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1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drawings/drawing1.xml" ContentType="application/vnd.openxmlformats-officedocument.drawing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icehuang/Desktop/DAT5319 Data Analytics/Assignment/A1 Individual/"/>
    </mc:Choice>
  </mc:AlternateContent>
  <xr:revisionPtr revIDLastSave="0" documentId="13_ncr:1_{FD4AB400-F2D8-714B-ADC8-CAB4070BF916}" xr6:coauthVersionLast="47" xr6:coauthVersionMax="47" xr10:uidLastSave="{00000000-0000-0000-0000-000000000000}"/>
  <bookViews>
    <workbookView xWindow="29880" yWindow="3040" windowWidth="35220" windowHeight="16420" firstSheet="2" activeTab="12" xr2:uid="{00000000-000D-0000-FFFF-FFFF00000000}"/>
  </bookViews>
  <sheets>
    <sheet name="OriginalData" sheetId="14" r:id="rId1"/>
    <sheet name="PivotTable DummySetUp" sheetId="15" r:id="rId2"/>
    <sheet name="CleanData" sheetId="49" r:id="rId3"/>
    <sheet name="DummyData" sheetId="44" r:id="rId4"/>
    <sheet name="Regression" sheetId="45" r:id="rId5"/>
    <sheet name="CleanData wBins" sheetId="50" r:id="rId6"/>
    <sheet name="Reduce Categories" sheetId="48" r:id="rId7"/>
    <sheet name="CleanData wReducedBins" sheetId="51" r:id="rId8"/>
    <sheet name="Split Train from Test" sheetId="53" r:id="rId9"/>
    <sheet name="Trained Model" sheetId="54" r:id="rId10"/>
    <sheet name="Confusion Matrix Training set" sheetId="56" r:id="rId11"/>
    <sheet name="Test the Trained Model" sheetId="57" r:id="rId12"/>
    <sheet name="NewProfile Prediction" sheetId="58" r:id="rId13"/>
  </sheets>
  <definedNames>
    <definedName name="_xlnm._FilterDatabase" localSheetId="2" hidden="1">CleanData!$A$1:$I$1339</definedName>
    <definedName name="_xlnm._FilterDatabase" localSheetId="5" hidden="1">'CleanData wBins'!$A$9:$J$1347</definedName>
    <definedName name="_xlnm._FilterDatabase" localSheetId="7" hidden="1">'CleanData wReducedBins'!$A$1:$L$1339</definedName>
    <definedName name="_xlnm._FilterDatabase" localSheetId="10" hidden="1">'Confusion Matrix Training set'!$A$3:$P$1141</definedName>
    <definedName name="_xlnm._FilterDatabase" localSheetId="3" hidden="1">DummyData!$A$1:$U$1339</definedName>
    <definedName name="_xlnm._FilterDatabase" localSheetId="0" hidden="1">OriginalData!$A$1:$I$1342</definedName>
    <definedName name="_xlnm._FilterDatabase" localSheetId="8" hidden="1">'Split Train from Test'!$A$9:$N$1347</definedName>
    <definedName name="_xlnm._FilterDatabase" localSheetId="11" hidden="1">'Test the Trained Model'!$A$3:$J$205</definedName>
    <definedName name="_xlnm._FilterDatabase" localSheetId="9" hidden="1">'Trained Model'!$A$3:$J$3</definedName>
    <definedName name="data_table">DummyData!$A$2:$F$1339</definedName>
    <definedName name="false_negative">'Confusion Matrix Training set'!$T$5</definedName>
    <definedName name="false_negative_test">'Test the Trained Model'!$AI$5</definedName>
    <definedName name="false_positive">'Confusion Matrix Training set'!$U$4</definedName>
    <definedName name="false_positive_test">'Test the Trained Model'!$AJ$4</definedName>
    <definedName name="total_negative">'Confusion Matrix Training set'!$U$6</definedName>
    <definedName name="total_negative_test">'Test the Trained Model'!$AJ$6</definedName>
    <definedName name="total_positive">'Confusion Matrix Training set'!$T$6</definedName>
    <definedName name="total_positive_test">'Test the Trained Model'!$AI$6</definedName>
    <definedName name="true_negatives">'Confusion Matrix Training set'!$U$5</definedName>
    <definedName name="true_negatives_test">'Test the Trained Model'!$AJ$5</definedName>
    <definedName name="true_positives">'Confusion Matrix Training set'!$T$4</definedName>
    <definedName name="true_positives_test">'Test the Trained Model'!$AI$4</definedName>
  </definedNames>
  <calcPr calcId="191029"/>
  <pivotCaches>
    <pivotCache cacheId="15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4" i="45" l="1"/>
  <c r="V2" i="57" l="1"/>
  <c r="M2" i="57"/>
  <c r="I2" i="51"/>
  <c r="I3" i="51"/>
  <c r="I4" i="51"/>
  <c r="I5" i="51"/>
  <c r="I6" i="51"/>
  <c r="I7" i="51"/>
  <c r="I8" i="51"/>
  <c r="I9" i="51"/>
  <c r="I10" i="51"/>
  <c r="I11" i="51"/>
  <c r="I12" i="51"/>
  <c r="I13" i="51"/>
  <c r="I14" i="51"/>
  <c r="I15" i="51"/>
  <c r="I16" i="51"/>
  <c r="I17" i="51"/>
  <c r="I18" i="51"/>
  <c r="I19" i="51"/>
  <c r="I20" i="51"/>
  <c r="I21" i="51"/>
  <c r="I22" i="51"/>
  <c r="I23" i="51"/>
  <c r="I24" i="51"/>
  <c r="I25" i="51"/>
  <c r="I26" i="51"/>
  <c r="I27" i="51"/>
  <c r="I28" i="51"/>
  <c r="I29" i="51"/>
  <c r="I30" i="51"/>
  <c r="I31" i="51"/>
  <c r="I32" i="51"/>
  <c r="I33" i="51"/>
  <c r="I34" i="51"/>
  <c r="I35" i="51"/>
  <c r="I36" i="51"/>
  <c r="I37" i="51"/>
  <c r="I38" i="51"/>
  <c r="I39" i="51"/>
  <c r="I40" i="51"/>
  <c r="I41" i="51"/>
  <c r="I42" i="51"/>
  <c r="I43" i="51"/>
  <c r="I44" i="51"/>
  <c r="I45" i="51"/>
  <c r="I46" i="51"/>
  <c r="I47" i="51"/>
  <c r="I48" i="51"/>
  <c r="I49" i="51"/>
  <c r="I50" i="51"/>
  <c r="I51" i="51"/>
  <c r="I52" i="51"/>
  <c r="I53" i="51"/>
  <c r="I54" i="51"/>
  <c r="I55" i="51"/>
  <c r="I56" i="51"/>
  <c r="I57" i="51"/>
  <c r="I58" i="51"/>
  <c r="I59" i="51"/>
  <c r="I60" i="51"/>
  <c r="I61" i="51"/>
  <c r="I62" i="51"/>
  <c r="I63" i="51"/>
  <c r="I64" i="51"/>
  <c r="I65" i="51"/>
  <c r="I66" i="51"/>
  <c r="I67" i="51"/>
  <c r="I68" i="51"/>
  <c r="I69" i="51"/>
  <c r="I70" i="51"/>
  <c r="I71" i="51"/>
  <c r="I72" i="51"/>
  <c r="I73" i="51"/>
  <c r="I74" i="51"/>
  <c r="I75" i="51"/>
  <c r="I76" i="51"/>
  <c r="I77" i="51"/>
  <c r="I78" i="51"/>
  <c r="I79" i="51"/>
  <c r="I80" i="51"/>
  <c r="I81" i="51"/>
  <c r="I82" i="51"/>
  <c r="I83" i="51"/>
  <c r="I84" i="51"/>
  <c r="I85" i="51"/>
  <c r="I86" i="51"/>
  <c r="I87" i="51"/>
  <c r="I88" i="51"/>
  <c r="I89" i="51"/>
  <c r="I90" i="51"/>
  <c r="I91" i="51"/>
  <c r="I92" i="51"/>
  <c r="I93" i="51"/>
  <c r="I94" i="51"/>
  <c r="I95" i="51"/>
  <c r="I96" i="51"/>
  <c r="I97" i="51"/>
  <c r="I98" i="51"/>
  <c r="I99" i="51"/>
  <c r="I100" i="51"/>
  <c r="I101" i="51"/>
  <c r="I102" i="51"/>
  <c r="I103" i="51"/>
  <c r="I104" i="51"/>
  <c r="I105" i="51"/>
  <c r="I106" i="51"/>
  <c r="I107" i="51"/>
  <c r="I108" i="51"/>
  <c r="I109" i="51"/>
  <c r="I110" i="51"/>
  <c r="I111" i="51"/>
  <c r="I112" i="51"/>
  <c r="I113" i="51"/>
  <c r="I114" i="51"/>
  <c r="I115" i="51"/>
  <c r="I116" i="51"/>
  <c r="I117" i="51"/>
  <c r="I118" i="51"/>
  <c r="I119" i="51"/>
  <c r="I120" i="51"/>
  <c r="I121" i="51"/>
  <c r="I122" i="51"/>
  <c r="I123" i="51"/>
  <c r="I124" i="51"/>
  <c r="I125" i="51"/>
  <c r="I126" i="51"/>
  <c r="I127" i="51"/>
  <c r="I128" i="51"/>
  <c r="I129" i="51"/>
  <c r="I130" i="51"/>
  <c r="I131" i="51"/>
  <c r="I132" i="51"/>
  <c r="I133" i="51"/>
  <c r="I134" i="51"/>
  <c r="I135" i="51"/>
  <c r="I136" i="51"/>
  <c r="I137" i="51"/>
  <c r="I138" i="51"/>
  <c r="I139" i="51"/>
  <c r="I140" i="51"/>
  <c r="I141" i="51"/>
  <c r="I142" i="51"/>
  <c r="I143" i="51"/>
  <c r="I144" i="51"/>
  <c r="I145" i="51"/>
  <c r="I146" i="51"/>
  <c r="I147" i="51"/>
  <c r="I148" i="51"/>
  <c r="I149" i="51"/>
  <c r="I150" i="51"/>
  <c r="I151" i="51"/>
  <c r="I152" i="51"/>
  <c r="I153" i="51"/>
  <c r="I154" i="51"/>
  <c r="I155" i="51"/>
  <c r="I156" i="51"/>
  <c r="I157" i="51"/>
  <c r="I158" i="51"/>
  <c r="I159" i="51"/>
  <c r="I160" i="51"/>
  <c r="I161" i="51"/>
  <c r="I162" i="51"/>
  <c r="I163" i="51"/>
  <c r="I164" i="51"/>
  <c r="I165" i="51"/>
  <c r="I166" i="51"/>
  <c r="I167" i="51"/>
  <c r="I168" i="51"/>
  <c r="I169" i="51"/>
  <c r="I170" i="51"/>
  <c r="I171" i="51"/>
  <c r="I172" i="51"/>
  <c r="I173" i="51"/>
  <c r="I174" i="51"/>
  <c r="I175" i="51"/>
  <c r="I176" i="51"/>
  <c r="I177" i="51"/>
  <c r="I178" i="51"/>
  <c r="I179" i="51"/>
  <c r="I180" i="51"/>
  <c r="I181" i="51"/>
  <c r="I182" i="51"/>
  <c r="I183" i="51"/>
  <c r="I184" i="51"/>
  <c r="I185" i="51"/>
  <c r="I186" i="51"/>
  <c r="I187" i="51"/>
  <c r="I188" i="51"/>
  <c r="I189" i="51"/>
  <c r="I190" i="51"/>
  <c r="I191" i="51"/>
  <c r="I192" i="51"/>
  <c r="I193" i="51"/>
  <c r="I194" i="51"/>
  <c r="I195" i="51"/>
  <c r="I196" i="51"/>
  <c r="I197" i="51"/>
  <c r="I198" i="51"/>
  <c r="I199" i="51"/>
  <c r="I200" i="51"/>
  <c r="I201" i="51"/>
  <c r="I202" i="51"/>
  <c r="I203" i="51"/>
  <c r="I204" i="51"/>
  <c r="I205" i="51"/>
  <c r="I206" i="51"/>
  <c r="I207" i="51"/>
  <c r="I208" i="51"/>
  <c r="I209" i="51"/>
  <c r="I210" i="51"/>
  <c r="I211" i="51"/>
  <c r="I212" i="51"/>
  <c r="I213" i="51"/>
  <c r="I214" i="51"/>
  <c r="I215" i="51"/>
  <c r="I216" i="51"/>
  <c r="I217" i="51"/>
  <c r="I218" i="51"/>
  <c r="I219" i="51"/>
  <c r="I220" i="51"/>
  <c r="I221" i="51"/>
  <c r="I222" i="51"/>
  <c r="I223" i="51"/>
  <c r="I224" i="51"/>
  <c r="I225" i="51"/>
  <c r="I226" i="51"/>
  <c r="I227" i="51"/>
  <c r="I228" i="51"/>
  <c r="I229" i="51"/>
  <c r="I230" i="51"/>
  <c r="I231" i="51"/>
  <c r="I232" i="51"/>
  <c r="I233" i="51"/>
  <c r="I234" i="51"/>
  <c r="I235" i="51"/>
  <c r="I236" i="51"/>
  <c r="I237" i="51"/>
  <c r="I238" i="51"/>
  <c r="I239" i="51"/>
  <c r="I240" i="51"/>
  <c r="I241" i="51"/>
  <c r="I242" i="51"/>
  <c r="I243" i="51"/>
  <c r="I244" i="51"/>
  <c r="I245" i="51"/>
  <c r="I246" i="51"/>
  <c r="I247" i="51"/>
  <c r="I248" i="51"/>
  <c r="I249" i="51"/>
  <c r="I250" i="51"/>
  <c r="I251" i="51"/>
  <c r="I252" i="51"/>
  <c r="I253" i="51"/>
  <c r="I254" i="51"/>
  <c r="I255" i="51"/>
  <c r="I256" i="51"/>
  <c r="I257" i="51"/>
  <c r="I258" i="51"/>
  <c r="I259" i="51"/>
  <c r="I260" i="51"/>
  <c r="I261" i="51"/>
  <c r="I262" i="51"/>
  <c r="I263" i="51"/>
  <c r="I264" i="51"/>
  <c r="I265" i="51"/>
  <c r="I266" i="51"/>
  <c r="I267" i="51"/>
  <c r="I268" i="51"/>
  <c r="I269" i="51"/>
  <c r="I270" i="51"/>
  <c r="I271" i="51"/>
  <c r="I272" i="51"/>
  <c r="I273" i="51"/>
  <c r="I274" i="51"/>
  <c r="I275" i="51"/>
  <c r="I276" i="51"/>
  <c r="I277" i="51"/>
  <c r="I278" i="51"/>
  <c r="I279" i="51"/>
  <c r="I280" i="51"/>
  <c r="I281" i="51"/>
  <c r="I282" i="51"/>
  <c r="I283" i="51"/>
  <c r="I284" i="51"/>
  <c r="I285" i="51"/>
  <c r="I286" i="51"/>
  <c r="I287" i="51"/>
  <c r="I288" i="51"/>
  <c r="I289" i="51"/>
  <c r="I290" i="51"/>
  <c r="I291" i="51"/>
  <c r="I292" i="51"/>
  <c r="I293" i="51"/>
  <c r="I294" i="51"/>
  <c r="I295" i="51"/>
  <c r="I296" i="51"/>
  <c r="I297" i="51"/>
  <c r="I298" i="51"/>
  <c r="I299" i="51"/>
  <c r="I300" i="51"/>
  <c r="I301" i="51"/>
  <c r="I302" i="51"/>
  <c r="I303" i="51"/>
  <c r="I304" i="51"/>
  <c r="I305" i="51"/>
  <c r="I306" i="51"/>
  <c r="I307" i="51"/>
  <c r="I308" i="51"/>
  <c r="I309" i="51"/>
  <c r="I310" i="51"/>
  <c r="I311" i="51"/>
  <c r="I312" i="51"/>
  <c r="I313" i="51"/>
  <c r="I314" i="51"/>
  <c r="I315" i="51"/>
  <c r="I316" i="51"/>
  <c r="I317" i="51"/>
  <c r="I318" i="51"/>
  <c r="I319" i="51"/>
  <c r="I320" i="51"/>
  <c r="I321" i="51"/>
  <c r="I322" i="51"/>
  <c r="I323" i="51"/>
  <c r="I324" i="51"/>
  <c r="I325" i="51"/>
  <c r="I326" i="51"/>
  <c r="I327" i="51"/>
  <c r="I328" i="51"/>
  <c r="I329" i="51"/>
  <c r="I330" i="51"/>
  <c r="I331" i="51"/>
  <c r="I332" i="51"/>
  <c r="I333" i="51"/>
  <c r="I334" i="51"/>
  <c r="I335" i="51"/>
  <c r="I336" i="51"/>
  <c r="I337" i="51"/>
  <c r="I338" i="51"/>
  <c r="I339" i="51"/>
  <c r="I340" i="51"/>
  <c r="I341" i="51"/>
  <c r="I342" i="51"/>
  <c r="I343" i="51"/>
  <c r="I344" i="51"/>
  <c r="I345" i="51"/>
  <c r="I346" i="51"/>
  <c r="I347" i="51"/>
  <c r="I348" i="51"/>
  <c r="I349" i="51"/>
  <c r="I350" i="51"/>
  <c r="I351" i="51"/>
  <c r="I352" i="51"/>
  <c r="I353" i="51"/>
  <c r="I354" i="51"/>
  <c r="I355" i="51"/>
  <c r="I356" i="51"/>
  <c r="I357" i="51"/>
  <c r="I358" i="51"/>
  <c r="I359" i="51"/>
  <c r="I360" i="51"/>
  <c r="I361" i="51"/>
  <c r="I362" i="51"/>
  <c r="I363" i="51"/>
  <c r="I364" i="51"/>
  <c r="I365" i="51"/>
  <c r="I366" i="51"/>
  <c r="I367" i="51"/>
  <c r="I368" i="51"/>
  <c r="I369" i="51"/>
  <c r="I370" i="51"/>
  <c r="I371" i="51"/>
  <c r="I372" i="51"/>
  <c r="I373" i="51"/>
  <c r="I374" i="51"/>
  <c r="I375" i="51"/>
  <c r="I376" i="51"/>
  <c r="I377" i="51"/>
  <c r="I378" i="51"/>
  <c r="I379" i="51"/>
  <c r="I380" i="51"/>
  <c r="I381" i="51"/>
  <c r="I382" i="51"/>
  <c r="I383" i="51"/>
  <c r="I384" i="51"/>
  <c r="I385" i="51"/>
  <c r="I386" i="51"/>
  <c r="I387" i="51"/>
  <c r="I388" i="51"/>
  <c r="I389" i="51"/>
  <c r="I390" i="51"/>
  <c r="I391" i="51"/>
  <c r="I392" i="51"/>
  <c r="I393" i="51"/>
  <c r="I394" i="51"/>
  <c r="I395" i="51"/>
  <c r="I396" i="51"/>
  <c r="I397" i="51"/>
  <c r="I398" i="51"/>
  <c r="I399" i="51"/>
  <c r="I400" i="51"/>
  <c r="I401" i="51"/>
  <c r="I402" i="51"/>
  <c r="I403" i="51"/>
  <c r="I404" i="51"/>
  <c r="I405" i="51"/>
  <c r="I406" i="51"/>
  <c r="I407" i="51"/>
  <c r="I408" i="51"/>
  <c r="I409" i="51"/>
  <c r="I410" i="51"/>
  <c r="I411" i="51"/>
  <c r="I412" i="51"/>
  <c r="I413" i="51"/>
  <c r="I414" i="51"/>
  <c r="I415" i="51"/>
  <c r="I416" i="51"/>
  <c r="I417" i="51"/>
  <c r="I418" i="51"/>
  <c r="I419" i="51"/>
  <c r="I420" i="51"/>
  <c r="I421" i="51"/>
  <c r="I422" i="51"/>
  <c r="I423" i="51"/>
  <c r="I424" i="51"/>
  <c r="I425" i="51"/>
  <c r="I426" i="51"/>
  <c r="I427" i="51"/>
  <c r="I428" i="51"/>
  <c r="I429" i="51"/>
  <c r="I430" i="51"/>
  <c r="I431" i="51"/>
  <c r="I432" i="51"/>
  <c r="I433" i="51"/>
  <c r="I434" i="51"/>
  <c r="I435" i="51"/>
  <c r="I436" i="51"/>
  <c r="I437" i="51"/>
  <c r="I438" i="51"/>
  <c r="I439" i="51"/>
  <c r="I440" i="51"/>
  <c r="I441" i="51"/>
  <c r="I442" i="51"/>
  <c r="I443" i="51"/>
  <c r="I444" i="51"/>
  <c r="I445" i="51"/>
  <c r="I446" i="51"/>
  <c r="I447" i="51"/>
  <c r="I448" i="51"/>
  <c r="I449" i="51"/>
  <c r="I450" i="51"/>
  <c r="I451" i="51"/>
  <c r="I452" i="51"/>
  <c r="I453" i="51"/>
  <c r="I454" i="51"/>
  <c r="I455" i="51"/>
  <c r="I456" i="51"/>
  <c r="I457" i="51"/>
  <c r="I458" i="51"/>
  <c r="I459" i="51"/>
  <c r="I460" i="51"/>
  <c r="I461" i="51"/>
  <c r="I462" i="51"/>
  <c r="I463" i="51"/>
  <c r="I464" i="51"/>
  <c r="I465" i="51"/>
  <c r="I466" i="51"/>
  <c r="I467" i="51"/>
  <c r="I468" i="51"/>
  <c r="I469" i="51"/>
  <c r="I470" i="51"/>
  <c r="I471" i="51"/>
  <c r="I472" i="51"/>
  <c r="I473" i="51"/>
  <c r="I474" i="51"/>
  <c r="I475" i="51"/>
  <c r="I476" i="51"/>
  <c r="I477" i="51"/>
  <c r="I478" i="51"/>
  <c r="I479" i="51"/>
  <c r="I480" i="51"/>
  <c r="I481" i="51"/>
  <c r="I482" i="51"/>
  <c r="I483" i="51"/>
  <c r="I484" i="51"/>
  <c r="I485" i="51"/>
  <c r="I486" i="51"/>
  <c r="I487" i="51"/>
  <c r="I488" i="51"/>
  <c r="I489" i="51"/>
  <c r="I490" i="51"/>
  <c r="I491" i="51"/>
  <c r="I492" i="51"/>
  <c r="I493" i="51"/>
  <c r="I494" i="51"/>
  <c r="I495" i="51"/>
  <c r="I496" i="51"/>
  <c r="I497" i="51"/>
  <c r="I498" i="51"/>
  <c r="I499" i="51"/>
  <c r="I500" i="51"/>
  <c r="I501" i="51"/>
  <c r="I502" i="51"/>
  <c r="I503" i="51"/>
  <c r="I504" i="51"/>
  <c r="I505" i="51"/>
  <c r="I506" i="51"/>
  <c r="I507" i="51"/>
  <c r="I508" i="51"/>
  <c r="I509" i="51"/>
  <c r="I510" i="51"/>
  <c r="I511" i="51"/>
  <c r="I512" i="51"/>
  <c r="I513" i="51"/>
  <c r="I514" i="51"/>
  <c r="I515" i="51"/>
  <c r="I516" i="51"/>
  <c r="I517" i="51"/>
  <c r="I518" i="51"/>
  <c r="I519" i="51"/>
  <c r="I520" i="51"/>
  <c r="I521" i="51"/>
  <c r="I522" i="51"/>
  <c r="I523" i="51"/>
  <c r="I524" i="51"/>
  <c r="I525" i="51"/>
  <c r="I526" i="51"/>
  <c r="I527" i="51"/>
  <c r="I528" i="51"/>
  <c r="I529" i="51"/>
  <c r="I530" i="51"/>
  <c r="I531" i="51"/>
  <c r="I532" i="51"/>
  <c r="I533" i="51"/>
  <c r="I534" i="51"/>
  <c r="I535" i="51"/>
  <c r="I536" i="51"/>
  <c r="I537" i="51"/>
  <c r="I538" i="51"/>
  <c r="I539" i="51"/>
  <c r="I540" i="51"/>
  <c r="I541" i="51"/>
  <c r="I542" i="51"/>
  <c r="I543" i="51"/>
  <c r="I544" i="51"/>
  <c r="I545" i="51"/>
  <c r="I546" i="51"/>
  <c r="I547" i="51"/>
  <c r="I548" i="51"/>
  <c r="I549" i="51"/>
  <c r="I550" i="51"/>
  <c r="I551" i="51"/>
  <c r="I552" i="51"/>
  <c r="I553" i="51"/>
  <c r="I554" i="51"/>
  <c r="I555" i="51"/>
  <c r="I556" i="51"/>
  <c r="I557" i="51"/>
  <c r="I558" i="51"/>
  <c r="I559" i="51"/>
  <c r="I560" i="51"/>
  <c r="I561" i="51"/>
  <c r="I562" i="51"/>
  <c r="I563" i="51"/>
  <c r="I564" i="51"/>
  <c r="I565" i="51"/>
  <c r="I566" i="51"/>
  <c r="I567" i="51"/>
  <c r="I568" i="51"/>
  <c r="I569" i="51"/>
  <c r="I570" i="51"/>
  <c r="I571" i="51"/>
  <c r="I572" i="51"/>
  <c r="I573" i="51"/>
  <c r="I574" i="51"/>
  <c r="I575" i="51"/>
  <c r="I576" i="51"/>
  <c r="I577" i="51"/>
  <c r="I578" i="51"/>
  <c r="I579" i="51"/>
  <c r="I580" i="51"/>
  <c r="I581" i="51"/>
  <c r="I582" i="51"/>
  <c r="I583" i="51"/>
  <c r="I584" i="51"/>
  <c r="I585" i="51"/>
  <c r="I586" i="51"/>
  <c r="I587" i="51"/>
  <c r="I588" i="51"/>
  <c r="I589" i="51"/>
  <c r="I590" i="51"/>
  <c r="I591" i="51"/>
  <c r="I592" i="51"/>
  <c r="I593" i="51"/>
  <c r="I594" i="51"/>
  <c r="I595" i="51"/>
  <c r="I596" i="51"/>
  <c r="I597" i="51"/>
  <c r="I598" i="51"/>
  <c r="I599" i="51"/>
  <c r="I600" i="51"/>
  <c r="I601" i="51"/>
  <c r="I602" i="51"/>
  <c r="I603" i="51"/>
  <c r="I604" i="51"/>
  <c r="I605" i="51"/>
  <c r="I606" i="51"/>
  <c r="I607" i="51"/>
  <c r="I608" i="51"/>
  <c r="I609" i="51"/>
  <c r="I610" i="51"/>
  <c r="I611" i="51"/>
  <c r="I612" i="51"/>
  <c r="I613" i="51"/>
  <c r="I614" i="51"/>
  <c r="I615" i="51"/>
  <c r="I616" i="51"/>
  <c r="I617" i="51"/>
  <c r="I618" i="51"/>
  <c r="I619" i="51"/>
  <c r="I620" i="51"/>
  <c r="I621" i="51"/>
  <c r="I622" i="51"/>
  <c r="I623" i="51"/>
  <c r="I624" i="51"/>
  <c r="I625" i="51"/>
  <c r="I626" i="51"/>
  <c r="I627" i="51"/>
  <c r="I628" i="51"/>
  <c r="I629" i="51"/>
  <c r="I630" i="51"/>
  <c r="I631" i="51"/>
  <c r="I632" i="51"/>
  <c r="I633" i="51"/>
  <c r="I634" i="51"/>
  <c r="I635" i="51"/>
  <c r="I636" i="51"/>
  <c r="I637" i="51"/>
  <c r="I638" i="51"/>
  <c r="I639" i="51"/>
  <c r="I640" i="51"/>
  <c r="I641" i="51"/>
  <c r="I642" i="51"/>
  <c r="I643" i="51"/>
  <c r="I644" i="51"/>
  <c r="I645" i="51"/>
  <c r="I646" i="51"/>
  <c r="I647" i="51"/>
  <c r="I648" i="51"/>
  <c r="I649" i="51"/>
  <c r="I650" i="51"/>
  <c r="I651" i="51"/>
  <c r="I652" i="51"/>
  <c r="I653" i="51"/>
  <c r="I654" i="51"/>
  <c r="I655" i="51"/>
  <c r="I656" i="51"/>
  <c r="I657" i="51"/>
  <c r="I658" i="51"/>
  <c r="I659" i="51"/>
  <c r="I660" i="51"/>
  <c r="I661" i="51"/>
  <c r="I662" i="51"/>
  <c r="I663" i="51"/>
  <c r="I664" i="51"/>
  <c r="I665" i="51"/>
  <c r="I666" i="51"/>
  <c r="I667" i="51"/>
  <c r="I668" i="51"/>
  <c r="I669" i="51"/>
  <c r="I670" i="51"/>
  <c r="I671" i="51"/>
  <c r="I672" i="51"/>
  <c r="I673" i="51"/>
  <c r="I674" i="51"/>
  <c r="I675" i="51"/>
  <c r="I676" i="51"/>
  <c r="I677" i="51"/>
  <c r="I678" i="51"/>
  <c r="I679" i="51"/>
  <c r="I680" i="51"/>
  <c r="I681" i="51"/>
  <c r="I682" i="51"/>
  <c r="I683" i="51"/>
  <c r="I684" i="51"/>
  <c r="I685" i="51"/>
  <c r="I686" i="51"/>
  <c r="I687" i="51"/>
  <c r="I688" i="51"/>
  <c r="I689" i="51"/>
  <c r="I690" i="51"/>
  <c r="I691" i="51"/>
  <c r="I692" i="51"/>
  <c r="I693" i="51"/>
  <c r="I694" i="51"/>
  <c r="I695" i="51"/>
  <c r="I696" i="51"/>
  <c r="I697" i="51"/>
  <c r="I698" i="51"/>
  <c r="I699" i="51"/>
  <c r="I700" i="51"/>
  <c r="I701" i="51"/>
  <c r="I702" i="51"/>
  <c r="I703" i="51"/>
  <c r="I704" i="51"/>
  <c r="I705" i="51"/>
  <c r="I706" i="51"/>
  <c r="I707" i="51"/>
  <c r="I708" i="51"/>
  <c r="I709" i="51"/>
  <c r="I710" i="51"/>
  <c r="I711" i="51"/>
  <c r="I712" i="51"/>
  <c r="I713" i="51"/>
  <c r="I714" i="51"/>
  <c r="I715" i="51"/>
  <c r="I716" i="51"/>
  <c r="I717" i="51"/>
  <c r="I718" i="51"/>
  <c r="I719" i="51"/>
  <c r="I720" i="51"/>
  <c r="I721" i="51"/>
  <c r="I722" i="51"/>
  <c r="I723" i="51"/>
  <c r="I724" i="51"/>
  <c r="I725" i="51"/>
  <c r="I726" i="51"/>
  <c r="I727" i="51"/>
  <c r="I728" i="51"/>
  <c r="I729" i="51"/>
  <c r="I730" i="51"/>
  <c r="I731" i="51"/>
  <c r="I732" i="51"/>
  <c r="I733" i="51"/>
  <c r="I734" i="51"/>
  <c r="I735" i="51"/>
  <c r="I736" i="51"/>
  <c r="I737" i="51"/>
  <c r="I738" i="51"/>
  <c r="I739" i="51"/>
  <c r="I740" i="51"/>
  <c r="I741" i="51"/>
  <c r="I742" i="51"/>
  <c r="I743" i="51"/>
  <c r="I744" i="51"/>
  <c r="I745" i="51"/>
  <c r="I746" i="51"/>
  <c r="I747" i="51"/>
  <c r="I748" i="51"/>
  <c r="I749" i="51"/>
  <c r="I750" i="51"/>
  <c r="I751" i="51"/>
  <c r="I752" i="51"/>
  <c r="I753" i="51"/>
  <c r="I754" i="51"/>
  <c r="I755" i="51"/>
  <c r="I756" i="51"/>
  <c r="I757" i="51"/>
  <c r="I758" i="51"/>
  <c r="I759" i="51"/>
  <c r="I760" i="51"/>
  <c r="I761" i="51"/>
  <c r="I762" i="51"/>
  <c r="I763" i="51"/>
  <c r="I764" i="51"/>
  <c r="I765" i="51"/>
  <c r="I766" i="51"/>
  <c r="I767" i="51"/>
  <c r="I768" i="51"/>
  <c r="I769" i="51"/>
  <c r="I770" i="51"/>
  <c r="I771" i="51"/>
  <c r="I772" i="51"/>
  <c r="I773" i="51"/>
  <c r="I774" i="51"/>
  <c r="I775" i="51"/>
  <c r="I776" i="51"/>
  <c r="I777" i="51"/>
  <c r="I778" i="51"/>
  <c r="I779" i="51"/>
  <c r="I780" i="51"/>
  <c r="I781" i="51"/>
  <c r="I782" i="51"/>
  <c r="I783" i="51"/>
  <c r="I784" i="51"/>
  <c r="I785" i="51"/>
  <c r="I786" i="51"/>
  <c r="I787" i="51"/>
  <c r="I788" i="51"/>
  <c r="I789" i="51"/>
  <c r="I790" i="51"/>
  <c r="I791" i="51"/>
  <c r="I792" i="51"/>
  <c r="I793" i="51"/>
  <c r="I794" i="51"/>
  <c r="I795" i="51"/>
  <c r="I796" i="51"/>
  <c r="I797" i="51"/>
  <c r="I798" i="51"/>
  <c r="I799" i="51"/>
  <c r="I800" i="51"/>
  <c r="I801" i="51"/>
  <c r="I802" i="51"/>
  <c r="I803" i="51"/>
  <c r="I804" i="51"/>
  <c r="I805" i="51"/>
  <c r="I806" i="51"/>
  <c r="I807" i="51"/>
  <c r="I808" i="51"/>
  <c r="I809" i="51"/>
  <c r="I810" i="51"/>
  <c r="I811" i="51"/>
  <c r="I812" i="51"/>
  <c r="I813" i="51"/>
  <c r="I814" i="51"/>
  <c r="I815" i="51"/>
  <c r="I816" i="51"/>
  <c r="I817" i="51"/>
  <c r="I818" i="51"/>
  <c r="I819" i="51"/>
  <c r="I820" i="51"/>
  <c r="I821" i="51"/>
  <c r="I822" i="51"/>
  <c r="I823" i="51"/>
  <c r="I824" i="51"/>
  <c r="I825" i="51"/>
  <c r="I826" i="51"/>
  <c r="I827" i="51"/>
  <c r="I828" i="51"/>
  <c r="I829" i="51"/>
  <c r="I830" i="51"/>
  <c r="I831" i="51"/>
  <c r="I832" i="51"/>
  <c r="I833" i="51"/>
  <c r="I834" i="51"/>
  <c r="I835" i="51"/>
  <c r="I836" i="51"/>
  <c r="I837" i="51"/>
  <c r="I838" i="51"/>
  <c r="I839" i="51"/>
  <c r="I840" i="51"/>
  <c r="I841" i="51"/>
  <c r="I842" i="51"/>
  <c r="I843" i="51"/>
  <c r="I844" i="51"/>
  <c r="I845" i="51"/>
  <c r="I846" i="51"/>
  <c r="I847" i="51"/>
  <c r="I848" i="51"/>
  <c r="I849" i="51"/>
  <c r="I850" i="51"/>
  <c r="I851" i="51"/>
  <c r="I852" i="51"/>
  <c r="I853" i="51"/>
  <c r="I854" i="51"/>
  <c r="I855" i="51"/>
  <c r="I856" i="51"/>
  <c r="I857" i="51"/>
  <c r="I858" i="51"/>
  <c r="I859" i="51"/>
  <c r="I860" i="51"/>
  <c r="I861" i="51"/>
  <c r="I862" i="51"/>
  <c r="I863" i="51"/>
  <c r="I864" i="51"/>
  <c r="I865" i="51"/>
  <c r="I866" i="51"/>
  <c r="I867" i="51"/>
  <c r="I868" i="51"/>
  <c r="I869" i="51"/>
  <c r="I870" i="51"/>
  <c r="I871" i="51"/>
  <c r="I872" i="51"/>
  <c r="I873" i="51"/>
  <c r="I874" i="51"/>
  <c r="I875" i="51"/>
  <c r="I876" i="51"/>
  <c r="I877" i="51"/>
  <c r="I878" i="51"/>
  <c r="I879" i="51"/>
  <c r="I880" i="51"/>
  <c r="I881" i="51"/>
  <c r="I882" i="51"/>
  <c r="I883" i="51"/>
  <c r="I884" i="51"/>
  <c r="I885" i="51"/>
  <c r="I886" i="51"/>
  <c r="I887" i="51"/>
  <c r="I888" i="51"/>
  <c r="I889" i="51"/>
  <c r="I890" i="51"/>
  <c r="I891" i="51"/>
  <c r="I892" i="51"/>
  <c r="I893" i="51"/>
  <c r="I894" i="51"/>
  <c r="I895" i="51"/>
  <c r="I896" i="51"/>
  <c r="I897" i="51"/>
  <c r="I898" i="51"/>
  <c r="I899" i="51"/>
  <c r="I900" i="51"/>
  <c r="I901" i="51"/>
  <c r="I902" i="51"/>
  <c r="I903" i="51"/>
  <c r="I904" i="51"/>
  <c r="I905" i="51"/>
  <c r="I906" i="51"/>
  <c r="I907" i="51"/>
  <c r="I908" i="51"/>
  <c r="I909" i="51"/>
  <c r="I910" i="51"/>
  <c r="I911" i="51"/>
  <c r="I912" i="51"/>
  <c r="I913" i="51"/>
  <c r="I914" i="51"/>
  <c r="I915" i="51"/>
  <c r="I916" i="51"/>
  <c r="I917" i="51"/>
  <c r="I918" i="51"/>
  <c r="I919" i="51"/>
  <c r="I920" i="51"/>
  <c r="I921" i="51"/>
  <c r="I922" i="51"/>
  <c r="I923" i="51"/>
  <c r="I924" i="51"/>
  <c r="I925" i="51"/>
  <c r="I926" i="51"/>
  <c r="I927" i="51"/>
  <c r="I928" i="51"/>
  <c r="I929" i="51"/>
  <c r="I930" i="51"/>
  <c r="I931" i="51"/>
  <c r="I932" i="51"/>
  <c r="I933" i="51"/>
  <c r="I934" i="51"/>
  <c r="I935" i="51"/>
  <c r="I936" i="51"/>
  <c r="I937" i="51"/>
  <c r="I938" i="51"/>
  <c r="I939" i="51"/>
  <c r="I940" i="51"/>
  <c r="I941" i="51"/>
  <c r="I942" i="51"/>
  <c r="I943" i="51"/>
  <c r="I944" i="51"/>
  <c r="I945" i="51"/>
  <c r="I946" i="51"/>
  <c r="I947" i="51"/>
  <c r="I948" i="51"/>
  <c r="I949" i="51"/>
  <c r="I950" i="51"/>
  <c r="I951" i="51"/>
  <c r="I952" i="51"/>
  <c r="I953" i="51"/>
  <c r="I954" i="51"/>
  <c r="I955" i="51"/>
  <c r="I956" i="51"/>
  <c r="I957" i="51"/>
  <c r="I958" i="51"/>
  <c r="I959" i="51"/>
  <c r="I960" i="51"/>
  <c r="I961" i="51"/>
  <c r="I962" i="51"/>
  <c r="I963" i="51"/>
  <c r="I964" i="51"/>
  <c r="I965" i="51"/>
  <c r="I966" i="51"/>
  <c r="I967" i="51"/>
  <c r="I968" i="51"/>
  <c r="I969" i="51"/>
  <c r="I970" i="51"/>
  <c r="I971" i="51"/>
  <c r="I972" i="51"/>
  <c r="I973" i="51"/>
  <c r="I974" i="51"/>
  <c r="I975" i="51"/>
  <c r="I976" i="51"/>
  <c r="I977" i="51"/>
  <c r="I978" i="51"/>
  <c r="I979" i="51"/>
  <c r="I980" i="51"/>
  <c r="I981" i="51"/>
  <c r="I982" i="51"/>
  <c r="I983" i="51"/>
  <c r="I984" i="51"/>
  <c r="I985" i="51"/>
  <c r="I986" i="51"/>
  <c r="I987" i="51"/>
  <c r="I988" i="51"/>
  <c r="I989" i="51"/>
  <c r="I990" i="51"/>
  <c r="I991" i="51"/>
  <c r="I992" i="51"/>
  <c r="I993" i="51"/>
  <c r="I994" i="51"/>
  <c r="I995" i="51"/>
  <c r="I996" i="51"/>
  <c r="I997" i="51"/>
  <c r="I998" i="51"/>
  <c r="I999" i="51"/>
  <c r="I1000" i="51"/>
  <c r="I1001" i="51"/>
  <c r="I1002" i="51"/>
  <c r="I1003" i="51"/>
  <c r="I1004" i="51"/>
  <c r="I1005" i="51"/>
  <c r="I1006" i="51"/>
  <c r="I1007" i="51"/>
  <c r="I1008" i="51"/>
  <c r="I1009" i="51"/>
  <c r="I1010" i="51"/>
  <c r="I1011" i="51"/>
  <c r="I1012" i="51"/>
  <c r="I1013" i="51"/>
  <c r="I1014" i="51"/>
  <c r="I1015" i="51"/>
  <c r="I1016" i="51"/>
  <c r="I1017" i="51"/>
  <c r="I1018" i="51"/>
  <c r="I1019" i="51"/>
  <c r="I1020" i="51"/>
  <c r="I1021" i="51"/>
  <c r="I1022" i="51"/>
  <c r="I1023" i="51"/>
  <c r="I1024" i="51"/>
  <c r="I1025" i="51"/>
  <c r="I1026" i="51"/>
  <c r="I1027" i="51"/>
  <c r="I1028" i="51"/>
  <c r="I1029" i="51"/>
  <c r="I1030" i="51"/>
  <c r="I1031" i="51"/>
  <c r="I1032" i="51"/>
  <c r="I1033" i="51"/>
  <c r="I1034" i="51"/>
  <c r="I1035" i="51"/>
  <c r="I1036" i="51"/>
  <c r="I1037" i="51"/>
  <c r="I1038" i="51"/>
  <c r="I1039" i="51"/>
  <c r="I1040" i="51"/>
  <c r="I1041" i="51"/>
  <c r="I1042" i="51"/>
  <c r="I1043" i="51"/>
  <c r="I1044" i="51"/>
  <c r="I1045" i="51"/>
  <c r="I1046" i="51"/>
  <c r="I1047" i="51"/>
  <c r="I1048" i="51"/>
  <c r="I1049" i="51"/>
  <c r="I1050" i="51"/>
  <c r="I1051" i="51"/>
  <c r="I1052" i="51"/>
  <c r="I1053" i="51"/>
  <c r="I1054" i="51"/>
  <c r="I1055" i="51"/>
  <c r="I1056" i="51"/>
  <c r="I1057" i="51"/>
  <c r="I1058" i="51"/>
  <c r="I1059" i="51"/>
  <c r="I1060" i="51"/>
  <c r="I1061" i="51"/>
  <c r="I1062" i="51"/>
  <c r="I1063" i="51"/>
  <c r="I1064" i="51"/>
  <c r="I1065" i="51"/>
  <c r="I1066" i="51"/>
  <c r="I1067" i="51"/>
  <c r="I1068" i="51"/>
  <c r="I1069" i="51"/>
  <c r="I1070" i="51"/>
  <c r="I1071" i="51"/>
  <c r="I1072" i="51"/>
  <c r="I1073" i="51"/>
  <c r="I1074" i="51"/>
  <c r="I1075" i="51"/>
  <c r="I1076" i="51"/>
  <c r="I1077" i="51"/>
  <c r="I1078" i="51"/>
  <c r="I1079" i="51"/>
  <c r="I1080" i="51"/>
  <c r="I1081" i="51"/>
  <c r="I1082" i="51"/>
  <c r="I1083" i="51"/>
  <c r="I1084" i="51"/>
  <c r="I1085" i="51"/>
  <c r="I1086" i="51"/>
  <c r="I1087" i="51"/>
  <c r="I1088" i="51"/>
  <c r="I1089" i="51"/>
  <c r="I1090" i="51"/>
  <c r="I1091" i="51"/>
  <c r="I1092" i="51"/>
  <c r="I1093" i="51"/>
  <c r="I1094" i="51"/>
  <c r="I1095" i="51"/>
  <c r="I1096" i="51"/>
  <c r="I1097" i="51"/>
  <c r="I1098" i="51"/>
  <c r="I1099" i="51"/>
  <c r="I1100" i="51"/>
  <c r="I1101" i="51"/>
  <c r="I1102" i="51"/>
  <c r="I1103" i="51"/>
  <c r="I1104" i="51"/>
  <c r="I1105" i="51"/>
  <c r="I1106" i="51"/>
  <c r="I1107" i="51"/>
  <c r="I1108" i="51"/>
  <c r="I1109" i="51"/>
  <c r="I1110" i="51"/>
  <c r="I1111" i="51"/>
  <c r="I1112" i="51"/>
  <c r="I1113" i="51"/>
  <c r="I1114" i="51"/>
  <c r="I1115" i="51"/>
  <c r="I1116" i="51"/>
  <c r="I1117" i="51"/>
  <c r="I1118" i="51"/>
  <c r="I1119" i="51"/>
  <c r="I1120" i="51"/>
  <c r="I1121" i="51"/>
  <c r="I1122" i="51"/>
  <c r="I1123" i="51"/>
  <c r="I1124" i="51"/>
  <c r="I1125" i="51"/>
  <c r="I1126" i="51"/>
  <c r="I1127" i="51"/>
  <c r="I1128" i="51"/>
  <c r="I1129" i="51"/>
  <c r="I1130" i="51"/>
  <c r="I1131" i="51"/>
  <c r="I1132" i="51"/>
  <c r="I1133" i="51"/>
  <c r="I1134" i="51"/>
  <c r="I1135" i="51"/>
  <c r="I1136" i="51"/>
  <c r="I1137" i="51"/>
  <c r="I1138" i="51"/>
  <c r="I1139" i="51"/>
  <c r="I1140" i="51"/>
  <c r="I1141" i="51"/>
  <c r="I1142" i="51"/>
  <c r="I1143" i="51"/>
  <c r="I1144" i="51"/>
  <c r="I1145" i="51"/>
  <c r="I1146" i="51"/>
  <c r="I1147" i="51"/>
  <c r="I1148" i="51"/>
  <c r="I1149" i="51"/>
  <c r="I1150" i="51"/>
  <c r="I1151" i="51"/>
  <c r="I1152" i="51"/>
  <c r="I1153" i="51"/>
  <c r="I1154" i="51"/>
  <c r="I1155" i="51"/>
  <c r="I1156" i="51"/>
  <c r="I1157" i="51"/>
  <c r="I1158" i="51"/>
  <c r="I1159" i="51"/>
  <c r="I1160" i="51"/>
  <c r="I1161" i="51"/>
  <c r="I1162" i="51"/>
  <c r="I1163" i="51"/>
  <c r="I1164" i="51"/>
  <c r="I1165" i="51"/>
  <c r="I1166" i="51"/>
  <c r="I1167" i="51"/>
  <c r="I1168" i="51"/>
  <c r="I1169" i="51"/>
  <c r="I1170" i="51"/>
  <c r="I1171" i="51"/>
  <c r="I1172" i="51"/>
  <c r="I1173" i="51"/>
  <c r="I1174" i="51"/>
  <c r="I1175" i="51"/>
  <c r="I1176" i="51"/>
  <c r="I1177" i="51"/>
  <c r="I1178" i="51"/>
  <c r="I1179" i="51"/>
  <c r="I1180" i="51"/>
  <c r="I1181" i="51"/>
  <c r="I1182" i="51"/>
  <c r="I1183" i="51"/>
  <c r="I1184" i="51"/>
  <c r="I1185" i="51"/>
  <c r="I1186" i="51"/>
  <c r="I1187" i="51"/>
  <c r="I1188" i="51"/>
  <c r="I1189" i="51"/>
  <c r="I1190" i="51"/>
  <c r="I1191" i="51"/>
  <c r="I1192" i="51"/>
  <c r="I1193" i="51"/>
  <c r="I1194" i="51"/>
  <c r="I1195" i="51"/>
  <c r="I1196" i="51"/>
  <c r="I1197" i="51"/>
  <c r="I1198" i="51"/>
  <c r="I1199" i="51"/>
  <c r="I1200" i="51"/>
  <c r="I1201" i="51"/>
  <c r="I1202" i="51"/>
  <c r="I1203" i="51"/>
  <c r="I1204" i="51"/>
  <c r="I1205" i="51"/>
  <c r="I1206" i="51"/>
  <c r="I1207" i="51"/>
  <c r="I1208" i="51"/>
  <c r="I1209" i="51"/>
  <c r="I1210" i="51"/>
  <c r="I1211" i="51"/>
  <c r="I1212" i="51"/>
  <c r="I1213" i="51"/>
  <c r="I1214" i="51"/>
  <c r="I1215" i="51"/>
  <c r="I1216" i="51"/>
  <c r="I1217" i="51"/>
  <c r="I1218" i="51"/>
  <c r="I1219" i="51"/>
  <c r="I1220" i="51"/>
  <c r="I1221" i="51"/>
  <c r="I1222" i="51"/>
  <c r="I1223" i="51"/>
  <c r="I1224" i="51"/>
  <c r="I1225" i="51"/>
  <c r="I1226" i="51"/>
  <c r="I1227" i="51"/>
  <c r="I1228" i="51"/>
  <c r="I1229" i="51"/>
  <c r="I1230" i="51"/>
  <c r="I1231" i="51"/>
  <c r="I1232" i="51"/>
  <c r="I1233" i="51"/>
  <c r="I1234" i="51"/>
  <c r="I1235" i="51"/>
  <c r="I1236" i="51"/>
  <c r="I1237" i="51"/>
  <c r="I1238" i="51"/>
  <c r="I1239" i="51"/>
  <c r="I1240" i="51"/>
  <c r="I1241" i="51"/>
  <c r="I1242" i="51"/>
  <c r="I1243" i="51"/>
  <c r="I1244" i="51"/>
  <c r="I1245" i="51"/>
  <c r="I1246" i="51"/>
  <c r="I1247" i="51"/>
  <c r="I1248" i="51"/>
  <c r="I1249" i="51"/>
  <c r="I1250" i="51"/>
  <c r="I1251" i="51"/>
  <c r="I1252" i="51"/>
  <c r="I1253" i="51"/>
  <c r="I1254" i="51"/>
  <c r="I1255" i="51"/>
  <c r="I1256" i="51"/>
  <c r="I1257" i="51"/>
  <c r="I1258" i="51"/>
  <c r="I1259" i="51"/>
  <c r="I1260" i="51"/>
  <c r="I1261" i="51"/>
  <c r="I1262" i="51"/>
  <c r="I1263" i="51"/>
  <c r="I1264" i="51"/>
  <c r="I1265" i="51"/>
  <c r="I1266" i="51"/>
  <c r="I1267" i="51"/>
  <c r="I1268" i="51"/>
  <c r="I1269" i="51"/>
  <c r="I1270" i="51"/>
  <c r="I1271" i="51"/>
  <c r="I1272" i="51"/>
  <c r="I1273" i="51"/>
  <c r="I1274" i="51"/>
  <c r="I1275" i="51"/>
  <c r="I1276" i="51"/>
  <c r="I1277" i="51"/>
  <c r="I1278" i="51"/>
  <c r="I1279" i="51"/>
  <c r="I1280" i="51"/>
  <c r="I1281" i="51"/>
  <c r="I1282" i="51"/>
  <c r="I1283" i="51"/>
  <c r="I1284" i="51"/>
  <c r="I1285" i="51"/>
  <c r="I1286" i="51"/>
  <c r="I1287" i="51"/>
  <c r="I1288" i="51"/>
  <c r="I1289" i="51"/>
  <c r="I1290" i="51"/>
  <c r="I1291" i="51"/>
  <c r="I1292" i="51"/>
  <c r="I1293" i="51"/>
  <c r="I1294" i="51"/>
  <c r="I1295" i="51"/>
  <c r="I1296" i="51"/>
  <c r="I1297" i="51"/>
  <c r="I1298" i="51"/>
  <c r="I1299" i="51"/>
  <c r="I1300" i="51"/>
  <c r="I1301" i="51"/>
  <c r="I1302" i="51"/>
  <c r="I1303" i="51"/>
  <c r="I1304" i="51"/>
  <c r="I1305" i="51"/>
  <c r="I1306" i="51"/>
  <c r="I1307" i="51"/>
  <c r="I1308" i="51"/>
  <c r="I1309" i="51"/>
  <c r="I1310" i="51"/>
  <c r="I1311" i="51"/>
  <c r="I1312" i="51"/>
  <c r="I1313" i="51"/>
  <c r="I1314" i="51"/>
  <c r="I1315" i="51"/>
  <c r="I1316" i="51"/>
  <c r="I1317" i="51"/>
  <c r="I1318" i="51"/>
  <c r="I1319" i="51"/>
  <c r="I1320" i="51"/>
  <c r="I1321" i="51"/>
  <c r="I1322" i="51"/>
  <c r="I1323" i="51"/>
  <c r="I1324" i="51"/>
  <c r="I1325" i="51"/>
  <c r="I1326" i="51"/>
  <c r="I1327" i="51"/>
  <c r="I1328" i="51"/>
  <c r="I1329" i="51"/>
  <c r="I1330" i="51"/>
  <c r="I1331" i="51"/>
  <c r="I1332" i="51"/>
  <c r="I1333" i="51"/>
  <c r="I1334" i="51"/>
  <c r="I1335" i="51"/>
  <c r="I1336" i="51"/>
  <c r="I1337" i="51"/>
  <c r="I1338" i="51"/>
  <c r="I1339" i="51"/>
  <c r="C16" i="58"/>
  <c r="C25" i="58" s="1"/>
  <c r="R3" i="57"/>
  <c r="AA3" i="57" s="1"/>
  <c r="Q3" i="57"/>
  <c r="Z3" i="57" s="1"/>
  <c r="P3" i="57"/>
  <c r="O3" i="57"/>
  <c r="N3" i="57"/>
  <c r="W3" i="57" s="1"/>
  <c r="M3" i="57"/>
  <c r="V3" i="57" s="1"/>
  <c r="L1141" i="56"/>
  <c r="M1141" i="56"/>
  <c r="W5" i="54"/>
  <c r="V6" i="54"/>
  <c r="X6" i="54"/>
  <c r="W7" i="54"/>
  <c r="X7" i="54"/>
  <c r="Y8" i="54"/>
  <c r="V9" i="54"/>
  <c r="W9" i="54"/>
  <c r="X9" i="54"/>
  <c r="Y9" i="54"/>
  <c r="V10" i="54"/>
  <c r="W10" i="54"/>
  <c r="X10" i="54"/>
  <c r="Y10" i="54"/>
  <c r="W11" i="54"/>
  <c r="X11" i="54"/>
  <c r="Y11" i="54"/>
  <c r="V12" i="54"/>
  <c r="W12" i="54"/>
  <c r="X12" i="54"/>
  <c r="V13" i="54"/>
  <c r="W13" i="54"/>
  <c r="Y13" i="54"/>
  <c r="W14" i="54"/>
  <c r="V15" i="54"/>
  <c r="W15" i="54"/>
  <c r="Y15" i="54"/>
  <c r="V16" i="54"/>
  <c r="Y16" i="54"/>
  <c r="V17" i="54"/>
  <c r="W17" i="54"/>
  <c r="Y17" i="54"/>
  <c r="V18" i="54"/>
  <c r="Z18" i="54"/>
  <c r="V19" i="54"/>
  <c r="W19" i="54"/>
  <c r="Y19" i="54"/>
  <c r="V20" i="54"/>
  <c r="Y20" i="54"/>
  <c r="W21" i="54"/>
  <c r="X21" i="54"/>
  <c r="Y21" i="54"/>
  <c r="V22" i="54"/>
  <c r="W22" i="54"/>
  <c r="Y22" i="54"/>
  <c r="V23" i="54"/>
  <c r="Z23" i="54"/>
  <c r="V24" i="54"/>
  <c r="Y24" i="54"/>
  <c r="V25" i="54"/>
  <c r="W25" i="54"/>
  <c r="Y25" i="54"/>
  <c r="W26" i="54"/>
  <c r="X26" i="54"/>
  <c r="V27" i="54"/>
  <c r="W27" i="54"/>
  <c r="Y27" i="54"/>
  <c r="Z27" i="54"/>
  <c r="V28" i="54"/>
  <c r="W28" i="54"/>
  <c r="W29" i="54"/>
  <c r="X29" i="54"/>
  <c r="Y29" i="54"/>
  <c r="Z29" i="54"/>
  <c r="V30" i="54"/>
  <c r="W30" i="54"/>
  <c r="X30" i="54"/>
  <c r="Y30" i="54"/>
  <c r="W31" i="54"/>
  <c r="Z31" i="54"/>
  <c r="V32" i="54"/>
  <c r="W32" i="54"/>
  <c r="W33" i="54"/>
  <c r="Y33" i="54"/>
  <c r="W34" i="54"/>
  <c r="Y34" i="54"/>
  <c r="Z34" i="54"/>
  <c r="W35" i="54"/>
  <c r="X35" i="54"/>
  <c r="Y35" i="54"/>
  <c r="Z35" i="54"/>
  <c r="V36" i="54"/>
  <c r="W36" i="54"/>
  <c r="X36" i="54"/>
  <c r="Z36" i="54"/>
  <c r="V37" i="54"/>
  <c r="X37" i="54"/>
  <c r="Y37" i="54"/>
  <c r="V38" i="54"/>
  <c r="W38" i="54"/>
  <c r="X38" i="54"/>
  <c r="Y38" i="54"/>
  <c r="V39" i="54"/>
  <c r="W39" i="54"/>
  <c r="Y39" i="54"/>
  <c r="V40" i="54"/>
  <c r="W40" i="54"/>
  <c r="X40" i="54"/>
  <c r="Y40" i="54"/>
  <c r="V41" i="54"/>
  <c r="Y41" i="54"/>
  <c r="Z41" i="54"/>
  <c r="V42" i="54"/>
  <c r="X42" i="54"/>
  <c r="Y42" i="54"/>
  <c r="V43" i="54"/>
  <c r="W43" i="54"/>
  <c r="X43" i="54"/>
  <c r="Y43" i="54"/>
  <c r="V44" i="54"/>
  <c r="W44" i="54"/>
  <c r="X44" i="54"/>
  <c r="Y44" i="54"/>
  <c r="Z44" i="54"/>
  <c r="V45" i="54"/>
  <c r="X45" i="54"/>
  <c r="Y45" i="54"/>
  <c r="Z45" i="54"/>
  <c r="V46" i="54"/>
  <c r="W46" i="54"/>
  <c r="X46" i="54"/>
  <c r="V47" i="54"/>
  <c r="W47" i="54"/>
  <c r="X47" i="54"/>
  <c r="Z47" i="54"/>
  <c r="V48" i="54"/>
  <c r="W48" i="54"/>
  <c r="X48" i="54"/>
  <c r="Y48" i="54"/>
  <c r="Z48" i="54"/>
  <c r="V49" i="54"/>
  <c r="W49" i="54"/>
  <c r="X49" i="54"/>
  <c r="Y49" i="54"/>
  <c r="V50" i="54"/>
  <c r="W50" i="54"/>
  <c r="X50" i="54"/>
  <c r="Y50" i="54"/>
  <c r="W51" i="54"/>
  <c r="Y51" i="54"/>
  <c r="V52" i="54"/>
  <c r="W52" i="54"/>
  <c r="X52" i="54"/>
  <c r="Y52" i="54"/>
  <c r="Z52" i="54"/>
  <c r="V53" i="54"/>
  <c r="W53" i="54"/>
  <c r="Y53" i="54"/>
  <c r="V54" i="54"/>
  <c r="W54" i="54"/>
  <c r="X54" i="54"/>
  <c r="Y54" i="54"/>
  <c r="Z54" i="54"/>
  <c r="V55" i="54"/>
  <c r="W55" i="54"/>
  <c r="X55" i="54"/>
  <c r="Y55" i="54"/>
  <c r="Z55" i="54"/>
  <c r="V56" i="54"/>
  <c r="W56" i="54"/>
  <c r="X56" i="54"/>
  <c r="Y56" i="54"/>
  <c r="Z56" i="54"/>
  <c r="V57" i="54"/>
  <c r="W57" i="54"/>
  <c r="X57" i="54"/>
  <c r="Y57" i="54"/>
  <c r="V58" i="54"/>
  <c r="W58" i="54"/>
  <c r="X58" i="54"/>
  <c r="Y58" i="54"/>
  <c r="Z58" i="54"/>
  <c r="V59" i="54"/>
  <c r="W59" i="54"/>
  <c r="Y59" i="54"/>
  <c r="Z59" i="54"/>
  <c r="V60" i="54"/>
  <c r="W60" i="54"/>
  <c r="X60" i="54"/>
  <c r="Y60" i="54"/>
  <c r="Z60" i="54"/>
  <c r="V61" i="54"/>
  <c r="W61" i="54"/>
  <c r="X61" i="54"/>
  <c r="Y61" i="54"/>
  <c r="V62" i="54"/>
  <c r="W62" i="54"/>
  <c r="X62" i="54"/>
  <c r="Z62" i="54"/>
  <c r="V63" i="54"/>
  <c r="W63" i="54"/>
  <c r="Y63" i="54"/>
  <c r="Z63" i="54"/>
  <c r="V64" i="54"/>
  <c r="W64" i="54"/>
  <c r="X64" i="54"/>
  <c r="Y64" i="54"/>
  <c r="Z64" i="54"/>
  <c r="V65" i="54"/>
  <c r="W65" i="54"/>
  <c r="X65" i="54"/>
  <c r="Y65" i="54"/>
  <c r="V66" i="54"/>
  <c r="W66" i="54"/>
  <c r="X66" i="54"/>
  <c r="Z66" i="54"/>
  <c r="V67" i="54"/>
  <c r="W67" i="54"/>
  <c r="Y67" i="54"/>
  <c r="Z67" i="54"/>
  <c r="V68" i="54"/>
  <c r="X68" i="54"/>
  <c r="Y68" i="54"/>
  <c r="Z68" i="54"/>
  <c r="V69" i="54"/>
  <c r="W69" i="54"/>
  <c r="X69" i="54"/>
  <c r="Y69" i="54"/>
  <c r="V70" i="54"/>
  <c r="W70" i="54"/>
  <c r="X70" i="54"/>
  <c r="Z70" i="54"/>
  <c r="V71" i="54"/>
  <c r="W71" i="54"/>
  <c r="X71" i="54"/>
  <c r="Y71" i="54"/>
  <c r="Z71" i="54"/>
  <c r="V72" i="54"/>
  <c r="W72" i="54"/>
  <c r="X72" i="54"/>
  <c r="Y72" i="54"/>
  <c r="Z72" i="54"/>
  <c r="V73" i="54"/>
  <c r="W73" i="54"/>
  <c r="X73" i="54"/>
  <c r="Y73" i="54"/>
  <c r="Z73" i="54"/>
  <c r="V74" i="54"/>
  <c r="W74" i="54"/>
  <c r="X74" i="54"/>
  <c r="Y74" i="54"/>
  <c r="Z74" i="54"/>
  <c r="V75" i="54"/>
  <c r="W75" i="54"/>
  <c r="X75" i="54"/>
  <c r="Y75" i="54"/>
  <c r="Z75" i="54"/>
  <c r="V76" i="54"/>
  <c r="W76" i="54"/>
  <c r="X76" i="54"/>
  <c r="Y76" i="54"/>
  <c r="Z76" i="54"/>
  <c r="V77" i="54"/>
  <c r="W77" i="54"/>
  <c r="X77" i="54"/>
  <c r="Y77" i="54"/>
  <c r="Z77" i="54"/>
  <c r="V78" i="54"/>
  <c r="W78" i="54"/>
  <c r="X78" i="54"/>
  <c r="Y78" i="54"/>
  <c r="Z78" i="54"/>
  <c r="V79" i="54"/>
  <c r="W79" i="54"/>
  <c r="X79" i="54"/>
  <c r="Y79" i="54"/>
  <c r="Z79" i="54"/>
  <c r="V80" i="54"/>
  <c r="W80" i="54"/>
  <c r="X80" i="54"/>
  <c r="Y80" i="54"/>
  <c r="Z80" i="54"/>
  <c r="V81" i="54"/>
  <c r="W81" i="54"/>
  <c r="X81" i="54"/>
  <c r="Y81" i="54"/>
  <c r="Z81" i="54"/>
  <c r="V82" i="54"/>
  <c r="W82" i="54"/>
  <c r="X82" i="54"/>
  <c r="Y82" i="54"/>
  <c r="Z82" i="54"/>
  <c r="V83" i="54"/>
  <c r="W83" i="54"/>
  <c r="X83" i="54"/>
  <c r="Y83" i="54"/>
  <c r="Z83" i="54"/>
  <c r="V84" i="54"/>
  <c r="W84" i="54"/>
  <c r="X84" i="54"/>
  <c r="Y84" i="54"/>
  <c r="Z84" i="54"/>
  <c r="V85" i="54"/>
  <c r="W85" i="54"/>
  <c r="X85" i="54"/>
  <c r="Y85" i="54"/>
  <c r="Z85" i="54"/>
  <c r="V86" i="54"/>
  <c r="W86" i="54"/>
  <c r="X86" i="54"/>
  <c r="Y86" i="54"/>
  <c r="Z86" i="54"/>
  <c r="V87" i="54"/>
  <c r="W87" i="54"/>
  <c r="X87" i="54"/>
  <c r="Y87" i="54"/>
  <c r="Z87" i="54"/>
  <c r="V88" i="54"/>
  <c r="W88" i="54"/>
  <c r="X88" i="54"/>
  <c r="Y88" i="54"/>
  <c r="Z88" i="54"/>
  <c r="V89" i="54"/>
  <c r="W89" i="54"/>
  <c r="X89" i="54"/>
  <c r="Y89" i="54"/>
  <c r="Z89" i="54"/>
  <c r="V90" i="54"/>
  <c r="W90" i="54"/>
  <c r="X90" i="54"/>
  <c r="Y90" i="54"/>
  <c r="Z90" i="54"/>
  <c r="V91" i="54"/>
  <c r="W91" i="54"/>
  <c r="X91" i="54"/>
  <c r="Y91" i="54"/>
  <c r="Z91" i="54"/>
  <c r="V92" i="54"/>
  <c r="W92" i="54"/>
  <c r="X92" i="54"/>
  <c r="Y92" i="54"/>
  <c r="Z92" i="54"/>
  <c r="V93" i="54"/>
  <c r="W93" i="54"/>
  <c r="X93" i="54"/>
  <c r="Y93" i="54"/>
  <c r="Z93" i="54"/>
  <c r="V94" i="54"/>
  <c r="W94" i="54"/>
  <c r="X94" i="54"/>
  <c r="Y94" i="54"/>
  <c r="Z94" i="54"/>
  <c r="V95" i="54"/>
  <c r="W95" i="54"/>
  <c r="X95" i="54"/>
  <c r="Y95" i="54"/>
  <c r="Z95" i="54"/>
  <c r="V96" i="54"/>
  <c r="W96" i="54"/>
  <c r="X96" i="54"/>
  <c r="Y96" i="54"/>
  <c r="Z96" i="54"/>
  <c r="V97" i="54"/>
  <c r="W97" i="54"/>
  <c r="X97" i="54"/>
  <c r="Y97" i="54"/>
  <c r="Z97" i="54"/>
  <c r="V98" i="54"/>
  <c r="W98" i="54"/>
  <c r="X98" i="54"/>
  <c r="Y98" i="54"/>
  <c r="Z98" i="54"/>
  <c r="V99" i="54"/>
  <c r="W99" i="54"/>
  <c r="X99" i="54"/>
  <c r="Y99" i="54"/>
  <c r="Z99" i="54"/>
  <c r="V100" i="54"/>
  <c r="W100" i="54"/>
  <c r="X100" i="54"/>
  <c r="Y100" i="54"/>
  <c r="Z100" i="54"/>
  <c r="V101" i="54"/>
  <c r="W101" i="54"/>
  <c r="X101" i="54"/>
  <c r="Y101" i="54"/>
  <c r="Z101" i="54"/>
  <c r="V102" i="54"/>
  <c r="W102" i="54"/>
  <c r="X102" i="54"/>
  <c r="Y102" i="54"/>
  <c r="Z102" i="54"/>
  <c r="V103" i="54"/>
  <c r="W103" i="54"/>
  <c r="X103" i="54"/>
  <c r="Y103" i="54"/>
  <c r="Z103" i="54"/>
  <c r="V104" i="54"/>
  <c r="W104" i="54"/>
  <c r="X104" i="54"/>
  <c r="Y104" i="54"/>
  <c r="Z104" i="54"/>
  <c r="V105" i="54"/>
  <c r="W105" i="54"/>
  <c r="X105" i="54"/>
  <c r="Y105" i="54"/>
  <c r="Z105" i="54"/>
  <c r="V106" i="54"/>
  <c r="W106" i="54"/>
  <c r="X106" i="54"/>
  <c r="Y106" i="54"/>
  <c r="Z106" i="54"/>
  <c r="V107" i="54"/>
  <c r="W107" i="54"/>
  <c r="X107" i="54"/>
  <c r="Y107" i="54"/>
  <c r="Z107" i="54"/>
  <c r="V108" i="54"/>
  <c r="W108" i="54"/>
  <c r="X108" i="54"/>
  <c r="Y108" i="54"/>
  <c r="Z108" i="54"/>
  <c r="V109" i="54"/>
  <c r="W109" i="54"/>
  <c r="X109" i="54"/>
  <c r="Y109" i="54"/>
  <c r="Z109" i="54"/>
  <c r="V110" i="54"/>
  <c r="W110" i="54"/>
  <c r="X110" i="54"/>
  <c r="Y110" i="54"/>
  <c r="Z110" i="54"/>
  <c r="V111" i="54"/>
  <c r="W111" i="54"/>
  <c r="X111" i="54"/>
  <c r="Y111" i="54"/>
  <c r="Z111" i="54"/>
  <c r="V112" i="54"/>
  <c r="W112" i="54"/>
  <c r="X112" i="54"/>
  <c r="Y112" i="54"/>
  <c r="Z112" i="54"/>
  <c r="V113" i="54"/>
  <c r="W113" i="54"/>
  <c r="X113" i="54"/>
  <c r="Y113" i="54"/>
  <c r="Z113" i="54"/>
  <c r="V114" i="54"/>
  <c r="W114" i="54"/>
  <c r="X114" i="54"/>
  <c r="Y114" i="54"/>
  <c r="Z114" i="54"/>
  <c r="V115" i="54"/>
  <c r="W115" i="54"/>
  <c r="X115" i="54"/>
  <c r="Y115" i="54"/>
  <c r="Z115" i="54"/>
  <c r="V116" i="54"/>
  <c r="W116" i="54"/>
  <c r="X116" i="54"/>
  <c r="Y116" i="54"/>
  <c r="Z116" i="54"/>
  <c r="V117" i="54"/>
  <c r="W117" i="54"/>
  <c r="X117" i="54"/>
  <c r="Y117" i="54"/>
  <c r="Z117" i="54"/>
  <c r="V118" i="54"/>
  <c r="W118" i="54"/>
  <c r="X118" i="54"/>
  <c r="Y118" i="54"/>
  <c r="Z118" i="54"/>
  <c r="V119" i="54"/>
  <c r="W119" i="54"/>
  <c r="X119" i="54"/>
  <c r="Y119" i="54"/>
  <c r="Z119" i="54"/>
  <c r="V120" i="54"/>
  <c r="W120" i="54"/>
  <c r="X120" i="54"/>
  <c r="Y120" i="54"/>
  <c r="Z120" i="54"/>
  <c r="V121" i="54"/>
  <c r="W121" i="54"/>
  <c r="X121" i="54"/>
  <c r="Y121" i="54"/>
  <c r="Z121" i="54"/>
  <c r="V122" i="54"/>
  <c r="W122" i="54"/>
  <c r="X122" i="54"/>
  <c r="Y122" i="54"/>
  <c r="Z122" i="54"/>
  <c r="V123" i="54"/>
  <c r="W123" i="54"/>
  <c r="X123" i="54"/>
  <c r="Y123" i="54"/>
  <c r="Z123" i="54"/>
  <c r="V124" i="54"/>
  <c r="W124" i="54"/>
  <c r="X124" i="54"/>
  <c r="Y124" i="54"/>
  <c r="Z124" i="54"/>
  <c r="V125" i="54"/>
  <c r="W125" i="54"/>
  <c r="X125" i="54"/>
  <c r="Y125" i="54"/>
  <c r="Z125" i="54"/>
  <c r="V126" i="54"/>
  <c r="W126" i="54"/>
  <c r="X126" i="54"/>
  <c r="Y126" i="54"/>
  <c r="Z126" i="54"/>
  <c r="V127" i="54"/>
  <c r="W127" i="54"/>
  <c r="X127" i="54"/>
  <c r="Y127" i="54"/>
  <c r="Z127" i="54"/>
  <c r="V128" i="54"/>
  <c r="W128" i="54"/>
  <c r="X128" i="54"/>
  <c r="Y128" i="54"/>
  <c r="Z128" i="54"/>
  <c r="V129" i="54"/>
  <c r="W129" i="54"/>
  <c r="X129" i="54"/>
  <c r="Y129" i="54"/>
  <c r="Z129" i="54"/>
  <c r="V130" i="54"/>
  <c r="W130" i="54"/>
  <c r="X130" i="54"/>
  <c r="Y130" i="54"/>
  <c r="Z130" i="54"/>
  <c r="V131" i="54"/>
  <c r="W131" i="54"/>
  <c r="X131" i="54"/>
  <c r="Y131" i="54"/>
  <c r="Z131" i="54"/>
  <c r="V132" i="54"/>
  <c r="W132" i="54"/>
  <c r="X132" i="54"/>
  <c r="Y132" i="54"/>
  <c r="Z132" i="54"/>
  <c r="V133" i="54"/>
  <c r="W133" i="54"/>
  <c r="X133" i="54"/>
  <c r="Y133" i="54"/>
  <c r="Z133" i="54"/>
  <c r="V134" i="54"/>
  <c r="W134" i="54"/>
  <c r="X134" i="54"/>
  <c r="Y134" i="54"/>
  <c r="Z134" i="54"/>
  <c r="V135" i="54"/>
  <c r="W135" i="54"/>
  <c r="X135" i="54"/>
  <c r="Y135" i="54"/>
  <c r="Z135" i="54"/>
  <c r="V136" i="54"/>
  <c r="W136" i="54"/>
  <c r="X136" i="54"/>
  <c r="Y136" i="54"/>
  <c r="Z136" i="54"/>
  <c r="V137" i="54"/>
  <c r="W137" i="54"/>
  <c r="X137" i="54"/>
  <c r="Y137" i="54"/>
  <c r="Z137" i="54"/>
  <c r="V138" i="54"/>
  <c r="W138" i="54"/>
  <c r="X138" i="54"/>
  <c r="Y138" i="54"/>
  <c r="Z138" i="54"/>
  <c r="V139" i="54"/>
  <c r="W139" i="54"/>
  <c r="X139" i="54"/>
  <c r="Y139" i="54"/>
  <c r="Z139" i="54"/>
  <c r="V140" i="54"/>
  <c r="W140" i="54"/>
  <c r="X140" i="54"/>
  <c r="Y140" i="54"/>
  <c r="Z140" i="54"/>
  <c r="V141" i="54"/>
  <c r="W141" i="54"/>
  <c r="X141" i="54"/>
  <c r="Y141" i="54"/>
  <c r="Z141" i="54"/>
  <c r="V142" i="54"/>
  <c r="W142" i="54"/>
  <c r="X142" i="54"/>
  <c r="Y142" i="54"/>
  <c r="Z142" i="54"/>
  <c r="V143" i="54"/>
  <c r="W143" i="54"/>
  <c r="X143" i="54"/>
  <c r="Y143" i="54"/>
  <c r="Z143" i="54"/>
  <c r="V144" i="54"/>
  <c r="W144" i="54"/>
  <c r="X144" i="54"/>
  <c r="Y144" i="54"/>
  <c r="Z144" i="54"/>
  <c r="V145" i="54"/>
  <c r="W145" i="54"/>
  <c r="X145" i="54"/>
  <c r="Y145" i="54"/>
  <c r="Z145" i="54"/>
  <c r="V146" i="54"/>
  <c r="W146" i="54"/>
  <c r="X146" i="54"/>
  <c r="Y146" i="54"/>
  <c r="Z146" i="54"/>
  <c r="V147" i="54"/>
  <c r="W147" i="54"/>
  <c r="X147" i="54"/>
  <c r="Y147" i="54"/>
  <c r="Z147" i="54"/>
  <c r="V148" i="54"/>
  <c r="W148" i="54"/>
  <c r="X148" i="54"/>
  <c r="Y148" i="54"/>
  <c r="Z148" i="54"/>
  <c r="V149" i="54"/>
  <c r="W149" i="54"/>
  <c r="X149" i="54"/>
  <c r="Y149" i="54"/>
  <c r="Z149" i="54"/>
  <c r="V150" i="54"/>
  <c r="W150" i="54"/>
  <c r="X150" i="54"/>
  <c r="Y150" i="54"/>
  <c r="Z150" i="54"/>
  <c r="V151" i="54"/>
  <c r="W151" i="54"/>
  <c r="X151" i="54"/>
  <c r="Y151" i="54"/>
  <c r="Z151" i="54"/>
  <c r="V152" i="54"/>
  <c r="W152" i="54"/>
  <c r="X152" i="54"/>
  <c r="Y152" i="54"/>
  <c r="Z152" i="54"/>
  <c r="V153" i="54"/>
  <c r="W153" i="54"/>
  <c r="X153" i="54"/>
  <c r="Y153" i="54"/>
  <c r="Z153" i="54"/>
  <c r="V154" i="54"/>
  <c r="W154" i="54"/>
  <c r="X154" i="54"/>
  <c r="Y154" i="54"/>
  <c r="Z154" i="54"/>
  <c r="V155" i="54"/>
  <c r="W155" i="54"/>
  <c r="X155" i="54"/>
  <c r="Y155" i="54"/>
  <c r="Z155" i="54"/>
  <c r="V156" i="54"/>
  <c r="W156" i="54"/>
  <c r="X156" i="54"/>
  <c r="Y156" i="54"/>
  <c r="Z156" i="54"/>
  <c r="V157" i="54"/>
  <c r="W157" i="54"/>
  <c r="X157" i="54"/>
  <c r="Y157" i="54"/>
  <c r="Z157" i="54"/>
  <c r="V158" i="54"/>
  <c r="W158" i="54"/>
  <c r="X158" i="54"/>
  <c r="Y158" i="54"/>
  <c r="Z158" i="54"/>
  <c r="V159" i="54"/>
  <c r="W159" i="54"/>
  <c r="X159" i="54"/>
  <c r="Y159" i="54"/>
  <c r="Z159" i="54"/>
  <c r="V160" i="54"/>
  <c r="W160" i="54"/>
  <c r="X160" i="54"/>
  <c r="Y160" i="54"/>
  <c r="Z160" i="54"/>
  <c r="V161" i="54"/>
  <c r="W161" i="54"/>
  <c r="X161" i="54"/>
  <c r="Y161" i="54"/>
  <c r="Z161" i="54"/>
  <c r="V162" i="54"/>
  <c r="W162" i="54"/>
  <c r="X162" i="54"/>
  <c r="Y162" i="54"/>
  <c r="Z162" i="54"/>
  <c r="V163" i="54"/>
  <c r="W163" i="54"/>
  <c r="X163" i="54"/>
  <c r="Y163" i="54"/>
  <c r="Z163" i="54"/>
  <c r="V164" i="54"/>
  <c r="W164" i="54"/>
  <c r="X164" i="54"/>
  <c r="Y164" i="54"/>
  <c r="Z164" i="54"/>
  <c r="V165" i="54"/>
  <c r="W165" i="54"/>
  <c r="X165" i="54"/>
  <c r="Y165" i="54"/>
  <c r="Z165" i="54"/>
  <c r="V166" i="54"/>
  <c r="W166" i="54"/>
  <c r="X166" i="54"/>
  <c r="Y166" i="54"/>
  <c r="Z166" i="54"/>
  <c r="V167" i="54"/>
  <c r="W167" i="54"/>
  <c r="X167" i="54"/>
  <c r="Y167" i="54"/>
  <c r="Z167" i="54"/>
  <c r="V168" i="54"/>
  <c r="W168" i="54"/>
  <c r="X168" i="54"/>
  <c r="Y168" i="54"/>
  <c r="Z168" i="54"/>
  <c r="V169" i="54"/>
  <c r="W169" i="54"/>
  <c r="X169" i="54"/>
  <c r="Y169" i="54"/>
  <c r="Z169" i="54"/>
  <c r="V170" i="54"/>
  <c r="W170" i="54"/>
  <c r="X170" i="54"/>
  <c r="Y170" i="54"/>
  <c r="Z170" i="54"/>
  <c r="V171" i="54"/>
  <c r="W171" i="54"/>
  <c r="X171" i="54"/>
  <c r="Y171" i="54"/>
  <c r="Z171" i="54"/>
  <c r="V172" i="54"/>
  <c r="W172" i="54"/>
  <c r="X172" i="54"/>
  <c r="Y172" i="54"/>
  <c r="Z172" i="54"/>
  <c r="V173" i="54"/>
  <c r="W173" i="54"/>
  <c r="X173" i="54"/>
  <c r="Y173" i="54"/>
  <c r="Z173" i="54"/>
  <c r="V174" i="54"/>
  <c r="W174" i="54"/>
  <c r="X174" i="54"/>
  <c r="Y174" i="54"/>
  <c r="Z174" i="54"/>
  <c r="V175" i="54"/>
  <c r="W175" i="54"/>
  <c r="X175" i="54"/>
  <c r="Y175" i="54"/>
  <c r="Z175" i="54"/>
  <c r="V176" i="54"/>
  <c r="W176" i="54"/>
  <c r="X176" i="54"/>
  <c r="Y176" i="54"/>
  <c r="Z176" i="54"/>
  <c r="V177" i="54"/>
  <c r="W177" i="54"/>
  <c r="X177" i="54"/>
  <c r="Y177" i="54"/>
  <c r="Z177" i="54"/>
  <c r="V178" i="54"/>
  <c r="W178" i="54"/>
  <c r="X178" i="54"/>
  <c r="Y178" i="54"/>
  <c r="Z178" i="54"/>
  <c r="V179" i="54"/>
  <c r="W179" i="54"/>
  <c r="X179" i="54"/>
  <c r="Y179" i="54"/>
  <c r="Z179" i="54"/>
  <c r="V180" i="54"/>
  <c r="W180" i="54"/>
  <c r="X180" i="54"/>
  <c r="Y180" i="54"/>
  <c r="Z180" i="54"/>
  <c r="V181" i="54"/>
  <c r="W181" i="54"/>
  <c r="X181" i="54"/>
  <c r="Y181" i="54"/>
  <c r="Z181" i="54"/>
  <c r="V182" i="54"/>
  <c r="W182" i="54"/>
  <c r="X182" i="54"/>
  <c r="Y182" i="54"/>
  <c r="Z182" i="54"/>
  <c r="V183" i="54"/>
  <c r="W183" i="54"/>
  <c r="X183" i="54"/>
  <c r="Y183" i="54"/>
  <c r="Z183" i="54"/>
  <c r="V184" i="54"/>
  <c r="W184" i="54"/>
  <c r="X184" i="54"/>
  <c r="Y184" i="54"/>
  <c r="Z184" i="54"/>
  <c r="V185" i="54"/>
  <c r="W185" i="54"/>
  <c r="X185" i="54"/>
  <c r="Y185" i="54"/>
  <c r="Z185" i="54"/>
  <c r="V186" i="54"/>
  <c r="W186" i="54"/>
  <c r="X186" i="54"/>
  <c r="Y186" i="54"/>
  <c r="Z186" i="54"/>
  <c r="V187" i="54"/>
  <c r="W187" i="54"/>
  <c r="X187" i="54"/>
  <c r="Y187" i="54"/>
  <c r="Z187" i="54"/>
  <c r="V188" i="54"/>
  <c r="W188" i="54"/>
  <c r="X188" i="54"/>
  <c r="Y188" i="54"/>
  <c r="Z188" i="54"/>
  <c r="V189" i="54"/>
  <c r="W189" i="54"/>
  <c r="X189" i="54"/>
  <c r="Y189" i="54"/>
  <c r="Z189" i="54"/>
  <c r="V190" i="54"/>
  <c r="W190" i="54"/>
  <c r="X190" i="54"/>
  <c r="Y190" i="54"/>
  <c r="Z190" i="54"/>
  <c r="V191" i="54"/>
  <c r="W191" i="54"/>
  <c r="X191" i="54"/>
  <c r="Y191" i="54"/>
  <c r="Z191" i="54"/>
  <c r="V192" i="54"/>
  <c r="W192" i="54"/>
  <c r="X192" i="54"/>
  <c r="Y192" i="54"/>
  <c r="Z192" i="54"/>
  <c r="V193" i="54"/>
  <c r="W193" i="54"/>
  <c r="X193" i="54"/>
  <c r="Y193" i="54"/>
  <c r="Z193" i="54"/>
  <c r="V194" i="54"/>
  <c r="W194" i="54"/>
  <c r="X194" i="54"/>
  <c r="Y194" i="54"/>
  <c r="Z194" i="54"/>
  <c r="V195" i="54"/>
  <c r="W195" i="54"/>
  <c r="X195" i="54"/>
  <c r="Y195" i="54"/>
  <c r="Z195" i="54"/>
  <c r="V196" i="54"/>
  <c r="W196" i="54"/>
  <c r="X196" i="54"/>
  <c r="Y196" i="54"/>
  <c r="Z196" i="54"/>
  <c r="V197" i="54"/>
  <c r="W197" i="54"/>
  <c r="X197" i="54"/>
  <c r="Y197" i="54"/>
  <c r="Z197" i="54"/>
  <c r="V198" i="54"/>
  <c r="W198" i="54"/>
  <c r="X198" i="54"/>
  <c r="Y198" i="54"/>
  <c r="Z198" i="54"/>
  <c r="V199" i="54"/>
  <c r="W199" i="54"/>
  <c r="X199" i="54"/>
  <c r="Y199" i="54"/>
  <c r="Z199" i="54"/>
  <c r="V200" i="54"/>
  <c r="W200" i="54"/>
  <c r="X200" i="54"/>
  <c r="Y200" i="54"/>
  <c r="Z200" i="54"/>
  <c r="V201" i="54"/>
  <c r="W201" i="54"/>
  <c r="X201" i="54"/>
  <c r="Y201" i="54"/>
  <c r="Z201" i="54"/>
  <c r="V202" i="54"/>
  <c r="W202" i="54"/>
  <c r="X202" i="54"/>
  <c r="Y202" i="54"/>
  <c r="Z202" i="54"/>
  <c r="V203" i="54"/>
  <c r="W203" i="54"/>
  <c r="X203" i="54"/>
  <c r="Y203" i="54"/>
  <c r="Z203" i="54"/>
  <c r="V204" i="54"/>
  <c r="W204" i="54"/>
  <c r="X204" i="54"/>
  <c r="Y204" i="54"/>
  <c r="Z204" i="54"/>
  <c r="V205" i="54"/>
  <c r="W205" i="54"/>
  <c r="X205" i="54"/>
  <c r="Y205" i="54"/>
  <c r="Z205" i="54"/>
  <c r="V206" i="54"/>
  <c r="W206" i="54"/>
  <c r="X206" i="54"/>
  <c r="Y206" i="54"/>
  <c r="Z206" i="54"/>
  <c r="V207" i="54"/>
  <c r="W207" i="54"/>
  <c r="X207" i="54"/>
  <c r="Y207" i="54"/>
  <c r="Z207" i="54"/>
  <c r="V208" i="54"/>
  <c r="W208" i="54"/>
  <c r="X208" i="54"/>
  <c r="Y208" i="54"/>
  <c r="Z208" i="54"/>
  <c r="V209" i="54"/>
  <c r="W209" i="54"/>
  <c r="X209" i="54"/>
  <c r="Y209" i="54"/>
  <c r="Z209" i="54"/>
  <c r="V210" i="54"/>
  <c r="W210" i="54"/>
  <c r="X210" i="54"/>
  <c r="Y210" i="54"/>
  <c r="Z210" i="54"/>
  <c r="V211" i="54"/>
  <c r="W211" i="54"/>
  <c r="X211" i="54"/>
  <c r="Y211" i="54"/>
  <c r="Z211" i="54"/>
  <c r="V212" i="54"/>
  <c r="W212" i="54"/>
  <c r="X212" i="54"/>
  <c r="Y212" i="54"/>
  <c r="Z212" i="54"/>
  <c r="V213" i="54"/>
  <c r="W213" i="54"/>
  <c r="X213" i="54"/>
  <c r="Y213" i="54"/>
  <c r="Z213" i="54"/>
  <c r="V214" i="54"/>
  <c r="W214" i="54"/>
  <c r="X214" i="54"/>
  <c r="Y214" i="54"/>
  <c r="Z214" i="54"/>
  <c r="V215" i="54"/>
  <c r="W215" i="54"/>
  <c r="X215" i="54"/>
  <c r="Y215" i="54"/>
  <c r="Z215" i="54"/>
  <c r="V216" i="54"/>
  <c r="W216" i="54"/>
  <c r="X216" i="54"/>
  <c r="Y216" i="54"/>
  <c r="Z216" i="54"/>
  <c r="V217" i="54"/>
  <c r="W217" i="54"/>
  <c r="X217" i="54"/>
  <c r="Y217" i="54"/>
  <c r="Z217" i="54"/>
  <c r="V218" i="54"/>
  <c r="W218" i="54"/>
  <c r="X218" i="54"/>
  <c r="Y218" i="54"/>
  <c r="Z218" i="54"/>
  <c r="V219" i="54"/>
  <c r="W219" i="54"/>
  <c r="X219" i="54"/>
  <c r="Y219" i="54"/>
  <c r="Z219" i="54"/>
  <c r="V220" i="54"/>
  <c r="W220" i="54"/>
  <c r="X220" i="54"/>
  <c r="Y220" i="54"/>
  <c r="Z220" i="54"/>
  <c r="V221" i="54"/>
  <c r="W221" i="54"/>
  <c r="X221" i="54"/>
  <c r="Y221" i="54"/>
  <c r="Z221" i="54"/>
  <c r="V222" i="54"/>
  <c r="W222" i="54"/>
  <c r="X222" i="54"/>
  <c r="Y222" i="54"/>
  <c r="Z222" i="54"/>
  <c r="V223" i="54"/>
  <c r="W223" i="54"/>
  <c r="X223" i="54"/>
  <c r="Y223" i="54"/>
  <c r="Z223" i="54"/>
  <c r="V224" i="54"/>
  <c r="W224" i="54"/>
  <c r="X224" i="54"/>
  <c r="Y224" i="54"/>
  <c r="Z224" i="54"/>
  <c r="V225" i="54"/>
  <c r="W225" i="54"/>
  <c r="X225" i="54"/>
  <c r="Y225" i="54"/>
  <c r="Z225" i="54"/>
  <c r="V226" i="54"/>
  <c r="W226" i="54"/>
  <c r="X226" i="54"/>
  <c r="Y226" i="54"/>
  <c r="Z226" i="54"/>
  <c r="V227" i="54"/>
  <c r="W227" i="54"/>
  <c r="X227" i="54"/>
  <c r="Y227" i="54"/>
  <c r="Z227" i="54"/>
  <c r="V228" i="54"/>
  <c r="W228" i="54"/>
  <c r="X228" i="54"/>
  <c r="Y228" i="54"/>
  <c r="Z228" i="54"/>
  <c r="V229" i="54"/>
  <c r="W229" i="54"/>
  <c r="X229" i="54"/>
  <c r="Y229" i="54"/>
  <c r="Z229" i="54"/>
  <c r="V230" i="54"/>
  <c r="W230" i="54"/>
  <c r="X230" i="54"/>
  <c r="Y230" i="54"/>
  <c r="Z230" i="54"/>
  <c r="V231" i="54"/>
  <c r="W231" i="54"/>
  <c r="X231" i="54"/>
  <c r="Y231" i="54"/>
  <c r="Z231" i="54"/>
  <c r="V232" i="54"/>
  <c r="W232" i="54"/>
  <c r="X232" i="54"/>
  <c r="Y232" i="54"/>
  <c r="Z232" i="54"/>
  <c r="V233" i="54"/>
  <c r="W233" i="54"/>
  <c r="X233" i="54"/>
  <c r="Y233" i="54"/>
  <c r="Z233" i="54"/>
  <c r="V234" i="54"/>
  <c r="W234" i="54"/>
  <c r="X234" i="54"/>
  <c r="Y234" i="54"/>
  <c r="Z234" i="54"/>
  <c r="V235" i="54"/>
  <c r="W235" i="54"/>
  <c r="X235" i="54"/>
  <c r="Y235" i="54"/>
  <c r="Z235" i="54"/>
  <c r="V236" i="54"/>
  <c r="W236" i="54"/>
  <c r="X236" i="54"/>
  <c r="Y236" i="54"/>
  <c r="Z236" i="54"/>
  <c r="V237" i="54"/>
  <c r="W237" i="54"/>
  <c r="X237" i="54"/>
  <c r="Y237" i="54"/>
  <c r="Z237" i="54"/>
  <c r="V238" i="54"/>
  <c r="W238" i="54"/>
  <c r="X238" i="54"/>
  <c r="Y238" i="54"/>
  <c r="Z238" i="54"/>
  <c r="V239" i="54"/>
  <c r="W239" i="54"/>
  <c r="X239" i="54"/>
  <c r="Y239" i="54"/>
  <c r="Z239" i="54"/>
  <c r="V240" i="54"/>
  <c r="W240" i="54"/>
  <c r="X240" i="54"/>
  <c r="Y240" i="54"/>
  <c r="Z240" i="54"/>
  <c r="V241" i="54"/>
  <c r="W241" i="54"/>
  <c r="X241" i="54"/>
  <c r="Y241" i="54"/>
  <c r="Z241" i="54"/>
  <c r="V242" i="54"/>
  <c r="W242" i="54"/>
  <c r="X242" i="54"/>
  <c r="Y242" i="54"/>
  <c r="Z242" i="54"/>
  <c r="V243" i="54"/>
  <c r="W243" i="54"/>
  <c r="X243" i="54"/>
  <c r="Y243" i="54"/>
  <c r="Z243" i="54"/>
  <c r="V244" i="54"/>
  <c r="W244" i="54"/>
  <c r="X244" i="54"/>
  <c r="Y244" i="54"/>
  <c r="Z244" i="54"/>
  <c r="V245" i="54"/>
  <c r="W245" i="54"/>
  <c r="X245" i="54"/>
  <c r="Y245" i="54"/>
  <c r="Z245" i="54"/>
  <c r="V246" i="54"/>
  <c r="W246" i="54"/>
  <c r="X246" i="54"/>
  <c r="Y246" i="54"/>
  <c r="Z246" i="54"/>
  <c r="V247" i="54"/>
  <c r="W247" i="54"/>
  <c r="X247" i="54"/>
  <c r="Y247" i="54"/>
  <c r="Z247" i="54"/>
  <c r="V248" i="54"/>
  <c r="W248" i="54"/>
  <c r="X248" i="54"/>
  <c r="Y248" i="54"/>
  <c r="Z248" i="54"/>
  <c r="V249" i="54"/>
  <c r="W249" i="54"/>
  <c r="X249" i="54"/>
  <c r="Y249" i="54"/>
  <c r="Z249" i="54"/>
  <c r="V250" i="54"/>
  <c r="W250" i="54"/>
  <c r="X250" i="54"/>
  <c r="Y250" i="54"/>
  <c r="Z250" i="54"/>
  <c r="V251" i="54"/>
  <c r="W251" i="54"/>
  <c r="X251" i="54"/>
  <c r="Y251" i="54"/>
  <c r="Z251" i="54"/>
  <c r="V252" i="54"/>
  <c r="W252" i="54"/>
  <c r="X252" i="54"/>
  <c r="Y252" i="54"/>
  <c r="Z252" i="54"/>
  <c r="V253" i="54"/>
  <c r="W253" i="54"/>
  <c r="X253" i="54"/>
  <c r="Y253" i="54"/>
  <c r="Z253" i="54"/>
  <c r="V254" i="54"/>
  <c r="W254" i="54"/>
  <c r="X254" i="54"/>
  <c r="Y254" i="54"/>
  <c r="Z254" i="54"/>
  <c r="V255" i="54"/>
  <c r="W255" i="54"/>
  <c r="X255" i="54"/>
  <c r="Y255" i="54"/>
  <c r="Z255" i="54"/>
  <c r="V256" i="54"/>
  <c r="W256" i="54"/>
  <c r="X256" i="54"/>
  <c r="Y256" i="54"/>
  <c r="Z256" i="54"/>
  <c r="V257" i="54"/>
  <c r="W257" i="54"/>
  <c r="X257" i="54"/>
  <c r="Y257" i="54"/>
  <c r="Z257" i="54"/>
  <c r="V258" i="54"/>
  <c r="W258" i="54"/>
  <c r="X258" i="54"/>
  <c r="Y258" i="54"/>
  <c r="Z258" i="54"/>
  <c r="V259" i="54"/>
  <c r="W259" i="54"/>
  <c r="X259" i="54"/>
  <c r="Y259" i="54"/>
  <c r="Z259" i="54"/>
  <c r="V260" i="54"/>
  <c r="W260" i="54"/>
  <c r="X260" i="54"/>
  <c r="Y260" i="54"/>
  <c r="Z260" i="54"/>
  <c r="V261" i="54"/>
  <c r="W261" i="54"/>
  <c r="X261" i="54"/>
  <c r="Y261" i="54"/>
  <c r="Z261" i="54"/>
  <c r="V262" i="54"/>
  <c r="W262" i="54"/>
  <c r="X262" i="54"/>
  <c r="Y262" i="54"/>
  <c r="Z262" i="54"/>
  <c r="V263" i="54"/>
  <c r="W263" i="54"/>
  <c r="X263" i="54"/>
  <c r="Y263" i="54"/>
  <c r="Z263" i="54"/>
  <c r="V264" i="54"/>
  <c r="W264" i="54"/>
  <c r="X264" i="54"/>
  <c r="Y264" i="54"/>
  <c r="Z264" i="54"/>
  <c r="V265" i="54"/>
  <c r="W265" i="54"/>
  <c r="X265" i="54"/>
  <c r="Y265" i="54"/>
  <c r="Z265" i="54"/>
  <c r="V266" i="54"/>
  <c r="W266" i="54"/>
  <c r="X266" i="54"/>
  <c r="Y266" i="54"/>
  <c r="Z266" i="54"/>
  <c r="V267" i="54"/>
  <c r="W267" i="54"/>
  <c r="X267" i="54"/>
  <c r="Y267" i="54"/>
  <c r="Z267" i="54"/>
  <c r="V268" i="54"/>
  <c r="W268" i="54"/>
  <c r="X268" i="54"/>
  <c r="Y268" i="54"/>
  <c r="Z268" i="54"/>
  <c r="V269" i="54"/>
  <c r="W269" i="54"/>
  <c r="X269" i="54"/>
  <c r="Y269" i="54"/>
  <c r="Z269" i="54"/>
  <c r="V270" i="54"/>
  <c r="W270" i="54"/>
  <c r="X270" i="54"/>
  <c r="Y270" i="54"/>
  <c r="Z270" i="54"/>
  <c r="V271" i="54"/>
  <c r="W271" i="54"/>
  <c r="X271" i="54"/>
  <c r="Y271" i="54"/>
  <c r="Z271" i="54"/>
  <c r="V272" i="54"/>
  <c r="W272" i="54"/>
  <c r="X272" i="54"/>
  <c r="Y272" i="54"/>
  <c r="Z272" i="54"/>
  <c r="V273" i="54"/>
  <c r="W273" i="54"/>
  <c r="X273" i="54"/>
  <c r="Y273" i="54"/>
  <c r="Z273" i="54"/>
  <c r="V274" i="54"/>
  <c r="W274" i="54"/>
  <c r="X274" i="54"/>
  <c r="Y274" i="54"/>
  <c r="Z274" i="54"/>
  <c r="V275" i="54"/>
  <c r="W275" i="54"/>
  <c r="X275" i="54"/>
  <c r="Y275" i="54"/>
  <c r="Z275" i="54"/>
  <c r="V276" i="54"/>
  <c r="W276" i="54"/>
  <c r="X276" i="54"/>
  <c r="Y276" i="54"/>
  <c r="Z276" i="54"/>
  <c r="V277" i="54"/>
  <c r="W277" i="54"/>
  <c r="X277" i="54"/>
  <c r="Y277" i="54"/>
  <c r="Z277" i="54"/>
  <c r="V278" i="54"/>
  <c r="W278" i="54"/>
  <c r="X278" i="54"/>
  <c r="Y278" i="54"/>
  <c r="Z278" i="54"/>
  <c r="V279" i="54"/>
  <c r="W279" i="54"/>
  <c r="X279" i="54"/>
  <c r="Y279" i="54"/>
  <c r="Z279" i="54"/>
  <c r="V280" i="54"/>
  <c r="W280" i="54"/>
  <c r="X280" i="54"/>
  <c r="Y280" i="54"/>
  <c r="Z280" i="54"/>
  <c r="V281" i="54"/>
  <c r="W281" i="54"/>
  <c r="X281" i="54"/>
  <c r="Y281" i="54"/>
  <c r="Z281" i="54"/>
  <c r="V282" i="54"/>
  <c r="W282" i="54"/>
  <c r="X282" i="54"/>
  <c r="Y282" i="54"/>
  <c r="Z282" i="54"/>
  <c r="V283" i="54"/>
  <c r="W283" i="54"/>
  <c r="X283" i="54"/>
  <c r="Y283" i="54"/>
  <c r="Z283" i="54"/>
  <c r="V284" i="54"/>
  <c r="W284" i="54"/>
  <c r="X284" i="54"/>
  <c r="Y284" i="54"/>
  <c r="Z284" i="54"/>
  <c r="V285" i="54"/>
  <c r="W285" i="54"/>
  <c r="X285" i="54"/>
  <c r="Y285" i="54"/>
  <c r="Z285" i="54"/>
  <c r="V286" i="54"/>
  <c r="W286" i="54"/>
  <c r="X286" i="54"/>
  <c r="Y286" i="54"/>
  <c r="Z286" i="54"/>
  <c r="V287" i="54"/>
  <c r="W287" i="54"/>
  <c r="X287" i="54"/>
  <c r="Y287" i="54"/>
  <c r="Z287" i="54"/>
  <c r="V288" i="54"/>
  <c r="W288" i="54"/>
  <c r="X288" i="54"/>
  <c r="Y288" i="54"/>
  <c r="Z288" i="54"/>
  <c r="V289" i="54"/>
  <c r="W289" i="54"/>
  <c r="X289" i="54"/>
  <c r="Y289" i="54"/>
  <c r="Z289" i="54"/>
  <c r="V290" i="54"/>
  <c r="W290" i="54"/>
  <c r="X290" i="54"/>
  <c r="Y290" i="54"/>
  <c r="Z290" i="54"/>
  <c r="V291" i="54"/>
  <c r="W291" i="54"/>
  <c r="X291" i="54"/>
  <c r="Y291" i="54"/>
  <c r="Z291" i="54"/>
  <c r="V292" i="54"/>
  <c r="W292" i="54"/>
  <c r="X292" i="54"/>
  <c r="Y292" i="54"/>
  <c r="Z292" i="54"/>
  <c r="V293" i="54"/>
  <c r="W293" i="54"/>
  <c r="X293" i="54"/>
  <c r="Y293" i="54"/>
  <c r="Z293" i="54"/>
  <c r="V294" i="54"/>
  <c r="W294" i="54"/>
  <c r="X294" i="54"/>
  <c r="Y294" i="54"/>
  <c r="Z294" i="54"/>
  <c r="V295" i="54"/>
  <c r="W295" i="54"/>
  <c r="X295" i="54"/>
  <c r="Y295" i="54"/>
  <c r="Z295" i="54"/>
  <c r="V296" i="54"/>
  <c r="W296" i="54"/>
  <c r="X296" i="54"/>
  <c r="Y296" i="54"/>
  <c r="Z296" i="54"/>
  <c r="V297" i="54"/>
  <c r="W297" i="54"/>
  <c r="X297" i="54"/>
  <c r="Y297" i="54"/>
  <c r="Z297" i="54"/>
  <c r="V298" i="54"/>
  <c r="W298" i="54"/>
  <c r="X298" i="54"/>
  <c r="Y298" i="54"/>
  <c r="Z298" i="54"/>
  <c r="V299" i="54"/>
  <c r="W299" i="54"/>
  <c r="X299" i="54"/>
  <c r="Y299" i="54"/>
  <c r="Z299" i="54"/>
  <c r="V300" i="54"/>
  <c r="W300" i="54"/>
  <c r="X300" i="54"/>
  <c r="Y300" i="54"/>
  <c r="Z300" i="54"/>
  <c r="V301" i="54"/>
  <c r="W301" i="54"/>
  <c r="X301" i="54"/>
  <c r="Y301" i="54"/>
  <c r="Z301" i="54"/>
  <c r="V302" i="54"/>
  <c r="W302" i="54"/>
  <c r="X302" i="54"/>
  <c r="Y302" i="54"/>
  <c r="Z302" i="54"/>
  <c r="V303" i="54"/>
  <c r="W303" i="54"/>
  <c r="X303" i="54"/>
  <c r="Y303" i="54"/>
  <c r="Z303" i="54"/>
  <c r="V304" i="54"/>
  <c r="W304" i="54"/>
  <c r="X304" i="54"/>
  <c r="Y304" i="54"/>
  <c r="Z304" i="54"/>
  <c r="V305" i="54"/>
  <c r="W305" i="54"/>
  <c r="X305" i="54"/>
  <c r="Y305" i="54"/>
  <c r="Z305" i="54"/>
  <c r="V306" i="54"/>
  <c r="W306" i="54"/>
  <c r="X306" i="54"/>
  <c r="Y306" i="54"/>
  <c r="Z306" i="54"/>
  <c r="V307" i="54"/>
  <c r="W307" i="54"/>
  <c r="X307" i="54"/>
  <c r="Y307" i="54"/>
  <c r="Z307" i="54"/>
  <c r="V308" i="54"/>
  <c r="W308" i="54"/>
  <c r="X308" i="54"/>
  <c r="Y308" i="54"/>
  <c r="Z308" i="54"/>
  <c r="V309" i="54"/>
  <c r="W309" i="54"/>
  <c r="X309" i="54"/>
  <c r="Y309" i="54"/>
  <c r="Z309" i="54"/>
  <c r="V310" i="54"/>
  <c r="W310" i="54"/>
  <c r="X310" i="54"/>
  <c r="Y310" i="54"/>
  <c r="Z310" i="54"/>
  <c r="V311" i="54"/>
  <c r="W311" i="54"/>
  <c r="X311" i="54"/>
  <c r="Y311" i="54"/>
  <c r="Z311" i="54"/>
  <c r="V312" i="54"/>
  <c r="W312" i="54"/>
  <c r="X312" i="54"/>
  <c r="Y312" i="54"/>
  <c r="Z312" i="54"/>
  <c r="V313" i="54"/>
  <c r="W313" i="54"/>
  <c r="X313" i="54"/>
  <c r="Y313" i="54"/>
  <c r="Z313" i="54"/>
  <c r="V314" i="54"/>
  <c r="W314" i="54"/>
  <c r="X314" i="54"/>
  <c r="Y314" i="54"/>
  <c r="Z314" i="54"/>
  <c r="V315" i="54"/>
  <c r="W315" i="54"/>
  <c r="X315" i="54"/>
  <c r="Y315" i="54"/>
  <c r="Z315" i="54"/>
  <c r="V316" i="54"/>
  <c r="W316" i="54"/>
  <c r="X316" i="54"/>
  <c r="Y316" i="54"/>
  <c r="Z316" i="54"/>
  <c r="V317" i="54"/>
  <c r="W317" i="54"/>
  <c r="X317" i="54"/>
  <c r="Y317" i="54"/>
  <c r="Z317" i="54"/>
  <c r="V318" i="54"/>
  <c r="W318" i="54"/>
  <c r="X318" i="54"/>
  <c r="Y318" i="54"/>
  <c r="Z318" i="54"/>
  <c r="V319" i="54"/>
  <c r="W319" i="54"/>
  <c r="X319" i="54"/>
  <c r="Y319" i="54"/>
  <c r="Z319" i="54"/>
  <c r="V320" i="54"/>
  <c r="W320" i="54"/>
  <c r="X320" i="54"/>
  <c r="Y320" i="54"/>
  <c r="Z320" i="54"/>
  <c r="V321" i="54"/>
  <c r="W321" i="54"/>
  <c r="X321" i="54"/>
  <c r="Y321" i="54"/>
  <c r="Z321" i="54"/>
  <c r="V322" i="54"/>
  <c r="W322" i="54"/>
  <c r="X322" i="54"/>
  <c r="Y322" i="54"/>
  <c r="Z322" i="54"/>
  <c r="V323" i="54"/>
  <c r="W323" i="54"/>
  <c r="X323" i="54"/>
  <c r="Y323" i="54"/>
  <c r="Z323" i="54"/>
  <c r="V324" i="54"/>
  <c r="W324" i="54"/>
  <c r="X324" i="54"/>
  <c r="Y324" i="54"/>
  <c r="Z324" i="54"/>
  <c r="V325" i="54"/>
  <c r="W325" i="54"/>
  <c r="X325" i="54"/>
  <c r="Y325" i="54"/>
  <c r="Z325" i="54"/>
  <c r="V326" i="54"/>
  <c r="W326" i="54"/>
  <c r="X326" i="54"/>
  <c r="Y326" i="54"/>
  <c r="Z326" i="54"/>
  <c r="V327" i="54"/>
  <c r="W327" i="54"/>
  <c r="X327" i="54"/>
  <c r="Y327" i="54"/>
  <c r="Z327" i="54"/>
  <c r="V328" i="54"/>
  <c r="W328" i="54"/>
  <c r="X328" i="54"/>
  <c r="Y328" i="54"/>
  <c r="Z328" i="54"/>
  <c r="V329" i="54"/>
  <c r="W329" i="54"/>
  <c r="X329" i="54"/>
  <c r="Y329" i="54"/>
  <c r="Z329" i="54"/>
  <c r="V330" i="54"/>
  <c r="W330" i="54"/>
  <c r="X330" i="54"/>
  <c r="Y330" i="54"/>
  <c r="Z330" i="54"/>
  <c r="V331" i="54"/>
  <c r="W331" i="54"/>
  <c r="X331" i="54"/>
  <c r="Y331" i="54"/>
  <c r="Z331" i="54"/>
  <c r="V332" i="54"/>
  <c r="W332" i="54"/>
  <c r="X332" i="54"/>
  <c r="Y332" i="54"/>
  <c r="Z332" i="54"/>
  <c r="V333" i="54"/>
  <c r="W333" i="54"/>
  <c r="X333" i="54"/>
  <c r="Y333" i="54"/>
  <c r="Z333" i="54"/>
  <c r="V334" i="54"/>
  <c r="W334" i="54"/>
  <c r="X334" i="54"/>
  <c r="Y334" i="54"/>
  <c r="Z334" i="54"/>
  <c r="V335" i="54"/>
  <c r="W335" i="54"/>
  <c r="X335" i="54"/>
  <c r="Y335" i="54"/>
  <c r="Z335" i="54"/>
  <c r="V336" i="54"/>
  <c r="W336" i="54"/>
  <c r="X336" i="54"/>
  <c r="Y336" i="54"/>
  <c r="Z336" i="54"/>
  <c r="V337" i="54"/>
  <c r="W337" i="54"/>
  <c r="X337" i="54"/>
  <c r="Y337" i="54"/>
  <c r="Z337" i="54"/>
  <c r="V338" i="54"/>
  <c r="W338" i="54"/>
  <c r="X338" i="54"/>
  <c r="Y338" i="54"/>
  <c r="Z338" i="54"/>
  <c r="V339" i="54"/>
  <c r="W339" i="54"/>
  <c r="X339" i="54"/>
  <c r="Y339" i="54"/>
  <c r="Z339" i="54"/>
  <c r="V340" i="54"/>
  <c r="W340" i="54"/>
  <c r="X340" i="54"/>
  <c r="Y340" i="54"/>
  <c r="Z340" i="54"/>
  <c r="V341" i="54"/>
  <c r="W341" i="54"/>
  <c r="X341" i="54"/>
  <c r="Y341" i="54"/>
  <c r="Z341" i="54"/>
  <c r="V342" i="54"/>
  <c r="W342" i="54"/>
  <c r="X342" i="54"/>
  <c r="Y342" i="54"/>
  <c r="Z342" i="54"/>
  <c r="V343" i="54"/>
  <c r="W343" i="54"/>
  <c r="X343" i="54"/>
  <c r="Y343" i="54"/>
  <c r="Z343" i="54"/>
  <c r="V344" i="54"/>
  <c r="W344" i="54"/>
  <c r="X344" i="54"/>
  <c r="Y344" i="54"/>
  <c r="Z344" i="54"/>
  <c r="V345" i="54"/>
  <c r="W345" i="54"/>
  <c r="X345" i="54"/>
  <c r="Y345" i="54"/>
  <c r="Z345" i="54"/>
  <c r="V346" i="54"/>
  <c r="W346" i="54"/>
  <c r="X346" i="54"/>
  <c r="Y346" i="54"/>
  <c r="Z346" i="54"/>
  <c r="V347" i="54"/>
  <c r="W347" i="54"/>
  <c r="X347" i="54"/>
  <c r="Y347" i="54"/>
  <c r="Z347" i="54"/>
  <c r="V348" i="54"/>
  <c r="W348" i="54"/>
  <c r="X348" i="54"/>
  <c r="Y348" i="54"/>
  <c r="Z348" i="54"/>
  <c r="V349" i="54"/>
  <c r="W349" i="54"/>
  <c r="X349" i="54"/>
  <c r="Y349" i="54"/>
  <c r="Z349" i="54"/>
  <c r="V350" i="54"/>
  <c r="W350" i="54"/>
  <c r="X350" i="54"/>
  <c r="Y350" i="54"/>
  <c r="Z350" i="54"/>
  <c r="V351" i="54"/>
  <c r="W351" i="54"/>
  <c r="X351" i="54"/>
  <c r="Y351" i="54"/>
  <c r="Z351" i="54"/>
  <c r="V352" i="54"/>
  <c r="W352" i="54"/>
  <c r="X352" i="54"/>
  <c r="Y352" i="54"/>
  <c r="Z352" i="54"/>
  <c r="V353" i="54"/>
  <c r="W353" i="54"/>
  <c r="X353" i="54"/>
  <c r="Y353" i="54"/>
  <c r="Z353" i="54"/>
  <c r="V354" i="54"/>
  <c r="W354" i="54"/>
  <c r="X354" i="54"/>
  <c r="Y354" i="54"/>
  <c r="Z354" i="54"/>
  <c r="V355" i="54"/>
  <c r="W355" i="54"/>
  <c r="X355" i="54"/>
  <c r="Y355" i="54"/>
  <c r="Z355" i="54"/>
  <c r="V356" i="54"/>
  <c r="W356" i="54"/>
  <c r="X356" i="54"/>
  <c r="Y356" i="54"/>
  <c r="Z356" i="54"/>
  <c r="V357" i="54"/>
  <c r="W357" i="54"/>
  <c r="X357" i="54"/>
  <c r="Y357" i="54"/>
  <c r="Z357" i="54"/>
  <c r="V358" i="54"/>
  <c r="W358" i="54"/>
  <c r="X358" i="54"/>
  <c r="Y358" i="54"/>
  <c r="Z358" i="54"/>
  <c r="V359" i="54"/>
  <c r="W359" i="54"/>
  <c r="X359" i="54"/>
  <c r="Y359" i="54"/>
  <c r="Z359" i="54"/>
  <c r="V360" i="54"/>
  <c r="W360" i="54"/>
  <c r="X360" i="54"/>
  <c r="Y360" i="54"/>
  <c r="Z360" i="54"/>
  <c r="V361" i="54"/>
  <c r="W361" i="54"/>
  <c r="X361" i="54"/>
  <c r="Y361" i="54"/>
  <c r="Z361" i="54"/>
  <c r="V362" i="54"/>
  <c r="W362" i="54"/>
  <c r="X362" i="54"/>
  <c r="Y362" i="54"/>
  <c r="Z362" i="54"/>
  <c r="V363" i="54"/>
  <c r="W363" i="54"/>
  <c r="X363" i="54"/>
  <c r="Y363" i="54"/>
  <c r="Z363" i="54"/>
  <c r="V364" i="54"/>
  <c r="W364" i="54"/>
  <c r="X364" i="54"/>
  <c r="Y364" i="54"/>
  <c r="Z364" i="54"/>
  <c r="V365" i="54"/>
  <c r="W365" i="54"/>
  <c r="X365" i="54"/>
  <c r="Y365" i="54"/>
  <c r="Z365" i="54"/>
  <c r="V366" i="54"/>
  <c r="W366" i="54"/>
  <c r="X366" i="54"/>
  <c r="Y366" i="54"/>
  <c r="Z366" i="54"/>
  <c r="V367" i="54"/>
  <c r="W367" i="54"/>
  <c r="X367" i="54"/>
  <c r="Y367" i="54"/>
  <c r="Z367" i="54"/>
  <c r="V368" i="54"/>
  <c r="W368" i="54"/>
  <c r="X368" i="54"/>
  <c r="Y368" i="54"/>
  <c r="Z368" i="54"/>
  <c r="V369" i="54"/>
  <c r="W369" i="54"/>
  <c r="X369" i="54"/>
  <c r="Y369" i="54"/>
  <c r="Z369" i="54"/>
  <c r="V370" i="54"/>
  <c r="W370" i="54"/>
  <c r="X370" i="54"/>
  <c r="Y370" i="54"/>
  <c r="Z370" i="54"/>
  <c r="V371" i="54"/>
  <c r="W371" i="54"/>
  <c r="X371" i="54"/>
  <c r="Y371" i="54"/>
  <c r="Z371" i="54"/>
  <c r="V372" i="54"/>
  <c r="W372" i="54"/>
  <c r="X372" i="54"/>
  <c r="Y372" i="54"/>
  <c r="Z372" i="54"/>
  <c r="V373" i="54"/>
  <c r="W373" i="54"/>
  <c r="X373" i="54"/>
  <c r="Y373" i="54"/>
  <c r="Z373" i="54"/>
  <c r="V374" i="54"/>
  <c r="W374" i="54"/>
  <c r="X374" i="54"/>
  <c r="Y374" i="54"/>
  <c r="Z374" i="54"/>
  <c r="V375" i="54"/>
  <c r="W375" i="54"/>
  <c r="X375" i="54"/>
  <c r="Y375" i="54"/>
  <c r="Z375" i="54"/>
  <c r="V376" i="54"/>
  <c r="W376" i="54"/>
  <c r="X376" i="54"/>
  <c r="Y376" i="54"/>
  <c r="Z376" i="54"/>
  <c r="V377" i="54"/>
  <c r="W377" i="54"/>
  <c r="X377" i="54"/>
  <c r="Y377" i="54"/>
  <c r="Z377" i="54"/>
  <c r="V378" i="54"/>
  <c r="W378" i="54"/>
  <c r="X378" i="54"/>
  <c r="Y378" i="54"/>
  <c r="Z378" i="54"/>
  <c r="V379" i="54"/>
  <c r="W379" i="54"/>
  <c r="X379" i="54"/>
  <c r="Y379" i="54"/>
  <c r="Z379" i="54"/>
  <c r="V380" i="54"/>
  <c r="W380" i="54"/>
  <c r="X380" i="54"/>
  <c r="Y380" i="54"/>
  <c r="Z380" i="54"/>
  <c r="V381" i="54"/>
  <c r="W381" i="54"/>
  <c r="X381" i="54"/>
  <c r="Y381" i="54"/>
  <c r="Z381" i="54"/>
  <c r="V382" i="54"/>
  <c r="W382" i="54"/>
  <c r="X382" i="54"/>
  <c r="Y382" i="54"/>
  <c r="Z382" i="54"/>
  <c r="V383" i="54"/>
  <c r="W383" i="54"/>
  <c r="X383" i="54"/>
  <c r="Y383" i="54"/>
  <c r="Z383" i="54"/>
  <c r="V384" i="54"/>
  <c r="W384" i="54"/>
  <c r="X384" i="54"/>
  <c r="Y384" i="54"/>
  <c r="Z384" i="54"/>
  <c r="V385" i="54"/>
  <c r="W385" i="54"/>
  <c r="X385" i="54"/>
  <c r="Y385" i="54"/>
  <c r="Z385" i="54"/>
  <c r="V386" i="54"/>
  <c r="W386" i="54"/>
  <c r="X386" i="54"/>
  <c r="Y386" i="54"/>
  <c r="Z386" i="54"/>
  <c r="V387" i="54"/>
  <c r="W387" i="54"/>
  <c r="X387" i="54"/>
  <c r="Y387" i="54"/>
  <c r="Z387" i="54"/>
  <c r="V388" i="54"/>
  <c r="W388" i="54"/>
  <c r="X388" i="54"/>
  <c r="Y388" i="54"/>
  <c r="Z388" i="54"/>
  <c r="V389" i="54"/>
  <c r="W389" i="54"/>
  <c r="X389" i="54"/>
  <c r="Y389" i="54"/>
  <c r="Z389" i="54"/>
  <c r="V390" i="54"/>
  <c r="W390" i="54"/>
  <c r="X390" i="54"/>
  <c r="Y390" i="54"/>
  <c r="Z390" i="54"/>
  <c r="V391" i="54"/>
  <c r="W391" i="54"/>
  <c r="X391" i="54"/>
  <c r="Y391" i="54"/>
  <c r="Z391" i="54"/>
  <c r="V392" i="54"/>
  <c r="W392" i="54"/>
  <c r="X392" i="54"/>
  <c r="Y392" i="54"/>
  <c r="Z392" i="54"/>
  <c r="V393" i="54"/>
  <c r="W393" i="54"/>
  <c r="X393" i="54"/>
  <c r="Y393" i="54"/>
  <c r="Z393" i="54"/>
  <c r="V394" i="54"/>
  <c r="W394" i="54"/>
  <c r="X394" i="54"/>
  <c r="Y394" i="54"/>
  <c r="Z394" i="54"/>
  <c r="V395" i="54"/>
  <c r="W395" i="54"/>
  <c r="X395" i="54"/>
  <c r="Y395" i="54"/>
  <c r="Z395" i="54"/>
  <c r="V396" i="54"/>
  <c r="W396" i="54"/>
  <c r="X396" i="54"/>
  <c r="Y396" i="54"/>
  <c r="Z396" i="54"/>
  <c r="V397" i="54"/>
  <c r="W397" i="54"/>
  <c r="X397" i="54"/>
  <c r="Y397" i="54"/>
  <c r="Z397" i="54"/>
  <c r="V398" i="54"/>
  <c r="W398" i="54"/>
  <c r="X398" i="54"/>
  <c r="Y398" i="54"/>
  <c r="Z398" i="54"/>
  <c r="V399" i="54"/>
  <c r="W399" i="54"/>
  <c r="X399" i="54"/>
  <c r="Y399" i="54"/>
  <c r="Z399" i="54"/>
  <c r="V400" i="54"/>
  <c r="W400" i="54"/>
  <c r="X400" i="54"/>
  <c r="Y400" i="54"/>
  <c r="Z400" i="54"/>
  <c r="V401" i="54"/>
  <c r="W401" i="54"/>
  <c r="X401" i="54"/>
  <c r="Y401" i="54"/>
  <c r="Z401" i="54"/>
  <c r="V402" i="54"/>
  <c r="W402" i="54"/>
  <c r="X402" i="54"/>
  <c r="Y402" i="54"/>
  <c r="Z402" i="54"/>
  <c r="V403" i="54"/>
  <c r="W403" i="54"/>
  <c r="X403" i="54"/>
  <c r="Y403" i="54"/>
  <c r="Z403" i="54"/>
  <c r="V404" i="54"/>
  <c r="W404" i="54"/>
  <c r="X404" i="54"/>
  <c r="Y404" i="54"/>
  <c r="Z404" i="54"/>
  <c r="V405" i="54"/>
  <c r="W405" i="54"/>
  <c r="X405" i="54"/>
  <c r="Y405" i="54"/>
  <c r="Z405" i="54"/>
  <c r="V406" i="54"/>
  <c r="W406" i="54"/>
  <c r="X406" i="54"/>
  <c r="Y406" i="54"/>
  <c r="Z406" i="54"/>
  <c r="V407" i="54"/>
  <c r="W407" i="54"/>
  <c r="X407" i="54"/>
  <c r="Y407" i="54"/>
  <c r="Z407" i="54"/>
  <c r="V408" i="54"/>
  <c r="W408" i="54"/>
  <c r="X408" i="54"/>
  <c r="Y408" i="54"/>
  <c r="Z408" i="54"/>
  <c r="V409" i="54"/>
  <c r="W409" i="54"/>
  <c r="X409" i="54"/>
  <c r="Y409" i="54"/>
  <c r="Z409" i="54"/>
  <c r="V410" i="54"/>
  <c r="W410" i="54"/>
  <c r="X410" i="54"/>
  <c r="Y410" i="54"/>
  <c r="Z410" i="54"/>
  <c r="V411" i="54"/>
  <c r="W411" i="54"/>
  <c r="X411" i="54"/>
  <c r="Y411" i="54"/>
  <c r="Z411" i="54"/>
  <c r="V412" i="54"/>
  <c r="W412" i="54"/>
  <c r="X412" i="54"/>
  <c r="Y412" i="54"/>
  <c r="Z412" i="54"/>
  <c r="V413" i="54"/>
  <c r="W413" i="54"/>
  <c r="X413" i="54"/>
  <c r="Y413" i="54"/>
  <c r="Z413" i="54"/>
  <c r="V414" i="54"/>
  <c r="W414" i="54"/>
  <c r="X414" i="54"/>
  <c r="Y414" i="54"/>
  <c r="Z414" i="54"/>
  <c r="V415" i="54"/>
  <c r="W415" i="54"/>
  <c r="X415" i="54"/>
  <c r="Y415" i="54"/>
  <c r="Z415" i="54"/>
  <c r="V416" i="54"/>
  <c r="W416" i="54"/>
  <c r="X416" i="54"/>
  <c r="Y416" i="54"/>
  <c r="Z416" i="54"/>
  <c r="V417" i="54"/>
  <c r="W417" i="54"/>
  <c r="X417" i="54"/>
  <c r="Y417" i="54"/>
  <c r="Z417" i="54"/>
  <c r="V418" i="54"/>
  <c r="W418" i="54"/>
  <c r="X418" i="54"/>
  <c r="Y418" i="54"/>
  <c r="Z418" i="54"/>
  <c r="V419" i="54"/>
  <c r="W419" i="54"/>
  <c r="X419" i="54"/>
  <c r="Y419" i="54"/>
  <c r="Z419" i="54"/>
  <c r="V420" i="54"/>
  <c r="W420" i="54"/>
  <c r="X420" i="54"/>
  <c r="Y420" i="54"/>
  <c r="Z420" i="54"/>
  <c r="V421" i="54"/>
  <c r="W421" i="54"/>
  <c r="X421" i="54"/>
  <c r="Y421" i="54"/>
  <c r="Z421" i="54"/>
  <c r="V422" i="54"/>
  <c r="W422" i="54"/>
  <c r="X422" i="54"/>
  <c r="Y422" i="54"/>
  <c r="Z422" i="54"/>
  <c r="V423" i="54"/>
  <c r="W423" i="54"/>
  <c r="X423" i="54"/>
  <c r="Y423" i="54"/>
  <c r="Z423" i="54"/>
  <c r="V424" i="54"/>
  <c r="W424" i="54"/>
  <c r="X424" i="54"/>
  <c r="Y424" i="54"/>
  <c r="Z424" i="54"/>
  <c r="V425" i="54"/>
  <c r="W425" i="54"/>
  <c r="X425" i="54"/>
  <c r="Y425" i="54"/>
  <c r="Z425" i="54"/>
  <c r="V426" i="54"/>
  <c r="W426" i="54"/>
  <c r="X426" i="54"/>
  <c r="Y426" i="54"/>
  <c r="Z426" i="54"/>
  <c r="V427" i="54"/>
  <c r="W427" i="54"/>
  <c r="X427" i="54"/>
  <c r="Y427" i="54"/>
  <c r="Z427" i="54"/>
  <c r="V428" i="54"/>
  <c r="W428" i="54"/>
  <c r="X428" i="54"/>
  <c r="Y428" i="54"/>
  <c r="Z428" i="54"/>
  <c r="V429" i="54"/>
  <c r="W429" i="54"/>
  <c r="X429" i="54"/>
  <c r="Y429" i="54"/>
  <c r="Z429" i="54"/>
  <c r="V430" i="54"/>
  <c r="W430" i="54"/>
  <c r="X430" i="54"/>
  <c r="Y430" i="54"/>
  <c r="Z430" i="54"/>
  <c r="V431" i="54"/>
  <c r="W431" i="54"/>
  <c r="X431" i="54"/>
  <c r="Y431" i="54"/>
  <c r="Z431" i="54"/>
  <c r="V432" i="54"/>
  <c r="W432" i="54"/>
  <c r="X432" i="54"/>
  <c r="Y432" i="54"/>
  <c r="Z432" i="54"/>
  <c r="V433" i="54"/>
  <c r="W433" i="54"/>
  <c r="X433" i="54"/>
  <c r="Y433" i="54"/>
  <c r="Z433" i="54"/>
  <c r="V434" i="54"/>
  <c r="W434" i="54"/>
  <c r="X434" i="54"/>
  <c r="Y434" i="54"/>
  <c r="Z434" i="54"/>
  <c r="V435" i="54"/>
  <c r="W435" i="54"/>
  <c r="X435" i="54"/>
  <c r="Y435" i="54"/>
  <c r="Z435" i="54"/>
  <c r="V436" i="54"/>
  <c r="W436" i="54"/>
  <c r="X436" i="54"/>
  <c r="Y436" i="54"/>
  <c r="Z436" i="54"/>
  <c r="V437" i="54"/>
  <c r="W437" i="54"/>
  <c r="X437" i="54"/>
  <c r="Y437" i="54"/>
  <c r="Z437" i="54"/>
  <c r="V438" i="54"/>
  <c r="W438" i="54"/>
  <c r="X438" i="54"/>
  <c r="Y438" i="54"/>
  <c r="Z438" i="54"/>
  <c r="V439" i="54"/>
  <c r="W439" i="54"/>
  <c r="X439" i="54"/>
  <c r="Y439" i="54"/>
  <c r="Z439" i="54"/>
  <c r="V440" i="54"/>
  <c r="W440" i="54"/>
  <c r="X440" i="54"/>
  <c r="Y440" i="54"/>
  <c r="Z440" i="54"/>
  <c r="V441" i="54"/>
  <c r="W441" i="54"/>
  <c r="X441" i="54"/>
  <c r="Y441" i="54"/>
  <c r="Z441" i="54"/>
  <c r="V442" i="54"/>
  <c r="W442" i="54"/>
  <c r="X442" i="54"/>
  <c r="Y442" i="54"/>
  <c r="Z442" i="54"/>
  <c r="V443" i="54"/>
  <c r="W443" i="54"/>
  <c r="X443" i="54"/>
  <c r="Y443" i="54"/>
  <c r="Z443" i="54"/>
  <c r="V444" i="54"/>
  <c r="W444" i="54"/>
  <c r="X444" i="54"/>
  <c r="Y444" i="54"/>
  <c r="Z444" i="54"/>
  <c r="V445" i="54"/>
  <c r="W445" i="54"/>
  <c r="X445" i="54"/>
  <c r="Y445" i="54"/>
  <c r="Z445" i="54"/>
  <c r="V446" i="54"/>
  <c r="W446" i="54"/>
  <c r="X446" i="54"/>
  <c r="Y446" i="54"/>
  <c r="Z446" i="54"/>
  <c r="V447" i="54"/>
  <c r="W447" i="54"/>
  <c r="X447" i="54"/>
  <c r="Y447" i="54"/>
  <c r="Z447" i="54"/>
  <c r="V448" i="54"/>
  <c r="W448" i="54"/>
  <c r="X448" i="54"/>
  <c r="Y448" i="54"/>
  <c r="Z448" i="54"/>
  <c r="V449" i="54"/>
  <c r="W449" i="54"/>
  <c r="X449" i="54"/>
  <c r="Y449" i="54"/>
  <c r="Z449" i="54"/>
  <c r="V450" i="54"/>
  <c r="W450" i="54"/>
  <c r="X450" i="54"/>
  <c r="Y450" i="54"/>
  <c r="Z450" i="54"/>
  <c r="V451" i="54"/>
  <c r="W451" i="54"/>
  <c r="X451" i="54"/>
  <c r="Y451" i="54"/>
  <c r="Z451" i="54"/>
  <c r="V452" i="54"/>
  <c r="W452" i="54"/>
  <c r="X452" i="54"/>
  <c r="Y452" i="54"/>
  <c r="Z452" i="54"/>
  <c r="V453" i="54"/>
  <c r="W453" i="54"/>
  <c r="X453" i="54"/>
  <c r="Y453" i="54"/>
  <c r="Z453" i="54"/>
  <c r="V454" i="54"/>
  <c r="W454" i="54"/>
  <c r="X454" i="54"/>
  <c r="Y454" i="54"/>
  <c r="Z454" i="54"/>
  <c r="V455" i="54"/>
  <c r="W455" i="54"/>
  <c r="X455" i="54"/>
  <c r="Y455" i="54"/>
  <c r="Z455" i="54"/>
  <c r="V456" i="54"/>
  <c r="W456" i="54"/>
  <c r="X456" i="54"/>
  <c r="Y456" i="54"/>
  <c r="Z456" i="54"/>
  <c r="V457" i="54"/>
  <c r="W457" i="54"/>
  <c r="X457" i="54"/>
  <c r="Y457" i="54"/>
  <c r="Z457" i="54"/>
  <c r="V458" i="54"/>
  <c r="W458" i="54"/>
  <c r="X458" i="54"/>
  <c r="Y458" i="54"/>
  <c r="Z458" i="54"/>
  <c r="V459" i="54"/>
  <c r="W459" i="54"/>
  <c r="X459" i="54"/>
  <c r="Y459" i="54"/>
  <c r="Z459" i="54"/>
  <c r="V460" i="54"/>
  <c r="W460" i="54"/>
  <c r="X460" i="54"/>
  <c r="Y460" i="54"/>
  <c r="Z460" i="54"/>
  <c r="V461" i="54"/>
  <c r="W461" i="54"/>
  <c r="X461" i="54"/>
  <c r="Y461" i="54"/>
  <c r="Z461" i="54"/>
  <c r="V462" i="54"/>
  <c r="W462" i="54"/>
  <c r="X462" i="54"/>
  <c r="Y462" i="54"/>
  <c r="Z462" i="54"/>
  <c r="V463" i="54"/>
  <c r="W463" i="54"/>
  <c r="X463" i="54"/>
  <c r="Y463" i="54"/>
  <c r="Z463" i="54"/>
  <c r="V464" i="54"/>
  <c r="W464" i="54"/>
  <c r="X464" i="54"/>
  <c r="Y464" i="54"/>
  <c r="Z464" i="54"/>
  <c r="V465" i="54"/>
  <c r="W465" i="54"/>
  <c r="X465" i="54"/>
  <c r="Y465" i="54"/>
  <c r="Z465" i="54"/>
  <c r="V466" i="54"/>
  <c r="W466" i="54"/>
  <c r="X466" i="54"/>
  <c r="Y466" i="54"/>
  <c r="Z466" i="54"/>
  <c r="V467" i="54"/>
  <c r="W467" i="54"/>
  <c r="X467" i="54"/>
  <c r="Y467" i="54"/>
  <c r="Z467" i="54"/>
  <c r="V468" i="54"/>
  <c r="W468" i="54"/>
  <c r="X468" i="54"/>
  <c r="Y468" i="54"/>
  <c r="Z468" i="54"/>
  <c r="V469" i="54"/>
  <c r="W469" i="54"/>
  <c r="X469" i="54"/>
  <c r="Y469" i="54"/>
  <c r="Z469" i="54"/>
  <c r="V470" i="54"/>
  <c r="W470" i="54"/>
  <c r="X470" i="54"/>
  <c r="Y470" i="54"/>
  <c r="Z470" i="54"/>
  <c r="V471" i="54"/>
  <c r="W471" i="54"/>
  <c r="X471" i="54"/>
  <c r="Y471" i="54"/>
  <c r="Z471" i="54"/>
  <c r="V472" i="54"/>
  <c r="W472" i="54"/>
  <c r="X472" i="54"/>
  <c r="Y472" i="54"/>
  <c r="Z472" i="54"/>
  <c r="V473" i="54"/>
  <c r="W473" i="54"/>
  <c r="X473" i="54"/>
  <c r="Y473" i="54"/>
  <c r="Z473" i="54"/>
  <c r="V474" i="54"/>
  <c r="W474" i="54"/>
  <c r="X474" i="54"/>
  <c r="Y474" i="54"/>
  <c r="Z474" i="54"/>
  <c r="V475" i="54"/>
  <c r="W475" i="54"/>
  <c r="X475" i="54"/>
  <c r="Y475" i="54"/>
  <c r="Z475" i="54"/>
  <c r="V476" i="54"/>
  <c r="W476" i="54"/>
  <c r="X476" i="54"/>
  <c r="Y476" i="54"/>
  <c r="Z476" i="54"/>
  <c r="V477" i="54"/>
  <c r="W477" i="54"/>
  <c r="X477" i="54"/>
  <c r="Y477" i="54"/>
  <c r="Z477" i="54"/>
  <c r="V478" i="54"/>
  <c r="W478" i="54"/>
  <c r="X478" i="54"/>
  <c r="Y478" i="54"/>
  <c r="Z478" i="54"/>
  <c r="V479" i="54"/>
  <c r="W479" i="54"/>
  <c r="X479" i="54"/>
  <c r="Y479" i="54"/>
  <c r="Z479" i="54"/>
  <c r="V480" i="54"/>
  <c r="W480" i="54"/>
  <c r="X480" i="54"/>
  <c r="Y480" i="54"/>
  <c r="Z480" i="54"/>
  <c r="V481" i="54"/>
  <c r="W481" i="54"/>
  <c r="X481" i="54"/>
  <c r="Y481" i="54"/>
  <c r="Z481" i="54"/>
  <c r="V482" i="54"/>
  <c r="W482" i="54"/>
  <c r="X482" i="54"/>
  <c r="Y482" i="54"/>
  <c r="Z482" i="54"/>
  <c r="V483" i="54"/>
  <c r="W483" i="54"/>
  <c r="X483" i="54"/>
  <c r="Y483" i="54"/>
  <c r="Z483" i="54"/>
  <c r="V484" i="54"/>
  <c r="W484" i="54"/>
  <c r="X484" i="54"/>
  <c r="Y484" i="54"/>
  <c r="Z484" i="54"/>
  <c r="V485" i="54"/>
  <c r="W485" i="54"/>
  <c r="X485" i="54"/>
  <c r="Y485" i="54"/>
  <c r="Z485" i="54"/>
  <c r="V486" i="54"/>
  <c r="W486" i="54"/>
  <c r="X486" i="54"/>
  <c r="Y486" i="54"/>
  <c r="Z486" i="54"/>
  <c r="V487" i="54"/>
  <c r="W487" i="54"/>
  <c r="X487" i="54"/>
  <c r="Y487" i="54"/>
  <c r="Z487" i="54"/>
  <c r="V488" i="54"/>
  <c r="W488" i="54"/>
  <c r="X488" i="54"/>
  <c r="Y488" i="54"/>
  <c r="Z488" i="54"/>
  <c r="V489" i="54"/>
  <c r="W489" i="54"/>
  <c r="X489" i="54"/>
  <c r="Y489" i="54"/>
  <c r="Z489" i="54"/>
  <c r="V490" i="54"/>
  <c r="W490" i="54"/>
  <c r="X490" i="54"/>
  <c r="Y490" i="54"/>
  <c r="Z490" i="54"/>
  <c r="V491" i="54"/>
  <c r="W491" i="54"/>
  <c r="X491" i="54"/>
  <c r="Y491" i="54"/>
  <c r="Z491" i="54"/>
  <c r="V492" i="54"/>
  <c r="W492" i="54"/>
  <c r="X492" i="54"/>
  <c r="Y492" i="54"/>
  <c r="Z492" i="54"/>
  <c r="V493" i="54"/>
  <c r="W493" i="54"/>
  <c r="X493" i="54"/>
  <c r="Y493" i="54"/>
  <c r="Z493" i="54"/>
  <c r="V494" i="54"/>
  <c r="W494" i="54"/>
  <c r="X494" i="54"/>
  <c r="Y494" i="54"/>
  <c r="Z494" i="54"/>
  <c r="V495" i="54"/>
  <c r="W495" i="54"/>
  <c r="X495" i="54"/>
  <c r="Y495" i="54"/>
  <c r="Z495" i="54"/>
  <c r="V496" i="54"/>
  <c r="W496" i="54"/>
  <c r="X496" i="54"/>
  <c r="Y496" i="54"/>
  <c r="Z496" i="54"/>
  <c r="V497" i="54"/>
  <c r="W497" i="54"/>
  <c r="X497" i="54"/>
  <c r="Y497" i="54"/>
  <c r="Z497" i="54"/>
  <c r="V498" i="54"/>
  <c r="W498" i="54"/>
  <c r="X498" i="54"/>
  <c r="Y498" i="54"/>
  <c r="Z498" i="54"/>
  <c r="V499" i="54"/>
  <c r="W499" i="54"/>
  <c r="X499" i="54"/>
  <c r="Y499" i="54"/>
  <c r="Z499" i="54"/>
  <c r="V500" i="54"/>
  <c r="W500" i="54"/>
  <c r="X500" i="54"/>
  <c r="Y500" i="54"/>
  <c r="Z500" i="54"/>
  <c r="V501" i="54"/>
  <c r="W501" i="54"/>
  <c r="X501" i="54"/>
  <c r="Y501" i="54"/>
  <c r="Z501" i="54"/>
  <c r="V502" i="54"/>
  <c r="W502" i="54"/>
  <c r="X502" i="54"/>
  <c r="Y502" i="54"/>
  <c r="Z502" i="54"/>
  <c r="V503" i="54"/>
  <c r="W503" i="54"/>
  <c r="X503" i="54"/>
  <c r="Y503" i="54"/>
  <c r="Z503" i="54"/>
  <c r="V504" i="54"/>
  <c r="W504" i="54"/>
  <c r="X504" i="54"/>
  <c r="Y504" i="54"/>
  <c r="Z504" i="54"/>
  <c r="V505" i="54"/>
  <c r="W505" i="54"/>
  <c r="X505" i="54"/>
  <c r="Y505" i="54"/>
  <c r="Z505" i="54"/>
  <c r="V506" i="54"/>
  <c r="W506" i="54"/>
  <c r="X506" i="54"/>
  <c r="Y506" i="54"/>
  <c r="Z506" i="54"/>
  <c r="V507" i="54"/>
  <c r="W507" i="54"/>
  <c r="X507" i="54"/>
  <c r="Y507" i="54"/>
  <c r="Z507" i="54"/>
  <c r="V508" i="54"/>
  <c r="W508" i="54"/>
  <c r="X508" i="54"/>
  <c r="Y508" i="54"/>
  <c r="Z508" i="54"/>
  <c r="V509" i="54"/>
  <c r="W509" i="54"/>
  <c r="X509" i="54"/>
  <c r="Y509" i="54"/>
  <c r="Z509" i="54"/>
  <c r="V510" i="54"/>
  <c r="W510" i="54"/>
  <c r="X510" i="54"/>
  <c r="Y510" i="54"/>
  <c r="Z510" i="54"/>
  <c r="V511" i="54"/>
  <c r="W511" i="54"/>
  <c r="X511" i="54"/>
  <c r="Y511" i="54"/>
  <c r="Z511" i="54"/>
  <c r="V512" i="54"/>
  <c r="W512" i="54"/>
  <c r="X512" i="54"/>
  <c r="Y512" i="54"/>
  <c r="Z512" i="54"/>
  <c r="V513" i="54"/>
  <c r="W513" i="54"/>
  <c r="X513" i="54"/>
  <c r="Y513" i="54"/>
  <c r="Z513" i="54"/>
  <c r="V514" i="54"/>
  <c r="W514" i="54"/>
  <c r="X514" i="54"/>
  <c r="Y514" i="54"/>
  <c r="Z514" i="54"/>
  <c r="V515" i="54"/>
  <c r="W515" i="54"/>
  <c r="X515" i="54"/>
  <c r="Y515" i="54"/>
  <c r="Z515" i="54"/>
  <c r="V516" i="54"/>
  <c r="W516" i="54"/>
  <c r="X516" i="54"/>
  <c r="Y516" i="54"/>
  <c r="Z516" i="54"/>
  <c r="V517" i="54"/>
  <c r="W517" i="54"/>
  <c r="X517" i="54"/>
  <c r="Y517" i="54"/>
  <c r="Z517" i="54"/>
  <c r="V518" i="54"/>
  <c r="W518" i="54"/>
  <c r="X518" i="54"/>
  <c r="Y518" i="54"/>
  <c r="Z518" i="54"/>
  <c r="V519" i="54"/>
  <c r="W519" i="54"/>
  <c r="X519" i="54"/>
  <c r="Y519" i="54"/>
  <c r="Z519" i="54"/>
  <c r="V520" i="54"/>
  <c r="W520" i="54"/>
  <c r="X520" i="54"/>
  <c r="Y520" i="54"/>
  <c r="Z520" i="54"/>
  <c r="V521" i="54"/>
  <c r="W521" i="54"/>
  <c r="X521" i="54"/>
  <c r="Y521" i="54"/>
  <c r="Z521" i="54"/>
  <c r="V522" i="54"/>
  <c r="W522" i="54"/>
  <c r="X522" i="54"/>
  <c r="Y522" i="54"/>
  <c r="Z522" i="54"/>
  <c r="V523" i="54"/>
  <c r="W523" i="54"/>
  <c r="X523" i="54"/>
  <c r="Y523" i="54"/>
  <c r="Z523" i="54"/>
  <c r="V524" i="54"/>
  <c r="W524" i="54"/>
  <c r="X524" i="54"/>
  <c r="Y524" i="54"/>
  <c r="Z524" i="54"/>
  <c r="V525" i="54"/>
  <c r="W525" i="54"/>
  <c r="X525" i="54"/>
  <c r="Y525" i="54"/>
  <c r="Z525" i="54"/>
  <c r="V526" i="54"/>
  <c r="W526" i="54"/>
  <c r="X526" i="54"/>
  <c r="Y526" i="54"/>
  <c r="Z526" i="54"/>
  <c r="V527" i="54"/>
  <c r="W527" i="54"/>
  <c r="X527" i="54"/>
  <c r="Y527" i="54"/>
  <c r="Z527" i="54"/>
  <c r="V528" i="54"/>
  <c r="W528" i="54"/>
  <c r="X528" i="54"/>
  <c r="Y528" i="54"/>
  <c r="Z528" i="54"/>
  <c r="V529" i="54"/>
  <c r="W529" i="54"/>
  <c r="X529" i="54"/>
  <c r="Y529" i="54"/>
  <c r="Z529" i="54"/>
  <c r="V530" i="54"/>
  <c r="W530" i="54"/>
  <c r="X530" i="54"/>
  <c r="Y530" i="54"/>
  <c r="Z530" i="54"/>
  <c r="V531" i="54"/>
  <c r="W531" i="54"/>
  <c r="X531" i="54"/>
  <c r="Y531" i="54"/>
  <c r="Z531" i="54"/>
  <c r="V532" i="54"/>
  <c r="W532" i="54"/>
  <c r="X532" i="54"/>
  <c r="Y532" i="54"/>
  <c r="Z532" i="54"/>
  <c r="V533" i="54"/>
  <c r="W533" i="54"/>
  <c r="X533" i="54"/>
  <c r="Y533" i="54"/>
  <c r="Z533" i="54"/>
  <c r="V534" i="54"/>
  <c r="W534" i="54"/>
  <c r="X534" i="54"/>
  <c r="Y534" i="54"/>
  <c r="Z534" i="54"/>
  <c r="V535" i="54"/>
  <c r="W535" i="54"/>
  <c r="X535" i="54"/>
  <c r="Y535" i="54"/>
  <c r="Z535" i="54"/>
  <c r="V536" i="54"/>
  <c r="W536" i="54"/>
  <c r="X536" i="54"/>
  <c r="Y536" i="54"/>
  <c r="Z536" i="54"/>
  <c r="V537" i="54"/>
  <c r="W537" i="54"/>
  <c r="X537" i="54"/>
  <c r="Y537" i="54"/>
  <c r="Z537" i="54"/>
  <c r="V538" i="54"/>
  <c r="W538" i="54"/>
  <c r="X538" i="54"/>
  <c r="Y538" i="54"/>
  <c r="Z538" i="54"/>
  <c r="V539" i="54"/>
  <c r="W539" i="54"/>
  <c r="X539" i="54"/>
  <c r="Y539" i="54"/>
  <c r="Z539" i="54"/>
  <c r="V540" i="54"/>
  <c r="W540" i="54"/>
  <c r="X540" i="54"/>
  <c r="Y540" i="54"/>
  <c r="Z540" i="54"/>
  <c r="V541" i="54"/>
  <c r="W541" i="54"/>
  <c r="X541" i="54"/>
  <c r="Y541" i="54"/>
  <c r="Z541" i="54"/>
  <c r="V542" i="54"/>
  <c r="W542" i="54"/>
  <c r="X542" i="54"/>
  <c r="Y542" i="54"/>
  <c r="Z542" i="54"/>
  <c r="V543" i="54"/>
  <c r="W543" i="54"/>
  <c r="X543" i="54"/>
  <c r="Y543" i="54"/>
  <c r="Z543" i="54"/>
  <c r="V544" i="54"/>
  <c r="W544" i="54"/>
  <c r="X544" i="54"/>
  <c r="Y544" i="54"/>
  <c r="Z544" i="54"/>
  <c r="V545" i="54"/>
  <c r="W545" i="54"/>
  <c r="X545" i="54"/>
  <c r="Y545" i="54"/>
  <c r="Z545" i="54"/>
  <c r="V546" i="54"/>
  <c r="W546" i="54"/>
  <c r="X546" i="54"/>
  <c r="Y546" i="54"/>
  <c r="Z546" i="54"/>
  <c r="V547" i="54"/>
  <c r="W547" i="54"/>
  <c r="X547" i="54"/>
  <c r="Y547" i="54"/>
  <c r="Z547" i="54"/>
  <c r="V548" i="54"/>
  <c r="W548" i="54"/>
  <c r="X548" i="54"/>
  <c r="Y548" i="54"/>
  <c r="Z548" i="54"/>
  <c r="V549" i="54"/>
  <c r="W549" i="54"/>
  <c r="X549" i="54"/>
  <c r="Y549" i="54"/>
  <c r="Z549" i="54"/>
  <c r="V550" i="54"/>
  <c r="W550" i="54"/>
  <c r="X550" i="54"/>
  <c r="Y550" i="54"/>
  <c r="Z550" i="54"/>
  <c r="V551" i="54"/>
  <c r="W551" i="54"/>
  <c r="X551" i="54"/>
  <c r="Y551" i="54"/>
  <c r="Z551" i="54"/>
  <c r="V552" i="54"/>
  <c r="W552" i="54"/>
  <c r="X552" i="54"/>
  <c r="Y552" i="54"/>
  <c r="Z552" i="54"/>
  <c r="V553" i="54"/>
  <c r="W553" i="54"/>
  <c r="X553" i="54"/>
  <c r="Y553" i="54"/>
  <c r="Z553" i="54"/>
  <c r="V554" i="54"/>
  <c r="W554" i="54"/>
  <c r="X554" i="54"/>
  <c r="Y554" i="54"/>
  <c r="Z554" i="54"/>
  <c r="V555" i="54"/>
  <c r="W555" i="54"/>
  <c r="X555" i="54"/>
  <c r="Y555" i="54"/>
  <c r="Z555" i="54"/>
  <c r="V556" i="54"/>
  <c r="W556" i="54"/>
  <c r="X556" i="54"/>
  <c r="Y556" i="54"/>
  <c r="Z556" i="54"/>
  <c r="V557" i="54"/>
  <c r="W557" i="54"/>
  <c r="X557" i="54"/>
  <c r="Y557" i="54"/>
  <c r="Z557" i="54"/>
  <c r="V558" i="54"/>
  <c r="W558" i="54"/>
  <c r="X558" i="54"/>
  <c r="Y558" i="54"/>
  <c r="Z558" i="54"/>
  <c r="V559" i="54"/>
  <c r="W559" i="54"/>
  <c r="X559" i="54"/>
  <c r="Y559" i="54"/>
  <c r="Z559" i="54"/>
  <c r="V560" i="54"/>
  <c r="W560" i="54"/>
  <c r="X560" i="54"/>
  <c r="Y560" i="54"/>
  <c r="Z560" i="54"/>
  <c r="V561" i="54"/>
  <c r="W561" i="54"/>
  <c r="X561" i="54"/>
  <c r="Y561" i="54"/>
  <c r="Z561" i="54"/>
  <c r="V562" i="54"/>
  <c r="W562" i="54"/>
  <c r="X562" i="54"/>
  <c r="Y562" i="54"/>
  <c r="Z562" i="54"/>
  <c r="V563" i="54"/>
  <c r="W563" i="54"/>
  <c r="X563" i="54"/>
  <c r="Y563" i="54"/>
  <c r="Z563" i="54"/>
  <c r="V564" i="54"/>
  <c r="W564" i="54"/>
  <c r="X564" i="54"/>
  <c r="Y564" i="54"/>
  <c r="Z564" i="54"/>
  <c r="V565" i="54"/>
  <c r="W565" i="54"/>
  <c r="X565" i="54"/>
  <c r="Y565" i="54"/>
  <c r="Z565" i="54"/>
  <c r="V566" i="54"/>
  <c r="W566" i="54"/>
  <c r="X566" i="54"/>
  <c r="Y566" i="54"/>
  <c r="Z566" i="54"/>
  <c r="V567" i="54"/>
  <c r="W567" i="54"/>
  <c r="X567" i="54"/>
  <c r="Y567" i="54"/>
  <c r="Z567" i="54"/>
  <c r="V568" i="54"/>
  <c r="W568" i="54"/>
  <c r="X568" i="54"/>
  <c r="Y568" i="54"/>
  <c r="Z568" i="54"/>
  <c r="V569" i="54"/>
  <c r="W569" i="54"/>
  <c r="X569" i="54"/>
  <c r="Y569" i="54"/>
  <c r="Z569" i="54"/>
  <c r="V570" i="54"/>
  <c r="W570" i="54"/>
  <c r="X570" i="54"/>
  <c r="Y570" i="54"/>
  <c r="Z570" i="54"/>
  <c r="V571" i="54"/>
  <c r="W571" i="54"/>
  <c r="X571" i="54"/>
  <c r="Y571" i="54"/>
  <c r="Z571" i="54"/>
  <c r="V572" i="54"/>
  <c r="W572" i="54"/>
  <c r="X572" i="54"/>
  <c r="Y572" i="54"/>
  <c r="Z572" i="54"/>
  <c r="V573" i="54"/>
  <c r="W573" i="54"/>
  <c r="X573" i="54"/>
  <c r="Y573" i="54"/>
  <c r="Z573" i="54"/>
  <c r="V574" i="54"/>
  <c r="W574" i="54"/>
  <c r="X574" i="54"/>
  <c r="Y574" i="54"/>
  <c r="Z574" i="54"/>
  <c r="V575" i="54"/>
  <c r="W575" i="54"/>
  <c r="X575" i="54"/>
  <c r="Y575" i="54"/>
  <c r="Z575" i="54"/>
  <c r="V576" i="54"/>
  <c r="W576" i="54"/>
  <c r="X576" i="54"/>
  <c r="Y576" i="54"/>
  <c r="Z576" i="54"/>
  <c r="V577" i="54"/>
  <c r="W577" i="54"/>
  <c r="X577" i="54"/>
  <c r="Y577" i="54"/>
  <c r="Z577" i="54"/>
  <c r="V578" i="54"/>
  <c r="W578" i="54"/>
  <c r="X578" i="54"/>
  <c r="Y578" i="54"/>
  <c r="Z578" i="54"/>
  <c r="V579" i="54"/>
  <c r="W579" i="54"/>
  <c r="X579" i="54"/>
  <c r="Y579" i="54"/>
  <c r="Z579" i="54"/>
  <c r="V580" i="54"/>
  <c r="W580" i="54"/>
  <c r="X580" i="54"/>
  <c r="Y580" i="54"/>
  <c r="Z580" i="54"/>
  <c r="V581" i="54"/>
  <c r="W581" i="54"/>
  <c r="X581" i="54"/>
  <c r="Y581" i="54"/>
  <c r="Z581" i="54"/>
  <c r="V582" i="54"/>
  <c r="W582" i="54"/>
  <c r="X582" i="54"/>
  <c r="Y582" i="54"/>
  <c r="Z582" i="54"/>
  <c r="V583" i="54"/>
  <c r="W583" i="54"/>
  <c r="X583" i="54"/>
  <c r="Y583" i="54"/>
  <c r="Z583" i="54"/>
  <c r="V584" i="54"/>
  <c r="W584" i="54"/>
  <c r="X584" i="54"/>
  <c r="Y584" i="54"/>
  <c r="Z584" i="54"/>
  <c r="V585" i="54"/>
  <c r="W585" i="54"/>
  <c r="X585" i="54"/>
  <c r="Y585" i="54"/>
  <c r="Z585" i="54"/>
  <c r="V586" i="54"/>
  <c r="W586" i="54"/>
  <c r="X586" i="54"/>
  <c r="Y586" i="54"/>
  <c r="Z586" i="54"/>
  <c r="V587" i="54"/>
  <c r="W587" i="54"/>
  <c r="X587" i="54"/>
  <c r="Y587" i="54"/>
  <c r="Z587" i="54"/>
  <c r="V588" i="54"/>
  <c r="W588" i="54"/>
  <c r="X588" i="54"/>
  <c r="Y588" i="54"/>
  <c r="Z588" i="54"/>
  <c r="V589" i="54"/>
  <c r="W589" i="54"/>
  <c r="X589" i="54"/>
  <c r="Y589" i="54"/>
  <c r="Z589" i="54"/>
  <c r="V590" i="54"/>
  <c r="W590" i="54"/>
  <c r="X590" i="54"/>
  <c r="Y590" i="54"/>
  <c r="Z590" i="54"/>
  <c r="V591" i="54"/>
  <c r="W591" i="54"/>
  <c r="X591" i="54"/>
  <c r="Y591" i="54"/>
  <c r="Z591" i="54"/>
  <c r="V592" i="54"/>
  <c r="W592" i="54"/>
  <c r="X592" i="54"/>
  <c r="Y592" i="54"/>
  <c r="Z592" i="54"/>
  <c r="V593" i="54"/>
  <c r="W593" i="54"/>
  <c r="X593" i="54"/>
  <c r="Y593" i="54"/>
  <c r="Z593" i="54"/>
  <c r="V594" i="54"/>
  <c r="W594" i="54"/>
  <c r="X594" i="54"/>
  <c r="Y594" i="54"/>
  <c r="Z594" i="54"/>
  <c r="V595" i="54"/>
  <c r="W595" i="54"/>
  <c r="X595" i="54"/>
  <c r="Y595" i="54"/>
  <c r="Z595" i="54"/>
  <c r="V596" i="54"/>
  <c r="W596" i="54"/>
  <c r="X596" i="54"/>
  <c r="Y596" i="54"/>
  <c r="Z596" i="54"/>
  <c r="V597" i="54"/>
  <c r="W597" i="54"/>
  <c r="X597" i="54"/>
  <c r="Y597" i="54"/>
  <c r="Z597" i="54"/>
  <c r="V598" i="54"/>
  <c r="W598" i="54"/>
  <c r="X598" i="54"/>
  <c r="Y598" i="54"/>
  <c r="Z598" i="54"/>
  <c r="V599" i="54"/>
  <c r="W599" i="54"/>
  <c r="X599" i="54"/>
  <c r="Y599" i="54"/>
  <c r="Z599" i="54"/>
  <c r="V600" i="54"/>
  <c r="W600" i="54"/>
  <c r="X600" i="54"/>
  <c r="Y600" i="54"/>
  <c r="Z600" i="54"/>
  <c r="V601" i="54"/>
  <c r="W601" i="54"/>
  <c r="X601" i="54"/>
  <c r="Y601" i="54"/>
  <c r="Z601" i="54"/>
  <c r="V602" i="54"/>
  <c r="W602" i="54"/>
  <c r="X602" i="54"/>
  <c r="Y602" i="54"/>
  <c r="Z602" i="54"/>
  <c r="V603" i="54"/>
  <c r="W603" i="54"/>
  <c r="X603" i="54"/>
  <c r="Y603" i="54"/>
  <c r="Z603" i="54"/>
  <c r="V604" i="54"/>
  <c r="W604" i="54"/>
  <c r="X604" i="54"/>
  <c r="Y604" i="54"/>
  <c r="Z604" i="54"/>
  <c r="V605" i="54"/>
  <c r="W605" i="54"/>
  <c r="X605" i="54"/>
  <c r="Y605" i="54"/>
  <c r="Z605" i="54"/>
  <c r="V606" i="54"/>
  <c r="W606" i="54"/>
  <c r="X606" i="54"/>
  <c r="Y606" i="54"/>
  <c r="Z606" i="54"/>
  <c r="V607" i="54"/>
  <c r="W607" i="54"/>
  <c r="X607" i="54"/>
  <c r="Y607" i="54"/>
  <c r="Z607" i="54"/>
  <c r="V608" i="54"/>
  <c r="W608" i="54"/>
  <c r="X608" i="54"/>
  <c r="Y608" i="54"/>
  <c r="Z608" i="54"/>
  <c r="V609" i="54"/>
  <c r="W609" i="54"/>
  <c r="X609" i="54"/>
  <c r="Y609" i="54"/>
  <c r="Z609" i="54"/>
  <c r="V610" i="54"/>
  <c r="W610" i="54"/>
  <c r="X610" i="54"/>
  <c r="Y610" i="54"/>
  <c r="Z610" i="54"/>
  <c r="V611" i="54"/>
  <c r="W611" i="54"/>
  <c r="X611" i="54"/>
  <c r="Y611" i="54"/>
  <c r="Z611" i="54"/>
  <c r="V612" i="54"/>
  <c r="W612" i="54"/>
  <c r="X612" i="54"/>
  <c r="Y612" i="54"/>
  <c r="Z612" i="54"/>
  <c r="V613" i="54"/>
  <c r="W613" i="54"/>
  <c r="X613" i="54"/>
  <c r="Y613" i="54"/>
  <c r="Z613" i="54"/>
  <c r="V614" i="54"/>
  <c r="W614" i="54"/>
  <c r="X614" i="54"/>
  <c r="Y614" i="54"/>
  <c r="Z614" i="54"/>
  <c r="V615" i="54"/>
  <c r="W615" i="54"/>
  <c r="X615" i="54"/>
  <c r="Y615" i="54"/>
  <c r="Z615" i="54"/>
  <c r="V616" i="54"/>
  <c r="W616" i="54"/>
  <c r="X616" i="54"/>
  <c r="Y616" i="54"/>
  <c r="Z616" i="54"/>
  <c r="V617" i="54"/>
  <c r="W617" i="54"/>
  <c r="X617" i="54"/>
  <c r="Y617" i="54"/>
  <c r="Z617" i="54"/>
  <c r="V618" i="54"/>
  <c r="W618" i="54"/>
  <c r="X618" i="54"/>
  <c r="Y618" i="54"/>
  <c r="Z618" i="54"/>
  <c r="V619" i="54"/>
  <c r="W619" i="54"/>
  <c r="X619" i="54"/>
  <c r="Y619" i="54"/>
  <c r="Z619" i="54"/>
  <c r="V620" i="54"/>
  <c r="W620" i="54"/>
  <c r="X620" i="54"/>
  <c r="Y620" i="54"/>
  <c r="Z620" i="54"/>
  <c r="V621" i="54"/>
  <c r="W621" i="54"/>
  <c r="X621" i="54"/>
  <c r="Y621" i="54"/>
  <c r="Z621" i="54"/>
  <c r="V622" i="54"/>
  <c r="W622" i="54"/>
  <c r="X622" i="54"/>
  <c r="Y622" i="54"/>
  <c r="Z622" i="54"/>
  <c r="V623" i="54"/>
  <c r="W623" i="54"/>
  <c r="X623" i="54"/>
  <c r="Y623" i="54"/>
  <c r="Z623" i="54"/>
  <c r="V624" i="54"/>
  <c r="W624" i="54"/>
  <c r="X624" i="54"/>
  <c r="Y624" i="54"/>
  <c r="Z624" i="54"/>
  <c r="V625" i="54"/>
  <c r="W625" i="54"/>
  <c r="X625" i="54"/>
  <c r="Y625" i="54"/>
  <c r="Z625" i="54"/>
  <c r="V626" i="54"/>
  <c r="W626" i="54"/>
  <c r="X626" i="54"/>
  <c r="Y626" i="54"/>
  <c r="Z626" i="54"/>
  <c r="V627" i="54"/>
  <c r="W627" i="54"/>
  <c r="X627" i="54"/>
  <c r="Y627" i="54"/>
  <c r="Z627" i="54"/>
  <c r="V628" i="54"/>
  <c r="W628" i="54"/>
  <c r="X628" i="54"/>
  <c r="Y628" i="54"/>
  <c r="Z628" i="54"/>
  <c r="V629" i="54"/>
  <c r="W629" i="54"/>
  <c r="X629" i="54"/>
  <c r="Y629" i="54"/>
  <c r="Z629" i="54"/>
  <c r="V630" i="54"/>
  <c r="W630" i="54"/>
  <c r="X630" i="54"/>
  <c r="Y630" i="54"/>
  <c r="Z630" i="54"/>
  <c r="V631" i="54"/>
  <c r="W631" i="54"/>
  <c r="X631" i="54"/>
  <c r="Y631" i="54"/>
  <c r="Z631" i="54"/>
  <c r="V632" i="54"/>
  <c r="W632" i="54"/>
  <c r="X632" i="54"/>
  <c r="Y632" i="54"/>
  <c r="Z632" i="54"/>
  <c r="V633" i="54"/>
  <c r="W633" i="54"/>
  <c r="X633" i="54"/>
  <c r="Y633" i="54"/>
  <c r="Z633" i="54"/>
  <c r="V634" i="54"/>
  <c r="W634" i="54"/>
  <c r="X634" i="54"/>
  <c r="Y634" i="54"/>
  <c r="Z634" i="54"/>
  <c r="V635" i="54"/>
  <c r="W635" i="54"/>
  <c r="X635" i="54"/>
  <c r="Y635" i="54"/>
  <c r="Z635" i="54"/>
  <c r="V636" i="54"/>
  <c r="W636" i="54"/>
  <c r="X636" i="54"/>
  <c r="Y636" i="54"/>
  <c r="Z636" i="54"/>
  <c r="V637" i="54"/>
  <c r="W637" i="54"/>
  <c r="X637" i="54"/>
  <c r="Y637" i="54"/>
  <c r="Z637" i="54"/>
  <c r="V638" i="54"/>
  <c r="W638" i="54"/>
  <c r="X638" i="54"/>
  <c r="Y638" i="54"/>
  <c r="Z638" i="54"/>
  <c r="V639" i="54"/>
  <c r="W639" i="54"/>
  <c r="X639" i="54"/>
  <c r="Y639" i="54"/>
  <c r="Z639" i="54"/>
  <c r="V640" i="54"/>
  <c r="W640" i="54"/>
  <c r="X640" i="54"/>
  <c r="Y640" i="54"/>
  <c r="Z640" i="54"/>
  <c r="V641" i="54"/>
  <c r="W641" i="54"/>
  <c r="X641" i="54"/>
  <c r="Y641" i="54"/>
  <c r="Z641" i="54"/>
  <c r="V642" i="54"/>
  <c r="W642" i="54"/>
  <c r="X642" i="54"/>
  <c r="Y642" i="54"/>
  <c r="Z642" i="54"/>
  <c r="V643" i="54"/>
  <c r="W643" i="54"/>
  <c r="X643" i="54"/>
  <c r="Y643" i="54"/>
  <c r="Z643" i="54"/>
  <c r="V644" i="54"/>
  <c r="W644" i="54"/>
  <c r="X644" i="54"/>
  <c r="Y644" i="54"/>
  <c r="Z644" i="54"/>
  <c r="V645" i="54"/>
  <c r="W645" i="54"/>
  <c r="X645" i="54"/>
  <c r="Y645" i="54"/>
  <c r="Z645" i="54"/>
  <c r="V646" i="54"/>
  <c r="W646" i="54"/>
  <c r="X646" i="54"/>
  <c r="Y646" i="54"/>
  <c r="Z646" i="54"/>
  <c r="V647" i="54"/>
  <c r="W647" i="54"/>
  <c r="X647" i="54"/>
  <c r="Y647" i="54"/>
  <c r="Z647" i="54"/>
  <c r="V648" i="54"/>
  <c r="W648" i="54"/>
  <c r="X648" i="54"/>
  <c r="Y648" i="54"/>
  <c r="Z648" i="54"/>
  <c r="V649" i="54"/>
  <c r="W649" i="54"/>
  <c r="X649" i="54"/>
  <c r="Y649" i="54"/>
  <c r="Z649" i="54"/>
  <c r="V650" i="54"/>
  <c r="W650" i="54"/>
  <c r="X650" i="54"/>
  <c r="Y650" i="54"/>
  <c r="Z650" i="54"/>
  <c r="V651" i="54"/>
  <c r="W651" i="54"/>
  <c r="X651" i="54"/>
  <c r="Y651" i="54"/>
  <c r="Z651" i="54"/>
  <c r="V652" i="54"/>
  <c r="W652" i="54"/>
  <c r="X652" i="54"/>
  <c r="Y652" i="54"/>
  <c r="Z652" i="54"/>
  <c r="V653" i="54"/>
  <c r="W653" i="54"/>
  <c r="X653" i="54"/>
  <c r="Y653" i="54"/>
  <c r="Z653" i="54"/>
  <c r="V654" i="54"/>
  <c r="W654" i="54"/>
  <c r="X654" i="54"/>
  <c r="Y654" i="54"/>
  <c r="Z654" i="54"/>
  <c r="V655" i="54"/>
  <c r="W655" i="54"/>
  <c r="X655" i="54"/>
  <c r="Y655" i="54"/>
  <c r="Z655" i="54"/>
  <c r="V656" i="54"/>
  <c r="W656" i="54"/>
  <c r="X656" i="54"/>
  <c r="Y656" i="54"/>
  <c r="Z656" i="54"/>
  <c r="V657" i="54"/>
  <c r="W657" i="54"/>
  <c r="X657" i="54"/>
  <c r="Y657" i="54"/>
  <c r="Z657" i="54"/>
  <c r="V658" i="54"/>
  <c r="W658" i="54"/>
  <c r="X658" i="54"/>
  <c r="Y658" i="54"/>
  <c r="Z658" i="54"/>
  <c r="V659" i="54"/>
  <c r="W659" i="54"/>
  <c r="X659" i="54"/>
  <c r="Y659" i="54"/>
  <c r="Z659" i="54"/>
  <c r="V660" i="54"/>
  <c r="W660" i="54"/>
  <c r="X660" i="54"/>
  <c r="Y660" i="54"/>
  <c r="Z660" i="54"/>
  <c r="V661" i="54"/>
  <c r="W661" i="54"/>
  <c r="X661" i="54"/>
  <c r="Y661" i="54"/>
  <c r="Z661" i="54"/>
  <c r="V662" i="54"/>
  <c r="W662" i="54"/>
  <c r="X662" i="54"/>
  <c r="Y662" i="54"/>
  <c r="Z662" i="54"/>
  <c r="V663" i="54"/>
  <c r="W663" i="54"/>
  <c r="X663" i="54"/>
  <c r="Y663" i="54"/>
  <c r="Z663" i="54"/>
  <c r="V664" i="54"/>
  <c r="W664" i="54"/>
  <c r="X664" i="54"/>
  <c r="Y664" i="54"/>
  <c r="Z664" i="54"/>
  <c r="V665" i="54"/>
  <c r="W665" i="54"/>
  <c r="X665" i="54"/>
  <c r="Y665" i="54"/>
  <c r="Z665" i="54"/>
  <c r="V666" i="54"/>
  <c r="W666" i="54"/>
  <c r="X666" i="54"/>
  <c r="Y666" i="54"/>
  <c r="Z666" i="54"/>
  <c r="V667" i="54"/>
  <c r="W667" i="54"/>
  <c r="X667" i="54"/>
  <c r="Y667" i="54"/>
  <c r="Z667" i="54"/>
  <c r="V668" i="54"/>
  <c r="W668" i="54"/>
  <c r="X668" i="54"/>
  <c r="Y668" i="54"/>
  <c r="Z668" i="54"/>
  <c r="V669" i="54"/>
  <c r="W669" i="54"/>
  <c r="X669" i="54"/>
  <c r="Y669" i="54"/>
  <c r="Z669" i="54"/>
  <c r="V670" i="54"/>
  <c r="W670" i="54"/>
  <c r="X670" i="54"/>
  <c r="Y670" i="54"/>
  <c r="Z670" i="54"/>
  <c r="V671" i="54"/>
  <c r="W671" i="54"/>
  <c r="X671" i="54"/>
  <c r="Y671" i="54"/>
  <c r="Z671" i="54"/>
  <c r="V672" i="54"/>
  <c r="W672" i="54"/>
  <c r="X672" i="54"/>
  <c r="Y672" i="54"/>
  <c r="Z672" i="54"/>
  <c r="V673" i="54"/>
  <c r="W673" i="54"/>
  <c r="X673" i="54"/>
  <c r="Y673" i="54"/>
  <c r="Z673" i="54"/>
  <c r="V674" i="54"/>
  <c r="W674" i="54"/>
  <c r="X674" i="54"/>
  <c r="Y674" i="54"/>
  <c r="Z674" i="54"/>
  <c r="V675" i="54"/>
  <c r="W675" i="54"/>
  <c r="X675" i="54"/>
  <c r="Y675" i="54"/>
  <c r="Z675" i="54"/>
  <c r="V676" i="54"/>
  <c r="W676" i="54"/>
  <c r="X676" i="54"/>
  <c r="Y676" i="54"/>
  <c r="Z676" i="54"/>
  <c r="V677" i="54"/>
  <c r="W677" i="54"/>
  <c r="X677" i="54"/>
  <c r="Y677" i="54"/>
  <c r="Z677" i="54"/>
  <c r="V678" i="54"/>
  <c r="W678" i="54"/>
  <c r="X678" i="54"/>
  <c r="Y678" i="54"/>
  <c r="Z678" i="54"/>
  <c r="V679" i="54"/>
  <c r="W679" i="54"/>
  <c r="X679" i="54"/>
  <c r="Y679" i="54"/>
  <c r="Z679" i="54"/>
  <c r="V680" i="54"/>
  <c r="W680" i="54"/>
  <c r="X680" i="54"/>
  <c r="Y680" i="54"/>
  <c r="Z680" i="54"/>
  <c r="V681" i="54"/>
  <c r="W681" i="54"/>
  <c r="X681" i="54"/>
  <c r="Y681" i="54"/>
  <c r="Z681" i="54"/>
  <c r="V682" i="54"/>
  <c r="W682" i="54"/>
  <c r="X682" i="54"/>
  <c r="Y682" i="54"/>
  <c r="Z682" i="54"/>
  <c r="V683" i="54"/>
  <c r="W683" i="54"/>
  <c r="X683" i="54"/>
  <c r="Y683" i="54"/>
  <c r="Z683" i="54"/>
  <c r="V684" i="54"/>
  <c r="W684" i="54"/>
  <c r="X684" i="54"/>
  <c r="Y684" i="54"/>
  <c r="Z684" i="54"/>
  <c r="V685" i="54"/>
  <c r="W685" i="54"/>
  <c r="X685" i="54"/>
  <c r="Y685" i="54"/>
  <c r="Z685" i="54"/>
  <c r="V686" i="54"/>
  <c r="W686" i="54"/>
  <c r="X686" i="54"/>
  <c r="Y686" i="54"/>
  <c r="Z686" i="54"/>
  <c r="V687" i="54"/>
  <c r="W687" i="54"/>
  <c r="X687" i="54"/>
  <c r="Y687" i="54"/>
  <c r="Z687" i="54"/>
  <c r="V688" i="54"/>
  <c r="W688" i="54"/>
  <c r="X688" i="54"/>
  <c r="Y688" i="54"/>
  <c r="Z688" i="54"/>
  <c r="V689" i="54"/>
  <c r="W689" i="54"/>
  <c r="X689" i="54"/>
  <c r="Y689" i="54"/>
  <c r="Z689" i="54"/>
  <c r="V690" i="54"/>
  <c r="W690" i="54"/>
  <c r="X690" i="54"/>
  <c r="Y690" i="54"/>
  <c r="Z690" i="54"/>
  <c r="V691" i="54"/>
  <c r="W691" i="54"/>
  <c r="X691" i="54"/>
  <c r="Y691" i="54"/>
  <c r="Z691" i="54"/>
  <c r="V692" i="54"/>
  <c r="W692" i="54"/>
  <c r="X692" i="54"/>
  <c r="Y692" i="54"/>
  <c r="Z692" i="54"/>
  <c r="V693" i="54"/>
  <c r="W693" i="54"/>
  <c r="X693" i="54"/>
  <c r="Y693" i="54"/>
  <c r="Z693" i="54"/>
  <c r="V694" i="54"/>
  <c r="W694" i="54"/>
  <c r="X694" i="54"/>
  <c r="Y694" i="54"/>
  <c r="Z694" i="54"/>
  <c r="V695" i="54"/>
  <c r="W695" i="54"/>
  <c r="X695" i="54"/>
  <c r="Y695" i="54"/>
  <c r="Z695" i="54"/>
  <c r="V696" i="54"/>
  <c r="W696" i="54"/>
  <c r="X696" i="54"/>
  <c r="Y696" i="54"/>
  <c r="Z696" i="54"/>
  <c r="V697" i="54"/>
  <c r="W697" i="54"/>
  <c r="X697" i="54"/>
  <c r="Y697" i="54"/>
  <c r="Z697" i="54"/>
  <c r="V698" i="54"/>
  <c r="W698" i="54"/>
  <c r="X698" i="54"/>
  <c r="Y698" i="54"/>
  <c r="Z698" i="54"/>
  <c r="V699" i="54"/>
  <c r="W699" i="54"/>
  <c r="X699" i="54"/>
  <c r="Y699" i="54"/>
  <c r="Z699" i="54"/>
  <c r="V700" i="54"/>
  <c r="W700" i="54"/>
  <c r="X700" i="54"/>
  <c r="Y700" i="54"/>
  <c r="Z700" i="54"/>
  <c r="V701" i="54"/>
  <c r="W701" i="54"/>
  <c r="X701" i="54"/>
  <c r="Y701" i="54"/>
  <c r="Z701" i="54"/>
  <c r="V702" i="54"/>
  <c r="W702" i="54"/>
  <c r="X702" i="54"/>
  <c r="Y702" i="54"/>
  <c r="Z702" i="54"/>
  <c r="V703" i="54"/>
  <c r="W703" i="54"/>
  <c r="X703" i="54"/>
  <c r="Y703" i="54"/>
  <c r="Z703" i="54"/>
  <c r="V704" i="54"/>
  <c r="W704" i="54"/>
  <c r="X704" i="54"/>
  <c r="Y704" i="54"/>
  <c r="Z704" i="54"/>
  <c r="V705" i="54"/>
  <c r="W705" i="54"/>
  <c r="X705" i="54"/>
  <c r="Y705" i="54"/>
  <c r="Z705" i="54"/>
  <c r="V706" i="54"/>
  <c r="W706" i="54"/>
  <c r="X706" i="54"/>
  <c r="Y706" i="54"/>
  <c r="Z706" i="54"/>
  <c r="V707" i="54"/>
  <c r="W707" i="54"/>
  <c r="X707" i="54"/>
  <c r="Y707" i="54"/>
  <c r="Z707" i="54"/>
  <c r="V708" i="54"/>
  <c r="W708" i="54"/>
  <c r="X708" i="54"/>
  <c r="Y708" i="54"/>
  <c r="Z708" i="54"/>
  <c r="V709" i="54"/>
  <c r="W709" i="54"/>
  <c r="X709" i="54"/>
  <c r="Y709" i="54"/>
  <c r="Z709" i="54"/>
  <c r="V710" i="54"/>
  <c r="W710" i="54"/>
  <c r="X710" i="54"/>
  <c r="Y710" i="54"/>
  <c r="Z710" i="54"/>
  <c r="V711" i="54"/>
  <c r="W711" i="54"/>
  <c r="X711" i="54"/>
  <c r="Y711" i="54"/>
  <c r="Z711" i="54"/>
  <c r="V712" i="54"/>
  <c r="W712" i="54"/>
  <c r="X712" i="54"/>
  <c r="Y712" i="54"/>
  <c r="Z712" i="54"/>
  <c r="V713" i="54"/>
  <c r="W713" i="54"/>
  <c r="X713" i="54"/>
  <c r="Y713" i="54"/>
  <c r="Z713" i="54"/>
  <c r="V714" i="54"/>
  <c r="W714" i="54"/>
  <c r="X714" i="54"/>
  <c r="Y714" i="54"/>
  <c r="Z714" i="54"/>
  <c r="V715" i="54"/>
  <c r="W715" i="54"/>
  <c r="X715" i="54"/>
  <c r="Y715" i="54"/>
  <c r="Z715" i="54"/>
  <c r="V716" i="54"/>
  <c r="W716" i="54"/>
  <c r="X716" i="54"/>
  <c r="Y716" i="54"/>
  <c r="Z716" i="54"/>
  <c r="V717" i="54"/>
  <c r="W717" i="54"/>
  <c r="X717" i="54"/>
  <c r="Y717" i="54"/>
  <c r="Z717" i="54"/>
  <c r="V718" i="54"/>
  <c r="W718" i="54"/>
  <c r="X718" i="54"/>
  <c r="Y718" i="54"/>
  <c r="Z718" i="54"/>
  <c r="V719" i="54"/>
  <c r="W719" i="54"/>
  <c r="X719" i="54"/>
  <c r="Y719" i="54"/>
  <c r="Z719" i="54"/>
  <c r="V720" i="54"/>
  <c r="W720" i="54"/>
  <c r="X720" i="54"/>
  <c r="Y720" i="54"/>
  <c r="Z720" i="54"/>
  <c r="V721" i="54"/>
  <c r="W721" i="54"/>
  <c r="X721" i="54"/>
  <c r="Y721" i="54"/>
  <c r="Z721" i="54"/>
  <c r="V722" i="54"/>
  <c r="W722" i="54"/>
  <c r="X722" i="54"/>
  <c r="Y722" i="54"/>
  <c r="Z722" i="54"/>
  <c r="V723" i="54"/>
  <c r="W723" i="54"/>
  <c r="X723" i="54"/>
  <c r="Y723" i="54"/>
  <c r="Z723" i="54"/>
  <c r="V724" i="54"/>
  <c r="W724" i="54"/>
  <c r="X724" i="54"/>
  <c r="Y724" i="54"/>
  <c r="Z724" i="54"/>
  <c r="V725" i="54"/>
  <c r="W725" i="54"/>
  <c r="X725" i="54"/>
  <c r="Y725" i="54"/>
  <c r="Z725" i="54"/>
  <c r="V726" i="54"/>
  <c r="W726" i="54"/>
  <c r="X726" i="54"/>
  <c r="Y726" i="54"/>
  <c r="Z726" i="54"/>
  <c r="V727" i="54"/>
  <c r="W727" i="54"/>
  <c r="X727" i="54"/>
  <c r="Y727" i="54"/>
  <c r="Z727" i="54"/>
  <c r="V728" i="54"/>
  <c r="W728" i="54"/>
  <c r="X728" i="54"/>
  <c r="Y728" i="54"/>
  <c r="Z728" i="54"/>
  <c r="V729" i="54"/>
  <c r="W729" i="54"/>
  <c r="X729" i="54"/>
  <c r="Y729" i="54"/>
  <c r="Z729" i="54"/>
  <c r="V730" i="54"/>
  <c r="W730" i="54"/>
  <c r="X730" i="54"/>
  <c r="Y730" i="54"/>
  <c r="Z730" i="54"/>
  <c r="V731" i="54"/>
  <c r="W731" i="54"/>
  <c r="X731" i="54"/>
  <c r="Y731" i="54"/>
  <c r="Z731" i="54"/>
  <c r="V732" i="54"/>
  <c r="W732" i="54"/>
  <c r="X732" i="54"/>
  <c r="Y732" i="54"/>
  <c r="Z732" i="54"/>
  <c r="V733" i="54"/>
  <c r="W733" i="54"/>
  <c r="X733" i="54"/>
  <c r="Y733" i="54"/>
  <c r="Z733" i="54"/>
  <c r="V734" i="54"/>
  <c r="W734" i="54"/>
  <c r="X734" i="54"/>
  <c r="Y734" i="54"/>
  <c r="Z734" i="54"/>
  <c r="V735" i="54"/>
  <c r="W735" i="54"/>
  <c r="X735" i="54"/>
  <c r="Y735" i="54"/>
  <c r="Z735" i="54"/>
  <c r="V736" i="54"/>
  <c r="W736" i="54"/>
  <c r="X736" i="54"/>
  <c r="Y736" i="54"/>
  <c r="Z736" i="54"/>
  <c r="V737" i="54"/>
  <c r="W737" i="54"/>
  <c r="X737" i="54"/>
  <c r="Y737" i="54"/>
  <c r="Z737" i="54"/>
  <c r="V738" i="54"/>
  <c r="W738" i="54"/>
  <c r="X738" i="54"/>
  <c r="Y738" i="54"/>
  <c r="Z738" i="54"/>
  <c r="V739" i="54"/>
  <c r="W739" i="54"/>
  <c r="X739" i="54"/>
  <c r="Y739" i="54"/>
  <c r="Z739" i="54"/>
  <c r="V740" i="54"/>
  <c r="W740" i="54"/>
  <c r="X740" i="54"/>
  <c r="Y740" i="54"/>
  <c r="Z740" i="54"/>
  <c r="V741" i="54"/>
  <c r="W741" i="54"/>
  <c r="X741" i="54"/>
  <c r="Y741" i="54"/>
  <c r="Z741" i="54"/>
  <c r="V742" i="54"/>
  <c r="W742" i="54"/>
  <c r="X742" i="54"/>
  <c r="Y742" i="54"/>
  <c r="Z742" i="54"/>
  <c r="V743" i="54"/>
  <c r="W743" i="54"/>
  <c r="X743" i="54"/>
  <c r="Y743" i="54"/>
  <c r="Z743" i="54"/>
  <c r="V744" i="54"/>
  <c r="W744" i="54"/>
  <c r="X744" i="54"/>
  <c r="Y744" i="54"/>
  <c r="Z744" i="54"/>
  <c r="V745" i="54"/>
  <c r="W745" i="54"/>
  <c r="X745" i="54"/>
  <c r="Y745" i="54"/>
  <c r="Z745" i="54"/>
  <c r="V746" i="54"/>
  <c r="W746" i="54"/>
  <c r="X746" i="54"/>
  <c r="Y746" i="54"/>
  <c r="Z746" i="54"/>
  <c r="V747" i="54"/>
  <c r="W747" i="54"/>
  <c r="X747" i="54"/>
  <c r="Y747" i="54"/>
  <c r="Z747" i="54"/>
  <c r="V748" i="54"/>
  <c r="W748" i="54"/>
  <c r="X748" i="54"/>
  <c r="Y748" i="54"/>
  <c r="Z748" i="54"/>
  <c r="V749" i="54"/>
  <c r="W749" i="54"/>
  <c r="X749" i="54"/>
  <c r="Y749" i="54"/>
  <c r="Z749" i="54"/>
  <c r="V750" i="54"/>
  <c r="W750" i="54"/>
  <c r="X750" i="54"/>
  <c r="Y750" i="54"/>
  <c r="Z750" i="54"/>
  <c r="V751" i="54"/>
  <c r="W751" i="54"/>
  <c r="X751" i="54"/>
  <c r="Y751" i="54"/>
  <c r="Z751" i="54"/>
  <c r="V752" i="54"/>
  <c r="W752" i="54"/>
  <c r="X752" i="54"/>
  <c r="Y752" i="54"/>
  <c r="Z752" i="54"/>
  <c r="V753" i="54"/>
  <c r="W753" i="54"/>
  <c r="X753" i="54"/>
  <c r="Y753" i="54"/>
  <c r="Z753" i="54"/>
  <c r="V754" i="54"/>
  <c r="W754" i="54"/>
  <c r="X754" i="54"/>
  <c r="Y754" i="54"/>
  <c r="Z754" i="54"/>
  <c r="V755" i="54"/>
  <c r="W755" i="54"/>
  <c r="X755" i="54"/>
  <c r="Y755" i="54"/>
  <c r="Z755" i="54"/>
  <c r="V756" i="54"/>
  <c r="W756" i="54"/>
  <c r="X756" i="54"/>
  <c r="Y756" i="54"/>
  <c r="Z756" i="54"/>
  <c r="V757" i="54"/>
  <c r="W757" i="54"/>
  <c r="X757" i="54"/>
  <c r="Y757" i="54"/>
  <c r="Z757" i="54"/>
  <c r="V758" i="54"/>
  <c r="W758" i="54"/>
  <c r="X758" i="54"/>
  <c r="Y758" i="54"/>
  <c r="Z758" i="54"/>
  <c r="V759" i="54"/>
  <c r="W759" i="54"/>
  <c r="X759" i="54"/>
  <c r="Y759" i="54"/>
  <c r="Z759" i="54"/>
  <c r="V760" i="54"/>
  <c r="W760" i="54"/>
  <c r="X760" i="54"/>
  <c r="Y760" i="54"/>
  <c r="Z760" i="54"/>
  <c r="V761" i="54"/>
  <c r="W761" i="54"/>
  <c r="X761" i="54"/>
  <c r="Y761" i="54"/>
  <c r="Z761" i="54"/>
  <c r="V762" i="54"/>
  <c r="W762" i="54"/>
  <c r="X762" i="54"/>
  <c r="Y762" i="54"/>
  <c r="Z762" i="54"/>
  <c r="V763" i="54"/>
  <c r="W763" i="54"/>
  <c r="X763" i="54"/>
  <c r="Y763" i="54"/>
  <c r="Z763" i="54"/>
  <c r="V764" i="54"/>
  <c r="W764" i="54"/>
  <c r="X764" i="54"/>
  <c r="Y764" i="54"/>
  <c r="Z764" i="54"/>
  <c r="V765" i="54"/>
  <c r="W765" i="54"/>
  <c r="X765" i="54"/>
  <c r="Y765" i="54"/>
  <c r="Z765" i="54"/>
  <c r="V766" i="54"/>
  <c r="W766" i="54"/>
  <c r="X766" i="54"/>
  <c r="Y766" i="54"/>
  <c r="Z766" i="54"/>
  <c r="V767" i="54"/>
  <c r="W767" i="54"/>
  <c r="X767" i="54"/>
  <c r="Y767" i="54"/>
  <c r="Z767" i="54"/>
  <c r="V768" i="54"/>
  <c r="W768" i="54"/>
  <c r="X768" i="54"/>
  <c r="Y768" i="54"/>
  <c r="Z768" i="54"/>
  <c r="V769" i="54"/>
  <c r="W769" i="54"/>
  <c r="X769" i="54"/>
  <c r="Y769" i="54"/>
  <c r="Z769" i="54"/>
  <c r="V770" i="54"/>
  <c r="W770" i="54"/>
  <c r="X770" i="54"/>
  <c r="Y770" i="54"/>
  <c r="Z770" i="54"/>
  <c r="V771" i="54"/>
  <c r="W771" i="54"/>
  <c r="X771" i="54"/>
  <c r="Y771" i="54"/>
  <c r="Z771" i="54"/>
  <c r="V772" i="54"/>
  <c r="W772" i="54"/>
  <c r="X772" i="54"/>
  <c r="Y772" i="54"/>
  <c r="Z772" i="54"/>
  <c r="V773" i="54"/>
  <c r="W773" i="54"/>
  <c r="X773" i="54"/>
  <c r="Y773" i="54"/>
  <c r="Z773" i="54"/>
  <c r="V774" i="54"/>
  <c r="W774" i="54"/>
  <c r="X774" i="54"/>
  <c r="Y774" i="54"/>
  <c r="Z774" i="54"/>
  <c r="V775" i="54"/>
  <c r="W775" i="54"/>
  <c r="X775" i="54"/>
  <c r="Y775" i="54"/>
  <c r="Z775" i="54"/>
  <c r="V776" i="54"/>
  <c r="W776" i="54"/>
  <c r="X776" i="54"/>
  <c r="Y776" i="54"/>
  <c r="Z776" i="54"/>
  <c r="V777" i="54"/>
  <c r="W777" i="54"/>
  <c r="X777" i="54"/>
  <c r="Y777" i="54"/>
  <c r="Z777" i="54"/>
  <c r="V778" i="54"/>
  <c r="W778" i="54"/>
  <c r="X778" i="54"/>
  <c r="Y778" i="54"/>
  <c r="Z778" i="54"/>
  <c r="V779" i="54"/>
  <c r="W779" i="54"/>
  <c r="X779" i="54"/>
  <c r="Y779" i="54"/>
  <c r="Z779" i="54"/>
  <c r="V780" i="54"/>
  <c r="W780" i="54"/>
  <c r="X780" i="54"/>
  <c r="Y780" i="54"/>
  <c r="Z780" i="54"/>
  <c r="V781" i="54"/>
  <c r="W781" i="54"/>
  <c r="X781" i="54"/>
  <c r="Y781" i="54"/>
  <c r="Z781" i="54"/>
  <c r="V782" i="54"/>
  <c r="W782" i="54"/>
  <c r="X782" i="54"/>
  <c r="Y782" i="54"/>
  <c r="Z782" i="54"/>
  <c r="V783" i="54"/>
  <c r="W783" i="54"/>
  <c r="X783" i="54"/>
  <c r="Y783" i="54"/>
  <c r="Z783" i="54"/>
  <c r="V784" i="54"/>
  <c r="W784" i="54"/>
  <c r="X784" i="54"/>
  <c r="Y784" i="54"/>
  <c r="Z784" i="54"/>
  <c r="V785" i="54"/>
  <c r="W785" i="54"/>
  <c r="X785" i="54"/>
  <c r="Y785" i="54"/>
  <c r="Z785" i="54"/>
  <c r="V786" i="54"/>
  <c r="W786" i="54"/>
  <c r="X786" i="54"/>
  <c r="Y786" i="54"/>
  <c r="Z786" i="54"/>
  <c r="V787" i="54"/>
  <c r="W787" i="54"/>
  <c r="X787" i="54"/>
  <c r="Y787" i="54"/>
  <c r="Z787" i="54"/>
  <c r="V788" i="54"/>
  <c r="W788" i="54"/>
  <c r="X788" i="54"/>
  <c r="Y788" i="54"/>
  <c r="Z788" i="54"/>
  <c r="V789" i="54"/>
  <c r="W789" i="54"/>
  <c r="X789" i="54"/>
  <c r="Y789" i="54"/>
  <c r="Z789" i="54"/>
  <c r="V790" i="54"/>
  <c r="W790" i="54"/>
  <c r="X790" i="54"/>
  <c r="Y790" i="54"/>
  <c r="Z790" i="54"/>
  <c r="V791" i="54"/>
  <c r="W791" i="54"/>
  <c r="X791" i="54"/>
  <c r="Y791" i="54"/>
  <c r="Z791" i="54"/>
  <c r="V792" i="54"/>
  <c r="W792" i="54"/>
  <c r="X792" i="54"/>
  <c r="Y792" i="54"/>
  <c r="Z792" i="54"/>
  <c r="V793" i="54"/>
  <c r="W793" i="54"/>
  <c r="X793" i="54"/>
  <c r="Y793" i="54"/>
  <c r="Z793" i="54"/>
  <c r="V794" i="54"/>
  <c r="W794" i="54"/>
  <c r="X794" i="54"/>
  <c r="Y794" i="54"/>
  <c r="Z794" i="54"/>
  <c r="V795" i="54"/>
  <c r="W795" i="54"/>
  <c r="X795" i="54"/>
  <c r="Y795" i="54"/>
  <c r="Z795" i="54"/>
  <c r="V796" i="54"/>
  <c r="W796" i="54"/>
  <c r="X796" i="54"/>
  <c r="Y796" i="54"/>
  <c r="Z796" i="54"/>
  <c r="V797" i="54"/>
  <c r="W797" i="54"/>
  <c r="X797" i="54"/>
  <c r="Y797" i="54"/>
  <c r="Z797" i="54"/>
  <c r="V798" i="54"/>
  <c r="W798" i="54"/>
  <c r="X798" i="54"/>
  <c r="Y798" i="54"/>
  <c r="Z798" i="54"/>
  <c r="V799" i="54"/>
  <c r="W799" i="54"/>
  <c r="X799" i="54"/>
  <c r="Y799" i="54"/>
  <c r="Z799" i="54"/>
  <c r="V800" i="54"/>
  <c r="W800" i="54"/>
  <c r="X800" i="54"/>
  <c r="Y800" i="54"/>
  <c r="Z800" i="54"/>
  <c r="V801" i="54"/>
  <c r="W801" i="54"/>
  <c r="X801" i="54"/>
  <c r="Y801" i="54"/>
  <c r="Z801" i="54"/>
  <c r="V802" i="54"/>
  <c r="W802" i="54"/>
  <c r="X802" i="54"/>
  <c r="Y802" i="54"/>
  <c r="Z802" i="54"/>
  <c r="V803" i="54"/>
  <c r="W803" i="54"/>
  <c r="X803" i="54"/>
  <c r="Y803" i="54"/>
  <c r="Z803" i="54"/>
  <c r="V804" i="54"/>
  <c r="W804" i="54"/>
  <c r="X804" i="54"/>
  <c r="Y804" i="54"/>
  <c r="Z804" i="54"/>
  <c r="V805" i="54"/>
  <c r="W805" i="54"/>
  <c r="X805" i="54"/>
  <c r="Y805" i="54"/>
  <c r="Z805" i="54"/>
  <c r="V806" i="54"/>
  <c r="W806" i="54"/>
  <c r="X806" i="54"/>
  <c r="Y806" i="54"/>
  <c r="Z806" i="54"/>
  <c r="V807" i="54"/>
  <c r="W807" i="54"/>
  <c r="X807" i="54"/>
  <c r="Y807" i="54"/>
  <c r="Z807" i="54"/>
  <c r="V808" i="54"/>
  <c r="W808" i="54"/>
  <c r="X808" i="54"/>
  <c r="Y808" i="54"/>
  <c r="Z808" i="54"/>
  <c r="V809" i="54"/>
  <c r="W809" i="54"/>
  <c r="X809" i="54"/>
  <c r="Y809" i="54"/>
  <c r="Z809" i="54"/>
  <c r="V810" i="54"/>
  <c r="W810" i="54"/>
  <c r="X810" i="54"/>
  <c r="Y810" i="54"/>
  <c r="Z810" i="54"/>
  <c r="V811" i="54"/>
  <c r="W811" i="54"/>
  <c r="X811" i="54"/>
  <c r="Y811" i="54"/>
  <c r="Z811" i="54"/>
  <c r="V812" i="54"/>
  <c r="W812" i="54"/>
  <c r="X812" i="54"/>
  <c r="Y812" i="54"/>
  <c r="Z812" i="54"/>
  <c r="V813" i="54"/>
  <c r="W813" i="54"/>
  <c r="X813" i="54"/>
  <c r="Y813" i="54"/>
  <c r="Z813" i="54"/>
  <c r="V814" i="54"/>
  <c r="W814" i="54"/>
  <c r="X814" i="54"/>
  <c r="Y814" i="54"/>
  <c r="Z814" i="54"/>
  <c r="V815" i="54"/>
  <c r="W815" i="54"/>
  <c r="X815" i="54"/>
  <c r="Y815" i="54"/>
  <c r="Z815" i="54"/>
  <c r="V816" i="54"/>
  <c r="W816" i="54"/>
  <c r="X816" i="54"/>
  <c r="Y816" i="54"/>
  <c r="Z816" i="54"/>
  <c r="V817" i="54"/>
  <c r="W817" i="54"/>
  <c r="X817" i="54"/>
  <c r="Y817" i="54"/>
  <c r="Z817" i="54"/>
  <c r="V818" i="54"/>
  <c r="W818" i="54"/>
  <c r="X818" i="54"/>
  <c r="Y818" i="54"/>
  <c r="Z818" i="54"/>
  <c r="V819" i="54"/>
  <c r="W819" i="54"/>
  <c r="X819" i="54"/>
  <c r="Y819" i="54"/>
  <c r="Z819" i="54"/>
  <c r="V820" i="54"/>
  <c r="W820" i="54"/>
  <c r="X820" i="54"/>
  <c r="Y820" i="54"/>
  <c r="Z820" i="54"/>
  <c r="V821" i="54"/>
  <c r="W821" i="54"/>
  <c r="X821" i="54"/>
  <c r="Y821" i="54"/>
  <c r="Z821" i="54"/>
  <c r="V822" i="54"/>
  <c r="W822" i="54"/>
  <c r="X822" i="54"/>
  <c r="Y822" i="54"/>
  <c r="Z822" i="54"/>
  <c r="V823" i="54"/>
  <c r="W823" i="54"/>
  <c r="X823" i="54"/>
  <c r="Y823" i="54"/>
  <c r="Z823" i="54"/>
  <c r="V824" i="54"/>
  <c r="W824" i="54"/>
  <c r="X824" i="54"/>
  <c r="Y824" i="54"/>
  <c r="Z824" i="54"/>
  <c r="V825" i="54"/>
  <c r="W825" i="54"/>
  <c r="X825" i="54"/>
  <c r="Y825" i="54"/>
  <c r="Z825" i="54"/>
  <c r="V826" i="54"/>
  <c r="W826" i="54"/>
  <c r="X826" i="54"/>
  <c r="Y826" i="54"/>
  <c r="Z826" i="54"/>
  <c r="V827" i="54"/>
  <c r="W827" i="54"/>
  <c r="X827" i="54"/>
  <c r="Y827" i="54"/>
  <c r="Z827" i="54"/>
  <c r="V828" i="54"/>
  <c r="W828" i="54"/>
  <c r="X828" i="54"/>
  <c r="Y828" i="54"/>
  <c r="Z828" i="54"/>
  <c r="V829" i="54"/>
  <c r="W829" i="54"/>
  <c r="X829" i="54"/>
  <c r="Y829" i="54"/>
  <c r="Z829" i="54"/>
  <c r="V830" i="54"/>
  <c r="W830" i="54"/>
  <c r="X830" i="54"/>
  <c r="Y830" i="54"/>
  <c r="Z830" i="54"/>
  <c r="V831" i="54"/>
  <c r="W831" i="54"/>
  <c r="X831" i="54"/>
  <c r="Y831" i="54"/>
  <c r="Z831" i="54"/>
  <c r="V832" i="54"/>
  <c r="W832" i="54"/>
  <c r="X832" i="54"/>
  <c r="Y832" i="54"/>
  <c r="Z832" i="54"/>
  <c r="V833" i="54"/>
  <c r="W833" i="54"/>
  <c r="X833" i="54"/>
  <c r="Y833" i="54"/>
  <c r="Z833" i="54"/>
  <c r="V834" i="54"/>
  <c r="W834" i="54"/>
  <c r="X834" i="54"/>
  <c r="Y834" i="54"/>
  <c r="Z834" i="54"/>
  <c r="V835" i="54"/>
  <c r="W835" i="54"/>
  <c r="X835" i="54"/>
  <c r="Y835" i="54"/>
  <c r="Z835" i="54"/>
  <c r="V836" i="54"/>
  <c r="W836" i="54"/>
  <c r="X836" i="54"/>
  <c r="Y836" i="54"/>
  <c r="Z836" i="54"/>
  <c r="V837" i="54"/>
  <c r="W837" i="54"/>
  <c r="X837" i="54"/>
  <c r="Y837" i="54"/>
  <c r="Z837" i="54"/>
  <c r="V838" i="54"/>
  <c r="W838" i="54"/>
  <c r="X838" i="54"/>
  <c r="Y838" i="54"/>
  <c r="Z838" i="54"/>
  <c r="V839" i="54"/>
  <c r="W839" i="54"/>
  <c r="X839" i="54"/>
  <c r="Y839" i="54"/>
  <c r="Z839" i="54"/>
  <c r="V840" i="54"/>
  <c r="W840" i="54"/>
  <c r="X840" i="54"/>
  <c r="Y840" i="54"/>
  <c r="Z840" i="54"/>
  <c r="V841" i="54"/>
  <c r="W841" i="54"/>
  <c r="X841" i="54"/>
  <c r="Y841" i="54"/>
  <c r="Z841" i="54"/>
  <c r="V842" i="54"/>
  <c r="W842" i="54"/>
  <c r="X842" i="54"/>
  <c r="Y842" i="54"/>
  <c r="Z842" i="54"/>
  <c r="V843" i="54"/>
  <c r="W843" i="54"/>
  <c r="X843" i="54"/>
  <c r="Y843" i="54"/>
  <c r="Z843" i="54"/>
  <c r="V844" i="54"/>
  <c r="W844" i="54"/>
  <c r="X844" i="54"/>
  <c r="Y844" i="54"/>
  <c r="Z844" i="54"/>
  <c r="V845" i="54"/>
  <c r="W845" i="54"/>
  <c r="X845" i="54"/>
  <c r="Y845" i="54"/>
  <c r="Z845" i="54"/>
  <c r="V846" i="54"/>
  <c r="W846" i="54"/>
  <c r="X846" i="54"/>
  <c r="Y846" i="54"/>
  <c r="Z846" i="54"/>
  <c r="V847" i="54"/>
  <c r="W847" i="54"/>
  <c r="X847" i="54"/>
  <c r="Y847" i="54"/>
  <c r="Z847" i="54"/>
  <c r="V848" i="54"/>
  <c r="W848" i="54"/>
  <c r="X848" i="54"/>
  <c r="Y848" i="54"/>
  <c r="Z848" i="54"/>
  <c r="V849" i="54"/>
  <c r="W849" i="54"/>
  <c r="X849" i="54"/>
  <c r="Y849" i="54"/>
  <c r="Z849" i="54"/>
  <c r="V850" i="54"/>
  <c r="W850" i="54"/>
  <c r="X850" i="54"/>
  <c r="Y850" i="54"/>
  <c r="Z850" i="54"/>
  <c r="V851" i="54"/>
  <c r="W851" i="54"/>
  <c r="X851" i="54"/>
  <c r="Y851" i="54"/>
  <c r="Z851" i="54"/>
  <c r="V852" i="54"/>
  <c r="W852" i="54"/>
  <c r="X852" i="54"/>
  <c r="Y852" i="54"/>
  <c r="Z852" i="54"/>
  <c r="V853" i="54"/>
  <c r="W853" i="54"/>
  <c r="X853" i="54"/>
  <c r="Y853" i="54"/>
  <c r="Z853" i="54"/>
  <c r="V854" i="54"/>
  <c r="W854" i="54"/>
  <c r="X854" i="54"/>
  <c r="Y854" i="54"/>
  <c r="Z854" i="54"/>
  <c r="V855" i="54"/>
  <c r="W855" i="54"/>
  <c r="X855" i="54"/>
  <c r="Y855" i="54"/>
  <c r="Z855" i="54"/>
  <c r="V856" i="54"/>
  <c r="W856" i="54"/>
  <c r="X856" i="54"/>
  <c r="Y856" i="54"/>
  <c r="Z856" i="54"/>
  <c r="V857" i="54"/>
  <c r="W857" i="54"/>
  <c r="X857" i="54"/>
  <c r="Y857" i="54"/>
  <c r="Z857" i="54"/>
  <c r="V858" i="54"/>
  <c r="W858" i="54"/>
  <c r="X858" i="54"/>
  <c r="Y858" i="54"/>
  <c r="Z858" i="54"/>
  <c r="V859" i="54"/>
  <c r="W859" i="54"/>
  <c r="X859" i="54"/>
  <c r="Y859" i="54"/>
  <c r="Z859" i="54"/>
  <c r="V860" i="54"/>
  <c r="W860" i="54"/>
  <c r="X860" i="54"/>
  <c r="Y860" i="54"/>
  <c r="Z860" i="54"/>
  <c r="V861" i="54"/>
  <c r="W861" i="54"/>
  <c r="X861" i="54"/>
  <c r="Y861" i="54"/>
  <c r="Z861" i="54"/>
  <c r="V862" i="54"/>
  <c r="W862" i="54"/>
  <c r="X862" i="54"/>
  <c r="Y862" i="54"/>
  <c r="Z862" i="54"/>
  <c r="V863" i="54"/>
  <c r="W863" i="54"/>
  <c r="X863" i="54"/>
  <c r="Y863" i="54"/>
  <c r="Z863" i="54"/>
  <c r="V864" i="54"/>
  <c r="W864" i="54"/>
  <c r="X864" i="54"/>
  <c r="Y864" i="54"/>
  <c r="Z864" i="54"/>
  <c r="V865" i="54"/>
  <c r="W865" i="54"/>
  <c r="X865" i="54"/>
  <c r="Y865" i="54"/>
  <c r="Z865" i="54"/>
  <c r="V866" i="54"/>
  <c r="W866" i="54"/>
  <c r="X866" i="54"/>
  <c r="Y866" i="54"/>
  <c r="Z866" i="54"/>
  <c r="V867" i="54"/>
  <c r="W867" i="54"/>
  <c r="X867" i="54"/>
  <c r="Y867" i="54"/>
  <c r="Z867" i="54"/>
  <c r="V868" i="54"/>
  <c r="W868" i="54"/>
  <c r="X868" i="54"/>
  <c r="Y868" i="54"/>
  <c r="Z868" i="54"/>
  <c r="V869" i="54"/>
  <c r="W869" i="54"/>
  <c r="X869" i="54"/>
  <c r="Y869" i="54"/>
  <c r="Z869" i="54"/>
  <c r="V870" i="54"/>
  <c r="W870" i="54"/>
  <c r="X870" i="54"/>
  <c r="Y870" i="54"/>
  <c r="Z870" i="54"/>
  <c r="V871" i="54"/>
  <c r="W871" i="54"/>
  <c r="X871" i="54"/>
  <c r="Y871" i="54"/>
  <c r="Z871" i="54"/>
  <c r="V872" i="54"/>
  <c r="W872" i="54"/>
  <c r="X872" i="54"/>
  <c r="Y872" i="54"/>
  <c r="Z872" i="54"/>
  <c r="V873" i="54"/>
  <c r="W873" i="54"/>
  <c r="X873" i="54"/>
  <c r="Y873" i="54"/>
  <c r="Z873" i="54"/>
  <c r="V874" i="54"/>
  <c r="W874" i="54"/>
  <c r="X874" i="54"/>
  <c r="Y874" i="54"/>
  <c r="Z874" i="54"/>
  <c r="V875" i="54"/>
  <c r="W875" i="54"/>
  <c r="X875" i="54"/>
  <c r="Y875" i="54"/>
  <c r="Z875" i="54"/>
  <c r="V876" i="54"/>
  <c r="W876" i="54"/>
  <c r="X876" i="54"/>
  <c r="Y876" i="54"/>
  <c r="Z876" i="54"/>
  <c r="V877" i="54"/>
  <c r="W877" i="54"/>
  <c r="X877" i="54"/>
  <c r="Y877" i="54"/>
  <c r="Z877" i="54"/>
  <c r="V878" i="54"/>
  <c r="W878" i="54"/>
  <c r="X878" i="54"/>
  <c r="Y878" i="54"/>
  <c r="Z878" i="54"/>
  <c r="V879" i="54"/>
  <c r="W879" i="54"/>
  <c r="X879" i="54"/>
  <c r="Y879" i="54"/>
  <c r="Z879" i="54"/>
  <c r="V880" i="54"/>
  <c r="W880" i="54"/>
  <c r="X880" i="54"/>
  <c r="Y880" i="54"/>
  <c r="Z880" i="54"/>
  <c r="V881" i="54"/>
  <c r="W881" i="54"/>
  <c r="X881" i="54"/>
  <c r="Y881" i="54"/>
  <c r="Z881" i="54"/>
  <c r="V882" i="54"/>
  <c r="W882" i="54"/>
  <c r="X882" i="54"/>
  <c r="Y882" i="54"/>
  <c r="Z882" i="54"/>
  <c r="V883" i="54"/>
  <c r="W883" i="54"/>
  <c r="X883" i="54"/>
  <c r="Y883" i="54"/>
  <c r="Z883" i="54"/>
  <c r="V884" i="54"/>
  <c r="W884" i="54"/>
  <c r="X884" i="54"/>
  <c r="Y884" i="54"/>
  <c r="Z884" i="54"/>
  <c r="V885" i="54"/>
  <c r="W885" i="54"/>
  <c r="X885" i="54"/>
  <c r="Y885" i="54"/>
  <c r="Z885" i="54"/>
  <c r="V886" i="54"/>
  <c r="W886" i="54"/>
  <c r="X886" i="54"/>
  <c r="Y886" i="54"/>
  <c r="Z886" i="54"/>
  <c r="V887" i="54"/>
  <c r="W887" i="54"/>
  <c r="X887" i="54"/>
  <c r="Y887" i="54"/>
  <c r="Z887" i="54"/>
  <c r="V888" i="54"/>
  <c r="W888" i="54"/>
  <c r="X888" i="54"/>
  <c r="Y888" i="54"/>
  <c r="Z888" i="54"/>
  <c r="V889" i="54"/>
  <c r="W889" i="54"/>
  <c r="X889" i="54"/>
  <c r="Y889" i="54"/>
  <c r="Z889" i="54"/>
  <c r="V890" i="54"/>
  <c r="W890" i="54"/>
  <c r="X890" i="54"/>
  <c r="Y890" i="54"/>
  <c r="Z890" i="54"/>
  <c r="V891" i="54"/>
  <c r="W891" i="54"/>
  <c r="X891" i="54"/>
  <c r="Y891" i="54"/>
  <c r="Z891" i="54"/>
  <c r="V892" i="54"/>
  <c r="W892" i="54"/>
  <c r="X892" i="54"/>
  <c r="Y892" i="54"/>
  <c r="Z892" i="54"/>
  <c r="V893" i="54"/>
  <c r="W893" i="54"/>
  <c r="X893" i="54"/>
  <c r="Y893" i="54"/>
  <c r="Z893" i="54"/>
  <c r="V894" i="54"/>
  <c r="W894" i="54"/>
  <c r="X894" i="54"/>
  <c r="Y894" i="54"/>
  <c r="Z894" i="54"/>
  <c r="V895" i="54"/>
  <c r="W895" i="54"/>
  <c r="X895" i="54"/>
  <c r="Y895" i="54"/>
  <c r="Z895" i="54"/>
  <c r="V896" i="54"/>
  <c r="W896" i="54"/>
  <c r="X896" i="54"/>
  <c r="Y896" i="54"/>
  <c r="Z896" i="54"/>
  <c r="V897" i="54"/>
  <c r="W897" i="54"/>
  <c r="X897" i="54"/>
  <c r="Y897" i="54"/>
  <c r="Z897" i="54"/>
  <c r="V898" i="54"/>
  <c r="W898" i="54"/>
  <c r="X898" i="54"/>
  <c r="Y898" i="54"/>
  <c r="Z898" i="54"/>
  <c r="V899" i="54"/>
  <c r="W899" i="54"/>
  <c r="X899" i="54"/>
  <c r="Y899" i="54"/>
  <c r="Z899" i="54"/>
  <c r="V900" i="54"/>
  <c r="W900" i="54"/>
  <c r="X900" i="54"/>
  <c r="Y900" i="54"/>
  <c r="Z900" i="54"/>
  <c r="V901" i="54"/>
  <c r="W901" i="54"/>
  <c r="X901" i="54"/>
  <c r="Y901" i="54"/>
  <c r="Z901" i="54"/>
  <c r="V902" i="54"/>
  <c r="W902" i="54"/>
  <c r="X902" i="54"/>
  <c r="Y902" i="54"/>
  <c r="Z902" i="54"/>
  <c r="V903" i="54"/>
  <c r="W903" i="54"/>
  <c r="X903" i="54"/>
  <c r="Y903" i="54"/>
  <c r="Z903" i="54"/>
  <c r="V904" i="54"/>
  <c r="W904" i="54"/>
  <c r="X904" i="54"/>
  <c r="Y904" i="54"/>
  <c r="Z904" i="54"/>
  <c r="V905" i="54"/>
  <c r="W905" i="54"/>
  <c r="X905" i="54"/>
  <c r="Y905" i="54"/>
  <c r="Z905" i="54"/>
  <c r="V906" i="54"/>
  <c r="W906" i="54"/>
  <c r="X906" i="54"/>
  <c r="Y906" i="54"/>
  <c r="Z906" i="54"/>
  <c r="V907" i="54"/>
  <c r="W907" i="54"/>
  <c r="X907" i="54"/>
  <c r="Y907" i="54"/>
  <c r="Z907" i="54"/>
  <c r="V908" i="54"/>
  <c r="W908" i="54"/>
  <c r="X908" i="54"/>
  <c r="Y908" i="54"/>
  <c r="Z908" i="54"/>
  <c r="V909" i="54"/>
  <c r="W909" i="54"/>
  <c r="X909" i="54"/>
  <c r="Y909" i="54"/>
  <c r="Z909" i="54"/>
  <c r="V910" i="54"/>
  <c r="W910" i="54"/>
  <c r="X910" i="54"/>
  <c r="Y910" i="54"/>
  <c r="Z910" i="54"/>
  <c r="V911" i="54"/>
  <c r="W911" i="54"/>
  <c r="X911" i="54"/>
  <c r="Y911" i="54"/>
  <c r="Z911" i="54"/>
  <c r="V912" i="54"/>
  <c r="W912" i="54"/>
  <c r="X912" i="54"/>
  <c r="Y912" i="54"/>
  <c r="Z912" i="54"/>
  <c r="V913" i="54"/>
  <c r="W913" i="54"/>
  <c r="X913" i="54"/>
  <c r="Y913" i="54"/>
  <c r="Z913" i="54"/>
  <c r="V914" i="54"/>
  <c r="W914" i="54"/>
  <c r="X914" i="54"/>
  <c r="Y914" i="54"/>
  <c r="Z914" i="54"/>
  <c r="V915" i="54"/>
  <c r="W915" i="54"/>
  <c r="X915" i="54"/>
  <c r="Y915" i="54"/>
  <c r="Z915" i="54"/>
  <c r="V916" i="54"/>
  <c r="W916" i="54"/>
  <c r="X916" i="54"/>
  <c r="Y916" i="54"/>
  <c r="Z916" i="54"/>
  <c r="V917" i="54"/>
  <c r="W917" i="54"/>
  <c r="X917" i="54"/>
  <c r="Y917" i="54"/>
  <c r="Z917" i="54"/>
  <c r="V918" i="54"/>
  <c r="W918" i="54"/>
  <c r="X918" i="54"/>
  <c r="Y918" i="54"/>
  <c r="Z918" i="54"/>
  <c r="V919" i="54"/>
  <c r="W919" i="54"/>
  <c r="X919" i="54"/>
  <c r="Y919" i="54"/>
  <c r="Z919" i="54"/>
  <c r="V920" i="54"/>
  <c r="W920" i="54"/>
  <c r="X920" i="54"/>
  <c r="Y920" i="54"/>
  <c r="Z920" i="54"/>
  <c r="V921" i="54"/>
  <c r="W921" i="54"/>
  <c r="X921" i="54"/>
  <c r="Y921" i="54"/>
  <c r="Z921" i="54"/>
  <c r="V922" i="54"/>
  <c r="W922" i="54"/>
  <c r="X922" i="54"/>
  <c r="Y922" i="54"/>
  <c r="Z922" i="54"/>
  <c r="V923" i="54"/>
  <c r="W923" i="54"/>
  <c r="X923" i="54"/>
  <c r="Y923" i="54"/>
  <c r="Z923" i="54"/>
  <c r="V924" i="54"/>
  <c r="W924" i="54"/>
  <c r="X924" i="54"/>
  <c r="Y924" i="54"/>
  <c r="Z924" i="54"/>
  <c r="V925" i="54"/>
  <c r="W925" i="54"/>
  <c r="X925" i="54"/>
  <c r="Y925" i="54"/>
  <c r="Z925" i="54"/>
  <c r="V926" i="54"/>
  <c r="W926" i="54"/>
  <c r="X926" i="54"/>
  <c r="Y926" i="54"/>
  <c r="Z926" i="54"/>
  <c r="V927" i="54"/>
  <c r="W927" i="54"/>
  <c r="X927" i="54"/>
  <c r="Y927" i="54"/>
  <c r="Z927" i="54"/>
  <c r="V928" i="54"/>
  <c r="W928" i="54"/>
  <c r="X928" i="54"/>
  <c r="Y928" i="54"/>
  <c r="Z928" i="54"/>
  <c r="V929" i="54"/>
  <c r="W929" i="54"/>
  <c r="X929" i="54"/>
  <c r="Y929" i="54"/>
  <c r="Z929" i="54"/>
  <c r="V930" i="54"/>
  <c r="W930" i="54"/>
  <c r="X930" i="54"/>
  <c r="Y930" i="54"/>
  <c r="Z930" i="54"/>
  <c r="V931" i="54"/>
  <c r="W931" i="54"/>
  <c r="X931" i="54"/>
  <c r="Y931" i="54"/>
  <c r="Z931" i="54"/>
  <c r="V932" i="54"/>
  <c r="W932" i="54"/>
  <c r="X932" i="54"/>
  <c r="Y932" i="54"/>
  <c r="Z932" i="54"/>
  <c r="V933" i="54"/>
  <c r="W933" i="54"/>
  <c r="X933" i="54"/>
  <c r="Y933" i="54"/>
  <c r="Z933" i="54"/>
  <c r="V934" i="54"/>
  <c r="W934" i="54"/>
  <c r="X934" i="54"/>
  <c r="Y934" i="54"/>
  <c r="Z934" i="54"/>
  <c r="V935" i="54"/>
  <c r="W935" i="54"/>
  <c r="X935" i="54"/>
  <c r="Y935" i="54"/>
  <c r="Z935" i="54"/>
  <c r="V936" i="54"/>
  <c r="W936" i="54"/>
  <c r="X936" i="54"/>
  <c r="Y936" i="54"/>
  <c r="Z936" i="54"/>
  <c r="V937" i="54"/>
  <c r="W937" i="54"/>
  <c r="X937" i="54"/>
  <c r="Y937" i="54"/>
  <c r="Z937" i="54"/>
  <c r="V938" i="54"/>
  <c r="W938" i="54"/>
  <c r="X938" i="54"/>
  <c r="Y938" i="54"/>
  <c r="Z938" i="54"/>
  <c r="V939" i="54"/>
  <c r="W939" i="54"/>
  <c r="X939" i="54"/>
  <c r="Y939" i="54"/>
  <c r="Z939" i="54"/>
  <c r="V940" i="54"/>
  <c r="W940" i="54"/>
  <c r="X940" i="54"/>
  <c r="Y940" i="54"/>
  <c r="Z940" i="54"/>
  <c r="V941" i="54"/>
  <c r="W941" i="54"/>
  <c r="X941" i="54"/>
  <c r="Y941" i="54"/>
  <c r="Z941" i="54"/>
  <c r="V942" i="54"/>
  <c r="W942" i="54"/>
  <c r="X942" i="54"/>
  <c r="Y942" i="54"/>
  <c r="Z942" i="54"/>
  <c r="V943" i="54"/>
  <c r="W943" i="54"/>
  <c r="X943" i="54"/>
  <c r="Y943" i="54"/>
  <c r="Z943" i="54"/>
  <c r="V944" i="54"/>
  <c r="W944" i="54"/>
  <c r="X944" i="54"/>
  <c r="Y944" i="54"/>
  <c r="Z944" i="54"/>
  <c r="V945" i="54"/>
  <c r="W945" i="54"/>
  <c r="X945" i="54"/>
  <c r="Y945" i="54"/>
  <c r="Z945" i="54"/>
  <c r="V946" i="54"/>
  <c r="W946" i="54"/>
  <c r="X946" i="54"/>
  <c r="Y946" i="54"/>
  <c r="Z946" i="54"/>
  <c r="V947" i="54"/>
  <c r="W947" i="54"/>
  <c r="X947" i="54"/>
  <c r="Y947" i="54"/>
  <c r="Z947" i="54"/>
  <c r="V948" i="54"/>
  <c r="W948" i="54"/>
  <c r="X948" i="54"/>
  <c r="Y948" i="54"/>
  <c r="Z948" i="54"/>
  <c r="V949" i="54"/>
  <c r="W949" i="54"/>
  <c r="X949" i="54"/>
  <c r="Y949" i="54"/>
  <c r="Z949" i="54"/>
  <c r="V950" i="54"/>
  <c r="W950" i="54"/>
  <c r="X950" i="54"/>
  <c r="Y950" i="54"/>
  <c r="Z950" i="54"/>
  <c r="V951" i="54"/>
  <c r="W951" i="54"/>
  <c r="X951" i="54"/>
  <c r="Y951" i="54"/>
  <c r="Z951" i="54"/>
  <c r="V952" i="54"/>
  <c r="W952" i="54"/>
  <c r="X952" i="54"/>
  <c r="Y952" i="54"/>
  <c r="Z952" i="54"/>
  <c r="V953" i="54"/>
  <c r="W953" i="54"/>
  <c r="X953" i="54"/>
  <c r="Y953" i="54"/>
  <c r="Z953" i="54"/>
  <c r="V954" i="54"/>
  <c r="W954" i="54"/>
  <c r="X954" i="54"/>
  <c r="Y954" i="54"/>
  <c r="Z954" i="54"/>
  <c r="V955" i="54"/>
  <c r="W955" i="54"/>
  <c r="X955" i="54"/>
  <c r="Y955" i="54"/>
  <c r="Z955" i="54"/>
  <c r="V956" i="54"/>
  <c r="W956" i="54"/>
  <c r="X956" i="54"/>
  <c r="Y956" i="54"/>
  <c r="Z956" i="54"/>
  <c r="V957" i="54"/>
  <c r="W957" i="54"/>
  <c r="X957" i="54"/>
  <c r="Y957" i="54"/>
  <c r="Z957" i="54"/>
  <c r="V958" i="54"/>
  <c r="W958" i="54"/>
  <c r="X958" i="54"/>
  <c r="Y958" i="54"/>
  <c r="Z958" i="54"/>
  <c r="V959" i="54"/>
  <c r="W959" i="54"/>
  <c r="X959" i="54"/>
  <c r="Y959" i="54"/>
  <c r="Z959" i="54"/>
  <c r="V960" i="54"/>
  <c r="W960" i="54"/>
  <c r="X960" i="54"/>
  <c r="Y960" i="54"/>
  <c r="Z960" i="54"/>
  <c r="V961" i="54"/>
  <c r="W961" i="54"/>
  <c r="X961" i="54"/>
  <c r="Y961" i="54"/>
  <c r="Z961" i="54"/>
  <c r="V962" i="54"/>
  <c r="W962" i="54"/>
  <c r="X962" i="54"/>
  <c r="Y962" i="54"/>
  <c r="Z962" i="54"/>
  <c r="V963" i="54"/>
  <c r="W963" i="54"/>
  <c r="X963" i="54"/>
  <c r="Y963" i="54"/>
  <c r="Z963" i="54"/>
  <c r="V964" i="54"/>
  <c r="W964" i="54"/>
  <c r="X964" i="54"/>
  <c r="Y964" i="54"/>
  <c r="Z964" i="54"/>
  <c r="V965" i="54"/>
  <c r="W965" i="54"/>
  <c r="X965" i="54"/>
  <c r="Y965" i="54"/>
  <c r="Z965" i="54"/>
  <c r="V966" i="54"/>
  <c r="W966" i="54"/>
  <c r="X966" i="54"/>
  <c r="Y966" i="54"/>
  <c r="Z966" i="54"/>
  <c r="V967" i="54"/>
  <c r="W967" i="54"/>
  <c r="X967" i="54"/>
  <c r="Y967" i="54"/>
  <c r="Z967" i="54"/>
  <c r="V968" i="54"/>
  <c r="W968" i="54"/>
  <c r="X968" i="54"/>
  <c r="Y968" i="54"/>
  <c r="Z968" i="54"/>
  <c r="V969" i="54"/>
  <c r="W969" i="54"/>
  <c r="X969" i="54"/>
  <c r="Y969" i="54"/>
  <c r="Z969" i="54"/>
  <c r="V970" i="54"/>
  <c r="W970" i="54"/>
  <c r="X970" i="54"/>
  <c r="Y970" i="54"/>
  <c r="Z970" i="54"/>
  <c r="V971" i="54"/>
  <c r="W971" i="54"/>
  <c r="X971" i="54"/>
  <c r="Y971" i="54"/>
  <c r="Z971" i="54"/>
  <c r="V972" i="54"/>
  <c r="W972" i="54"/>
  <c r="X972" i="54"/>
  <c r="Y972" i="54"/>
  <c r="Z972" i="54"/>
  <c r="V973" i="54"/>
  <c r="W973" i="54"/>
  <c r="X973" i="54"/>
  <c r="Y973" i="54"/>
  <c r="Z973" i="54"/>
  <c r="V974" i="54"/>
  <c r="W974" i="54"/>
  <c r="X974" i="54"/>
  <c r="Y974" i="54"/>
  <c r="Z974" i="54"/>
  <c r="V975" i="54"/>
  <c r="W975" i="54"/>
  <c r="X975" i="54"/>
  <c r="Y975" i="54"/>
  <c r="Z975" i="54"/>
  <c r="V976" i="54"/>
  <c r="W976" i="54"/>
  <c r="X976" i="54"/>
  <c r="Y976" i="54"/>
  <c r="Z976" i="54"/>
  <c r="V977" i="54"/>
  <c r="W977" i="54"/>
  <c r="X977" i="54"/>
  <c r="Y977" i="54"/>
  <c r="Z977" i="54"/>
  <c r="V978" i="54"/>
  <c r="W978" i="54"/>
  <c r="X978" i="54"/>
  <c r="Y978" i="54"/>
  <c r="Z978" i="54"/>
  <c r="V979" i="54"/>
  <c r="W979" i="54"/>
  <c r="X979" i="54"/>
  <c r="Y979" i="54"/>
  <c r="Z979" i="54"/>
  <c r="V980" i="54"/>
  <c r="W980" i="54"/>
  <c r="X980" i="54"/>
  <c r="Y980" i="54"/>
  <c r="Z980" i="54"/>
  <c r="V981" i="54"/>
  <c r="W981" i="54"/>
  <c r="X981" i="54"/>
  <c r="Y981" i="54"/>
  <c r="Z981" i="54"/>
  <c r="V982" i="54"/>
  <c r="W982" i="54"/>
  <c r="X982" i="54"/>
  <c r="Y982" i="54"/>
  <c r="Z982" i="54"/>
  <c r="V983" i="54"/>
  <c r="W983" i="54"/>
  <c r="X983" i="54"/>
  <c r="Y983" i="54"/>
  <c r="Z983" i="54"/>
  <c r="V984" i="54"/>
  <c r="W984" i="54"/>
  <c r="X984" i="54"/>
  <c r="Y984" i="54"/>
  <c r="Z984" i="54"/>
  <c r="V985" i="54"/>
  <c r="W985" i="54"/>
  <c r="X985" i="54"/>
  <c r="Y985" i="54"/>
  <c r="Z985" i="54"/>
  <c r="V986" i="54"/>
  <c r="W986" i="54"/>
  <c r="X986" i="54"/>
  <c r="Y986" i="54"/>
  <c r="Z986" i="54"/>
  <c r="V987" i="54"/>
  <c r="W987" i="54"/>
  <c r="X987" i="54"/>
  <c r="Y987" i="54"/>
  <c r="Z987" i="54"/>
  <c r="V988" i="54"/>
  <c r="W988" i="54"/>
  <c r="X988" i="54"/>
  <c r="Y988" i="54"/>
  <c r="Z988" i="54"/>
  <c r="V989" i="54"/>
  <c r="W989" i="54"/>
  <c r="X989" i="54"/>
  <c r="Y989" i="54"/>
  <c r="Z989" i="54"/>
  <c r="V990" i="54"/>
  <c r="W990" i="54"/>
  <c r="X990" i="54"/>
  <c r="Y990" i="54"/>
  <c r="Z990" i="54"/>
  <c r="V991" i="54"/>
  <c r="W991" i="54"/>
  <c r="X991" i="54"/>
  <c r="Y991" i="54"/>
  <c r="Z991" i="54"/>
  <c r="V992" i="54"/>
  <c r="W992" i="54"/>
  <c r="X992" i="54"/>
  <c r="Y992" i="54"/>
  <c r="Z992" i="54"/>
  <c r="V993" i="54"/>
  <c r="W993" i="54"/>
  <c r="X993" i="54"/>
  <c r="Y993" i="54"/>
  <c r="Z993" i="54"/>
  <c r="V994" i="54"/>
  <c r="W994" i="54"/>
  <c r="X994" i="54"/>
  <c r="Y994" i="54"/>
  <c r="Z994" i="54"/>
  <c r="V995" i="54"/>
  <c r="W995" i="54"/>
  <c r="X995" i="54"/>
  <c r="Y995" i="54"/>
  <c r="Z995" i="54"/>
  <c r="V996" i="54"/>
  <c r="W996" i="54"/>
  <c r="X996" i="54"/>
  <c r="Y996" i="54"/>
  <c r="Z996" i="54"/>
  <c r="V997" i="54"/>
  <c r="W997" i="54"/>
  <c r="X997" i="54"/>
  <c r="Y997" i="54"/>
  <c r="Z997" i="54"/>
  <c r="V998" i="54"/>
  <c r="W998" i="54"/>
  <c r="X998" i="54"/>
  <c r="Y998" i="54"/>
  <c r="Z998" i="54"/>
  <c r="V999" i="54"/>
  <c r="W999" i="54"/>
  <c r="X999" i="54"/>
  <c r="Y999" i="54"/>
  <c r="Z999" i="54"/>
  <c r="V1000" i="54"/>
  <c r="W1000" i="54"/>
  <c r="X1000" i="54"/>
  <c r="Y1000" i="54"/>
  <c r="Z1000" i="54"/>
  <c r="V1001" i="54"/>
  <c r="W1001" i="54"/>
  <c r="X1001" i="54"/>
  <c r="Y1001" i="54"/>
  <c r="Z1001" i="54"/>
  <c r="V1002" i="54"/>
  <c r="W1002" i="54"/>
  <c r="X1002" i="54"/>
  <c r="Y1002" i="54"/>
  <c r="Z1002" i="54"/>
  <c r="V1003" i="54"/>
  <c r="W1003" i="54"/>
  <c r="X1003" i="54"/>
  <c r="Y1003" i="54"/>
  <c r="Z1003" i="54"/>
  <c r="V1004" i="54"/>
  <c r="W1004" i="54"/>
  <c r="X1004" i="54"/>
  <c r="Y1004" i="54"/>
  <c r="Z1004" i="54"/>
  <c r="V1005" i="54"/>
  <c r="W1005" i="54"/>
  <c r="X1005" i="54"/>
  <c r="Y1005" i="54"/>
  <c r="Z1005" i="54"/>
  <c r="V1006" i="54"/>
  <c r="W1006" i="54"/>
  <c r="X1006" i="54"/>
  <c r="Y1006" i="54"/>
  <c r="Z1006" i="54"/>
  <c r="V1007" i="54"/>
  <c r="W1007" i="54"/>
  <c r="X1007" i="54"/>
  <c r="Y1007" i="54"/>
  <c r="Z1007" i="54"/>
  <c r="V1008" i="54"/>
  <c r="W1008" i="54"/>
  <c r="X1008" i="54"/>
  <c r="Y1008" i="54"/>
  <c r="Z1008" i="54"/>
  <c r="V1009" i="54"/>
  <c r="W1009" i="54"/>
  <c r="X1009" i="54"/>
  <c r="Y1009" i="54"/>
  <c r="Z1009" i="54"/>
  <c r="V1010" i="54"/>
  <c r="W1010" i="54"/>
  <c r="X1010" i="54"/>
  <c r="Y1010" i="54"/>
  <c r="Z1010" i="54"/>
  <c r="V1011" i="54"/>
  <c r="W1011" i="54"/>
  <c r="X1011" i="54"/>
  <c r="Y1011" i="54"/>
  <c r="Z1011" i="54"/>
  <c r="V1012" i="54"/>
  <c r="W1012" i="54"/>
  <c r="X1012" i="54"/>
  <c r="Y1012" i="54"/>
  <c r="Z1012" i="54"/>
  <c r="V1013" i="54"/>
  <c r="W1013" i="54"/>
  <c r="X1013" i="54"/>
  <c r="Y1013" i="54"/>
  <c r="Z1013" i="54"/>
  <c r="V1014" i="54"/>
  <c r="W1014" i="54"/>
  <c r="X1014" i="54"/>
  <c r="Y1014" i="54"/>
  <c r="Z1014" i="54"/>
  <c r="V1015" i="54"/>
  <c r="W1015" i="54"/>
  <c r="X1015" i="54"/>
  <c r="Y1015" i="54"/>
  <c r="Z1015" i="54"/>
  <c r="V1016" i="54"/>
  <c r="W1016" i="54"/>
  <c r="X1016" i="54"/>
  <c r="Y1016" i="54"/>
  <c r="Z1016" i="54"/>
  <c r="V1017" i="54"/>
  <c r="W1017" i="54"/>
  <c r="X1017" i="54"/>
  <c r="Y1017" i="54"/>
  <c r="Z1017" i="54"/>
  <c r="V1018" i="54"/>
  <c r="W1018" i="54"/>
  <c r="X1018" i="54"/>
  <c r="Y1018" i="54"/>
  <c r="Z1018" i="54"/>
  <c r="V1019" i="54"/>
  <c r="W1019" i="54"/>
  <c r="X1019" i="54"/>
  <c r="Y1019" i="54"/>
  <c r="Z1019" i="54"/>
  <c r="V1020" i="54"/>
  <c r="W1020" i="54"/>
  <c r="X1020" i="54"/>
  <c r="Y1020" i="54"/>
  <c r="Z1020" i="54"/>
  <c r="V1021" i="54"/>
  <c r="W1021" i="54"/>
  <c r="X1021" i="54"/>
  <c r="Y1021" i="54"/>
  <c r="Z1021" i="54"/>
  <c r="V1022" i="54"/>
  <c r="W1022" i="54"/>
  <c r="X1022" i="54"/>
  <c r="Y1022" i="54"/>
  <c r="Z1022" i="54"/>
  <c r="V1023" i="54"/>
  <c r="W1023" i="54"/>
  <c r="X1023" i="54"/>
  <c r="Y1023" i="54"/>
  <c r="Z1023" i="54"/>
  <c r="V1024" i="54"/>
  <c r="W1024" i="54"/>
  <c r="X1024" i="54"/>
  <c r="Y1024" i="54"/>
  <c r="Z1024" i="54"/>
  <c r="V1025" i="54"/>
  <c r="W1025" i="54"/>
  <c r="X1025" i="54"/>
  <c r="Y1025" i="54"/>
  <c r="Z1025" i="54"/>
  <c r="V1026" i="54"/>
  <c r="W1026" i="54"/>
  <c r="X1026" i="54"/>
  <c r="Y1026" i="54"/>
  <c r="Z1026" i="54"/>
  <c r="V1027" i="54"/>
  <c r="W1027" i="54"/>
  <c r="X1027" i="54"/>
  <c r="Y1027" i="54"/>
  <c r="Z1027" i="54"/>
  <c r="V1028" i="54"/>
  <c r="W1028" i="54"/>
  <c r="X1028" i="54"/>
  <c r="Y1028" i="54"/>
  <c r="Z1028" i="54"/>
  <c r="V1029" i="54"/>
  <c r="W1029" i="54"/>
  <c r="X1029" i="54"/>
  <c r="Y1029" i="54"/>
  <c r="Z1029" i="54"/>
  <c r="V1030" i="54"/>
  <c r="W1030" i="54"/>
  <c r="X1030" i="54"/>
  <c r="Y1030" i="54"/>
  <c r="Z1030" i="54"/>
  <c r="V1031" i="54"/>
  <c r="W1031" i="54"/>
  <c r="X1031" i="54"/>
  <c r="Y1031" i="54"/>
  <c r="Z1031" i="54"/>
  <c r="V1032" i="54"/>
  <c r="W1032" i="54"/>
  <c r="X1032" i="54"/>
  <c r="Y1032" i="54"/>
  <c r="Z1032" i="54"/>
  <c r="V1033" i="54"/>
  <c r="W1033" i="54"/>
  <c r="X1033" i="54"/>
  <c r="Y1033" i="54"/>
  <c r="Z1033" i="54"/>
  <c r="V1034" i="54"/>
  <c r="W1034" i="54"/>
  <c r="X1034" i="54"/>
  <c r="Y1034" i="54"/>
  <c r="Z1034" i="54"/>
  <c r="V1035" i="54"/>
  <c r="W1035" i="54"/>
  <c r="X1035" i="54"/>
  <c r="Y1035" i="54"/>
  <c r="Z1035" i="54"/>
  <c r="V1036" i="54"/>
  <c r="W1036" i="54"/>
  <c r="X1036" i="54"/>
  <c r="Y1036" i="54"/>
  <c r="Z1036" i="54"/>
  <c r="V1037" i="54"/>
  <c r="W1037" i="54"/>
  <c r="X1037" i="54"/>
  <c r="Y1037" i="54"/>
  <c r="Z1037" i="54"/>
  <c r="V1038" i="54"/>
  <c r="W1038" i="54"/>
  <c r="X1038" i="54"/>
  <c r="Y1038" i="54"/>
  <c r="Z1038" i="54"/>
  <c r="V1039" i="54"/>
  <c r="W1039" i="54"/>
  <c r="X1039" i="54"/>
  <c r="Y1039" i="54"/>
  <c r="Z1039" i="54"/>
  <c r="V1040" i="54"/>
  <c r="W1040" i="54"/>
  <c r="X1040" i="54"/>
  <c r="Y1040" i="54"/>
  <c r="Z1040" i="54"/>
  <c r="V1041" i="54"/>
  <c r="W1041" i="54"/>
  <c r="X1041" i="54"/>
  <c r="Y1041" i="54"/>
  <c r="Z1041" i="54"/>
  <c r="V1042" i="54"/>
  <c r="W1042" i="54"/>
  <c r="X1042" i="54"/>
  <c r="Y1042" i="54"/>
  <c r="Z1042" i="54"/>
  <c r="V1043" i="54"/>
  <c r="W1043" i="54"/>
  <c r="X1043" i="54"/>
  <c r="Y1043" i="54"/>
  <c r="Z1043" i="54"/>
  <c r="V1044" i="54"/>
  <c r="W1044" i="54"/>
  <c r="X1044" i="54"/>
  <c r="Y1044" i="54"/>
  <c r="Z1044" i="54"/>
  <c r="V1045" i="54"/>
  <c r="W1045" i="54"/>
  <c r="X1045" i="54"/>
  <c r="Y1045" i="54"/>
  <c r="Z1045" i="54"/>
  <c r="V1046" i="54"/>
  <c r="W1046" i="54"/>
  <c r="X1046" i="54"/>
  <c r="Y1046" i="54"/>
  <c r="Z1046" i="54"/>
  <c r="V1047" i="54"/>
  <c r="W1047" i="54"/>
  <c r="X1047" i="54"/>
  <c r="Y1047" i="54"/>
  <c r="Z1047" i="54"/>
  <c r="V1048" i="54"/>
  <c r="W1048" i="54"/>
  <c r="X1048" i="54"/>
  <c r="Y1048" i="54"/>
  <c r="Z1048" i="54"/>
  <c r="V1049" i="54"/>
  <c r="W1049" i="54"/>
  <c r="X1049" i="54"/>
  <c r="Y1049" i="54"/>
  <c r="Z1049" i="54"/>
  <c r="V1050" i="54"/>
  <c r="W1050" i="54"/>
  <c r="X1050" i="54"/>
  <c r="Y1050" i="54"/>
  <c r="Z1050" i="54"/>
  <c r="V1051" i="54"/>
  <c r="W1051" i="54"/>
  <c r="X1051" i="54"/>
  <c r="Y1051" i="54"/>
  <c r="Z1051" i="54"/>
  <c r="V1052" i="54"/>
  <c r="W1052" i="54"/>
  <c r="X1052" i="54"/>
  <c r="Y1052" i="54"/>
  <c r="Z1052" i="54"/>
  <c r="V1053" i="54"/>
  <c r="W1053" i="54"/>
  <c r="X1053" i="54"/>
  <c r="Y1053" i="54"/>
  <c r="Z1053" i="54"/>
  <c r="V1054" i="54"/>
  <c r="W1054" i="54"/>
  <c r="X1054" i="54"/>
  <c r="Y1054" i="54"/>
  <c r="Z1054" i="54"/>
  <c r="V1055" i="54"/>
  <c r="W1055" i="54"/>
  <c r="X1055" i="54"/>
  <c r="Y1055" i="54"/>
  <c r="Z1055" i="54"/>
  <c r="V1056" i="54"/>
  <c r="W1056" i="54"/>
  <c r="X1056" i="54"/>
  <c r="Y1056" i="54"/>
  <c r="Z1056" i="54"/>
  <c r="V1057" i="54"/>
  <c r="W1057" i="54"/>
  <c r="X1057" i="54"/>
  <c r="Y1057" i="54"/>
  <c r="Z1057" i="54"/>
  <c r="V1058" i="54"/>
  <c r="W1058" i="54"/>
  <c r="X1058" i="54"/>
  <c r="Y1058" i="54"/>
  <c r="Z1058" i="54"/>
  <c r="V1059" i="54"/>
  <c r="W1059" i="54"/>
  <c r="X1059" i="54"/>
  <c r="Y1059" i="54"/>
  <c r="Z1059" i="54"/>
  <c r="V1060" i="54"/>
  <c r="W1060" i="54"/>
  <c r="X1060" i="54"/>
  <c r="Y1060" i="54"/>
  <c r="Z1060" i="54"/>
  <c r="V1061" i="54"/>
  <c r="W1061" i="54"/>
  <c r="X1061" i="54"/>
  <c r="Y1061" i="54"/>
  <c r="Z1061" i="54"/>
  <c r="V1062" i="54"/>
  <c r="W1062" i="54"/>
  <c r="X1062" i="54"/>
  <c r="Y1062" i="54"/>
  <c r="Z1062" i="54"/>
  <c r="V1063" i="54"/>
  <c r="W1063" i="54"/>
  <c r="X1063" i="54"/>
  <c r="Y1063" i="54"/>
  <c r="Z1063" i="54"/>
  <c r="V1064" i="54"/>
  <c r="W1064" i="54"/>
  <c r="X1064" i="54"/>
  <c r="Y1064" i="54"/>
  <c r="Z1064" i="54"/>
  <c r="V1065" i="54"/>
  <c r="W1065" i="54"/>
  <c r="X1065" i="54"/>
  <c r="Y1065" i="54"/>
  <c r="Z1065" i="54"/>
  <c r="V1066" i="54"/>
  <c r="W1066" i="54"/>
  <c r="X1066" i="54"/>
  <c r="Y1066" i="54"/>
  <c r="Z1066" i="54"/>
  <c r="V1067" i="54"/>
  <c r="W1067" i="54"/>
  <c r="X1067" i="54"/>
  <c r="Y1067" i="54"/>
  <c r="Z1067" i="54"/>
  <c r="V1068" i="54"/>
  <c r="W1068" i="54"/>
  <c r="X1068" i="54"/>
  <c r="Y1068" i="54"/>
  <c r="Z1068" i="54"/>
  <c r="V1069" i="54"/>
  <c r="W1069" i="54"/>
  <c r="X1069" i="54"/>
  <c r="Y1069" i="54"/>
  <c r="Z1069" i="54"/>
  <c r="V1070" i="54"/>
  <c r="W1070" i="54"/>
  <c r="X1070" i="54"/>
  <c r="Y1070" i="54"/>
  <c r="Z1070" i="54"/>
  <c r="V1071" i="54"/>
  <c r="W1071" i="54"/>
  <c r="X1071" i="54"/>
  <c r="Y1071" i="54"/>
  <c r="Z1071" i="54"/>
  <c r="V1072" i="54"/>
  <c r="W1072" i="54"/>
  <c r="X1072" i="54"/>
  <c r="Y1072" i="54"/>
  <c r="Z1072" i="54"/>
  <c r="V1073" i="54"/>
  <c r="W1073" i="54"/>
  <c r="X1073" i="54"/>
  <c r="Y1073" i="54"/>
  <c r="Z1073" i="54"/>
  <c r="V1074" i="54"/>
  <c r="W1074" i="54"/>
  <c r="X1074" i="54"/>
  <c r="Y1074" i="54"/>
  <c r="Z1074" i="54"/>
  <c r="V1075" i="54"/>
  <c r="W1075" i="54"/>
  <c r="X1075" i="54"/>
  <c r="Y1075" i="54"/>
  <c r="Z1075" i="54"/>
  <c r="V1076" i="54"/>
  <c r="W1076" i="54"/>
  <c r="X1076" i="54"/>
  <c r="Y1076" i="54"/>
  <c r="Z1076" i="54"/>
  <c r="V1077" i="54"/>
  <c r="W1077" i="54"/>
  <c r="X1077" i="54"/>
  <c r="Y1077" i="54"/>
  <c r="Z1077" i="54"/>
  <c r="V1078" i="54"/>
  <c r="W1078" i="54"/>
  <c r="X1078" i="54"/>
  <c r="Y1078" i="54"/>
  <c r="Z1078" i="54"/>
  <c r="V1079" i="54"/>
  <c r="W1079" i="54"/>
  <c r="X1079" i="54"/>
  <c r="Y1079" i="54"/>
  <c r="Z1079" i="54"/>
  <c r="V1080" i="54"/>
  <c r="W1080" i="54"/>
  <c r="X1080" i="54"/>
  <c r="Y1080" i="54"/>
  <c r="Z1080" i="54"/>
  <c r="V1081" i="54"/>
  <c r="W1081" i="54"/>
  <c r="X1081" i="54"/>
  <c r="Y1081" i="54"/>
  <c r="Z1081" i="54"/>
  <c r="V1082" i="54"/>
  <c r="W1082" i="54"/>
  <c r="X1082" i="54"/>
  <c r="Y1082" i="54"/>
  <c r="Z1082" i="54"/>
  <c r="V1083" i="54"/>
  <c r="W1083" i="54"/>
  <c r="X1083" i="54"/>
  <c r="Y1083" i="54"/>
  <c r="Z1083" i="54"/>
  <c r="V1084" i="54"/>
  <c r="W1084" i="54"/>
  <c r="X1084" i="54"/>
  <c r="Y1084" i="54"/>
  <c r="Z1084" i="54"/>
  <c r="V1085" i="54"/>
  <c r="W1085" i="54"/>
  <c r="X1085" i="54"/>
  <c r="Y1085" i="54"/>
  <c r="Z1085" i="54"/>
  <c r="V1086" i="54"/>
  <c r="W1086" i="54"/>
  <c r="X1086" i="54"/>
  <c r="Y1086" i="54"/>
  <c r="Z1086" i="54"/>
  <c r="V1087" i="54"/>
  <c r="W1087" i="54"/>
  <c r="X1087" i="54"/>
  <c r="Y1087" i="54"/>
  <c r="Z1087" i="54"/>
  <c r="V1088" i="54"/>
  <c r="W1088" i="54"/>
  <c r="X1088" i="54"/>
  <c r="Y1088" i="54"/>
  <c r="Z1088" i="54"/>
  <c r="V1089" i="54"/>
  <c r="W1089" i="54"/>
  <c r="X1089" i="54"/>
  <c r="Y1089" i="54"/>
  <c r="Z1089" i="54"/>
  <c r="V1090" i="54"/>
  <c r="W1090" i="54"/>
  <c r="X1090" i="54"/>
  <c r="Y1090" i="54"/>
  <c r="Z1090" i="54"/>
  <c r="V1091" i="54"/>
  <c r="W1091" i="54"/>
  <c r="X1091" i="54"/>
  <c r="Y1091" i="54"/>
  <c r="Z1091" i="54"/>
  <c r="V1092" i="54"/>
  <c r="W1092" i="54"/>
  <c r="X1092" i="54"/>
  <c r="Y1092" i="54"/>
  <c r="Z1092" i="54"/>
  <c r="V1093" i="54"/>
  <c r="W1093" i="54"/>
  <c r="X1093" i="54"/>
  <c r="Y1093" i="54"/>
  <c r="Z1093" i="54"/>
  <c r="V1094" i="54"/>
  <c r="W1094" i="54"/>
  <c r="X1094" i="54"/>
  <c r="Y1094" i="54"/>
  <c r="Z1094" i="54"/>
  <c r="V1095" i="54"/>
  <c r="W1095" i="54"/>
  <c r="X1095" i="54"/>
  <c r="Y1095" i="54"/>
  <c r="Z1095" i="54"/>
  <c r="V1096" i="54"/>
  <c r="W1096" i="54"/>
  <c r="X1096" i="54"/>
  <c r="Y1096" i="54"/>
  <c r="Z1096" i="54"/>
  <c r="V1097" i="54"/>
  <c r="W1097" i="54"/>
  <c r="X1097" i="54"/>
  <c r="Y1097" i="54"/>
  <c r="Z1097" i="54"/>
  <c r="V1098" i="54"/>
  <c r="W1098" i="54"/>
  <c r="X1098" i="54"/>
  <c r="Y1098" i="54"/>
  <c r="Z1098" i="54"/>
  <c r="V1099" i="54"/>
  <c r="W1099" i="54"/>
  <c r="X1099" i="54"/>
  <c r="Y1099" i="54"/>
  <c r="Z1099" i="54"/>
  <c r="V1100" i="54"/>
  <c r="W1100" i="54"/>
  <c r="X1100" i="54"/>
  <c r="Y1100" i="54"/>
  <c r="Z1100" i="54"/>
  <c r="V1101" i="54"/>
  <c r="W1101" i="54"/>
  <c r="X1101" i="54"/>
  <c r="Y1101" i="54"/>
  <c r="Z1101" i="54"/>
  <c r="V1102" i="54"/>
  <c r="W1102" i="54"/>
  <c r="X1102" i="54"/>
  <c r="Y1102" i="54"/>
  <c r="Z1102" i="54"/>
  <c r="V1103" i="54"/>
  <c r="W1103" i="54"/>
  <c r="X1103" i="54"/>
  <c r="Y1103" i="54"/>
  <c r="Z1103" i="54"/>
  <c r="V1104" i="54"/>
  <c r="W1104" i="54"/>
  <c r="X1104" i="54"/>
  <c r="Y1104" i="54"/>
  <c r="Z1104" i="54"/>
  <c r="V1105" i="54"/>
  <c r="W1105" i="54"/>
  <c r="X1105" i="54"/>
  <c r="Y1105" i="54"/>
  <c r="Z1105" i="54"/>
  <c r="V1106" i="54"/>
  <c r="W1106" i="54"/>
  <c r="X1106" i="54"/>
  <c r="Y1106" i="54"/>
  <c r="Z1106" i="54"/>
  <c r="V1107" i="54"/>
  <c r="W1107" i="54"/>
  <c r="X1107" i="54"/>
  <c r="Y1107" i="54"/>
  <c r="Z1107" i="54"/>
  <c r="V1108" i="54"/>
  <c r="W1108" i="54"/>
  <c r="X1108" i="54"/>
  <c r="Y1108" i="54"/>
  <c r="Z1108" i="54"/>
  <c r="V1109" i="54"/>
  <c r="W1109" i="54"/>
  <c r="X1109" i="54"/>
  <c r="Y1109" i="54"/>
  <c r="Z1109" i="54"/>
  <c r="V1110" i="54"/>
  <c r="W1110" i="54"/>
  <c r="X1110" i="54"/>
  <c r="Y1110" i="54"/>
  <c r="Z1110" i="54"/>
  <c r="V1111" i="54"/>
  <c r="W1111" i="54"/>
  <c r="X1111" i="54"/>
  <c r="Y1111" i="54"/>
  <c r="Z1111" i="54"/>
  <c r="V1112" i="54"/>
  <c r="W1112" i="54"/>
  <c r="X1112" i="54"/>
  <c r="Y1112" i="54"/>
  <c r="Z1112" i="54"/>
  <c r="V1113" i="54"/>
  <c r="W1113" i="54"/>
  <c r="X1113" i="54"/>
  <c r="Y1113" i="54"/>
  <c r="Z1113" i="54"/>
  <c r="V1114" i="54"/>
  <c r="W1114" i="54"/>
  <c r="X1114" i="54"/>
  <c r="Y1114" i="54"/>
  <c r="Z1114" i="54"/>
  <c r="V1115" i="54"/>
  <c r="W1115" i="54"/>
  <c r="X1115" i="54"/>
  <c r="Y1115" i="54"/>
  <c r="Z1115" i="54"/>
  <c r="V1116" i="54"/>
  <c r="W1116" i="54"/>
  <c r="X1116" i="54"/>
  <c r="Y1116" i="54"/>
  <c r="Z1116" i="54"/>
  <c r="V1117" i="54"/>
  <c r="W1117" i="54"/>
  <c r="X1117" i="54"/>
  <c r="Y1117" i="54"/>
  <c r="Z1117" i="54"/>
  <c r="V1118" i="54"/>
  <c r="W1118" i="54"/>
  <c r="X1118" i="54"/>
  <c r="Y1118" i="54"/>
  <c r="Z1118" i="54"/>
  <c r="V1119" i="54"/>
  <c r="W1119" i="54"/>
  <c r="X1119" i="54"/>
  <c r="Y1119" i="54"/>
  <c r="Z1119" i="54"/>
  <c r="V1120" i="54"/>
  <c r="W1120" i="54"/>
  <c r="X1120" i="54"/>
  <c r="Y1120" i="54"/>
  <c r="Z1120" i="54"/>
  <c r="V1121" i="54"/>
  <c r="W1121" i="54"/>
  <c r="X1121" i="54"/>
  <c r="Y1121" i="54"/>
  <c r="Z1121" i="54"/>
  <c r="V1122" i="54"/>
  <c r="W1122" i="54"/>
  <c r="X1122" i="54"/>
  <c r="Y1122" i="54"/>
  <c r="Z1122" i="54"/>
  <c r="V1123" i="54"/>
  <c r="W1123" i="54"/>
  <c r="X1123" i="54"/>
  <c r="Y1123" i="54"/>
  <c r="Z1123" i="54"/>
  <c r="V1124" i="54"/>
  <c r="W1124" i="54"/>
  <c r="X1124" i="54"/>
  <c r="Y1124" i="54"/>
  <c r="Z1124" i="54"/>
  <c r="V1125" i="54"/>
  <c r="W1125" i="54"/>
  <c r="X1125" i="54"/>
  <c r="Y1125" i="54"/>
  <c r="Z1125" i="54"/>
  <c r="V1126" i="54"/>
  <c r="W1126" i="54"/>
  <c r="X1126" i="54"/>
  <c r="Y1126" i="54"/>
  <c r="Z1126" i="54"/>
  <c r="V1127" i="54"/>
  <c r="W1127" i="54"/>
  <c r="X1127" i="54"/>
  <c r="Y1127" i="54"/>
  <c r="Z1127" i="54"/>
  <c r="V1128" i="54"/>
  <c r="W1128" i="54"/>
  <c r="X1128" i="54"/>
  <c r="Y1128" i="54"/>
  <c r="Z1128" i="54"/>
  <c r="V1129" i="54"/>
  <c r="W1129" i="54"/>
  <c r="X1129" i="54"/>
  <c r="Y1129" i="54"/>
  <c r="Z1129" i="54"/>
  <c r="V1130" i="54"/>
  <c r="W1130" i="54"/>
  <c r="X1130" i="54"/>
  <c r="Y1130" i="54"/>
  <c r="Z1130" i="54"/>
  <c r="V1131" i="54"/>
  <c r="W1131" i="54"/>
  <c r="X1131" i="54"/>
  <c r="Y1131" i="54"/>
  <c r="Z1131" i="54"/>
  <c r="V1132" i="54"/>
  <c r="W1132" i="54"/>
  <c r="X1132" i="54"/>
  <c r="Y1132" i="54"/>
  <c r="Z1132" i="54"/>
  <c r="V1133" i="54"/>
  <c r="W1133" i="54"/>
  <c r="X1133" i="54"/>
  <c r="Y1133" i="54"/>
  <c r="Z1133" i="54"/>
  <c r="V1134" i="54"/>
  <c r="W1134" i="54"/>
  <c r="X1134" i="54"/>
  <c r="Y1134" i="54"/>
  <c r="Z1134" i="54"/>
  <c r="V1135" i="54"/>
  <c r="W1135" i="54"/>
  <c r="X1135" i="54"/>
  <c r="Y1135" i="54"/>
  <c r="Z1135" i="54"/>
  <c r="V1136" i="54"/>
  <c r="W1136" i="54"/>
  <c r="X1136" i="54"/>
  <c r="Y1136" i="54"/>
  <c r="Z1136" i="54"/>
  <c r="V1137" i="54"/>
  <c r="W1137" i="54"/>
  <c r="X1137" i="54"/>
  <c r="Y1137" i="54"/>
  <c r="Z1137" i="54"/>
  <c r="V1138" i="54"/>
  <c r="W1138" i="54"/>
  <c r="X1138" i="54"/>
  <c r="Y1138" i="54"/>
  <c r="Z1138" i="54"/>
  <c r="V1139" i="54"/>
  <c r="W1139" i="54"/>
  <c r="X1139" i="54"/>
  <c r="Y1139" i="54"/>
  <c r="Z1139" i="54"/>
  <c r="V1140" i="54"/>
  <c r="W1140" i="54"/>
  <c r="X1140" i="54"/>
  <c r="Y1140" i="54"/>
  <c r="Z1140" i="54"/>
  <c r="U6" i="54"/>
  <c r="U7" i="54"/>
  <c r="U8" i="54"/>
  <c r="U9" i="54"/>
  <c r="U10" i="54"/>
  <c r="U11" i="54"/>
  <c r="U12" i="54"/>
  <c r="U13" i="54"/>
  <c r="U14" i="54"/>
  <c r="U15" i="54"/>
  <c r="U16" i="54"/>
  <c r="U17" i="54"/>
  <c r="U18" i="54"/>
  <c r="U19" i="54"/>
  <c r="U20" i="54"/>
  <c r="U21" i="54"/>
  <c r="U22" i="54"/>
  <c r="U23" i="54"/>
  <c r="U24" i="54"/>
  <c r="U25" i="54"/>
  <c r="U26" i="54"/>
  <c r="U27" i="54"/>
  <c r="U28" i="54"/>
  <c r="U29" i="54"/>
  <c r="U30" i="54"/>
  <c r="U31" i="54"/>
  <c r="U32" i="54"/>
  <c r="U33" i="54"/>
  <c r="U34" i="54"/>
  <c r="U35" i="54"/>
  <c r="U36" i="54"/>
  <c r="U37" i="54"/>
  <c r="U38" i="54"/>
  <c r="U39" i="54"/>
  <c r="U40" i="54"/>
  <c r="U41" i="54"/>
  <c r="U42" i="54"/>
  <c r="U43" i="54"/>
  <c r="U44" i="54"/>
  <c r="U45" i="54"/>
  <c r="U46" i="54"/>
  <c r="U47" i="54"/>
  <c r="U48" i="54"/>
  <c r="U49" i="54"/>
  <c r="U50" i="54"/>
  <c r="U51" i="54"/>
  <c r="U52" i="54"/>
  <c r="U53" i="54"/>
  <c r="U54" i="54"/>
  <c r="U55" i="54"/>
  <c r="U56" i="54"/>
  <c r="U57" i="54"/>
  <c r="U58" i="54"/>
  <c r="U59" i="54"/>
  <c r="U60" i="54"/>
  <c r="U61" i="54"/>
  <c r="U62" i="54"/>
  <c r="U63" i="54"/>
  <c r="U64" i="54"/>
  <c r="U65" i="54"/>
  <c r="U66" i="54"/>
  <c r="U67" i="54"/>
  <c r="U68" i="54"/>
  <c r="U69" i="54"/>
  <c r="U70" i="54"/>
  <c r="U71" i="54"/>
  <c r="U72" i="54"/>
  <c r="U73" i="54"/>
  <c r="U74" i="54"/>
  <c r="U75" i="54"/>
  <c r="U76" i="54"/>
  <c r="U77" i="54"/>
  <c r="U78" i="54"/>
  <c r="U79" i="54"/>
  <c r="U80" i="54"/>
  <c r="U81" i="54"/>
  <c r="U82" i="54"/>
  <c r="U83" i="54"/>
  <c r="U84" i="54"/>
  <c r="U85" i="54"/>
  <c r="U86" i="54"/>
  <c r="U87" i="54"/>
  <c r="U88" i="54"/>
  <c r="U89" i="54"/>
  <c r="U90" i="54"/>
  <c r="U91" i="54"/>
  <c r="U92" i="54"/>
  <c r="U93" i="54"/>
  <c r="U94" i="54"/>
  <c r="U95" i="54"/>
  <c r="U96" i="54"/>
  <c r="U97" i="54"/>
  <c r="U98" i="54"/>
  <c r="U99" i="54"/>
  <c r="U100" i="54"/>
  <c r="U101" i="54"/>
  <c r="U102" i="54"/>
  <c r="U103" i="54"/>
  <c r="U104" i="54"/>
  <c r="U105" i="54"/>
  <c r="U106" i="54"/>
  <c r="U107" i="54"/>
  <c r="U108" i="54"/>
  <c r="U109" i="54"/>
  <c r="U110" i="54"/>
  <c r="U111" i="54"/>
  <c r="U112" i="54"/>
  <c r="U113" i="54"/>
  <c r="U114" i="54"/>
  <c r="U115" i="54"/>
  <c r="U116" i="54"/>
  <c r="U117" i="54"/>
  <c r="U118" i="54"/>
  <c r="U119" i="54"/>
  <c r="U120" i="54"/>
  <c r="U121" i="54"/>
  <c r="U122" i="54"/>
  <c r="U123" i="54"/>
  <c r="U124" i="54"/>
  <c r="U125" i="54"/>
  <c r="U126" i="54"/>
  <c r="U127" i="54"/>
  <c r="U128" i="54"/>
  <c r="U129" i="54"/>
  <c r="U130" i="54"/>
  <c r="U131" i="54"/>
  <c r="U132" i="54"/>
  <c r="U133" i="54"/>
  <c r="U134" i="54"/>
  <c r="U135" i="54"/>
  <c r="U136" i="54"/>
  <c r="U137" i="54"/>
  <c r="U138" i="54"/>
  <c r="U139" i="54"/>
  <c r="U140" i="54"/>
  <c r="U141" i="54"/>
  <c r="U142" i="54"/>
  <c r="U143" i="54"/>
  <c r="U144" i="54"/>
  <c r="U145" i="54"/>
  <c r="U146" i="54"/>
  <c r="U147" i="54"/>
  <c r="U148" i="54"/>
  <c r="U149" i="54"/>
  <c r="U150" i="54"/>
  <c r="U151" i="54"/>
  <c r="U152" i="54"/>
  <c r="U153" i="54"/>
  <c r="U154" i="54"/>
  <c r="U155" i="54"/>
  <c r="U156" i="54"/>
  <c r="U157" i="54"/>
  <c r="U158" i="54"/>
  <c r="U159" i="54"/>
  <c r="U160" i="54"/>
  <c r="U161" i="54"/>
  <c r="U162" i="54"/>
  <c r="U163" i="54"/>
  <c r="U164" i="54"/>
  <c r="U165" i="54"/>
  <c r="U166" i="54"/>
  <c r="U167" i="54"/>
  <c r="U168" i="54"/>
  <c r="U169" i="54"/>
  <c r="U170" i="54"/>
  <c r="U171" i="54"/>
  <c r="U172" i="54"/>
  <c r="U173" i="54"/>
  <c r="U174" i="54"/>
  <c r="U175" i="54"/>
  <c r="U176" i="54"/>
  <c r="U177" i="54"/>
  <c r="U178" i="54"/>
  <c r="U179" i="54"/>
  <c r="U180" i="54"/>
  <c r="U181" i="54"/>
  <c r="U182" i="54"/>
  <c r="U183" i="54"/>
  <c r="U184" i="54"/>
  <c r="U185" i="54"/>
  <c r="U186" i="54"/>
  <c r="U187" i="54"/>
  <c r="U188" i="54"/>
  <c r="U189" i="54"/>
  <c r="U190" i="54"/>
  <c r="U191" i="54"/>
  <c r="U192" i="54"/>
  <c r="U193" i="54"/>
  <c r="U194" i="54"/>
  <c r="U195" i="54"/>
  <c r="U196" i="54"/>
  <c r="U197" i="54"/>
  <c r="U198" i="54"/>
  <c r="U199" i="54"/>
  <c r="U200" i="54"/>
  <c r="U201" i="54"/>
  <c r="U202" i="54"/>
  <c r="U203" i="54"/>
  <c r="U204" i="54"/>
  <c r="U205" i="54"/>
  <c r="U206" i="54"/>
  <c r="U207" i="54"/>
  <c r="U208" i="54"/>
  <c r="U209" i="54"/>
  <c r="U210" i="54"/>
  <c r="U211" i="54"/>
  <c r="U212" i="54"/>
  <c r="U213" i="54"/>
  <c r="U214" i="54"/>
  <c r="U215" i="54"/>
  <c r="U216" i="54"/>
  <c r="U217" i="54"/>
  <c r="U218" i="54"/>
  <c r="U219" i="54"/>
  <c r="U220" i="54"/>
  <c r="U221" i="54"/>
  <c r="U222" i="54"/>
  <c r="U223" i="54"/>
  <c r="U224" i="54"/>
  <c r="U225" i="54"/>
  <c r="U226" i="54"/>
  <c r="U227" i="54"/>
  <c r="U228" i="54"/>
  <c r="U229" i="54"/>
  <c r="U230" i="54"/>
  <c r="U231" i="54"/>
  <c r="U232" i="54"/>
  <c r="U233" i="54"/>
  <c r="U234" i="54"/>
  <c r="U235" i="54"/>
  <c r="U236" i="54"/>
  <c r="U237" i="54"/>
  <c r="U238" i="54"/>
  <c r="U239" i="54"/>
  <c r="U240" i="54"/>
  <c r="U241" i="54"/>
  <c r="U242" i="54"/>
  <c r="U243" i="54"/>
  <c r="U244" i="54"/>
  <c r="U245" i="54"/>
  <c r="U246" i="54"/>
  <c r="U247" i="54"/>
  <c r="U248" i="54"/>
  <c r="U249" i="54"/>
  <c r="U250" i="54"/>
  <c r="U251" i="54"/>
  <c r="U252" i="54"/>
  <c r="U253" i="54"/>
  <c r="U254" i="54"/>
  <c r="U255" i="54"/>
  <c r="U256" i="54"/>
  <c r="U257" i="54"/>
  <c r="U258" i="54"/>
  <c r="U259" i="54"/>
  <c r="U260" i="54"/>
  <c r="U261" i="54"/>
  <c r="U262" i="54"/>
  <c r="U263" i="54"/>
  <c r="U264" i="54"/>
  <c r="U265" i="54"/>
  <c r="U266" i="54"/>
  <c r="U267" i="54"/>
  <c r="U268" i="54"/>
  <c r="U269" i="54"/>
  <c r="U270" i="54"/>
  <c r="U271" i="54"/>
  <c r="U272" i="54"/>
  <c r="U273" i="54"/>
  <c r="U274" i="54"/>
  <c r="U275" i="54"/>
  <c r="U276" i="54"/>
  <c r="U277" i="54"/>
  <c r="U278" i="54"/>
  <c r="U279" i="54"/>
  <c r="U280" i="54"/>
  <c r="U281" i="54"/>
  <c r="U282" i="54"/>
  <c r="U283" i="54"/>
  <c r="U284" i="54"/>
  <c r="U285" i="54"/>
  <c r="U286" i="54"/>
  <c r="U287" i="54"/>
  <c r="U288" i="54"/>
  <c r="U289" i="54"/>
  <c r="U290" i="54"/>
  <c r="U291" i="54"/>
  <c r="U292" i="54"/>
  <c r="U293" i="54"/>
  <c r="U294" i="54"/>
  <c r="U295" i="54"/>
  <c r="U296" i="54"/>
  <c r="U297" i="54"/>
  <c r="U298" i="54"/>
  <c r="U299" i="54"/>
  <c r="U300" i="54"/>
  <c r="U301" i="54"/>
  <c r="U302" i="54"/>
  <c r="U303" i="54"/>
  <c r="U304" i="54"/>
  <c r="U305" i="54"/>
  <c r="U306" i="54"/>
  <c r="U307" i="54"/>
  <c r="U308" i="54"/>
  <c r="U309" i="54"/>
  <c r="U310" i="54"/>
  <c r="U311" i="54"/>
  <c r="U312" i="54"/>
  <c r="U313" i="54"/>
  <c r="U314" i="54"/>
  <c r="U315" i="54"/>
  <c r="U316" i="54"/>
  <c r="U317" i="54"/>
  <c r="U318" i="54"/>
  <c r="U319" i="54"/>
  <c r="U320" i="54"/>
  <c r="U321" i="54"/>
  <c r="U322" i="54"/>
  <c r="U323" i="54"/>
  <c r="U324" i="54"/>
  <c r="U325" i="54"/>
  <c r="U326" i="54"/>
  <c r="U327" i="54"/>
  <c r="U328" i="54"/>
  <c r="U329" i="54"/>
  <c r="U330" i="54"/>
  <c r="U331" i="54"/>
  <c r="U332" i="54"/>
  <c r="U333" i="54"/>
  <c r="U334" i="54"/>
  <c r="U335" i="54"/>
  <c r="U336" i="54"/>
  <c r="U337" i="54"/>
  <c r="U338" i="54"/>
  <c r="U339" i="54"/>
  <c r="U340" i="54"/>
  <c r="U341" i="54"/>
  <c r="U342" i="54"/>
  <c r="U343" i="54"/>
  <c r="U344" i="54"/>
  <c r="U345" i="54"/>
  <c r="U346" i="54"/>
  <c r="U347" i="54"/>
  <c r="U348" i="54"/>
  <c r="U349" i="54"/>
  <c r="U350" i="54"/>
  <c r="U351" i="54"/>
  <c r="U352" i="54"/>
  <c r="U353" i="54"/>
  <c r="U354" i="54"/>
  <c r="U355" i="54"/>
  <c r="U356" i="54"/>
  <c r="U357" i="54"/>
  <c r="U358" i="54"/>
  <c r="U359" i="54"/>
  <c r="U360" i="54"/>
  <c r="U361" i="54"/>
  <c r="U362" i="54"/>
  <c r="U363" i="54"/>
  <c r="U364" i="54"/>
  <c r="U365" i="54"/>
  <c r="U366" i="54"/>
  <c r="U367" i="54"/>
  <c r="U368" i="54"/>
  <c r="U369" i="54"/>
  <c r="U370" i="54"/>
  <c r="U371" i="54"/>
  <c r="U372" i="54"/>
  <c r="U373" i="54"/>
  <c r="U374" i="54"/>
  <c r="U375" i="54"/>
  <c r="U376" i="54"/>
  <c r="U377" i="54"/>
  <c r="U378" i="54"/>
  <c r="U379" i="54"/>
  <c r="U380" i="54"/>
  <c r="U381" i="54"/>
  <c r="U382" i="54"/>
  <c r="U383" i="54"/>
  <c r="U384" i="54"/>
  <c r="U385" i="54"/>
  <c r="U386" i="54"/>
  <c r="U387" i="54"/>
  <c r="U388" i="54"/>
  <c r="U389" i="54"/>
  <c r="U390" i="54"/>
  <c r="U391" i="54"/>
  <c r="U392" i="54"/>
  <c r="U393" i="54"/>
  <c r="U394" i="54"/>
  <c r="U395" i="54"/>
  <c r="U396" i="54"/>
  <c r="U397" i="54"/>
  <c r="U398" i="54"/>
  <c r="U399" i="54"/>
  <c r="U400" i="54"/>
  <c r="U401" i="54"/>
  <c r="U402" i="54"/>
  <c r="U403" i="54"/>
  <c r="U404" i="54"/>
  <c r="U405" i="54"/>
  <c r="U406" i="54"/>
  <c r="U407" i="54"/>
  <c r="U408" i="54"/>
  <c r="U409" i="54"/>
  <c r="U410" i="54"/>
  <c r="U411" i="54"/>
  <c r="U412" i="54"/>
  <c r="U413" i="54"/>
  <c r="U414" i="54"/>
  <c r="U415" i="54"/>
  <c r="U416" i="54"/>
  <c r="U417" i="54"/>
  <c r="U418" i="54"/>
  <c r="U419" i="54"/>
  <c r="U420" i="54"/>
  <c r="U421" i="54"/>
  <c r="U422" i="54"/>
  <c r="U423" i="54"/>
  <c r="U424" i="54"/>
  <c r="U425" i="54"/>
  <c r="U426" i="54"/>
  <c r="U427" i="54"/>
  <c r="U428" i="54"/>
  <c r="U429" i="54"/>
  <c r="U430" i="54"/>
  <c r="U431" i="54"/>
  <c r="U432" i="54"/>
  <c r="U433" i="54"/>
  <c r="U434" i="54"/>
  <c r="U435" i="54"/>
  <c r="U436" i="54"/>
  <c r="U437" i="54"/>
  <c r="U438" i="54"/>
  <c r="U439" i="54"/>
  <c r="U440" i="54"/>
  <c r="U441" i="54"/>
  <c r="U442" i="54"/>
  <c r="U443" i="54"/>
  <c r="U444" i="54"/>
  <c r="U445" i="54"/>
  <c r="U446" i="54"/>
  <c r="U447" i="54"/>
  <c r="U448" i="54"/>
  <c r="U449" i="54"/>
  <c r="U450" i="54"/>
  <c r="U451" i="54"/>
  <c r="U452" i="54"/>
  <c r="U453" i="54"/>
  <c r="U454" i="54"/>
  <c r="U455" i="54"/>
  <c r="U456" i="54"/>
  <c r="U457" i="54"/>
  <c r="U458" i="54"/>
  <c r="U459" i="54"/>
  <c r="U460" i="54"/>
  <c r="U461" i="54"/>
  <c r="U462" i="54"/>
  <c r="U463" i="54"/>
  <c r="U464" i="54"/>
  <c r="U465" i="54"/>
  <c r="U466" i="54"/>
  <c r="U467" i="54"/>
  <c r="U468" i="54"/>
  <c r="U469" i="54"/>
  <c r="U470" i="54"/>
  <c r="U471" i="54"/>
  <c r="U472" i="54"/>
  <c r="U473" i="54"/>
  <c r="U474" i="54"/>
  <c r="U475" i="54"/>
  <c r="U476" i="54"/>
  <c r="U477" i="54"/>
  <c r="U478" i="54"/>
  <c r="U479" i="54"/>
  <c r="U480" i="54"/>
  <c r="U481" i="54"/>
  <c r="U482" i="54"/>
  <c r="U483" i="54"/>
  <c r="U484" i="54"/>
  <c r="U485" i="54"/>
  <c r="U486" i="54"/>
  <c r="U487" i="54"/>
  <c r="U488" i="54"/>
  <c r="U489" i="54"/>
  <c r="U490" i="54"/>
  <c r="U491" i="54"/>
  <c r="U492" i="54"/>
  <c r="U493" i="54"/>
  <c r="U494" i="54"/>
  <c r="U495" i="54"/>
  <c r="U496" i="54"/>
  <c r="U497" i="54"/>
  <c r="U498" i="54"/>
  <c r="U499" i="54"/>
  <c r="U500" i="54"/>
  <c r="U501" i="54"/>
  <c r="U502" i="54"/>
  <c r="U503" i="54"/>
  <c r="U504" i="54"/>
  <c r="U505" i="54"/>
  <c r="U506" i="54"/>
  <c r="U507" i="54"/>
  <c r="U508" i="54"/>
  <c r="U509" i="54"/>
  <c r="U510" i="54"/>
  <c r="U511" i="54"/>
  <c r="U512" i="54"/>
  <c r="U513" i="54"/>
  <c r="U514" i="54"/>
  <c r="U515" i="54"/>
  <c r="U516" i="54"/>
  <c r="U517" i="54"/>
  <c r="U518" i="54"/>
  <c r="U519" i="54"/>
  <c r="U520" i="54"/>
  <c r="U521" i="54"/>
  <c r="U522" i="54"/>
  <c r="U523" i="54"/>
  <c r="U524" i="54"/>
  <c r="U525" i="54"/>
  <c r="U526" i="54"/>
  <c r="U527" i="54"/>
  <c r="U528" i="54"/>
  <c r="U529" i="54"/>
  <c r="U530" i="54"/>
  <c r="U531" i="54"/>
  <c r="U532" i="54"/>
  <c r="U533" i="54"/>
  <c r="U534" i="54"/>
  <c r="U535" i="54"/>
  <c r="U536" i="54"/>
  <c r="U537" i="54"/>
  <c r="U538" i="54"/>
  <c r="U539" i="54"/>
  <c r="U540" i="54"/>
  <c r="U541" i="54"/>
  <c r="U542" i="54"/>
  <c r="U543" i="54"/>
  <c r="U544" i="54"/>
  <c r="U545" i="54"/>
  <c r="U546" i="54"/>
  <c r="U547" i="54"/>
  <c r="U548" i="54"/>
  <c r="U549" i="54"/>
  <c r="U550" i="54"/>
  <c r="U551" i="54"/>
  <c r="U552" i="54"/>
  <c r="U553" i="54"/>
  <c r="U554" i="54"/>
  <c r="U555" i="54"/>
  <c r="U556" i="54"/>
  <c r="U557" i="54"/>
  <c r="U558" i="54"/>
  <c r="U559" i="54"/>
  <c r="U560" i="54"/>
  <c r="U561" i="54"/>
  <c r="U562" i="54"/>
  <c r="U563" i="54"/>
  <c r="U564" i="54"/>
  <c r="U565" i="54"/>
  <c r="U566" i="54"/>
  <c r="U567" i="54"/>
  <c r="U568" i="54"/>
  <c r="U569" i="54"/>
  <c r="U570" i="54"/>
  <c r="U571" i="54"/>
  <c r="U572" i="54"/>
  <c r="U573" i="54"/>
  <c r="U574" i="54"/>
  <c r="U575" i="54"/>
  <c r="U576" i="54"/>
  <c r="U577" i="54"/>
  <c r="U578" i="54"/>
  <c r="U579" i="54"/>
  <c r="U580" i="54"/>
  <c r="U581" i="54"/>
  <c r="U582" i="54"/>
  <c r="U583" i="54"/>
  <c r="U584" i="54"/>
  <c r="U585" i="54"/>
  <c r="U586" i="54"/>
  <c r="U587" i="54"/>
  <c r="U588" i="54"/>
  <c r="U589" i="54"/>
  <c r="U590" i="54"/>
  <c r="U591" i="54"/>
  <c r="U592" i="54"/>
  <c r="U593" i="54"/>
  <c r="U594" i="54"/>
  <c r="U595" i="54"/>
  <c r="U596" i="54"/>
  <c r="U597" i="54"/>
  <c r="U598" i="54"/>
  <c r="U599" i="54"/>
  <c r="U600" i="54"/>
  <c r="U601" i="54"/>
  <c r="U602" i="54"/>
  <c r="U603" i="54"/>
  <c r="U604" i="54"/>
  <c r="U605" i="54"/>
  <c r="U606" i="54"/>
  <c r="U607" i="54"/>
  <c r="U608" i="54"/>
  <c r="U609" i="54"/>
  <c r="U610" i="54"/>
  <c r="U611" i="54"/>
  <c r="U612" i="54"/>
  <c r="U613" i="54"/>
  <c r="U614" i="54"/>
  <c r="U615" i="54"/>
  <c r="U616" i="54"/>
  <c r="U617" i="54"/>
  <c r="U618" i="54"/>
  <c r="U619" i="54"/>
  <c r="U620" i="54"/>
  <c r="U621" i="54"/>
  <c r="U622" i="54"/>
  <c r="U623" i="54"/>
  <c r="U624" i="54"/>
  <c r="U625" i="54"/>
  <c r="U626" i="54"/>
  <c r="U627" i="54"/>
  <c r="U628" i="54"/>
  <c r="U629" i="54"/>
  <c r="U630" i="54"/>
  <c r="U631" i="54"/>
  <c r="U632" i="54"/>
  <c r="U633" i="54"/>
  <c r="U634" i="54"/>
  <c r="U635" i="54"/>
  <c r="U636" i="54"/>
  <c r="U637" i="54"/>
  <c r="U638" i="54"/>
  <c r="U639" i="54"/>
  <c r="U640" i="54"/>
  <c r="U641" i="54"/>
  <c r="U642" i="54"/>
  <c r="U643" i="54"/>
  <c r="U644" i="54"/>
  <c r="U645" i="54"/>
  <c r="U646" i="54"/>
  <c r="U647" i="54"/>
  <c r="U648" i="54"/>
  <c r="U649" i="54"/>
  <c r="U650" i="54"/>
  <c r="U651" i="54"/>
  <c r="U652" i="54"/>
  <c r="U653" i="54"/>
  <c r="U654" i="54"/>
  <c r="U655" i="54"/>
  <c r="U656" i="54"/>
  <c r="U657" i="54"/>
  <c r="U658" i="54"/>
  <c r="U659" i="54"/>
  <c r="U660" i="54"/>
  <c r="U661" i="54"/>
  <c r="U662" i="54"/>
  <c r="U663" i="54"/>
  <c r="U664" i="54"/>
  <c r="U665" i="54"/>
  <c r="U666" i="54"/>
  <c r="U667" i="54"/>
  <c r="U668" i="54"/>
  <c r="U669" i="54"/>
  <c r="U670" i="54"/>
  <c r="U671" i="54"/>
  <c r="U672" i="54"/>
  <c r="U673" i="54"/>
  <c r="U674" i="54"/>
  <c r="U675" i="54"/>
  <c r="U676" i="54"/>
  <c r="U677" i="54"/>
  <c r="U678" i="54"/>
  <c r="U679" i="54"/>
  <c r="U680" i="54"/>
  <c r="U681" i="54"/>
  <c r="U682" i="54"/>
  <c r="U683" i="54"/>
  <c r="U684" i="54"/>
  <c r="U685" i="54"/>
  <c r="U686" i="54"/>
  <c r="U687" i="54"/>
  <c r="U688" i="54"/>
  <c r="U689" i="54"/>
  <c r="U690" i="54"/>
  <c r="U691" i="54"/>
  <c r="U692" i="54"/>
  <c r="U693" i="54"/>
  <c r="U694" i="54"/>
  <c r="U695" i="54"/>
  <c r="U696" i="54"/>
  <c r="U697" i="54"/>
  <c r="U698" i="54"/>
  <c r="U699" i="54"/>
  <c r="U700" i="54"/>
  <c r="U701" i="54"/>
  <c r="U702" i="54"/>
  <c r="U703" i="54"/>
  <c r="U704" i="54"/>
  <c r="U705" i="54"/>
  <c r="U706" i="54"/>
  <c r="U707" i="54"/>
  <c r="U708" i="54"/>
  <c r="U709" i="54"/>
  <c r="U710" i="54"/>
  <c r="U711" i="54"/>
  <c r="U712" i="54"/>
  <c r="U713" i="54"/>
  <c r="U714" i="54"/>
  <c r="U715" i="54"/>
  <c r="U716" i="54"/>
  <c r="U717" i="54"/>
  <c r="U718" i="54"/>
  <c r="U719" i="54"/>
  <c r="U720" i="54"/>
  <c r="U721" i="54"/>
  <c r="U722" i="54"/>
  <c r="U723" i="54"/>
  <c r="U724" i="54"/>
  <c r="U725" i="54"/>
  <c r="U726" i="54"/>
  <c r="U727" i="54"/>
  <c r="U728" i="54"/>
  <c r="U729" i="54"/>
  <c r="U730" i="54"/>
  <c r="U731" i="54"/>
  <c r="U732" i="54"/>
  <c r="U733" i="54"/>
  <c r="U734" i="54"/>
  <c r="U735" i="54"/>
  <c r="U736" i="54"/>
  <c r="U737" i="54"/>
  <c r="U738" i="54"/>
  <c r="U739" i="54"/>
  <c r="U740" i="54"/>
  <c r="U741" i="54"/>
  <c r="U742" i="54"/>
  <c r="U743" i="54"/>
  <c r="U744" i="54"/>
  <c r="U745" i="54"/>
  <c r="U746" i="54"/>
  <c r="U747" i="54"/>
  <c r="U748" i="54"/>
  <c r="U749" i="54"/>
  <c r="U750" i="54"/>
  <c r="U751" i="54"/>
  <c r="U752" i="54"/>
  <c r="U753" i="54"/>
  <c r="U754" i="54"/>
  <c r="U755" i="54"/>
  <c r="U756" i="54"/>
  <c r="U757" i="54"/>
  <c r="U758" i="54"/>
  <c r="U759" i="54"/>
  <c r="U760" i="54"/>
  <c r="U761" i="54"/>
  <c r="U762" i="54"/>
  <c r="U763" i="54"/>
  <c r="U764" i="54"/>
  <c r="U765" i="54"/>
  <c r="U766" i="54"/>
  <c r="U767" i="54"/>
  <c r="U768" i="54"/>
  <c r="U769" i="54"/>
  <c r="U770" i="54"/>
  <c r="U771" i="54"/>
  <c r="U772" i="54"/>
  <c r="U773" i="54"/>
  <c r="U774" i="54"/>
  <c r="U775" i="54"/>
  <c r="U776" i="54"/>
  <c r="U777" i="54"/>
  <c r="U778" i="54"/>
  <c r="U779" i="54"/>
  <c r="U780" i="54"/>
  <c r="U781" i="54"/>
  <c r="U782" i="54"/>
  <c r="U783" i="54"/>
  <c r="U784" i="54"/>
  <c r="U785" i="54"/>
  <c r="U786" i="54"/>
  <c r="U787" i="54"/>
  <c r="U788" i="54"/>
  <c r="U789" i="54"/>
  <c r="U790" i="54"/>
  <c r="U791" i="54"/>
  <c r="U792" i="54"/>
  <c r="U793" i="54"/>
  <c r="U794" i="54"/>
  <c r="U795" i="54"/>
  <c r="U796" i="54"/>
  <c r="U797" i="54"/>
  <c r="U798" i="54"/>
  <c r="U799" i="54"/>
  <c r="U800" i="54"/>
  <c r="U801" i="54"/>
  <c r="U802" i="54"/>
  <c r="U803" i="54"/>
  <c r="U804" i="54"/>
  <c r="U805" i="54"/>
  <c r="U806" i="54"/>
  <c r="U807" i="54"/>
  <c r="U808" i="54"/>
  <c r="U809" i="54"/>
  <c r="U810" i="54"/>
  <c r="U811" i="54"/>
  <c r="U812" i="54"/>
  <c r="U813" i="54"/>
  <c r="U814" i="54"/>
  <c r="U815" i="54"/>
  <c r="U816" i="54"/>
  <c r="U817" i="54"/>
  <c r="U818" i="54"/>
  <c r="U819" i="54"/>
  <c r="U820" i="54"/>
  <c r="U821" i="54"/>
  <c r="U822" i="54"/>
  <c r="U823" i="54"/>
  <c r="U824" i="54"/>
  <c r="U825" i="54"/>
  <c r="U826" i="54"/>
  <c r="U827" i="54"/>
  <c r="U828" i="54"/>
  <c r="U829" i="54"/>
  <c r="U830" i="54"/>
  <c r="U831" i="54"/>
  <c r="U832" i="54"/>
  <c r="U833" i="54"/>
  <c r="U834" i="54"/>
  <c r="U835" i="54"/>
  <c r="U836" i="54"/>
  <c r="U837" i="54"/>
  <c r="U838" i="54"/>
  <c r="U839" i="54"/>
  <c r="U840" i="54"/>
  <c r="U841" i="54"/>
  <c r="U842" i="54"/>
  <c r="U843" i="54"/>
  <c r="U844" i="54"/>
  <c r="U845" i="54"/>
  <c r="U846" i="54"/>
  <c r="U847" i="54"/>
  <c r="U848" i="54"/>
  <c r="U849" i="54"/>
  <c r="U850" i="54"/>
  <c r="U851" i="54"/>
  <c r="U852" i="54"/>
  <c r="U853" i="54"/>
  <c r="U854" i="54"/>
  <c r="U855" i="54"/>
  <c r="U856" i="54"/>
  <c r="U857" i="54"/>
  <c r="U858" i="54"/>
  <c r="U859" i="54"/>
  <c r="U860" i="54"/>
  <c r="U861" i="54"/>
  <c r="U862" i="54"/>
  <c r="U863" i="54"/>
  <c r="U864" i="54"/>
  <c r="U865" i="54"/>
  <c r="U866" i="54"/>
  <c r="U867" i="54"/>
  <c r="U868" i="54"/>
  <c r="U869" i="54"/>
  <c r="U870" i="54"/>
  <c r="U871" i="54"/>
  <c r="U872" i="54"/>
  <c r="U873" i="54"/>
  <c r="U874" i="54"/>
  <c r="U875" i="54"/>
  <c r="U876" i="54"/>
  <c r="U877" i="54"/>
  <c r="U878" i="54"/>
  <c r="U879" i="54"/>
  <c r="U880" i="54"/>
  <c r="U881" i="54"/>
  <c r="U882" i="54"/>
  <c r="U883" i="54"/>
  <c r="U884" i="54"/>
  <c r="U885" i="54"/>
  <c r="U886" i="54"/>
  <c r="U887" i="54"/>
  <c r="U888" i="54"/>
  <c r="U889" i="54"/>
  <c r="U890" i="54"/>
  <c r="U891" i="54"/>
  <c r="U892" i="54"/>
  <c r="U893" i="54"/>
  <c r="U894" i="54"/>
  <c r="U895" i="54"/>
  <c r="U896" i="54"/>
  <c r="U897" i="54"/>
  <c r="U898" i="54"/>
  <c r="U899" i="54"/>
  <c r="U900" i="54"/>
  <c r="U901" i="54"/>
  <c r="U902" i="54"/>
  <c r="U903" i="54"/>
  <c r="U904" i="54"/>
  <c r="U905" i="54"/>
  <c r="U906" i="54"/>
  <c r="U907" i="54"/>
  <c r="U908" i="54"/>
  <c r="U909" i="54"/>
  <c r="U910" i="54"/>
  <c r="U911" i="54"/>
  <c r="U912" i="54"/>
  <c r="U913" i="54"/>
  <c r="U914" i="54"/>
  <c r="U915" i="54"/>
  <c r="U916" i="54"/>
  <c r="U917" i="54"/>
  <c r="U918" i="54"/>
  <c r="U919" i="54"/>
  <c r="U920" i="54"/>
  <c r="U921" i="54"/>
  <c r="U922" i="54"/>
  <c r="U923" i="54"/>
  <c r="U924" i="54"/>
  <c r="U925" i="54"/>
  <c r="U926" i="54"/>
  <c r="U927" i="54"/>
  <c r="U928" i="54"/>
  <c r="U929" i="54"/>
  <c r="U930" i="54"/>
  <c r="U931" i="54"/>
  <c r="U932" i="54"/>
  <c r="U933" i="54"/>
  <c r="U934" i="54"/>
  <c r="U935" i="54"/>
  <c r="U936" i="54"/>
  <c r="U937" i="54"/>
  <c r="U938" i="54"/>
  <c r="U939" i="54"/>
  <c r="U940" i="54"/>
  <c r="U941" i="54"/>
  <c r="U942" i="54"/>
  <c r="U943" i="54"/>
  <c r="U944" i="54"/>
  <c r="U945" i="54"/>
  <c r="U946" i="54"/>
  <c r="U947" i="54"/>
  <c r="U948" i="54"/>
  <c r="U949" i="54"/>
  <c r="U950" i="54"/>
  <c r="U951" i="54"/>
  <c r="U952" i="54"/>
  <c r="U953" i="54"/>
  <c r="U954" i="54"/>
  <c r="U955" i="54"/>
  <c r="U956" i="54"/>
  <c r="U957" i="54"/>
  <c r="U958" i="54"/>
  <c r="U959" i="54"/>
  <c r="U960" i="54"/>
  <c r="U961" i="54"/>
  <c r="U962" i="54"/>
  <c r="U963" i="54"/>
  <c r="U964" i="54"/>
  <c r="U965" i="54"/>
  <c r="U966" i="54"/>
  <c r="U967" i="54"/>
  <c r="U968" i="54"/>
  <c r="U969" i="54"/>
  <c r="U970" i="54"/>
  <c r="U971" i="54"/>
  <c r="U972" i="54"/>
  <c r="U973" i="54"/>
  <c r="U974" i="54"/>
  <c r="U975" i="54"/>
  <c r="U976" i="54"/>
  <c r="U977" i="54"/>
  <c r="U978" i="54"/>
  <c r="U979" i="54"/>
  <c r="U980" i="54"/>
  <c r="U981" i="54"/>
  <c r="U982" i="54"/>
  <c r="U983" i="54"/>
  <c r="U984" i="54"/>
  <c r="U985" i="54"/>
  <c r="U986" i="54"/>
  <c r="U987" i="54"/>
  <c r="U988" i="54"/>
  <c r="U989" i="54"/>
  <c r="U990" i="54"/>
  <c r="U991" i="54"/>
  <c r="U992" i="54"/>
  <c r="U993" i="54"/>
  <c r="U994" i="54"/>
  <c r="U995" i="54"/>
  <c r="U996" i="54"/>
  <c r="U997" i="54"/>
  <c r="U998" i="54"/>
  <c r="U999" i="54"/>
  <c r="U1000" i="54"/>
  <c r="U1001" i="54"/>
  <c r="U1002" i="54"/>
  <c r="U1003" i="54"/>
  <c r="U1004" i="54"/>
  <c r="U1005" i="54"/>
  <c r="U1006" i="54"/>
  <c r="U1007" i="54"/>
  <c r="U1008" i="54"/>
  <c r="U1009" i="54"/>
  <c r="U1010" i="54"/>
  <c r="U1011" i="54"/>
  <c r="U1012" i="54"/>
  <c r="U1013" i="54"/>
  <c r="U1014" i="54"/>
  <c r="U1015" i="54"/>
  <c r="U1016" i="54"/>
  <c r="U1017" i="54"/>
  <c r="U1018" i="54"/>
  <c r="U1019" i="54"/>
  <c r="U1020" i="54"/>
  <c r="U1021" i="54"/>
  <c r="U1022" i="54"/>
  <c r="U1023" i="54"/>
  <c r="U1024" i="54"/>
  <c r="U1025" i="54"/>
  <c r="U1026" i="54"/>
  <c r="U1027" i="54"/>
  <c r="U1028" i="54"/>
  <c r="U1029" i="54"/>
  <c r="U1030" i="54"/>
  <c r="U1031" i="54"/>
  <c r="U1032" i="54"/>
  <c r="U1033" i="54"/>
  <c r="U1034" i="54"/>
  <c r="U1035" i="54"/>
  <c r="U1036" i="54"/>
  <c r="U1037" i="54"/>
  <c r="U1038" i="54"/>
  <c r="U1039" i="54"/>
  <c r="U1040" i="54"/>
  <c r="U1041" i="54"/>
  <c r="U1042" i="54"/>
  <c r="U1043" i="54"/>
  <c r="U1044" i="54"/>
  <c r="U1045" i="54"/>
  <c r="U1046" i="54"/>
  <c r="U1047" i="54"/>
  <c r="U1048" i="54"/>
  <c r="U1049" i="54"/>
  <c r="U1050" i="54"/>
  <c r="U1051" i="54"/>
  <c r="U1052" i="54"/>
  <c r="U1053" i="54"/>
  <c r="U1054" i="54"/>
  <c r="U1055" i="54"/>
  <c r="U1056" i="54"/>
  <c r="U1057" i="54"/>
  <c r="U1058" i="54"/>
  <c r="U1059" i="54"/>
  <c r="U1060" i="54"/>
  <c r="U1061" i="54"/>
  <c r="U1062" i="54"/>
  <c r="U1063" i="54"/>
  <c r="U1064" i="54"/>
  <c r="U1065" i="54"/>
  <c r="U1066" i="54"/>
  <c r="U1067" i="54"/>
  <c r="U1068" i="54"/>
  <c r="U1069" i="54"/>
  <c r="U1070" i="54"/>
  <c r="U1071" i="54"/>
  <c r="U1072" i="54"/>
  <c r="U1073" i="54"/>
  <c r="U1074" i="54"/>
  <c r="U1075" i="54"/>
  <c r="U1076" i="54"/>
  <c r="U1077" i="54"/>
  <c r="U1078" i="54"/>
  <c r="U1079" i="54"/>
  <c r="U1080" i="54"/>
  <c r="U1081" i="54"/>
  <c r="U1082" i="54"/>
  <c r="U1083" i="54"/>
  <c r="U1084" i="54"/>
  <c r="U1085" i="54"/>
  <c r="U1086" i="54"/>
  <c r="U1087" i="54"/>
  <c r="U1088" i="54"/>
  <c r="U1089" i="54"/>
  <c r="U1090" i="54"/>
  <c r="U1091" i="54"/>
  <c r="U1092" i="54"/>
  <c r="U1093" i="54"/>
  <c r="U1094" i="54"/>
  <c r="U1095" i="54"/>
  <c r="U1096" i="54"/>
  <c r="U1097" i="54"/>
  <c r="U1098" i="54"/>
  <c r="U1099" i="54"/>
  <c r="U1100" i="54"/>
  <c r="U1101" i="54"/>
  <c r="U1102" i="54"/>
  <c r="U1103" i="54"/>
  <c r="U1104" i="54"/>
  <c r="U1105" i="54"/>
  <c r="U1106" i="54"/>
  <c r="U1107" i="54"/>
  <c r="U1108" i="54"/>
  <c r="U1109" i="54"/>
  <c r="U1110" i="54"/>
  <c r="U1111" i="54"/>
  <c r="U1112" i="54"/>
  <c r="U1113" i="54"/>
  <c r="U1114" i="54"/>
  <c r="U1115" i="54"/>
  <c r="U1116" i="54"/>
  <c r="U1117" i="54"/>
  <c r="U1118" i="54"/>
  <c r="U1119" i="54"/>
  <c r="U1120" i="54"/>
  <c r="U1121" i="54"/>
  <c r="U1122" i="54"/>
  <c r="U1123" i="54"/>
  <c r="U1124" i="54"/>
  <c r="U1125" i="54"/>
  <c r="U1126" i="54"/>
  <c r="U1127" i="54"/>
  <c r="U1128" i="54"/>
  <c r="U1129" i="54"/>
  <c r="U1130" i="54"/>
  <c r="U1131" i="54"/>
  <c r="U1132" i="54"/>
  <c r="U1133" i="54"/>
  <c r="U1134" i="54"/>
  <c r="U1135" i="54"/>
  <c r="U1136" i="54"/>
  <c r="U1137" i="54"/>
  <c r="U1138" i="54"/>
  <c r="U1139" i="54"/>
  <c r="U1140" i="54"/>
  <c r="U5" i="54"/>
  <c r="Z4" i="54"/>
  <c r="Y4" i="54"/>
  <c r="X4" i="54"/>
  <c r="W4" i="54"/>
  <c r="V4" i="54"/>
  <c r="U4" i="54"/>
  <c r="R31" i="54"/>
  <c r="N13" i="54"/>
  <c r="O13" i="54"/>
  <c r="P13" i="54"/>
  <c r="Q13" i="54"/>
  <c r="R13" i="54"/>
  <c r="N14" i="54"/>
  <c r="O14" i="54"/>
  <c r="P14" i="54"/>
  <c r="Q14" i="54"/>
  <c r="R14" i="54"/>
  <c r="N15" i="54"/>
  <c r="O15" i="54"/>
  <c r="P15" i="54"/>
  <c r="Q15" i="54"/>
  <c r="R15" i="54"/>
  <c r="N16" i="54"/>
  <c r="O16" i="54"/>
  <c r="P16" i="54"/>
  <c r="Q16" i="54"/>
  <c r="R16" i="54"/>
  <c r="N17" i="54"/>
  <c r="O17" i="54"/>
  <c r="P17" i="54"/>
  <c r="Q17" i="54"/>
  <c r="R17" i="54"/>
  <c r="N18" i="54"/>
  <c r="O18" i="54"/>
  <c r="P18" i="54"/>
  <c r="Q18" i="54"/>
  <c r="R18" i="54"/>
  <c r="N19" i="54"/>
  <c r="O19" i="54"/>
  <c r="P19" i="54"/>
  <c r="Q19" i="54"/>
  <c r="R19" i="54"/>
  <c r="N20" i="54"/>
  <c r="O20" i="54"/>
  <c r="P20" i="54"/>
  <c r="Q20" i="54"/>
  <c r="R20" i="54"/>
  <c r="N21" i="54"/>
  <c r="O21" i="54"/>
  <c r="P21" i="54"/>
  <c r="Q21" i="54"/>
  <c r="R21" i="54"/>
  <c r="N22" i="54"/>
  <c r="O22" i="54"/>
  <c r="P22" i="54"/>
  <c r="Q22" i="54"/>
  <c r="R22" i="54"/>
  <c r="N23" i="54"/>
  <c r="O23" i="54"/>
  <c r="P23" i="54"/>
  <c r="Q23" i="54"/>
  <c r="R23" i="54"/>
  <c r="N24" i="54"/>
  <c r="O24" i="54"/>
  <c r="P24" i="54"/>
  <c r="Q24" i="54"/>
  <c r="R24" i="54"/>
  <c r="N25" i="54"/>
  <c r="O25" i="54"/>
  <c r="P25" i="54"/>
  <c r="Q25" i="54"/>
  <c r="R25" i="54"/>
  <c r="N26" i="54"/>
  <c r="O26" i="54"/>
  <c r="P26" i="54"/>
  <c r="Q26" i="54"/>
  <c r="R26" i="54"/>
  <c r="N27" i="54"/>
  <c r="O27" i="54"/>
  <c r="P27" i="54"/>
  <c r="Q27" i="54"/>
  <c r="R27" i="54"/>
  <c r="N28" i="54"/>
  <c r="O28" i="54"/>
  <c r="P28" i="54"/>
  <c r="Q28" i="54"/>
  <c r="R28" i="54"/>
  <c r="N29" i="54"/>
  <c r="O29" i="54"/>
  <c r="P29" i="54"/>
  <c r="Q29" i="54"/>
  <c r="R29" i="54"/>
  <c r="N30" i="54"/>
  <c r="O30" i="54"/>
  <c r="P30" i="54"/>
  <c r="Q30" i="54"/>
  <c r="R30" i="54"/>
  <c r="N31" i="54"/>
  <c r="O31" i="54"/>
  <c r="P31" i="54"/>
  <c r="Q31" i="54"/>
  <c r="N32" i="54"/>
  <c r="O32" i="54"/>
  <c r="P32" i="54"/>
  <c r="Q32" i="54"/>
  <c r="R32" i="54"/>
  <c r="N33" i="54"/>
  <c r="O33" i="54"/>
  <c r="P33" i="54"/>
  <c r="Q33" i="54"/>
  <c r="R33" i="54"/>
  <c r="N34" i="54"/>
  <c r="O34" i="54"/>
  <c r="P34" i="54"/>
  <c r="Q34" i="54"/>
  <c r="R34" i="54"/>
  <c r="N35" i="54"/>
  <c r="O35" i="54"/>
  <c r="P35" i="54"/>
  <c r="Q35" i="54"/>
  <c r="R35" i="54"/>
  <c r="N36" i="54"/>
  <c r="O36" i="54"/>
  <c r="P36" i="54"/>
  <c r="Q36" i="54"/>
  <c r="R36" i="54"/>
  <c r="N37" i="54"/>
  <c r="O37" i="54"/>
  <c r="P37" i="54"/>
  <c r="Q37" i="54"/>
  <c r="R37" i="54"/>
  <c r="N38" i="54"/>
  <c r="O38" i="54"/>
  <c r="P38" i="54"/>
  <c r="Q38" i="54"/>
  <c r="R38" i="54"/>
  <c r="N39" i="54"/>
  <c r="O39" i="54"/>
  <c r="P39" i="54"/>
  <c r="Q39" i="54"/>
  <c r="R39" i="54"/>
  <c r="N40" i="54"/>
  <c r="O40" i="54"/>
  <c r="P40" i="54"/>
  <c r="Q40" i="54"/>
  <c r="R40" i="54"/>
  <c r="N41" i="54"/>
  <c r="O41" i="54"/>
  <c r="P41" i="54"/>
  <c r="Q41" i="54"/>
  <c r="R41" i="54"/>
  <c r="N42" i="54"/>
  <c r="O42" i="54"/>
  <c r="P42" i="54"/>
  <c r="Q42" i="54"/>
  <c r="R42" i="54"/>
  <c r="N43" i="54"/>
  <c r="O43" i="54"/>
  <c r="P43" i="54"/>
  <c r="Q43" i="54"/>
  <c r="R43" i="54"/>
  <c r="N44" i="54"/>
  <c r="O44" i="54"/>
  <c r="P44" i="54"/>
  <c r="Q44" i="54"/>
  <c r="R44" i="54"/>
  <c r="N45" i="54"/>
  <c r="O45" i="54"/>
  <c r="P45" i="54"/>
  <c r="Q45" i="54"/>
  <c r="R45" i="54"/>
  <c r="N46" i="54"/>
  <c r="O46" i="54"/>
  <c r="P46" i="54"/>
  <c r="Q46" i="54"/>
  <c r="R46" i="54"/>
  <c r="N47" i="54"/>
  <c r="O47" i="54"/>
  <c r="P47" i="54"/>
  <c r="Q47" i="54"/>
  <c r="R47" i="54"/>
  <c r="N48" i="54"/>
  <c r="O48" i="54"/>
  <c r="P48" i="54"/>
  <c r="Q48" i="54"/>
  <c r="R48" i="54"/>
  <c r="N49" i="54"/>
  <c r="O49" i="54"/>
  <c r="P49" i="54"/>
  <c r="Q49" i="54"/>
  <c r="R49" i="54"/>
  <c r="N50" i="54"/>
  <c r="O50" i="54"/>
  <c r="P50" i="54"/>
  <c r="Q50" i="54"/>
  <c r="R50" i="54"/>
  <c r="N51" i="54"/>
  <c r="O51" i="54"/>
  <c r="P51" i="54"/>
  <c r="Q51" i="54"/>
  <c r="R51" i="54"/>
  <c r="N52" i="54"/>
  <c r="O52" i="54"/>
  <c r="P52" i="54"/>
  <c r="Q52" i="54"/>
  <c r="R52" i="54"/>
  <c r="N53" i="54"/>
  <c r="O53" i="54"/>
  <c r="P53" i="54"/>
  <c r="Q53" i="54"/>
  <c r="R53" i="54"/>
  <c r="N54" i="54"/>
  <c r="O54" i="54"/>
  <c r="P54" i="54"/>
  <c r="Q54" i="54"/>
  <c r="R54" i="54"/>
  <c r="N55" i="54"/>
  <c r="O55" i="54"/>
  <c r="P55" i="54"/>
  <c r="Q55" i="54"/>
  <c r="R55" i="54"/>
  <c r="N56" i="54"/>
  <c r="O56" i="54"/>
  <c r="P56" i="54"/>
  <c r="Q56" i="54"/>
  <c r="R56" i="54"/>
  <c r="N57" i="54"/>
  <c r="O57" i="54"/>
  <c r="P57" i="54"/>
  <c r="Q57" i="54"/>
  <c r="R57" i="54"/>
  <c r="N58" i="54"/>
  <c r="O58" i="54"/>
  <c r="P58" i="54"/>
  <c r="Q58" i="54"/>
  <c r="R58" i="54"/>
  <c r="N59" i="54"/>
  <c r="O59" i="54"/>
  <c r="P59" i="54"/>
  <c r="Q59" i="54"/>
  <c r="R59" i="54"/>
  <c r="N60" i="54"/>
  <c r="O60" i="54"/>
  <c r="P60" i="54"/>
  <c r="Q60" i="54"/>
  <c r="R60" i="54"/>
  <c r="N61" i="54"/>
  <c r="O61" i="54"/>
  <c r="P61" i="54"/>
  <c r="Q61" i="54"/>
  <c r="R61" i="54"/>
  <c r="N62" i="54"/>
  <c r="O62" i="54"/>
  <c r="P62" i="54"/>
  <c r="Q62" i="54"/>
  <c r="R62" i="54"/>
  <c r="N63" i="54"/>
  <c r="O63" i="54"/>
  <c r="P63" i="54"/>
  <c r="Q63" i="54"/>
  <c r="R63" i="54"/>
  <c r="N64" i="54"/>
  <c r="O64" i="54"/>
  <c r="P64" i="54"/>
  <c r="Q64" i="54"/>
  <c r="R64" i="54"/>
  <c r="N65" i="54"/>
  <c r="O65" i="54"/>
  <c r="P65" i="54"/>
  <c r="Q65" i="54"/>
  <c r="R65" i="54"/>
  <c r="N66" i="54"/>
  <c r="O66" i="54"/>
  <c r="P66" i="54"/>
  <c r="Q66" i="54"/>
  <c r="R66" i="54"/>
  <c r="N67" i="54"/>
  <c r="O67" i="54"/>
  <c r="P67" i="54"/>
  <c r="Q67" i="54"/>
  <c r="R67" i="54"/>
  <c r="N68" i="54"/>
  <c r="O68" i="54"/>
  <c r="P68" i="54"/>
  <c r="Q68" i="54"/>
  <c r="R68" i="54"/>
  <c r="N69" i="54"/>
  <c r="O69" i="54"/>
  <c r="P69" i="54"/>
  <c r="Q69" i="54"/>
  <c r="R69" i="54"/>
  <c r="N70" i="54"/>
  <c r="O70" i="54"/>
  <c r="P70" i="54"/>
  <c r="Q70" i="54"/>
  <c r="R70" i="54"/>
  <c r="N71" i="54"/>
  <c r="O71" i="54"/>
  <c r="P71" i="54"/>
  <c r="Q71" i="54"/>
  <c r="R71" i="54"/>
  <c r="N72" i="54"/>
  <c r="O72" i="54"/>
  <c r="P72" i="54"/>
  <c r="Q72" i="54"/>
  <c r="R72" i="54"/>
  <c r="N73" i="54"/>
  <c r="O73" i="54"/>
  <c r="P73" i="54"/>
  <c r="Q73" i="54"/>
  <c r="R73" i="54"/>
  <c r="N74" i="54"/>
  <c r="O74" i="54"/>
  <c r="P74" i="54"/>
  <c r="Q74" i="54"/>
  <c r="R74" i="54"/>
  <c r="N75" i="54"/>
  <c r="O75" i="54"/>
  <c r="P75" i="54"/>
  <c r="Q75" i="54"/>
  <c r="R75" i="54"/>
  <c r="N76" i="54"/>
  <c r="O76" i="54"/>
  <c r="P76" i="54"/>
  <c r="Q76" i="54"/>
  <c r="R76" i="54"/>
  <c r="N77" i="54"/>
  <c r="O77" i="54"/>
  <c r="P77" i="54"/>
  <c r="Q77" i="54"/>
  <c r="R77" i="54"/>
  <c r="N78" i="54"/>
  <c r="O78" i="54"/>
  <c r="P78" i="54"/>
  <c r="Q78" i="54"/>
  <c r="R78" i="54"/>
  <c r="N79" i="54"/>
  <c r="O79" i="54"/>
  <c r="P79" i="54"/>
  <c r="Q79" i="54"/>
  <c r="R79" i="54"/>
  <c r="N80" i="54"/>
  <c r="O80" i="54"/>
  <c r="P80" i="54"/>
  <c r="Q80" i="54"/>
  <c r="R80" i="54"/>
  <c r="N81" i="54"/>
  <c r="O81" i="54"/>
  <c r="P81" i="54"/>
  <c r="Q81" i="54"/>
  <c r="R81" i="54"/>
  <c r="N82" i="54"/>
  <c r="O82" i="54"/>
  <c r="P82" i="54"/>
  <c r="Q82" i="54"/>
  <c r="R82" i="54"/>
  <c r="N83" i="54"/>
  <c r="O83" i="54"/>
  <c r="P83" i="54"/>
  <c r="Q83" i="54"/>
  <c r="R83" i="54"/>
  <c r="N84" i="54"/>
  <c r="O84" i="54"/>
  <c r="P84" i="54"/>
  <c r="Q84" i="54"/>
  <c r="R84" i="54"/>
  <c r="N85" i="54"/>
  <c r="O85" i="54"/>
  <c r="P85" i="54"/>
  <c r="Q85" i="54"/>
  <c r="R85" i="54"/>
  <c r="N86" i="54"/>
  <c r="O86" i="54"/>
  <c r="P86" i="54"/>
  <c r="Q86" i="54"/>
  <c r="R86" i="54"/>
  <c r="N87" i="54"/>
  <c r="O87" i="54"/>
  <c r="P87" i="54"/>
  <c r="Q87" i="54"/>
  <c r="R87" i="54"/>
  <c r="N88" i="54"/>
  <c r="O88" i="54"/>
  <c r="P88" i="54"/>
  <c r="Q88" i="54"/>
  <c r="R88" i="54"/>
  <c r="N89" i="54"/>
  <c r="O89" i="54"/>
  <c r="P89" i="54"/>
  <c r="Q89" i="54"/>
  <c r="R89" i="54"/>
  <c r="N90" i="54"/>
  <c r="O90" i="54"/>
  <c r="P90" i="54"/>
  <c r="Q90" i="54"/>
  <c r="R90" i="54"/>
  <c r="N91" i="54"/>
  <c r="O91" i="54"/>
  <c r="P91" i="54"/>
  <c r="Q91" i="54"/>
  <c r="R91" i="54"/>
  <c r="N92" i="54"/>
  <c r="O92" i="54"/>
  <c r="P92" i="54"/>
  <c r="Q92" i="54"/>
  <c r="R92" i="54"/>
  <c r="N93" i="54"/>
  <c r="O93" i="54"/>
  <c r="P93" i="54"/>
  <c r="Q93" i="54"/>
  <c r="R93" i="54"/>
  <c r="N94" i="54"/>
  <c r="O94" i="54"/>
  <c r="P94" i="54"/>
  <c r="Q94" i="54"/>
  <c r="R94" i="54"/>
  <c r="N95" i="54"/>
  <c r="O95" i="54"/>
  <c r="P95" i="54"/>
  <c r="Q95" i="54"/>
  <c r="R95" i="54"/>
  <c r="N96" i="54"/>
  <c r="O96" i="54"/>
  <c r="P96" i="54"/>
  <c r="Q96" i="54"/>
  <c r="R96" i="54"/>
  <c r="N97" i="54"/>
  <c r="O97" i="54"/>
  <c r="P97" i="54"/>
  <c r="Q97" i="54"/>
  <c r="R97" i="54"/>
  <c r="N98" i="54"/>
  <c r="O98" i="54"/>
  <c r="P98" i="54"/>
  <c r="Q98" i="54"/>
  <c r="R98" i="54"/>
  <c r="N99" i="54"/>
  <c r="O99" i="54"/>
  <c r="P99" i="54"/>
  <c r="Q99" i="54"/>
  <c r="R99" i="54"/>
  <c r="N100" i="54"/>
  <c r="O100" i="54"/>
  <c r="P100" i="54"/>
  <c r="Q100" i="54"/>
  <c r="R100" i="54"/>
  <c r="N101" i="54"/>
  <c r="O101" i="54"/>
  <c r="P101" i="54"/>
  <c r="Q101" i="54"/>
  <c r="R101" i="54"/>
  <c r="N102" i="54"/>
  <c r="O102" i="54"/>
  <c r="P102" i="54"/>
  <c r="Q102" i="54"/>
  <c r="R102" i="54"/>
  <c r="N103" i="54"/>
  <c r="O103" i="54"/>
  <c r="P103" i="54"/>
  <c r="Q103" i="54"/>
  <c r="R103" i="54"/>
  <c r="N104" i="54"/>
  <c r="O104" i="54"/>
  <c r="P104" i="54"/>
  <c r="Q104" i="54"/>
  <c r="R104" i="54"/>
  <c r="N105" i="54"/>
  <c r="O105" i="54"/>
  <c r="P105" i="54"/>
  <c r="Q105" i="54"/>
  <c r="R105" i="54"/>
  <c r="N106" i="54"/>
  <c r="O106" i="54"/>
  <c r="P106" i="54"/>
  <c r="Q106" i="54"/>
  <c r="R106" i="54"/>
  <c r="N107" i="54"/>
  <c r="O107" i="54"/>
  <c r="P107" i="54"/>
  <c r="Q107" i="54"/>
  <c r="R107" i="54"/>
  <c r="N108" i="54"/>
  <c r="O108" i="54"/>
  <c r="P108" i="54"/>
  <c r="Q108" i="54"/>
  <c r="R108" i="54"/>
  <c r="N109" i="54"/>
  <c r="O109" i="54"/>
  <c r="P109" i="54"/>
  <c r="Q109" i="54"/>
  <c r="R109" i="54"/>
  <c r="N110" i="54"/>
  <c r="O110" i="54"/>
  <c r="P110" i="54"/>
  <c r="Q110" i="54"/>
  <c r="R110" i="54"/>
  <c r="N111" i="54"/>
  <c r="O111" i="54"/>
  <c r="P111" i="54"/>
  <c r="Q111" i="54"/>
  <c r="R111" i="54"/>
  <c r="N112" i="54"/>
  <c r="O112" i="54"/>
  <c r="P112" i="54"/>
  <c r="Q112" i="54"/>
  <c r="R112" i="54"/>
  <c r="N113" i="54"/>
  <c r="O113" i="54"/>
  <c r="P113" i="54"/>
  <c r="Q113" i="54"/>
  <c r="R113" i="54"/>
  <c r="N114" i="54"/>
  <c r="O114" i="54"/>
  <c r="P114" i="54"/>
  <c r="Q114" i="54"/>
  <c r="R114" i="54"/>
  <c r="N115" i="54"/>
  <c r="O115" i="54"/>
  <c r="P115" i="54"/>
  <c r="Q115" i="54"/>
  <c r="R115" i="54"/>
  <c r="N116" i="54"/>
  <c r="O116" i="54"/>
  <c r="P116" i="54"/>
  <c r="Q116" i="54"/>
  <c r="R116" i="54"/>
  <c r="N117" i="54"/>
  <c r="O117" i="54"/>
  <c r="P117" i="54"/>
  <c r="Q117" i="54"/>
  <c r="R117" i="54"/>
  <c r="N118" i="54"/>
  <c r="O118" i="54"/>
  <c r="P118" i="54"/>
  <c r="Q118" i="54"/>
  <c r="R118" i="54"/>
  <c r="N119" i="54"/>
  <c r="O119" i="54"/>
  <c r="P119" i="54"/>
  <c r="Q119" i="54"/>
  <c r="R119" i="54"/>
  <c r="N120" i="54"/>
  <c r="O120" i="54"/>
  <c r="P120" i="54"/>
  <c r="Q120" i="54"/>
  <c r="R120" i="54"/>
  <c r="N121" i="54"/>
  <c r="O121" i="54"/>
  <c r="P121" i="54"/>
  <c r="Q121" i="54"/>
  <c r="R121" i="54"/>
  <c r="N122" i="54"/>
  <c r="O122" i="54"/>
  <c r="P122" i="54"/>
  <c r="Q122" i="54"/>
  <c r="R122" i="54"/>
  <c r="N123" i="54"/>
  <c r="O123" i="54"/>
  <c r="P123" i="54"/>
  <c r="Q123" i="54"/>
  <c r="R123" i="54"/>
  <c r="N124" i="54"/>
  <c r="O124" i="54"/>
  <c r="P124" i="54"/>
  <c r="Q124" i="54"/>
  <c r="R124" i="54"/>
  <c r="N125" i="54"/>
  <c r="O125" i="54"/>
  <c r="P125" i="54"/>
  <c r="Q125" i="54"/>
  <c r="R125" i="54"/>
  <c r="N126" i="54"/>
  <c r="O126" i="54"/>
  <c r="P126" i="54"/>
  <c r="Q126" i="54"/>
  <c r="R126" i="54"/>
  <c r="N127" i="54"/>
  <c r="O127" i="54"/>
  <c r="P127" i="54"/>
  <c r="Q127" i="54"/>
  <c r="R127" i="54"/>
  <c r="N128" i="54"/>
  <c r="O128" i="54"/>
  <c r="P128" i="54"/>
  <c r="Q128" i="54"/>
  <c r="R128" i="54"/>
  <c r="N129" i="54"/>
  <c r="O129" i="54"/>
  <c r="P129" i="54"/>
  <c r="Q129" i="54"/>
  <c r="R129" i="54"/>
  <c r="N130" i="54"/>
  <c r="O130" i="54"/>
  <c r="P130" i="54"/>
  <c r="Q130" i="54"/>
  <c r="R130" i="54"/>
  <c r="N131" i="54"/>
  <c r="O131" i="54"/>
  <c r="P131" i="54"/>
  <c r="Q131" i="54"/>
  <c r="R131" i="54"/>
  <c r="N132" i="54"/>
  <c r="O132" i="54"/>
  <c r="P132" i="54"/>
  <c r="Q132" i="54"/>
  <c r="R132" i="54"/>
  <c r="N133" i="54"/>
  <c r="O133" i="54"/>
  <c r="P133" i="54"/>
  <c r="Q133" i="54"/>
  <c r="R133" i="54"/>
  <c r="N134" i="54"/>
  <c r="O134" i="54"/>
  <c r="P134" i="54"/>
  <c r="Q134" i="54"/>
  <c r="R134" i="54"/>
  <c r="N135" i="54"/>
  <c r="O135" i="54"/>
  <c r="P135" i="54"/>
  <c r="Q135" i="54"/>
  <c r="R135" i="54"/>
  <c r="N136" i="54"/>
  <c r="O136" i="54"/>
  <c r="P136" i="54"/>
  <c r="Q136" i="54"/>
  <c r="R136" i="54"/>
  <c r="N137" i="54"/>
  <c r="O137" i="54"/>
  <c r="P137" i="54"/>
  <c r="Q137" i="54"/>
  <c r="R137" i="54"/>
  <c r="N138" i="54"/>
  <c r="O138" i="54"/>
  <c r="P138" i="54"/>
  <c r="Q138" i="54"/>
  <c r="R138" i="54"/>
  <c r="N139" i="54"/>
  <c r="O139" i="54"/>
  <c r="P139" i="54"/>
  <c r="Q139" i="54"/>
  <c r="R139" i="54"/>
  <c r="N140" i="54"/>
  <c r="O140" i="54"/>
  <c r="P140" i="54"/>
  <c r="Q140" i="54"/>
  <c r="R140" i="54"/>
  <c r="N141" i="54"/>
  <c r="O141" i="54"/>
  <c r="P141" i="54"/>
  <c r="Q141" i="54"/>
  <c r="R141" i="54"/>
  <c r="N142" i="54"/>
  <c r="O142" i="54"/>
  <c r="P142" i="54"/>
  <c r="Q142" i="54"/>
  <c r="R142" i="54"/>
  <c r="N143" i="54"/>
  <c r="O143" i="54"/>
  <c r="P143" i="54"/>
  <c r="Q143" i="54"/>
  <c r="R143" i="54"/>
  <c r="N144" i="54"/>
  <c r="O144" i="54"/>
  <c r="P144" i="54"/>
  <c r="Q144" i="54"/>
  <c r="R144" i="54"/>
  <c r="N145" i="54"/>
  <c r="O145" i="54"/>
  <c r="P145" i="54"/>
  <c r="Q145" i="54"/>
  <c r="R145" i="54"/>
  <c r="N146" i="54"/>
  <c r="O146" i="54"/>
  <c r="P146" i="54"/>
  <c r="Q146" i="54"/>
  <c r="R146" i="54"/>
  <c r="N147" i="54"/>
  <c r="O147" i="54"/>
  <c r="P147" i="54"/>
  <c r="Q147" i="54"/>
  <c r="R147" i="54"/>
  <c r="N148" i="54"/>
  <c r="O148" i="54"/>
  <c r="P148" i="54"/>
  <c r="Q148" i="54"/>
  <c r="R148" i="54"/>
  <c r="N149" i="54"/>
  <c r="O149" i="54"/>
  <c r="P149" i="54"/>
  <c r="Q149" i="54"/>
  <c r="R149" i="54"/>
  <c r="N150" i="54"/>
  <c r="O150" i="54"/>
  <c r="P150" i="54"/>
  <c r="Q150" i="54"/>
  <c r="R150" i="54"/>
  <c r="N151" i="54"/>
  <c r="O151" i="54"/>
  <c r="P151" i="54"/>
  <c r="Q151" i="54"/>
  <c r="R151" i="54"/>
  <c r="N152" i="54"/>
  <c r="O152" i="54"/>
  <c r="P152" i="54"/>
  <c r="Q152" i="54"/>
  <c r="R152" i="54"/>
  <c r="N153" i="54"/>
  <c r="O153" i="54"/>
  <c r="P153" i="54"/>
  <c r="Q153" i="54"/>
  <c r="R153" i="54"/>
  <c r="N154" i="54"/>
  <c r="O154" i="54"/>
  <c r="P154" i="54"/>
  <c r="Q154" i="54"/>
  <c r="R154" i="54"/>
  <c r="N155" i="54"/>
  <c r="O155" i="54"/>
  <c r="P155" i="54"/>
  <c r="Q155" i="54"/>
  <c r="R155" i="54"/>
  <c r="N156" i="54"/>
  <c r="O156" i="54"/>
  <c r="P156" i="54"/>
  <c r="Q156" i="54"/>
  <c r="R156" i="54"/>
  <c r="N157" i="54"/>
  <c r="O157" i="54"/>
  <c r="P157" i="54"/>
  <c r="Q157" i="54"/>
  <c r="R157" i="54"/>
  <c r="N158" i="54"/>
  <c r="O158" i="54"/>
  <c r="P158" i="54"/>
  <c r="Q158" i="54"/>
  <c r="R158" i="54"/>
  <c r="N159" i="54"/>
  <c r="O159" i="54"/>
  <c r="P159" i="54"/>
  <c r="Q159" i="54"/>
  <c r="R159" i="54"/>
  <c r="N160" i="54"/>
  <c r="O160" i="54"/>
  <c r="P160" i="54"/>
  <c r="Q160" i="54"/>
  <c r="R160" i="54"/>
  <c r="N161" i="54"/>
  <c r="O161" i="54"/>
  <c r="P161" i="54"/>
  <c r="Q161" i="54"/>
  <c r="R161" i="54"/>
  <c r="N162" i="54"/>
  <c r="O162" i="54"/>
  <c r="P162" i="54"/>
  <c r="Q162" i="54"/>
  <c r="R162" i="54"/>
  <c r="N163" i="54"/>
  <c r="O163" i="54"/>
  <c r="P163" i="54"/>
  <c r="Q163" i="54"/>
  <c r="R163" i="54"/>
  <c r="N164" i="54"/>
  <c r="O164" i="54"/>
  <c r="P164" i="54"/>
  <c r="Q164" i="54"/>
  <c r="R164" i="54"/>
  <c r="N165" i="54"/>
  <c r="O165" i="54"/>
  <c r="P165" i="54"/>
  <c r="Q165" i="54"/>
  <c r="R165" i="54"/>
  <c r="N166" i="54"/>
  <c r="O166" i="54"/>
  <c r="P166" i="54"/>
  <c r="Q166" i="54"/>
  <c r="R166" i="54"/>
  <c r="N167" i="54"/>
  <c r="O167" i="54"/>
  <c r="P167" i="54"/>
  <c r="Q167" i="54"/>
  <c r="R167" i="54"/>
  <c r="N168" i="54"/>
  <c r="O168" i="54"/>
  <c r="P168" i="54"/>
  <c r="Q168" i="54"/>
  <c r="R168" i="54"/>
  <c r="N169" i="54"/>
  <c r="O169" i="54"/>
  <c r="P169" i="54"/>
  <c r="Q169" i="54"/>
  <c r="R169" i="54"/>
  <c r="N170" i="54"/>
  <c r="O170" i="54"/>
  <c r="P170" i="54"/>
  <c r="Q170" i="54"/>
  <c r="R170" i="54"/>
  <c r="N171" i="54"/>
  <c r="O171" i="54"/>
  <c r="P171" i="54"/>
  <c r="Q171" i="54"/>
  <c r="R171" i="54"/>
  <c r="N172" i="54"/>
  <c r="O172" i="54"/>
  <c r="P172" i="54"/>
  <c r="Q172" i="54"/>
  <c r="R172" i="54"/>
  <c r="N173" i="54"/>
  <c r="O173" i="54"/>
  <c r="P173" i="54"/>
  <c r="Q173" i="54"/>
  <c r="R173" i="54"/>
  <c r="N174" i="54"/>
  <c r="O174" i="54"/>
  <c r="P174" i="54"/>
  <c r="Q174" i="54"/>
  <c r="R174" i="54"/>
  <c r="N175" i="54"/>
  <c r="O175" i="54"/>
  <c r="P175" i="54"/>
  <c r="Q175" i="54"/>
  <c r="R175" i="54"/>
  <c r="N176" i="54"/>
  <c r="O176" i="54"/>
  <c r="P176" i="54"/>
  <c r="Q176" i="54"/>
  <c r="R176" i="54"/>
  <c r="N177" i="54"/>
  <c r="O177" i="54"/>
  <c r="P177" i="54"/>
  <c r="Q177" i="54"/>
  <c r="R177" i="54"/>
  <c r="N178" i="54"/>
  <c r="O178" i="54"/>
  <c r="P178" i="54"/>
  <c r="Q178" i="54"/>
  <c r="R178" i="54"/>
  <c r="N179" i="54"/>
  <c r="O179" i="54"/>
  <c r="P179" i="54"/>
  <c r="Q179" i="54"/>
  <c r="R179" i="54"/>
  <c r="N180" i="54"/>
  <c r="O180" i="54"/>
  <c r="P180" i="54"/>
  <c r="Q180" i="54"/>
  <c r="R180" i="54"/>
  <c r="N181" i="54"/>
  <c r="O181" i="54"/>
  <c r="P181" i="54"/>
  <c r="Q181" i="54"/>
  <c r="R181" i="54"/>
  <c r="N182" i="54"/>
  <c r="O182" i="54"/>
  <c r="P182" i="54"/>
  <c r="Q182" i="54"/>
  <c r="R182" i="54"/>
  <c r="N183" i="54"/>
  <c r="O183" i="54"/>
  <c r="P183" i="54"/>
  <c r="Q183" i="54"/>
  <c r="R183" i="54"/>
  <c r="N184" i="54"/>
  <c r="O184" i="54"/>
  <c r="P184" i="54"/>
  <c r="Q184" i="54"/>
  <c r="R184" i="54"/>
  <c r="N185" i="54"/>
  <c r="O185" i="54"/>
  <c r="P185" i="54"/>
  <c r="Q185" i="54"/>
  <c r="R185" i="54"/>
  <c r="N186" i="54"/>
  <c r="O186" i="54"/>
  <c r="P186" i="54"/>
  <c r="Q186" i="54"/>
  <c r="R186" i="54"/>
  <c r="N187" i="54"/>
  <c r="O187" i="54"/>
  <c r="P187" i="54"/>
  <c r="Q187" i="54"/>
  <c r="R187" i="54"/>
  <c r="N188" i="54"/>
  <c r="O188" i="54"/>
  <c r="P188" i="54"/>
  <c r="Q188" i="54"/>
  <c r="R188" i="54"/>
  <c r="N189" i="54"/>
  <c r="O189" i="54"/>
  <c r="P189" i="54"/>
  <c r="Q189" i="54"/>
  <c r="R189" i="54"/>
  <c r="N190" i="54"/>
  <c r="O190" i="54"/>
  <c r="P190" i="54"/>
  <c r="Q190" i="54"/>
  <c r="R190" i="54"/>
  <c r="N191" i="54"/>
  <c r="O191" i="54"/>
  <c r="P191" i="54"/>
  <c r="Q191" i="54"/>
  <c r="R191" i="54"/>
  <c r="N192" i="54"/>
  <c r="O192" i="54"/>
  <c r="P192" i="54"/>
  <c r="Q192" i="54"/>
  <c r="R192" i="54"/>
  <c r="N193" i="54"/>
  <c r="O193" i="54"/>
  <c r="P193" i="54"/>
  <c r="Q193" i="54"/>
  <c r="R193" i="54"/>
  <c r="N194" i="54"/>
  <c r="O194" i="54"/>
  <c r="P194" i="54"/>
  <c r="Q194" i="54"/>
  <c r="R194" i="54"/>
  <c r="N195" i="54"/>
  <c r="O195" i="54"/>
  <c r="P195" i="54"/>
  <c r="Q195" i="54"/>
  <c r="R195" i="54"/>
  <c r="N196" i="54"/>
  <c r="O196" i="54"/>
  <c r="P196" i="54"/>
  <c r="Q196" i="54"/>
  <c r="R196" i="54"/>
  <c r="N197" i="54"/>
  <c r="O197" i="54"/>
  <c r="P197" i="54"/>
  <c r="Q197" i="54"/>
  <c r="R197" i="54"/>
  <c r="N198" i="54"/>
  <c r="O198" i="54"/>
  <c r="P198" i="54"/>
  <c r="Q198" i="54"/>
  <c r="R198" i="54"/>
  <c r="N199" i="54"/>
  <c r="O199" i="54"/>
  <c r="P199" i="54"/>
  <c r="Q199" i="54"/>
  <c r="R199" i="54"/>
  <c r="N200" i="54"/>
  <c r="O200" i="54"/>
  <c r="P200" i="54"/>
  <c r="Q200" i="54"/>
  <c r="R200" i="54"/>
  <c r="N201" i="54"/>
  <c r="O201" i="54"/>
  <c r="P201" i="54"/>
  <c r="Q201" i="54"/>
  <c r="R201" i="54"/>
  <c r="N202" i="54"/>
  <c r="O202" i="54"/>
  <c r="P202" i="54"/>
  <c r="Q202" i="54"/>
  <c r="R202" i="54"/>
  <c r="N203" i="54"/>
  <c r="O203" i="54"/>
  <c r="P203" i="54"/>
  <c r="Q203" i="54"/>
  <c r="R203" i="54"/>
  <c r="N204" i="54"/>
  <c r="O204" i="54"/>
  <c r="P204" i="54"/>
  <c r="Q204" i="54"/>
  <c r="R204" i="54"/>
  <c r="N205" i="54"/>
  <c r="O205" i="54"/>
  <c r="P205" i="54"/>
  <c r="Q205" i="54"/>
  <c r="R205" i="54"/>
  <c r="N206" i="54"/>
  <c r="O206" i="54"/>
  <c r="P206" i="54"/>
  <c r="Q206" i="54"/>
  <c r="R206" i="54"/>
  <c r="N207" i="54"/>
  <c r="O207" i="54"/>
  <c r="P207" i="54"/>
  <c r="Q207" i="54"/>
  <c r="R207" i="54"/>
  <c r="N208" i="54"/>
  <c r="O208" i="54"/>
  <c r="P208" i="54"/>
  <c r="Q208" i="54"/>
  <c r="R208" i="54"/>
  <c r="N209" i="54"/>
  <c r="O209" i="54"/>
  <c r="P209" i="54"/>
  <c r="Q209" i="54"/>
  <c r="R209" i="54"/>
  <c r="N210" i="54"/>
  <c r="O210" i="54"/>
  <c r="P210" i="54"/>
  <c r="Q210" i="54"/>
  <c r="R210" i="54"/>
  <c r="N211" i="54"/>
  <c r="O211" i="54"/>
  <c r="P211" i="54"/>
  <c r="Q211" i="54"/>
  <c r="R211" i="54"/>
  <c r="N212" i="54"/>
  <c r="O212" i="54"/>
  <c r="P212" i="54"/>
  <c r="Q212" i="54"/>
  <c r="R212" i="54"/>
  <c r="N213" i="54"/>
  <c r="O213" i="54"/>
  <c r="P213" i="54"/>
  <c r="Q213" i="54"/>
  <c r="R213" i="54"/>
  <c r="N214" i="54"/>
  <c r="O214" i="54"/>
  <c r="P214" i="54"/>
  <c r="Q214" i="54"/>
  <c r="R214" i="54"/>
  <c r="N215" i="54"/>
  <c r="O215" i="54"/>
  <c r="P215" i="54"/>
  <c r="Q215" i="54"/>
  <c r="R215" i="54"/>
  <c r="N216" i="54"/>
  <c r="O216" i="54"/>
  <c r="P216" i="54"/>
  <c r="Q216" i="54"/>
  <c r="R216" i="54"/>
  <c r="N217" i="54"/>
  <c r="O217" i="54"/>
  <c r="P217" i="54"/>
  <c r="Q217" i="54"/>
  <c r="R217" i="54"/>
  <c r="N218" i="54"/>
  <c r="O218" i="54"/>
  <c r="P218" i="54"/>
  <c r="Q218" i="54"/>
  <c r="R218" i="54"/>
  <c r="N219" i="54"/>
  <c r="O219" i="54"/>
  <c r="P219" i="54"/>
  <c r="Q219" i="54"/>
  <c r="R219" i="54"/>
  <c r="N220" i="54"/>
  <c r="O220" i="54"/>
  <c r="P220" i="54"/>
  <c r="Q220" i="54"/>
  <c r="R220" i="54"/>
  <c r="N221" i="54"/>
  <c r="O221" i="54"/>
  <c r="P221" i="54"/>
  <c r="Q221" i="54"/>
  <c r="R221" i="54"/>
  <c r="N222" i="54"/>
  <c r="O222" i="54"/>
  <c r="P222" i="54"/>
  <c r="Q222" i="54"/>
  <c r="R222" i="54"/>
  <c r="N223" i="54"/>
  <c r="O223" i="54"/>
  <c r="P223" i="54"/>
  <c r="Q223" i="54"/>
  <c r="R223" i="54"/>
  <c r="N224" i="54"/>
  <c r="O224" i="54"/>
  <c r="P224" i="54"/>
  <c r="Q224" i="54"/>
  <c r="R224" i="54"/>
  <c r="N225" i="54"/>
  <c r="O225" i="54"/>
  <c r="P225" i="54"/>
  <c r="Q225" i="54"/>
  <c r="R225" i="54"/>
  <c r="N226" i="54"/>
  <c r="O226" i="54"/>
  <c r="P226" i="54"/>
  <c r="Q226" i="54"/>
  <c r="R226" i="54"/>
  <c r="N227" i="54"/>
  <c r="O227" i="54"/>
  <c r="P227" i="54"/>
  <c r="Q227" i="54"/>
  <c r="R227" i="54"/>
  <c r="N228" i="54"/>
  <c r="O228" i="54"/>
  <c r="P228" i="54"/>
  <c r="Q228" i="54"/>
  <c r="R228" i="54"/>
  <c r="N229" i="54"/>
  <c r="O229" i="54"/>
  <c r="P229" i="54"/>
  <c r="Q229" i="54"/>
  <c r="R229" i="54"/>
  <c r="N230" i="54"/>
  <c r="O230" i="54"/>
  <c r="P230" i="54"/>
  <c r="Q230" i="54"/>
  <c r="R230" i="54"/>
  <c r="N231" i="54"/>
  <c r="O231" i="54"/>
  <c r="P231" i="54"/>
  <c r="Q231" i="54"/>
  <c r="R231" i="54"/>
  <c r="N232" i="54"/>
  <c r="O232" i="54"/>
  <c r="P232" i="54"/>
  <c r="Q232" i="54"/>
  <c r="R232" i="54"/>
  <c r="N233" i="54"/>
  <c r="O233" i="54"/>
  <c r="P233" i="54"/>
  <c r="Q233" i="54"/>
  <c r="R233" i="54"/>
  <c r="N234" i="54"/>
  <c r="O234" i="54"/>
  <c r="P234" i="54"/>
  <c r="Q234" i="54"/>
  <c r="R234" i="54"/>
  <c r="N235" i="54"/>
  <c r="O235" i="54"/>
  <c r="P235" i="54"/>
  <c r="Q235" i="54"/>
  <c r="R235" i="54"/>
  <c r="N236" i="54"/>
  <c r="O236" i="54"/>
  <c r="P236" i="54"/>
  <c r="Q236" i="54"/>
  <c r="R236" i="54"/>
  <c r="N237" i="54"/>
  <c r="O237" i="54"/>
  <c r="P237" i="54"/>
  <c r="Q237" i="54"/>
  <c r="R237" i="54"/>
  <c r="N238" i="54"/>
  <c r="O238" i="54"/>
  <c r="P238" i="54"/>
  <c r="Q238" i="54"/>
  <c r="R238" i="54"/>
  <c r="N239" i="54"/>
  <c r="O239" i="54"/>
  <c r="P239" i="54"/>
  <c r="Q239" i="54"/>
  <c r="R239" i="54"/>
  <c r="N240" i="54"/>
  <c r="O240" i="54"/>
  <c r="P240" i="54"/>
  <c r="Q240" i="54"/>
  <c r="R240" i="54"/>
  <c r="N241" i="54"/>
  <c r="O241" i="54"/>
  <c r="P241" i="54"/>
  <c r="Q241" i="54"/>
  <c r="R241" i="54"/>
  <c r="N242" i="54"/>
  <c r="O242" i="54"/>
  <c r="P242" i="54"/>
  <c r="Q242" i="54"/>
  <c r="R242" i="54"/>
  <c r="N243" i="54"/>
  <c r="O243" i="54"/>
  <c r="P243" i="54"/>
  <c r="Q243" i="54"/>
  <c r="R243" i="54"/>
  <c r="N244" i="54"/>
  <c r="O244" i="54"/>
  <c r="P244" i="54"/>
  <c r="Q244" i="54"/>
  <c r="R244" i="54"/>
  <c r="N245" i="54"/>
  <c r="O245" i="54"/>
  <c r="P245" i="54"/>
  <c r="Q245" i="54"/>
  <c r="R245" i="54"/>
  <c r="N246" i="54"/>
  <c r="O246" i="54"/>
  <c r="P246" i="54"/>
  <c r="Q246" i="54"/>
  <c r="R246" i="54"/>
  <c r="N247" i="54"/>
  <c r="O247" i="54"/>
  <c r="P247" i="54"/>
  <c r="Q247" i="54"/>
  <c r="R247" i="54"/>
  <c r="N248" i="54"/>
  <c r="O248" i="54"/>
  <c r="P248" i="54"/>
  <c r="Q248" i="54"/>
  <c r="R248" i="54"/>
  <c r="N249" i="54"/>
  <c r="O249" i="54"/>
  <c r="P249" i="54"/>
  <c r="Q249" i="54"/>
  <c r="R249" i="54"/>
  <c r="N250" i="54"/>
  <c r="O250" i="54"/>
  <c r="P250" i="54"/>
  <c r="Q250" i="54"/>
  <c r="R250" i="54"/>
  <c r="N251" i="54"/>
  <c r="O251" i="54"/>
  <c r="P251" i="54"/>
  <c r="Q251" i="54"/>
  <c r="R251" i="54"/>
  <c r="N252" i="54"/>
  <c r="O252" i="54"/>
  <c r="P252" i="54"/>
  <c r="Q252" i="54"/>
  <c r="R252" i="54"/>
  <c r="N253" i="54"/>
  <c r="O253" i="54"/>
  <c r="P253" i="54"/>
  <c r="Q253" i="54"/>
  <c r="R253" i="54"/>
  <c r="N254" i="54"/>
  <c r="O254" i="54"/>
  <c r="P254" i="54"/>
  <c r="Q254" i="54"/>
  <c r="R254" i="54"/>
  <c r="N255" i="54"/>
  <c r="O255" i="54"/>
  <c r="P255" i="54"/>
  <c r="Q255" i="54"/>
  <c r="R255" i="54"/>
  <c r="N256" i="54"/>
  <c r="O256" i="54"/>
  <c r="P256" i="54"/>
  <c r="Q256" i="54"/>
  <c r="R256" i="54"/>
  <c r="N257" i="54"/>
  <c r="O257" i="54"/>
  <c r="P257" i="54"/>
  <c r="Q257" i="54"/>
  <c r="R257" i="54"/>
  <c r="N258" i="54"/>
  <c r="O258" i="54"/>
  <c r="P258" i="54"/>
  <c r="Q258" i="54"/>
  <c r="R258" i="54"/>
  <c r="N259" i="54"/>
  <c r="O259" i="54"/>
  <c r="P259" i="54"/>
  <c r="Q259" i="54"/>
  <c r="R259" i="54"/>
  <c r="N260" i="54"/>
  <c r="O260" i="54"/>
  <c r="P260" i="54"/>
  <c r="Q260" i="54"/>
  <c r="R260" i="54"/>
  <c r="N261" i="54"/>
  <c r="O261" i="54"/>
  <c r="P261" i="54"/>
  <c r="Q261" i="54"/>
  <c r="R261" i="54"/>
  <c r="N262" i="54"/>
  <c r="O262" i="54"/>
  <c r="P262" i="54"/>
  <c r="Q262" i="54"/>
  <c r="R262" i="54"/>
  <c r="N263" i="54"/>
  <c r="O263" i="54"/>
  <c r="P263" i="54"/>
  <c r="Q263" i="54"/>
  <c r="R263" i="54"/>
  <c r="N264" i="54"/>
  <c r="O264" i="54"/>
  <c r="P264" i="54"/>
  <c r="Q264" i="54"/>
  <c r="R264" i="54"/>
  <c r="N265" i="54"/>
  <c r="O265" i="54"/>
  <c r="P265" i="54"/>
  <c r="Q265" i="54"/>
  <c r="R265" i="54"/>
  <c r="N266" i="54"/>
  <c r="O266" i="54"/>
  <c r="P266" i="54"/>
  <c r="Q266" i="54"/>
  <c r="R266" i="54"/>
  <c r="N267" i="54"/>
  <c r="O267" i="54"/>
  <c r="P267" i="54"/>
  <c r="Q267" i="54"/>
  <c r="R267" i="54"/>
  <c r="N268" i="54"/>
  <c r="O268" i="54"/>
  <c r="P268" i="54"/>
  <c r="Q268" i="54"/>
  <c r="R268" i="54"/>
  <c r="N269" i="54"/>
  <c r="O269" i="54"/>
  <c r="P269" i="54"/>
  <c r="Q269" i="54"/>
  <c r="R269" i="54"/>
  <c r="N270" i="54"/>
  <c r="O270" i="54"/>
  <c r="P270" i="54"/>
  <c r="Q270" i="54"/>
  <c r="R270" i="54"/>
  <c r="N271" i="54"/>
  <c r="O271" i="54"/>
  <c r="P271" i="54"/>
  <c r="Q271" i="54"/>
  <c r="R271" i="54"/>
  <c r="N272" i="54"/>
  <c r="O272" i="54"/>
  <c r="P272" i="54"/>
  <c r="Q272" i="54"/>
  <c r="R272" i="54"/>
  <c r="N273" i="54"/>
  <c r="O273" i="54"/>
  <c r="P273" i="54"/>
  <c r="Q273" i="54"/>
  <c r="R273" i="54"/>
  <c r="N274" i="54"/>
  <c r="O274" i="54"/>
  <c r="P274" i="54"/>
  <c r="Q274" i="54"/>
  <c r="R274" i="54"/>
  <c r="N275" i="54"/>
  <c r="O275" i="54"/>
  <c r="P275" i="54"/>
  <c r="Q275" i="54"/>
  <c r="R275" i="54"/>
  <c r="N276" i="54"/>
  <c r="O276" i="54"/>
  <c r="P276" i="54"/>
  <c r="Q276" i="54"/>
  <c r="R276" i="54"/>
  <c r="N277" i="54"/>
  <c r="O277" i="54"/>
  <c r="P277" i="54"/>
  <c r="Q277" i="54"/>
  <c r="R277" i="54"/>
  <c r="N278" i="54"/>
  <c r="O278" i="54"/>
  <c r="P278" i="54"/>
  <c r="Q278" i="54"/>
  <c r="R278" i="54"/>
  <c r="N279" i="54"/>
  <c r="O279" i="54"/>
  <c r="P279" i="54"/>
  <c r="Q279" i="54"/>
  <c r="R279" i="54"/>
  <c r="N280" i="54"/>
  <c r="O280" i="54"/>
  <c r="P280" i="54"/>
  <c r="Q280" i="54"/>
  <c r="R280" i="54"/>
  <c r="N281" i="54"/>
  <c r="O281" i="54"/>
  <c r="P281" i="54"/>
  <c r="Q281" i="54"/>
  <c r="R281" i="54"/>
  <c r="N282" i="54"/>
  <c r="O282" i="54"/>
  <c r="P282" i="54"/>
  <c r="Q282" i="54"/>
  <c r="R282" i="54"/>
  <c r="N283" i="54"/>
  <c r="O283" i="54"/>
  <c r="P283" i="54"/>
  <c r="Q283" i="54"/>
  <c r="R283" i="54"/>
  <c r="N284" i="54"/>
  <c r="O284" i="54"/>
  <c r="P284" i="54"/>
  <c r="Q284" i="54"/>
  <c r="R284" i="54"/>
  <c r="N285" i="54"/>
  <c r="O285" i="54"/>
  <c r="P285" i="54"/>
  <c r="Q285" i="54"/>
  <c r="R285" i="54"/>
  <c r="N286" i="54"/>
  <c r="O286" i="54"/>
  <c r="P286" i="54"/>
  <c r="Q286" i="54"/>
  <c r="R286" i="54"/>
  <c r="N287" i="54"/>
  <c r="O287" i="54"/>
  <c r="P287" i="54"/>
  <c r="Q287" i="54"/>
  <c r="R287" i="54"/>
  <c r="N288" i="54"/>
  <c r="O288" i="54"/>
  <c r="P288" i="54"/>
  <c r="Q288" i="54"/>
  <c r="R288" i="54"/>
  <c r="N289" i="54"/>
  <c r="O289" i="54"/>
  <c r="P289" i="54"/>
  <c r="Q289" i="54"/>
  <c r="R289" i="54"/>
  <c r="N290" i="54"/>
  <c r="O290" i="54"/>
  <c r="P290" i="54"/>
  <c r="Q290" i="54"/>
  <c r="R290" i="54"/>
  <c r="N291" i="54"/>
  <c r="O291" i="54"/>
  <c r="P291" i="54"/>
  <c r="Q291" i="54"/>
  <c r="R291" i="54"/>
  <c r="N292" i="54"/>
  <c r="O292" i="54"/>
  <c r="P292" i="54"/>
  <c r="Q292" i="54"/>
  <c r="R292" i="54"/>
  <c r="N293" i="54"/>
  <c r="O293" i="54"/>
  <c r="P293" i="54"/>
  <c r="Q293" i="54"/>
  <c r="R293" i="54"/>
  <c r="N294" i="54"/>
  <c r="O294" i="54"/>
  <c r="P294" i="54"/>
  <c r="Q294" i="54"/>
  <c r="R294" i="54"/>
  <c r="N295" i="54"/>
  <c r="O295" i="54"/>
  <c r="P295" i="54"/>
  <c r="Q295" i="54"/>
  <c r="R295" i="54"/>
  <c r="N296" i="54"/>
  <c r="O296" i="54"/>
  <c r="P296" i="54"/>
  <c r="Q296" i="54"/>
  <c r="R296" i="54"/>
  <c r="N297" i="54"/>
  <c r="O297" i="54"/>
  <c r="P297" i="54"/>
  <c r="Q297" i="54"/>
  <c r="R297" i="54"/>
  <c r="N298" i="54"/>
  <c r="O298" i="54"/>
  <c r="P298" i="54"/>
  <c r="Q298" i="54"/>
  <c r="R298" i="54"/>
  <c r="N299" i="54"/>
  <c r="O299" i="54"/>
  <c r="P299" i="54"/>
  <c r="Q299" i="54"/>
  <c r="R299" i="54"/>
  <c r="N300" i="54"/>
  <c r="O300" i="54"/>
  <c r="P300" i="54"/>
  <c r="Q300" i="54"/>
  <c r="R300" i="54"/>
  <c r="N301" i="54"/>
  <c r="O301" i="54"/>
  <c r="P301" i="54"/>
  <c r="Q301" i="54"/>
  <c r="R301" i="54"/>
  <c r="N302" i="54"/>
  <c r="O302" i="54"/>
  <c r="P302" i="54"/>
  <c r="Q302" i="54"/>
  <c r="R302" i="54"/>
  <c r="N303" i="54"/>
  <c r="O303" i="54"/>
  <c r="P303" i="54"/>
  <c r="Q303" i="54"/>
  <c r="R303" i="54"/>
  <c r="N304" i="54"/>
  <c r="O304" i="54"/>
  <c r="P304" i="54"/>
  <c r="Q304" i="54"/>
  <c r="R304" i="54"/>
  <c r="N305" i="54"/>
  <c r="O305" i="54"/>
  <c r="P305" i="54"/>
  <c r="Q305" i="54"/>
  <c r="R305" i="54"/>
  <c r="N306" i="54"/>
  <c r="O306" i="54"/>
  <c r="P306" i="54"/>
  <c r="Q306" i="54"/>
  <c r="R306" i="54"/>
  <c r="N307" i="54"/>
  <c r="O307" i="54"/>
  <c r="P307" i="54"/>
  <c r="Q307" i="54"/>
  <c r="R307" i="54"/>
  <c r="N308" i="54"/>
  <c r="O308" i="54"/>
  <c r="P308" i="54"/>
  <c r="Q308" i="54"/>
  <c r="R308" i="54"/>
  <c r="N309" i="54"/>
  <c r="O309" i="54"/>
  <c r="P309" i="54"/>
  <c r="Q309" i="54"/>
  <c r="R309" i="54"/>
  <c r="N310" i="54"/>
  <c r="O310" i="54"/>
  <c r="P310" i="54"/>
  <c r="Q310" i="54"/>
  <c r="R310" i="54"/>
  <c r="N311" i="54"/>
  <c r="O311" i="54"/>
  <c r="P311" i="54"/>
  <c r="Q311" i="54"/>
  <c r="R311" i="54"/>
  <c r="N312" i="54"/>
  <c r="O312" i="54"/>
  <c r="P312" i="54"/>
  <c r="Q312" i="54"/>
  <c r="R312" i="54"/>
  <c r="N313" i="54"/>
  <c r="O313" i="54"/>
  <c r="P313" i="54"/>
  <c r="Q313" i="54"/>
  <c r="R313" i="54"/>
  <c r="N314" i="54"/>
  <c r="O314" i="54"/>
  <c r="P314" i="54"/>
  <c r="Q314" i="54"/>
  <c r="R314" i="54"/>
  <c r="N315" i="54"/>
  <c r="O315" i="54"/>
  <c r="P315" i="54"/>
  <c r="Q315" i="54"/>
  <c r="R315" i="54"/>
  <c r="N316" i="54"/>
  <c r="O316" i="54"/>
  <c r="P316" i="54"/>
  <c r="Q316" i="54"/>
  <c r="R316" i="54"/>
  <c r="N317" i="54"/>
  <c r="O317" i="54"/>
  <c r="P317" i="54"/>
  <c r="Q317" i="54"/>
  <c r="R317" i="54"/>
  <c r="N318" i="54"/>
  <c r="O318" i="54"/>
  <c r="P318" i="54"/>
  <c r="Q318" i="54"/>
  <c r="R318" i="54"/>
  <c r="N319" i="54"/>
  <c r="O319" i="54"/>
  <c r="P319" i="54"/>
  <c r="Q319" i="54"/>
  <c r="R319" i="54"/>
  <c r="N320" i="54"/>
  <c r="O320" i="54"/>
  <c r="P320" i="54"/>
  <c r="Q320" i="54"/>
  <c r="R320" i="54"/>
  <c r="N321" i="54"/>
  <c r="O321" i="54"/>
  <c r="P321" i="54"/>
  <c r="Q321" i="54"/>
  <c r="R321" i="54"/>
  <c r="N322" i="54"/>
  <c r="O322" i="54"/>
  <c r="P322" i="54"/>
  <c r="Q322" i="54"/>
  <c r="R322" i="54"/>
  <c r="N323" i="54"/>
  <c r="O323" i="54"/>
  <c r="P323" i="54"/>
  <c r="Q323" i="54"/>
  <c r="R323" i="54"/>
  <c r="N324" i="54"/>
  <c r="O324" i="54"/>
  <c r="P324" i="54"/>
  <c r="Q324" i="54"/>
  <c r="R324" i="54"/>
  <c r="N325" i="54"/>
  <c r="O325" i="54"/>
  <c r="P325" i="54"/>
  <c r="Q325" i="54"/>
  <c r="R325" i="54"/>
  <c r="N326" i="54"/>
  <c r="O326" i="54"/>
  <c r="P326" i="54"/>
  <c r="Q326" i="54"/>
  <c r="R326" i="54"/>
  <c r="N327" i="54"/>
  <c r="O327" i="54"/>
  <c r="P327" i="54"/>
  <c r="Q327" i="54"/>
  <c r="R327" i="54"/>
  <c r="N328" i="54"/>
  <c r="O328" i="54"/>
  <c r="P328" i="54"/>
  <c r="Q328" i="54"/>
  <c r="R328" i="54"/>
  <c r="N329" i="54"/>
  <c r="O329" i="54"/>
  <c r="P329" i="54"/>
  <c r="Q329" i="54"/>
  <c r="R329" i="54"/>
  <c r="N330" i="54"/>
  <c r="O330" i="54"/>
  <c r="P330" i="54"/>
  <c r="Q330" i="54"/>
  <c r="R330" i="54"/>
  <c r="N331" i="54"/>
  <c r="O331" i="54"/>
  <c r="P331" i="54"/>
  <c r="Q331" i="54"/>
  <c r="R331" i="54"/>
  <c r="N332" i="54"/>
  <c r="O332" i="54"/>
  <c r="P332" i="54"/>
  <c r="Q332" i="54"/>
  <c r="R332" i="54"/>
  <c r="N333" i="54"/>
  <c r="O333" i="54"/>
  <c r="P333" i="54"/>
  <c r="Q333" i="54"/>
  <c r="R333" i="54"/>
  <c r="N334" i="54"/>
  <c r="O334" i="54"/>
  <c r="P334" i="54"/>
  <c r="Q334" i="54"/>
  <c r="R334" i="54"/>
  <c r="N335" i="54"/>
  <c r="O335" i="54"/>
  <c r="P335" i="54"/>
  <c r="Q335" i="54"/>
  <c r="R335" i="54"/>
  <c r="N336" i="54"/>
  <c r="O336" i="54"/>
  <c r="P336" i="54"/>
  <c r="Q336" i="54"/>
  <c r="R336" i="54"/>
  <c r="N337" i="54"/>
  <c r="O337" i="54"/>
  <c r="P337" i="54"/>
  <c r="Q337" i="54"/>
  <c r="R337" i="54"/>
  <c r="N338" i="54"/>
  <c r="O338" i="54"/>
  <c r="P338" i="54"/>
  <c r="Q338" i="54"/>
  <c r="R338" i="54"/>
  <c r="N339" i="54"/>
  <c r="O339" i="54"/>
  <c r="P339" i="54"/>
  <c r="Q339" i="54"/>
  <c r="R339" i="54"/>
  <c r="N340" i="54"/>
  <c r="O340" i="54"/>
  <c r="P340" i="54"/>
  <c r="Q340" i="54"/>
  <c r="R340" i="54"/>
  <c r="N341" i="54"/>
  <c r="O341" i="54"/>
  <c r="P341" i="54"/>
  <c r="Q341" i="54"/>
  <c r="R341" i="54"/>
  <c r="N342" i="54"/>
  <c r="O342" i="54"/>
  <c r="P342" i="54"/>
  <c r="Q342" i="54"/>
  <c r="R342" i="54"/>
  <c r="N343" i="54"/>
  <c r="O343" i="54"/>
  <c r="P343" i="54"/>
  <c r="Q343" i="54"/>
  <c r="R343" i="54"/>
  <c r="N344" i="54"/>
  <c r="O344" i="54"/>
  <c r="P344" i="54"/>
  <c r="Q344" i="54"/>
  <c r="R344" i="54"/>
  <c r="N345" i="54"/>
  <c r="O345" i="54"/>
  <c r="P345" i="54"/>
  <c r="Q345" i="54"/>
  <c r="R345" i="54"/>
  <c r="N346" i="54"/>
  <c r="O346" i="54"/>
  <c r="P346" i="54"/>
  <c r="Q346" i="54"/>
  <c r="R346" i="54"/>
  <c r="N347" i="54"/>
  <c r="O347" i="54"/>
  <c r="P347" i="54"/>
  <c r="Q347" i="54"/>
  <c r="R347" i="54"/>
  <c r="N348" i="54"/>
  <c r="O348" i="54"/>
  <c r="P348" i="54"/>
  <c r="Q348" i="54"/>
  <c r="R348" i="54"/>
  <c r="N349" i="54"/>
  <c r="O349" i="54"/>
  <c r="P349" i="54"/>
  <c r="Q349" i="54"/>
  <c r="R349" i="54"/>
  <c r="N350" i="54"/>
  <c r="O350" i="54"/>
  <c r="P350" i="54"/>
  <c r="Q350" i="54"/>
  <c r="R350" i="54"/>
  <c r="N351" i="54"/>
  <c r="O351" i="54"/>
  <c r="P351" i="54"/>
  <c r="Q351" i="54"/>
  <c r="R351" i="54"/>
  <c r="N352" i="54"/>
  <c r="O352" i="54"/>
  <c r="P352" i="54"/>
  <c r="Q352" i="54"/>
  <c r="R352" i="54"/>
  <c r="N353" i="54"/>
  <c r="O353" i="54"/>
  <c r="P353" i="54"/>
  <c r="Q353" i="54"/>
  <c r="R353" i="54"/>
  <c r="N354" i="54"/>
  <c r="O354" i="54"/>
  <c r="P354" i="54"/>
  <c r="Q354" i="54"/>
  <c r="R354" i="54"/>
  <c r="N355" i="54"/>
  <c r="O355" i="54"/>
  <c r="P355" i="54"/>
  <c r="Q355" i="54"/>
  <c r="R355" i="54"/>
  <c r="N356" i="54"/>
  <c r="O356" i="54"/>
  <c r="P356" i="54"/>
  <c r="Q356" i="54"/>
  <c r="R356" i="54"/>
  <c r="N357" i="54"/>
  <c r="O357" i="54"/>
  <c r="P357" i="54"/>
  <c r="Q357" i="54"/>
  <c r="R357" i="54"/>
  <c r="N358" i="54"/>
  <c r="O358" i="54"/>
  <c r="P358" i="54"/>
  <c r="Q358" i="54"/>
  <c r="R358" i="54"/>
  <c r="N359" i="54"/>
  <c r="O359" i="54"/>
  <c r="P359" i="54"/>
  <c r="Q359" i="54"/>
  <c r="R359" i="54"/>
  <c r="N360" i="54"/>
  <c r="O360" i="54"/>
  <c r="P360" i="54"/>
  <c r="Q360" i="54"/>
  <c r="R360" i="54"/>
  <c r="N361" i="54"/>
  <c r="O361" i="54"/>
  <c r="P361" i="54"/>
  <c r="Q361" i="54"/>
  <c r="R361" i="54"/>
  <c r="N362" i="54"/>
  <c r="O362" i="54"/>
  <c r="P362" i="54"/>
  <c r="Q362" i="54"/>
  <c r="R362" i="54"/>
  <c r="N363" i="54"/>
  <c r="O363" i="54"/>
  <c r="P363" i="54"/>
  <c r="Q363" i="54"/>
  <c r="R363" i="54"/>
  <c r="N364" i="54"/>
  <c r="O364" i="54"/>
  <c r="P364" i="54"/>
  <c r="Q364" i="54"/>
  <c r="R364" i="54"/>
  <c r="N365" i="54"/>
  <c r="O365" i="54"/>
  <c r="P365" i="54"/>
  <c r="Q365" i="54"/>
  <c r="R365" i="54"/>
  <c r="N366" i="54"/>
  <c r="O366" i="54"/>
  <c r="P366" i="54"/>
  <c r="Q366" i="54"/>
  <c r="R366" i="54"/>
  <c r="N367" i="54"/>
  <c r="O367" i="54"/>
  <c r="P367" i="54"/>
  <c r="Q367" i="54"/>
  <c r="R367" i="54"/>
  <c r="N368" i="54"/>
  <c r="O368" i="54"/>
  <c r="P368" i="54"/>
  <c r="Q368" i="54"/>
  <c r="R368" i="54"/>
  <c r="N369" i="54"/>
  <c r="O369" i="54"/>
  <c r="P369" i="54"/>
  <c r="Q369" i="54"/>
  <c r="R369" i="54"/>
  <c r="N370" i="54"/>
  <c r="O370" i="54"/>
  <c r="P370" i="54"/>
  <c r="Q370" i="54"/>
  <c r="R370" i="54"/>
  <c r="N371" i="54"/>
  <c r="O371" i="54"/>
  <c r="P371" i="54"/>
  <c r="Q371" i="54"/>
  <c r="R371" i="54"/>
  <c r="N372" i="54"/>
  <c r="O372" i="54"/>
  <c r="P372" i="54"/>
  <c r="Q372" i="54"/>
  <c r="R372" i="54"/>
  <c r="N373" i="54"/>
  <c r="O373" i="54"/>
  <c r="P373" i="54"/>
  <c r="Q373" i="54"/>
  <c r="R373" i="54"/>
  <c r="N374" i="54"/>
  <c r="O374" i="54"/>
  <c r="P374" i="54"/>
  <c r="Q374" i="54"/>
  <c r="R374" i="54"/>
  <c r="N375" i="54"/>
  <c r="O375" i="54"/>
  <c r="P375" i="54"/>
  <c r="Q375" i="54"/>
  <c r="R375" i="54"/>
  <c r="N376" i="54"/>
  <c r="O376" i="54"/>
  <c r="P376" i="54"/>
  <c r="Q376" i="54"/>
  <c r="R376" i="54"/>
  <c r="N377" i="54"/>
  <c r="O377" i="54"/>
  <c r="P377" i="54"/>
  <c r="Q377" i="54"/>
  <c r="R377" i="54"/>
  <c r="N378" i="54"/>
  <c r="O378" i="54"/>
  <c r="P378" i="54"/>
  <c r="Q378" i="54"/>
  <c r="R378" i="54"/>
  <c r="N379" i="54"/>
  <c r="O379" i="54"/>
  <c r="P379" i="54"/>
  <c r="Q379" i="54"/>
  <c r="R379" i="54"/>
  <c r="N380" i="54"/>
  <c r="O380" i="54"/>
  <c r="P380" i="54"/>
  <c r="Q380" i="54"/>
  <c r="R380" i="54"/>
  <c r="N381" i="54"/>
  <c r="O381" i="54"/>
  <c r="P381" i="54"/>
  <c r="Q381" i="54"/>
  <c r="R381" i="54"/>
  <c r="N382" i="54"/>
  <c r="O382" i="54"/>
  <c r="P382" i="54"/>
  <c r="Q382" i="54"/>
  <c r="R382" i="54"/>
  <c r="N383" i="54"/>
  <c r="O383" i="54"/>
  <c r="P383" i="54"/>
  <c r="Q383" i="54"/>
  <c r="R383" i="54"/>
  <c r="N384" i="54"/>
  <c r="O384" i="54"/>
  <c r="P384" i="54"/>
  <c r="Q384" i="54"/>
  <c r="R384" i="54"/>
  <c r="N385" i="54"/>
  <c r="O385" i="54"/>
  <c r="P385" i="54"/>
  <c r="Q385" i="54"/>
  <c r="R385" i="54"/>
  <c r="N386" i="54"/>
  <c r="O386" i="54"/>
  <c r="P386" i="54"/>
  <c r="Q386" i="54"/>
  <c r="R386" i="54"/>
  <c r="N387" i="54"/>
  <c r="O387" i="54"/>
  <c r="P387" i="54"/>
  <c r="Q387" i="54"/>
  <c r="R387" i="54"/>
  <c r="N388" i="54"/>
  <c r="O388" i="54"/>
  <c r="P388" i="54"/>
  <c r="Q388" i="54"/>
  <c r="R388" i="54"/>
  <c r="N389" i="54"/>
  <c r="O389" i="54"/>
  <c r="P389" i="54"/>
  <c r="Q389" i="54"/>
  <c r="R389" i="54"/>
  <c r="N390" i="54"/>
  <c r="O390" i="54"/>
  <c r="P390" i="54"/>
  <c r="Q390" i="54"/>
  <c r="R390" i="54"/>
  <c r="N391" i="54"/>
  <c r="O391" i="54"/>
  <c r="P391" i="54"/>
  <c r="Q391" i="54"/>
  <c r="R391" i="54"/>
  <c r="N392" i="54"/>
  <c r="O392" i="54"/>
  <c r="P392" i="54"/>
  <c r="Q392" i="54"/>
  <c r="R392" i="54"/>
  <c r="N393" i="54"/>
  <c r="O393" i="54"/>
  <c r="P393" i="54"/>
  <c r="Q393" i="54"/>
  <c r="R393" i="54"/>
  <c r="N394" i="54"/>
  <c r="O394" i="54"/>
  <c r="P394" i="54"/>
  <c r="Q394" i="54"/>
  <c r="R394" i="54"/>
  <c r="N395" i="54"/>
  <c r="O395" i="54"/>
  <c r="P395" i="54"/>
  <c r="Q395" i="54"/>
  <c r="R395" i="54"/>
  <c r="N396" i="54"/>
  <c r="O396" i="54"/>
  <c r="P396" i="54"/>
  <c r="Q396" i="54"/>
  <c r="R396" i="54"/>
  <c r="N397" i="54"/>
  <c r="O397" i="54"/>
  <c r="P397" i="54"/>
  <c r="Q397" i="54"/>
  <c r="R397" i="54"/>
  <c r="N398" i="54"/>
  <c r="O398" i="54"/>
  <c r="P398" i="54"/>
  <c r="Q398" i="54"/>
  <c r="R398" i="54"/>
  <c r="N399" i="54"/>
  <c r="O399" i="54"/>
  <c r="P399" i="54"/>
  <c r="Q399" i="54"/>
  <c r="R399" i="54"/>
  <c r="N400" i="54"/>
  <c r="O400" i="54"/>
  <c r="P400" i="54"/>
  <c r="Q400" i="54"/>
  <c r="R400" i="54"/>
  <c r="N401" i="54"/>
  <c r="O401" i="54"/>
  <c r="P401" i="54"/>
  <c r="Q401" i="54"/>
  <c r="R401" i="54"/>
  <c r="N402" i="54"/>
  <c r="O402" i="54"/>
  <c r="P402" i="54"/>
  <c r="Q402" i="54"/>
  <c r="R402" i="54"/>
  <c r="N403" i="54"/>
  <c r="O403" i="54"/>
  <c r="P403" i="54"/>
  <c r="Q403" i="54"/>
  <c r="R403" i="54"/>
  <c r="N404" i="54"/>
  <c r="O404" i="54"/>
  <c r="P404" i="54"/>
  <c r="Q404" i="54"/>
  <c r="R404" i="54"/>
  <c r="N405" i="54"/>
  <c r="O405" i="54"/>
  <c r="P405" i="54"/>
  <c r="Q405" i="54"/>
  <c r="R405" i="54"/>
  <c r="N406" i="54"/>
  <c r="O406" i="54"/>
  <c r="P406" i="54"/>
  <c r="Q406" i="54"/>
  <c r="R406" i="54"/>
  <c r="N407" i="54"/>
  <c r="O407" i="54"/>
  <c r="P407" i="54"/>
  <c r="Q407" i="54"/>
  <c r="R407" i="54"/>
  <c r="N408" i="54"/>
  <c r="O408" i="54"/>
  <c r="P408" i="54"/>
  <c r="Q408" i="54"/>
  <c r="R408" i="54"/>
  <c r="N409" i="54"/>
  <c r="O409" i="54"/>
  <c r="P409" i="54"/>
  <c r="Q409" i="54"/>
  <c r="R409" i="54"/>
  <c r="N410" i="54"/>
  <c r="O410" i="54"/>
  <c r="P410" i="54"/>
  <c r="Q410" i="54"/>
  <c r="R410" i="54"/>
  <c r="N411" i="54"/>
  <c r="O411" i="54"/>
  <c r="P411" i="54"/>
  <c r="Q411" i="54"/>
  <c r="R411" i="54"/>
  <c r="N412" i="54"/>
  <c r="O412" i="54"/>
  <c r="P412" i="54"/>
  <c r="Q412" i="54"/>
  <c r="R412" i="54"/>
  <c r="N413" i="54"/>
  <c r="O413" i="54"/>
  <c r="P413" i="54"/>
  <c r="Q413" i="54"/>
  <c r="R413" i="54"/>
  <c r="N414" i="54"/>
  <c r="O414" i="54"/>
  <c r="P414" i="54"/>
  <c r="Q414" i="54"/>
  <c r="R414" i="54"/>
  <c r="N415" i="54"/>
  <c r="O415" i="54"/>
  <c r="P415" i="54"/>
  <c r="Q415" i="54"/>
  <c r="R415" i="54"/>
  <c r="N416" i="54"/>
  <c r="O416" i="54"/>
  <c r="P416" i="54"/>
  <c r="Q416" i="54"/>
  <c r="R416" i="54"/>
  <c r="N417" i="54"/>
  <c r="O417" i="54"/>
  <c r="P417" i="54"/>
  <c r="Q417" i="54"/>
  <c r="R417" i="54"/>
  <c r="N418" i="54"/>
  <c r="O418" i="54"/>
  <c r="P418" i="54"/>
  <c r="Q418" i="54"/>
  <c r="R418" i="54"/>
  <c r="N419" i="54"/>
  <c r="O419" i="54"/>
  <c r="P419" i="54"/>
  <c r="Q419" i="54"/>
  <c r="R419" i="54"/>
  <c r="N420" i="54"/>
  <c r="O420" i="54"/>
  <c r="P420" i="54"/>
  <c r="Q420" i="54"/>
  <c r="R420" i="54"/>
  <c r="N421" i="54"/>
  <c r="O421" i="54"/>
  <c r="P421" i="54"/>
  <c r="Q421" i="54"/>
  <c r="R421" i="54"/>
  <c r="N422" i="54"/>
  <c r="O422" i="54"/>
  <c r="P422" i="54"/>
  <c r="Q422" i="54"/>
  <c r="R422" i="54"/>
  <c r="N423" i="54"/>
  <c r="O423" i="54"/>
  <c r="P423" i="54"/>
  <c r="Q423" i="54"/>
  <c r="R423" i="54"/>
  <c r="N424" i="54"/>
  <c r="O424" i="54"/>
  <c r="P424" i="54"/>
  <c r="Q424" i="54"/>
  <c r="R424" i="54"/>
  <c r="N425" i="54"/>
  <c r="O425" i="54"/>
  <c r="P425" i="54"/>
  <c r="Q425" i="54"/>
  <c r="R425" i="54"/>
  <c r="N426" i="54"/>
  <c r="O426" i="54"/>
  <c r="P426" i="54"/>
  <c r="Q426" i="54"/>
  <c r="R426" i="54"/>
  <c r="N427" i="54"/>
  <c r="O427" i="54"/>
  <c r="P427" i="54"/>
  <c r="Q427" i="54"/>
  <c r="R427" i="54"/>
  <c r="N428" i="54"/>
  <c r="O428" i="54"/>
  <c r="P428" i="54"/>
  <c r="Q428" i="54"/>
  <c r="R428" i="54"/>
  <c r="N429" i="54"/>
  <c r="O429" i="54"/>
  <c r="P429" i="54"/>
  <c r="Q429" i="54"/>
  <c r="R429" i="54"/>
  <c r="N430" i="54"/>
  <c r="O430" i="54"/>
  <c r="P430" i="54"/>
  <c r="Q430" i="54"/>
  <c r="R430" i="54"/>
  <c r="N431" i="54"/>
  <c r="O431" i="54"/>
  <c r="P431" i="54"/>
  <c r="Q431" i="54"/>
  <c r="R431" i="54"/>
  <c r="N432" i="54"/>
  <c r="O432" i="54"/>
  <c r="P432" i="54"/>
  <c r="Q432" i="54"/>
  <c r="R432" i="54"/>
  <c r="N433" i="54"/>
  <c r="O433" i="54"/>
  <c r="P433" i="54"/>
  <c r="Q433" i="54"/>
  <c r="R433" i="54"/>
  <c r="N434" i="54"/>
  <c r="O434" i="54"/>
  <c r="P434" i="54"/>
  <c r="Q434" i="54"/>
  <c r="R434" i="54"/>
  <c r="N435" i="54"/>
  <c r="O435" i="54"/>
  <c r="P435" i="54"/>
  <c r="Q435" i="54"/>
  <c r="R435" i="54"/>
  <c r="N436" i="54"/>
  <c r="O436" i="54"/>
  <c r="P436" i="54"/>
  <c r="Q436" i="54"/>
  <c r="R436" i="54"/>
  <c r="N437" i="54"/>
  <c r="O437" i="54"/>
  <c r="P437" i="54"/>
  <c r="Q437" i="54"/>
  <c r="R437" i="54"/>
  <c r="N438" i="54"/>
  <c r="O438" i="54"/>
  <c r="P438" i="54"/>
  <c r="Q438" i="54"/>
  <c r="R438" i="54"/>
  <c r="N439" i="54"/>
  <c r="O439" i="54"/>
  <c r="P439" i="54"/>
  <c r="Q439" i="54"/>
  <c r="R439" i="54"/>
  <c r="N440" i="54"/>
  <c r="O440" i="54"/>
  <c r="P440" i="54"/>
  <c r="Q440" i="54"/>
  <c r="R440" i="54"/>
  <c r="N441" i="54"/>
  <c r="O441" i="54"/>
  <c r="P441" i="54"/>
  <c r="Q441" i="54"/>
  <c r="R441" i="54"/>
  <c r="N442" i="54"/>
  <c r="O442" i="54"/>
  <c r="P442" i="54"/>
  <c r="Q442" i="54"/>
  <c r="R442" i="54"/>
  <c r="N443" i="54"/>
  <c r="O443" i="54"/>
  <c r="P443" i="54"/>
  <c r="Q443" i="54"/>
  <c r="R443" i="54"/>
  <c r="N444" i="54"/>
  <c r="O444" i="54"/>
  <c r="P444" i="54"/>
  <c r="Q444" i="54"/>
  <c r="R444" i="54"/>
  <c r="N445" i="54"/>
  <c r="O445" i="54"/>
  <c r="P445" i="54"/>
  <c r="Q445" i="54"/>
  <c r="R445" i="54"/>
  <c r="N446" i="54"/>
  <c r="O446" i="54"/>
  <c r="P446" i="54"/>
  <c r="Q446" i="54"/>
  <c r="R446" i="54"/>
  <c r="N447" i="54"/>
  <c r="O447" i="54"/>
  <c r="P447" i="54"/>
  <c r="Q447" i="54"/>
  <c r="R447" i="54"/>
  <c r="N448" i="54"/>
  <c r="O448" i="54"/>
  <c r="P448" i="54"/>
  <c r="Q448" i="54"/>
  <c r="R448" i="54"/>
  <c r="N449" i="54"/>
  <c r="O449" i="54"/>
  <c r="P449" i="54"/>
  <c r="Q449" i="54"/>
  <c r="R449" i="54"/>
  <c r="N450" i="54"/>
  <c r="O450" i="54"/>
  <c r="P450" i="54"/>
  <c r="Q450" i="54"/>
  <c r="R450" i="54"/>
  <c r="N451" i="54"/>
  <c r="O451" i="54"/>
  <c r="P451" i="54"/>
  <c r="Q451" i="54"/>
  <c r="R451" i="54"/>
  <c r="N452" i="54"/>
  <c r="O452" i="54"/>
  <c r="P452" i="54"/>
  <c r="Q452" i="54"/>
  <c r="R452" i="54"/>
  <c r="N453" i="54"/>
  <c r="O453" i="54"/>
  <c r="P453" i="54"/>
  <c r="Q453" i="54"/>
  <c r="R453" i="54"/>
  <c r="N454" i="54"/>
  <c r="O454" i="54"/>
  <c r="P454" i="54"/>
  <c r="Q454" i="54"/>
  <c r="R454" i="54"/>
  <c r="N455" i="54"/>
  <c r="O455" i="54"/>
  <c r="P455" i="54"/>
  <c r="Q455" i="54"/>
  <c r="R455" i="54"/>
  <c r="N456" i="54"/>
  <c r="O456" i="54"/>
  <c r="P456" i="54"/>
  <c r="Q456" i="54"/>
  <c r="R456" i="54"/>
  <c r="N457" i="54"/>
  <c r="O457" i="54"/>
  <c r="P457" i="54"/>
  <c r="Q457" i="54"/>
  <c r="R457" i="54"/>
  <c r="N458" i="54"/>
  <c r="O458" i="54"/>
  <c r="P458" i="54"/>
  <c r="Q458" i="54"/>
  <c r="R458" i="54"/>
  <c r="N459" i="54"/>
  <c r="O459" i="54"/>
  <c r="P459" i="54"/>
  <c r="Q459" i="54"/>
  <c r="R459" i="54"/>
  <c r="N460" i="54"/>
  <c r="O460" i="54"/>
  <c r="P460" i="54"/>
  <c r="Q460" i="54"/>
  <c r="R460" i="54"/>
  <c r="N461" i="54"/>
  <c r="O461" i="54"/>
  <c r="P461" i="54"/>
  <c r="Q461" i="54"/>
  <c r="R461" i="54"/>
  <c r="N462" i="54"/>
  <c r="O462" i="54"/>
  <c r="P462" i="54"/>
  <c r="Q462" i="54"/>
  <c r="R462" i="54"/>
  <c r="N463" i="54"/>
  <c r="O463" i="54"/>
  <c r="P463" i="54"/>
  <c r="Q463" i="54"/>
  <c r="R463" i="54"/>
  <c r="N464" i="54"/>
  <c r="O464" i="54"/>
  <c r="P464" i="54"/>
  <c r="Q464" i="54"/>
  <c r="R464" i="54"/>
  <c r="N465" i="54"/>
  <c r="O465" i="54"/>
  <c r="P465" i="54"/>
  <c r="Q465" i="54"/>
  <c r="R465" i="54"/>
  <c r="N466" i="54"/>
  <c r="O466" i="54"/>
  <c r="P466" i="54"/>
  <c r="Q466" i="54"/>
  <c r="R466" i="54"/>
  <c r="N467" i="54"/>
  <c r="O467" i="54"/>
  <c r="P467" i="54"/>
  <c r="Q467" i="54"/>
  <c r="R467" i="54"/>
  <c r="N468" i="54"/>
  <c r="O468" i="54"/>
  <c r="P468" i="54"/>
  <c r="Q468" i="54"/>
  <c r="R468" i="54"/>
  <c r="N469" i="54"/>
  <c r="O469" i="54"/>
  <c r="P469" i="54"/>
  <c r="Q469" i="54"/>
  <c r="R469" i="54"/>
  <c r="N470" i="54"/>
  <c r="O470" i="54"/>
  <c r="P470" i="54"/>
  <c r="Q470" i="54"/>
  <c r="R470" i="54"/>
  <c r="N471" i="54"/>
  <c r="O471" i="54"/>
  <c r="P471" i="54"/>
  <c r="Q471" i="54"/>
  <c r="R471" i="54"/>
  <c r="N472" i="54"/>
  <c r="O472" i="54"/>
  <c r="P472" i="54"/>
  <c r="Q472" i="54"/>
  <c r="R472" i="54"/>
  <c r="N473" i="54"/>
  <c r="O473" i="54"/>
  <c r="P473" i="54"/>
  <c r="Q473" i="54"/>
  <c r="R473" i="54"/>
  <c r="N474" i="54"/>
  <c r="O474" i="54"/>
  <c r="P474" i="54"/>
  <c r="Q474" i="54"/>
  <c r="R474" i="54"/>
  <c r="N475" i="54"/>
  <c r="O475" i="54"/>
  <c r="P475" i="54"/>
  <c r="Q475" i="54"/>
  <c r="R475" i="54"/>
  <c r="N476" i="54"/>
  <c r="O476" i="54"/>
  <c r="P476" i="54"/>
  <c r="Q476" i="54"/>
  <c r="R476" i="54"/>
  <c r="N477" i="54"/>
  <c r="O477" i="54"/>
  <c r="P477" i="54"/>
  <c r="Q477" i="54"/>
  <c r="R477" i="54"/>
  <c r="N478" i="54"/>
  <c r="O478" i="54"/>
  <c r="P478" i="54"/>
  <c r="Q478" i="54"/>
  <c r="R478" i="54"/>
  <c r="N479" i="54"/>
  <c r="O479" i="54"/>
  <c r="P479" i="54"/>
  <c r="Q479" i="54"/>
  <c r="R479" i="54"/>
  <c r="N480" i="54"/>
  <c r="O480" i="54"/>
  <c r="P480" i="54"/>
  <c r="Q480" i="54"/>
  <c r="R480" i="54"/>
  <c r="N481" i="54"/>
  <c r="O481" i="54"/>
  <c r="P481" i="54"/>
  <c r="Q481" i="54"/>
  <c r="R481" i="54"/>
  <c r="N482" i="54"/>
  <c r="O482" i="54"/>
  <c r="P482" i="54"/>
  <c r="Q482" i="54"/>
  <c r="R482" i="54"/>
  <c r="N483" i="54"/>
  <c r="O483" i="54"/>
  <c r="P483" i="54"/>
  <c r="Q483" i="54"/>
  <c r="R483" i="54"/>
  <c r="N484" i="54"/>
  <c r="O484" i="54"/>
  <c r="P484" i="54"/>
  <c r="Q484" i="54"/>
  <c r="R484" i="54"/>
  <c r="N485" i="54"/>
  <c r="O485" i="54"/>
  <c r="P485" i="54"/>
  <c r="Q485" i="54"/>
  <c r="R485" i="54"/>
  <c r="N486" i="54"/>
  <c r="O486" i="54"/>
  <c r="P486" i="54"/>
  <c r="Q486" i="54"/>
  <c r="R486" i="54"/>
  <c r="N487" i="54"/>
  <c r="O487" i="54"/>
  <c r="P487" i="54"/>
  <c r="Q487" i="54"/>
  <c r="R487" i="54"/>
  <c r="N488" i="54"/>
  <c r="O488" i="54"/>
  <c r="P488" i="54"/>
  <c r="Q488" i="54"/>
  <c r="R488" i="54"/>
  <c r="N489" i="54"/>
  <c r="O489" i="54"/>
  <c r="P489" i="54"/>
  <c r="Q489" i="54"/>
  <c r="R489" i="54"/>
  <c r="N490" i="54"/>
  <c r="O490" i="54"/>
  <c r="P490" i="54"/>
  <c r="Q490" i="54"/>
  <c r="R490" i="54"/>
  <c r="N491" i="54"/>
  <c r="O491" i="54"/>
  <c r="P491" i="54"/>
  <c r="Q491" i="54"/>
  <c r="R491" i="54"/>
  <c r="N492" i="54"/>
  <c r="O492" i="54"/>
  <c r="P492" i="54"/>
  <c r="Q492" i="54"/>
  <c r="R492" i="54"/>
  <c r="N493" i="54"/>
  <c r="O493" i="54"/>
  <c r="P493" i="54"/>
  <c r="Q493" i="54"/>
  <c r="R493" i="54"/>
  <c r="N494" i="54"/>
  <c r="O494" i="54"/>
  <c r="P494" i="54"/>
  <c r="Q494" i="54"/>
  <c r="R494" i="54"/>
  <c r="N495" i="54"/>
  <c r="O495" i="54"/>
  <c r="P495" i="54"/>
  <c r="Q495" i="54"/>
  <c r="R495" i="54"/>
  <c r="N496" i="54"/>
  <c r="O496" i="54"/>
  <c r="P496" i="54"/>
  <c r="Q496" i="54"/>
  <c r="R496" i="54"/>
  <c r="N497" i="54"/>
  <c r="O497" i="54"/>
  <c r="P497" i="54"/>
  <c r="Q497" i="54"/>
  <c r="R497" i="54"/>
  <c r="N498" i="54"/>
  <c r="O498" i="54"/>
  <c r="P498" i="54"/>
  <c r="Q498" i="54"/>
  <c r="R498" i="54"/>
  <c r="N499" i="54"/>
  <c r="O499" i="54"/>
  <c r="P499" i="54"/>
  <c r="Q499" i="54"/>
  <c r="R499" i="54"/>
  <c r="N500" i="54"/>
  <c r="O500" i="54"/>
  <c r="P500" i="54"/>
  <c r="Q500" i="54"/>
  <c r="R500" i="54"/>
  <c r="N501" i="54"/>
  <c r="O501" i="54"/>
  <c r="P501" i="54"/>
  <c r="Q501" i="54"/>
  <c r="R501" i="54"/>
  <c r="N502" i="54"/>
  <c r="O502" i="54"/>
  <c r="P502" i="54"/>
  <c r="Q502" i="54"/>
  <c r="R502" i="54"/>
  <c r="N503" i="54"/>
  <c r="O503" i="54"/>
  <c r="P503" i="54"/>
  <c r="Q503" i="54"/>
  <c r="R503" i="54"/>
  <c r="N504" i="54"/>
  <c r="O504" i="54"/>
  <c r="P504" i="54"/>
  <c r="Q504" i="54"/>
  <c r="R504" i="54"/>
  <c r="N505" i="54"/>
  <c r="O505" i="54"/>
  <c r="P505" i="54"/>
  <c r="Q505" i="54"/>
  <c r="R505" i="54"/>
  <c r="N506" i="54"/>
  <c r="O506" i="54"/>
  <c r="P506" i="54"/>
  <c r="Q506" i="54"/>
  <c r="R506" i="54"/>
  <c r="N507" i="54"/>
  <c r="O507" i="54"/>
  <c r="P507" i="54"/>
  <c r="Q507" i="54"/>
  <c r="R507" i="54"/>
  <c r="N508" i="54"/>
  <c r="O508" i="54"/>
  <c r="P508" i="54"/>
  <c r="Q508" i="54"/>
  <c r="R508" i="54"/>
  <c r="N509" i="54"/>
  <c r="O509" i="54"/>
  <c r="P509" i="54"/>
  <c r="Q509" i="54"/>
  <c r="R509" i="54"/>
  <c r="N510" i="54"/>
  <c r="O510" i="54"/>
  <c r="P510" i="54"/>
  <c r="Q510" i="54"/>
  <c r="R510" i="54"/>
  <c r="N511" i="54"/>
  <c r="O511" i="54"/>
  <c r="P511" i="54"/>
  <c r="Q511" i="54"/>
  <c r="R511" i="54"/>
  <c r="N512" i="54"/>
  <c r="O512" i="54"/>
  <c r="P512" i="54"/>
  <c r="Q512" i="54"/>
  <c r="R512" i="54"/>
  <c r="N513" i="54"/>
  <c r="O513" i="54"/>
  <c r="P513" i="54"/>
  <c r="Q513" i="54"/>
  <c r="R513" i="54"/>
  <c r="N514" i="54"/>
  <c r="O514" i="54"/>
  <c r="P514" i="54"/>
  <c r="Q514" i="54"/>
  <c r="R514" i="54"/>
  <c r="N515" i="54"/>
  <c r="O515" i="54"/>
  <c r="P515" i="54"/>
  <c r="Q515" i="54"/>
  <c r="R515" i="54"/>
  <c r="N516" i="54"/>
  <c r="O516" i="54"/>
  <c r="P516" i="54"/>
  <c r="Q516" i="54"/>
  <c r="R516" i="54"/>
  <c r="N517" i="54"/>
  <c r="O517" i="54"/>
  <c r="P517" i="54"/>
  <c r="Q517" i="54"/>
  <c r="R517" i="54"/>
  <c r="N518" i="54"/>
  <c r="O518" i="54"/>
  <c r="P518" i="54"/>
  <c r="Q518" i="54"/>
  <c r="R518" i="54"/>
  <c r="N519" i="54"/>
  <c r="O519" i="54"/>
  <c r="P519" i="54"/>
  <c r="Q519" i="54"/>
  <c r="R519" i="54"/>
  <c r="N520" i="54"/>
  <c r="O520" i="54"/>
  <c r="P520" i="54"/>
  <c r="Q520" i="54"/>
  <c r="R520" i="54"/>
  <c r="N521" i="54"/>
  <c r="O521" i="54"/>
  <c r="P521" i="54"/>
  <c r="Q521" i="54"/>
  <c r="R521" i="54"/>
  <c r="N522" i="54"/>
  <c r="O522" i="54"/>
  <c r="P522" i="54"/>
  <c r="Q522" i="54"/>
  <c r="R522" i="54"/>
  <c r="N523" i="54"/>
  <c r="O523" i="54"/>
  <c r="P523" i="54"/>
  <c r="Q523" i="54"/>
  <c r="R523" i="54"/>
  <c r="N524" i="54"/>
  <c r="O524" i="54"/>
  <c r="P524" i="54"/>
  <c r="Q524" i="54"/>
  <c r="R524" i="54"/>
  <c r="N525" i="54"/>
  <c r="O525" i="54"/>
  <c r="P525" i="54"/>
  <c r="Q525" i="54"/>
  <c r="R525" i="54"/>
  <c r="N526" i="54"/>
  <c r="O526" i="54"/>
  <c r="P526" i="54"/>
  <c r="Q526" i="54"/>
  <c r="R526" i="54"/>
  <c r="N527" i="54"/>
  <c r="O527" i="54"/>
  <c r="P527" i="54"/>
  <c r="Q527" i="54"/>
  <c r="R527" i="54"/>
  <c r="N528" i="54"/>
  <c r="O528" i="54"/>
  <c r="P528" i="54"/>
  <c r="Q528" i="54"/>
  <c r="R528" i="54"/>
  <c r="N529" i="54"/>
  <c r="O529" i="54"/>
  <c r="P529" i="54"/>
  <c r="Q529" i="54"/>
  <c r="R529" i="54"/>
  <c r="N530" i="54"/>
  <c r="O530" i="54"/>
  <c r="P530" i="54"/>
  <c r="Q530" i="54"/>
  <c r="R530" i="54"/>
  <c r="N531" i="54"/>
  <c r="O531" i="54"/>
  <c r="P531" i="54"/>
  <c r="Q531" i="54"/>
  <c r="R531" i="54"/>
  <c r="N532" i="54"/>
  <c r="O532" i="54"/>
  <c r="P532" i="54"/>
  <c r="Q532" i="54"/>
  <c r="R532" i="54"/>
  <c r="N533" i="54"/>
  <c r="O533" i="54"/>
  <c r="P533" i="54"/>
  <c r="Q533" i="54"/>
  <c r="R533" i="54"/>
  <c r="N534" i="54"/>
  <c r="O534" i="54"/>
  <c r="P534" i="54"/>
  <c r="Q534" i="54"/>
  <c r="R534" i="54"/>
  <c r="N535" i="54"/>
  <c r="O535" i="54"/>
  <c r="P535" i="54"/>
  <c r="Q535" i="54"/>
  <c r="R535" i="54"/>
  <c r="N536" i="54"/>
  <c r="O536" i="54"/>
  <c r="P536" i="54"/>
  <c r="Q536" i="54"/>
  <c r="R536" i="54"/>
  <c r="N537" i="54"/>
  <c r="O537" i="54"/>
  <c r="P537" i="54"/>
  <c r="Q537" i="54"/>
  <c r="R537" i="54"/>
  <c r="N538" i="54"/>
  <c r="O538" i="54"/>
  <c r="P538" i="54"/>
  <c r="Q538" i="54"/>
  <c r="R538" i="54"/>
  <c r="N539" i="54"/>
  <c r="O539" i="54"/>
  <c r="P539" i="54"/>
  <c r="Q539" i="54"/>
  <c r="R539" i="54"/>
  <c r="N540" i="54"/>
  <c r="O540" i="54"/>
  <c r="P540" i="54"/>
  <c r="Q540" i="54"/>
  <c r="R540" i="54"/>
  <c r="N541" i="54"/>
  <c r="O541" i="54"/>
  <c r="P541" i="54"/>
  <c r="Q541" i="54"/>
  <c r="R541" i="54"/>
  <c r="N542" i="54"/>
  <c r="O542" i="54"/>
  <c r="P542" i="54"/>
  <c r="Q542" i="54"/>
  <c r="R542" i="54"/>
  <c r="N543" i="54"/>
  <c r="O543" i="54"/>
  <c r="P543" i="54"/>
  <c r="Q543" i="54"/>
  <c r="R543" i="54"/>
  <c r="N544" i="54"/>
  <c r="O544" i="54"/>
  <c r="P544" i="54"/>
  <c r="Q544" i="54"/>
  <c r="R544" i="54"/>
  <c r="N545" i="54"/>
  <c r="O545" i="54"/>
  <c r="P545" i="54"/>
  <c r="Q545" i="54"/>
  <c r="R545" i="54"/>
  <c r="N546" i="54"/>
  <c r="O546" i="54"/>
  <c r="P546" i="54"/>
  <c r="Q546" i="54"/>
  <c r="R546" i="54"/>
  <c r="N547" i="54"/>
  <c r="O547" i="54"/>
  <c r="P547" i="54"/>
  <c r="Q547" i="54"/>
  <c r="R547" i="54"/>
  <c r="N548" i="54"/>
  <c r="O548" i="54"/>
  <c r="P548" i="54"/>
  <c r="Q548" i="54"/>
  <c r="R548" i="54"/>
  <c r="N549" i="54"/>
  <c r="O549" i="54"/>
  <c r="P549" i="54"/>
  <c r="Q549" i="54"/>
  <c r="R549" i="54"/>
  <c r="N550" i="54"/>
  <c r="O550" i="54"/>
  <c r="P550" i="54"/>
  <c r="Q550" i="54"/>
  <c r="R550" i="54"/>
  <c r="N551" i="54"/>
  <c r="O551" i="54"/>
  <c r="P551" i="54"/>
  <c r="Q551" i="54"/>
  <c r="R551" i="54"/>
  <c r="N552" i="54"/>
  <c r="O552" i="54"/>
  <c r="P552" i="54"/>
  <c r="Q552" i="54"/>
  <c r="R552" i="54"/>
  <c r="N553" i="54"/>
  <c r="O553" i="54"/>
  <c r="P553" i="54"/>
  <c r="Q553" i="54"/>
  <c r="R553" i="54"/>
  <c r="N554" i="54"/>
  <c r="O554" i="54"/>
  <c r="P554" i="54"/>
  <c r="Q554" i="54"/>
  <c r="R554" i="54"/>
  <c r="N555" i="54"/>
  <c r="O555" i="54"/>
  <c r="P555" i="54"/>
  <c r="Q555" i="54"/>
  <c r="R555" i="54"/>
  <c r="N556" i="54"/>
  <c r="O556" i="54"/>
  <c r="P556" i="54"/>
  <c r="Q556" i="54"/>
  <c r="R556" i="54"/>
  <c r="N557" i="54"/>
  <c r="O557" i="54"/>
  <c r="P557" i="54"/>
  <c r="Q557" i="54"/>
  <c r="R557" i="54"/>
  <c r="N558" i="54"/>
  <c r="O558" i="54"/>
  <c r="P558" i="54"/>
  <c r="Q558" i="54"/>
  <c r="R558" i="54"/>
  <c r="N559" i="54"/>
  <c r="O559" i="54"/>
  <c r="P559" i="54"/>
  <c r="Q559" i="54"/>
  <c r="R559" i="54"/>
  <c r="N560" i="54"/>
  <c r="O560" i="54"/>
  <c r="P560" i="54"/>
  <c r="Q560" i="54"/>
  <c r="R560" i="54"/>
  <c r="N561" i="54"/>
  <c r="O561" i="54"/>
  <c r="P561" i="54"/>
  <c r="Q561" i="54"/>
  <c r="R561" i="54"/>
  <c r="N562" i="54"/>
  <c r="O562" i="54"/>
  <c r="P562" i="54"/>
  <c r="Q562" i="54"/>
  <c r="R562" i="54"/>
  <c r="N563" i="54"/>
  <c r="O563" i="54"/>
  <c r="P563" i="54"/>
  <c r="Q563" i="54"/>
  <c r="R563" i="54"/>
  <c r="N564" i="54"/>
  <c r="O564" i="54"/>
  <c r="P564" i="54"/>
  <c r="Q564" i="54"/>
  <c r="R564" i="54"/>
  <c r="N565" i="54"/>
  <c r="O565" i="54"/>
  <c r="P565" i="54"/>
  <c r="Q565" i="54"/>
  <c r="R565" i="54"/>
  <c r="N566" i="54"/>
  <c r="O566" i="54"/>
  <c r="P566" i="54"/>
  <c r="Q566" i="54"/>
  <c r="R566" i="54"/>
  <c r="N567" i="54"/>
  <c r="O567" i="54"/>
  <c r="P567" i="54"/>
  <c r="Q567" i="54"/>
  <c r="R567" i="54"/>
  <c r="N568" i="54"/>
  <c r="O568" i="54"/>
  <c r="P568" i="54"/>
  <c r="Q568" i="54"/>
  <c r="R568" i="54"/>
  <c r="N569" i="54"/>
  <c r="O569" i="54"/>
  <c r="P569" i="54"/>
  <c r="Q569" i="54"/>
  <c r="R569" i="54"/>
  <c r="N570" i="54"/>
  <c r="O570" i="54"/>
  <c r="P570" i="54"/>
  <c r="Q570" i="54"/>
  <c r="R570" i="54"/>
  <c r="N571" i="54"/>
  <c r="O571" i="54"/>
  <c r="P571" i="54"/>
  <c r="Q571" i="54"/>
  <c r="R571" i="54"/>
  <c r="N572" i="54"/>
  <c r="O572" i="54"/>
  <c r="P572" i="54"/>
  <c r="Q572" i="54"/>
  <c r="R572" i="54"/>
  <c r="N573" i="54"/>
  <c r="O573" i="54"/>
  <c r="P573" i="54"/>
  <c r="Q573" i="54"/>
  <c r="R573" i="54"/>
  <c r="N574" i="54"/>
  <c r="O574" i="54"/>
  <c r="P574" i="54"/>
  <c r="Q574" i="54"/>
  <c r="R574" i="54"/>
  <c r="N575" i="54"/>
  <c r="O575" i="54"/>
  <c r="P575" i="54"/>
  <c r="Q575" i="54"/>
  <c r="R575" i="54"/>
  <c r="N576" i="54"/>
  <c r="O576" i="54"/>
  <c r="P576" i="54"/>
  <c r="Q576" i="54"/>
  <c r="R576" i="54"/>
  <c r="N577" i="54"/>
  <c r="O577" i="54"/>
  <c r="P577" i="54"/>
  <c r="Q577" i="54"/>
  <c r="R577" i="54"/>
  <c r="N578" i="54"/>
  <c r="O578" i="54"/>
  <c r="P578" i="54"/>
  <c r="Q578" i="54"/>
  <c r="R578" i="54"/>
  <c r="N579" i="54"/>
  <c r="O579" i="54"/>
  <c r="P579" i="54"/>
  <c r="Q579" i="54"/>
  <c r="R579" i="54"/>
  <c r="N580" i="54"/>
  <c r="O580" i="54"/>
  <c r="P580" i="54"/>
  <c r="Q580" i="54"/>
  <c r="R580" i="54"/>
  <c r="N581" i="54"/>
  <c r="O581" i="54"/>
  <c r="P581" i="54"/>
  <c r="Q581" i="54"/>
  <c r="R581" i="54"/>
  <c r="N582" i="54"/>
  <c r="O582" i="54"/>
  <c r="P582" i="54"/>
  <c r="Q582" i="54"/>
  <c r="R582" i="54"/>
  <c r="N583" i="54"/>
  <c r="O583" i="54"/>
  <c r="P583" i="54"/>
  <c r="Q583" i="54"/>
  <c r="R583" i="54"/>
  <c r="N584" i="54"/>
  <c r="O584" i="54"/>
  <c r="P584" i="54"/>
  <c r="Q584" i="54"/>
  <c r="R584" i="54"/>
  <c r="N585" i="54"/>
  <c r="O585" i="54"/>
  <c r="P585" i="54"/>
  <c r="Q585" i="54"/>
  <c r="R585" i="54"/>
  <c r="N586" i="54"/>
  <c r="O586" i="54"/>
  <c r="P586" i="54"/>
  <c r="Q586" i="54"/>
  <c r="R586" i="54"/>
  <c r="N587" i="54"/>
  <c r="O587" i="54"/>
  <c r="P587" i="54"/>
  <c r="Q587" i="54"/>
  <c r="R587" i="54"/>
  <c r="N588" i="54"/>
  <c r="O588" i="54"/>
  <c r="P588" i="54"/>
  <c r="Q588" i="54"/>
  <c r="R588" i="54"/>
  <c r="N589" i="54"/>
  <c r="O589" i="54"/>
  <c r="P589" i="54"/>
  <c r="Q589" i="54"/>
  <c r="R589" i="54"/>
  <c r="N590" i="54"/>
  <c r="O590" i="54"/>
  <c r="P590" i="54"/>
  <c r="Q590" i="54"/>
  <c r="R590" i="54"/>
  <c r="N591" i="54"/>
  <c r="O591" i="54"/>
  <c r="P591" i="54"/>
  <c r="Q591" i="54"/>
  <c r="R591" i="54"/>
  <c r="N592" i="54"/>
  <c r="O592" i="54"/>
  <c r="P592" i="54"/>
  <c r="Q592" i="54"/>
  <c r="R592" i="54"/>
  <c r="N593" i="54"/>
  <c r="O593" i="54"/>
  <c r="P593" i="54"/>
  <c r="Q593" i="54"/>
  <c r="R593" i="54"/>
  <c r="N594" i="54"/>
  <c r="O594" i="54"/>
  <c r="P594" i="54"/>
  <c r="Q594" i="54"/>
  <c r="R594" i="54"/>
  <c r="N595" i="54"/>
  <c r="O595" i="54"/>
  <c r="P595" i="54"/>
  <c r="Q595" i="54"/>
  <c r="R595" i="54"/>
  <c r="N596" i="54"/>
  <c r="O596" i="54"/>
  <c r="P596" i="54"/>
  <c r="Q596" i="54"/>
  <c r="R596" i="54"/>
  <c r="N597" i="54"/>
  <c r="O597" i="54"/>
  <c r="P597" i="54"/>
  <c r="Q597" i="54"/>
  <c r="R597" i="54"/>
  <c r="N598" i="54"/>
  <c r="O598" i="54"/>
  <c r="P598" i="54"/>
  <c r="Q598" i="54"/>
  <c r="R598" i="54"/>
  <c r="N599" i="54"/>
  <c r="O599" i="54"/>
  <c r="P599" i="54"/>
  <c r="Q599" i="54"/>
  <c r="R599" i="54"/>
  <c r="N600" i="54"/>
  <c r="O600" i="54"/>
  <c r="P600" i="54"/>
  <c r="Q600" i="54"/>
  <c r="R600" i="54"/>
  <c r="N601" i="54"/>
  <c r="O601" i="54"/>
  <c r="P601" i="54"/>
  <c r="Q601" i="54"/>
  <c r="R601" i="54"/>
  <c r="N602" i="54"/>
  <c r="O602" i="54"/>
  <c r="P602" i="54"/>
  <c r="Q602" i="54"/>
  <c r="R602" i="54"/>
  <c r="N603" i="54"/>
  <c r="O603" i="54"/>
  <c r="P603" i="54"/>
  <c r="Q603" i="54"/>
  <c r="R603" i="54"/>
  <c r="N604" i="54"/>
  <c r="O604" i="54"/>
  <c r="P604" i="54"/>
  <c r="Q604" i="54"/>
  <c r="R604" i="54"/>
  <c r="N605" i="54"/>
  <c r="O605" i="54"/>
  <c r="P605" i="54"/>
  <c r="Q605" i="54"/>
  <c r="R605" i="54"/>
  <c r="N606" i="54"/>
  <c r="O606" i="54"/>
  <c r="P606" i="54"/>
  <c r="Q606" i="54"/>
  <c r="R606" i="54"/>
  <c r="N607" i="54"/>
  <c r="O607" i="54"/>
  <c r="P607" i="54"/>
  <c r="Q607" i="54"/>
  <c r="R607" i="54"/>
  <c r="N608" i="54"/>
  <c r="O608" i="54"/>
  <c r="P608" i="54"/>
  <c r="Q608" i="54"/>
  <c r="R608" i="54"/>
  <c r="N609" i="54"/>
  <c r="O609" i="54"/>
  <c r="P609" i="54"/>
  <c r="Q609" i="54"/>
  <c r="R609" i="54"/>
  <c r="N610" i="54"/>
  <c r="O610" i="54"/>
  <c r="P610" i="54"/>
  <c r="Q610" i="54"/>
  <c r="R610" i="54"/>
  <c r="N611" i="54"/>
  <c r="O611" i="54"/>
  <c r="P611" i="54"/>
  <c r="Q611" i="54"/>
  <c r="R611" i="54"/>
  <c r="N612" i="54"/>
  <c r="O612" i="54"/>
  <c r="P612" i="54"/>
  <c r="Q612" i="54"/>
  <c r="R612" i="54"/>
  <c r="N613" i="54"/>
  <c r="O613" i="54"/>
  <c r="P613" i="54"/>
  <c r="Q613" i="54"/>
  <c r="R613" i="54"/>
  <c r="N614" i="54"/>
  <c r="O614" i="54"/>
  <c r="P614" i="54"/>
  <c r="Q614" i="54"/>
  <c r="R614" i="54"/>
  <c r="N615" i="54"/>
  <c r="O615" i="54"/>
  <c r="P615" i="54"/>
  <c r="Q615" i="54"/>
  <c r="R615" i="54"/>
  <c r="N616" i="54"/>
  <c r="O616" i="54"/>
  <c r="P616" i="54"/>
  <c r="Q616" i="54"/>
  <c r="R616" i="54"/>
  <c r="N617" i="54"/>
  <c r="O617" i="54"/>
  <c r="P617" i="54"/>
  <c r="Q617" i="54"/>
  <c r="R617" i="54"/>
  <c r="N618" i="54"/>
  <c r="O618" i="54"/>
  <c r="P618" i="54"/>
  <c r="Q618" i="54"/>
  <c r="R618" i="54"/>
  <c r="N619" i="54"/>
  <c r="O619" i="54"/>
  <c r="P619" i="54"/>
  <c r="Q619" i="54"/>
  <c r="R619" i="54"/>
  <c r="N620" i="54"/>
  <c r="O620" i="54"/>
  <c r="P620" i="54"/>
  <c r="Q620" i="54"/>
  <c r="R620" i="54"/>
  <c r="N621" i="54"/>
  <c r="O621" i="54"/>
  <c r="P621" i="54"/>
  <c r="Q621" i="54"/>
  <c r="R621" i="54"/>
  <c r="N622" i="54"/>
  <c r="O622" i="54"/>
  <c r="P622" i="54"/>
  <c r="Q622" i="54"/>
  <c r="R622" i="54"/>
  <c r="N623" i="54"/>
  <c r="O623" i="54"/>
  <c r="P623" i="54"/>
  <c r="Q623" i="54"/>
  <c r="R623" i="54"/>
  <c r="N624" i="54"/>
  <c r="O624" i="54"/>
  <c r="P624" i="54"/>
  <c r="Q624" i="54"/>
  <c r="R624" i="54"/>
  <c r="N625" i="54"/>
  <c r="O625" i="54"/>
  <c r="P625" i="54"/>
  <c r="Q625" i="54"/>
  <c r="R625" i="54"/>
  <c r="N626" i="54"/>
  <c r="O626" i="54"/>
  <c r="P626" i="54"/>
  <c r="Q626" i="54"/>
  <c r="R626" i="54"/>
  <c r="N627" i="54"/>
  <c r="O627" i="54"/>
  <c r="P627" i="54"/>
  <c r="Q627" i="54"/>
  <c r="R627" i="54"/>
  <c r="N628" i="54"/>
  <c r="O628" i="54"/>
  <c r="P628" i="54"/>
  <c r="Q628" i="54"/>
  <c r="R628" i="54"/>
  <c r="N629" i="54"/>
  <c r="O629" i="54"/>
  <c r="P629" i="54"/>
  <c r="Q629" i="54"/>
  <c r="R629" i="54"/>
  <c r="N630" i="54"/>
  <c r="O630" i="54"/>
  <c r="P630" i="54"/>
  <c r="Q630" i="54"/>
  <c r="R630" i="54"/>
  <c r="N631" i="54"/>
  <c r="O631" i="54"/>
  <c r="P631" i="54"/>
  <c r="Q631" i="54"/>
  <c r="R631" i="54"/>
  <c r="N632" i="54"/>
  <c r="O632" i="54"/>
  <c r="P632" i="54"/>
  <c r="Q632" i="54"/>
  <c r="R632" i="54"/>
  <c r="N633" i="54"/>
  <c r="O633" i="54"/>
  <c r="P633" i="54"/>
  <c r="Q633" i="54"/>
  <c r="R633" i="54"/>
  <c r="N634" i="54"/>
  <c r="O634" i="54"/>
  <c r="P634" i="54"/>
  <c r="Q634" i="54"/>
  <c r="R634" i="54"/>
  <c r="N635" i="54"/>
  <c r="O635" i="54"/>
  <c r="P635" i="54"/>
  <c r="Q635" i="54"/>
  <c r="R635" i="54"/>
  <c r="N636" i="54"/>
  <c r="O636" i="54"/>
  <c r="P636" i="54"/>
  <c r="Q636" i="54"/>
  <c r="R636" i="54"/>
  <c r="N637" i="54"/>
  <c r="O637" i="54"/>
  <c r="P637" i="54"/>
  <c r="Q637" i="54"/>
  <c r="R637" i="54"/>
  <c r="N638" i="54"/>
  <c r="O638" i="54"/>
  <c r="P638" i="54"/>
  <c r="Q638" i="54"/>
  <c r="R638" i="54"/>
  <c r="N639" i="54"/>
  <c r="O639" i="54"/>
  <c r="P639" i="54"/>
  <c r="Q639" i="54"/>
  <c r="R639" i="54"/>
  <c r="N640" i="54"/>
  <c r="O640" i="54"/>
  <c r="P640" i="54"/>
  <c r="Q640" i="54"/>
  <c r="R640" i="54"/>
  <c r="N641" i="54"/>
  <c r="O641" i="54"/>
  <c r="P641" i="54"/>
  <c r="Q641" i="54"/>
  <c r="R641" i="54"/>
  <c r="N642" i="54"/>
  <c r="O642" i="54"/>
  <c r="P642" i="54"/>
  <c r="Q642" i="54"/>
  <c r="R642" i="54"/>
  <c r="N643" i="54"/>
  <c r="O643" i="54"/>
  <c r="P643" i="54"/>
  <c r="Q643" i="54"/>
  <c r="R643" i="54"/>
  <c r="N644" i="54"/>
  <c r="O644" i="54"/>
  <c r="P644" i="54"/>
  <c r="Q644" i="54"/>
  <c r="R644" i="54"/>
  <c r="N645" i="54"/>
  <c r="O645" i="54"/>
  <c r="P645" i="54"/>
  <c r="Q645" i="54"/>
  <c r="R645" i="54"/>
  <c r="N646" i="54"/>
  <c r="O646" i="54"/>
  <c r="P646" i="54"/>
  <c r="Q646" i="54"/>
  <c r="R646" i="54"/>
  <c r="N647" i="54"/>
  <c r="O647" i="54"/>
  <c r="P647" i="54"/>
  <c r="Q647" i="54"/>
  <c r="R647" i="54"/>
  <c r="N648" i="54"/>
  <c r="O648" i="54"/>
  <c r="P648" i="54"/>
  <c r="Q648" i="54"/>
  <c r="R648" i="54"/>
  <c r="N649" i="54"/>
  <c r="O649" i="54"/>
  <c r="P649" i="54"/>
  <c r="Q649" i="54"/>
  <c r="R649" i="54"/>
  <c r="N650" i="54"/>
  <c r="O650" i="54"/>
  <c r="P650" i="54"/>
  <c r="Q650" i="54"/>
  <c r="R650" i="54"/>
  <c r="N651" i="54"/>
  <c r="O651" i="54"/>
  <c r="P651" i="54"/>
  <c r="Q651" i="54"/>
  <c r="R651" i="54"/>
  <c r="N652" i="54"/>
  <c r="O652" i="54"/>
  <c r="P652" i="54"/>
  <c r="Q652" i="54"/>
  <c r="R652" i="54"/>
  <c r="N653" i="54"/>
  <c r="O653" i="54"/>
  <c r="P653" i="54"/>
  <c r="Q653" i="54"/>
  <c r="R653" i="54"/>
  <c r="N654" i="54"/>
  <c r="O654" i="54"/>
  <c r="P654" i="54"/>
  <c r="Q654" i="54"/>
  <c r="R654" i="54"/>
  <c r="N655" i="54"/>
  <c r="O655" i="54"/>
  <c r="P655" i="54"/>
  <c r="Q655" i="54"/>
  <c r="R655" i="54"/>
  <c r="N656" i="54"/>
  <c r="O656" i="54"/>
  <c r="P656" i="54"/>
  <c r="Q656" i="54"/>
  <c r="R656" i="54"/>
  <c r="N657" i="54"/>
  <c r="O657" i="54"/>
  <c r="P657" i="54"/>
  <c r="Q657" i="54"/>
  <c r="R657" i="54"/>
  <c r="N658" i="54"/>
  <c r="O658" i="54"/>
  <c r="P658" i="54"/>
  <c r="Q658" i="54"/>
  <c r="R658" i="54"/>
  <c r="N659" i="54"/>
  <c r="O659" i="54"/>
  <c r="P659" i="54"/>
  <c r="Q659" i="54"/>
  <c r="R659" i="54"/>
  <c r="N660" i="54"/>
  <c r="O660" i="54"/>
  <c r="P660" i="54"/>
  <c r="Q660" i="54"/>
  <c r="R660" i="54"/>
  <c r="N661" i="54"/>
  <c r="O661" i="54"/>
  <c r="P661" i="54"/>
  <c r="Q661" i="54"/>
  <c r="R661" i="54"/>
  <c r="N662" i="54"/>
  <c r="O662" i="54"/>
  <c r="P662" i="54"/>
  <c r="Q662" i="54"/>
  <c r="R662" i="54"/>
  <c r="N663" i="54"/>
  <c r="O663" i="54"/>
  <c r="P663" i="54"/>
  <c r="Q663" i="54"/>
  <c r="R663" i="54"/>
  <c r="N664" i="54"/>
  <c r="O664" i="54"/>
  <c r="P664" i="54"/>
  <c r="Q664" i="54"/>
  <c r="R664" i="54"/>
  <c r="N665" i="54"/>
  <c r="O665" i="54"/>
  <c r="P665" i="54"/>
  <c r="Q665" i="54"/>
  <c r="R665" i="54"/>
  <c r="N666" i="54"/>
  <c r="O666" i="54"/>
  <c r="P666" i="54"/>
  <c r="Q666" i="54"/>
  <c r="R666" i="54"/>
  <c r="N667" i="54"/>
  <c r="O667" i="54"/>
  <c r="P667" i="54"/>
  <c r="Q667" i="54"/>
  <c r="R667" i="54"/>
  <c r="N668" i="54"/>
  <c r="O668" i="54"/>
  <c r="P668" i="54"/>
  <c r="Q668" i="54"/>
  <c r="R668" i="54"/>
  <c r="N669" i="54"/>
  <c r="O669" i="54"/>
  <c r="P669" i="54"/>
  <c r="Q669" i="54"/>
  <c r="R669" i="54"/>
  <c r="N670" i="54"/>
  <c r="O670" i="54"/>
  <c r="P670" i="54"/>
  <c r="Q670" i="54"/>
  <c r="R670" i="54"/>
  <c r="N671" i="54"/>
  <c r="O671" i="54"/>
  <c r="P671" i="54"/>
  <c r="Q671" i="54"/>
  <c r="R671" i="54"/>
  <c r="N672" i="54"/>
  <c r="O672" i="54"/>
  <c r="P672" i="54"/>
  <c r="Q672" i="54"/>
  <c r="R672" i="54"/>
  <c r="N673" i="54"/>
  <c r="O673" i="54"/>
  <c r="P673" i="54"/>
  <c r="Q673" i="54"/>
  <c r="R673" i="54"/>
  <c r="N674" i="54"/>
  <c r="O674" i="54"/>
  <c r="P674" i="54"/>
  <c r="Q674" i="54"/>
  <c r="R674" i="54"/>
  <c r="N675" i="54"/>
  <c r="O675" i="54"/>
  <c r="P675" i="54"/>
  <c r="Q675" i="54"/>
  <c r="R675" i="54"/>
  <c r="N676" i="54"/>
  <c r="O676" i="54"/>
  <c r="P676" i="54"/>
  <c r="Q676" i="54"/>
  <c r="R676" i="54"/>
  <c r="N677" i="54"/>
  <c r="O677" i="54"/>
  <c r="P677" i="54"/>
  <c r="Q677" i="54"/>
  <c r="R677" i="54"/>
  <c r="N678" i="54"/>
  <c r="O678" i="54"/>
  <c r="P678" i="54"/>
  <c r="Q678" i="54"/>
  <c r="R678" i="54"/>
  <c r="N679" i="54"/>
  <c r="O679" i="54"/>
  <c r="P679" i="54"/>
  <c r="Q679" i="54"/>
  <c r="R679" i="54"/>
  <c r="N680" i="54"/>
  <c r="O680" i="54"/>
  <c r="P680" i="54"/>
  <c r="Q680" i="54"/>
  <c r="R680" i="54"/>
  <c r="N681" i="54"/>
  <c r="O681" i="54"/>
  <c r="P681" i="54"/>
  <c r="Q681" i="54"/>
  <c r="R681" i="54"/>
  <c r="N682" i="54"/>
  <c r="O682" i="54"/>
  <c r="P682" i="54"/>
  <c r="Q682" i="54"/>
  <c r="R682" i="54"/>
  <c r="N683" i="54"/>
  <c r="O683" i="54"/>
  <c r="P683" i="54"/>
  <c r="Q683" i="54"/>
  <c r="R683" i="54"/>
  <c r="N684" i="54"/>
  <c r="O684" i="54"/>
  <c r="P684" i="54"/>
  <c r="Q684" i="54"/>
  <c r="R684" i="54"/>
  <c r="N685" i="54"/>
  <c r="O685" i="54"/>
  <c r="P685" i="54"/>
  <c r="Q685" i="54"/>
  <c r="R685" i="54"/>
  <c r="N686" i="54"/>
  <c r="O686" i="54"/>
  <c r="P686" i="54"/>
  <c r="Q686" i="54"/>
  <c r="R686" i="54"/>
  <c r="N687" i="54"/>
  <c r="O687" i="54"/>
  <c r="P687" i="54"/>
  <c r="Q687" i="54"/>
  <c r="R687" i="54"/>
  <c r="N688" i="54"/>
  <c r="O688" i="54"/>
  <c r="P688" i="54"/>
  <c r="Q688" i="54"/>
  <c r="R688" i="54"/>
  <c r="N689" i="54"/>
  <c r="O689" i="54"/>
  <c r="P689" i="54"/>
  <c r="Q689" i="54"/>
  <c r="R689" i="54"/>
  <c r="N690" i="54"/>
  <c r="O690" i="54"/>
  <c r="P690" i="54"/>
  <c r="Q690" i="54"/>
  <c r="R690" i="54"/>
  <c r="N691" i="54"/>
  <c r="O691" i="54"/>
  <c r="P691" i="54"/>
  <c r="Q691" i="54"/>
  <c r="R691" i="54"/>
  <c r="N692" i="54"/>
  <c r="O692" i="54"/>
  <c r="P692" i="54"/>
  <c r="Q692" i="54"/>
  <c r="R692" i="54"/>
  <c r="N693" i="54"/>
  <c r="O693" i="54"/>
  <c r="P693" i="54"/>
  <c r="Q693" i="54"/>
  <c r="R693" i="54"/>
  <c r="N694" i="54"/>
  <c r="O694" i="54"/>
  <c r="P694" i="54"/>
  <c r="Q694" i="54"/>
  <c r="R694" i="54"/>
  <c r="N695" i="54"/>
  <c r="O695" i="54"/>
  <c r="P695" i="54"/>
  <c r="Q695" i="54"/>
  <c r="R695" i="54"/>
  <c r="N696" i="54"/>
  <c r="O696" i="54"/>
  <c r="P696" i="54"/>
  <c r="Q696" i="54"/>
  <c r="R696" i="54"/>
  <c r="N697" i="54"/>
  <c r="O697" i="54"/>
  <c r="P697" i="54"/>
  <c r="Q697" i="54"/>
  <c r="R697" i="54"/>
  <c r="N698" i="54"/>
  <c r="O698" i="54"/>
  <c r="P698" i="54"/>
  <c r="Q698" i="54"/>
  <c r="R698" i="54"/>
  <c r="N699" i="54"/>
  <c r="O699" i="54"/>
  <c r="P699" i="54"/>
  <c r="Q699" i="54"/>
  <c r="R699" i="54"/>
  <c r="N700" i="54"/>
  <c r="O700" i="54"/>
  <c r="P700" i="54"/>
  <c r="Q700" i="54"/>
  <c r="R700" i="54"/>
  <c r="N701" i="54"/>
  <c r="O701" i="54"/>
  <c r="P701" i="54"/>
  <c r="Q701" i="54"/>
  <c r="R701" i="54"/>
  <c r="N702" i="54"/>
  <c r="O702" i="54"/>
  <c r="P702" i="54"/>
  <c r="Q702" i="54"/>
  <c r="R702" i="54"/>
  <c r="N703" i="54"/>
  <c r="O703" i="54"/>
  <c r="P703" i="54"/>
  <c r="Q703" i="54"/>
  <c r="R703" i="54"/>
  <c r="N704" i="54"/>
  <c r="O704" i="54"/>
  <c r="P704" i="54"/>
  <c r="Q704" i="54"/>
  <c r="R704" i="54"/>
  <c r="N705" i="54"/>
  <c r="O705" i="54"/>
  <c r="P705" i="54"/>
  <c r="Q705" i="54"/>
  <c r="R705" i="54"/>
  <c r="N706" i="54"/>
  <c r="O706" i="54"/>
  <c r="P706" i="54"/>
  <c r="Q706" i="54"/>
  <c r="R706" i="54"/>
  <c r="N707" i="54"/>
  <c r="O707" i="54"/>
  <c r="P707" i="54"/>
  <c r="Q707" i="54"/>
  <c r="R707" i="54"/>
  <c r="N708" i="54"/>
  <c r="O708" i="54"/>
  <c r="P708" i="54"/>
  <c r="Q708" i="54"/>
  <c r="R708" i="54"/>
  <c r="N709" i="54"/>
  <c r="O709" i="54"/>
  <c r="P709" i="54"/>
  <c r="Q709" i="54"/>
  <c r="R709" i="54"/>
  <c r="N710" i="54"/>
  <c r="O710" i="54"/>
  <c r="P710" i="54"/>
  <c r="Q710" i="54"/>
  <c r="R710" i="54"/>
  <c r="N711" i="54"/>
  <c r="O711" i="54"/>
  <c r="P711" i="54"/>
  <c r="Q711" i="54"/>
  <c r="R711" i="54"/>
  <c r="N712" i="54"/>
  <c r="O712" i="54"/>
  <c r="P712" i="54"/>
  <c r="Q712" i="54"/>
  <c r="R712" i="54"/>
  <c r="N713" i="54"/>
  <c r="O713" i="54"/>
  <c r="P713" i="54"/>
  <c r="Q713" i="54"/>
  <c r="R713" i="54"/>
  <c r="N714" i="54"/>
  <c r="O714" i="54"/>
  <c r="P714" i="54"/>
  <c r="Q714" i="54"/>
  <c r="R714" i="54"/>
  <c r="N715" i="54"/>
  <c r="O715" i="54"/>
  <c r="P715" i="54"/>
  <c r="Q715" i="54"/>
  <c r="R715" i="54"/>
  <c r="N716" i="54"/>
  <c r="O716" i="54"/>
  <c r="P716" i="54"/>
  <c r="Q716" i="54"/>
  <c r="R716" i="54"/>
  <c r="N717" i="54"/>
  <c r="O717" i="54"/>
  <c r="P717" i="54"/>
  <c r="Q717" i="54"/>
  <c r="R717" i="54"/>
  <c r="N718" i="54"/>
  <c r="O718" i="54"/>
  <c r="P718" i="54"/>
  <c r="Q718" i="54"/>
  <c r="R718" i="54"/>
  <c r="N719" i="54"/>
  <c r="O719" i="54"/>
  <c r="P719" i="54"/>
  <c r="Q719" i="54"/>
  <c r="R719" i="54"/>
  <c r="N720" i="54"/>
  <c r="O720" i="54"/>
  <c r="P720" i="54"/>
  <c r="Q720" i="54"/>
  <c r="R720" i="54"/>
  <c r="N721" i="54"/>
  <c r="O721" i="54"/>
  <c r="P721" i="54"/>
  <c r="Q721" i="54"/>
  <c r="R721" i="54"/>
  <c r="N722" i="54"/>
  <c r="O722" i="54"/>
  <c r="P722" i="54"/>
  <c r="Q722" i="54"/>
  <c r="R722" i="54"/>
  <c r="N723" i="54"/>
  <c r="O723" i="54"/>
  <c r="P723" i="54"/>
  <c r="Q723" i="54"/>
  <c r="R723" i="54"/>
  <c r="N724" i="54"/>
  <c r="O724" i="54"/>
  <c r="P724" i="54"/>
  <c r="Q724" i="54"/>
  <c r="R724" i="54"/>
  <c r="N725" i="54"/>
  <c r="O725" i="54"/>
  <c r="P725" i="54"/>
  <c r="Q725" i="54"/>
  <c r="R725" i="54"/>
  <c r="N726" i="54"/>
  <c r="O726" i="54"/>
  <c r="P726" i="54"/>
  <c r="Q726" i="54"/>
  <c r="R726" i="54"/>
  <c r="N727" i="54"/>
  <c r="O727" i="54"/>
  <c r="P727" i="54"/>
  <c r="Q727" i="54"/>
  <c r="R727" i="54"/>
  <c r="N728" i="54"/>
  <c r="O728" i="54"/>
  <c r="P728" i="54"/>
  <c r="Q728" i="54"/>
  <c r="R728" i="54"/>
  <c r="N729" i="54"/>
  <c r="O729" i="54"/>
  <c r="P729" i="54"/>
  <c r="Q729" i="54"/>
  <c r="R729" i="54"/>
  <c r="N730" i="54"/>
  <c r="O730" i="54"/>
  <c r="P730" i="54"/>
  <c r="Q730" i="54"/>
  <c r="R730" i="54"/>
  <c r="N731" i="54"/>
  <c r="O731" i="54"/>
  <c r="P731" i="54"/>
  <c r="Q731" i="54"/>
  <c r="R731" i="54"/>
  <c r="N732" i="54"/>
  <c r="O732" i="54"/>
  <c r="P732" i="54"/>
  <c r="Q732" i="54"/>
  <c r="R732" i="54"/>
  <c r="N733" i="54"/>
  <c r="O733" i="54"/>
  <c r="P733" i="54"/>
  <c r="Q733" i="54"/>
  <c r="R733" i="54"/>
  <c r="N734" i="54"/>
  <c r="O734" i="54"/>
  <c r="P734" i="54"/>
  <c r="Q734" i="54"/>
  <c r="R734" i="54"/>
  <c r="N735" i="54"/>
  <c r="O735" i="54"/>
  <c r="P735" i="54"/>
  <c r="Q735" i="54"/>
  <c r="R735" i="54"/>
  <c r="N736" i="54"/>
  <c r="O736" i="54"/>
  <c r="P736" i="54"/>
  <c r="Q736" i="54"/>
  <c r="R736" i="54"/>
  <c r="N737" i="54"/>
  <c r="O737" i="54"/>
  <c r="P737" i="54"/>
  <c r="Q737" i="54"/>
  <c r="R737" i="54"/>
  <c r="N738" i="54"/>
  <c r="O738" i="54"/>
  <c r="P738" i="54"/>
  <c r="Q738" i="54"/>
  <c r="R738" i="54"/>
  <c r="N739" i="54"/>
  <c r="O739" i="54"/>
  <c r="P739" i="54"/>
  <c r="Q739" i="54"/>
  <c r="R739" i="54"/>
  <c r="N740" i="54"/>
  <c r="O740" i="54"/>
  <c r="P740" i="54"/>
  <c r="Q740" i="54"/>
  <c r="R740" i="54"/>
  <c r="N741" i="54"/>
  <c r="O741" i="54"/>
  <c r="P741" i="54"/>
  <c r="Q741" i="54"/>
  <c r="R741" i="54"/>
  <c r="N742" i="54"/>
  <c r="O742" i="54"/>
  <c r="P742" i="54"/>
  <c r="Q742" i="54"/>
  <c r="R742" i="54"/>
  <c r="N743" i="54"/>
  <c r="O743" i="54"/>
  <c r="P743" i="54"/>
  <c r="Q743" i="54"/>
  <c r="R743" i="54"/>
  <c r="N744" i="54"/>
  <c r="O744" i="54"/>
  <c r="P744" i="54"/>
  <c r="Q744" i="54"/>
  <c r="R744" i="54"/>
  <c r="N745" i="54"/>
  <c r="O745" i="54"/>
  <c r="P745" i="54"/>
  <c r="Q745" i="54"/>
  <c r="R745" i="54"/>
  <c r="N746" i="54"/>
  <c r="O746" i="54"/>
  <c r="P746" i="54"/>
  <c r="Q746" i="54"/>
  <c r="R746" i="54"/>
  <c r="N747" i="54"/>
  <c r="O747" i="54"/>
  <c r="P747" i="54"/>
  <c r="Q747" i="54"/>
  <c r="R747" i="54"/>
  <c r="N748" i="54"/>
  <c r="O748" i="54"/>
  <c r="P748" i="54"/>
  <c r="Q748" i="54"/>
  <c r="R748" i="54"/>
  <c r="N749" i="54"/>
  <c r="O749" i="54"/>
  <c r="P749" i="54"/>
  <c r="Q749" i="54"/>
  <c r="R749" i="54"/>
  <c r="N750" i="54"/>
  <c r="O750" i="54"/>
  <c r="P750" i="54"/>
  <c r="Q750" i="54"/>
  <c r="R750" i="54"/>
  <c r="N751" i="54"/>
  <c r="O751" i="54"/>
  <c r="P751" i="54"/>
  <c r="Q751" i="54"/>
  <c r="R751" i="54"/>
  <c r="N752" i="54"/>
  <c r="O752" i="54"/>
  <c r="P752" i="54"/>
  <c r="Q752" i="54"/>
  <c r="R752" i="54"/>
  <c r="N753" i="54"/>
  <c r="O753" i="54"/>
  <c r="P753" i="54"/>
  <c r="Q753" i="54"/>
  <c r="R753" i="54"/>
  <c r="N754" i="54"/>
  <c r="O754" i="54"/>
  <c r="P754" i="54"/>
  <c r="Q754" i="54"/>
  <c r="R754" i="54"/>
  <c r="N755" i="54"/>
  <c r="O755" i="54"/>
  <c r="P755" i="54"/>
  <c r="Q755" i="54"/>
  <c r="R755" i="54"/>
  <c r="N756" i="54"/>
  <c r="O756" i="54"/>
  <c r="P756" i="54"/>
  <c r="Q756" i="54"/>
  <c r="R756" i="54"/>
  <c r="N757" i="54"/>
  <c r="O757" i="54"/>
  <c r="P757" i="54"/>
  <c r="Q757" i="54"/>
  <c r="R757" i="54"/>
  <c r="N758" i="54"/>
  <c r="O758" i="54"/>
  <c r="P758" i="54"/>
  <c r="Q758" i="54"/>
  <c r="R758" i="54"/>
  <c r="N759" i="54"/>
  <c r="O759" i="54"/>
  <c r="P759" i="54"/>
  <c r="Q759" i="54"/>
  <c r="R759" i="54"/>
  <c r="N760" i="54"/>
  <c r="O760" i="54"/>
  <c r="P760" i="54"/>
  <c r="Q760" i="54"/>
  <c r="R760" i="54"/>
  <c r="N761" i="54"/>
  <c r="O761" i="54"/>
  <c r="P761" i="54"/>
  <c r="Q761" i="54"/>
  <c r="R761" i="54"/>
  <c r="N762" i="54"/>
  <c r="O762" i="54"/>
  <c r="P762" i="54"/>
  <c r="Q762" i="54"/>
  <c r="R762" i="54"/>
  <c r="N763" i="54"/>
  <c r="O763" i="54"/>
  <c r="P763" i="54"/>
  <c r="Q763" i="54"/>
  <c r="R763" i="54"/>
  <c r="N764" i="54"/>
  <c r="O764" i="54"/>
  <c r="P764" i="54"/>
  <c r="Q764" i="54"/>
  <c r="R764" i="54"/>
  <c r="N765" i="54"/>
  <c r="O765" i="54"/>
  <c r="P765" i="54"/>
  <c r="Q765" i="54"/>
  <c r="R765" i="54"/>
  <c r="N766" i="54"/>
  <c r="O766" i="54"/>
  <c r="P766" i="54"/>
  <c r="Q766" i="54"/>
  <c r="R766" i="54"/>
  <c r="N767" i="54"/>
  <c r="O767" i="54"/>
  <c r="P767" i="54"/>
  <c r="Q767" i="54"/>
  <c r="R767" i="54"/>
  <c r="N768" i="54"/>
  <c r="O768" i="54"/>
  <c r="P768" i="54"/>
  <c r="Q768" i="54"/>
  <c r="R768" i="54"/>
  <c r="N769" i="54"/>
  <c r="O769" i="54"/>
  <c r="P769" i="54"/>
  <c r="Q769" i="54"/>
  <c r="R769" i="54"/>
  <c r="N770" i="54"/>
  <c r="O770" i="54"/>
  <c r="P770" i="54"/>
  <c r="Q770" i="54"/>
  <c r="R770" i="54"/>
  <c r="N771" i="54"/>
  <c r="O771" i="54"/>
  <c r="P771" i="54"/>
  <c r="Q771" i="54"/>
  <c r="R771" i="54"/>
  <c r="N772" i="54"/>
  <c r="O772" i="54"/>
  <c r="P772" i="54"/>
  <c r="Q772" i="54"/>
  <c r="R772" i="54"/>
  <c r="N773" i="54"/>
  <c r="O773" i="54"/>
  <c r="P773" i="54"/>
  <c r="Q773" i="54"/>
  <c r="R773" i="54"/>
  <c r="N774" i="54"/>
  <c r="O774" i="54"/>
  <c r="P774" i="54"/>
  <c r="Q774" i="54"/>
  <c r="R774" i="54"/>
  <c r="N775" i="54"/>
  <c r="O775" i="54"/>
  <c r="P775" i="54"/>
  <c r="Q775" i="54"/>
  <c r="R775" i="54"/>
  <c r="N776" i="54"/>
  <c r="O776" i="54"/>
  <c r="P776" i="54"/>
  <c r="Q776" i="54"/>
  <c r="R776" i="54"/>
  <c r="N777" i="54"/>
  <c r="O777" i="54"/>
  <c r="P777" i="54"/>
  <c r="Q777" i="54"/>
  <c r="R777" i="54"/>
  <c r="N778" i="54"/>
  <c r="O778" i="54"/>
  <c r="P778" i="54"/>
  <c r="Q778" i="54"/>
  <c r="R778" i="54"/>
  <c r="N779" i="54"/>
  <c r="O779" i="54"/>
  <c r="P779" i="54"/>
  <c r="Q779" i="54"/>
  <c r="R779" i="54"/>
  <c r="N780" i="54"/>
  <c r="O780" i="54"/>
  <c r="P780" i="54"/>
  <c r="Q780" i="54"/>
  <c r="R780" i="54"/>
  <c r="N781" i="54"/>
  <c r="O781" i="54"/>
  <c r="P781" i="54"/>
  <c r="Q781" i="54"/>
  <c r="R781" i="54"/>
  <c r="N782" i="54"/>
  <c r="O782" i="54"/>
  <c r="P782" i="54"/>
  <c r="Q782" i="54"/>
  <c r="R782" i="54"/>
  <c r="N783" i="54"/>
  <c r="O783" i="54"/>
  <c r="P783" i="54"/>
  <c r="Q783" i="54"/>
  <c r="R783" i="54"/>
  <c r="N784" i="54"/>
  <c r="O784" i="54"/>
  <c r="P784" i="54"/>
  <c r="Q784" i="54"/>
  <c r="R784" i="54"/>
  <c r="N785" i="54"/>
  <c r="O785" i="54"/>
  <c r="P785" i="54"/>
  <c r="Q785" i="54"/>
  <c r="R785" i="54"/>
  <c r="N786" i="54"/>
  <c r="O786" i="54"/>
  <c r="P786" i="54"/>
  <c r="Q786" i="54"/>
  <c r="R786" i="54"/>
  <c r="N787" i="54"/>
  <c r="O787" i="54"/>
  <c r="P787" i="54"/>
  <c r="Q787" i="54"/>
  <c r="R787" i="54"/>
  <c r="N788" i="54"/>
  <c r="O788" i="54"/>
  <c r="P788" i="54"/>
  <c r="Q788" i="54"/>
  <c r="R788" i="54"/>
  <c r="N789" i="54"/>
  <c r="O789" i="54"/>
  <c r="P789" i="54"/>
  <c r="Q789" i="54"/>
  <c r="R789" i="54"/>
  <c r="N790" i="54"/>
  <c r="O790" i="54"/>
  <c r="P790" i="54"/>
  <c r="Q790" i="54"/>
  <c r="R790" i="54"/>
  <c r="N791" i="54"/>
  <c r="O791" i="54"/>
  <c r="P791" i="54"/>
  <c r="Q791" i="54"/>
  <c r="R791" i="54"/>
  <c r="N792" i="54"/>
  <c r="O792" i="54"/>
  <c r="P792" i="54"/>
  <c r="Q792" i="54"/>
  <c r="R792" i="54"/>
  <c r="N793" i="54"/>
  <c r="O793" i="54"/>
  <c r="P793" i="54"/>
  <c r="Q793" i="54"/>
  <c r="R793" i="54"/>
  <c r="N794" i="54"/>
  <c r="O794" i="54"/>
  <c r="P794" i="54"/>
  <c r="Q794" i="54"/>
  <c r="R794" i="54"/>
  <c r="N795" i="54"/>
  <c r="O795" i="54"/>
  <c r="P795" i="54"/>
  <c r="Q795" i="54"/>
  <c r="R795" i="54"/>
  <c r="N796" i="54"/>
  <c r="O796" i="54"/>
  <c r="P796" i="54"/>
  <c r="Q796" i="54"/>
  <c r="R796" i="54"/>
  <c r="N797" i="54"/>
  <c r="O797" i="54"/>
  <c r="P797" i="54"/>
  <c r="Q797" i="54"/>
  <c r="R797" i="54"/>
  <c r="N798" i="54"/>
  <c r="O798" i="54"/>
  <c r="P798" i="54"/>
  <c r="Q798" i="54"/>
  <c r="R798" i="54"/>
  <c r="N799" i="54"/>
  <c r="O799" i="54"/>
  <c r="P799" i="54"/>
  <c r="Q799" i="54"/>
  <c r="R799" i="54"/>
  <c r="N800" i="54"/>
  <c r="O800" i="54"/>
  <c r="P800" i="54"/>
  <c r="Q800" i="54"/>
  <c r="R800" i="54"/>
  <c r="N801" i="54"/>
  <c r="O801" i="54"/>
  <c r="P801" i="54"/>
  <c r="Q801" i="54"/>
  <c r="R801" i="54"/>
  <c r="N802" i="54"/>
  <c r="O802" i="54"/>
  <c r="P802" i="54"/>
  <c r="Q802" i="54"/>
  <c r="R802" i="54"/>
  <c r="N803" i="54"/>
  <c r="O803" i="54"/>
  <c r="P803" i="54"/>
  <c r="Q803" i="54"/>
  <c r="R803" i="54"/>
  <c r="N804" i="54"/>
  <c r="O804" i="54"/>
  <c r="P804" i="54"/>
  <c r="Q804" i="54"/>
  <c r="R804" i="54"/>
  <c r="N805" i="54"/>
  <c r="O805" i="54"/>
  <c r="P805" i="54"/>
  <c r="Q805" i="54"/>
  <c r="R805" i="54"/>
  <c r="N806" i="54"/>
  <c r="O806" i="54"/>
  <c r="P806" i="54"/>
  <c r="Q806" i="54"/>
  <c r="R806" i="54"/>
  <c r="N807" i="54"/>
  <c r="O807" i="54"/>
  <c r="P807" i="54"/>
  <c r="Q807" i="54"/>
  <c r="R807" i="54"/>
  <c r="N808" i="54"/>
  <c r="O808" i="54"/>
  <c r="P808" i="54"/>
  <c r="Q808" i="54"/>
  <c r="R808" i="54"/>
  <c r="N809" i="54"/>
  <c r="O809" i="54"/>
  <c r="P809" i="54"/>
  <c r="Q809" i="54"/>
  <c r="R809" i="54"/>
  <c r="N810" i="54"/>
  <c r="O810" i="54"/>
  <c r="P810" i="54"/>
  <c r="Q810" i="54"/>
  <c r="R810" i="54"/>
  <c r="N811" i="54"/>
  <c r="O811" i="54"/>
  <c r="P811" i="54"/>
  <c r="Q811" i="54"/>
  <c r="R811" i="54"/>
  <c r="N812" i="54"/>
  <c r="O812" i="54"/>
  <c r="P812" i="54"/>
  <c r="Q812" i="54"/>
  <c r="R812" i="54"/>
  <c r="N813" i="54"/>
  <c r="O813" i="54"/>
  <c r="P813" i="54"/>
  <c r="Q813" i="54"/>
  <c r="R813" i="54"/>
  <c r="N814" i="54"/>
  <c r="O814" i="54"/>
  <c r="P814" i="54"/>
  <c r="Q814" i="54"/>
  <c r="R814" i="54"/>
  <c r="N815" i="54"/>
  <c r="O815" i="54"/>
  <c r="P815" i="54"/>
  <c r="Q815" i="54"/>
  <c r="R815" i="54"/>
  <c r="N816" i="54"/>
  <c r="O816" i="54"/>
  <c r="P816" i="54"/>
  <c r="Q816" i="54"/>
  <c r="R816" i="54"/>
  <c r="N817" i="54"/>
  <c r="O817" i="54"/>
  <c r="P817" i="54"/>
  <c r="Q817" i="54"/>
  <c r="R817" i="54"/>
  <c r="N818" i="54"/>
  <c r="O818" i="54"/>
  <c r="P818" i="54"/>
  <c r="Q818" i="54"/>
  <c r="R818" i="54"/>
  <c r="N819" i="54"/>
  <c r="O819" i="54"/>
  <c r="P819" i="54"/>
  <c r="Q819" i="54"/>
  <c r="R819" i="54"/>
  <c r="N820" i="54"/>
  <c r="O820" i="54"/>
  <c r="P820" i="54"/>
  <c r="Q820" i="54"/>
  <c r="R820" i="54"/>
  <c r="N821" i="54"/>
  <c r="O821" i="54"/>
  <c r="P821" i="54"/>
  <c r="Q821" i="54"/>
  <c r="R821" i="54"/>
  <c r="N822" i="54"/>
  <c r="O822" i="54"/>
  <c r="P822" i="54"/>
  <c r="Q822" i="54"/>
  <c r="R822" i="54"/>
  <c r="N823" i="54"/>
  <c r="O823" i="54"/>
  <c r="P823" i="54"/>
  <c r="Q823" i="54"/>
  <c r="R823" i="54"/>
  <c r="N824" i="54"/>
  <c r="O824" i="54"/>
  <c r="P824" i="54"/>
  <c r="Q824" i="54"/>
  <c r="R824" i="54"/>
  <c r="N825" i="54"/>
  <c r="O825" i="54"/>
  <c r="P825" i="54"/>
  <c r="Q825" i="54"/>
  <c r="R825" i="54"/>
  <c r="N826" i="54"/>
  <c r="O826" i="54"/>
  <c r="P826" i="54"/>
  <c r="Q826" i="54"/>
  <c r="R826" i="54"/>
  <c r="N827" i="54"/>
  <c r="O827" i="54"/>
  <c r="P827" i="54"/>
  <c r="Q827" i="54"/>
  <c r="R827" i="54"/>
  <c r="N828" i="54"/>
  <c r="O828" i="54"/>
  <c r="P828" i="54"/>
  <c r="Q828" i="54"/>
  <c r="R828" i="54"/>
  <c r="N829" i="54"/>
  <c r="O829" i="54"/>
  <c r="P829" i="54"/>
  <c r="Q829" i="54"/>
  <c r="R829" i="54"/>
  <c r="N830" i="54"/>
  <c r="O830" i="54"/>
  <c r="P830" i="54"/>
  <c r="Q830" i="54"/>
  <c r="R830" i="54"/>
  <c r="N831" i="54"/>
  <c r="O831" i="54"/>
  <c r="P831" i="54"/>
  <c r="Q831" i="54"/>
  <c r="R831" i="54"/>
  <c r="N832" i="54"/>
  <c r="O832" i="54"/>
  <c r="P832" i="54"/>
  <c r="Q832" i="54"/>
  <c r="R832" i="54"/>
  <c r="N833" i="54"/>
  <c r="O833" i="54"/>
  <c r="P833" i="54"/>
  <c r="Q833" i="54"/>
  <c r="R833" i="54"/>
  <c r="N834" i="54"/>
  <c r="O834" i="54"/>
  <c r="P834" i="54"/>
  <c r="Q834" i="54"/>
  <c r="R834" i="54"/>
  <c r="N835" i="54"/>
  <c r="O835" i="54"/>
  <c r="P835" i="54"/>
  <c r="Q835" i="54"/>
  <c r="R835" i="54"/>
  <c r="N836" i="54"/>
  <c r="O836" i="54"/>
  <c r="P836" i="54"/>
  <c r="Q836" i="54"/>
  <c r="R836" i="54"/>
  <c r="N837" i="54"/>
  <c r="O837" i="54"/>
  <c r="P837" i="54"/>
  <c r="Q837" i="54"/>
  <c r="R837" i="54"/>
  <c r="N838" i="54"/>
  <c r="O838" i="54"/>
  <c r="P838" i="54"/>
  <c r="Q838" i="54"/>
  <c r="R838" i="54"/>
  <c r="N839" i="54"/>
  <c r="O839" i="54"/>
  <c r="P839" i="54"/>
  <c r="Q839" i="54"/>
  <c r="R839" i="54"/>
  <c r="N840" i="54"/>
  <c r="O840" i="54"/>
  <c r="P840" i="54"/>
  <c r="Q840" i="54"/>
  <c r="R840" i="54"/>
  <c r="N841" i="54"/>
  <c r="O841" i="54"/>
  <c r="P841" i="54"/>
  <c r="Q841" i="54"/>
  <c r="R841" i="54"/>
  <c r="N842" i="54"/>
  <c r="O842" i="54"/>
  <c r="P842" i="54"/>
  <c r="Q842" i="54"/>
  <c r="R842" i="54"/>
  <c r="N843" i="54"/>
  <c r="O843" i="54"/>
  <c r="P843" i="54"/>
  <c r="Q843" i="54"/>
  <c r="R843" i="54"/>
  <c r="N844" i="54"/>
  <c r="O844" i="54"/>
  <c r="P844" i="54"/>
  <c r="Q844" i="54"/>
  <c r="R844" i="54"/>
  <c r="N845" i="54"/>
  <c r="O845" i="54"/>
  <c r="P845" i="54"/>
  <c r="Q845" i="54"/>
  <c r="R845" i="54"/>
  <c r="N846" i="54"/>
  <c r="O846" i="54"/>
  <c r="P846" i="54"/>
  <c r="Q846" i="54"/>
  <c r="R846" i="54"/>
  <c r="N847" i="54"/>
  <c r="O847" i="54"/>
  <c r="P847" i="54"/>
  <c r="Q847" i="54"/>
  <c r="R847" i="54"/>
  <c r="N848" i="54"/>
  <c r="O848" i="54"/>
  <c r="P848" i="54"/>
  <c r="Q848" i="54"/>
  <c r="R848" i="54"/>
  <c r="N849" i="54"/>
  <c r="O849" i="54"/>
  <c r="P849" i="54"/>
  <c r="Q849" i="54"/>
  <c r="R849" i="54"/>
  <c r="N850" i="54"/>
  <c r="O850" i="54"/>
  <c r="P850" i="54"/>
  <c r="Q850" i="54"/>
  <c r="R850" i="54"/>
  <c r="N851" i="54"/>
  <c r="O851" i="54"/>
  <c r="P851" i="54"/>
  <c r="Q851" i="54"/>
  <c r="R851" i="54"/>
  <c r="N852" i="54"/>
  <c r="O852" i="54"/>
  <c r="P852" i="54"/>
  <c r="Q852" i="54"/>
  <c r="R852" i="54"/>
  <c r="N853" i="54"/>
  <c r="O853" i="54"/>
  <c r="P853" i="54"/>
  <c r="Q853" i="54"/>
  <c r="R853" i="54"/>
  <c r="N854" i="54"/>
  <c r="O854" i="54"/>
  <c r="P854" i="54"/>
  <c r="Q854" i="54"/>
  <c r="R854" i="54"/>
  <c r="N855" i="54"/>
  <c r="O855" i="54"/>
  <c r="P855" i="54"/>
  <c r="Q855" i="54"/>
  <c r="R855" i="54"/>
  <c r="N856" i="54"/>
  <c r="O856" i="54"/>
  <c r="P856" i="54"/>
  <c r="Q856" i="54"/>
  <c r="R856" i="54"/>
  <c r="N857" i="54"/>
  <c r="O857" i="54"/>
  <c r="P857" i="54"/>
  <c r="Q857" i="54"/>
  <c r="R857" i="54"/>
  <c r="N858" i="54"/>
  <c r="O858" i="54"/>
  <c r="P858" i="54"/>
  <c r="Q858" i="54"/>
  <c r="R858" i="54"/>
  <c r="N859" i="54"/>
  <c r="O859" i="54"/>
  <c r="P859" i="54"/>
  <c r="Q859" i="54"/>
  <c r="R859" i="54"/>
  <c r="N860" i="54"/>
  <c r="O860" i="54"/>
  <c r="P860" i="54"/>
  <c r="Q860" i="54"/>
  <c r="R860" i="54"/>
  <c r="N861" i="54"/>
  <c r="O861" i="54"/>
  <c r="P861" i="54"/>
  <c r="Q861" i="54"/>
  <c r="R861" i="54"/>
  <c r="N862" i="54"/>
  <c r="O862" i="54"/>
  <c r="P862" i="54"/>
  <c r="Q862" i="54"/>
  <c r="R862" i="54"/>
  <c r="N863" i="54"/>
  <c r="O863" i="54"/>
  <c r="P863" i="54"/>
  <c r="Q863" i="54"/>
  <c r="R863" i="54"/>
  <c r="N864" i="54"/>
  <c r="O864" i="54"/>
  <c r="P864" i="54"/>
  <c r="Q864" i="54"/>
  <c r="R864" i="54"/>
  <c r="N865" i="54"/>
  <c r="O865" i="54"/>
  <c r="P865" i="54"/>
  <c r="Q865" i="54"/>
  <c r="R865" i="54"/>
  <c r="N866" i="54"/>
  <c r="O866" i="54"/>
  <c r="P866" i="54"/>
  <c r="Q866" i="54"/>
  <c r="R866" i="54"/>
  <c r="N867" i="54"/>
  <c r="O867" i="54"/>
  <c r="P867" i="54"/>
  <c r="Q867" i="54"/>
  <c r="R867" i="54"/>
  <c r="N868" i="54"/>
  <c r="O868" i="54"/>
  <c r="P868" i="54"/>
  <c r="Q868" i="54"/>
  <c r="R868" i="54"/>
  <c r="N869" i="54"/>
  <c r="O869" i="54"/>
  <c r="P869" i="54"/>
  <c r="Q869" i="54"/>
  <c r="R869" i="54"/>
  <c r="N870" i="54"/>
  <c r="O870" i="54"/>
  <c r="P870" i="54"/>
  <c r="Q870" i="54"/>
  <c r="R870" i="54"/>
  <c r="N871" i="54"/>
  <c r="O871" i="54"/>
  <c r="P871" i="54"/>
  <c r="Q871" i="54"/>
  <c r="R871" i="54"/>
  <c r="N872" i="54"/>
  <c r="O872" i="54"/>
  <c r="P872" i="54"/>
  <c r="Q872" i="54"/>
  <c r="R872" i="54"/>
  <c r="N873" i="54"/>
  <c r="O873" i="54"/>
  <c r="P873" i="54"/>
  <c r="Q873" i="54"/>
  <c r="R873" i="54"/>
  <c r="N874" i="54"/>
  <c r="O874" i="54"/>
  <c r="P874" i="54"/>
  <c r="Q874" i="54"/>
  <c r="R874" i="54"/>
  <c r="N875" i="54"/>
  <c r="O875" i="54"/>
  <c r="P875" i="54"/>
  <c r="Q875" i="54"/>
  <c r="R875" i="54"/>
  <c r="N876" i="54"/>
  <c r="O876" i="54"/>
  <c r="P876" i="54"/>
  <c r="Q876" i="54"/>
  <c r="R876" i="54"/>
  <c r="N877" i="54"/>
  <c r="O877" i="54"/>
  <c r="P877" i="54"/>
  <c r="Q877" i="54"/>
  <c r="R877" i="54"/>
  <c r="N878" i="54"/>
  <c r="O878" i="54"/>
  <c r="P878" i="54"/>
  <c r="Q878" i="54"/>
  <c r="R878" i="54"/>
  <c r="N879" i="54"/>
  <c r="O879" i="54"/>
  <c r="P879" i="54"/>
  <c r="Q879" i="54"/>
  <c r="R879" i="54"/>
  <c r="N880" i="54"/>
  <c r="O880" i="54"/>
  <c r="P880" i="54"/>
  <c r="Q880" i="54"/>
  <c r="R880" i="54"/>
  <c r="N881" i="54"/>
  <c r="O881" i="54"/>
  <c r="P881" i="54"/>
  <c r="Q881" i="54"/>
  <c r="R881" i="54"/>
  <c r="N882" i="54"/>
  <c r="O882" i="54"/>
  <c r="P882" i="54"/>
  <c r="Q882" i="54"/>
  <c r="R882" i="54"/>
  <c r="N883" i="54"/>
  <c r="O883" i="54"/>
  <c r="P883" i="54"/>
  <c r="Q883" i="54"/>
  <c r="R883" i="54"/>
  <c r="N884" i="54"/>
  <c r="O884" i="54"/>
  <c r="P884" i="54"/>
  <c r="Q884" i="54"/>
  <c r="R884" i="54"/>
  <c r="N885" i="54"/>
  <c r="O885" i="54"/>
  <c r="P885" i="54"/>
  <c r="Q885" i="54"/>
  <c r="R885" i="54"/>
  <c r="N886" i="54"/>
  <c r="O886" i="54"/>
  <c r="P886" i="54"/>
  <c r="Q886" i="54"/>
  <c r="R886" i="54"/>
  <c r="N887" i="54"/>
  <c r="O887" i="54"/>
  <c r="P887" i="54"/>
  <c r="Q887" i="54"/>
  <c r="R887" i="54"/>
  <c r="N888" i="54"/>
  <c r="O888" i="54"/>
  <c r="P888" i="54"/>
  <c r="Q888" i="54"/>
  <c r="R888" i="54"/>
  <c r="N889" i="54"/>
  <c r="O889" i="54"/>
  <c r="P889" i="54"/>
  <c r="Q889" i="54"/>
  <c r="R889" i="54"/>
  <c r="N890" i="54"/>
  <c r="O890" i="54"/>
  <c r="P890" i="54"/>
  <c r="Q890" i="54"/>
  <c r="R890" i="54"/>
  <c r="N891" i="54"/>
  <c r="O891" i="54"/>
  <c r="P891" i="54"/>
  <c r="Q891" i="54"/>
  <c r="R891" i="54"/>
  <c r="N892" i="54"/>
  <c r="O892" i="54"/>
  <c r="P892" i="54"/>
  <c r="Q892" i="54"/>
  <c r="R892" i="54"/>
  <c r="N893" i="54"/>
  <c r="O893" i="54"/>
  <c r="P893" i="54"/>
  <c r="Q893" i="54"/>
  <c r="R893" i="54"/>
  <c r="N894" i="54"/>
  <c r="O894" i="54"/>
  <c r="P894" i="54"/>
  <c r="Q894" i="54"/>
  <c r="R894" i="54"/>
  <c r="N895" i="54"/>
  <c r="O895" i="54"/>
  <c r="P895" i="54"/>
  <c r="Q895" i="54"/>
  <c r="R895" i="54"/>
  <c r="N896" i="54"/>
  <c r="O896" i="54"/>
  <c r="P896" i="54"/>
  <c r="Q896" i="54"/>
  <c r="R896" i="54"/>
  <c r="N897" i="54"/>
  <c r="O897" i="54"/>
  <c r="P897" i="54"/>
  <c r="Q897" i="54"/>
  <c r="R897" i="54"/>
  <c r="N898" i="54"/>
  <c r="O898" i="54"/>
  <c r="P898" i="54"/>
  <c r="Q898" i="54"/>
  <c r="R898" i="54"/>
  <c r="N899" i="54"/>
  <c r="O899" i="54"/>
  <c r="P899" i="54"/>
  <c r="Q899" i="54"/>
  <c r="R899" i="54"/>
  <c r="N900" i="54"/>
  <c r="O900" i="54"/>
  <c r="P900" i="54"/>
  <c r="Q900" i="54"/>
  <c r="R900" i="54"/>
  <c r="N901" i="54"/>
  <c r="O901" i="54"/>
  <c r="P901" i="54"/>
  <c r="Q901" i="54"/>
  <c r="R901" i="54"/>
  <c r="N902" i="54"/>
  <c r="O902" i="54"/>
  <c r="P902" i="54"/>
  <c r="Q902" i="54"/>
  <c r="R902" i="54"/>
  <c r="N903" i="54"/>
  <c r="O903" i="54"/>
  <c r="P903" i="54"/>
  <c r="Q903" i="54"/>
  <c r="R903" i="54"/>
  <c r="N904" i="54"/>
  <c r="O904" i="54"/>
  <c r="P904" i="54"/>
  <c r="Q904" i="54"/>
  <c r="R904" i="54"/>
  <c r="N905" i="54"/>
  <c r="O905" i="54"/>
  <c r="P905" i="54"/>
  <c r="Q905" i="54"/>
  <c r="R905" i="54"/>
  <c r="N906" i="54"/>
  <c r="O906" i="54"/>
  <c r="P906" i="54"/>
  <c r="Q906" i="54"/>
  <c r="R906" i="54"/>
  <c r="N907" i="54"/>
  <c r="O907" i="54"/>
  <c r="P907" i="54"/>
  <c r="Q907" i="54"/>
  <c r="R907" i="54"/>
  <c r="N908" i="54"/>
  <c r="O908" i="54"/>
  <c r="P908" i="54"/>
  <c r="Q908" i="54"/>
  <c r="R908" i="54"/>
  <c r="N909" i="54"/>
  <c r="O909" i="54"/>
  <c r="P909" i="54"/>
  <c r="Q909" i="54"/>
  <c r="R909" i="54"/>
  <c r="N910" i="54"/>
  <c r="O910" i="54"/>
  <c r="P910" i="54"/>
  <c r="Q910" i="54"/>
  <c r="R910" i="54"/>
  <c r="N911" i="54"/>
  <c r="O911" i="54"/>
  <c r="P911" i="54"/>
  <c r="Q911" i="54"/>
  <c r="R911" i="54"/>
  <c r="N912" i="54"/>
  <c r="O912" i="54"/>
  <c r="P912" i="54"/>
  <c r="Q912" i="54"/>
  <c r="R912" i="54"/>
  <c r="N913" i="54"/>
  <c r="O913" i="54"/>
  <c r="P913" i="54"/>
  <c r="Q913" i="54"/>
  <c r="R913" i="54"/>
  <c r="N914" i="54"/>
  <c r="O914" i="54"/>
  <c r="P914" i="54"/>
  <c r="Q914" i="54"/>
  <c r="R914" i="54"/>
  <c r="N915" i="54"/>
  <c r="O915" i="54"/>
  <c r="P915" i="54"/>
  <c r="Q915" i="54"/>
  <c r="R915" i="54"/>
  <c r="N916" i="54"/>
  <c r="O916" i="54"/>
  <c r="P916" i="54"/>
  <c r="Q916" i="54"/>
  <c r="R916" i="54"/>
  <c r="N917" i="54"/>
  <c r="O917" i="54"/>
  <c r="P917" i="54"/>
  <c r="Q917" i="54"/>
  <c r="R917" i="54"/>
  <c r="N918" i="54"/>
  <c r="O918" i="54"/>
  <c r="P918" i="54"/>
  <c r="Q918" i="54"/>
  <c r="R918" i="54"/>
  <c r="N919" i="54"/>
  <c r="O919" i="54"/>
  <c r="P919" i="54"/>
  <c r="Q919" i="54"/>
  <c r="R919" i="54"/>
  <c r="N920" i="54"/>
  <c r="O920" i="54"/>
  <c r="P920" i="54"/>
  <c r="Q920" i="54"/>
  <c r="R920" i="54"/>
  <c r="N921" i="54"/>
  <c r="O921" i="54"/>
  <c r="P921" i="54"/>
  <c r="Q921" i="54"/>
  <c r="R921" i="54"/>
  <c r="N922" i="54"/>
  <c r="O922" i="54"/>
  <c r="P922" i="54"/>
  <c r="Q922" i="54"/>
  <c r="R922" i="54"/>
  <c r="N923" i="54"/>
  <c r="O923" i="54"/>
  <c r="P923" i="54"/>
  <c r="Q923" i="54"/>
  <c r="R923" i="54"/>
  <c r="N924" i="54"/>
  <c r="O924" i="54"/>
  <c r="P924" i="54"/>
  <c r="Q924" i="54"/>
  <c r="R924" i="54"/>
  <c r="N925" i="54"/>
  <c r="O925" i="54"/>
  <c r="P925" i="54"/>
  <c r="Q925" i="54"/>
  <c r="R925" i="54"/>
  <c r="N926" i="54"/>
  <c r="O926" i="54"/>
  <c r="P926" i="54"/>
  <c r="Q926" i="54"/>
  <c r="R926" i="54"/>
  <c r="N927" i="54"/>
  <c r="O927" i="54"/>
  <c r="P927" i="54"/>
  <c r="Q927" i="54"/>
  <c r="R927" i="54"/>
  <c r="N928" i="54"/>
  <c r="O928" i="54"/>
  <c r="P928" i="54"/>
  <c r="Q928" i="54"/>
  <c r="R928" i="54"/>
  <c r="N929" i="54"/>
  <c r="O929" i="54"/>
  <c r="P929" i="54"/>
  <c r="Q929" i="54"/>
  <c r="R929" i="54"/>
  <c r="N930" i="54"/>
  <c r="O930" i="54"/>
  <c r="P930" i="54"/>
  <c r="Q930" i="54"/>
  <c r="R930" i="54"/>
  <c r="N931" i="54"/>
  <c r="O931" i="54"/>
  <c r="P931" i="54"/>
  <c r="Q931" i="54"/>
  <c r="R931" i="54"/>
  <c r="N932" i="54"/>
  <c r="O932" i="54"/>
  <c r="P932" i="54"/>
  <c r="Q932" i="54"/>
  <c r="R932" i="54"/>
  <c r="N933" i="54"/>
  <c r="O933" i="54"/>
  <c r="P933" i="54"/>
  <c r="Q933" i="54"/>
  <c r="R933" i="54"/>
  <c r="N934" i="54"/>
  <c r="O934" i="54"/>
  <c r="P934" i="54"/>
  <c r="Q934" i="54"/>
  <c r="R934" i="54"/>
  <c r="N935" i="54"/>
  <c r="O935" i="54"/>
  <c r="P935" i="54"/>
  <c r="Q935" i="54"/>
  <c r="R935" i="54"/>
  <c r="N936" i="54"/>
  <c r="O936" i="54"/>
  <c r="P936" i="54"/>
  <c r="Q936" i="54"/>
  <c r="R936" i="54"/>
  <c r="N937" i="54"/>
  <c r="O937" i="54"/>
  <c r="P937" i="54"/>
  <c r="Q937" i="54"/>
  <c r="R937" i="54"/>
  <c r="N938" i="54"/>
  <c r="O938" i="54"/>
  <c r="P938" i="54"/>
  <c r="Q938" i="54"/>
  <c r="R938" i="54"/>
  <c r="N939" i="54"/>
  <c r="O939" i="54"/>
  <c r="P939" i="54"/>
  <c r="Q939" i="54"/>
  <c r="R939" i="54"/>
  <c r="N940" i="54"/>
  <c r="O940" i="54"/>
  <c r="P940" i="54"/>
  <c r="Q940" i="54"/>
  <c r="R940" i="54"/>
  <c r="N941" i="54"/>
  <c r="O941" i="54"/>
  <c r="P941" i="54"/>
  <c r="Q941" i="54"/>
  <c r="R941" i="54"/>
  <c r="N942" i="54"/>
  <c r="O942" i="54"/>
  <c r="P942" i="54"/>
  <c r="Q942" i="54"/>
  <c r="R942" i="54"/>
  <c r="N943" i="54"/>
  <c r="O943" i="54"/>
  <c r="P943" i="54"/>
  <c r="Q943" i="54"/>
  <c r="R943" i="54"/>
  <c r="N944" i="54"/>
  <c r="O944" i="54"/>
  <c r="P944" i="54"/>
  <c r="Q944" i="54"/>
  <c r="R944" i="54"/>
  <c r="N945" i="54"/>
  <c r="O945" i="54"/>
  <c r="P945" i="54"/>
  <c r="Q945" i="54"/>
  <c r="R945" i="54"/>
  <c r="N946" i="54"/>
  <c r="O946" i="54"/>
  <c r="P946" i="54"/>
  <c r="Q946" i="54"/>
  <c r="R946" i="54"/>
  <c r="N947" i="54"/>
  <c r="O947" i="54"/>
  <c r="P947" i="54"/>
  <c r="Q947" i="54"/>
  <c r="R947" i="54"/>
  <c r="N948" i="54"/>
  <c r="O948" i="54"/>
  <c r="P948" i="54"/>
  <c r="Q948" i="54"/>
  <c r="R948" i="54"/>
  <c r="N949" i="54"/>
  <c r="O949" i="54"/>
  <c r="P949" i="54"/>
  <c r="Q949" i="54"/>
  <c r="R949" i="54"/>
  <c r="N950" i="54"/>
  <c r="O950" i="54"/>
  <c r="P950" i="54"/>
  <c r="Q950" i="54"/>
  <c r="R950" i="54"/>
  <c r="N951" i="54"/>
  <c r="O951" i="54"/>
  <c r="P951" i="54"/>
  <c r="Q951" i="54"/>
  <c r="R951" i="54"/>
  <c r="N952" i="54"/>
  <c r="O952" i="54"/>
  <c r="P952" i="54"/>
  <c r="Q952" i="54"/>
  <c r="R952" i="54"/>
  <c r="N953" i="54"/>
  <c r="O953" i="54"/>
  <c r="P953" i="54"/>
  <c r="Q953" i="54"/>
  <c r="R953" i="54"/>
  <c r="N954" i="54"/>
  <c r="O954" i="54"/>
  <c r="P954" i="54"/>
  <c r="Q954" i="54"/>
  <c r="R954" i="54"/>
  <c r="N955" i="54"/>
  <c r="O955" i="54"/>
  <c r="P955" i="54"/>
  <c r="Q955" i="54"/>
  <c r="R955" i="54"/>
  <c r="N956" i="54"/>
  <c r="O956" i="54"/>
  <c r="P956" i="54"/>
  <c r="Q956" i="54"/>
  <c r="R956" i="54"/>
  <c r="N957" i="54"/>
  <c r="O957" i="54"/>
  <c r="P957" i="54"/>
  <c r="Q957" i="54"/>
  <c r="R957" i="54"/>
  <c r="N958" i="54"/>
  <c r="O958" i="54"/>
  <c r="P958" i="54"/>
  <c r="Q958" i="54"/>
  <c r="R958" i="54"/>
  <c r="N959" i="54"/>
  <c r="O959" i="54"/>
  <c r="P959" i="54"/>
  <c r="Q959" i="54"/>
  <c r="R959" i="54"/>
  <c r="N960" i="54"/>
  <c r="O960" i="54"/>
  <c r="P960" i="54"/>
  <c r="Q960" i="54"/>
  <c r="R960" i="54"/>
  <c r="N961" i="54"/>
  <c r="O961" i="54"/>
  <c r="P961" i="54"/>
  <c r="Q961" i="54"/>
  <c r="R961" i="54"/>
  <c r="N962" i="54"/>
  <c r="O962" i="54"/>
  <c r="P962" i="54"/>
  <c r="Q962" i="54"/>
  <c r="R962" i="54"/>
  <c r="N963" i="54"/>
  <c r="O963" i="54"/>
  <c r="P963" i="54"/>
  <c r="Q963" i="54"/>
  <c r="R963" i="54"/>
  <c r="N964" i="54"/>
  <c r="O964" i="54"/>
  <c r="P964" i="54"/>
  <c r="Q964" i="54"/>
  <c r="R964" i="54"/>
  <c r="N965" i="54"/>
  <c r="O965" i="54"/>
  <c r="P965" i="54"/>
  <c r="Q965" i="54"/>
  <c r="R965" i="54"/>
  <c r="N966" i="54"/>
  <c r="O966" i="54"/>
  <c r="P966" i="54"/>
  <c r="Q966" i="54"/>
  <c r="R966" i="54"/>
  <c r="N967" i="54"/>
  <c r="O967" i="54"/>
  <c r="P967" i="54"/>
  <c r="Q967" i="54"/>
  <c r="R967" i="54"/>
  <c r="N968" i="54"/>
  <c r="O968" i="54"/>
  <c r="P968" i="54"/>
  <c r="Q968" i="54"/>
  <c r="R968" i="54"/>
  <c r="N969" i="54"/>
  <c r="O969" i="54"/>
  <c r="P969" i="54"/>
  <c r="Q969" i="54"/>
  <c r="R969" i="54"/>
  <c r="N970" i="54"/>
  <c r="O970" i="54"/>
  <c r="P970" i="54"/>
  <c r="Q970" i="54"/>
  <c r="R970" i="54"/>
  <c r="N971" i="54"/>
  <c r="O971" i="54"/>
  <c r="P971" i="54"/>
  <c r="Q971" i="54"/>
  <c r="R971" i="54"/>
  <c r="N972" i="54"/>
  <c r="O972" i="54"/>
  <c r="P972" i="54"/>
  <c r="Q972" i="54"/>
  <c r="R972" i="54"/>
  <c r="N973" i="54"/>
  <c r="O973" i="54"/>
  <c r="P973" i="54"/>
  <c r="Q973" i="54"/>
  <c r="R973" i="54"/>
  <c r="N974" i="54"/>
  <c r="O974" i="54"/>
  <c r="P974" i="54"/>
  <c r="Q974" i="54"/>
  <c r="R974" i="54"/>
  <c r="N975" i="54"/>
  <c r="O975" i="54"/>
  <c r="P975" i="54"/>
  <c r="Q975" i="54"/>
  <c r="R975" i="54"/>
  <c r="N976" i="54"/>
  <c r="O976" i="54"/>
  <c r="P976" i="54"/>
  <c r="Q976" i="54"/>
  <c r="R976" i="54"/>
  <c r="N977" i="54"/>
  <c r="O977" i="54"/>
  <c r="P977" i="54"/>
  <c r="Q977" i="54"/>
  <c r="R977" i="54"/>
  <c r="N978" i="54"/>
  <c r="O978" i="54"/>
  <c r="P978" i="54"/>
  <c r="Q978" i="54"/>
  <c r="R978" i="54"/>
  <c r="N979" i="54"/>
  <c r="O979" i="54"/>
  <c r="P979" i="54"/>
  <c r="Q979" i="54"/>
  <c r="R979" i="54"/>
  <c r="N980" i="54"/>
  <c r="O980" i="54"/>
  <c r="P980" i="54"/>
  <c r="Q980" i="54"/>
  <c r="R980" i="54"/>
  <c r="N981" i="54"/>
  <c r="O981" i="54"/>
  <c r="P981" i="54"/>
  <c r="Q981" i="54"/>
  <c r="R981" i="54"/>
  <c r="N982" i="54"/>
  <c r="O982" i="54"/>
  <c r="P982" i="54"/>
  <c r="Q982" i="54"/>
  <c r="R982" i="54"/>
  <c r="N983" i="54"/>
  <c r="O983" i="54"/>
  <c r="P983" i="54"/>
  <c r="Q983" i="54"/>
  <c r="R983" i="54"/>
  <c r="N984" i="54"/>
  <c r="O984" i="54"/>
  <c r="P984" i="54"/>
  <c r="Q984" i="54"/>
  <c r="R984" i="54"/>
  <c r="N985" i="54"/>
  <c r="O985" i="54"/>
  <c r="P985" i="54"/>
  <c r="Q985" i="54"/>
  <c r="R985" i="54"/>
  <c r="N986" i="54"/>
  <c r="O986" i="54"/>
  <c r="P986" i="54"/>
  <c r="Q986" i="54"/>
  <c r="R986" i="54"/>
  <c r="N987" i="54"/>
  <c r="O987" i="54"/>
  <c r="P987" i="54"/>
  <c r="Q987" i="54"/>
  <c r="R987" i="54"/>
  <c r="N988" i="54"/>
  <c r="O988" i="54"/>
  <c r="P988" i="54"/>
  <c r="Q988" i="54"/>
  <c r="R988" i="54"/>
  <c r="N989" i="54"/>
  <c r="O989" i="54"/>
  <c r="P989" i="54"/>
  <c r="Q989" i="54"/>
  <c r="R989" i="54"/>
  <c r="N990" i="54"/>
  <c r="O990" i="54"/>
  <c r="P990" i="54"/>
  <c r="Q990" i="54"/>
  <c r="R990" i="54"/>
  <c r="N991" i="54"/>
  <c r="O991" i="54"/>
  <c r="P991" i="54"/>
  <c r="Q991" i="54"/>
  <c r="R991" i="54"/>
  <c r="N992" i="54"/>
  <c r="O992" i="54"/>
  <c r="P992" i="54"/>
  <c r="Q992" i="54"/>
  <c r="R992" i="54"/>
  <c r="N993" i="54"/>
  <c r="O993" i="54"/>
  <c r="P993" i="54"/>
  <c r="Q993" i="54"/>
  <c r="R993" i="54"/>
  <c r="N994" i="54"/>
  <c r="O994" i="54"/>
  <c r="P994" i="54"/>
  <c r="Q994" i="54"/>
  <c r="R994" i="54"/>
  <c r="N995" i="54"/>
  <c r="O995" i="54"/>
  <c r="P995" i="54"/>
  <c r="Q995" i="54"/>
  <c r="R995" i="54"/>
  <c r="N996" i="54"/>
  <c r="O996" i="54"/>
  <c r="P996" i="54"/>
  <c r="Q996" i="54"/>
  <c r="R996" i="54"/>
  <c r="N997" i="54"/>
  <c r="O997" i="54"/>
  <c r="P997" i="54"/>
  <c r="Q997" i="54"/>
  <c r="R997" i="54"/>
  <c r="N998" i="54"/>
  <c r="O998" i="54"/>
  <c r="P998" i="54"/>
  <c r="Q998" i="54"/>
  <c r="R998" i="54"/>
  <c r="N999" i="54"/>
  <c r="O999" i="54"/>
  <c r="P999" i="54"/>
  <c r="Q999" i="54"/>
  <c r="R999" i="54"/>
  <c r="N1000" i="54"/>
  <c r="O1000" i="54"/>
  <c r="P1000" i="54"/>
  <c r="Q1000" i="54"/>
  <c r="R1000" i="54"/>
  <c r="N1001" i="54"/>
  <c r="O1001" i="54"/>
  <c r="P1001" i="54"/>
  <c r="Q1001" i="54"/>
  <c r="R1001" i="54"/>
  <c r="N1002" i="54"/>
  <c r="O1002" i="54"/>
  <c r="P1002" i="54"/>
  <c r="Q1002" i="54"/>
  <c r="R1002" i="54"/>
  <c r="N1003" i="54"/>
  <c r="O1003" i="54"/>
  <c r="P1003" i="54"/>
  <c r="Q1003" i="54"/>
  <c r="R1003" i="54"/>
  <c r="N1004" i="54"/>
  <c r="O1004" i="54"/>
  <c r="P1004" i="54"/>
  <c r="Q1004" i="54"/>
  <c r="R1004" i="54"/>
  <c r="N1005" i="54"/>
  <c r="O1005" i="54"/>
  <c r="P1005" i="54"/>
  <c r="Q1005" i="54"/>
  <c r="R1005" i="54"/>
  <c r="N1006" i="54"/>
  <c r="O1006" i="54"/>
  <c r="P1006" i="54"/>
  <c r="Q1006" i="54"/>
  <c r="R1006" i="54"/>
  <c r="N1007" i="54"/>
  <c r="O1007" i="54"/>
  <c r="P1007" i="54"/>
  <c r="Q1007" i="54"/>
  <c r="R1007" i="54"/>
  <c r="N1008" i="54"/>
  <c r="O1008" i="54"/>
  <c r="P1008" i="54"/>
  <c r="Q1008" i="54"/>
  <c r="R1008" i="54"/>
  <c r="N1009" i="54"/>
  <c r="O1009" i="54"/>
  <c r="P1009" i="54"/>
  <c r="Q1009" i="54"/>
  <c r="R1009" i="54"/>
  <c r="N1010" i="54"/>
  <c r="O1010" i="54"/>
  <c r="P1010" i="54"/>
  <c r="Q1010" i="54"/>
  <c r="R1010" i="54"/>
  <c r="N1011" i="54"/>
  <c r="O1011" i="54"/>
  <c r="P1011" i="54"/>
  <c r="Q1011" i="54"/>
  <c r="R1011" i="54"/>
  <c r="N1012" i="54"/>
  <c r="O1012" i="54"/>
  <c r="P1012" i="54"/>
  <c r="Q1012" i="54"/>
  <c r="R1012" i="54"/>
  <c r="N1013" i="54"/>
  <c r="O1013" i="54"/>
  <c r="P1013" i="54"/>
  <c r="Q1013" i="54"/>
  <c r="R1013" i="54"/>
  <c r="N1014" i="54"/>
  <c r="O1014" i="54"/>
  <c r="P1014" i="54"/>
  <c r="Q1014" i="54"/>
  <c r="R1014" i="54"/>
  <c r="N1015" i="54"/>
  <c r="O1015" i="54"/>
  <c r="P1015" i="54"/>
  <c r="Q1015" i="54"/>
  <c r="R1015" i="54"/>
  <c r="N1016" i="54"/>
  <c r="O1016" i="54"/>
  <c r="P1016" i="54"/>
  <c r="Q1016" i="54"/>
  <c r="R1016" i="54"/>
  <c r="N1017" i="54"/>
  <c r="O1017" i="54"/>
  <c r="P1017" i="54"/>
  <c r="Q1017" i="54"/>
  <c r="R1017" i="54"/>
  <c r="N1018" i="54"/>
  <c r="O1018" i="54"/>
  <c r="P1018" i="54"/>
  <c r="Q1018" i="54"/>
  <c r="R1018" i="54"/>
  <c r="N1019" i="54"/>
  <c r="O1019" i="54"/>
  <c r="P1019" i="54"/>
  <c r="Q1019" i="54"/>
  <c r="R1019" i="54"/>
  <c r="N1020" i="54"/>
  <c r="O1020" i="54"/>
  <c r="P1020" i="54"/>
  <c r="Q1020" i="54"/>
  <c r="R1020" i="54"/>
  <c r="N1021" i="54"/>
  <c r="O1021" i="54"/>
  <c r="P1021" i="54"/>
  <c r="Q1021" i="54"/>
  <c r="R1021" i="54"/>
  <c r="N1022" i="54"/>
  <c r="O1022" i="54"/>
  <c r="P1022" i="54"/>
  <c r="Q1022" i="54"/>
  <c r="R1022" i="54"/>
  <c r="N1023" i="54"/>
  <c r="O1023" i="54"/>
  <c r="P1023" i="54"/>
  <c r="Q1023" i="54"/>
  <c r="R1023" i="54"/>
  <c r="N1024" i="54"/>
  <c r="O1024" i="54"/>
  <c r="P1024" i="54"/>
  <c r="Q1024" i="54"/>
  <c r="R1024" i="54"/>
  <c r="N1025" i="54"/>
  <c r="O1025" i="54"/>
  <c r="P1025" i="54"/>
  <c r="Q1025" i="54"/>
  <c r="R1025" i="54"/>
  <c r="N1026" i="54"/>
  <c r="O1026" i="54"/>
  <c r="P1026" i="54"/>
  <c r="Q1026" i="54"/>
  <c r="R1026" i="54"/>
  <c r="N1027" i="54"/>
  <c r="O1027" i="54"/>
  <c r="P1027" i="54"/>
  <c r="Q1027" i="54"/>
  <c r="R1027" i="54"/>
  <c r="N1028" i="54"/>
  <c r="O1028" i="54"/>
  <c r="P1028" i="54"/>
  <c r="Q1028" i="54"/>
  <c r="R1028" i="54"/>
  <c r="N1029" i="54"/>
  <c r="O1029" i="54"/>
  <c r="P1029" i="54"/>
  <c r="Q1029" i="54"/>
  <c r="R1029" i="54"/>
  <c r="N1030" i="54"/>
  <c r="O1030" i="54"/>
  <c r="P1030" i="54"/>
  <c r="Q1030" i="54"/>
  <c r="R1030" i="54"/>
  <c r="N1031" i="54"/>
  <c r="O1031" i="54"/>
  <c r="P1031" i="54"/>
  <c r="Q1031" i="54"/>
  <c r="R1031" i="54"/>
  <c r="N1032" i="54"/>
  <c r="O1032" i="54"/>
  <c r="P1032" i="54"/>
  <c r="Q1032" i="54"/>
  <c r="R1032" i="54"/>
  <c r="N1033" i="54"/>
  <c r="O1033" i="54"/>
  <c r="P1033" i="54"/>
  <c r="Q1033" i="54"/>
  <c r="R1033" i="54"/>
  <c r="N1034" i="54"/>
  <c r="O1034" i="54"/>
  <c r="P1034" i="54"/>
  <c r="Q1034" i="54"/>
  <c r="R1034" i="54"/>
  <c r="N1035" i="54"/>
  <c r="O1035" i="54"/>
  <c r="P1035" i="54"/>
  <c r="Q1035" i="54"/>
  <c r="R1035" i="54"/>
  <c r="N1036" i="54"/>
  <c r="O1036" i="54"/>
  <c r="P1036" i="54"/>
  <c r="Q1036" i="54"/>
  <c r="R1036" i="54"/>
  <c r="N1037" i="54"/>
  <c r="O1037" i="54"/>
  <c r="P1037" i="54"/>
  <c r="Q1037" i="54"/>
  <c r="R1037" i="54"/>
  <c r="N1038" i="54"/>
  <c r="O1038" i="54"/>
  <c r="P1038" i="54"/>
  <c r="Q1038" i="54"/>
  <c r="R1038" i="54"/>
  <c r="N1039" i="54"/>
  <c r="O1039" i="54"/>
  <c r="P1039" i="54"/>
  <c r="Q1039" i="54"/>
  <c r="R1039" i="54"/>
  <c r="N1040" i="54"/>
  <c r="O1040" i="54"/>
  <c r="P1040" i="54"/>
  <c r="Q1040" i="54"/>
  <c r="R1040" i="54"/>
  <c r="N1041" i="54"/>
  <c r="O1041" i="54"/>
  <c r="P1041" i="54"/>
  <c r="Q1041" i="54"/>
  <c r="R1041" i="54"/>
  <c r="N1042" i="54"/>
  <c r="O1042" i="54"/>
  <c r="P1042" i="54"/>
  <c r="Q1042" i="54"/>
  <c r="R1042" i="54"/>
  <c r="N1043" i="54"/>
  <c r="O1043" i="54"/>
  <c r="P1043" i="54"/>
  <c r="Q1043" i="54"/>
  <c r="R1043" i="54"/>
  <c r="N1044" i="54"/>
  <c r="O1044" i="54"/>
  <c r="P1044" i="54"/>
  <c r="Q1044" i="54"/>
  <c r="R1044" i="54"/>
  <c r="N1045" i="54"/>
  <c r="O1045" i="54"/>
  <c r="P1045" i="54"/>
  <c r="Q1045" i="54"/>
  <c r="R1045" i="54"/>
  <c r="N1046" i="54"/>
  <c r="O1046" i="54"/>
  <c r="P1046" i="54"/>
  <c r="Q1046" i="54"/>
  <c r="R1046" i="54"/>
  <c r="N1047" i="54"/>
  <c r="O1047" i="54"/>
  <c r="P1047" i="54"/>
  <c r="Q1047" i="54"/>
  <c r="R1047" i="54"/>
  <c r="N1048" i="54"/>
  <c r="O1048" i="54"/>
  <c r="P1048" i="54"/>
  <c r="Q1048" i="54"/>
  <c r="R1048" i="54"/>
  <c r="N1049" i="54"/>
  <c r="O1049" i="54"/>
  <c r="P1049" i="54"/>
  <c r="Q1049" i="54"/>
  <c r="R1049" i="54"/>
  <c r="N1050" i="54"/>
  <c r="O1050" i="54"/>
  <c r="P1050" i="54"/>
  <c r="Q1050" i="54"/>
  <c r="R1050" i="54"/>
  <c r="N1051" i="54"/>
  <c r="O1051" i="54"/>
  <c r="P1051" i="54"/>
  <c r="Q1051" i="54"/>
  <c r="R1051" i="54"/>
  <c r="N1052" i="54"/>
  <c r="O1052" i="54"/>
  <c r="P1052" i="54"/>
  <c r="Q1052" i="54"/>
  <c r="R1052" i="54"/>
  <c r="N1053" i="54"/>
  <c r="O1053" i="54"/>
  <c r="P1053" i="54"/>
  <c r="Q1053" i="54"/>
  <c r="R1053" i="54"/>
  <c r="N1054" i="54"/>
  <c r="O1054" i="54"/>
  <c r="P1054" i="54"/>
  <c r="Q1054" i="54"/>
  <c r="R1054" i="54"/>
  <c r="N1055" i="54"/>
  <c r="O1055" i="54"/>
  <c r="P1055" i="54"/>
  <c r="Q1055" i="54"/>
  <c r="R1055" i="54"/>
  <c r="N1056" i="54"/>
  <c r="O1056" i="54"/>
  <c r="P1056" i="54"/>
  <c r="Q1056" i="54"/>
  <c r="R1056" i="54"/>
  <c r="N1057" i="54"/>
  <c r="O1057" i="54"/>
  <c r="P1057" i="54"/>
  <c r="Q1057" i="54"/>
  <c r="R1057" i="54"/>
  <c r="N1058" i="54"/>
  <c r="O1058" i="54"/>
  <c r="P1058" i="54"/>
  <c r="Q1058" i="54"/>
  <c r="R1058" i="54"/>
  <c r="N1059" i="54"/>
  <c r="O1059" i="54"/>
  <c r="P1059" i="54"/>
  <c r="Q1059" i="54"/>
  <c r="R1059" i="54"/>
  <c r="N1060" i="54"/>
  <c r="O1060" i="54"/>
  <c r="P1060" i="54"/>
  <c r="Q1060" i="54"/>
  <c r="R1060" i="54"/>
  <c r="N1061" i="54"/>
  <c r="O1061" i="54"/>
  <c r="P1061" i="54"/>
  <c r="Q1061" i="54"/>
  <c r="R1061" i="54"/>
  <c r="N1062" i="54"/>
  <c r="O1062" i="54"/>
  <c r="P1062" i="54"/>
  <c r="Q1062" i="54"/>
  <c r="R1062" i="54"/>
  <c r="N1063" i="54"/>
  <c r="O1063" i="54"/>
  <c r="P1063" i="54"/>
  <c r="Q1063" i="54"/>
  <c r="R1063" i="54"/>
  <c r="N1064" i="54"/>
  <c r="O1064" i="54"/>
  <c r="P1064" i="54"/>
  <c r="Q1064" i="54"/>
  <c r="R1064" i="54"/>
  <c r="N1065" i="54"/>
  <c r="O1065" i="54"/>
  <c r="P1065" i="54"/>
  <c r="Q1065" i="54"/>
  <c r="R1065" i="54"/>
  <c r="N1066" i="54"/>
  <c r="O1066" i="54"/>
  <c r="P1066" i="54"/>
  <c r="Q1066" i="54"/>
  <c r="R1066" i="54"/>
  <c r="N1067" i="54"/>
  <c r="O1067" i="54"/>
  <c r="P1067" i="54"/>
  <c r="Q1067" i="54"/>
  <c r="R1067" i="54"/>
  <c r="N1068" i="54"/>
  <c r="O1068" i="54"/>
  <c r="P1068" i="54"/>
  <c r="Q1068" i="54"/>
  <c r="R1068" i="54"/>
  <c r="N1069" i="54"/>
  <c r="O1069" i="54"/>
  <c r="P1069" i="54"/>
  <c r="Q1069" i="54"/>
  <c r="R1069" i="54"/>
  <c r="N1070" i="54"/>
  <c r="O1070" i="54"/>
  <c r="P1070" i="54"/>
  <c r="Q1070" i="54"/>
  <c r="R1070" i="54"/>
  <c r="N1071" i="54"/>
  <c r="O1071" i="54"/>
  <c r="P1071" i="54"/>
  <c r="Q1071" i="54"/>
  <c r="R1071" i="54"/>
  <c r="N1072" i="54"/>
  <c r="O1072" i="54"/>
  <c r="P1072" i="54"/>
  <c r="Q1072" i="54"/>
  <c r="R1072" i="54"/>
  <c r="N1073" i="54"/>
  <c r="O1073" i="54"/>
  <c r="P1073" i="54"/>
  <c r="Q1073" i="54"/>
  <c r="R1073" i="54"/>
  <c r="N1074" i="54"/>
  <c r="O1074" i="54"/>
  <c r="P1074" i="54"/>
  <c r="Q1074" i="54"/>
  <c r="R1074" i="54"/>
  <c r="N1075" i="54"/>
  <c r="O1075" i="54"/>
  <c r="P1075" i="54"/>
  <c r="Q1075" i="54"/>
  <c r="R1075" i="54"/>
  <c r="N1076" i="54"/>
  <c r="O1076" i="54"/>
  <c r="P1076" i="54"/>
  <c r="Q1076" i="54"/>
  <c r="R1076" i="54"/>
  <c r="N1077" i="54"/>
  <c r="O1077" i="54"/>
  <c r="P1077" i="54"/>
  <c r="Q1077" i="54"/>
  <c r="R1077" i="54"/>
  <c r="N1078" i="54"/>
  <c r="O1078" i="54"/>
  <c r="P1078" i="54"/>
  <c r="Q1078" i="54"/>
  <c r="R1078" i="54"/>
  <c r="N1079" i="54"/>
  <c r="O1079" i="54"/>
  <c r="P1079" i="54"/>
  <c r="Q1079" i="54"/>
  <c r="R1079" i="54"/>
  <c r="N1080" i="54"/>
  <c r="O1080" i="54"/>
  <c r="P1080" i="54"/>
  <c r="Q1080" i="54"/>
  <c r="R1080" i="54"/>
  <c r="N1081" i="54"/>
  <c r="O1081" i="54"/>
  <c r="P1081" i="54"/>
  <c r="Q1081" i="54"/>
  <c r="R1081" i="54"/>
  <c r="N1082" i="54"/>
  <c r="O1082" i="54"/>
  <c r="P1082" i="54"/>
  <c r="Q1082" i="54"/>
  <c r="R1082" i="54"/>
  <c r="N1083" i="54"/>
  <c r="O1083" i="54"/>
  <c r="P1083" i="54"/>
  <c r="Q1083" i="54"/>
  <c r="R1083" i="54"/>
  <c r="N1084" i="54"/>
  <c r="O1084" i="54"/>
  <c r="P1084" i="54"/>
  <c r="Q1084" i="54"/>
  <c r="R1084" i="54"/>
  <c r="N1085" i="54"/>
  <c r="O1085" i="54"/>
  <c r="P1085" i="54"/>
  <c r="Q1085" i="54"/>
  <c r="R1085" i="54"/>
  <c r="N1086" i="54"/>
  <c r="O1086" i="54"/>
  <c r="P1086" i="54"/>
  <c r="Q1086" i="54"/>
  <c r="R1086" i="54"/>
  <c r="N1087" i="54"/>
  <c r="O1087" i="54"/>
  <c r="P1087" i="54"/>
  <c r="Q1087" i="54"/>
  <c r="R1087" i="54"/>
  <c r="N1088" i="54"/>
  <c r="O1088" i="54"/>
  <c r="P1088" i="54"/>
  <c r="Q1088" i="54"/>
  <c r="R1088" i="54"/>
  <c r="N1089" i="54"/>
  <c r="O1089" i="54"/>
  <c r="P1089" i="54"/>
  <c r="Q1089" i="54"/>
  <c r="R1089" i="54"/>
  <c r="N1090" i="54"/>
  <c r="O1090" i="54"/>
  <c r="P1090" i="54"/>
  <c r="Q1090" i="54"/>
  <c r="R1090" i="54"/>
  <c r="N1091" i="54"/>
  <c r="O1091" i="54"/>
  <c r="P1091" i="54"/>
  <c r="Q1091" i="54"/>
  <c r="R1091" i="54"/>
  <c r="N1092" i="54"/>
  <c r="O1092" i="54"/>
  <c r="P1092" i="54"/>
  <c r="Q1092" i="54"/>
  <c r="R1092" i="54"/>
  <c r="N1093" i="54"/>
  <c r="O1093" i="54"/>
  <c r="P1093" i="54"/>
  <c r="Q1093" i="54"/>
  <c r="R1093" i="54"/>
  <c r="N1094" i="54"/>
  <c r="O1094" i="54"/>
  <c r="P1094" i="54"/>
  <c r="Q1094" i="54"/>
  <c r="R1094" i="54"/>
  <c r="N1095" i="54"/>
  <c r="O1095" i="54"/>
  <c r="P1095" i="54"/>
  <c r="Q1095" i="54"/>
  <c r="R1095" i="54"/>
  <c r="N1096" i="54"/>
  <c r="O1096" i="54"/>
  <c r="P1096" i="54"/>
  <c r="Q1096" i="54"/>
  <c r="R1096" i="54"/>
  <c r="N1097" i="54"/>
  <c r="O1097" i="54"/>
  <c r="P1097" i="54"/>
  <c r="Q1097" i="54"/>
  <c r="R1097" i="54"/>
  <c r="N1098" i="54"/>
  <c r="O1098" i="54"/>
  <c r="P1098" i="54"/>
  <c r="Q1098" i="54"/>
  <c r="R1098" i="54"/>
  <c r="N1099" i="54"/>
  <c r="O1099" i="54"/>
  <c r="P1099" i="54"/>
  <c r="Q1099" i="54"/>
  <c r="R1099" i="54"/>
  <c r="N1100" i="54"/>
  <c r="O1100" i="54"/>
  <c r="P1100" i="54"/>
  <c r="Q1100" i="54"/>
  <c r="R1100" i="54"/>
  <c r="N1101" i="54"/>
  <c r="O1101" i="54"/>
  <c r="P1101" i="54"/>
  <c r="Q1101" i="54"/>
  <c r="R1101" i="54"/>
  <c r="N1102" i="54"/>
  <c r="O1102" i="54"/>
  <c r="P1102" i="54"/>
  <c r="Q1102" i="54"/>
  <c r="R1102" i="54"/>
  <c r="N1103" i="54"/>
  <c r="O1103" i="54"/>
  <c r="P1103" i="54"/>
  <c r="Q1103" i="54"/>
  <c r="R1103" i="54"/>
  <c r="N1104" i="54"/>
  <c r="O1104" i="54"/>
  <c r="P1104" i="54"/>
  <c r="Q1104" i="54"/>
  <c r="R1104" i="54"/>
  <c r="N1105" i="54"/>
  <c r="O1105" i="54"/>
  <c r="P1105" i="54"/>
  <c r="Q1105" i="54"/>
  <c r="R1105" i="54"/>
  <c r="N1106" i="54"/>
  <c r="O1106" i="54"/>
  <c r="P1106" i="54"/>
  <c r="Q1106" i="54"/>
  <c r="R1106" i="54"/>
  <c r="N1107" i="54"/>
  <c r="O1107" i="54"/>
  <c r="P1107" i="54"/>
  <c r="Q1107" i="54"/>
  <c r="R1107" i="54"/>
  <c r="N1108" i="54"/>
  <c r="O1108" i="54"/>
  <c r="P1108" i="54"/>
  <c r="Q1108" i="54"/>
  <c r="R1108" i="54"/>
  <c r="N1109" i="54"/>
  <c r="O1109" i="54"/>
  <c r="P1109" i="54"/>
  <c r="Q1109" i="54"/>
  <c r="R1109" i="54"/>
  <c r="N1110" i="54"/>
  <c r="O1110" i="54"/>
  <c r="P1110" i="54"/>
  <c r="Q1110" i="54"/>
  <c r="R1110" i="54"/>
  <c r="N1111" i="54"/>
  <c r="O1111" i="54"/>
  <c r="P1111" i="54"/>
  <c r="Q1111" i="54"/>
  <c r="R1111" i="54"/>
  <c r="N1112" i="54"/>
  <c r="O1112" i="54"/>
  <c r="P1112" i="54"/>
  <c r="Q1112" i="54"/>
  <c r="R1112" i="54"/>
  <c r="N1113" i="54"/>
  <c r="O1113" i="54"/>
  <c r="P1113" i="54"/>
  <c r="Q1113" i="54"/>
  <c r="R1113" i="54"/>
  <c r="N1114" i="54"/>
  <c r="O1114" i="54"/>
  <c r="P1114" i="54"/>
  <c r="Q1114" i="54"/>
  <c r="R1114" i="54"/>
  <c r="N1115" i="54"/>
  <c r="O1115" i="54"/>
  <c r="P1115" i="54"/>
  <c r="Q1115" i="54"/>
  <c r="R1115" i="54"/>
  <c r="N1116" i="54"/>
  <c r="O1116" i="54"/>
  <c r="P1116" i="54"/>
  <c r="Q1116" i="54"/>
  <c r="R1116" i="54"/>
  <c r="N1117" i="54"/>
  <c r="O1117" i="54"/>
  <c r="P1117" i="54"/>
  <c r="Q1117" i="54"/>
  <c r="R1117" i="54"/>
  <c r="N1118" i="54"/>
  <c r="O1118" i="54"/>
  <c r="P1118" i="54"/>
  <c r="Q1118" i="54"/>
  <c r="R1118" i="54"/>
  <c r="N1119" i="54"/>
  <c r="O1119" i="54"/>
  <c r="P1119" i="54"/>
  <c r="Q1119" i="54"/>
  <c r="R1119" i="54"/>
  <c r="N1120" i="54"/>
  <c r="O1120" i="54"/>
  <c r="P1120" i="54"/>
  <c r="Q1120" i="54"/>
  <c r="R1120" i="54"/>
  <c r="N1121" i="54"/>
  <c r="O1121" i="54"/>
  <c r="P1121" i="54"/>
  <c r="Q1121" i="54"/>
  <c r="R1121" i="54"/>
  <c r="N1122" i="54"/>
  <c r="O1122" i="54"/>
  <c r="P1122" i="54"/>
  <c r="Q1122" i="54"/>
  <c r="R1122" i="54"/>
  <c r="N1123" i="54"/>
  <c r="O1123" i="54"/>
  <c r="P1123" i="54"/>
  <c r="Q1123" i="54"/>
  <c r="R1123" i="54"/>
  <c r="N1124" i="54"/>
  <c r="O1124" i="54"/>
  <c r="P1124" i="54"/>
  <c r="Q1124" i="54"/>
  <c r="R1124" i="54"/>
  <c r="N1125" i="54"/>
  <c r="O1125" i="54"/>
  <c r="P1125" i="54"/>
  <c r="Q1125" i="54"/>
  <c r="R1125" i="54"/>
  <c r="N1126" i="54"/>
  <c r="O1126" i="54"/>
  <c r="P1126" i="54"/>
  <c r="Q1126" i="54"/>
  <c r="R1126" i="54"/>
  <c r="N1127" i="54"/>
  <c r="O1127" i="54"/>
  <c r="P1127" i="54"/>
  <c r="Q1127" i="54"/>
  <c r="R1127" i="54"/>
  <c r="N1128" i="54"/>
  <c r="O1128" i="54"/>
  <c r="P1128" i="54"/>
  <c r="Q1128" i="54"/>
  <c r="R1128" i="54"/>
  <c r="N1129" i="54"/>
  <c r="O1129" i="54"/>
  <c r="P1129" i="54"/>
  <c r="Q1129" i="54"/>
  <c r="R1129" i="54"/>
  <c r="N1130" i="54"/>
  <c r="O1130" i="54"/>
  <c r="P1130" i="54"/>
  <c r="Q1130" i="54"/>
  <c r="R1130" i="54"/>
  <c r="N1131" i="54"/>
  <c r="O1131" i="54"/>
  <c r="P1131" i="54"/>
  <c r="Q1131" i="54"/>
  <c r="R1131" i="54"/>
  <c r="N1132" i="54"/>
  <c r="O1132" i="54"/>
  <c r="P1132" i="54"/>
  <c r="Q1132" i="54"/>
  <c r="R1132" i="54"/>
  <c r="N1133" i="54"/>
  <c r="O1133" i="54"/>
  <c r="P1133" i="54"/>
  <c r="Q1133" i="54"/>
  <c r="R1133" i="54"/>
  <c r="N1134" i="54"/>
  <c r="O1134" i="54"/>
  <c r="P1134" i="54"/>
  <c r="Q1134" i="54"/>
  <c r="R1134" i="54"/>
  <c r="N1135" i="54"/>
  <c r="O1135" i="54"/>
  <c r="P1135" i="54"/>
  <c r="Q1135" i="54"/>
  <c r="R1135" i="54"/>
  <c r="N1136" i="54"/>
  <c r="O1136" i="54"/>
  <c r="P1136" i="54"/>
  <c r="Q1136" i="54"/>
  <c r="R1136" i="54"/>
  <c r="N1137" i="54"/>
  <c r="O1137" i="54"/>
  <c r="P1137" i="54"/>
  <c r="Q1137" i="54"/>
  <c r="R1137" i="54"/>
  <c r="N1138" i="54"/>
  <c r="O1138" i="54"/>
  <c r="P1138" i="54"/>
  <c r="Q1138" i="54"/>
  <c r="R1138" i="54"/>
  <c r="N1139" i="54"/>
  <c r="O1139" i="54"/>
  <c r="P1139" i="54"/>
  <c r="Q1139" i="54"/>
  <c r="R1139" i="54"/>
  <c r="N1140" i="54"/>
  <c r="O1140" i="54"/>
  <c r="P1140" i="54"/>
  <c r="Q1140" i="54"/>
  <c r="R1140" i="54"/>
  <c r="N5" i="54"/>
  <c r="O5" i="54"/>
  <c r="P5" i="54"/>
  <c r="Q5" i="54"/>
  <c r="R5" i="54"/>
  <c r="N6" i="54"/>
  <c r="O6" i="54"/>
  <c r="P6" i="54"/>
  <c r="Q6" i="54"/>
  <c r="R6" i="54"/>
  <c r="N7" i="54"/>
  <c r="O7" i="54"/>
  <c r="P7" i="54"/>
  <c r="Q7" i="54"/>
  <c r="R7" i="54"/>
  <c r="N8" i="54"/>
  <c r="O8" i="54"/>
  <c r="P8" i="54"/>
  <c r="Q8" i="54"/>
  <c r="R8" i="54"/>
  <c r="N9" i="54"/>
  <c r="O9" i="54"/>
  <c r="P9" i="54"/>
  <c r="Q9" i="54"/>
  <c r="R9" i="54"/>
  <c r="N10" i="54"/>
  <c r="O10" i="54"/>
  <c r="P10" i="54"/>
  <c r="Q10" i="54"/>
  <c r="R10" i="54"/>
  <c r="N11" i="54"/>
  <c r="O11" i="54"/>
  <c r="P11" i="54"/>
  <c r="Q11" i="54"/>
  <c r="R11" i="54"/>
  <c r="N12" i="54"/>
  <c r="O12" i="54"/>
  <c r="P12" i="54"/>
  <c r="Q12" i="54"/>
  <c r="R12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M102" i="54"/>
  <c r="M103" i="54"/>
  <c r="M104" i="54"/>
  <c r="M105" i="54"/>
  <c r="M106" i="54"/>
  <c r="M107" i="54"/>
  <c r="M108" i="54"/>
  <c r="M109" i="54"/>
  <c r="M110" i="54"/>
  <c r="M111" i="54"/>
  <c r="M112" i="54"/>
  <c r="M113" i="54"/>
  <c r="M114" i="54"/>
  <c r="M115" i="54"/>
  <c r="M116" i="54"/>
  <c r="M117" i="54"/>
  <c r="M118" i="54"/>
  <c r="M119" i="54"/>
  <c r="M120" i="54"/>
  <c r="M121" i="54"/>
  <c r="M122" i="54"/>
  <c r="M123" i="54"/>
  <c r="M124" i="54"/>
  <c r="M125" i="54"/>
  <c r="M126" i="54"/>
  <c r="M127" i="54"/>
  <c r="M128" i="54"/>
  <c r="M129" i="54"/>
  <c r="M130" i="54"/>
  <c r="M131" i="54"/>
  <c r="M132" i="54"/>
  <c r="M133" i="54"/>
  <c r="M134" i="54"/>
  <c r="M135" i="54"/>
  <c r="M136" i="54"/>
  <c r="M137" i="54"/>
  <c r="M138" i="54"/>
  <c r="M139" i="54"/>
  <c r="M140" i="54"/>
  <c r="M141" i="54"/>
  <c r="M142" i="54"/>
  <c r="M143" i="54"/>
  <c r="M144" i="54"/>
  <c r="M145" i="54"/>
  <c r="M146" i="54"/>
  <c r="M147" i="54"/>
  <c r="M148" i="54"/>
  <c r="M149" i="54"/>
  <c r="M150" i="54"/>
  <c r="M151" i="54"/>
  <c r="M152" i="54"/>
  <c r="M153" i="54"/>
  <c r="M154" i="54"/>
  <c r="M155" i="54"/>
  <c r="M156" i="54"/>
  <c r="M157" i="54"/>
  <c r="M158" i="54"/>
  <c r="M159" i="54"/>
  <c r="M160" i="54"/>
  <c r="M161" i="54"/>
  <c r="M162" i="54"/>
  <c r="M163" i="54"/>
  <c r="M164" i="54"/>
  <c r="M165" i="54"/>
  <c r="M166" i="54"/>
  <c r="M167" i="54"/>
  <c r="M168" i="54"/>
  <c r="M169" i="54"/>
  <c r="M170" i="54"/>
  <c r="M171" i="54"/>
  <c r="M172" i="54"/>
  <c r="M173" i="54"/>
  <c r="M174" i="54"/>
  <c r="M175" i="54"/>
  <c r="M176" i="54"/>
  <c r="M177" i="54"/>
  <c r="M178" i="54"/>
  <c r="M179" i="54"/>
  <c r="M180" i="54"/>
  <c r="M181" i="54"/>
  <c r="M182" i="54"/>
  <c r="M183" i="54"/>
  <c r="M184" i="54"/>
  <c r="M185" i="54"/>
  <c r="M186" i="54"/>
  <c r="M187" i="54"/>
  <c r="M188" i="54"/>
  <c r="M189" i="54"/>
  <c r="M190" i="54"/>
  <c r="M191" i="54"/>
  <c r="M192" i="54"/>
  <c r="M193" i="54"/>
  <c r="M194" i="54"/>
  <c r="M195" i="54"/>
  <c r="M196" i="54"/>
  <c r="M197" i="54"/>
  <c r="M198" i="54"/>
  <c r="M199" i="54"/>
  <c r="M200" i="54"/>
  <c r="M201" i="54"/>
  <c r="M202" i="54"/>
  <c r="M203" i="54"/>
  <c r="M204" i="54"/>
  <c r="M205" i="54"/>
  <c r="M206" i="54"/>
  <c r="M207" i="54"/>
  <c r="M208" i="54"/>
  <c r="M209" i="54"/>
  <c r="M210" i="54"/>
  <c r="M211" i="54"/>
  <c r="M212" i="54"/>
  <c r="M213" i="54"/>
  <c r="M214" i="54"/>
  <c r="M215" i="54"/>
  <c r="M216" i="54"/>
  <c r="M217" i="54"/>
  <c r="M218" i="54"/>
  <c r="M219" i="54"/>
  <c r="M220" i="54"/>
  <c r="M221" i="54"/>
  <c r="M222" i="54"/>
  <c r="M223" i="54"/>
  <c r="M224" i="54"/>
  <c r="M225" i="54"/>
  <c r="M226" i="54"/>
  <c r="M227" i="54"/>
  <c r="M228" i="54"/>
  <c r="M229" i="54"/>
  <c r="M230" i="54"/>
  <c r="M231" i="54"/>
  <c r="M232" i="54"/>
  <c r="M233" i="54"/>
  <c r="M234" i="54"/>
  <c r="M235" i="54"/>
  <c r="M236" i="54"/>
  <c r="M237" i="54"/>
  <c r="M238" i="54"/>
  <c r="M239" i="54"/>
  <c r="M240" i="54"/>
  <c r="M241" i="54"/>
  <c r="M242" i="54"/>
  <c r="M243" i="54"/>
  <c r="M244" i="54"/>
  <c r="M245" i="54"/>
  <c r="M246" i="54"/>
  <c r="M247" i="54"/>
  <c r="M248" i="54"/>
  <c r="M249" i="54"/>
  <c r="M250" i="54"/>
  <c r="M251" i="54"/>
  <c r="M252" i="54"/>
  <c r="M253" i="54"/>
  <c r="M254" i="54"/>
  <c r="M255" i="54"/>
  <c r="M256" i="54"/>
  <c r="M257" i="54"/>
  <c r="M258" i="54"/>
  <c r="M259" i="54"/>
  <c r="M260" i="54"/>
  <c r="M261" i="54"/>
  <c r="M262" i="54"/>
  <c r="M263" i="54"/>
  <c r="M264" i="54"/>
  <c r="M265" i="54"/>
  <c r="M266" i="54"/>
  <c r="M267" i="54"/>
  <c r="M268" i="54"/>
  <c r="M269" i="54"/>
  <c r="M270" i="54"/>
  <c r="M271" i="54"/>
  <c r="M272" i="54"/>
  <c r="M273" i="54"/>
  <c r="M274" i="54"/>
  <c r="M275" i="54"/>
  <c r="M276" i="54"/>
  <c r="M277" i="54"/>
  <c r="M278" i="54"/>
  <c r="M279" i="54"/>
  <c r="M280" i="54"/>
  <c r="M281" i="54"/>
  <c r="M282" i="54"/>
  <c r="M283" i="54"/>
  <c r="M284" i="54"/>
  <c r="M285" i="54"/>
  <c r="M286" i="54"/>
  <c r="M287" i="54"/>
  <c r="M288" i="54"/>
  <c r="M289" i="54"/>
  <c r="M290" i="54"/>
  <c r="M291" i="54"/>
  <c r="M292" i="54"/>
  <c r="M293" i="54"/>
  <c r="M294" i="54"/>
  <c r="M295" i="54"/>
  <c r="M296" i="54"/>
  <c r="M297" i="54"/>
  <c r="M298" i="54"/>
  <c r="M299" i="54"/>
  <c r="M300" i="54"/>
  <c r="M301" i="54"/>
  <c r="M302" i="54"/>
  <c r="M303" i="54"/>
  <c r="M304" i="54"/>
  <c r="M305" i="54"/>
  <c r="M306" i="54"/>
  <c r="M307" i="54"/>
  <c r="M308" i="54"/>
  <c r="M309" i="54"/>
  <c r="M310" i="54"/>
  <c r="M311" i="54"/>
  <c r="M312" i="54"/>
  <c r="M313" i="54"/>
  <c r="M314" i="54"/>
  <c r="M315" i="54"/>
  <c r="M316" i="54"/>
  <c r="M317" i="54"/>
  <c r="M318" i="54"/>
  <c r="M319" i="54"/>
  <c r="M320" i="54"/>
  <c r="M321" i="54"/>
  <c r="M322" i="54"/>
  <c r="M323" i="54"/>
  <c r="M324" i="54"/>
  <c r="M325" i="54"/>
  <c r="M326" i="54"/>
  <c r="M327" i="54"/>
  <c r="M328" i="54"/>
  <c r="M329" i="54"/>
  <c r="M330" i="54"/>
  <c r="M331" i="54"/>
  <c r="M332" i="54"/>
  <c r="M333" i="54"/>
  <c r="M334" i="54"/>
  <c r="M335" i="54"/>
  <c r="M336" i="54"/>
  <c r="M337" i="54"/>
  <c r="M338" i="54"/>
  <c r="M339" i="54"/>
  <c r="M340" i="54"/>
  <c r="M341" i="54"/>
  <c r="M342" i="54"/>
  <c r="M343" i="54"/>
  <c r="M344" i="54"/>
  <c r="M345" i="54"/>
  <c r="M346" i="54"/>
  <c r="M347" i="54"/>
  <c r="M348" i="54"/>
  <c r="M349" i="54"/>
  <c r="M350" i="54"/>
  <c r="M351" i="54"/>
  <c r="M352" i="54"/>
  <c r="M353" i="54"/>
  <c r="M354" i="54"/>
  <c r="M355" i="54"/>
  <c r="M356" i="54"/>
  <c r="M357" i="54"/>
  <c r="M358" i="54"/>
  <c r="M359" i="54"/>
  <c r="M360" i="54"/>
  <c r="M361" i="54"/>
  <c r="M362" i="54"/>
  <c r="M363" i="54"/>
  <c r="M364" i="54"/>
  <c r="M365" i="54"/>
  <c r="M366" i="54"/>
  <c r="M367" i="54"/>
  <c r="M368" i="54"/>
  <c r="M369" i="54"/>
  <c r="M370" i="54"/>
  <c r="M371" i="54"/>
  <c r="M372" i="54"/>
  <c r="M373" i="54"/>
  <c r="M374" i="54"/>
  <c r="M375" i="54"/>
  <c r="M376" i="54"/>
  <c r="M377" i="54"/>
  <c r="M378" i="54"/>
  <c r="M379" i="54"/>
  <c r="M380" i="54"/>
  <c r="M381" i="54"/>
  <c r="M382" i="54"/>
  <c r="M383" i="54"/>
  <c r="M384" i="54"/>
  <c r="M385" i="54"/>
  <c r="M386" i="54"/>
  <c r="M387" i="54"/>
  <c r="M388" i="54"/>
  <c r="M389" i="54"/>
  <c r="M390" i="54"/>
  <c r="M391" i="54"/>
  <c r="M392" i="54"/>
  <c r="M393" i="54"/>
  <c r="M394" i="54"/>
  <c r="M395" i="54"/>
  <c r="M396" i="54"/>
  <c r="M397" i="54"/>
  <c r="M398" i="54"/>
  <c r="M399" i="54"/>
  <c r="M400" i="54"/>
  <c r="M401" i="54"/>
  <c r="M402" i="54"/>
  <c r="M403" i="54"/>
  <c r="M404" i="54"/>
  <c r="M405" i="54"/>
  <c r="M406" i="54"/>
  <c r="M407" i="54"/>
  <c r="M408" i="54"/>
  <c r="M409" i="54"/>
  <c r="M410" i="54"/>
  <c r="M411" i="54"/>
  <c r="M412" i="54"/>
  <c r="M413" i="54"/>
  <c r="M414" i="54"/>
  <c r="M415" i="54"/>
  <c r="M416" i="54"/>
  <c r="M417" i="54"/>
  <c r="M418" i="54"/>
  <c r="M419" i="54"/>
  <c r="M420" i="54"/>
  <c r="M421" i="54"/>
  <c r="M422" i="54"/>
  <c r="M423" i="54"/>
  <c r="M424" i="54"/>
  <c r="M425" i="54"/>
  <c r="M426" i="54"/>
  <c r="M427" i="54"/>
  <c r="M428" i="54"/>
  <c r="M429" i="54"/>
  <c r="M430" i="54"/>
  <c r="M431" i="54"/>
  <c r="M432" i="54"/>
  <c r="M433" i="54"/>
  <c r="M434" i="54"/>
  <c r="M435" i="54"/>
  <c r="M436" i="54"/>
  <c r="M437" i="54"/>
  <c r="M438" i="54"/>
  <c r="M439" i="54"/>
  <c r="M440" i="54"/>
  <c r="M441" i="54"/>
  <c r="M442" i="54"/>
  <c r="M443" i="54"/>
  <c r="M444" i="54"/>
  <c r="M445" i="54"/>
  <c r="M446" i="54"/>
  <c r="M447" i="54"/>
  <c r="M448" i="54"/>
  <c r="M449" i="54"/>
  <c r="M450" i="54"/>
  <c r="M451" i="54"/>
  <c r="M452" i="54"/>
  <c r="M453" i="54"/>
  <c r="M454" i="54"/>
  <c r="M455" i="54"/>
  <c r="M456" i="54"/>
  <c r="M457" i="54"/>
  <c r="M458" i="54"/>
  <c r="M459" i="54"/>
  <c r="M460" i="54"/>
  <c r="M461" i="54"/>
  <c r="M462" i="54"/>
  <c r="M463" i="54"/>
  <c r="M464" i="54"/>
  <c r="M465" i="54"/>
  <c r="M466" i="54"/>
  <c r="M467" i="54"/>
  <c r="M468" i="54"/>
  <c r="M469" i="54"/>
  <c r="M470" i="54"/>
  <c r="M471" i="54"/>
  <c r="M472" i="54"/>
  <c r="M473" i="54"/>
  <c r="M474" i="54"/>
  <c r="M475" i="54"/>
  <c r="M476" i="54"/>
  <c r="M477" i="54"/>
  <c r="M478" i="54"/>
  <c r="M479" i="54"/>
  <c r="M480" i="54"/>
  <c r="M481" i="54"/>
  <c r="M482" i="54"/>
  <c r="M483" i="54"/>
  <c r="M484" i="54"/>
  <c r="M485" i="54"/>
  <c r="M486" i="54"/>
  <c r="M487" i="54"/>
  <c r="M488" i="54"/>
  <c r="M489" i="54"/>
  <c r="M490" i="54"/>
  <c r="M491" i="54"/>
  <c r="M492" i="54"/>
  <c r="M493" i="54"/>
  <c r="M494" i="54"/>
  <c r="M495" i="54"/>
  <c r="M496" i="54"/>
  <c r="M497" i="54"/>
  <c r="M498" i="54"/>
  <c r="M499" i="54"/>
  <c r="M500" i="54"/>
  <c r="M501" i="54"/>
  <c r="M502" i="54"/>
  <c r="M503" i="54"/>
  <c r="M504" i="54"/>
  <c r="M505" i="54"/>
  <c r="M506" i="54"/>
  <c r="M507" i="54"/>
  <c r="M508" i="54"/>
  <c r="M509" i="54"/>
  <c r="M510" i="54"/>
  <c r="M511" i="54"/>
  <c r="M512" i="54"/>
  <c r="M513" i="54"/>
  <c r="M514" i="54"/>
  <c r="M515" i="54"/>
  <c r="M516" i="54"/>
  <c r="M517" i="54"/>
  <c r="M518" i="54"/>
  <c r="M519" i="54"/>
  <c r="M520" i="54"/>
  <c r="M521" i="54"/>
  <c r="M522" i="54"/>
  <c r="M523" i="54"/>
  <c r="M524" i="54"/>
  <c r="M525" i="54"/>
  <c r="M526" i="54"/>
  <c r="M527" i="54"/>
  <c r="M528" i="54"/>
  <c r="M529" i="54"/>
  <c r="M530" i="54"/>
  <c r="M531" i="54"/>
  <c r="M532" i="54"/>
  <c r="M533" i="54"/>
  <c r="M534" i="54"/>
  <c r="M535" i="54"/>
  <c r="M536" i="54"/>
  <c r="M537" i="54"/>
  <c r="M538" i="54"/>
  <c r="M539" i="54"/>
  <c r="M540" i="54"/>
  <c r="M541" i="54"/>
  <c r="M542" i="54"/>
  <c r="M543" i="54"/>
  <c r="M544" i="54"/>
  <c r="M545" i="54"/>
  <c r="M546" i="54"/>
  <c r="M547" i="54"/>
  <c r="M548" i="54"/>
  <c r="M549" i="54"/>
  <c r="M550" i="54"/>
  <c r="M551" i="54"/>
  <c r="M552" i="54"/>
  <c r="M553" i="54"/>
  <c r="M554" i="54"/>
  <c r="M555" i="54"/>
  <c r="M556" i="54"/>
  <c r="M557" i="54"/>
  <c r="M558" i="54"/>
  <c r="M559" i="54"/>
  <c r="M560" i="54"/>
  <c r="M561" i="54"/>
  <c r="M562" i="54"/>
  <c r="M563" i="54"/>
  <c r="M564" i="54"/>
  <c r="M565" i="54"/>
  <c r="M566" i="54"/>
  <c r="M567" i="54"/>
  <c r="M568" i="54"/>
  <c r="M569" i="54"/>
  <c r="M570" i="54"/>
  <c r="M571" i="54"/>
  <c r="M572" i="54"/>
  <c r="M573" i="54"/>
  <c r="M574" i="54"/>
  <c r="M575" i="54"/>
  <c r="M576" i="54"/>
  <c r="M577" i="54"/>
  <c r="M578" i="54"/>
  <c r="M579" i="54"/>
  <c r="M580" i="54"/>
  <c r="M581" i="54"/>
  <c r="M582" i="54"/>
  <c r="M583" i="54"/>
  <c r="M584" i="54"/>
  <c r="M585" i="54"/>
  <c r="M586" i="54"/>
  <c r="M587" i="54"/>
  <c r="M588" i="54"/>
  <c r="M589" i="54"/>
  <c r="M590" i="54"/>
  <c r="M591" i="54"/>
  <c r="M592" i="54"/>
  <c r="M593" i="54"/>
  <c r="M594" i="54"/>
  <c r="M595" i="54"/>
  <c r="M596" i="54"/>
  <c r="M597" i="54"/>
  <c r="M598" i="54"/>
  <c r="M599" i="54"/>
  <c r="M600" i="54"/>
  <c r="M601" i="54"/>
  <c r="M602" i="54"/>
  <c r="M603" i="54"/>
  <c r="M604" i="54"/>
  <c r="M605" i="54"/>
  <c r="M606" i="54"/>
  <c r="M607" i="54"/>
  <c r="M608" i="54"/>
  <c r="M609" i="54"/>
  <c r="M610" i="54"/>
  <c r="M611" i="54"/>
  <c r="M612" i="54"/>
  <c r="M613" i="54"/>
  <c r="M614" i="54"/>
  <c r="M615" i="54"/>
  <c r="M616" i="54"/>
  <c r="M617" i="54"/>
  <c r="M618" i="54"/>
  <c r="M619" i="54"/>
  <c r="M620" i="54"/>
  <c r="M621" i="54"/>
  <c r="M622" i="54"/>
  <c r="M623" i="54"/>
  <c r="M624" i="54"/>
  <c r="M625" i="54"/>
  <c r="M626" i="54"/>
  <c r="M627" i="54"/>
  <c r="M628" i="54"/>
  <c r="M629" i="54"/>
  <c r="M630" i="54"/>
  <c r="M631" i="54"/>
  <c r="M632" i="54"/>
  <c r="M633" i="54"/>
  <c r="M634" i="54"/>
  <c r="M635" i="54"/>
  <c r="M636" i="54"/>
  <c r="M637" i="54"/>
  <c r="M638" i="54"/>
  <c r="M639" i="54"/>
  <c r="M640" i="54"/>
  <c r="M641" i="54"/>
  <c r="M642" i="54"/>
  <c r="M643" i="54"/>
  <c r="M644" i="54"/>
  <c r="M645" i="54"/>
  <c r="M646" i="54"/>
  <c r="M647" i="54"/>
  <c r="M648" i="54"/>
  <c r="M649" i="54"/>
  <c r="M650" i="54"/>
  <c r="M651" i="54"/>
  <c r="M652" i="54"/>
  <c r="M653" i="54"/>
  <c r="M654" i="54"/>
  <c r="M655" i="54"/>
  <c r="M656" i="54"/>
  <c r="M657" i="54"/>
  <c r="M658" i="54"/>
  <c r="M659" i="54"/>
  <c r="M660" i="54"/>
  <c r="M661" i="54"/>
  <c r="M662" i="54"/>
  <c r="M663" i="54"/>
  <c r="M664" i="54"/>
  <c r="M665" i="54"/>
  <c r="M666" i="54"/>
  <c r="M667" i="54"/>
  <c r="M668" i="54"/>
  <c r="M669" i="54"/>
  <c r="M670" i="54"/>
  <c r="M671" i="54"/>
  <c r="M672" i="54"/>
  <c r="M673" i="54"/>
  <c r="M674" i="54"/>
  <c r="M675" i="54"/>
  <c r="M676" i="54"/>
  <c r="M677" i="54"/>
  <c r="M678" i="54"/>
  <c r="M679" i="54"/>
  <c r="M680" i="54"/>
  <c r="M681" i="54"/>
  <c r="M682" i="54"/>
  <c r="M683" i="54"/>
  <c r="M684" i="54"/>
  <c r="M685" i="54"/>
  <c r="M686" i="54"/>
  <c r="M687" i="54"/>
  <c r="M688" i="54"/>
  <c r="M689" i="54"/>
  <c r="M690" i="54"/>
  <c r="M691" i="54"/>
  <c r="M692" i="54"/>
  <c r="M693" i="54"/>
  <c r="M694" i="54"/>
  <c r="M695" i="54"/>
  <c r="M696" i="54"/>
  <c r="M697" i="54"/>
  <c r="M698" i="54"/>
  <c r="M699" i="54"/>
  <c r="M700" i="54"/>
  <c r="M701" i="54"/>
  <c r="M702" i="54"/>
  <c r="M703" i="54"/>
  <c r="M704" i="54"/>
  <c r="M705" i="54"/>
  <c r="M706" i="54"/>
  <c r="M707" i="54"/>
  <c r="M708" i="54"/>
  <c r="M709" i="54"/>
  <c r="M710" i="54"/>
  <c r="M711" i="54"/>
  <c r="M712" i="54"/>
  <c r="M713" i="54"/>
  <c r="M714" i="54"/>
  <c r="M715" i="54"/>
  <c r="M716" i="54"/>
  <c r="M717" i="54"/>
  <c r="M718" i="54"/>
  <c r="M719" i="54"/>
  <c r="M720" i="54"/>
  <c r="M721" i="54"/>
  <c r="M722" i="54"/>
  <c r="M723" i="54"/>
  <c r="M724" i="54"/>
  <c r="M725" i="54"/>
  <c r="M726" i="54"/>
  <c r="M727" i="54"/>
  <c r="M728" i="54"/>
  <c r="M729" i="54"/>
  <c r="M730" i="54"/>
  <c r="M731" i="54"/>
  <c r="M732" i="54"/>
  <c r="M733" i="54"/>
  <c r="M734" i="54"/>
  <c r="M735" i="54"/>
  <c r="M736" i="54"/>
  <c r="M737" i="54"/>
  <c r="M738" i="54"/>
  <c r="M739" i="54"/>
  <c r="M740" i="54"/>
  <c r="M741" i="54"/>
  <c r="M742" i="54"/>
  <c r="M743" i="54"/>
  <c r="M744" i="54"/>
  <c r="M745" i="54"/>
  <c r="M746" i="54"/>
  <c r="M747" i="54"/>
  <c r="M748" i="54"/>
  <c r="M749" i="54"/>
  <c r="M750" i="54"/>
  <c r="M751" i="54"/>
  <c r="M752" i="54"/>
  <c r="M753" i="54"/>
  <c r="M754" i="54"/>
  <c r="M755" i="54"/>
  <c r="M756" i="54"/>
  <c r="M757" i="54"/>
  <c r="M758" i="54"/>
  <c r="M759" i="54"/>
  <c r="M760" i="54"/>
  <c r="M761" i="54"/>
  <c r="M762" i="54"/>
  <c r="M763" i="54"/>
  <c r="M764" i="54"/>
  <c r="M765" i="54"/>
  <c r="M766" i="54"/>
  <c r="M767" i="54"/>
  <c r="M768" i="54"/>
  <c r="M769" i="54"/>
  <c r="M770" i="54"/>
  <c r="M771" i="54"/>
  <c r="M772" i="54"/>
  <c r="M773" i="54"/>
  <c r="M774" i="54"/>
  <c r="M775" i="54"/>
  <c r="M776" i="54"/>
  <c r="M777" i="54"/>
  <c r="M778" i="54"/>
  <c r="M779" i="54"/>
  <c r="M780" i="54"/>
  <c r="M781" i="54"/>
  <c r="M782" i="54"/>
  <c r="M783" i="54"/>
  <c r="M784" i="54"/>
  <c r="M785" i="54"/>
  <c r="M786" i="54"/>
  <c r="M787" i="54"/>
  <c r="M788" i="54"/>
  <c r="M789" i="54"/>
  <c r="M790" i="54"/>
  <c r="M791" i="54"/>
  <c r="M792" i="54"/>
  <c r="M793" i="54"/>
  <c r="M794" i="54"/>
  <c r="M795" i="54"/>
  <c r="M796" i="54"/>
  <c r="M797" i="54"/>
  <c r="M798" i="54"/>
  <c r="M799" i="54"/>
  <c r="M800" i="54"/>
  <c r="M801" i="54"/>
  <c r="M802" i="54"/>
  <c r="M803" i="54"/>
  <c r="M804" i="54"/>
  <c r="M805" i="54"/>
  <c r="M806" i="54"/>
  <c r="M807" i="54"/>
  <c r="M808" i="54"/>
  <c r="M809" i="54"/>
  <c r="M810" i="54"/>
  <c r="M811" i="54"/>
  <c r="M812" i="54"/>
  <c r="M813" i="54"/>
  <c r="M814" i="54"/>
  <c r="M815" i="54"/>
  <c r="M816" i="54"/>
  <c r="M817" i="54"/>
  <c r="M818" i="54"/>
  <c r="M819" i="54"/>
  <c r="M820" i="54"/>
  <c r="M821" i="54"/>
  <c r="M822" i="54"/>
  <c r="M823" i="54"/>
  <c r="M824" i="54"/>
  <c r="M825" i="54"/>
  <c r="M826" i="54"/>
  <c r="M827" i="54"/>
  <c r="M828" i="54"/>
  <c r="M829" i="54"/>
  <c r="M830" i="54"/>
  <c r="M831" i="54"/>
  <c r="M832" i="54"/>
  <c r="M833" i="54"/>
  <c r="M834" i="54"/>
  <c r="M835" i="54"/>
  <c r="M836" i="54"/>
  <c r="M837" i="54"/>
  <c r="M838" i="54"/>
  <c r="M839" i="54"/>
  <c r="M840" i="54"/>
  <c r="M841" i="54"/>
  <c r="M842" i="54"/>
  <c r="M843" i="54"/>
  <c r="M844" i="54"/>
  <c r="M845" i="54"/>
  <c r="M846" i="54"/>
  <c r="M847" i="54"/>
  <c r="M848" i="54"/>
  <c r="M849" i="54"/>
  <c r="M850" i="54"/>
  <c r="M851" i="54"/>
  <c r="M852" i="54"/>
  <c r="M853" i="54"/>
  <c r="M854" i="54"/>
  <c r="M855" i="54"/>
  <c r="M856" i="54"/>
  <c r="M857" i="54"/>
  <c r="M858" i="54"/>
  <c r="M859" i="54"/>
  <c r="M860" i="54"/>
  <c r="M861" i="54"/>
  <c r="M862" i="54"/>
  <c r="M863" i="54"/>
  <c r="M864" i="54"/>
  <c r="M865" i="54"/>
  <c r="M866" i="54"/>
  <c r="M867" i="54"/>
  <c r="M868" i="54"/>
  <c r="M869" i="54"/>
  <c r="M870" i="54"/>
  <c r="M871" i="54"/>
  <c r="M872" i="54"/>
  <c r="M873" i="54"/>
  <c r="M874" i="54"/>
  <c r="M875" i="54"/>
  <c r="M876" i="54"/>
  <c r="M877" i="54"/>
  <c r="M878" i="54"/>
  <c r="M879" i="54"/>
  <c r="M880" i="54"/>
  <c r="M881" i="54"/>
  <c r="M882" i="54"/>
  <c r="M883" i="54"/>
  <c r="M884" i="54"/>
  <c r="M885" i="54"/>
  <c r="M886" i="54"/>
  <c r="M887" i="54"/>
  <c r="M888" i="54"/>
  <c r="M889" i="54"/>
  <c r="M890" i="54"/>
  <c r="M891" i="54"/>
  <c r="M892" i="54"/>
  <c r="M893" i="54"/>
  <c r="M894" i="54"/>
  <c r="M895" i="54"/>
  <c r="M896" i="54"/>
  <c r="M897" i="54"/>
  <c r="M898" i="54"/>
  <c r="M899" i="54"/>
  <c r="M900" i="54"/>
  <c r="M901" i="54"/>
  <c r="M902" i="54"/>
  <c r="M903" i="54"/>
  <c r="M904" i="54"/>
  <c r="M905" i="54"/>
  <c r="M906" i="54"/>
  <c r="M907" i="54"/>
  <c r="M908" i="54"/>
  <c r="M909" i="54"/>
  <c r="M910" i="54"/>
  <c r="M911" i="54"/>
  <c r="M912" i="54"/>
  <c r="M913" i="54"/>
  <c r="M914" i="54"/>
  <c r="M915" i="54"/>
  <c r="M916" i="54"/>
  <c r="M917" i="54"/>
  <c r="M918" i="54"/>
  <c r="M919" i="54"/>
  <c r="M920" i="54"/>
  <c r="M921" i="54"/>
  <c r="M922" i="54"/>
  <c r="M923" i="54"/>
  <c r="M924" i="54"/>
  <c r="M925" i="54"/>
  <c r="M926" i="54"/>
  <c r="M927" i="54"/>
  <c r="M928" i="54"/>
  <c r="M929" i="54"/>
  <c r="M930" i="54"/>
  <c r="M931" i="54"/>
  <c r="M932" i="54"/>
  <c r="M933" i="54"/>
  <c r="M934" i="54"/>
  <c r="M935" i="54"/>
  <c r="M936" i="54"/>
  <c r="M937" i="54"/>
  <c r="M938" i="54"/>
  <c r="M939" i="54"/>
  <c r="M940" i="54"/>
  <c r="M941" i="54"/>
  <c r="M942" i="54"/>
  <c r="M943" i="54"/>
  <c r="M944" i="54"/>
  <c r="M945" i="54"/>
  <c r="M946" i="54"/>
  <c r="M947" i="54"/>
  <c r="M948" i="54"/>
  <c r="M949" i="54"/>
  <c r="M950" i="54"/>
  <c r="M951" i="54"/>
  <c r="M952" i="54"/>
  <c r="M953" i="54"/>
  <c r="M954" i="54"/>
  <c r="M955" i="54"/>
  <c r="M956" i="54"/>
  <c r="M957" i="54"/>
  <c r="M958" i="54"/>
  <c r="M959" i="54"/>
  <c r="M960" i="54"/>
  <c r="M961" i="54"/>
  <c r="M962" i="54"/>
  <c r="M963" i="54"/>
  <c r="M964" i="54"/>
  <c r="M965" i="54"/>
  <c r="M966" i="54"/>
  <c r="M967" i="54"/>
  <c r="M968" i="54"/>
  <c r="M969" i="54"/>
  <c r="M970" i="54"/>
  <c r="M971" i="54"/>
  <c r="M972" i="54"/>
  <c r="M973" i="54"/>
  <c r="M974" i="54"/>
  <c r="M975" i="54"/>
  <c r="M976" i="54"/>
  <c r="M977" i="54"/>
  <c r="M978" i="54"/>
  <c r="M979" i="54"/>
  <c r="M980" i="54"/>
  <c r="M981" i="54"/>
  <c r="M982" i="54"/>
  <c r="M983" i="54"/>
  <c r="M984" i="54"/>
  <c r="M985" i="54"/>
  <c r="M986" i="54"/>
  <c r="M987" i="54"/>
  <c r="M988" i="54"/>
  <c r="M989" i="54"/>
  <c r="M990" i="54"/>
  <c r="M991" i="54"/>
  <c r="M992" i="54"/>
  <c r="M993" i="54"/>
  <c r="M994" i="54"/>
  <c r="M995" i="54"/>
  <c r="M996" i="54"/>
  <c r="M997" i="54"/>
  <c r="M998" i="54"/>
  <c r="M999" i="54"/>
  <c r="M1000" i="54"/>
  <c r="M1001" i="54"/>
  <c r="M1002" i="54"/>
  <c r="M1003" i="54"/>
  <c r="M1004" i="54"/>
  <c r="M1005" i="54"/>
  <c r="M1006" i="54"/>
  <c r="M1007" i="54"/>
  <c r="M1008" i="54"/>
  <c r="M1009" i="54"/>
  <c r="M1010" i="54"/>
  <c r="M1011" i="54"/>
  <c r="M1012" i="54"/>
  <c r="M1013" i="54"/>
  <c r="M1014" i="54"/>
  <c r="M1015" i="54"/>
  <c r="M1016" i="54"/>
  <c r="M1017" i="54"/>
  <c r="M1018" i="54"/>
  <c r="M1019" i="54"/>
  <c r="M1020" i="54"/>
  <c r="M1021" i="54"/>
  <c r="M1022" i="54"/>
  <c r="M1023" i="54"/>
  <c r="M1024" i="54"/>
  <c r="M1025" i="54"/>
  <c r="M1026" i="54"/>
  <c r="M1027" i="54"/>
  <c r="M1028" i="54"/>
  <c r="M1029" i="54"/>
  <c r="M1030" i="54"/>
  <c r="M1031" i="54"/>
  <c r="M1032" i="54"/>
  <c r="M1033" i="54"/>
  <c r="M1034" i="54"/>
  <c r="M1035" i="54"/>
  <c r="M1036" i="54"/>
  <c r="M1037" i="54"/>
  <c r="M1038" i="54"/>
  <c r="M1039" i="54"/>
  <c r="M1040" i="54"/>
  <c r="M1041" i="54"/>
  <c r="M1042" i="54"/>
  <c r="M1043" i="54"/>
  <c r="M1044" i="54"/>
  <c r="M1045" i="54"/>
  <c r="M1046" i="54"/>
  <c r="M1047" i="54"/>
  <c r="M1048" i="54"/>
  <c r="M1049" i="54"/>
  <c r="M1050" i="54"/>
  <c r="M1051" i="54"/>
  <c r="M1052" i="54"/>
  <c r="M1053" i="54"/>
  <c r="M1054" i="54"/>
  <c r="M1055" i="54"/>
  <c r="M1056" i="54"/>
  <c r="M1057" i="54"/>
  <c r="M1058" i="54"/>
  <c r="M1059" i="54"/>
  <c r="M1060" i="54"/>
  <c r="M1061" i="54"/>
  <c r="M1062" i="54"/>
  <c r="M1063" i="54"/>
  <c r="M1064" i="54"/>
  <c r="M1065" i="54"/>
  <c r="M1066" i="54"/>
  <c r="M1067" i="54"/>
  <c r="M1068" i="54"/>
  <c r="M1069" i="54"/>
  <c r="M1070" i="54"/>
  <c r="M1071" i="54"/>
  <c r="M1072" i="54"/>
  <c r="M1073" i="54"/>
  <c r="M1074" i="54"/>
  <c r="M1075" i="54"/>
  <c r="M1076" i="54"/>
  <c r="M1077" i="54"/>
  <c r="M1078" i="54"/>
  <c r="M1079" i="54"/>
  <c r="M1080" i="54"/>
  <c r="M1081" i="54"/>
  <c r="M1082" i="54"/>
  <c r="M1083" i="54"/>
  <c r="M1084" i="54"/>
  <c r="M1085" i="54"/>
  <c r="M1086" i="54"/>
  <c r="M1087" i="54"/>
  <c r="M1088" i="54"/>
  <c r="M1089" i="54"/>
  <c r="M1090" i="54"/>
  <c r="M1091" i="54"/>
  <c r="M1092" i="54"/>
  <c r="M1093" i="54"/>
  <c r="M1094" i="54"/>
  <c r="M1095" i="54"/>
  <c r="M1096" i="54"/>
  <c r="M1097" i="54"/>
  <c r="M1098" i="54"/>
  <c r="M1099" i="54"/>
  <c r="M1100" i="54"/>
  <c r="M1101" i="54"/>
  <c r="M1102" i="54"/>
  <c r="M1103" i="54"/>
  <c r="M1104" i="54"/>
  <c r="M1105" i="54"/>
  <c r="M1106" i="54"/>
  <c r="M1107" i="54"/>
  <c r="M1108" i="54"/>
  <c r="M1109" i="54"/>
  <c r="M1110" i="54"/>
  <c r="M1111" i="54"/>
  <c r="M1112" i="54"/>
  <c r="M1113" i="54"/>
  <c r="M1114" i="54"/>
  <c r="M1115" i="54"/>
  <c r="M1116" i="54"/>
  <c r="M1117" i="54"/>
  <c r="M1118" i="54"/>
  <c r="M1119" i="54"/>
  <c r="M1120" i="54"/>
  <c r="M1121" i="54"/>
  <c r="M1122" i="54"/>
  <c r="M1123" i="54"/>
  <c r="M1124" i="54"/>
  <c r="M1125" i="54"/>
  <c r="M1126" i="54"/>
  <c r="M1127" i="54"/>
  <c r="M1128" i="54"/>
  <c r="M1129" i="54"/>
  <c r="M1130" i="54"/>
  <c r="M1131" i="54"/>
  <c r="M1132" i="54"/>
  <c r="M1133" i="54"/>
  <c r="M1134" i="54"/>
  <c r="M1135" i="54"/>
  <c r="M1136" i="54"/>
  <c r="M1137" i="54"/>
  <c r="M1138" i="54"/>
  <c r="M1139" i="54"/>
  <c r="M1140" i="54"/>
  <c r="M4" i="54"/>
  <c r="P4" i="54"/>
  <c r="O4" i="54"/>
  <c r="Q4" i="54"/>
  <c r="R4" i="54"/>
  <c r="N4" i="54"/>
  <c r="N3" i="54"/>
  <c r="V3" i="54" s="1"/>
  <c r="AM3" i="54" s="1"/>
  <c r="O3" i="54"/>
  <c r="W3" i="54" s="1"/>
  <c r="AN3" i="54" s="1"/>
  <c r="P3" i="54"/>
  <c r="X3" i="54" s="1"/>
  <c r="AO3" i="54" s="1"/>
  <c r="Q3" i="54"/>
  <c r="Y3" i="54" s="1"/>
  <c r="AP3" i="54" s="1"/>
  <c r="R3" i="54"/>
  <c r="Z3" i="54" s="1"/>
  <c r="AQ3" i="54" s="1"/>
  <c r="M3" i="54"/>
  <c r="U3" i="54" s="1"/>
  <c r="AL3" i="54" s="1"/>
  <c r="D7" i="50"/>
  <c r="D6" i="50"/>
  <c r="D5" i="50"/>
  <c r="D4" i="50"/>
  <c r="C7" i="53"/>
  <c r="C6" i="53"/>
  <c r="A3" i="53"/>
  <c r="A4" i="53" s="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K102" i="51"/>
  <c r="K103" i="51"/>
  <c r="K104" i="51"/>
  <c r="K105" i="51"/>
  <c r="K106" i="51"/>
  <c r="K107" i="51"/>
  <c r="K108" i="51"/>
  <c r="K109" i="51"/>
  <c r="K110" i="51"/>
  <c r="K111" i="51"/>
  <c r="K112" i="51"/>
  <c r="K113" i="51"/>
  <c r="K114" i="51"/>
  <c r="K115" i="51"/>
  <c r="K116" i="51"/>
  <c r="K117" i="51"/>
  <c r="K118" i="51"/>
  <c r="K119" i="51"/>
  <c r="K120" i="51"/>
  <c r="K121" i="51"/>
  <c r="K122" i="51"/>
  <c r="K123" i="51"/>
  <c r="K124" i="51"/>
  <c r="K125" i="51"/>
  <c r="K126" i="51"/>
  <c r="K127" i="51"/>
  <c r="K128" i="51"/>
  <c r="K129" i="51"/>
  <c r="K130" i="51"/>
  <c r="K131" i="51"/>
  <c r="K132" i="51"/>
  <c r="K133" i="51"/>
  <c r="K134" i="51"/>
  <c r="K135" i="51"/>
  <c r="K136" i="51"/>
  <c r="K137" i="51"/>
  <c r="K138" i="51"/>
  <c r="K139" i="51"/>
  <c r="K140" i="51"/>
  <c r="K141" i="51"/>
  <c r="K142" i="51"/>
  <c r="K143" i="51"/>
  <c r="K144" i="51"/>
  <c r="K145" i="51"/>
  <c r="K146" i="51"/>
  <c r="K147" i="51"/>
  <c r="K148" i="51"/>
  <c r="K149" i="51"/>
  <c r="K150" i="51"/>
  <c r="K151" i="51"/>
  <c r="K152" i="51"/>
  <c r="K153" i="51"/>
  <c r="K154" i="51"/>
  <c r="K155" i="51"/>
  <c r="K156" i="51"/>
  <c r="K157" i="51"/>
  <c r="K158" i="51"/>
  <c r="K159" i="51"/>
  <c r="K160" i="51"/>
  <c r="K161" i="51"/>
  <c r="K162" i="51"/>
  <c r="K163" i="51"/>
  <c r="K164" i="51"/>
  <c r="K165" i="51"/>
  <c r="K166" i="51"/>
  <c r="K167" i="51"/>
  <c r="K168" i="51"/>
  <c r="K169" i="51"/>
  <c r="K170" i="51"/>
  <c r="K171" i="51"/>
  <c r="K172" i="51"/>
  <c r="K173" i="51"/>
  <c r="K174" i="51"/>
  <c r="K175" i="51"/>
  <c r="K176" i="51"/>
  <c r="K177" i="51"/>
  <c r="K178" i="51"/>
  <c r="K179" i="51"/>
  <c r="K180" i="51"/>
  <c r="K181" i="51"/>
  <c r="K182" i="51"/>
  <c r="K183" i="51"/>
  <c r="K184" i="51"/>
  <c r="K185" i="51"/>
  <c r="K186" i="51"/>
  <c r="K187" i="51"/>
  <c r="K188" i="51"/>
  <c r="K189" i="51"/>
  <c r="K190" i="51"/>
  <c r="K191" i="51"/>
  <c r="K192" i="51"/>
  <c r="K193" i="51"/>
  <c r="K194" i="51"/>
  <c r="K195" i="51"/>
  <c r="K196" i="51"/>
  <c r="K197" i="51"/>
  <c r="K198" i="51"/>
  <c r="K199" i="51"/>
  <c r="K200" i="51"/>
  <c r="K201" i="51"/>
  <c r="K202" i="51"/>
  <c r="K203" i="51"/>
  <c r="K204" i="51"/>
  <c r="K205" i="51"/>
  <c r="K206" i="51"/>
  <c r="K207" i="51"/>
  <c r="K208" i="51"/>
  <c r="K209" i="51"/>
  <c r="K210" i="51"/>
  <c r="K211" i="51"/>
  <c r="K212" i="51"/>
  <c r="K213" i="51"/>
  <c r="K214" i="51"/>
  <c r="K215" i="51"/>
  <c r="K216" i="51"/>
  <c r="K217" i="51"/>
  <c r="K218" i="51"/>
  <c r="K219" i="51"/>
  <c r="K220" i="51"/>
  <c r="K221" i="51"/>
  <c r="K222" i="51"/>
  <c r="K223" i="51"/>
  <c r="K224" i="51"/>
  <c r="K225" i="51"/>
  <c r="K226" i="51"/>
  <c r="K227" i="51"/>
  <c r="K228" i="51"/>
  <c r="K229" i="51"/>
  <c r="K230" i="51"/>
  <c r="K231" i="51"/>
  <c r="K232" i="51"/>
  <c r="K233" i="51"/>
  <c r="K234" i="51"/>
  <c r="K235" i="51"/>
  <c r="K236" i="51"/>
  <c r="K237" i="51"/>
  <c r="K238" i="51"/>
  <c r="K239" i="51"/>
  <c r="K240" i="51"/>
  <c r="K241" i="51"/>
  <c r="K242" i="51"/>
  <c r="K243" i="51"/>
  <c r="K244" i="51"/>
  <c r="K245" i="51"/>
  <c r="K246" i="51"/>
  <c r="K247" i="51"/>
  <c r="K248" i="51"/>
  <c r="K249" i="51"/>
  <c r="K250" i="51"/>
  <c r="K251" i="51"/>
  <c r="K252" i="51"/>
  <c r="K253" i="51"/>
  <c r="K254" i="51"/>
  <c r="K255" i="51"/>
  <c r="K256" i="51"/>
  <c r="K257" i="51"/>
  <c r="K258" i="51"/>
  <c r="K259" i="51"/>
  <c r="K260" i="51"/>
  <c r="K261" i="51"/>
  <c r="K262" i="51"/>
  <c r="K263" i="51"/>
  <c r="K264" i="51"/>
  <c r="K265" i="51"/>
  <c r="K266" i="51"/>
  <c r="K267" i="51"/>
  <c r="K268" i="51"/>
  <c r="K269" i="51"/>
  <c r="K270" i="51"/>
  <c r="K271" i="51"/>
  <c r="K272" i="51"/>
  <c r="K273" i="51"/>
  <c r="K274" i="51"/>
  <c r="K275" i="51"/>
  <c r="K276" i="51"/>
  <c r="K277" i="51"/>
  <c r="K278" i="51"/>
  <c r="K279" i="51"/>
  <c r="K280" i="51"/>
  <c r="K281" i="51"/>
  <c r="K282" i="51"/>
  <c r="K283" i="51"/>
  <c r="K284" i="51"/>
  <c r="K285" i="51"/>
  <c r="K286" i="51"/>
  <c r="K287" i="51"/>
  <c r="K288" i="51"/>
  <c r="K289" i="51"/>
  <c r="K290" i="51"/>
  <c r="K291" i="51"/>
  <c r="K292" i="51"/>
  <c r="K293" i="51"/>
  <c r="K294" i="51"/>
  <c r="K295" i="51"/>
  <c r="K296" i="51"/>
  <c r="K297" i="51"/>
  <c r="K298" i="51"/>
  <c r="K299" i="51"/>
  <c r="K300" i="51"/>
  <c r="K301" i="51"/>
  <c r="K302" i="51"/>
  <c r="K303" i="51"/>
  <c r="K304" i="51"/>
  <c r="K305" i="51"/>
  <c r="K306" i="51"/>
  <c r="K307" i="51"/>
  <c r="K308" i="51"/>
  <c r="K309" i="51"/>
  <c r="K310" i="51"/>
  <c r="K311" i="51"/>
  <c r="K312" i="51"/>
  <c r="K313" i="51"/>
  <c r="K314" i="51"/>
  <c r="K315" i="51"/>
  <c r="K316" i="51"/>
  <c r="K317" i="51"/>
  <c r="K318" i="51"/>
  <c r="K319" i="51"/>
  <c r="K320" i="51"/>
  <c r="K321" i="51"/>
  <c r="K322" i="51"/>
  <c r="K323" i="51"/>
  <c r="K324" i="51"/>
  <c r="K325" i="51"/>
  <c r="K326" i="51"/>
  <c r="K327" i="51"/>
  <c r="K328" i="51"/>
  <c r="K329" i="51"/>
  <c r="K330" i="51"/>
  <c r="K331" i="51"/>
  <c r="K332" i="51"/>
  <c r="K333" i="51"/>
  <c r="K334" i="51"/>
  <c r="K335" i="51"/>
  <c r="K336" i="51"/>
  <c r="K337" i="51"/>
  <c r="K338" i="51"/>
  <c r="K339" i="51"/>
  <c r="K340" i="51"/>
  <c r="K341" i="51"/>
  <c r="K342" i="51"/>
  <c r="K343" i="51"/>
  <c r="K344" i="51"/>
  <c r="K345" i="51"/>
  <c r="K346" i="51"/>
  <c r="K347" i="51"/>
  <c r="K348" i="51"/>
  <c r="K349" i="51"/>
  <c r="K350" i="51"/>
  <c r="K351" i="51"/>
  <c r="K352" i="51"/>
  <c r="K353" i="51"/>
  <c r="K354" i="51"/>
  <c r="K355" i="51"/>
  <c r="K356" i="51"/>
  <c r="K357" i="51"/>
  <c r="K358" i="51"/>
  <c r="K359" i="51"/>
  <c r="K360" i="51"/>
  <c r="K361" i="51"/>
  <c r="K362" i="51"/>
  <c r="K363" i="51"/>
  <c r="K364" i="51"/>
  <c r="K365" i="51"/>
  <c r="K366" i="51"/>
  <c r="K367" i="51"/>
  <c r="K368" i="51"/>
  <c r="K369" i="51"/>
  <c r="K370" i="51"/>
  <c r="K371" i="51"/>
  <c r="K372" i="51"/>
  <c r="K373" i="51"/>
  <c r="K374" i="51"/>
  <c r="K375" i="51"/>
  <c r="K376" i="51"/>
  <c r="K377" i="51"/>
  <c r="K378" i="51"/>
  <c r="K379" i="51"/>
  <c r="K380" i="51"/>
  <c r="K381" i="51"/>
  <c r="K382" i="51"/>
  <c r="K383" i="51"/>
  <c r="K384" i="51"/>
  <c r="K385" i="51"/>
  <c r="K386" i="51"/>
  <c r="K387" i="51"/>
  <c r="K388" i="51"/>
  <c r="K389" i="51"/>
  <c r="K390" i="51"/>
  <c r="K391" i="51"/>
  <c r="K392" i="51"/>
  <c r="K393" i="51"/>
  <c r="K394" i="51"/>
  <c r="K395" i="51"/>
  <c r="K396" i="51"/>
  <c r="K397" i="51"/>
  <c r="K398" i="51"/>
  <c r="K399" i="51"/>
  <c r="K400" i="51"/>
  <c r="K401" i="51"/>
  <c r="K402" i="51"/>
  <c r="K403" i="51"/>
  <c r="K404" i="51"/>
  <c r="K405" i="51"/>
  <c r="K406" i="51"/>
  <c r="K407" i="51"/>
  <c r="K408" i="51"/>
  <c r="K409" i="51"/>
  <c r="K410" i="51"/>
  <c r="K411" i="51"/>
  <c r="K412" i="51"/>
  <c r="K413" i="51"/>
  <c r="K414" i="51"/>
  <c r="K415" i="51"/>
  <c r="K416" i="51"/>
  <c r="K417" i="51"/>
  <c r="K418" i="51"/>
  <c r="K419" i="51"/>
  <c r="K420" i="51"/>
  <c r="K421" i="51"/>
  <c r="K422" i="51"/>
  <c r="K423" i="51"/>
  <c r="K424" i="51"/>
  <c r="K425" i="51"/>
  <c r="K426" i="51"/>
  <c r="K427" i="51"/>
  <c r="K428" i="51"/>
  <c r="K429" i="51"/>
  <c r="K430" i="51"/>
  <c r="K431" i="51"/>
  <c r="K432" i="51"/>
  <c r="K433" i="51"/>
  <c r="K434" i="51"/>
  <c r="K435" i="51"/>
  <c r="K436" i="51"/>
  <c r="K437" i="51"/>
  <c r="K438" i="51"/>
  <c r="K439" i="51"/>
  <c r="K440" i="51"/>
  <c r="K441" i="51"/>
  <c r="K442" i="51"/>
  <c r="K443" i="51"/>
  <c r="K444" i="51"/>
  <c r="K445" i="51"/>
  <c r="K446" i="51"/>
  <c r="K447" i="51"/>
  <c r="K448" i="51"/>
  <c r="K449" i="51"/>
  <c r="K450" i="51"/>
  <c r="K451" i="51"/>
  <c r="K452" i="51"/>
  <c r="K453" i="51"/>
  <c r="K454" i="51"/>
  <c r="K455" i="51"/>
  <c r="K456" i="51"/>
  <c r="K457" i="51"/>
  <c r="K458" i="51"/>
  <c r="K459" i="51"/>
  <c r="K460" i="51"/>
  <c r="K461" i="51"/>
  <c r="K462" i="51"/>
  <c r="K463" i="51"/>
  <c r="K464" i="51"/>
  <c r="K465" i="51"/>
  <c r="K466" i="51"/>
  <c r="K467" i="51"/>
  <c r="K468" i="51"/>
  <c r="K469" i="51"/>
  <c r="K470" i="51"/>
  <c r="K471" i="51"/>
  <c r="K472" i="51"/>
  <c r="K473" i="51"/>
  <c r="K474" i="51"/>
  <c r="K475" i="51"/>
  <c r="K476" i="51"/>
  <c r="K477" i="51"/>
  <c r="K478" i="51"/>
  <c r="K479" i="51"/>
  <c r="K480" i="51"/>
  <c r="K481" i="51"/>
  <c r="K482" i="51"/>
  <c r="K483" i="51"/>
  <c r="K484" i="51"/>
  <c r="K485" i="51"/>
  <c r="K486" i="51"/>
  <c r="K487" i="51"/>
  <c r="K488" i="51"/>
  <c r="K489" i="51"/>
  <c r="K490" i="51"/>
  <c r="K491" i="51"/>
  <c r="K492" i="51"/>
  <c r="K493" i="51"/>
  <c r="K494" i="51"/>
  <c r="K495" i="51"/>
  <c r="K496" i="51"/>
  <c r="K497" i="51"/>
  <c r="K498" i="51"/>
  <c r="K499" i="51"/>
  <c r="K500" i="51"/>
  <c r="K501" i="51"/>
  <c r="K502" i="51"/>
  <c r="K503" i="51"/>
  <c r="K504" i="51"/>
  <c r="K505" i="51"/>
  <c r="K506" i="51"/>
  <c r="K507" i="51"/>
  <c r="K508" i="51"/>
  <c r="K509" i="51"/>
  <c r="K510" i="51"/>
  <c r="K511" i="51"/>
  <c r="K512" i="51"/>
  <c r="K513" i="51"/>
  <c r="K514" i="51"/>
  <c r="K515" i="51"/>
  <c r="K516" i="51"/>
  <c r="K517" i="51"/>
  <c r="K518" i="51"/>
  <c r="K519" i="51"/>
  <c r="K520" i="51"/>
  <c r="K521" i="51"/>
  <c r="K522" i="51"/>
  <c r="K523" i="51"/>
  <c r="K524" i="51"/>
  <c r="K525" i="51"/>
  <c r="K526" i="51"/>
  <c r="K527" i="51"/>
  <c r="K528" i="51"/>
  <c r="K529" i="51"/>
  <c r="K530" i="51"/>
  <c r="K531" i="51"/>
  <c r="K532" i="51"/>
  <c r="K533" i="51"/>
  <c r="K534" i="51"/>
  <c r="K535" i="51"/>
  <c r="K536" i="51"/>
  <c r="K537" i="51"/>
  <c r="K538" i="51"/>
  <c r="K539" i="51"/>
  <c r="K540" i="51"/>
  <c r="K541" i="51"/>
  <c r="K542" i="51"/>
  <c r="K543" i="51"/>
  <c r="K544" i="51"/>
  <c r="K545" i="51"/>
  <c r="K546" i="51"/>
  <c r="K547" i="51"/>
  <c r="K548" i="51"/>
  <c r="K549" i="51"/>
  <c r="K550" i="51"/>
  <c r="K551" i="51"/>
  <c r="K552" i="51"/>
  <c r="K553" i="51"/>
  <c r="K554" i="51"/>
  <c r="K555" i="51"/>
  <c r="K556" i="51"/>
  <c r="K557" i="51"/>
  <c r="K558" i="51"/>
  <c r="K559" i="51"/>
  <c r="K560" i="51"/>
  <c r="K561" i="51"/>
  <c r="K562" i="51"/>
  <c r="K563" i="51"/>
  <c r="K564" i="51"/>
  <c r="K565" i="51"/>
  <c r="K566" i="51"/>
  <c r="K567" i="51"/>
  <c r="K568" i="51"/>
  <c r="K569" i="51"/>
  <c r="K570" i="51"/>
  <c r="K571" i="51"/>
  <c r="K572" i="51"/>
  <c r="K573" i="51"/>
  <c r="K574" i="51"/>
  <c r="K575" i="51"/>
  <c r="K576" i="51"/>
  <c r="K577" i="51"/>
  <c r="K578" i="51"/>
  <c r="K579" i="51"/>
  <c r="K580" i="51"/>
  <c r="K581" i="51"/>
  <c r="K582" i="51"/>
  <c r="K583" i="51"/>
  <c r="K584" i="51"/>
  <c r="K585" i="51"/>
  <c r="K586" i="51"/>
  <c r="K587" i="51"/>
  <c r="K588" i="51"/>
  <c r="K589" i="51"/>
  <c r="K590" i="51"/>
  <c r="K591" i="51"/>
  <c r="K592" i="51"/>
  <c r="K593" i="51"/>
  <c r="K594" i="51"/>
  <c r="K595" i="51"/>
  <c r="K596" i="51"/>
  <c r="K597" i="51"/>
  <c r="K598" i="51"/>
  <c r="K599" i="51"/>
  <c r="K600" i="51"/>
  <c r="K601" i="51"/>
  <c r="K602" i="51"/>
  <c r="K603" i="51"/>
  <c r="K604" i="51"/>
  <c r="K605" i="51"/>
  <c r="K606" i="51"/>
  <c r="K607" i="51"/>
  <c r="K608" i="51"/>
  <c r="K609" i="51"/>
  <c r="K610" i="51"/>
  <c r="K611" i="51"/>
  <c r="K612" i="51"/>
  <c r="K613" i="51"/>
  <c r="K614" i="51"/>
  <c r="K615" i="51"/>
  <c r="K616" i="51"/>
  <c r="K617" i="51"/>
  <c r="K618" i="51"/>
  <c r="K619" i="51"/>
  <c r="K620" i="51"/>
  <c r="K621" i="51"/>
  <c r="K622" i="51"/>
  <c r="K623" i="51"/>
  <c r="K624" i="51"/>
  <c r="K625" i="51"/>
  <c r="K626" i="51"/>
  <c r="K627" i="51"/>
  <c r="K628" i="51"/>
  <c r="K629" i="51"/>
  <c r="K630" i="51"/>
  <c r="K631" i="51"/>
  <c r="K632" i="51"/>
  <c r="K633" i="51"/>
  <c r="K634" i="51"/>
  <c r="K635" i="51"/>
  <c r="K636" i="51"/>
  <c r="K637" i="51"/>
  <c r="K638" i="51"/>
  <c r="K639" i="51"/>
  <c r="K640" i="51"/>
  <c r="K641" i="51"/>
  <c r="K642" i="51"/>
  <c r="K643" i="51"/>
  <c r="K644" i="51"/>
  <c r="K645" i="51"/>
  <c r="K646" i="51"/>
  <c r="K647" i="51"/>
  <c r="K648" i="51"/>
  <c r="K649" i="51"/>
  <c r="K650" i="51"/>
  <c r="K651" i="51"/>
  <c r="K652" i="51"/>
  <c r="K653" i="51"/>
  <c r="K654" i="51"/>
  <c r="K655" i="51"/>
  <c r="K656" i="51"/>
  <c r="K657" i="51"/>
  <c r="K658" i="51"/>
  <c r="K659" i="51"/>
  <c r="K660" i="51"/>
  <c r="K661" i="51"/>
  <c r="K662" i="51"/>
  <c r="K663" i="51"/>
  <c r="K664" i="51"/>
  <c r="K665" i="51"/>
  <c r="K666" i="51"/>
  <c r="K667" i="51"/>
  <c r="K668" i="51"/>
  <c r="K669" i="51"/>
  <c r="K670" i="51"/>
  <c r="K671" i="51"/>
  <c r="K672" i="51"/>
  <c r="K673" i="51"/>
  <c r="K674" i="51"/>
  <c r="K675" i="51"/>
  <c r="K676" i="51"/>
  <c r="K677" i="51"/>
  <c r="K678" i="51"/>
  <c r="K679" i="51"/>
  <c r="K680" i="51"/>
  <c r="K681" i="51"/>
  <c r="K682" i="51"/>
  <c r="K683" i="51"/>
  <c r="K684" i="51"/>
  <c r="K685" i="51"/>
  <c r="K686" i="51"/>
  <c r="K687" i="51"/>
  <c r="K688" i="51"/>
  <c r="K689" i="51"/>
  <c r="K690" i="51"/>
  <c r="K691" i="51"/>
  <c r="K692" i="51"/>
  <c r="K693" i="51"/>
  <c r="K694" i="51"/>
  <c r="K695" i="51"/>
  <c r="K696" i="51"/>
  <c r="K697" i="51"/>
  <c r="K698" i="51"/>
  <c r="K699" i="51"/>
  <c r="K700" i="51"/>
  <c r="K701" i="51"/>
  <c r="K702" i="51"/>
  <c r="K703" i="51"/>
  <c r="K704" i="51"/>
  <c r="K705" i="51"/>
  <c r="K706" i="51"/>
  <c r="K707" i="51"/>
  <c r="K708" i="51"/>
  <c r="K709" i="51"/>
  <c r="K710" i="51"/>
  <c r="K711" i="51"/>
  <c r="K712" i="51"/>
  <c r="K713" i="51"/>
  <c r="K714" i="51"/>
  <c r="K715" i="51"/>
  <c r="K716" i="51"/>
  <c r="K717" i="51"/>
  <c r="K718" i="51"/>
  <c r="K719" i="51"/>
  <c r="K720" i="51"/>
  <c r="K721" i="51"/>
  <c r="K722" i="51"/>
  <c r="K723" i="51"/>
  <c r="K724" i="51"/>
  <c r="K725" i="51"/>
  <c r="K726" i="51"/>
  <c r="K727" i="51"/>
  <c r="K728" i="51"/>
  <c r="K729" i="51"/>
  <c r="K730" i="51"/>
  <c r="K731" i="51"/>
  <c r="K732" i="51"/>
  <c r="K733" i="51"/>
  <c r="K734" i="51"/>
  <c r="K735" i="51"/>
  <c r="K736" i="51"/>
  <c r="K737" i="51"/>
  <c r="K738" i="51"/>
  <c r="K739" i="51"/>
  <c r="K740" i="51"/>
  <c r="K741" i="51"/>
  <c r="K742" i="51"/>
  <c r="K743" i="51"/>
  <c r="K744" i="51"/>
  <c r="K745" i="51"/>
  <c r="K746" i="51"/>
  <c r="K747" i="51"/>
  <c r="K748" i="51"/>
  <c r="K749" i="51"/>
  <c r="K750" i="51"/>
  <c r="K751" i="51"/>
  <c r="K752" i="51"/>
  <c r="K753" i="51"/>
  <c r="K754" i="51"/>
  <c r="K755" i="51"/>
  <c r="K756" i="51"/>
  <c r="K757" i="51"/>
  <c r="K758" i="51"/>
  <c r="K759" i="51"/>
  <c r="K760" i="51"/>
  <c r="K761" i="51"/>
  <c r="K762" i="51"/>
  <c r="K763" i="51"/>
  <c r="K764" i="51"/>
  <c r="K765" i="51"/>
  <c r="K766" i="51"/>
  <c r="K767" i="51"/>
  <c r="K768" i="51"/>
  <c r="K769" i="51"/>
  <c r="K770" i="51"/>
  <c r="K771" i="51"/>
  <c r="K772" i="51"/>
  <c r="K773" i="51"/>
  <c r="K774" i="51"/>
  <c r="K775" i="51"/>
  <c r="K776" i="51"/>
  <c r="K777" i="51"/>
  <c r="K778" i="51"/>
  <c r="K779" i="51"/>
  <c r="K780" i="51"/>
  <c r="K781" i="51"/>
  <c r="K782" i="51"/>
  <c r="K783" i="51"/>
  <c r="K784" i="51"/>
  <c r="K785" i="51"/>
  <c r="K786" i="51"/>
  <c r="K787" i="51"/>
  <c r="K788" i="51"/>
  <c r="K789" i="51"/>
  <c r="K790" i="51"/>
  <c r="K791" i="51"/>
  <c r="K792" i="51"/>
  <c r="K793" i="51"/>
  <c r="K794" i="51"/>
  <c r="K795" i="51"/>
  <c r="K796" i="51"/>
  <c r="K797" i="51"/>
  <c r="K798" i="51"/>
  <c r="K799" i="51"/>
  <c r="K800" i="51"/>
  <c r="K801" i="51"/>
  <c r="K802" i="51"/>
  <c r="K803" i="51"/>
  <c r="K804" i="51"/>
  <c r="K805" i="51"/>
  <c r="K806" i="51"/>
  <c r="K807" i="51"/>
  <c r="K808" i="51"/>
  <c r="K809" i="51"/>
  <c r="K810" i="51"/>
  <c r="K811" i="51"/>
  <c r="K812" i="51"/>
  <c r="K813" i="51"/>
  <c r="K814" i="51"/>
  <c r="K815" i="51"/>
  <c r="K816" i="51"/>
  <c r="K817" i="51"/>
  <c r="K818" i="51"/>
  <c r="K819" i="51"/>
  <c r="K820" i="51"/>
  <c r="K821" i="51"/>
  <c r="K822" i="51"/>
  <c r="K823" i="51"/>
  <c r="K824" i="51"/>
  <c r="K825" i="51"/>
  <c r="K826" i="51"/>
  <c r="K827" i="51"/>
  <c r="K828" i="51"/>
  <c r="K829" i="51"/>
  <c r="K830" i="51"/>
  <c r="K831" i="51"/>
  <c r="K832" i="51"/>
  <c r="K833" i="51"/>
  <c r="K834" i="51"/>
  <c r="K835" i="51"/>
  <c r="K836" i="51"/>
  <c r="K837" i="51"/>
  <c r="K838" i="51"/>
  <c r="K839" i="51"/>
  <c r="K840" i="51"/>
  <c r="K841" i="51"/>
  <c r="K842" i="51"/>
  <c r="K843" i="51"/>
  <c r="K844" i="51"/>
  <c r="K845" i="51"/>
  <c r="K846" i="51"/>
  <c r="K847" i="51"/>
  <c r="K848" i="51"/>
  <c r="K849" i="51"/>
  <c r="K850" i="51"/>
  <c r="K851" i="51"/>
  <c r="K852" i="51"/>
  <c r="K853" i="51"/>
  <c r="K854" i="51"/>
  <c r="K855" i="51"/>
  <c r="K856" i="51"/>
  <c r="K857" i="51"/>
  <c r="K858" i="51"/>
  <c r="K859" i="51"/>
  <c r="K860" i="51"/>
  <c r="K861" i="51"/>
  <c r="K862" i="51"/>
  <c r="K863" i="51"/>
  <c r="K864" i="51"/>
  <c r="K865" i="51"/>
  <c r="K866" i="51"/>
  <c r="K867" i="51"/>
  <c r="K868" i="51"/>
  <c r="K869" i="51"/>
  <c r="K870" i="51"/>
  <c r="K871" i="51"/>
  <c r="K872" i="51"/>
  <c r="K873" i="51"/>
  <c r="K874" i="51"/>
  <c r="K875" i="51"/>
  <c r="K876" i="51"/>
  <c r="K877" i="51"/>
  <c r="K878" i="51"/>
  <c r="K879" i="51"/>
  <c r="K880" i="51"/>
  <c r="K881" i="51"/>
  <c r="K882" i="51"/>
  <c r="K883" i="51"/>
  <c r="K884" i="51"/>
  <c r="K885" i="51"/>
  <c r="K886" i="51"/>
  <c r="K887" i="51"/>
  <c r="K888" i="51"/>
  <c r="K889" i="51"/>
  <c r="K890" i="51"/>
  <c r="K891" i="51"/>
  <c r="K892" i="51"/>
  <c r="K893" i="51"/>
  <c r="K894" i="51"/>
  <c r="K895" i="51"/>
  <c r="K896" i="51"/>
  <c r="K897" i="51"/>
  <c r="K898" i="51"/>
  <c r="K899" i="51"/>
  <c r="K900" i="51"/>
  <c r="K901" i="51"/>
  <c r="K902" i="51"/>
  <c r="K903" i="51"/>
  <c r="K904" i="51"/>
  <c r="K905" i="51"/>
  <c r="K906" i="51"/>
  <c r="K907" i="51"/>
  <c r="K908" i="51"/>
  <c r="K909" i="51"/>
  <c r="K910" i="51"/>
  <c r="K911" i="51"/>
  <c r="K912" i="51"/>
  <c r="K913" i="51"/>
  <c r="K914" i="51"/>
  <c r="K915" i="51"/>
  <c r="K916" i="51"/>
  <c r="K917" i="51"/>
  <c r="K918" i="51"/>
  <c r="K919" i="51"/>
  <c r="K920" i="51"/>
  <c r="K921" i="51"/>
  <c r="K922" i="51"/>
  <c r="K923" i="51"/>
  <c r="K924" i="51"/>
  <c r="K925" i="51"/>
  <c r="K926" i="51"/>
  <c r="K927" i="51"/>
  <c r="K928" i="51"/>
  <c r="K929" i="51"/>
  <c r="K930" i="51"/>
  <c r="K931" i="51"/>
  <c r="K932" i="51"/>
  <c r="K933" i="51"/>
  <c r="K934" i="51"/>
  <c r="K935" i="51"/>
  <c r="K936" i="51"/>
  <c r="K937" i="51"/>
  <c r="K938" i="51"/>
  <c r="K939" i="51"/>
  <c r="K940" i="51"/>
  <c r="K941" i="51"/>
  <c r="K942" i="51"/>
  <c r="K943" i="51"/>
  <c r="K944" i="51"/>
  <c r="K945" i="51"/>
  <c r="K946" i="51"/>
  <c r="K947" i="51"/>
  <c r="K948" i="51"/>
  <c r="K949" i="51"/>
  <c r="K950" i="51"/>
  <c r="K951" i="51"/>
  <c r="K952" i="51"/>
  <c r="K953" i="51"/>
  <c r="K954" i="51"/>
  <c r="K955" i="51"/>
  <c r="K956" i="51"/>
  <c r="K957" i="51"/>
  <c r="K958" i="51"/>
  <c r="K959" i="51"/>
  <c r="K960" i="51"/>
  <c r="K961" i="51"/>
  <c r="K962" i="51"/>
  <c r="K963" i="51"/>
  <c r="K964" i="51"/>
  <c r="K965" i="51"/>
  <c r="K966" i="51"/>
  <c r="K967" i="51"/>
  <c r="K968" i="51"/>
  <c r="K969" i="51"/>
  <c r="K970" i="51"/>
  <c r="K971" i="51"/>
  <c r="K972" i="51"/>
  <c r="K973" i="51"/>
  <c r="K974" i="51"/>
  <c r="K975" i="51"/>
  <c r="K976" i="51"/>
  <c r="K977" i="51"/>
  <c r="K978" i="51"/>
  <c r="K979" i="51"/>
  <c r="K980" i="51"/>
  <c r="K981" i="51"/>
  <c r="K982" i="51"/>
  <c r="K983" i="51"/>
  <c r="K984" i="51"/>
  <c r="K985" i="51"/>
  <c r="K986" i="51"/>
  <c r="K987" i="51"/>
  <c r="K988" i="51"/>
  <c r="K989" i="51"/>
  <c r="K990" i="51"/>
  <c r="K991" i="51"/>
  <c r="K992" i="51"/>
  <c r="K993" i="51"/>
  <c r="K994" i="51"/>
  <c r="K995" i="51"/>
  <c r="K996" i="51"/>
  <c r="K997" i="51"/>
  <c r="K998" i="51"/>
  <c r="K999" i="51"/>
  <c r="K1000" i="51"/>
  <c r="K1001" i="51"/>
  <c r="K1002" i="51"/>
  <c r="K1003" i="51"/>
  <c r="K1004" i="51"/>
  <c r="K1005" i="51"/>
  <c r="K1006" i="51"/>
  <c r="K1007" i="51"/>
  <c r="K1008" i="51"/>
  <c r="K1009" i="51"/>
  <c r="K1010" i="51"/>
  <c r="K1011" i="51"/>
  <c r="K1012" i="51"/>
  <c r="K1013" i="51"/>
  <c r="K1014" i="51"/>
  <c r="K1015" i="51"/>
  <c r="K1016" i="51"/>
  <c r="K1017" i="51"/>
  <c r="K1018" i="51"/>
  <c r="K1019" i="51"/>
  <c r="K1020" i="51"/>
  <c r="K1021" i="51"/>
  <c r="K1022" i="51"/>
  <c r="K1023" i="51"/>
  <c r="K1024" i="51"/>
  <c r="K1025" i="51"/>
  <c r="K1026" i="51"/>
  <c r="K1027" i="51"/>
  <c r="K1028" i="51"/>
  <c r="K1029" i="51"/>
  <c r="K1030" i="51"/>
  <c r="K1031" i="51"/>
  <c r="K1032" i="51"/>
  <c r="K1033" i="51"/>
  <c r="K1034" i="51"/>
  <c r="K1035" i="51"/>
  <c r="K1036" i="51"/>
  <c r="K1037" i="51"/>
  <c r="K1038" i="51"/>
  <c r="K1039" i="51"/>
  <c r="K1040" i="51"/>
  <c r="K1041" i="51"/>
  <c r="K1042" i="51"/>
  <c r="K1043" i="51"/>
  <c r="K1044" i="51"/>
  <c r="K1045" i="51"/>
  <c r="K1046" i="51"/>
  <c r="K1047" i="51"/>
  <c r="K1048" i="51"/>
  <c r="K1049" i="51"/>
  <c r="K1050" i="51"/>
  <c r="K1051" i="51"/>
  <c r="K1052" i="51"/>
  <c r="K1053" i="51"/>
  <c r="K1054" i="51"/>
  <c r="K1055" i="51"/>
  <c r="K1056" i="51"/>
  <c r="K1057" i="51"/>
  <c r="K1058" i="51"/>
  <c r="K1059" i="51"/>
  <c r="K1060" i="51"/>
  <c r="K1061" i="51"/>
  <c r="K1062" i="51"/>
  <c r="K1063" i="51"/>
  <c r="K1064" i="51"/>
  <c r="K1065" i="51"/>
  <c r="K1066" i="51"/>
  <c r="K1067" i="51"/>
  <c r="K1068" i="51"/>
  <c r="K1069" i="51"/>
  <c r="K1070" i="51"/>
  <c r="K1071" i="51"/>
  <c r="K1072" i="51"/>
  <c r="K1073" i="51"/>
  <c r="K1074" i="51"/>
  <c r="K1075" i="51"/>
  <c r="K1076" i="51"/>
  <c r="K1077" i="51"/>
  <c r="K1078" i="51"/>
  <c r="K1079" i="51"/>
  <c r="K1080" i="51"/>
  <c r="K1081" i="51"/>
  <c r="K1082" i="51"/>
  <c r="K1083" i="51"/>
  <c r="K1084" i="51"/>
  <c r="K1085" i="51"/>
  <c r="K1086" i="51"/>
  <c r="K1087" i="51"/>
  <c r="K1088" i="51"/>
  <c r="K1089" i="51"/>
  <c r="K1090" i="51"/>
  <c r="K1091" i="51"/>
  <c r="K1092" i="51"/>
  <c r="K1093" i="51"/>
  <c r="K1094" i="51"/>
  <c r="K1095" i="51"/>
  <c r="K1096" i="51"/>
  <c r="K1097" i="51"/>
  <c r="K1098" i="51"/>
  <c r="K1099" i="51"/>
  <c r="K1100" i="51"/>
  <c r="K1101" i="51"/>
  <c r="K1102" i="51"/>
  <c r="K1103" i="51"/>
  <c r="K1104" i="51"/>
  <c r="K1105" i="51"/>
  <c r="K1106" i="51"/>
  <c r="K1107" i="51"/>
  <c r="K1108" i="51"/>
  <c r="K1109" i="51"/>
  <c r="K1110" i="51"/>
  <c r="K1111" i="51"/>
  <c r="K1112" i="51"/>
  <c r="K1113" i="51"/>
  <c r="K1114" i="51"/>
  <c r="K1115" i="51"/>
  <c r="K1116" i="51"/>
  <c r="K1117" i="51"/>
  <c r="K1118" i="51"/>
  <c r="K1119" i="51"/>
  <c r="K1120" i="51"/>
  <c r="K1121" i="51"/>
  <c r="K1122" i="51"/>
  <c r="K1123" i="51"/>
  <c r="K1124" i="51"/>
  <c r="K1125" i="51"/>
  <c r="K1126" i="51"/>
  <c r="K1127" i="51"/>
  <c r="K1128" i="51"/>
  <c r="K1129" i="51"/>
  <c r="K1130" i="51"/>
  <c r="K1131" i="51"/>
  <c r="K1132" i="51"/>
  <c r="K1133" i="51"/>
  <c r="K1134" i="51"/>
  <c r="K1135" i="51"/>
  <c r="K1136" i="51"/>
  <c r="K1137" i="51"/>
  <c r="K1138" i="51"/>
  <c r="K1139" i="51"/>
  <c r="K1140" i="51"/>
  <c r="K1141" i="51"/>
  <c r="K1142" i="51"/>
  <c r="K1143" i="51"/>
  <c r="K1144" i="51"/>
  <c r="K1145" i="51"/>
  <c r="K1146" i="51"/>
  <c r="K1147" i="51"/>
  <c r="K1148" i="51"/>
  <c r="K1149" i="51"/>
  <c r="K1150" i="51"/>
  <c r="K1151" i="51"/>
  <c r="K1152" i="51"/>
  <c r="K1153" i="51"/>
  <c r="K1154" i="51"/>
  <c r="K1155" i="51"/>
  <c r="K1156" i="51"/>
  <c r="K1157" i="51"/>
  <c r="K1158" i="51"/>
  <c r="K1159" i="51"/>
  <c r="K1160" i="51"/>
  <c r="K1161" i="51"/>
  <c r="K1162" i="51"/>
  <c r="K1163" i="51"/>
  <c r="K1164" i="51"/>
  <c r="K1165" i="51"/>
  <c r="K1166" i="51"/>
  <c r="K1167" i="51"/>
  <c r="K1168" i="51"/>
  <c r="K1169" i="51"/>
  <c r="K1170" i="51"/>
  <c r="K1171" i="51"/>
  <c r="K1172" i="51"/>
  <c r="K1173" i="51"/>
  <c r="K1174" i="51"/>
  <c r="K1175" i="51"/>
  <c r="K1176" i="51"/>
  <c r="K1177" i="51"/>
  <c r="K1178" i="51"/>
  <c r="K1179" i="51"/>
  <c r="K1180" i="51"/>
  <c r="K1181" i="51"/>
  <c r="K1182" i="51"/>
  <c r="K1183" i="51"/>
  <c r="K1184" i="51"/>
  <c r="K1185" i="51"/>
  <c r="K1186" i="51"/>
  <c r="K1187" i="51"/>
  <c r="K1188" i="51"/>
  <c r="K1189" i="51"/>
  <c r="K1190" i="51"/>
  <c r="K1191" i="51"/>
  <c r="K1192" i="51"/>
  <c r="K1193" i="51"/>
  <c r="K1194" i="51"/>
  <c r="K1195" i="51"/>
  <c r="K1196" i="51"/>
  <c r="K1197" i="51"/>
  <c r="K1198" i="51"/>
  <c r="K1199" i="51"/>
  <c r="K1200" i="51"/>
  <c r="K1201" i="51"/>
  <c r="K1202" i="51"/>
  <c r="K1203" i="51"/>
  <c r="K1204" i="51"/>
  <c r="K1205" i="51"/>
  <c r="K1206" i="51"/>
  <c r="K1207" i="51"/>
  <c r="K1208" i="51"/>
  <c r="K1209" i="51"/>
  <c r="K1210" i="51"/>
  <c r="K1211" i="51"/>
  <c r="K1212" i="51"/>
  <c r="K1213" i="51"/>
  <c r="K1214" i="51"/>
  <c r="K1215" i="51"/>
  <c r="K1216" i="51"/>
  <c r="K1217" i="51"/>
  <c r="K1218" i="51"/>
  <c r="K1219" i="51"/>
  <c r="K1220" i="51"/>
  <c r="K1221" i="51"/>
  <c r="K1222" i="51"/>
  <c r="K1223" i="51"/>
  <c r="K1224" i="51"/>
  <c r="K1225" i="51"/>
  <c r="K1226" i="51"/>
  <c r="K1227" i="51"/>
  <c r="K1228" i="51"/>
  <c r="K1229" i="51"/>
  <c r="K1230" i="51"/>
  <c r="K1231" i="51"/>
  <c r="K1232" i="51"/>
  <c r="K1233" i="51"/>
  <c r="K1234" i="51"/>
  <c r="K1235" i="51"/>
  <c r="K1236" i="51"/>
  <c r="K1237" i="51"/>
  <c r="K1238" i="51"/>
  <c r="K1239" i="51"/>
  <c r="K1240" i="51"/>
  <c r="K1241" i="51"/>
  <c r="K1242" i="51"/>
  <c r="K1243" i="51"/>
  <c r="K1244" i="51"/>
  <c r="K1245" i="51"/>
  <c r="K1246" i="51"/>
  <c r="K1247" i="51"/>
  <c r="K1248" i="51"/>
  <c r="K1249" i="51"/>
  <c r="K1250" i="51"/>
  <c r="K1251" i="51"/>
  <c r="K1252" i="51"/>
  <c r="K1253" i="51"/>
  <c r="K1254" i="51"/>
  <c r="K1255" i="51"/>
  <c r="K1256" i="51"/>
  <c r="K1257" i="51"/>
  <c r="K1258" i="51"/>
  <c r="K1259" i="51"/>
  <c r="K1260" i="51"/>
  <c r="K1261" i="51"/>
  <c r="K1262" i="51"/>
  <c r="K1263" i="51"/>
  <c r="K1264" i="51"/>
  <c r="K1265" i="51"/>
  <c r="K1266" i="51"/>
  <c r="K1267" i="51"/>
  <c r="K1268" i="51"/>
  <c r="K1269" i="51"/>
  <c r="K1270" i="51"/>
  <c r="K1271" i="51"/>
  <c r="K1272" i="51"/>
  <c r="K1273" i="51"/>
  <c r="K1274" i="51"/>
  <c r="K1275" i="51"/>
  <c r="K1276" i="51"/>
  <c r="K1277" i="51"/>
  <c r="K1278" i="51"/>
  <c r="K1279" i="51"/>
  <c r="K1280" i="51"/>
  <c r="K1281" i="51"/>
  <c r="K1282" i="51"/>
  <c r="K1283" i="51"/>
  <c r="K1284" i="51"/>
  <c r="K1285" i="51"/>
  <c r="K1286" i="51"/>
  <c r="K1287" i="51"/>
  <c r="K1288" i="51"/>
  <c r="K1289" i="51"/>
  <c r="K1290" i="51"/>
  <c r="K1291" i="51"/>
  <c r="K1292" i="51"/>
  <c r="K1293" i="51"/>
  <c r="K1294" i="51"/>
  <c r="K1295" i="51"/>
  <c r="K1296" i="51"/>
  <c r="K1297" i="51"/>
  <c r="K1298" i="51"/>
  <c r="K1299" i="51"/>
  <c r="K1300" i="51"/>
  <c r="K1301" i="51"/>
  <c r="K1302" i="51"/>
  <c r="K1303" i="51"/>
  <c r="K1304" i="51"/>
  <c r="K1305" i="51"/>
  <c r="K1306" i="51"/>
  <c r="K1307" i="51"/>
  <c r="K1308" i="51"/>
  <c r="K1309" i="51"/>
  <c r="K1310" i="51"/>
  <c r="K1311" i="51"/>
  <c r="K1312" i="51"/>
  <c r="K1313" i="51"/>
  <c r="K1314" i="51"/>
  <c r="K1315" i="51"/>
  <c r="K1316" i="51"/>
  <c r="K1317" i="51"/>
  <c r="K1318" i="51"/>
  <c r="K1319" i="51"/>
  <c r="K1320" i="51"/>
  <c r="K1321" i="51"/>
  <c r="K1322" i="51"/>
  <c r="K1323" i="51"/>
  <c r="K1324" i="51"/>
  <c r="K1325" i="51"/>
  <c r="K1326" i="51"/>
  <c r="K1327" i="51"/>
  <c r="K1328" i="51"/>
  <c r="K1329" i="51"/>
  <c r="K1330" i="51"/>
  <c r="K1331" i="51"/>
  <c r="K1332" i="51"/>
  <c r="K1333" i="51"/>
  <c r="K1334" i="51"/>
  <c r="K1335" i="51"/>
  <c r="K1336" i="51"/>
  <c r="K1337" i="51"/>
  <c r="K1338" i="51"/>
  <c r="K1339" i="51"/>
  <c r="D15" i="48" a="1"/>
  <c r="D15" i="48" s="1"/>
  <c r="D5" i="48" a="1"/>
  <c r="D5" i="48" s="1"/>
  <c r="E5" i="48" a="1"/>
  <c r="E5" i="48" s="1"/>
  <c r="C17" i="58" s="1" a="1"/>
  <c r="C17" i="58" s="1"/>
  <c r="D26" i="58" s="1"/>
  <c r="C5" i="48" a="1"/>
  <c r="C5" i="48" s="1"/>
  <c r="C15" i="58" s="1" a="1"/>
  <c r="C15" i="58" s="1"/>
  <c r="C24" i="58" s="1"/>
  <c r="B5" i="48" a="1"/>
  <c r="B5" i="48" s="1"/>
  <c r="C12" i="58" s="1" a="1"/>
  <c r="C12" i="58" s="1"/>
  <c r="C21" i="58" s="1"/>
  <c r="C13" i="58" l="1"/>
  <c r="D25" i="58"/>
  <c r="D21" i="58"/>
  <c r="D24" i="58"/>
  <c r="C26" i="58"/>
  <c r="O5" i="57"/>
  <c r="M6" i="57"/>
  <c r="Q6" i="57"/>
  <c r="O7" i="57"/>
  <c r="P8" i="57"/>
  <c r="N9" i="57"/>
  <c r="R9" i="57"/>
  <c r="P10" i="57"/>
  <c r="M11" i="57"/>
  <c r="Q11" i="57"/>
  <c r="O12" i="57"/>
  <c r="M13" i="57"/>
  <c r="Q13" i="57"/>
  <c r="O14" i="57"/>
  <c r="M15" i="57"/>
  <c r="Q15" i="57"/>
  <c r="N16" i="57"/>
  <c r="R16" i="57"/>
  <c r="P17" i="57"/>
  <c r="N18" i="57"/>
  <c r="R18" i="57"/>
  <c r="P19" i="57"/>
  <c r="M20" i="57"/>
  <c r="Q20" i="57"/>
  <c r="O21" i="57"/>
  <c r="M22" i="57"/>
  <c r="P5" i="57"/>
  <c r="N6" i="57"/>
  <c r="R6" i="57"/>
  <c r="P7" i="57"/>
  <c r="M8" i="57"/>
  <c r="Q8" i="57"/>
  <c r="O9" i="57"/>
  <c r="M10" i="57"/>
  <c r="Q10" i="57"/>
  <c r="N11" i="57"/>
  <c r="R11" i="57"/>
  <c r="P12" i="57"/>
  <c r="N13" i="57"/>
  <c r="R13" i="57"/>
  <c r="P14" i="57"/>
  <c r="N15" i="57"/>
  <c r="R15" i="57"/>
  <c r="O16" i="57"/>
  <c r="M17" i="57"/>
  <c r="Q17" i="57"/>
  <c r="O18" i="57"/>
  <c r="M19" i="57"/>
  <c r="Q19" i="57"/>
  <c r="N20" i="57"/>
  <c r="R20" i="57"/>
  <c r="P21" i="57"/>
  <c r="N22" i="57"/>
  <c r="R22" i="57"/>
  <c r="P23" i="57"/>
  <c r="M24" i="57"/>
  <c r="Q24" i="57"/>
  <c r="O25" i="57"/>
  <c r="M26" i="57"/>
  <c r="Q26" i="57"/>
  <c r="M5" i="57"/>
  <c r="O6" i="57"/>
  <c r="Q7" i="57"/>
  <c r="R8" i="57"/>
  <c r="N10" i="57"/>
  <c r="O11" i="57"/>
  <c r="Q12" i="57"/>
  <c r="M14" i="57"/>
  <c r="O15" i="57"/>
  <c r="P16" i="57"/>
  <c r="R17" i="57"/>
  <c r="N19" i="57"/>
  <c r="O20" i="57"/>
  <c r="Q21" i="57"/>
  <c r="Q22" i="57"/>
  <c r="Q23" i="57"/>
  <c r="O24" i="57"/>
  <c r="N25" i="57"/>
  <c r="N26" i="57"/>
  <c r="M27" i="57"/>
  <c r="Q27" i="57"/>
  <c r="N28" i="57"/>
  <c r="R28" i="57"/>
  <c r="P29" i="57"/>
  <c r="N30" i="57"/>
  <c r="R30" i="57"/>
  <c r="P31" i="57"/>
  <c r="M32" i="57"/>
  <c r="Q32" i="57"/>
  <c r="O33" i="57"/>
  <c r="M34" i="57"/>
  <c r="Q34" i="57"/>
  <c r="O35" i="57"/>
  <c r="P36" i="57"/>
  <c r="N37" i="57"/>
  <c r="R37" i="57"/>
  <c r="P38" i="57"/>
  <c r="N39" i="57"/>
  <c r="R39" i="57"/>
  <c r="O40" i="57"/>
  <c r="M41" i="57"/>
  <c r="Q41" i="57"/>
  <c r="O42" i="57"/>
  <c r="M43" i="57"/>
  <c r="Q43" i="57"/>
  <c r="N44" i="57"/>
  <c r="R44" i="57"/>
  <c r="P45" i="57"/>
  <c r="N46" i="57"/>
  <c r="R46" i="57"/>
  <c r="P47" i="57"/>
  <c r="M48" i="57"/>
  <c r="Q48" i="57"/>
  <c r="O49" i="57"/>
  <c r="M50" i="57"/>
  <c r="Q50" i="57"/>
  <c r="O51" i="57"/>
  <c r="P52" i="57"/>
  <c r="N53" i="57"/>
  <c r="R53" i="57"/>
  <c r="P54" i="57"/>
  <c r="N55" i="57"/>
  <c r="R55" i="57"/>
  <c r="O56" i="57"/>
  <c r="M57" i="57"/>
  <c r="Q57" i="57"/>
  <c r="O58" i="57"/>
  <c r="M59" i="57"/>
  <c r="Q59" i="57"/>
  <c r="N60" i="57"/>
  <c r="R60" i="57"/>
  <c r="P61" i="57"/>
  <c r="N62" i="57"/>
  <c r="R62" i="57"/>
  <c r="P63" i="57"/>
  <c r="M64" i="57"/>
  <c r="Q64" i="57"/>
  <c r="O65" i="57"/>
  <c r="M66" i="57"/>
  <c r="Q66" i="57"/>
  <c r="O67" i="57"/>
  <c r="P68" i="57"/>
  <c r="N5" i="57"/>
  <c r="P6" i="57"/>
  <c r="R7" i="57"/>
  <c r="M9" i="57"/>
  <c r="O10" i="57"/>
  <c r="P11" i="57"/>
  <c r="R12" i="57"/>
  <c r="N14" i="57"/>
  <c r="P15" i="57"/>
  <c r="Q16" i="57"/>
  <c r="M18" i="57"/>
  <c r="O19" i="57"/>
  <c r="P20" i="57"/>
  <c r="S20" i="57" s="1"/>
  <c r="R21" i="57"/>
  <c r="M23" i="57"/>
  <c r="R23" i="57"/>
  <c r="P24" i="57"/>
  <c r="P25" i="57"/>
  <c r="O26" i="57"/>
  <c r="N27" i="57"/>
  <c r="R27" i="57"/>
  <c r="O28" i="57"/>
  <c r="M29" i="57"/>
  <c r="Q29" i="57"/>
  <c r="O30" i="57"/>
  <c r="M31" i="57"/>
  <c r="Q31" i="57"/>
  <c r="N32" i="57"/>
  <c r="R32" i="57"/>
  <c r="P33" i="57"/>
  <c r="N34" i="57"/>
  <c r="R34" i="57"/>
  <c r="P35" i="57"/>
  <c r="M36" i="57"/>
  <c r="Q36" i="57"/>
  <c r="O37" i="57"/>
  <c r="M38" i="57"/>
  <c r="Q38" i="57"/>
  <c r="O39" i="57"/>
  <c r="P40" i="57"/>
  <c r="N41" i="57"/>
  <c r="R41" i="57"/>
  <c r="P42" i="57"/>
  <c r="N43" i="57"/>
  <c r="R43" i="57"/>
  <c r="O44" i="57"/>
  <c r="M45" i="57"/>
  <c r="Q45" i="57"/>
  <c r="O46" i="57"/>
  <c r="M47" i="57"/>
  <c r="Q47" i="57"/>
  <c r="N48" i="57"/>
  <c r="R48" i="57"/>
  <c r="P49" i="57"/>
  <c r="N50" i="57"/>
  <c r="R50" i="57"/>
  <c r="P51" i="57"/>
  <c r="M52" i="57"/>
  <c r="Q52" i="57"/>
  <c r="O53" i="57"/>
  <c r="M54" i="57"/>
  <c r="Q54" i="57"/>
  <c r="O55" i="57"/>
  <c r="P56" i="57"/>
  <c r="N57" i="57"/>
  <c r="R57" i="57"/>
  <c r="P58" i="57"/>
  <c r="N59" i="57"/>
  <c r="R59" i="57"/>
  <c r="O60" i="57"/>
  <c r="M61" i="57"/>
  <c r="Q61" i="57"/>
  <c r="O62" i="57"/>
  <c r="M63" i="57"/>
  <c r="Q63" i="57"/>
  <c r="Q5" i="57"/>
  <c r="M7" i="57"/>
  <c r="N8" i="57"/>
  <c r="P9" i="57"/>
  <c r="R10" i="57"/>
  <c r="M12" i="57"/>
  <c r="O13" i="57"/>
  <c r="Q14" i="57"/>
  <c r="N17" i="57"/>
  <c r="P18" i="57"/>
  <c r="R19" i="57"/>
  <c r="M21" i="57"/>
  <c r="O22" i="57"/>
  <c r="N23" i="57"/>
  <c r="R24" i="57"/>
  <c r="Q25" i="57"/>
  <c r="P26" i="57"/>
  <c r="O27" i="57"/>
  <c r="P28" i="57"/>
  <c r="N29" i="57"/>
  <c r="R29" i="57"/>
  <c r="P30" i="57"/>
  <c r="N31" i="57"/>
  <c r="R31" i="57"/>
  <c r="O32" i="57"/>
  <c r="M33" i="57"/>
  <c r="Q33" i="57"/>
  <c r="O34" i="57"/>
  <c r="M35" i="57"/>
  <c r="Q35" i="57"/>
  <c r="N36" i="57"/>
  <c r="R36" i="57"/>
  <c r="P37" i="57"/>
  <c r="N38" i="57"/>
  <c r="R38" i="57"/>
  <c r="P39" i="57"/>
  <c r="M40" i="57"/>
  <c r="Q40" i="57"/>
  <c r="O41" i="57"/>
  <c r="M42" i="57"/>
  <c r="Q42" i="57"/>
  <c r="O43" i="57"/>
  <c r="P44" i="57"/>
  <c r="N45" i="57"/>
  <c r="R45" i="57"/>
  <c r="P46" i="57"/>
  <c r="N47" i="57"/>
  <c r="R47" i="57"/>
  <c r="O48" i="57"/>
  <c r="M49" i="57"/>
  <c r="Q49" i="57"/>
  <c r="O50" i="57"/>
  <c r="M51" i="57"/>
  <c r="Q51" i="57"/>
  <c r="N52" i="57"/>
  <c r="R52" i="57"/>
  <c r="P53" i="57"/>
  <c r="N54" i="57"/>
  <c r="R54" i="57"/>
  <c r="P55" i="57"/>
  <c r="M56" i="57"/>
  <c r="Q56" i="57"/>
  <c r="O57" i="57"/>
  <c r="M58" i="57"/>
  <c r="Q58" i="57"/>
  <c r="O59" i="57"/>
  <c r="P60" i="57"/>
  <c r="N61" i="57"/>
  <c r="R61" i="57"/>
  <c r="P62" i="57"/>
  <c r="N63" i="57"/>
  <c r="R63" i="57"/>
  <c r="O64" i="57"/>
  <c r="R5" i="57"/>
  <c r="N7" i="57"/>
  <c r="O8" i="57"/>
  <c r="Q9" i="57"/>
  <c r="N12" i="57"/>
  <c r="P13" i="57"/>
  <c r="R14" i="57"/>
  <c r="M16" i="57"/>
  <c r="S16" i="57" s="1"/>
  <c r="O17" i="57"/>
  <c r="Q18" i="57"/>
  <c r="N21" i="57"/>
  <c r="P22" i="57"/>
  <c r="O23" i="57"/>
  <c r="N24" i="57"/>
  <c r="M25" i="57"/>
  <c r="R25" i="57"/>
  <c r="R26" i="57"/>
  <c r="P27" i="57"/>
  <c r="M28" i="57"/>
  <c r="Q28" i="57"/>
  <c r="O29" i="57"/>
  <c r="M30" i="57"/>
  <c r="Q30" i="57"/>
  <c r="O31" i="57"/>
  <c r="P32" i="57"/>
  <c r="N33" i="57"/>
  <c r="R33" i="57"/>
  <c r="P34" i="57"/>
  <c r="N35" i="57"/>
  <c r="R35" i="57"/>
  <c r="O36" i="57"/>
  <c r="M37" i="57"/>
  <c r="Q37" i="57"/>
  <c r="O38" i="57"/>
  <c r="M39" i="57"/>
  <c r="Q39" i="57"/>
  <c r="N40" i="57"/>
  <c r="R40" i="57"/>
  <c r="P41" i="57"/>
  <c r="N42" i="57"/>
  <c r="R42" i="57"/>
  <c r="P43" i="57"/>
  <c r="M44" i="57"/>
  <c r="Q44" i="57"/>
  <c r="O45" i="57"/>
  <c r="M46" i="57"/>
  <c r="Q46" i="57"/>
  <c r="O47" i="57"/>
  <c r="P48" i="57"/>
  <c r="N49" i="57"/>
  <c r="R49" i="57"/>
  <c r="P50" i="57"/>
  <c r="N51" i="57"/>
  <c r="R51" i="57"/>
  <c r="O52" i="57"/>
  <c r="M53" i="57"/>
  <c r="Q53" i="57"/>
  <c r="O54" i="57"/>
  <c r="M55" i="57"/>
  <c r="Q55" i="57"/>
  <c r="N56" i="57"/>
  <c r="R56" i="57"/>
  <c r="P57" i="57"/>
  <c r="N58" i="57"/>
  <c r="R58" i="57"/>
  <c r="P59" i="57"/>
  <c r="M60" i="57"/>
  <c r="Q60" i="57"/>
  <c r="O61" i="57"/>
  <c r="M62" i="57"/>
  <c r="Q62" i="57"/>
  <c r="O63" i="57"/>
  <c r="P64" i="57"/>
  <c r="N65" i="57"/>
  <c r="R65" i="57"/>
  <c r="P66" i="57"/>
  <c r="N67" i="57"/>
  <c r="R67" i="57"/>
  <c r="O68" i="57"/>
  <c r="M69" i="57"/>
  <c r="Q69" i="57"/>
  <c r="O70" i="57"/>
  <c r="N64" i="57"/>
  <c r="Q65" i="57"/>
  <c r="M67" i="57"/>
  <c r="N68" i="57"/>
  <c r="O69" i="57"/>
  <c r="N70" i="57"/>
  <c r="M71" i="57"/>
  <c r="Q71" i="57"/>
  <c r="N72" i="57"/>
  <c r="R72" i="57"/>
  <c r="P73" i="57"/>
  <c r="N74" i="57"/>
  <c r="R74" i="57"/>
  <c r="P75" i="57"/>
  <c r="M76" i="57"/>
  <c r="Q76" i="57"/>
  <c r="O77" i="57"/>
  <c r="M78" i="57"/>
  <c r="Q78" i="57"/>
  <c r="O79" i="57"/>
  <c r="P80" i="57"/>
  <c r="N81" i="57"/>
  <c r="R81" i="57"/>
  <c r="P82" i="57"/>
  <c r="N83" i="57"/>
  <c r="R83" i="57"/>
  <c r="O84" i="57"/>
  <c r="M85" i="57"/>
  <c r="Q85" i="57"/>
  <c r="O86" i="57"/>
  <c r="M87" i="57"/>
  <c r="Q87" i="57"/>
  <c r="N88" i="57"/>
  <c r="R88" i="57"/>
  <c r="P89" i="57"/>
  <c r="N90" i="57"/>
  <c r="R90" i="57"/>
  <c r="P91" i="57"/>
  <c r="M92" i="57"/>
  <c r="Q92" i="57"/>
  <c r="O93" i="57"/>
  <c r="M94" i="57"/>
  <c r="Q94" i="57"/>
  <c r="O95" i="57"/>
  <c r="P96" i="57"/>
  <c r="N97" i="57"/>
  <c r="R97" i="57"/>
  <c r="P98" i="57"/>
  <c r="N99" i="57"/>
  <c r="R99" i="57"/>
  <c r="O100" i="57"/>
  <c r="M101" i="57"/>
  <c r="Q101" i="57"/>
  <c r="O102" i="57"/>
  <c r="M103" i="57"/>
  <c r="Q103" i="57"/>
  <c r="N104" i="57"/>
  <c r="R104" i="57"/>
  <c r="P105" i="57"/>
  <c r="N106" i="57"/>
  <c r="R106" i="57"/>
  <c r="P107" i="57"/>
  <c r="N108" i="57"/>
  <c r="R108" i="57"/>
  <c r="P109" i="57"/>
  <c r="M110" i="57"/>
  <c r="Q110" i="57"/>
  <c r="O111" i="57"/>
  <c r="M112" i="57"/>
  <c r="Q112" i="57"/>
  <c r="O113" i="57"/>
  <c r="P114" i="57"/>
  <c r="N115" i="57"/>
  <c r="R115" i="57"/>
  <c r="P116" i="57"/>
  <c r="N117" i="57"/>
  <c r="R117" i="57"/>
  <c r="O118" i="57"/>
  <c r="M119" i="57"/>
  <c r="Q119" i="57"/>
  <c r="O120" i="57"/>
  <c r="M121" i="57"/>
  <c r="Q121" i="57"/>
  <c r="R64" i="57"/>
  <c r="N66" i="57"/>
  <c r="P67" i="57"/>
  <c r="Q68" i="57"/>
  <c r="P69" i="57"/>
  <c r="P70" i="57"/>
  <c r="N71" i="57"/>
  <c r="R71" i="57"/>
  <c r="O72" i="57"/>
  <c r="M73" i="57"/>
  <c r="Q73" i="57"/>
  <c r="O74" i="57"/>
  <c r="M75" i="57"/>
  <c r="Q75" i="57"/>
  <c r="N76" i="57"/>
  <c r="R76" i="57"/>
  <c r="P77" i="57"/>
  <c r="N78" i="57"/>
  <c r="R78" i="57"/>
  <c r="P79" i="57"/>
  <c r="M80" i="57"/>
  <c r="Q80" i="57"/>
  <c r="O81" i="57"/>
  <c r="M82" i="57"/>
  <c r="Q82" i="57"/>
  <c r="O83" i="57"/>
  <c r="P84" i="57"/>
  <c r="N85" i="57"/>
  <c r="R85" i="57"/>
  <c r="P86" i="57"/>
  <c r="N87" i="57"/>
  <c r="R87" i="57"/>
  <c r="O88" i="57"/>
  <c r="M89" i="57"/>
  <c r="Q89" i="57"/>
  <c r="O90" i="57"/>
  <c r="M91" i="57"/>
  <c r="Q91" i="57"/>
  <c r="N92" i="57"/>
  <c r="R92" i="57"/>
  <c r="P93" i="57"/>
  <c r="N94" i="57"/>
  <c r="R94" i="57"/>
  <c r="P95" i="57"/>
  <c r="M96" i="57"/>
  <c r="Q96" i="57"/>
  <c r="O97" i="57"/>
  <c r="M98" i="57"/>
  <c r="Q98" i="57"/>
  <c r="O99" i="57"/>
  <c r="P100" i="57"/>
  <c r="N101" i="57"/>
  <c r="R101" i="57"/>
  <c r="P102" i="57"/>
  <c r="N103" i="57"/>
  <c r="R103" i="57"/>
  <c r="O104" i="57"/>
  <c r="M105" i="57"/>
  <c r="Q105" i="57"/>
  <c r="O106" i="57"/>
  <c r="M107" i="57"/>
  <c r="Q107" i="57"/>
  <c r="O108" i="57"/>
  <c r="M109" i="57"/>
  <c r="Q109" i="57"/>
  <c r="N110" i="57"/>
  <c r="R110" i="57"/>
  <c r="P111" i="57"/>
  <c r="N112" i="57"/>
  <c r="R112" i="57"/>
  <c r="P113" i="57"/>
  <c r="M114" i="57"/>
  <c r="Q114" i="57"/>
  <c r="O115" i="57"/>
  <c r="M116" i="57"/>
  <c r="Q116" i="57"/>
  <c r="O117" i="57"/>
  <c r="P118" i="57"/>
  <c r="N119" i="57"/>
  <c r="R119" i="57"/>
  <c r="P120" i="57"/>
  <c r="N121" i="57"/>
  <c r="M65" i="57"/>
  <c r="O66" i="57"/>
  <c r="Q67" i="57"/>
  <c r="R68" i="57"/>
  <c r="R69" i="57"/>
  <c r="Q70" i="57"/>
  <c r="O71" i="57"/>
  <c r="P72" i="57"/>
  <c r="N73" i="57"/>
  <c r="R73" i="57"/>
  <c r="P74" i="57"/>
  <c r="N75" i="57"/>
  <c r="R75" i="57"/>
  <c r="O76" i="57"/>
  <c r="M77" i="57"/>
  <c r="Q77" i="57"/>
  <c r="O78" i="57"/>
  <c r="M79" i="57"/>
  <c r="Q79" i="57"/>
  <c r="N80" i="57"/>
  <c r="R80" i="57"/>
  <c r="P81" i="57"/>
  <c r="N82" i="57"/>
  <c r="R82" i="57"/>
  <c r="P83" i="57"/>
  <c r="M84" i="57"/>
  <c r="Q84" i="57"/>
  <c r="O85" i="57"/>
  <c r="M86" i="57"/>
  <c r="Q86" i="57"/>
  <c r="O87" i="57"/>
  <c r="P88" i="57"/>
  <c r="N89" i="57"/>
  <c r="R89" i="57"/>
  <c r="P90" i="57"/>
  <c r="N91" i="57"/>
  <c r="R91" i="57"/>
  <c r="O92" i="57"/>
  <c r="M93" i="57"/>
  <c r="Q93" i="57"/>
  <c r="O94" i="57"/>
  <c r="M95" i="57"/>
  <c r="Q95" i="57"/>
  <c r="N96" i="57"/>
  <c r="R96" i="57"/>
  <c r="P97" i="57"/>
  <c r="N98" i="57"/>
  <c r="R98" i="57"/>
  <c r="P99" i="57"/>
  <c r="M100" i="57"/>
  <c r="Q100" i="57"/>
  <c r="O101" i="57"/>
  <c r="M102" i="57"/>
  <c r="Q102" i="57"/>
  <c r="O103" i="57"/>
  <c r="P104" i="57"/>
  <c r="N105" i="57"/>
  <c r="R105" i="57"/>
  <c r="P106" i="57"/>
  <c r="N107" i="57"/>
  <c r="R107" i="57"/>
  <c r="P108" i="57"/>
  <c r="N109" i="57"/>
  <c r="R109" i="57"/>
  <c r="O110" i="57"/>
  <c r="M111" i="57"/>
  <c r="Q111" i="57"/>
  <c r="O112" i="57"/>
  <c r="M113" i="57"/>
  <c r="Q113" i="57"/>
  <c r="N114" i="57"/>
  <c r="R114" i="57"/>
  <c r="P115" i="57"/>
  <c r="N116" i="57"/>
  <c r="R116" i="57"/>
  <c r="P117" i="57"/>
  <c r="M118" i="57"/>
  <c r="Q118" i="57"/>
  <c r="O119" i="57"/>
  <c r="M120" i="57"/>
  <c r="Q120" i="57"/>
  <c r="P65" i="57"/>
  <c r="R66" i="57"/>
  <c r="M68" i="57"/>
  <c r="N69" i="57"/>
  <c r="M70" i="57"/>
  <c r="R70" i="57"/>
  <c r="P71" i="57"/>
  <c r="M72" i="57"/>
  <c r="Q72" i="57"/>
  <c r="O73" i="57"/>
  <c r="M74" i="57"/>
  <c r="Q74" i="57"/>
  <c r="O75" i="57"/>
  <c r="P76" i="57"/>
  <c r="N77" i="57"/>
  <c r="R77" i="57"/>
  <c r="P78" i="57"/>
  <c r="N79" i="57"/>
  <c r="R79" i="57"/>
  <c r="O80" i="57"/>
  <c r="M81" i="57"/>
  <c r="Q81" i="57"/>
  <c r="O82" i="57"/>
  <c r="M83" i="57"/>
  <c r="Q83" i="57"/>
  <c r="N84" i="57"/>
  <c r="R84" i="57"/>
  <c r="P85" i="57"/>
  <c r="N86" i="57"/>
  <c r="R86" i="57"/>
  <c r="P87" i="57"/>
  <c r="M88" i="57"/>
  <c r="Q88" i="57"/>
  <c r="O89" i="57"/>
  <c r="M90" i="57"/>
  <c r="Q90" i="57"/>
  <c r="O91" i="57"/>
  <c r="P92" i="57"/>
  <c r="N93" i="57"/>
  <c r="R93" i="57"/>
  <c r="P94" i="57"/>
  <c r="N95" i="57"/>
  <c r="R95" i="57"/>
  <c r="O96" i="57"/>
  <c r="M97" i="57"/>
  <c r="Q97" i="57"/>
  <c r="O98" i="57"/>
  <c r="M99" i="57"/>
  <c r="Q99" i="57"/>
  <c r="N100" i="57"/>
  <c r="R100" i="57"/>
  <c r="P101" i="57"/>
  <c r="N102" i="57"/>
  <c r="R102" i="57"/>
  <c r="P103" i="57"/>
  <c r="M104" i="57"/>
  <c r="Q104" i="57"/>
  <c r="O105" i="57"/>
  <c r="M106" i="57"/>
  <c r="Q106" i="57"/>
  <c r="O107" i="57"/>
  <c r="M108" i="57"/>
  <c r="Q108" i="57"/>
  <c r="O109" i="57"/>
  <c r="P110" i="57"/>
  <c r="N111" i="57"/>
  <c r="R111" i="57"/>
  <c r="P112" i="57"/>
  <c r="N113" i="57"/>
  <c r="R113" i="57"/>
  <c r="O114" i="57"/>
  <c r="M115" i="57"/>
  <c r="Q115" i="57"/>
  <c r="O116" i="57"/>
  <c r="M117" i="57"/>
  <c r="Q117" i="57"/>
  <c r="N118" i="57"/>
  <c r="R118" i="57"/>
  <c r="P119" i="57"/>
  <c r="N120" i="57"/>
  <c r="R120" i="57"/>
  <c r="P121" i="57"/>
  <c r="O121" i="57"/>
  <c r="N122" i="57"/>
  <c r="R122" i="57"/>
  <c r="P123" i="57"/>
  <c r="N124" i="57"/>
  <c r="R124" i="57"/>
  <c r="P125" i="57"/>
  <c r="M126" i="57"/>
  <c r="Q126" i="57"/>
  <c r="O127" i="57"/>
  <c r="M128" i="57"/>
  <c r="Q128" i="57"/>
  <c r="O129" i="57"/>
  <c r="P130" i="57"/>
  <c r="N131" i="57"/>
  <c r="R131" i="57"/>
  <c r="P132" i="57"/>
  <c r="N133" i="57"/>
  <c r="R133" i="57"/>
  <c r="O134" i="57"/>
  <c r="M135" i="57"/>
  <c r="Q135" i="57"/>
  <c r="O136" i="57"/>
  <c r="M137" i="57"/>
  <c r="Q137" i="57"/>
  <c r="N138" i="57"/>
  <c r="R138" i="57"/>
  <c r="P139" i="57"/>
  <c r="N140" i="57"/>
  <c r="R140" i="57"/>
  <c r="P141" i="57"/>
  <c r="M142" i="57"/>
  <c r="Q142" i="57"/>
  <c r="O143" i="57"/>
  <c r="M144" i="57"/>
  <c r="Q144" i="57"/>
  <c r="O145" i="57"/>
  <c r="P146" i="57"/>
  <c r="N147" i="57"/>
  <c r="R147" i="57"/>
  <c r="P148" i="57"/>
  <c r="N149" i="57"/>
  <c r="R149" i="57"/>
  <c r="O150" i="57"/>
  <c r="M151" i="57"/>
  <c r="Q151" i="57"/>
  <c r="O152" i="57"/>
  <c r="M153" i="57"/>
  <c r="Q153" i="57"/>
  <c r="N154" i="57"/>
  <c r="R154" i="57"/>
  <c r="P155" i="57"/>
  <c r="N156" i="57"/>
  <c r="R156" i="57"/>
  <c r="P157" i="57"/>
  <c r="M158" i="57"/>
  <c r="Q158" i="57"/>
  <c r="O159" i="57"/>
  <c r="M160" i="57"/>
  <c r="Q160" i="57"/>
  <c r="O161" i="57"/>
  <c r="P162" i="57"/>
  <c r="N163" i="57"/>
  <c r="R163" i="57"/>
  <c r="P164" i="57"/>
  <c r="N165" i="57"/>
  <c r="R165" i="57"/>
  <c r="O166" i="57"/>
  <c r="M167" i="57"/>
  <c r="Q167" i="57"/>
  <c r="O168" i="57"/>
  <c r="M169" i="57"/>
  <c r="Q169" i="57"/>
  <c r="N170" i="57"/>
  <c r="R170" i="57"/>
  <c r="P171" i="57"/>
  <c r="N172" i="57"/>
  <c r="R172" i="57"/>
  <c r="P173" i="57"/>
  <c r="M174" i="57"/>
  <c r="Q174" i="57"/>
  <c r="O175" i="57"/>
  <c r="R121" i="57"/>
  <c r="O122" i="57"/>
  <c r="M123" i="57"/>
  <c r="Q123" i="57"/>
  <c r="O124" i="57"/>
  <c r="M125" i="57"/>
  <c r="Q125" i="57"/>
  <c r="N126" i="57"/>
  <c r="R126" i="57"/>
  <c r="P127" i="57"/>
  <c r="N128" i="57"/>
  <c r="R128" i="57"/>
  <c r="P129" i="57"/>
  <c r="M130" i="57"/>
  <c r="Q130" i="57"/>
  <c r="O131" i="57"/>
  <c r="M132" i="57"/>
  <c r="Q132" i="57"/>
  <c r="O133" i="57"/>
  <c r="P134" i="57"/>
  <c r="N135" i="57"/>
  <c r="R135" i="57"/>
  <c r="P136" i="57"/>
  <c r="N137" i="57"/>
  <c r="R137" i="57"/>
  <c r="O138" i="57"/>
  <c r="M139" i="57"/>
  <c r="Q139" i="57"/>
  <c r="O140" i="57"/>
  <c r="M141" i="57"/>
  <c r="Q141" i="57"/>
  <c r="N142" i="57"/>
  <c r="R142" i="57"/>
  <c r="P143" i="57"/>
  <c r="N144" i="57"/>
  <c r="R144" i="57"/>
  <c r="P145" i="57"/>
  <c r="M146" i="57"/>
  <c r="Q146" i="57"/>
  <c r="O147" i="57"/>
  <c r="M148" i="57"/>
  <c r="Q148" i="57"/>
  <c r="O149" i="57"/>
  <c r="P150" i="57"/>
  <c r="N151" i="57"/>
  <c r="R151" i="57"/>
  <c r="P152" i="57"/>
  <c r="N153" i="57"/>
  <c r="R153" i="57"/>
  <c r="O154" i="57"/>
  <c r="M155" i="57"/>
  <c r="Q155" i="57"/>
  <c r="O156" i="57"/>
  <c r="M157" i="57"/>
  <c r="Q157" i="57"/>
  <c r="N158" i="57"/>
  <c r="R158" i="57"/>
  <c r="P159" i="57"/>
  <c r="N160" i="57"/>
  <c r="R160" i="57"/>
  <c r="P161" i="57"/>
  <c r="M162" i="57"/>
  <c r="Q162" i="57"/>
  <c r="O163" i="57"/>
  <c r="M164" i="57"/>
  <c r="Q164" i="57"/>
  <c r="O165" i="57"/>
  <c r="P166" i="57"/>
  <c r="N167" i="57"/>
  <c r="R167" i="57"/>
  <c r="P168" i="57"/>
  <c r="N169" i="57"/>
  <c r="R169" i="57"/>
  <c r="O170" i="57"/>
  <c r="M171" i="57"/>
  <c r="Q171" i="57"/>
  <c r="O172" i="57"/>
  <c r="M173" i="57"/>
  <c r="Q173" i="57"/>
  <c r="N174" i="57"/>
  <c r="R174" i="57"/>
  <c r="P175" i="57"/>
  <c r="N176" i="57"/>
  <c r="R176" i="57"/>
  <c r="P122" i="57"/>
  <c r="N123" i="57"/>
  <c r="R123" i="57"/>
  <c r="P124" i="57"/>
  <c r="N125" i="57"/>
  <c r="R125" i="57"/>
  <c r="O126" i="57"/>
  <c r="M127" i="57"/>
  <c r="Q127" i="57"/>
  <c r="O128" i="57"/>
  <c r="M129" i="57"/>
  <c r="Q129" i="57"/>
  <c r="N130" i="57"/>
  <c r="R130" i="57"/>
  <c r="P131" i="57"/>
  <c r="N132" i="57"/>
  <c r="R132" i="57"/>
  <c r="P133" i="57"/>
  <c r="M134" i="57"/>
  <c r="Q134" i="57"/>
  <c r="O135" i="57"/>
  <c r="M136" i="57"/>
  <c r="Q136" i="57"/>
  <c r="O137" i="57"/>
  <c r="P138" i="57"/>
  <c r="N139" i="57"/>
  <c r="R139" i="57"/>
  <c r="P140" i="57"/>
  <c r="N141" i="57"/>
  <c r="R141" i="57"/>
  <c r="O142" i="57"/>
  <c r="M143" i="57"/>
  <c r="Q143" i="57"/>
  <c r="O144" i="57"/>
  <c r="M145" i="57"/>
  <c r="Q145" i="57"/>
  <c r="N146" i="57"/>
  <c r="R146" i="57"/>
  <c r="P147" i="57"/>
  <c r="N148" i="57"/>
  <c r="R148" i="57"/>
  <c r="P149" i="57"/>
  <c r="M150" i="57"/>
  <c r="Q150" i="57"/>
  <c r="O151" i="57"/>
  <c r="M152" i="57"/>
  <c r="Q152" i="57"/>
  <c r="O153" i="57"/>
  <c r="P154" i="57"/>
  <c r="N155" i="57"/>
  <c r="R155" i="57"/>
  <c r="P156" i="57"/>
  <c r="N157" i="57"/>
  <c r="R157" i="57"/>
  <c r="O158" i="57"/>
  <c r="M159" i="57"/>
  <c r="Q159" i="57"/>
  <c r="O160" i="57"/>
  <c r="M161" i="57"/>
  <c r="Q161" i="57"/>
  <c r="N162" i="57"/>
  <c r="R162" i="57"/>
  <c r="P163" i="57"/>
  <c r="N164" i="57"/>
  <c r="R164" i="57"/>
  <c r="P165" i="57"/>
  <c r="M166" i="57"/>
  <c r="Q166" i="57"/>
  <c r="O167" i="57"/>
  <c r="M168" i="57"/>
  <c r="Q168" i="57"/>
  <c r="O169" i="57"/>
  <c r="P170" i="57"/>
  <c r="N171" i="57"/>
  <c r="R171" i="57"/>
  <c r="P172" i="57"/>
  <c r="N173" i="57"/>
  <c r="R173" i="57"/>
  <c r="O174" i="57"/>
  <c r="M175" i="57"/>
  <c r="Q175" i="57"/>
  <c r="M122" i="57"/>
  <c r="Q122" i="57"/>
  <c r="O123" i="57"/>
  <c r="M124" i="57"/>
  <c r="Q124" i="57"/>
  <c r="O125" i="57"/>
  <c r="P126" i="57"/>
  <c r="N127" i="57"/>
  <c r="R127" i="57"/>
  <c r="P128" i="57"/>
  <c r="N129" i="57"/>
  <c r="R129" i="57"/>
  <c r="O130" i="57"/>
  <c r="M131" i="57"/>
  <c r="Q131" i="57"/>
  <c r="O132" i="57"/>
  <c r="M133" i="57"/>
  <c r="Q133" i="57"/>
  <c r="N134" i="57"/>
  <c r="R134" i="57"/>
  <c r="P135" i="57"/>
  <c r="N136" i="57"/>
  <c r="R136" i="57"/>
  <c r="P137" i="57"/>
  <c r="M138" i="57"/>
  <c r="Q138" i="57"/>
  <c r="O139" i="57"/>
  <c r="M140" i="57"/>
  <c r="Q140" i="57"/>
  <c r="O141" i="57"/>
  <c r="P142" i="57"/>
  <c r="N143" i="57"/>
  <c r="R143" i="57"/>
  <c r="P144" i="57"/>
  <c r="N145" i="57"/>
  <c r="R145" i="57"/>
  <c r="O146" i="57"/>
  <c r="M147" i="57"/>
  <c r="Q147" i="57"/>
  <c r="O148" i="57"/>
  <c r="M149" i="57"/>
  <c r="Q149" i="57"/>
  <c r="N150" i="57"/>
  <c r="R150" i="57"/>
  <c r="P151" i="57"/>
  <c r="N152" i="57"/>
  <c r="R152" i="57"/>
  <c r="P153" i="57"/>
  <c r="M154" i="57"/>
  <c r="Q154" i="57"/>
  <c r="O155" i="57"/>
  <c r="M156" i="57"/>
  <c r="Q156" i="57"/>
  <c r="O157" i="57"/>
  <c r="P158" i="57"/>
  <c r="N159" i="57"/>
  <c r="R159" i="57"/>
  <c r="P160" i="57"/>
  <c r="N161" i="57"/>
  <c r="R161" i="57"/>
  <c r="O162" i="57"/>
  <c r="M163" i="57"/>
  <c r="Q163" i="57"/>
  <c r="O164" i="57"/>
  <c r="M165" i="57"/>
  <c r="Q165" i="57"/>
  <c r="N166" i="57"/>
  <c r="R166" i="57"/>
  <c r="P167" i="57"/>
  <c r="N168" i="57"/>
  <c r="R168" i="57"/>
  <c r="P169" i="57"/>
  <c r="M170" i="57"/>
  <c r="Q170" i="57"/>
  <c r="O171" i="57"/>
  <c r="M172" i="57"/>
  <c r="Q172" i="57"/>
  <c r="O173" i="57"/>
  <c r="P174" i="57"/>
  <c r="N175" i="57"/>
  <c r="R175" i="57"/>
  <c r="P176" i="57"/>
  <c r="M176" i="57"/>
  <c r="N177" i="57"/>
  <c r="R177" i="57"/>
  <c r="O178" i="57"/>
  <c r="M179" i="57"/>
  <c r="Q179" i="57"/>
  <c r="O180" i="57"/>
  <c r="M181" i="57"/>
  <c r="Q181" i="57"/>
  <c r="N182" i="57"/>
  <c r="R182" i="57"/>
  <c r="P183" i="57"/>
  <c r="N184" i="57"/>
  <c r="R184" i="57"/>
  <c r="P185" i="57"/>
  <c r="M186" i="57"/>
  <c r="Q186" i="57"/>
  <c r="O187" i="57"/>
  <c r="M188" i="57"/>
  <c r="Q188" i="57"/>
  <c r="O189" i="57"/>
  <c r="P190" i="57"/>
  <c r="N191" i="57"/>
  <c r="R191" i="57"/>
  <c r="P192" i="57"/>
  <c r="N193" i="57"/>
  <c r="R193" i="57"/>
  <c r="O194" i="57"/>
  <c r="M195" i="57"/>
  <c r="Q195" i="57"/>
  <c r="O196" i="57"/>
  <c r="M197" i="57"/>
  <c r="Q197" i="57"/>
  <c r="N198" i="57"/>
  <c r="R198" i="57"/>
  <c r="P199" i="57"/>
  <c r="N200" i="57"/>
  <c r="R200" i="57"/>
  <c r="P201" i="57"/>
  <c r="N202" i="57"/>
  <c r="R202" i="57"/>
  <c r="P203" i="57"/>
  <c r="N204" i="57"/>
  <c r="R204" i="57"/>
  <c r="O4" i="57"/>
  <c r="O176" i="57"/>
  <c r="O177" i="57"/>
  <c r="P178" i="57"/>
  <c r="N179" i="57"/>
  <c r="R179" i="57"/>
  <c r="P180" i="57"/>
  <c r="N181" i="57"/>
  <c r="R181" i="57"/>
  <c r="O182" i="57"/>
  <c r="M183" i="57"/>
  <c r="Q183" i="57"/>
  <c r="O184" i="57"/>
  <c r="M185" i="57"/>
  <c r="Q185" i="57"/>
  <c r="N186" i="57"/>
  <c r="R186" i="57"/>
  <c r="P187" i="57"/>
  <c r="N188" i="57"/>
  <c r="R188" i="57"/>
  <c r="P189" i="57"/>
  <c r="M190" i="57"/>
  <c r="Q190" i="57"/>
  <c r="O191" i="57"/>
  <c r="M192" i="57"/>
  <c r="Q192" i="57"/>
  <c r="O193" i="57"/>
  <c r="P194" i="57"/>
  <c r="N195" i="57"/>
  <c r="R195" i="57"/>
  <c r="P196" i="57"/>
  <c r="N197" i="57"/>
  <c r="R197" i="57"/>
  <c r="O198" i="57"/>
  <c r="M199" i="57"/>
  <c r="Q199" i="57"/>
  <c r="O200" i="57"/>
  <c r="M201" i="57"/>
  <c r="Q201" i="57"/>
  <c r="O202" i="57"/>
  <c r="M203" i="57"/>
  <c r="Q203" i="57"/>
  <c r="O204" i="57"/>
  <c r="R4" i="57"/>
  <c r="N4" i="57"/>
  <c r="Q176" i="57"/>
  <c r="P177" i="57"/>
  <c r="M178" i="57"/>
  <c r="Q178" i="57"/>
  <c r="O179" i="57"/>
  <c r="M180" i="57"/>
  <c r="Q180" i="57"/>
  <c r="O181" i="57"/>
  <c r="P182" i="57"/>
  <c r="N183" i="57"/>
  <c r="R183" i="57"/>
  <c r="P184" i="57"/>
  <c r="N185" i="57"/>
  <c r="R185" i="57"/>
  <c r="O186" i="57"/>
  <c r="M187" i="57"/>
  <c r="Q187" i="57"/>
  <c r="O188" i="57"/>
  <c r="M189" i="57"/>
  <c r="Q189" i="57"/>
  <c r="N190" i="57"/>
  <c r="R190" i="57"/>
  <c r="P191" i="57"/>
  <c r="N192" i="57"/>
  <c r="R192" i="57"/>
  <c r="P193" i="57"/>
  <c r="M194" i="57"/>
  <c r="Q194" i="57"/>
  <c r="O195" i="57"/>
  <c r="M196" i="57"/>
  <c r="Q196" i="57"/>
  <c r="O197" i="57"/>
  <c r="P198" i="57"/>
  <c r="N199" i="57"/>
  <c r="R199" i="57"/>
  <c r="P200" i="57"/>
  <c r="N201" i="57"/>
  <c r="R201" i="57"/>
  <c r="P202" i="57"/>
  <c r="N203" i="57"/>
  <c r="R203" i="57"/>
  <c r="P204" i="57"/>
  <c r="Q4" i="57"/>
  <c r="M4" i="57"/>
  <c r="M177" i="57"/>
  <c r="Q177" i="57"/>
  <c r="N178" i="57"/>
  <c r="R178" i="57"/>
  <c r="P179" i="57"/>
  <c r="N180" i="57"/>
  <c r="R180" i="57"/>
  <c r="P181" i="57"/>
  <c r="M182" i="57"/>
  <c r="Q182" i="57"/>
  <c r="O183" i="57"/>
  <c r="M184" i="57"/>
  <c r="Q184" i="57"/>
  <c r="O185" i="57"/>
  <c r="P186" i="57"/>
  <c r="N187" i="57"/>
  <c r="R187" i="57"/>
  <c r="P188" i="57"/>
  <c r="N189" i="57"/>
  <c r="R189" i="57"/>
  <c r="O190" i="57"/>
  <c r="M191" i="57"/>
  <c r="Q191" i="57"/>
  <c r="O192" i="57"/>
  <c r="M193" i="57"/>
  <c r="Q193" i="57"/>
  <c r="N194" i="57"/>
  <c r="R194" i="57"/>
  <c r="P195" i="57"/>
  <c r="N196" i="57"/>
  <c r="R196" i="57"/>
  <c r="P197" i="57"/>
  <c r="M198" i="57"/>
  <c r="Q198" i="57"/>
  <c r="O199" i="57"/>
  <c r="M200" i="57"/>
  <c r="Q200" i="57"/>
  <c r="O201" i="57"/>
  <c r="M202" i="57"/>
  <c r="Q202" i="57"/>
  <c r="O203" i="57"/>
  <c r="M204" i="57"/>
  <c r="Q204" i="57"/>
  <c r="P4" i="57"/>
  <c r="AC2" i="54"/>
  <c r="AC1120" i="54" s="1"/>
  <c r="Y5" i="54"/>
  <c r="V8" i="54"/>
  <c r="Z8" i="54"/>
  <c r="Z12" i="54"/>
  <c r="X14" i="54"/>
  <c r="Z16" i="54"/>
  <c r="X18" i="54"/>
  <c r="Z20" i="54"/>
  <c r="X22" i="54"/>
  <c r="W23" i="54"/>
  <c r="Z24" i="54"/>
  <c r="Z28" i="54"/>
  <c r="Z32" i="54"/>
  <c r="X34" i="54"/>
  <c r="Z40" i="54"/>
  <c r="V5" i="54"/>
  <c r="Z5" i="54"/>
  <c r="Y6" i="54"/>
  <c r="W8" i="54"/>
  <c r="Z9" i="54"/>
  <c r="Z13" i="54"/>
  <c r="Y14" i="54"/>
  <c r="X15" i="54"/>
  <c r="W16" i="54"/>
  <c r="Z17" i="54"/>
  <c r="Y18" i="54"/>
  <c r="X19" i="54"/>
  <c r="W20" i="54"/>
  <c r="V21" i="54"/>
  <c r="Z21" i="54"/>
  <c r="X23" i="54"/>
  <c r="W24" i="54"/>
  <c r="Z25" i="54"/>
  <c r="Y26" i="54"/>
  <c r="X27" i="54"/>
  <c r="V29" i="54"/>
  <c r="X31" i="54"/>
  <c r="V33" i="54"/>
  <c r="Z33" i="54"/>
  <c r="Z37" i="54"/>
  <c r="X39" i="54"/>
  <c r="Y46" i="54"/>
  <c r="Z49" i="54"/>
  <c r="X51" i="54"/>
  <c r="Z53" i="54"/>
  <c r="Z57" i="54"/>
  <c r="X59" i="54"/>
  <c r="Z61" i="54"/>
  <c r="Y62" i="54"/>
  <c r="X63" i="54"/>
  <c r="Z65" i="54"/>
  <c r="Y66" i="54"/>
  <c r="X67" i="54"/>
  <c r="W68" i="54"/>
  <c r="Z69" i="54"/>
  <c r="Y70" i="54"/>
  <c r="Z6" i="54"/>
  <c r="Y7" i="54"/>
  <c r="X8" i="54"/>
  <c r="Z10" i="54"/>
  <c r="V14" i="54"/>
  <c r="Z14" i="54"/>
  <c r="X16" i="54"/>
  <c r="X20" i="54"/>
  <c r="Z22" i="54"/>
  <c r="Y23" i="54"/>
  <c r="X24" i="54"/>
  <c r="V26" i="54"/>
  <c r="Z26" i="54"/>
  <c r="X28" i="54"/>
  <c r="Z30" i="54"/>
  <c r="Y31" i="54"/>
  <c r="X32" i="54"/>
  <c r="V34" i="54"/>
  <c r="W37" i="54"/>
  <c r="Z38" i="54"/>
  <c r="W41" i="54"/>
  <c r="Z42" i="54"/>
  <c r="W45" i="54"/>
  <c r="Z46" i="54"/>
  <c r="Y47" i="54"/>
  <c r="Z50" i="54"/>
  <c r="AL2" i="54"/>
  <c r="AO814" i="54" s="1"/>
  <c r="X5" i="54"/>
  <c r="W6" i="54"/>
  <c r="V7" i="54"/>
  <c r="Z7" i="54"/>
  <c r="V11" i="54"/>
  <c r="Z11" i="54"/>
  <c r="Y12" i="54"/>
  <c r="X13" i="54"/>
  <c r="Z15" i="54"/>
  <c r="X17" i="54"/>
  <c r="W18" i="54"/>
  <c r="Z19" i="54"/>
  <c r="X25" i="54"/>
  <c r="Y28" i="54"/>
  <c r="V31" i="54"/>
  <c r="Y32" i="54"/>
  <c r="X33" i="54"/>
  <c r="V35" i="54"/>
  <c r="Y36" i="54"/>
  <c r="Z39" i="54"/>
  <c r="X41" i="54"/>
  <c r="W42" i="54"/>
  <c r="Z43" i="54"/>
  <c r="V51" i="54"/>
  <c r="Z51" i="54"/>
  <c r="X53" i="54"/>
  <c r="AC1097" i="54"/>
  <c r="AC1036" i="54"/>
  <c r="AC1004" i="54"/>
  <c r="AC968" i="54"/>
  <c r="AC936" i="54"/>
  <c r="AC908" i="54"/>
  <c r="AC888" i="54"/>
  <c r="AC872" i="54"/>
  <c r="AC856" i="54"/>
  <c r="AC840" i="54"/>
  <c r="AC824" i="54"/>
  <c r="AC808" i="54"/>
  <c r="AC792" i="54"/>
  <c r="AC776" i="54"/>
  <c r="AC760" i="54"/>
  <c r="AC744" i="54"/>
  <c r="AC728" i="54"/>
  <c r="AC712" i="54"/>
  <c r="AC696" i="54"/>
  <c r="AC680" i="54"/>
  <c r="AC664" i="54"/>
  <c r="AC648" i="54"/>
  <c r="AC584" i="54"/>
  <c r="AC568" i="54"/>
  <c r="AC560" i="54"/>
  <c r="AC552" i="54"/>
  <c r="AC544" i="54"/>
  <c r="AC536" i="54"/>
  <c r="AC528" i="54"/>
  <c r="AC520" i="54"/>
  <c r="AC512" i="54"/>
  <c r="AC504" i="54"/>
  <c r="AC496" i="54"/>
  <c r="AC488" i="54"/>
  <c r="AC480" i="54"/>
  <c r="AC472" i="54"/>
  <c r="AC464" i="54"/>
  <c r="AC456" i="54"/>
  <c r="AC448" i="54"/>
  <c r="AC440" i="54"/>
  <c r="AC432" i="54"/>
  <c r="AC424" i="54"/>
  <c r="AC416" i="54"/>
  <c r="AC408" i="54"/>
  <c r="AC400" i="54"/>
  <c r="AC392" i="54"/>
  <c r="AC384" i="54"/>
  <c r="AC376" i="54"/>
  <c r="AC368" i="54"/>
  <c r="AC360" i="54"/>
  <c r="AC352" i="54"/>
  <c r="AC344" i="54"/>
  <c r="AC336" i="54"/>
  <c r="AC328" i="54"/>
  <c r="AC320" i="54"/>
  <c r="AC312" i="54"/>
  <c r="AC304" i="54"/>
  <c r="AC296" i="54"/>
  <c r="AC288" i="54"/>
  <c r="AC280" i="54"/>
  <c r="AC272" i="54"/>
  <c r="AC264" i="54"/>
  <c r="AC256" i="54"/>
  <c r="AC248" i="54"/>
  <c r="AC240" i="54"/>
  <c r="AC232" i="54"/>
  <c r="AC224" i="54"/>
  <c r="AC216" i="54"/>
  <c r="AC208" i="54"/>
  <c r="AC200" i="54"/>
  <c r="AC192" i="54"/>
  <c r="AC184" i="54"/>
  <c r="AC176" i="54"/>
  <c r="AC168" i="54"/>
  <c r="AC160" i="54"/>
  <c r="AC152" i="54"/>
  <c r="AC144" i="54"/>
  <c r="AC136" i="54"/>
  <c r="AC128" i="54"/>
  <c r="AC120" i="54"/>
  <c r="AC112" i="54"/>
  <c r="AC104" i="54"/>
  <c r="AC96" i="54"/>
  <c r="AC88" i="54"/>
  <c r="AC80" i="54"/>
  <c r="AC72" i="54"/>
  <c r="AC64" i="54"/>
  <c r="AC56" i="54"/>
  <c r="AC48" i="54"/>
  <c r="AC40" i="54"/>
  <c r="AC32" i="54"/>
  <c r="AC24" i="54"/>
  <c r="AC16" i="54"/>
  <c r="AC1140" i="54"/>
  <c r="AC1112" i="54"/>
  <c r="AC1028" i="54"/>
  <c r="AC1008" i="54"/>
  <c r="AC996" i="54"/>
  <c r="AC976" i="54"/>
  <c r="AC964" i="54"/>
  <c r="AC944" i="54"/>
  <c r="AC928" i="54"/>
  <c r="AC912" i="54"/>
  <c r="AC1035" i="54"/>
  <c r="AC1027" i="54"/>
  <c r="AC1019" i="54"/>
  <c r="AC1011" i="54"/>
  <c r="AC1003" i="54"/>
  <c r="AC995" i="54"/>
  <c r="AC987" i="54"/>
  <c r="AC979" i="54"/>
  <c r="AC971" i="54"/>
  <c r="AC963" i="54"/>
  <c r="AC955" i="54"/>
  <c r="AC947" i="54"/>
  <c r="AC939" i="54"/>
  <c r="AC931" i="54"/>
  <c r="AC923" i="54"/>
  <c r="AC915" i="54"/>
  <c r="AC907" i="54"/>
  <c r="AC899" i="54"/>
  <c r="AC891" i="54"/>
  <c r="AC883" i="54"/>
  <c r="AC875" i="54"/>
  <c r="AC867" i="54"/>
  <c r="AC859" i="54"/>
  <c r="AC851" i="54"/>
  <c r="AC843" i="54"/>
  <c r="AC835" i="54"/>
  <c r="AC827" i="54"/>
  <c r="AC819" i="54"/>
  <c r="AC811" i="54"/>
  <c r="AC803" i="54"/>
  <c r="AC795" i="54"/>
  <c r="AC787" i="54"/>
  <c r="AC779" i="54"/>
  <c r="AC771" i="54"/>
  <c r="AC763" i="54"/>
  <c r="AC755" i="54"/>
  <c r="AC747" i="54"/>
  <c r="AC739" i="54"/>
  <c r="AC731" i="54"/>
  <c r="AC723" i="54"/>
  <c r="AC715" i="54"/>
  <c r="AC707" i="54"/>
  <c r="AC699" i="54"/>
  <c r="AC691" i="54"/>
  <c r="AC683" i="54"/>
  <c r="AC679" i="54"/>
  <c r="AC675" i="54"/>
  <c r="AC671" i="54"/>
  <c r="AC667" i="54"/>
  <c r="AC663" i="54"/>
  <c r="AC659" i="54"/>
  <c r="AC655" i="54"/>
  <c r="AC651" i="54"/>
  <c r="AC647" i="54"/>
  <c r="AC643" i="54"/>
  <c r="AC639" i="54"/>
  <c r="AC635" i="54"/>
  <c r="AC631" i="54"/>
  <c r="AC627" i="54"/>
  <c r="AC623" i="54"/>
  <c r="AC619" i="54"/>
  <c r="AC615" i="54"/>
  <c r="AC611" i="54"/>
  <c r="AC607" i="54"/>
  <c r="AC603" i="54"/>
  <c r="AC599" i="54"/>
  <c r="AC595" i="54"/>
  <c r="AC591" i="54"/>
  <c r="AC587" i="54"/>
  <c r="AC583" i="54"/>
  <c r="AC579" i="54"/>
  <c r="AC575" i="54"/>
  <c r="AC571" i="54"/>
  <c r="AC567" i="54"/>
  <c r="AC563" i="54"/>
  <c r="AC559" i="54"/>
  <c r="AC555" i="54"/>
  <c r="AC551" i="54"/>
  <c r="AC547" i="54"/>
  <c r="AC543" i="54"/>
  <c r="AC539" i="54"/>
  <c r="AC535" i="54"/>
  <c r="AC531" i="54"/>
  <c r="AC527" i="54"/>
  <c r="AC523" i="54"/>
  <c r="AC519" i="54"/>
  <c r="AC515" i="54"/>
  <c r="AC511" i="54"/>
  <c r="AC507" i="54"/>
  <c r="AC503" i="54"/>
  <c r="AC499" i="54"/>
  <c r="AC495" i="54"/>
  <c r="AC491" i="54"/>
  <c r="AC487" i="54"/>
  <c r="AC483" i="54"/>
  <c r="AC479" i="54"/>
  <c r="AC475" i="54"/>
  <c r="AC471" i="54"/>
  <c r="AC467" i="54"/>
  <c r="AC463" i="54"/>
  <c r="AC459" i="54"/>
  <c r="AC455" i="54"/>
  <c r="AC451" i="54"/>
  <c r="AC447" i="54"/>
  <c r="AC443" i="54"/>
  <c r="AC439" i="54"/>
  <c r="AC435" i="54"/>
  <c r="AC431" i="54"/>
  <c r="AC427" i="54"/>
  <c r="AC423" i="54"/>
  <c r="AC419" i="54"/>
  <c r="AC415" i="54"/>
  <c r="AC411" i="54"/>
  <c r="AC407" i="54"/>
  <c r="AC403" i="54"/>
  <c r="AC399" i="54"/>
  <c r="AC395" i="54"/>
  <c r="AC391" i="54"/>
  <c r="AC387" i="54"/>
  <c r="AC383" i="54"/>
  <c r="AC379" i="54"/>
  <c r="AC375" i="54"/>
  <c r="AC371" i="54"/>
  <c r="AC367" i="54"/>
  <c r="AC363" i="54"/>
  <c r="AC359" i="54"/>
  <c r="AC355" i="54"/>
  <c r="AC351" i="54"/>
  <c r="AC347" i="54"/>
  <c r="AC299" i="54"/>
  <c r="AC295" i="54"/>
  <c r="AC291" i="54"/>
  <c r="AC287" i="54"/>
  <c r="AC283" i="54"/>
  <c r="AC279" i="54"/>
  <c r="AC275" i="54"/>
  <c r="AC271" i="54"/>
  <c r="AC267" i="54"/>
  <c r="AC263" i="54"/>
  <c r="AC259" i="54"/>
  <c r="AC255" i="54"/>
  <c r="AC251" i="54"/>
  <c r="AC247" i="54"/>
  <c r="AC243" i="54"/>
  <c r="AC239" i="54"/>
  <c r="AC235" i="54"/>
  <c r="AC231" i="54"/>
  <c r="AC227" i="54"/>
  <c r="AC223" i="54"/>
  <c r="AC219" i="54"/>
  <c r="AC215" i="54"/>
  <c r="AC211" i="54"/>
  <c r="AC207" i="54"/>
  <c r="AC203" i="54"/>
  <c r="AC199" i="54"/>
  <c r="AC195" i="54"/>
  <c r="AC191" i="54"/>
  <c r="AC187" i="54"/>
  <c r="AC183" i="54"/>
  <c r="AC179" i="54"/>
  <c r="AC175" i="54"/>
  <c r="AC171" i="54"/>
  <c r="AC167" i="54"/>
  <c r="AC163" i="54"/>
  <c r="AC159" i="54"/>
  <c r="AC155" i="54"/>
  <c r="AC151" i="54"/>
  <c r="AC147" i="54"/>
  <c r="AC143" i="54"/>
  <c r="AC139" i="54"/>
  <c r="AC135" i="54"/>
  <c r="AC131" i="54"/>
  <c r="AC127" i="54"/>
  <c r="AC123" i="54"/>
  <c r="AC119" i="54"/>
  <c r="AC115" i="54"/>
  <c r="AC111" i="54"/>
  <c r="AC107" i="54"/>
  <c r="AC103" i="54"/>
  <c r="AC99" i="54"/>
  <c r="AC95" i="54"/>
  <c r="AC91" i="54"/>
  <c r="AC87" i="54"/>
  <c r="AC83" i="54"/>
  <c r="AC79" i="54"/>
  <c r="AC75" i="54"/>
  <c r="AC71" i="54"/>
  <c r="AC67" i="54"/>
  <c r="AC63" i="54"/>
  <c r="AC59" i="54"/>
  <c r="AC55" i="54"/>
  <c r="AC51" i="54"/>
  <c r="AC47" i="54"/>
  <c r="AC43" i="54"/>
  <c r="AC39" i="54"/>
  <c r="AC35" i="54"/>
  <c r="AC31" i="54"/>
  <c r="AC27" i="54"/>
  <c r="AC23" i="54"/>
  <c r="AC19" i="54"/>
  <c r="AC15" i="54"/>
  <c r="AC1105" i="54"/>
  <c r="AC1089" i="54"/>
  <c r="AC1136" i="54"/>
  <c r="AC1124" i="54"/>
  <c r="AC1116" i="54"/>
  <c r="AC1038" i="54"/>
  <c r="AC1034" i="54"/>
  <c r="AC1030" i="54"/>
  <c r="AC1026" i="54"/>
  <c r="AC1022" i="54"/>
  <c r="AC1018" i="54"/>
  <c r="AC1014" i="54"/>
  <c r="AC1010" i="54"/>
  <c r="AC1006" i="54"/>
  <c r="AC1002" i="54"/>
  <c r="AC998" i="54"/>
  <c r="AC994" i="54"/>
  <c r="AC990" i="54"/>
  <c r="AC986" i="54"/>
  <c r="AC982" i="54"/>
  <c r="AC978" i="54"/>
  <c r="AC974" i="54"/>
  <c r="AC970" i="54"/>
  <c r="AC966" i="54"/>
  <c r="AC962" i="54"/>
  <c r="AC958" i="54"/>
  <c r="AC954" i="54"/>
  <c r="AC950" i="54"/>
  <c r="AC946" i="54"/>
  <c r="AC942" i="54"/>
  <c r="AC938" i="54"/>
  <c r="AC934" i="54"/>
  <c r="AC930" i="54"/>
  <c r="AC926" i="54"/>
  <c r="AC922" i="54"/>
  <c r="AC918" i="54"/>
  <c r="AC914" i="54"/>
  <c r="AC910" i="54"/>
  <c r="AC906" i="54"/>
  <c r="AC902" i="54"/>
  <c r="AC898" i="54"/>
  <c r="AC894" i="54"/>
  <c r="AC890" i="54"/>
  <c r="AC886" i="54"/>
  <c r="AC882" i="54"/>
  <c r="AC878" i="54"/>
  <c r="AC874" i="54"/>
  <c r="AC870" i="54"/>
  <c r="AC866" i="54"/>
  <c r="AC862" i="54"/>
  <c r="AC858" i="54"/>
  <c r="AC854" i="54"/>
  <c r="AC850" i="54"/>
  <c r="AC846" i="54"/>
  <c r="AC842" i="54"/>
  <c r="AC838" i="54"/>
  <c r="AC834" i="54"/>
  <c r="AC830" i="54"/>
  <c r="AC826" i="54"/>
  <c r="AC822" i="54"/>
  <c r="AC818" i="54"/>
  <c r="AC814" i="54"/>
  <c r="AC810" i="54"/>
  <c r="AC806" i="54"/>
  <c r="AC802" i="54"/>
  <c r="AC798" i="54"/>
  <c r="AC794" i="54"/>
  <c r="AC790" i="54"/>
  <c r="AC786" i="54"/>
  <c r="AC782" i="54"/>
  <c r="AC778" i="54"/>
  <c r="AC774" i="54"/>
  <c r="AC770" i="54"/>
  <c r="AC766" i="54"/>
  <c r="AC762" i="54"/>
  <c r="AC758" i="54"/>
  <c r="AC754" i="54"/>
  <c r="AC750" i="54"/>
  <c r="AC746" i="54"/>
  <c r="AC742" i="54"/>
  <c r="AC738" i="54"/>
  <c r="AC734" i="54"/>
  <c r="AC730" i="54"/>
  <c r="AC726" i="54"/>
  <c r="AC722" i="54"/>
  <c r="AC718" i="54"/>
  <c r="AC714" i="54"/>
  <c r="AC710" i="54"/>
  <c r="AC706" i="54"/>
  <c r="AC702" i="54"/>
  <c r="AC698" i="54"/>
  <c r="AC694" i="54"/>
  <c r="AC690" i="54"/>
  <c r="AC686" i="54"/>
  <c r="AC682" i="54"/>
  <c r="AC678" i="54"/>
  <c r="AC674" i="54"/>
  <c r="AC670" i="54"/>
  <c r="AC666" i="54"/>
  <c r="AC662" i="54"/>
  <c r="AC658" i="54"/>
  <c r="AC654" i="54"/>
  <c r="AC650" i="54"/>
  <c r="AC646" i="54"/>
  <c r="AC642" i="54"/>
  <c r="AC638" i="54"/>
  <c r="AC634" i="54"/>
  <c r="AC630" i="54"/>
  <c r="AC626" i="54"/>
  <c r="AC622" i="54"/>
  <c r="AC618" i="54"/>
  <c r="AC614" i="54"/>
  <c r="AC610" i="54"/>
  <c r="AC606" i="54"/>
  <c r="AC602" i="54"/>
  <c r="AC598" i="54"/>
  <c r="AC594" i="54"/>
  <c r="AC590" i="54"/>
  <c r="AC586" i="54"/>
  <c r="AC582" i="54"/>
  <c r="AC578" i="54"/>
  <c r="AC574" i="54"/>
  <c r="AC570" i="54"/>
  <c r="AC566" i="54"/>
  <c r="AC562" i="54"/>
  <c r="AC558" i="54"/>
  <c r="AC554" i="54"/>
  <c r="AC550" i="54"/>
  <c r="AC546" i="54"/>
  <c r="AC542" i="54"/>
  <c r="AC538" i="54"/>
  <c r="AC534" i="54"/>
  <c r="AC530" i="54"/>
  <c r="AC526" i="54"/>
  <c r="AC522" i="54"/>
  <c r="AC518" i="54"/>
  <c r="AC514" i="54"/>
  <c r="AC510" i="54"/>
  <c r="AC506" i="54"/>
  <c r="AC502" i="54"/>
  <c r="AC498" i="54"/>
  <c r="AC494" i="54"/>
  <c r="AC490" i="54"/>
  <c r="AC486" i="54"/>
  <c r="AC482" i="54"/>
  <c r="AC478" i="54"/>
  <c r="AC474" i="54"/>
  <c r="AC470" i="54"/>
  <c r="AC466" i="54"/>
  <c r="AC462" i="54"/>
  <c r="AC458" i="54"/>
  <c r="AC454" i="54"/>
  <c r="AC450" i="54"/>
  <c r="AC446" i="54"/>
  <c r="AC442" i="54"/>
  <c r="AC438" i="54"/>
  <c r="AC434" i="54"/>
  <c r="AC430" i="54"/>
  <c r="AC426" i="54"/>
  <c r="AC422" i="54"/>
  <c r="AC418" i="54"/>
  <c r="AC414" i="54"/>
  <c r="AC410" i="54"/>
  <c r="AC406" i="54"/>
  <c r="AC402" i="54"/>
  <c r="AC398" i="54"/>
  <c r="AC394" i="54"/>
  <c r="AC390" i="54"/>
  <c r="AC386" i="54"/>
  <c r="AC382" i="54"/>
  <c r="AC378" i="54"/>
  <c r="AC374" i="54"/>
  <c r="AC370" i="54"/>
  <c r="AC366" i="54"/>
  <c r="AC362" i="54"/>
  <c r="AC358" i="54"/>
  <c r="AC354" i="54"/>
  <c r="AC350" i="54"/>
  <c r="AC346" i="54"/>
  <c r="AC298" i="54"/>
  <c r="AC294" i="54"/>
  <c r="AC290" i="54"/>
  <c r="AC286" i="54"/>
  <c r="AC282" i="54"/>
  <c r="AC278" i="54"/>
  <c r="AC274" i="54"/>
  <c r="AC270" i="54"/>
  <c r="AC266" i="54"/>
  <c r="AC262" i="54"/>
  <c r="AC258" i="54"/>
  <c r="AC254" i="54"/>
  <c r="AC250" i="54"/>
  <c r="AC246" i="54"/>
  <c r="AC242" i="54"/>
  <c r="AC238" i="54"/>
  <c r="AC234" i="54"/>
  <c r="AC230" i="54"/>
  <c r="AC226" i="54"/>
  <c r="AC222" i="54"/>
  <c r="AC218" i="54"/>
  <c r="AC214" i="54"/>
  <c r="AC210" i="54"/>
  <c r="AC206" i="54"/>
  <c r="AC202" i="54"/>
  <c r="AC198" i="54"/>
  <c r="AC194" i="54"/>
  <c r="AC190" i="54"/>
  <c r="AC186" i="54"/>
  <c r="AC182" i="54"/>
  <c r="AC178" i="54"/>
  <c r="AC174" i="54"/>
  <c r="AC170" i="54"/>
  <c r="AC166" i="54"/>
  <c r="AC162" i="54"/>
  <c r="AC158" i="54"/>
  <c r="AC154" i="54"/>
  <c r="AC150" i="54"/>
  <c r="AC146" i="54"/>
  <c r="AC142" i="54"/>
  <c r="AC138" i="54"/>
  <c r="AC134" i="54"/>
  <c r="AC130" i="54"/>
  <c r="AC126" i="54"/>
  <c r="AC122" i="54"/>
  <c r="AC118" i="54"/>
  <c r="AC114" i="54"/>
  <c r="AC110" i="54"/>
  <c r="AC106" i="54"/>
  <c r="AC102" i="54"/>
  <c r="AC98" i="54"/>
  <c r="AC94" i="54"/>
  <c r="AC90" i="54"/>
  <c r="AC86" i="54"/>
  <c r="AC82" i="54"/>
  <c r="AC78" i="54"/>
  <c r="AC74" i="54"/>
  <c r="AC70" i="54"/>
  <c r="AC66" i="54"/>
  <c r="AC62" i="54"/>
  <c r="AC58" i="54"/>
  <c r="AC54" i="54"/>
  <c r="AC50" i="54"/>
  <c r="AC46" i="54"/>
  <c r="AC42" i="54"/>
  <c r="AC38" i="54"/>
  <c r="AC34" i="54"/>
  <c r="AC30" i="54"/>
  <c r="AC26" i="54"/>
  <c r="AC22" i="54"/>
  <c r="AC18" i="54"/>
  <c r="AC14" i="54"/>
  <c r="AC1101" i="54"/>
  <c r="AC1085" i="54"/>
  <c r="AC1081" i="54"/>
  <c r="AC1077" i="54"/>
  <c r="AC1073" i="54"/>
  <c r="AC1069" i="54"/>
  <c r="AC1065" i="54"/>
  <c r="AC1061" i="54"/>
  <c r="AC1057" i="54"/>
  <c r="AC1053" i="54"/>
  <c r="AC1049" i="54"/>
  <c r="AC1045" i="54"/>
  <c r="AC1041" i="54"/>
  <c r="AC1037" i="54"/>
  <c r="AC1033" i="54"/>
  <c r="AC1029" i="54"/>
  <c r="AC1025" i="54"/>
  <c r="AC1021" i="54"/>
  <c r="AC1017" i="54"/>
  <c r="AC1013" i="54"/>
  <c r="AC1009" i="54"/>
  <c r="AC1005" i="54"/>
  <c r="AC1001" i="54"/>
  <c r="AC997" i="54"/>
  <c r="AC993" i="54"/>
  <c r="AC989" i="54"/>
  <c r="AC985" i="54"/>
  <c r="AC981" i="54"/>
  <c r="AC977" i="54"/>
  <c r="AC973" i="54"/>
  <c r="AC969" i="54"/>
  <c r="AC965" i="54"/>
  <c r="AC961" i="54"/>
  <c r="AC957" i="54"/>
  <c r="AC953" i="54"/>
  <c r="AC949" i="54"/>
  <c r="AC945" i="54"/>
  <c r="AC941" i="54"/>
  <c r="AC937" i="54"/>
  <c r="AC933" i="54"/>
  <c r="AC929" i="54"/>
  <c r="AC925" i="54"/>
  <c r="AC921" i="54"/>
  <c r="AC917" i="54"/>
  <c r="AC913" i="54"/>
  <c r="AC909" i="54"/>
  <c r="AC905" i="54"/>
  <c r="AC901" i="54"/>
  <c r="AC897" i="54"/>
  <c r="AC893" i="54"/>
  <c r="AC889" i="54"/>
  <c r="AC885" i="54"/>
  <c r="AC881" i="54"/>
  <c r="AC877" i="54"/>
  <c r="AC873" i="54"/>
  <c r="AC869" i="54"/>
  <c r="AC865" i="54"/>
  <c r="AC861" i="54"/>
  <c r="AC857" i="54"/>
  <c r="AC853" i="54"/>
  <c r="AC849" i="54"/>
  <c r="AC845" i="54"/>
  <c r="AC841" i="54"/>
  <c r="AC837" i="54"/>
  <c r="AC833" i="54"/>
  <c r="AC829" i="54"/>
  <c r="AC825" i="54"/>
  <c r="AC821" i="54"/>
  <c r="AC817" i="54"/>
  <c r="AC813" i="54"/>
  <c r="AC809" i="54"/>
  <c r="AC805" i="54"/>
  <c r="AC801" i="54"/>
  <c r="AC797" i="54"/>
  <c r="AC793" i="54"/>
  <c r="AC789" i="54"/>
  <c r="AC785" i="54"/>
  <c r="AC781" i="54"/>
  <c r="AC777" i="54"/>
  <c r="AC773" i="54"/>
  <c r="AC769" i="54"/>
  <c r="AC765" i="54"/>
  <c r="AC761" i="54"/>
  <c r="AC757" i="54"/>
  <c r="AC753" i="54"/>
  <c r="AC749" i="54"/>
  <c r="AC745" i="54"/>
  <c r="AC741" i="54"/>
  <c r="AC737" i="54"/>
  <c r="AC733" i="54"/>
  <c r="AC729" i="54"/>
  <c r="AC725" i="54"/>
  <c r="AC721" i="54"/>
  <c r="AC717" i="54"/>
  <c r="AC713" i="54"/>
  <c r="AC709" i="54"/>
  <c r="AC705" i="54"/>
  <c r="AC701" i="54"/>
  <c r="AC697" i="54"/>
  <c r="AC693" i="54"/>
  <c r="AC689" i="54"/>
  <c r="AC685" i="54"/>
  <c r="AC681" i="54"/>
  <c r="AC677" i="54"/>
  <c r="AC673" i="54"/>
  <c r="AC669" i="54"/>
  <c r="AC665" i="54"/>
  <c r="AC661" i="54"/>
  <c r="AC657" i="54"/>
  <c r="AC653" i="54"/>
  <c r="AC649" i="54"/>
  <c r="AC645" i="54"/>
  <c r="AC641" i="54"/>
  <c r="AC593" i="54"/>
  <c r="AC589" i="54"/>
  <c r="AC585" i="54"/>
  <c r="AC581" i="54"/>
  <c r="AC577" i="54"/>
  <c r="AC573" i="54"/>
  <c r="AC569" i="54"/>
  <c r="AC565" i="54"/>
  <c r="AC561" i="54"/>
  <c r="AC557" i="54"/>
  <c r="AC553" i="54"/>
  <c r="AC549" i="54"/>
  <c r="AC545" i="54"/>
  <c r="AC541" i="54"/>
  <c r="AC537" i="54"/>
  <c r="AC533" i="54"/>
  <c r="AC529" i="54"/>
  <c r="AC525" i="54"/>
  <c r="AC521" i="54"/>
  <c r="AC517" i="54"/>
  <c r="AC513" i="54"/>
  <c r="AC509" i="54"/>
  <c r="AC505" i="54"/>
  <c r="AC501" i="54"/>
  <c r="AC497" i="54"/>
  <c r="AC493" i="54"/>
  <c r="AC489" i="54"/>
  <c r="AC485" i="54"/>
  <c r="AC481" i="54"/>
  <c r="AC477" i="54"/>
  <c r="AC473" i="54"/>
  <c r="AC469" i="54"/>
  <c r="AC465" i="54"/>
  <c r="AC461" i="54"/>
  <c r="AC457" i="54"/>
  <c r="AC453" i="54"/>
  <c r="AC449" i="54"/>
  <c r="AC445" i="54"/>
  <c r="AC441" i="54"/>
  <c r="AC437" i="54"/>
  <c r="AC433" i="54"/>
  <c r="AC429" i="54"/>
  <c r="AC425" i="54"/>
  <c r="AC421" i="54"/>
  <c r="AC417" i="54"/>
  <c r="AC413" i="54"/>
  <c r="AC409" i="54"/>
  <c r="AC405" i="54"/>
  <c r="AC401" i="54"/>
  <c r="AC397" i="54"/>
  <c r="AC393" i="54"/>
  <c r="AC389" i="54"/>
  <c r="AC385" i="54"/>
  <c r="AC381" i="54"/>
  <c r="AC377" i="54"/>
  <c r="AC373" i="54"/>
  <c r="AC369" i="54"/>
  <c r="AC365" i="54"/>
  <c r="AC361" i="54"/>
  <c r="AC357" i="54"/>
  <c r="AC353" i="54"/>
  <c r="AC349" i="54"/>
  <c r="AC345" i="54"/>
  <c r="AC341" i="54"/>
  <c r="AC337" i="54"/>
  <c r="AC333" i="54"/>
  <c r="AC329" i="54"/>
  <c r="AC325" i="54"/>
  <c r="AC317" i="54"/>
  <c r="AC313" i="54"/>
  <c r="AC301" i="54"/>
  <c r="AC297" i="54"/>
  <c r="AC293" i="54"/>
  <c r="AC289" i="54"/>
  <c r="AC285" i="54"/>
  <c r="AC281" i="54"/>
  <c r="AC277" i="54"/>
  <c r="AC273" i="54"/>
  <c r="AC269" i="54"/>
  <c r="AC265" i="54"/>
  <c r="AC261" i="54"/>
  <c r="AC257" i="54"/>
  <c r="AC253" i="54"/>
  <c r="AC249" i="54"/>
  <c r="AC245" i="54"/>
  <c r="AC241" i="54"/>
  <c r="AC237" i="54"/>
  <c r="AC233" i="54"/>
  <c r="AC229" i="54"/>
  <c r="AC225" i="54"/>
  <c r="AC221" i="54"/>
  <c r="AC217" i="54"/>
  <c r="AC213" i="54"/>
  <c r="AC209" i="54"/>
  <c r="AC205" i="54"/>
  <c r="AC201" i="54"/>
  <c r="AC197" i="54"/>
  <c r="AC193" i="54"/>
  <c r="AC189" i="54"/>
  <c r="AC185" i="54"/>
  <c r="AC181" i="54"/>
  <c r="AC177" i="54"/>
  <c r="AC173" i="54"/>
  <c r="AC169" i="54"/>
  <c r="AC165" i="54"/>
  <c r="AC161" i="54"/>
  <c r="AC157" i="54"/>
  <c r="AC153" i="54"/>
  <c r="AC149" i="54"/>
  <c r="AC145" i="54"/>
  <c r="AC141" i="54"/>
  <c r="AC137" i="54"/>
  <c r="AC133" i="54"/>
  <c r="AC129" i="54"/>
  <c r="AC125" i="54"/>
  <c r="AC121" i="54"/>
  <c r="AC117" i="54"/>
  <c r="AC113" i="54"/>
  <c r="AC109" i="54"/>
  <c r="AC105" i="54"/>
  <c r="AC101" i="54"/>
  <c r="AC97" i="54"/>
  <c r="AC93" i="54"/>
  <c r="AC89" i="54"/>
  <c r="AC85" i="54"/>
  <c r="AC81" i="54"/>
  <c r="AC77" i="54"/>
  <c r="AC73" i="54"/>
  <c r="AC69" i="54"/>
  <c r="AC65" i="54"/>
  <c r="AC61" i="54"/>
  <c r="AC57" i="54"/>
  <c r="AC53" i="54"/>
  <c r="AC49" i="54"/>
  <c r="AC45" i="54"/>
  <c r="AC41" i="54"/>
  <c r="AC37" i="54"/>
  <c r="AC33" i="54"/>
  <c r="AC29" i="54"/>
  <c r="AC25" i="54"/>
  <c r="AC21" i="54"/>
  <c r="AC17" i="54"/>
  <c r="AC13" i="54"/>
  <c r="X3" i="57"/>
  <c r="Y3" i="57"/>
  <c r="AF3" i="54"/>
  <c r="AE3" i="54"/>
  <c r="AC3" i="54"/>
  <c r="AD3" i="54"/>
  <c r="AG3" i="54"/>
  <c r="AH3" i="54"/>
  <c r="D1098" i="50"/>
  <c r="D1345" i="50"/>
  <c r="D1341" i="50"/>
  <c r="D1337" i="50"/>
  <c r="D1333" i="50"/>
  <c r="D1329" i="50"/>
  <c r="D1325" i="50"/>
  <c r="D1321" i="50"/>
  <c r="D1317" i="50"/>
  <c r="D1313" i="50"/>
  <c r="D1309" i="50"/>
  <c r="D1305" i="50"/>
  <c r="D1301" i="50"/>
  <c r="D1297" i="50"/>
  <c r="D1293" i="50"/>
  <c r="D1289" i="50"/>
  <c r="D1285" i="50"/>
  <c r="D1281" i="50"/>
  <c r="D1277" i="50"/>
  <c r="D1273" i="50"/>
  <c r="D1269" i="50"/>
  <c r="D1265" i="50"/>
  <c r="D1261" i="50"/>
  <c r="D1257" i="50"/>
  <c r="D1253" i="50"/>
  <c r="D1249" i="50"/>
  <c r="D1245" i="50"/>
  <c r="D1241" i="50"/>
  <c r="D1237" i="50"/>
  <c r="D1233" i="50"/>
  <c r="D1229" i="50"/>
  <c r="D1225" i="50"/>
  <c r="D1221" i="50"/>
  <c r="D1217" i="50"/>
  <c r="D1213" i="50"/>
  <c r="D1209" i="50"/>
  <c r="D1205" i="50"/>
  <c r="D1201" i="50"/>
  <c r="D1197" i="50"/>
  <c r="D1193" i="50"/>
  <c r="D1189" i="50"/>
  <c r="D1185" i="50"/>
  <c r="D1181" i="50"/>
  <c r="D1177" i="50"/>
  <c r="D1173" i="50"/>
  <c r="D1169" i="50"/>
  <c r="D1165" i="50"/>
  <c r="D1161" i="50"/>
  <c r="D1157" i="50"/>
  <c r="D1153" i="50"/>
  <c r="D1149" i="50"/>
  <c r="D1143" i="50"/>
  <c r="D1138" i="50"/>
  <c r="D1133" i="50"/>
  <c r="D1127" i="50"/>
  <c r="D1122" i="50"/>
  <c r="D1117" i="50"/>
  <c r="D1102" i="50"/>
  <c r="D1344" i="50"/>
  <c r="D1340" i="50"/>
  <c r="D1336" i="50"/>
  <c r="D1332" i="50"/>
  <c r="D1328" i="50"/>
  <c r="D1324" i="50"/>
  <c r="D1320" i="50"/>
  <c r="D1316" i="50"/>
  <c r="D1312" i="50"/>
  <c r="D1308" i="50"/>
  <c r="D1304" i="50"/>
  <c r="D1300" i="50"/>
  <c r="D1296" i="50"/>
  <c r="D1292" i="50"/>
  <c r="D1288" i="50"/>
  <c r="D1284" i="50"/>
  <c r="D1280" i="50"/>
  <c r="D1276" i="50"/>
  <c r="D1272" i="50"/>
  <c r="D1268" i="50"/>
  <c r="D1264" i="50"/>
  <c r="D1260" i="50"/>
  <c r="D1256" i="50"/>
  <c r="D1252" i="50"/>
  <c r="D1248" i="50"/>
  <c r="D1244" i="50"/>
  <c r="D1240" i="50"/>
  <c r="D1236" i="50"/>
  <c r="D1232" i="50"/>
  <c r="D1228" i="50"/>
  <c r="D1224" i="50"/>
  <c r="D1220" i="50"/>
  <c r="D1216" i="50"/>
  <c r="D1212" i="50"/>
  <c r="D1208" i="50"/>
  <c r="D1204" i="50"/>
  <c r="D1200" i="50"/>
  <c r="D1196" i="50"/>
  <c r="D1192" i="50"/>
  <c r="D1188" i="50"/>
  <c r="D1184" i="50"/>
  <c r="D1180" i="50"/>
  <c r="D1176" i="50"/>
  <c r="D1172" i="50"/>
  <c r="D1168" i="50"/>
  <c r="D1164" i="50"/>
  <c r="D1160" i="50"/>
  <c r="D1156" i="50"/>
  <c r="D1152" i="50"/>
  <c r="D1147" i="50"/>
  <c r="D1142" i="50"/>
  <c r="D1137" i="50"/>
  <c r="D1131" i="50"/>
  <c r="D1126" i="50"/>
  <c r="D1121" i="50"/>
  <c r="D1114" i="50"/>
  <c r="D13" i="50"/>
  <c r="D17" i="50"/>
  <c r="D21" i="50"/>
  <c r="D25" i="50"/>
  <c r="D29" i="50"/>
  <c r="D33" i="50"/>
  <c r="D37" i="50"/>
  <c r="D41" i="50"/>
  <c r="D45" i="50"/>
  <c r="D49" i="50"/>
  <c r="D53" i="50"/>
  <c r="D57" i="50"/>
  <c r="D61" i="50"/>
  <c r="D65" i="50"/>
  <c r="D69" i="50"/>
  <c r="D73" i="50"/>
  <c r="D77" i="50"/>
  <c r="D81" i="50"/>
  <c r="D85" i="50"/>
  <c r="D89" i="50"/>
  <c r="D93" i="50"/>
  <c r="D97" i="50"/>
  <c r="D101" i="50"/>
  <c r="D105" i="50"/>
  <c r="D109" i="50"/>
  <c r="D113" i="50"/>
  <c r="D117" i="50"/>
  <c r="D121" i="50"/>
  <c r="D125" i="50"/>
  <c r="D129" i="50"/>
  <c r="D133" i="50"/>
  <c r="D137" i="50"/>
  <c r="D141" i="50"/>
  <c r="D145" i="50"/>
  <c r="D149" i="50"/>
  <c r="D153" i="50"/>
  <c r="D157" i="50"/>
  <c r="D161" i="50"/>
  <c r="D165" i="50"/>
  <c r="D169" i="50"/>
  <c r="D173" i="50"/>
  <c r="D177" i="50"/>
  <c r="D181" i="50"/>
  <c r="D185" i="50"/>
  <c r="D189" i="50"/>
  <c r="D193" i="50"/>
  <c r="D197" i="50"/>
  <c r="D201" i="50"/>
  <c r="D205" i="50"/>
  <c r="D209" i="50"/>
  <c r="D213" i="50"/>
  <c r="D217" i="50"/>
  <c r="D221" i="50"/>
  <c r="D225" i="50"/>
  <c r="D229" i="50"/>
  <c r="D233" i="50"/>
  <c r="D237" i="50"/>
  <c r="D241" i="50"/>
  <c r="D245" i="50"/>
  <c r="D249" i="50"/>
  <c r="D253" i="50"/>
  <c r="D257" i="50"/>
  <c r="D261" i="50"/>
  <c r="D265" i="50"/>
  <c r="D269" i="50"/>
  <c r="D273" i="50"/>
  <c r="D277" i="50"/>
  <c r="D281" i="50"/>
  <c r="D285" i="50"/>
  <c r="D289" i="50"/>
  <c r="D293" i="50"/>
  <c r="D297" i="50"/>
  <c r="D301" i="50"/>
  <c r="D305" i="50"/>
  <c r="D309" i="50"/>
  <c r="D313" i="50"/>
  <c r="D317" i="50"/>
  <c r="D321" i="50"/>
  <c r="D325" i="50"/>
  <c r="D329" i="50"/>
  <c r="D333" i="50"/>
  <c r="D337" i="50"/>
  <c r="D341" i="50"/>
  <c r="D345" i="50"/>
  <c r="D349" i="50"/>
  <c r="D353" i="50"/>
  <c r="D357" i="50"/>
  <c r="D361" i="50"/>
  <c r="D365" i="50"/>
  <c r="D369" i="50"/>
  <c r="D373" i="50"/>
  <c r="D377" i="50"/>
  <c r="D381" i="50"/>
  <c r="D385" i="50"/>
  <c r="D389" i="50"/>
  <c r="D393" i="50"/>
  <c r="D397" i="50"/>
  <c r="D401" i="50"/>
  <c r="D405" i="50"/>
  <c r="D409" i="50"/>
  <c r="D413" i="50"/>
  <c r="D417" i="50"/>
  <c r="D421" i="50"/>
  <c r="D425" i="50"/>
  <c r="D429" i="50"/>
  <c r="D433" i="50"/>
  <c r="D437" i="50"/>
  <c r="D10" i="50"/>
  <c r="D14" i="50"/>
  <c r="D18" i="50"/>
  <c r="D22" i="50"/>
  <c r="D26" i="50"/>
  <c r="D30" i="50"/>
  <c r="D34" i="50"/>
  <c r="D38" i="50"/>
  <c r="D42" i="50"/>
  <c r="D46" i="50"/>
  <c r="D50" i="50"/>
  <c r="D54" i="50"/>
  <c r="D58" i="50"/>
  <c r="D62" i="50"/>
  <c r="D66" i="50"/>
  <c r="D70" i="50"/>
  <c r="D74" i="50"/>
  <c r="D78" i="50"/>
  <c r="D82" i="50"/>
  <c r="D86" i="50"/>
  <c r="D90" i="50"/>
  <c r="D94" i="50"/>
  <c r="D98" i="50"/>
  <c r="D102" i="50"/>
  <c r="D106" i="50"/>
  <c r="D110" i="50"/>
  <c r="D114" i="50"/>
  <c r="D118" i="50"/>
  <c r="D122" i="50"/>
  <c r="D126" i="50"/>
  <c r="D130" i="50"/>
  <c r="D134" i="50"/>
  <c r="D138" i="50"/>
  <c r="D142" i="50"/>
  <c r="D146" i="50"/>
  <c r="D150" i="50"/>
  <c r="D154" i="50"/>
  <c r="D158" i="50"/>
  <c r="D162" i="50"/>
  <c r="D166" i="50"/>
  <c r="D170" i="50"/>
  <c r="D174" i="50"/>
  <c r="D178" i="50"/>
  <c r="D182" i="50"/>
  <c r="D186" i="50"/>
  <c r="D190" i="50"/>
  <c r="D194" i="50"/>
  <c r="D198" i="50"/>
  <c r="D202" i="50"/>
  <c r="D206" i="50"/>
  <c r="D210" i="50"/>
  <c r="D214" i="50"/>
  <c r="D218" i="50"/>
  <c r="D222" i="50"/>
  <c r="D226" i="50"/>
  <c r="D230" i="50"/>
  <c r="D234" i="50"/>
  <c r="D238" i="50"/>
  <c r="D242" i="50"/>
  <c r="D246" i="50"/>
  <c r="D250" i="50"/>
  <c r="D254" i="50"/>
  <c r="D258" i="50"/>
  <c r="D262" i="50"/>
  <c r="D266" i="50"/>
  <c r="D270" i="50"/>
  <c r="D274" i="50"/>
  <c r="D278" i="50"/>
  <c r="D282" i="50"/>
  <c r="D286" i="50"/>
  <c r="D290" i="50"/>
  <c r="D294" i="50"/>
  <c r="D298" i="50"/>
  <c r="D302" i="50"/>
  <c r="D306" i="50"/>
  <c r="D310" i="50"/>
  <c r="D314" i="50"/>
  <c r="D318" i="50"/>
  <c r="D322" i="50"/>
  <c r="D326" i="50"/>
  <c r="D330" i="50"/>
  <c r="D334" i="50"/>
  <c r="D338" i="50"/>
  <c r="D342" i="50"/>
  <c r="D346" i="50"/>
  <c r="D350" i="50"/>
  <c r="D354" i="50"/>
  <c r="D358" i="50"/>
  <c r="D362" i="50"/>
  <c r="D366" i="50"/>
  <c r="D370" i="50"/>
  <c r="D374" i="50"/>
  <c r="D378" i="50"/>
  <c r="D382" i="50"/>
  <c r="D386" i="50"/>
  <c r="D390" i="50"/>
  <c r="D394" i="50"/>
  <c r="D398" i="50"/>
  <c r="D402" i="50"/>
  <c r="D406" i="50"/>
  <c r="D410" i="50"/>
  <c r="D414" i="50"/>
  <c r="D418" i="50"/>
  <c r="D422" i="50"/>
  <c r="D426" i="50"/>
  <c r="D430" i="50"/>
  <c r="D434" i="50"/>
  <c r="D438" i="50"/>
  <c r="D442" i="50"/>
  <c r="D446" i="50"/>
  <c r="D450" i="50"/>
  <c r="D11" i="50"/>
  <c r="D15" i="50"/>
  <c r="D19" i="50"/>
  <c r="D23" i="50"/>
  <c r="D27" i="50"/>
  <c r="D31" i="50"/>
  <c r="D35" i="50"/>
  <c r="D39" i="50"/>
  <c r="D43" i="50"/>
  <c r="D47" i="50"/>
  <c r="D51" i="50"/>
  <c r="D55" i="50"/>
  <c r="D59" i="50"/>
  <c r="D63" i="50"/>
  <c r="D67" i="50"/>
  <c r="D71" i="50"/>
  <c r="D75" i="50"/>
  <c r="D79" i="50"/>
  <c r="D83" i="50"/>
  <c r="D87" i="50"/>
  <c r="D91" i="50"/>
  <c r="D95" i="50"/>
  <c r="D99" i="50"/>
  <c r="D103" i="50"/>
  <c r="D107" i="50"/>
  <c r="D111" i="50"/>
  <c r="D115" i="50"/>
  <c r="D119" i="50"/>
  <c r="D123" i="50"/>
  <c r="D127" i="50"/>
  <c r="D131" i="50"/>
  <c r="D135" i="50"/>
  <c r="D139" i="50"/>
  <c r="D143" i="50"/>
  <c r="D147" i="50"/>
  <c r="D151" i="50"/>
  <c r="D155" i="50"/>
  <c r="D159" i="50"/>
  <c r="D163" i="50"/>
  <c r="D167" i="50"/>
  <c r="D171" i="50"/>
  <c r="D175" i="50"/>
  <c r="D179" i="50"/>
  <c r="D183" i="50"/>
  <c r="D187" i="50"/>
  <c r="D191" i="50"/>
  <c r="D195" i="50"/>
  <c r="D199" i="50"/>
  <c r="D203" i="50"/>
  <c r="D207" i="50"/>
  <c r="D211" i="50"/>
  <c r="D215" i="50"/>
  <c r="D219" i="50"/>
  <c r="D223" i="50"/>
  <c r="D227" i="50"/>
  <c r="D231" i="50"/>
  <c r="D235" i="50"/>
  <c r="D239" i="50"/>
  <c r="D243" i="50"/>
  <c r="D247" i="50"/>
  <c r="D251" i="50"/>
  <c r="D255" i="50"/>
  <c r="D259" i="50"/>
  <c r="D263" i="50"/>
  <c r="D267" i="50"/>
  <c r="D271" i="50"/>
  <c r="D275" i="50"/>
  <c r="D279" i="50"/>
  <c r="D283" i="50"/>
  <c r="D287" i="50"/>
  <c r="D291" i="50"/>
  <c r="D295" i="50"/>
  <c r="D299" i="50"/>
  <c r="D303" i="50"/>
  <c r="D307" i="50"/>
  <c r="D311" i="50"/>
  <c r="D315" i="50"/>
  <c r="D319" i="50"/>
  <c r="D323" i="50"/>
  <c r="D327" i="50"/>
  <c r="D331" i="50"/>
  <c r="D335" i="50"/>
  <c r="D339" i="50"/>
  <c r="D343" i="50"/>
  <c r="D347" i="50"/>
  <c r="D351" i="50"/>
  <c r="D355" i="50"/>
  <c r="D359" i="50"/>
  <c r="D363" i="50"/>
  <c r="D367" i="50"/>
  <c r="D371" i="50"/>
  <c r="D375" i="50"/>
  <c r="D379" i="50"/>
  <c r="D383" i="50"/>
  <c r="D387" i="50"/>
  <c r="D391" i="50"/>
  <c r="D395" i="50"/>
  <c r="D399" i="50"/>
  <c r="D403" i="50"/>
  <c r="D407" i="50"/>
  <c r="D411" i="50"/>
  <c r="D415" i="50"/>
  <c r="D419" i="50"/>
  <c r="D423" i="50"/>
  <c r="D427" i="50"/>
  <c r="D431" i="50"/>
  <c r="D435" i="50"/>
  <c r="D439" i="50"/>
  <c r="D443" i="50"/>
  <c r="D447" i="50"/>
  <c r="D12" i="50"/>
  <c r="D16" i="50"/>
  <c r="D20" i="50"/>
  <c r="D24" i="50"/>
  <c r="D28" i="50"/>
  <c r="D32" i="50"/>
  <c r="D36" i="50"/>
  <c r="D40" i="50"/>
  <c r="D44" i="50"/>
  <c r="D48" i="50"/>
  <c r="D52" i="50"/>
  <c r="D56" i="50"/>
  <c r="D60" i="50"/>
  <c r="D64" i="50"/>
  <c r="D68" i="50"/>
  <c r="D72" i="50"/>
  <c r="D76" i="50"/>
  <c r="D80" i="50"/>
  <c r="D84" i="50"/>
  <c r="D88" i="50"/>
  <c r="D92" i="50"/>
  <c r="D96" i="50"/>
  <c r="D100" i="50"/>
  <c r="D104" i="50"/>
  <c r="D108" i="50"/>
  <c r="D112" i="50"/>
  <c r="D116" i="50"/>
  <c r="D120" i="50"/>
  <c r="D124" i="50"/>
  <c r="D128" i="50"/>
  <c r="D132" i="50"/>
  <c r="D136" i="50"/>
  <c r="D140" i="50"/>
  <c r="D144" i="50"/>
  <c r="D148" i="50"/>
  <c r="D152" i="50"/>
  <c r="D156" i="50"/>
  <c r="D160" i="50"/>
  <c r="D164" i="50"/>
  <c r="D168" i="50"/>
  <c r="D172" i="50"/>
  <c r="D176" i="50"/>
  <c r="D180" i="50"/>
  <c r="D184" i="50"/>
  <c r="D188" i="50"/>
  <c r="D192" i="50"/>
  <c r="D196" i="50"/>
  <c r="D200" i="50"/>
  <c r="D204" i="50"/>
  <c r="D208" i="50"/>
  <c r="D212" i="50"/>
  <c r="D216" i="50"/>
  <c r="D220" i="50"/>
  <c r="D224" i="50"/>
  <c r="D228" i="50"/>
  <c r="D232" i="50"/>
  <c r="D236" i="50"/>
  <c r="D240" i="50"/>
  <c r="D244" i="50"/>
  <c r="D248" i="50"/>
  <c r="D252" i="50"/>
  <c r="D256" i="50"/>
  <c r="D260" i="50"/>
  <c r="D264" i="50"/>
  <c r="D268" i="50"/>
  <c r="D272" i="50"/>
  <c r="D276" i="50"/>
  <c r="D280" i="50"/>
  <c r="D284" i="50"/>
  <c r="D288" i="50"/>
  <c r="D292" i="50"/>
  <c r="D296" i="50"/>
  <c r="D300" i="50"/>
  <c r="D304" i="50"/>
  <c r="D308" i="50"/>
  <c r="D312" i="50"/>
  <c r="D316" i="50"/>
  <c r="D320" i="50"/>
  <c r="D324" i="50"/>
  <c r="D328" i="50"/>
  <c r="D332" i="50"/>
  <c r="D336" i="50"/>
  <c r="D340" i="50"/>
  <c r="D344" i="50"/>
  <c r="D348" i="50"/>
  <c r="D352" i="50"/>
  <c r="D356" i="50"/>
  <c r="D360" i="50"/>
  <c r="D364" i="50"/>
  <c r="D368" i="50"/>
  <c r="D372" i="50"/>
  <c r="D376" i="50"/>
  <c r="D380" i="50"/>
  <c r="D384" i="50"/>
  <c r="D388" i="50"/>
  <c r="D392" i="50"/>
  <c r="D396" i="50"/>
  <c r="D400" i="50"/>
  <c r="D404" i="50"/>
  <c r="D408" i="50"/>
  <c r="D412" i="50"/>
  <c r="D416" i="50"/>
  <c r="D432" i="50"/>
  <c r="D444" i="50"/>
  <c r="D451" i="50"/>
  <c r="D455" i="50"/>
  <c r="D459" i="50"/>
  <c r="D463" i="50"/>
  <c r="D467" i="50"/>
  <c r="D471" i="50"/>
  <c r="D475" i="50"/>
  <c r="D479" i="50"/>
  <c r="D483" i="50"/>
  <c r="D487" i="50"/>
  <c r="D491" i="50"/>
  <c r="D495" i="50"/>
  <c r="D499" i="50"/>
  <c r="D503" i="50"/>
  <c r="D507" i="50"/>
  <c r="D511" i="50"/>
  <c r="D515" i="50"/>
  <c r="D519" i="50"/>
  <c r="D523" i="50"/>
  <c r="D527" i="50"/>
  <c r="D531" i="50"/>
  <c r="D535" i="50"/>
  <c r="D539" i="50"/>
  <c r="D543" i="50"/>
  <c r="D547" i="50"/>
  <c r="D551" i="50"/>
  <c r="D555" i="50"/>
  <c r="D559" i="50"/>
  <c r="D563" i="50"/>
  <c r="D567" i="50"/>
  <c r="D571" i="50"/>
  <c r="D575" i="50"/>
  <c r="D579" i="50"/>
  <c r="D583" i="50"/>
  <c r="D587" i="50"/>
  <c r="D591" i="50"/>
  <c r="D595" i="50"/>
  <c r="D599" i="50"/>
  <c r="D603" i="50"/>
  <c r="D607" i="50"/>
  <c r="D611" i="50"/>
  <c r="D615" i="50"/>
  <c r="D619" i="50"/>
  <c r="D623" i="50"/>
  <c r="D627" i="50"/>
  <c r="D631" i="50"/>
  <c r="D635" i="50"/>
  <c r="D639" i="50"/>
  <c r="D643" i="50"/>
  <c r="D647" i="50"/>
  <c r="D651" i="50"/>
  <c r="D655" i="50"/>
  <c r="D659" i="50"/>
  <c r="D663" i="50"/>
  <c r="D667" i="50"/>
  <c r="D671" i="50"/>
  <c r="D675" i="50"/>
  <c r="D679" i="50"/>
  <c r="D683" i="50"/>
  <c r="D687" i="50"/>
  <c r="D691" i="50"/>
  <c r="D695" i="50"/>
  <c r="D699" i="50"/>
  <c r="D703" i="50"/>
  <c r="D707" i="50"/>
  <c r="D711" i="50"/>
  <c r="D715" i="50"/>
  <c r="D719" i="50"/>
  <c r="D723" i="50"/>
  <c r="D727" i="50"/>
  <c r="D731" i="50"/>
  <c r="D735" i="50"/>
  <c r="D739" i="50"/>
  <c r="D743" i="50"/>
  <c r="D747" i="50"/>
  <c r="D751" i="50"/>
  <c r="D755" i="50"/>
  <c r="D759" i="50"/>
  <c r="D763" i="50"/>
  <c r="D767" i="50"/>
  <c r="D771" i="50"/>
  <c r="D775" i="50"/>
  <c r="D779" i="50"/>
  <c r="D783" i="50"/>
  <c r="D787" i="50"/>
  <c r="D791" i="50"/>
  <c r="D795" i="50"/>
  <c r="D799" i="50"/>
  <c r="D803" i="50"/>
  <c r="D807" i="50"/>
  <c r="D811" i="50"/>
  <c r="D815" i="50"/>
  <c r="D819" i="50"/>
  <c r="D823" i="50"/>
  <c r="D827" i="50"/>
  <c r="D831" i="50"/>
  <c r="D835" i="50"/>
  <c r="D839" i="50"/>
  <c r="D843" i="50"/>
  <c r="D847" i="50"/>
  <c r="D851" i="50"/>
  <c r="D855" i="50"/>
  <c r="D859" i="50"/>
  <c r="D863" i="50"/>
  <c r="D867" i="50"/>
  <c r="D871" i="50"/>
  <c r="D875" i="50"/>
  <c r="D879" i="50"/>
  <c r="D883" i="50"/>
  <c r="D887" i="50"/>
  <c r="D891" i="50"/>
  <c r="D895" i="50"/>
  <c r="D899" i="50"/>
  <c r="D903" i="50"/>
  <c r="D907" i="50"/>
  <c r="D911" i="50"/>
  <c r="D915" i="50"/>
  <c r="D919" i="50"/>
  <c r="D923" i="50"/>
  <c r="D927" i="50"/>
  <c r="D931" i="50"/>
  <c r="D935" i="50"/>
  <c r="D939" i="50"/>
  <c r="D943" i="50"/>
  <c r="D947" i="50"/>
  <c r="D951" i="50"/>
  <c r="D955" i="50"/>
  <c r="D959" i="50"/>
  <c r="D963" i="50"/>
  <c r="D967" i="50"/>
  <c r="D971" i="50"/>
  <c r="D975" i="50"/>
  <c r="D979" i="50"/>
  <c r="D983" i="50"/>
  <c r="D987" i="50"/>
  <c r="D991" i="50"/>
  <c r="D995" i="50"/>
  <c r="D999" i="50"/>
  <c r="D1003" i="50"/>
  <c r="D1007" i="50"/>
  <c r="D1011" i="50"/>
  <c r="D1015" i="50"/>
  <c r="D1019" i="50"/>
  <c r="D1023" i="50"/>
  <c r="D1027" i="50"/>
  <c r="D1031" i="50"/>
  <c r="D1035" i="50"/>
  <c r="D1039" i="50"/>
  <c r="D1043" i="50"/>
  <c r="D1047" i="50"/>
  <c r="D1051" i="50"/>
  <c r="D1055" i="50"/>
  <c r="D1059" i="50"/>
  <c r="D1063" i="50"/>
  <c r="D1067" i="50"/>
  <c r="D1071" i="50"/>
  <c r="D1075" i="50"/>
  <c r="D1079" i="50"/>
  <c r="D1083" i="50"/>
  <c r="D1087" i="50"/>
  <c r="D1091" i="50"/>
  <c r="D1095" i="50"/>
  <c r="D1099" i="50"/>
  <c r="D1103" i="50"/>
  <c r="D1107" i="50"/>
  <c r="D1111" i="50"/>
  <c r="D1115" i="50"/>
  <c r="D420" i="50"/>
  <c r="D436" i="50"/>
  <c r="D445" i="50"/>
  <c r="D452" i="50"/>
  <c r="D456" i="50"/>
  <c r="D460" i="50"/>
  <c r="D464" i="50"/>
  <c r="D468" i="50"/>
  <c r="D472" i="50"/>
  <c r="D476" i="50"/>
  <c r="D480" i="50"/>
  <c r="D484" i="50"/>
  <c r="D488" i="50"/>
  <c r="D492" i="50"/>
  <c r="D496" i="50"/>
  <c r="D500" i="50"/>
  <c r="D504" i="50"/>
  <c r="D508" i="50"/>
  <c r="D512" i="50"/>
  <c r="D516" i="50"/>
  <c r="D520" i="50"/>
  <c r="D524" i="50"/>
  <c r="D528" i="50"/>
  <c r="D532" i="50"/>
  <c r="D536" i="50"/>
  <c r="D540" i="50"/>
  <c r="D544" i="50"/>
  <c r="D548" i="50"/>
  <c r="D552" i="50"/>
  <c r="D556" i="50"/>
  <c r="D560" i="50"/>
  <c r="D564" i="50"/>
  <c r="D568" i="50"/>
  <c r="D572" i="50"/>
  <c r="D576" i="50"/>
  <c r="D580" i="50"/>
  <c r="D584" i="50"/>
  <c r="D588" i="50"/>
  <c r="D592" i="50"/>
  <c r="D596" i="50"/>
  <c r="D600" i="50"/>
  <c r="D604" i="50"/>
  <c r="D608" i="50"/>
  <c r="D612" i="50"/>
  <c r="D616" i="50"/>
  <c r="D620" i="50"/>
  <c r="D624" i="50"/>
  <c r="D628" i="50"/>
  <c r="D632" i="50"/>
  <c r="D636" i="50"/>
  <c r="D640" i="50"/>
  <c r="D644" i="50"/>
  <c r="D648" i="50"/>
  <c r="D652" i="50"/>
  <c r="D656" i="50"/>
  <c r="D660" i="50"/>
  <c r="D664" i="50"/>
  <c r="D668" i="50"/>
  <c r="D672" i="50"/>
  <c r="D676" i="50"/>
  <c r="D680" i="50"/>
  <c r="D684" i="50"/>
  <c r="D688" i="50"/>
  <c r="D692" i="50"/>
  <c r="D696" i="50"/>
  <c r="D700" i="50"/>
  <c r="D704" i="50"/>
  <c r="D708" i="50"/>
  <c r="D712" i="50"/>
  <c r="D716" i="50"/>
  <c r="D720" i="50"/>
  <c r="D724" i="50"/>
  <c r="D728" i="50"/>
  <c r="D732" i="50"/>
  <c r="D736" i="50"/>
  <c r="D740" i="50"/>
  <c r="D744" i="50"/>
  <c r="D748" i="50"/>
  <c r="D752" i="50"/>
  <c r="D756" i="50"/>
  <c r="D760" i="50"/>
  <c r="D764" i="50"/>
  <c r="D768" i="50"/>
  <c r="D772" i="50"/>
  <c r="D776" i="50"/>
  <c r="D780" i="50"/>
  <c r="D784" i="50"/>
  <c r="D788" i="50"/>
  <c r="D792" i="50"/>
  <c r="D796" i="50"/>
  <c r="D800" i="50"/>
  <c r="D804" i="50"/>
  <c r="D808" i="50"/>
  <c r="D812" i="50"/>
  <c r="D816" i="50"/>
  <c r="D820" i="50"/>
  <c r="D824" i="50"/>
  <c r="D828" i="50"/>
  <c r="D832" i="50"/>
  <c r="D836" i="50"/>
  <c r="D840" i="50"/>
  <c r="D844" i="50"/>
  <c r="D848" i="50"/>
  <c r="D852" i="50"/>
  <c r="D856" i="50"/>
  <c r="D860" i="50"/>
  <c r="D864" i="50"/>
  <c r="D868" i="50"/>
  <c r="D872" i="50"/>
  <c r="D876" i="50"/>
  <c r="D880" i="50"/>
  <c r="D884" i="50"/>
  <c r="D888" i="50"/>
  <c r="D892" i="50"/>
  <c r="D896" i="50"/>
  <c r="D900" i="50"/>
  <c r="D904" i="50"/>
  <c r="D908" i="50"/>
  <c r="D912" i="50"/>
  <c r="D916" i="50"/>
  <c r="D920" i="50"/>
  <c r="D924" i="50"/>
  <c r="D928" i="50"/>
  <c r="D932" i="50"/>
  <c r="D936" i="50"/>
  <c r="D940" i="50"/>
  <c r="D944" i="50"/>
  <c r="D948" i="50"/>
  <c r="D952" i="50"/>
  <c r="D956" i="50"/>
  <c r="D960" i="50"/>
  <c r="D964" i="50"/>
  <c r="D968" i="50"/>
  <c r="D972" i="50"/>
  <c r="D976" i="50"/>
  <c r="D980" i="50"/>
  <c r="D984" i="50"/>
  <c r="D988" i="50"/>
  <c r="D992" i="50"/>
  <c r="D996" i="50"/>
  <c r="D1000" i="50"/>
  <c r="D1004" i="50"/>
  <c r="D1008" i="50"/>
  <c r="D1012" i="50"/>
  <c r="D1016" i="50"/>
  <c r="D1020" i="50"/>
  <c r="D1024" i="50"/>
  <c r="D1028" i="50"/>
  <c r="D1032" i="50"/>
  <c r="D1036" i="50"/>
  <c r="D1040" i="50"/>
  <c r="D1044" i="50"/>
  <c r="D1048" i="50"/>
  <c r="D1052" i="50"/>
  <c r="D1056" i="50"/>
  <c r="D1060" i="50"/>
  <c r="D1064" i="50"/>
  <c r="D1068" i="50"/>
  <c r="D1072" i="50"/>
  <c r="D1076" i="50"/>
  <c r="D1080" i="50"/>
  <c r="D1084" i="50"/>
  <c r="D1088" i="50"/>
  <c r="D1092" i="50"/>
  <c r="D1096" i="50"/>
  <c r="D1100" i="50"/>
  <c r="D1104" i="50"/>
  <c r="D1108" i="50"/>
  <c r="D1112" i="50"/>
  <c r="D1116" i="50"/>
  <c r="D1120" i="50"/>
  <c r="D1124" i="50"/>
  <c r="D1128" i="50"/>
  <c r="D1132" i="50"/>
  <c r="D1136" i="50"/>
  <c r="D1140" i="50"/>
  <c r="D1144" i="50"/>
  <c r="D1148" i="50"/>
  <c r="D424" i="50"/>
  <c r="D440" i="50"/>
  <c r="D448" i="50"/>
  <c r="D453" i="50"/>
  <c r="D457" i="50"/>
  <c r="D461" i="50"/>
  <c r="D465" i="50"/>
  <c r="D469" i="50"/>
  <c r="D473" i="50"/>
  <c r="D477" i="50"/>
  <c r="D481" i="50"/>
  <c r="D485" i="50"/>
  <c r="D489" i="50"/>
  <c r="D493" i="50"/>
  <c r="D497" i="50"/>
  <c r="D501" i="50"/>
  <c r="D505" i="50"/>
  <c r="D509" i="50"/>
  <c r="D513" i="50"/>
  <c r="D517" i="50"/>
  <c r="D521" i="50"/>
  <c r="D525" i="50"/>
  <c r="D529" i="50"/>
  <c r="D533" i="50"/>
  <c r="D537" i="50"/>
  <c r="D541" i="50"/>
  <c r="D545" i="50"/>
  <c r="D549" i="50"/>
  <c r="D553" i="50"/>
  <c r="D557" i="50"/>
  <c r="D561" i="50"/>
  <c r="D565" i="50"/>
  <c r="D569" i="50"/>
  <c r="D573" i="50"/>
  <c r="D577" i="50"/>
  <c r="D581" i="50"/>
  <c r="D585" i="50"/>
  <c r="D589" i="50"/>
  <c r="D593" i="50"/>
  <c r="D597" i="50"/>
  <c r="D601" i="50"/>
  <c r="D605" i="50"/>
  <c r="D609" i="50"/>
  <c r="D613" i="50"/>
  <c r="D617" i="50"/>
  <c r="D621" i="50"/>
  <c r="D625" i="50"/>
  <c r="D629" i="50"/>
  <c r="D633" i="50"/>
  <c r="D637" i="50"/>
  <c r="D641" i="50"/>
  <c r="D645" i="50"/>
  <c r="D649" i="50"/>
  <c r="D653" i="50"/>
  <c r="D657" i="50"/>
  <c r="D661" i="50"/>
  <c r="D665" i="50"/>
  <c r="D669" i="50"/>
  <c r="D673" i="50"/>
  <c r="D677" i="50"/>
  <c r="D681" i="50"/>
  <c r="D685" i="50"/>
  <c r="D689" i="50"/>
  <c r="D693" i="50"/>
  <c r="D697" i="50"/>
  <c r="D701" i="50"/>
  <c r="D705" i="50"/>
  <c r="D709" i="50"/>
  <c r="D713" i="50"/>
  <c r="D717" i="50"/>
  <c r="D721" i="50"/>
  <c r="D725" i="50"/>
  <c r="D729" i="50"/>
  <c r="D733" i="50"/>
  <c r="D737" i="50"/>
  <c r="D741" i="50"/>
  <c r="D745" i="50"/>
  <c r="D749" i="50"/>
  <c r="D753" i="50"/>
  <c r="D757" i="50"/>
  <c r="D761" i="50"/>
  <c r="D765" i="50"/>
  <c r="D769" i="50"/>
  <c r="D773" i="50"/>
  <c r="D777" i="50"/>
  <c r="D781" i="50"/>
  <c r="D785" i="50"/>
  <c r="D789" i="50"/>
  <c r="D793" i="50"/>
  <c r="D797" i="50"/>
  <c r="D801" i="50"/>
  <c r="D805" i="50"/>
  <c r="D809" i="50"/>
  <c r="D813" i="50"/>
  <c r="D817" i="50"/>
  <c r="D821" i="50"/>
  <c r="D825" i="50"/>
  <c r="D829" i="50"/>
  <c r="D833" i="50"/>
  <c r="D837" i="50"/>
  <c r="D841" i="50"/>
  <c r="D845" i="50"/>
  <c r="D849" i="50"/>
  <c r="D853" i="50"/>
  <c r="D857" i="50"/>
  <c r="D861" i="50"/>
  <c r="D865" i="50"/>
  <c r="D869" i="50"/>
  <c r="D873" i="50"/>
  <c r="D877" i="50"/>
  <c r="D881" i="50"/>
  <c r="D885" i="50"/>
  <c r="D889" i="50"/>
  <c r="D893" i="50"/>
  <c r="D897" i="50"/>
  <c r="D901" i="50"/>
  <c r="D905" i="50"/>
  <c r="D909" i="50"/>
  <c r="D913" i="50"/>
  <c r="D917" i="50"/>
  <c r="D921" i="50"/>
  <c r="D925" i="50"/>
  <c r="D929" i="50"/>
  <c r="D933" i="50"/>
  <c r="D937" i="50"/>
  <c r="D941" i="50"/>
  <c r="D945" i="50"/>
  <c r="D949" i="50"/>
  <c r="D953" i="50"/>
  <c r="D957" i="50"/>
  <c r="D961" i="50"/>
  <c r="D965" i="50"/>
  <c r="D969" i="50"/>
  <c r="D973" i="50"/>
  <c r="D977" i="50"/>
  <c r="D981" i="50"/>
  <c r="D985" i="50"/>
  <c r="D989" i="50"/>
  <c r="D993" i="50"/>
  <c r="D997" i="50"/>
  <c r="D1001" i="50"/>
  <c r="D1005" i="50"/>
  <c r="D1009" i="50"/>
  <c r="D1013" i="50"/>
  <c r="D1017" i="50"/>
  <c r="D1021" i="50"/>
  <c r="D1025" i="50"/>
  <c r="D1029" i="50"/>
  <c r="D1033" i="50"/>
  <c r="D1037" i="50"/>
  <c r="D1041" i="50"/>
  <c r="D1045" i="50"/>
  <c r="D1049" i="50"/>
  <c r="D1053" i="50"/>
  <c r="D1057" i="50"/>
  <c r="D1061" i="50"/>
  <c r="D1065" i="50"/>
  <c r="D1069" i="50"/>
  <c r="D1073" i="50"/>
  <c r="D1077" i="50"/>
  <c r="D1081" i="50"/>
  <c r="D1085" i="50"/>
  <c r="D1089" i="50"/>
  <c r="D1093" i="50"/>
  <c r="D1097" i="50"/>
  <c r="D1101" i="50"/>
  <c r="D1105" i="50"/>
  <c r="D1109" i="50"/>
  <c r="D1113" i="50"/>
  <c r="D428" i="50"/>
  <c r="D441" i="50"/>
  <c r="D449" i="50"/>
  <c r="D454" i="50"/>
  <c r="D458" i="50"/>
  <c r="D462" i="50"/>
  <c r="D466" i="50"/>
  <c r="D470" i="50"/>
  <c r="D474" i="50"/>
  <c r="D478" i="50"/>
  <c r="D482" i="50"/>
  <c r="D486" i="50"/>
  <c r="D490" i="50"/>
  <c r="D494" i="50"/>
  <c r="D498" i="50"/>
  <c r="D502" i="50"/>
  <c r="D506" i="50"/>
  <c r="D510" i="50"/>
  <c r="D514" i="50"/>
  <c r="D518" i="50"/>
  <c r="D522" i="50"/>
  <c r="D526" i="50"/>
  <c r="D530" i="50"/>
  <c r="D534" i="50"/>
  <c r="D538" i="50"/>
  <c r="D542" i="50"/>
  <c r="D546" i="50"/>
  <c r="D550" i="50"/>
  <c r="D554" i="50"/>
  <c r="D558" i="50"/>
  <c r="D562" i="50"/>
  <c r="D566" i="50"/>
  <c r="D570" i="50"/>
  <c r="D574" i="50"/>
  <c r="D578" i="50"/>
  <c r="D582" i="50"/>
  <c r="D586" i="50"/>
  <c r="D590" i="50"/>
  <c r="D594" i="50"/>
  <c r="D598" i="50"/>
  <c r="D602" i="50"/>
  <c r="D606" i="50"/>
  <c r="D610" i="50"/>
  <c r="D614" i="50"/>
  <c r="D618" i="50"/>
  <c r="D622" i="50"/>
  <c r="D626" i="50"/>
  <c r="D630" i="50"/>
  <c r="D634" i="50"/>
  <c r="D638" i="50"/>
  <c r="D642" i="50"/>
  <c r="D646" i="50"/>
  <c r="D650" i="50"/>
  <c r="D654" i="50"/>
  <c r="D658" i="50"/>
  <c r="D662" i="50"/>
  <c r="D666" i="50"/>
  <c r="D670" i="50"/>
  <c r="D674" i="50"/>
  <c r="D678" i="50"/>
  <c r="D682" i="50"/>
  <c r="D686" i="50"/>
  <c r="D690" i="50"/>
  <c r="D694" i="50"/>
  <c r="D698" i="50"/>
  <c r="D702" i="50"/>
  <c r="D706" i="50"/>
  <c r="D710" i="50"/>
  <c r="D714" i="50"/>
  <c r="D718" i="50"/>
  <c r="D722" i="50"/>
  <c r="D726" i="50"/>
  <c r="D730" i="50"/>
  <c r="D734" i="50"/>
  <c r="D738" i="50"/>
  <c r="D742" i="50"/>
  <c r="D746" i="50"/>
  <c r="D750" i="50"/>
  <c r="D754" i="50"/>
  <c r="D758" i="50"/>
  <c r="D762" i="50"/>
  <c r="D766" i="50"/>
  <c r="D770" i="50"/>
  <c r="D774" i="50"/>
  <c r="D778" i="50"/>
  <c r="D782" i="50"/>
  <c r="D786" i="50"/>
  <c r="D790" i="50"/>
  <c r="D794" i="50"/>
  <c r="D798" i="50"/>
  <c r="D802" i="50"/>
  <c r="D806" i="50"/>
  <c r="D810" i="50"/>
  <c r="D814" i="50"/>
  <c r="D818" i="50"/>
  <c r="D822" i="50"/>
  <c r="D826" i="50"/>
  <c r="D830" i="50"/>
  <c r="D834" i="50"/>
  <c r="D838" i="50"/>
  <c r="D842" i="50"/>
  <c r="D846" i="50"/>
  <c r="D850" i="50"/>
  <c r="D854" i="50"/>
  <c r="D858" i="50"/>
  <c r="D862" i="50"/>
  <c r="D866" i="50"/>
  <c r="D870" i="50"/>
  <c r="D874" i="50"/>
  <c r="D878" i="50"/>
  <c r="D882" i="50"/>
  <c r="D886" i="50"/>
  <c r="D890" i="50"/>
  <c r="D894" i="50"/>
  <c r="D898" i="50"/>
  <c r="D902" i="50"/>
  <c r="D906" i="50"/>
  <c r="D910" i="50"/>
  <c r="D914" i="50"/>
  <c r="D918" i="50"/>
  <c r="D922" i="50"/>
  <c r="D926" i="50"/>
  <c r="D930" i="50"/>
  <c r="D934" i="50"/>
  <c r="D938" i="50"/>
  <c r="D942" i="50"/>
  <c r="D946" i="50"/>
  <c r="D950" i="50"/>
  <c r="D954" i="50"/>
  <c r="D958" i="50"/>
  <c r="D962" i="50"/>
  <c r="D966" i="50"/>
  <c r="D970" i="50"/>
  <c r="D974" i="50"/>
  <c r="D978" i="50"/>
  <c r="D982" i="50"/>
  <c r="D986" i="50"/>
  <c r="D990" i="50"/>
  <c r="D994" i="50"/>
  <c r="D998" i="50"/>
  <c r="D1002" i="50"/>
  <c r="D1006" i="50"/>
  <c r="D1010" i="50"/>
  <c r="D1014" i="50"/>
  <c r="D1018" i="50"/>
  <c r="D1022" i="50"/>
  <c r="D1026" i="50"/>
  <c r="D1030" i="50"/>
  <c r="D1034" i="50"/>
  <c r="D1038" i="50"/>
  <c r="D1042" i="50"/>
  <c r="D1046" i="50"/>
  <c r="D1050" i="50"/>
  <c r="D1054" i="50"/>
  <c r="D1058" i="50"/>
  <c r="D1062" i="50"/>
  <c r="D1066" i="50"/>
  <c r="D1070" i="50"/>
  <c r="D1074" i="50"/>
  <c r="D1078" i="50"/>
  <c r="D1082" i="50"/>
  <c r="D1086" i="50"/>
  <c r="D1347" i="50"/>
  <c r="D1343" i="50"/>
  <c r="D1339" i="50"/>
  <c r="D1335" i="50"/>
  <c r="D1331" i="50"/>
  <c r="D1327" i="50"/>
  <c r="D1323" i="50"/>
  <c r="D1319" i="50"/>
  <c r="D1315" i="50"/>
  <c r="D1311" i="50"/>
  <c r="D1307" i="50"/>
  <c r="D1303" i="50"/>
  <c r="D1299" i="50"/>
  <c r="D1295" i="50"/>
  <c r="D1291" i="50"/>
  <c r="D1287" i="50"/>
  <c r="D1283" i="50"/>
  <c r="D1279" i="50"/>
  <c r="D1275" i="50"/>
  <c r="D1271" i="50"/>
  <c r="D1267" i="50"/>
  <c r="D1263" i="50"/>
  <c r="D1259" i="50"/>
  <c r="D1255" i="50"/>
  <c r="D1251" i="50"/>
  <c r="D1247" i="50"/>
  <c r="D1243" i="50"/>
  <c r="D1239" i="50"/>
  <c r="D1235" i="50"/>
  <c r="D1231" i="50"/>
  <c r="D1227" i="50"/>
  <c r="D1223" i="50"/>
  <c r="D1219" i="50"/>
  <c r="D1215" i="50"/>
  <c r="D1211" i="50"/>
  <c r="D1207" i="50"/>
  <c r="D1203" i="50"/>
  <c r="D1199" i="50"/>
  <c r="D1195" i="50"/>
  <c r="D1191" i="50"/>
  <c r="D1187" i="50"/>
  <c r="D1183" i="50"/>
  <c r="D1179" i="50"/>
  <c r="D1175" i="50"/>
  <c r="D1171" i="50"/>
  <c r="D1167" i="50"/>
  <c r="D1163" i="50"/>
  <c r="D1159" i="50"/>
  <c r="D1155" i="50"/>
  <c r="D1151" i="50"/>
  <c r="D1146" i="50"/>
  <c r="D1141" i="50"/>
  <c r="D1135" i="50"/>
  <c r="D1130" i="50"/>
  <c r="D1125" i="50"/>
  <c r="D1119" i="50"/>
  <c r="D1110" i="50"/>
  <c r="D1094" i="50"/>
  <c r="D1346" i="50"/>
  <c r="D1342" i="50"/>
  <c r="D1338" i="50"/>
  <c r="D1334" i="50"/>
  <c r="D1330" i="50"/>
  <c r="D1326" i="50"/>
  <c r="D1322" i="50"/>
  <c r="D1318" i="50"/>
  <c r="D1314" i="50"/>
  <c r="D1310" i="50"/>
  <c r="D1306" i="50"/>
  <c r="D1302" i="50"/>
  <c r="D1298" i="50"/>
  <c r="D1294" i="50"/>
  <c r="D1290" i="50"/>
  <c r="D1286" i="50"/>
  <c r="D1282" i="50"/>
  <c r="D1278" i="50"/>
  <c r="D1274" i="50"/>
  <c r="D1270" i="50"/>
  <c r="D1266" i="50"/>
  <c r="D1262" i="50"/>
  <c r="D1258" i="50"/>
  <c r="D1254" i="50"/>
  <c r="D1250" i="50"/>
  <c r="D1246" i="50"/>
  <c r="D1242" i="50"/>
  <c r="D1238" i="50"/>
  <c r="D1234" i="50"/>
  <c r="D1230" i="50"/>
  <c r="D1226" i="50"/>
  <c r="D1222" i="50"/>
  <c r="D1218" i="50"/>
  <c r="D1214" i="50"/>
  <c r="D1210" i="50"/>
  <c r="D1206" i="50"/>
  <c r="D1202" i="50"/>
  <c r="D1198" i="50"/>
  <c r="D1194" i="50"/>
  <c r="D1190" i="50"/>
  <c r="D1186" i="50"/>
  <c r="D1182" i="50"/>
  <c r="D1178" i="50"/>
  <c r="D1174" i="50"/>
  <c r="D1170" i="50"/>
  <c r="D1166" i="50"/>
  <c r="D1162" i="50"/>
  <c r="D1158" i="50"/>
  <c r="D1154" i="50"/>
  <c r="D1150" i="50"/>
  <c r="D1145" i="50"/>
  <c r="D1139" i="50"/>
  <c r="D1134" i="50"/>
  <c r="D1129" i="50"/>
  <c r="D1123" i="50"/>
  <c r="D1118" i="50"/>
  <c r="D1106" i="50"/>
  <c r="D1090" i="50"/>
  <c r="E15" i="48" a="1"/>
  <c r="E15" i="48" s="1"/>
  <c r="F23" i="48" s="1" a="1"/>
  <c r="F23" i="48" s="1"/>
  <c r="G23" i="48" s="1"/>
  <c r="C22" i="58" l="1"/>
  <c r="D22" i="58"/>
  <c r="S11" i="57"/>
  <c r="S198" i="57"/>
  <c r="S193" i="57"/>
  <c r="S182" i="57"/>
  <c r="S177" i="57"/>
  <c r="S201" i="57"/>
  <c r="S84" i="57"/>
  <c r="S62" i="57"/>
  <c r="S46" i="57"/>
  <c r="S30" i="57"/>
  <c r="V5" i="57"/>
  <c r="Z5" i="57"/>
  <c r="X6" i="57"/>
  <c r="V7" i="57"/>
  <c r="Z7" i="57"/>
  <c r="X8" i="57"/>
  <c r="V9" i="57"/>
  <c r="Z9" i="57"/>
  <c r="X10" i="57"/>
  <c r="V11" i="57"/>
  <c r="Z11" i="57"/>
  <c r="X12" i="57"/>
  <c r="V13" i="57"/>
  <c r="Z13" i="57"/>
  <c r="X14" i="57"/>
  <c r="V15" i="57"/>
  <c r="Z15" i="57"/>
  <c r="W16" i="57"/>
  <c r="AA16" i="57"/>
  <c r="Y17" i="57"/>
  <c r="W18" i="57"/>
  <c r="AA18" i="57"/>
  <c r="Y19" i="57"/>
  <c r="W20" i="57"/>
  <c r="AA20" i="57"/>
  <c r="Y21" i="57"/>
  <c r="W22" i="57"/>
  <c r="AA22" i="57"/>
  <c r="X23" i="57"/>
  <c r="V24" i="57"/>
  <c r="Z24" i="57"/>
  <c r="X25" i="57"/>
  <c r="V26" i="57"/>
  <c r="Z26" i="57"/>
  <c r="X27" i="57"/>
  <c r="V28" i="57"/>
  <c r="Z28" i="57"/>
  <c r="X29" i="57"/>
  <c r="V30" i="57"/>
  <c r="Z30" i="57"/>
  <c r="X31" i="57"/>
  <c r="V32" i="57"/>
  <c r="Z32" i="57"/>
  <c r="X33" i="57"/>
  <c r="V34" i="57"/>
  <c r="Z34" i="57"/>
  <c r="X35" i="57"/>
  <c r="V36" i="57"/>
  <c r="Z36" i="57"/>
  <c r="X37" i="57"/>
  <c r="V38" i="57"/>
  <c r="Z38" i="57"/>
  <c r="W39" i="57"/>
  <c r="AA39" i="57"/>
  <c r="Y40" i="57"/>
  <c r="W41" i="57"/>
  <c r="AA41" i="57"/>
  <c r="Y42" i="57"/>
  <c r="W43" i="57"/>
  <c r="AA43" i="57"/>
  <c r="Y44" i="57"/>
  <c r="W45" i="57"/>
  <c r="AA45" i="57"/>
  <c r="Y46" i="57"/>
  <c r="W47" i="57"/>
  <c r="AA47" i="57"/>
  <c r="Y48" i="57"/>
  <c r="W49" i="57"/>
  <c r="AA49" i="57"/>
  <c r="Y50" i="57"/>
  <c r="W51" i="57"/>
  <c r="AA51" i="57"/>
  <c r="Y52" i="57"/>
  <c r="W53" i="57"/>
  <c r="AA53" i="57"/>
  <c r="Y54" i="57"/>
  <c r="V55" i="57"/>
  <c r="Z55" i="57"/>
  <c r="X56" i="57"/>
  <c r="V57" i="57"/>
  <c r="Z57" i="57"/>
  <c r="X58" i="57"/>
  <c r="V59" i="57"/>
  <c r="Z59" i="57"/>
  <c r="X60" i="57"/>
  <c r="W5" i="57"/>
  <c r="AA5" i="57"/>
  <c r="Y6" i="57"/>
  <c r="W7" i="57"/>
  <c r="AA7" i="57"/>
  <c r="Y8" i="57"/>
  <c r="W9" i="57"/>
  <c r="AA9" i="57"/>
  <c r="Y10" i="57"/>
  <c r="W11" i="57"/>
  <c r="AA11" i="57"/>
  <c r="Y12" i="57"/>
  <c r="W13" i="57"/>
  <c r="AA13" i="57"/>
  <c r="Y14" i="57"/>
  <c r="W15" i="57"/>
  <c r="AA15" i="57"/>
  <c r="X16" i="57"/>
  <c r="V17" i="57"/>
  <c r="Z17" i="57"/>
  <c r="X18" i="57"/>
  <c r="V19" i="57"/>
  <c r="Z19" i="57"/>
  <c r="X20" i="57"/>
  <c r="V21" i="57"/>
  <c r="Z21" i="57"/>
  <c r="X22" i="57"/>
  <c r="Y23" i="57"/>
  <c r="W24" i="57"/>
  <c r="AA24" i="57"/>
  <c r="Y25" i="57"/>
  <c r="W26" i="57"/>
  <c r="AA26" i="57"/>
  <c r="Y27" i="57"/>
  <c r="W28" i="57"/>
  <c r="AA28" i="57"/>
  <c r="Y29" i="57"/>
  <c r="W30" i="57"/>
  <c r="AA30" i="57"/>
  <c r="Y31" i="57"/>
  <c r="W32" i="57"/>
  <c r="AA32" i="57"/>
  <c r="Y33" i="57"/>
  <c r="W34" i="57"/>
  <c r="AA34" i="57"/>
  <c r="X5" i="57"/>
  <c r="V6" i="57"/>
  <c r="Z6" i="57"/>
  <c r="X7" i="57"/>
  <c r="V8" i="57"/>
  <c r="Z8" i="57"/>
  <c r="X9" i="57"/>
  <c r="V10" i="57"/>
  <c r="Z10" i="57"/>
  <c r="X11" i="57"/>
  <c r="V12" i="57"/>
  <c r="Z12" i="57"/>
  <c r="X13" i="57"/>
  <c r="V14" i="57"/>
  <c r="Z14" i="57"/>
  <c r="X15" i="57"/>
  <c r="Y16" i="57"/>
  <c r="W17" i="57"/>
  <c r="AA17" i="57"/>
  <c r="Y18" i="57"/>
  <c r="W19" i="57"/>
  <c r="AA19" i="57"/>
  <c r="Y20" i="57"/>
  <c r="W21" i="57"/>
  <c r="AA21" i="57"/>
  <c r="Y22" i="57"/>
  <c r="V23" i="57"/>
  <c r="Z23" i="57"/>
  <c r="X24" i="57"/>
  <c r="V25" i="57"/>
  <c r="Z25" i="57"/>
  <c r="X26" i="57"/>
  <c r="V27" i="57"/>
  <c r="Z27" i="57"/>
  <c r="X28" i="57"/>
  <c r="V29" i="57"/>
  <c r="Z29" i="57"/>
  <c r="X30" i="57"/>
  <c r="V31" i="57"/>
  <c r="Z31" i="57"/>
  <c r="X32" i="57"/>
  <c r="V33" i="57"/>
  <c r="Z33" i="57"/>
  <c r="X34" i="57"/>
  <c r="V35" i="57"/>
  <c r="Z35" i="57"/>
  <c r="X36" i="57"/>
  <c r="V37" i="57"/>
  <c r="Z37" i="57"/>
  <c r="X38" i="57"/>
  <c r="Y39" i="57"/>
  <c r="W40" i="57"/>
  <c r="AA40" i="57"/>
  <c r="Y41" i="57"/>
  <c r="W42" i="57"/>
  <c r="AA42" i="57"/>
  <c r="Y43" i="57"/>
  <c r="W44" i="57"/>
  <c r="AA44" i="57"/>
  <c r="Y45" i="57"/>
  <c r="W46" i="57"/>
  <c r="AA46" i="57"/>
  <c r="Y47" i="57"/>
  <c r="W48" i="57"/>
  <c r="AA48" i="57"/>
  <c r="Y49" i="57"/>
  <c r="W50" i="57"/>
  <c r="AA50" i="57"/>
  <c r="Y51" i="57"/>
  <c r="W52" i="57"/>
  <c r="AA52" i="57"/>
  <c r="Y53" i="57"/>
  <c r="W54" i="57"/>
  <c r="AA54" i="57"/>
  <c r="X55" i="57"/>
  <c r="V56" i="57"/>
  <c r="Z56" i="57"/>
  <c r="X57" i="57"/>
  <c r="V58" i="57"/>
  <c r="Z58" i="57"/>
  <c r="X59" i="57"/>
  <c r="V60" i="57"/>
  <c r="Y5" i="57"/>
  <c r="W6" i="57"/>
  <c r="AA6" i="57"/>
  <c r="Y7" i="57"/>
  <c r="W8" i="57"/>
  <c r="AA8" i="57"/>
  <c r="Y9" i="57"/>
  <c r="W10" i="57"/>
  <c r="AA10" i="57"/>
  <c r="Y11" i="57"/>
  <c r="AB11" i="57" s="1"/>
  <c r="W12" i="57"/>
  <c r="AA12" i="57"/>
  <c r="Y13" i="57"/>
  <c r="W14" i="57"/>
  <c r="AA14" i="57"/>
  <c r="Y15" i="57"/>
  <c r="V16" i="57"/>
  <c r="Z16" i="57"/>
  <c r="X17" i="57"/>
  <c r="V18" i="57"/>
  <c r="Z18" i="57"/>
  <c r="X19" i="57"/>
  <c r="V20" i="57"/>
  <c r="Z20" i="57"/>
  <c r="X21" i="57"/>
  <c r="V22" i="57"/>
  <c r="Z22" i="57"/>
  <c r="W23" i="57"/>
  <c r="AA23" i="57"/>
  <c r="Y24" i="57"/>
  <c r="W25" i="57"/>
  <c r="AA25" i="57"/>
  <c r="Y26" i="57"/>
  <c r="W27" i="57"/>
  <c r="AA27" i="57"/>
  <c r="Y28" i="57"/>
  <c r="W29" i="57"/>
  <c r="AA29" i="57"/>
  <c r="Y30" i="57"/>
  <c r="W31" i="57"/>
  <c r="AA31" i="57"/>
  <c r="Y32" i="57"/>
  <c r="W33" i="57"/>
  <c r="AA33" i="57"/>
  <c r="Y34" i="57"/>
  <c r="W35" i="57"/>
  <c r="AA35" i="57"/>
  <c r="Y36" i="57"/>
  <c r="W37" i="57"/>
  <c r="AA37" i="57"/>
  <c r="Y38" i="57"/>
  <c r="V39" i="57"/>
  <c r="Z39" i="57"/>
  <c r="X40" i="57"/>
  <c r="V41" i="57"/>
  <c r="Z41" i="57"/>
  <c r="X42" i="57"/>
  <c r="V43" i="57"/>
  <c r="Z43" i="57"/>
  <c r="X44" i="57"/>
  <c r="V45" i="57"/>
  <c r="Z45" i="57"/>
  <c r="X46" i="57"/>
  <c r="V47" i="57"/>
  <c r="Z47" i="57"/>
  <c r="X48" i="57"/>
  <c r="V49" i="57"/>
  <c r="Z49" i="57"/>
  <c r="X50" i="57"/>
  <c r="V51" i="57"/>
  <c r="Z51" i="57"/>
  <c r="X52" i="57"/>
  <c r="V53" i="57"/>
  <c r="Z53" i="57"/>
  <c r="X54" i="57"/>
  <c r="Y55" i="57"/>
  <c r="W56" i="57"/>
  <c r="AA56" i="57"/>
  <c r="Y35" i="57"/>
  <c r="W38" i="57"/>
  <c r="Z40" i="57"/>
  <c r="X43" i="57"/>
  <c r="V46" i="57"/>
  <c r="Z48" i="57"/>
  <c r="X51" i="57"/>
  <c r="V54" i="57"/>
  <c r="Y56" i="57"/>
  <c r="W58" i="57"/>
  <c r="Y59" i="57"/>
  <c r="Z60" i="57"/>
  <c r="X61" i="57"/>
  <c r="V62" i="57"/>
  <c r="Z62" i="57"/>
  <c r="X63" i="57"/>
  <c r="V64" i="57"/>
  <c r="Z64" i="57"/>
  <c r="X65" i="57"/>
  <c r="V66" i="57"/>
  <c r="Z66" i="57"/>
  <c r="X67" i="57"/>
  <c r="V68" i="57"/>
  <c r="Z68" i="57"/>
  <c r="X69" i="57"/>
  <c r="V70" i="57"/>
  <c r="Z70" i="57"/>
  <c r="W71" i="57"/>
  <c r="AA71" i="57"/>
  <c r="Y72" i="57"/>
  <c r="W73" i="57"/>
  <c r="AA73" i="57"/>
  <c r="Y74" i="57"/>
  <c r="W75" i="57"/>
  <c r="AA75" i="57"/>
  <c r="Y76" i="57"/>
  <c r="W77" i="57"/>
  <c r="AA77" i="57"/>
  <c r="Y78" i="57"/>
  <c r="W79" i="57"/>
  <c r="AA79" i="57"/>
  <c r="Y80" i="57"/>
  <c r="W81" i="57"/>
  <c r="AA81" i="57"/>
  <c r="Y82" i="57"/>
  <c r="W83" i="57"/>
  <c r="AA83" i="57"/>
  <c r="Y84" i="57"/>
  <c r="W85" i="57"/>
  <c r="AA85" i="57"/>
  <c r="Y86" i="57"/>
  <c r="V87" i="57"/>
  <c r="Z87" i="57"/>
  <c r="X88" i="57"/>
  <c r="V89" i="57"/>
  <c r="Z89" i="57"/>
  <c r="X90" i="57"/>
  <c r="V91" i="57"/>
  <c r="Z91" i="57"/>
  <c r="X92" i="57"/>
  <c r="V93" i="57"/>
  <c r="Z93" i="57"/>
  <c r="X94" i="57"/>
  <c r="V95" i="57"/>
  <c r="Z95" i="57"/>
  <c r="X96" i="57"/>
  <c r="V97" i="57"/>
  <c r="Z97" i="57"/>
  <c r="X98" i="57"/>
  <c r="V99" i="57"/>
  <c r="Z99" i="57"/>
  <c r="X100" i="57"/>
  <c r="V101" i="57"/>
  <c r="Z101" i="57"/>
  <c r="X102" i="57"/>
  <c r="Y103" i="57"/>
  <c r="W104" i="57"/>
  <c r="AA104" i="57"/>
  <c r="Y105" i="57"/>
  <c r="W106" i="57"/>
  <c r="AA106" i="57"/>
  <c r="Y107" i="57"/>
  <c r="W108" i="57"/>
  <c r="AA108" i="57"/>
  <c r="Y109" i="57"/>
  <c r="W110" i="57"/>
  <c r="AA110" i="57"/>
  <c r="Y111" i="57"/>
  <c r="W112" i="57"/>
  <c r="W36" i="57"/>
  <c r="AA38" i="57"/>
  <c r="X41" i="57"/>
  <c r="V44" i="57"/>
  <c r="Z46" i="57"/>
  <c r="X49" i="57"/>
  <c r="V52" i="57"/>
  <c r="Z54" i="57"/>
  <c r="W57" i="57"/>
  <c r="Y58" i="57"/>
  <c r="AA59" i="57"/>
  <c r="AA60" i="57"/>
  <c r="Y61" i="57"/>
  <c r="W62" i="57"/>
  <c r="AA62" i="57"/>
  <c r="Y63" i="57"/>
  <c r="W64" i="57"/>
  <c r="AA64" i="57"/>
  <c r="Y65" i="57"/>
  <c r="W66" i="57"/>
  <c r="AA66" i="57"/>
  <c r="Y67" i="57"/>
  <c r="W68" i="57"/>
  <c r="AA68" i="57"/>
  <c r="Y69" i="57"/>
  <c r="W70" i="57"/>
  <c r="AA70" i="57"/>
  <c r="X71" i="57"/>
  <c r="V72" i="57"/>
  <c r="Z72" i="57"/>
  <c r="X73" i="57"/>
  <c r="V74" i="57"/>
  <c r="Z74" i="57"/>
  <c r="X75" i="57"/>
  <c r="V76" i="57"/>
  <c r="Z76" i="57"/>
  <c r="X77" i="57"/>
  <c r="V78" i="57"/>
  <c r="Z78" i="57"/>
  <c r="X79" i="57"/>
  <c r="V80" i="57"/>
  <c r="Z80" i="57"/>
  <c r="X81" i="57"/>
  <c r="V82" i="57"/>
  <c r="Z82" i="57"/>
  <c r="X83" i="57"/>
  <c r="V84" i="57"/>
  <c r="Z84" i="57"/>
  <c r="X85" i="57"/>
  <c r="V86" i="57"/>
  <c r="Z86" i="57"/>
  <c r="W87" i="57"/>
  <c r="AA87" i="57"/>
  <c r="Y88" i="57"/>
  <c r="W89" i="57"/>
  <c r="AA89" i="57"/>
  <c r="Y90" i="57"/>
  <c r="W91" i="57"/>
  <c r="AA91" i="57"/>
  <c r="Y92" i="57"/>
  <c r="W93" i="57"/>
  <c r="AA93" i="57"/>
  <c r="Y94" i="57"/>
  <c r="W95" i="57"/>
  <c r="AA95" i="57"/>
  <c r="Y96" i="57"/>
  <c r="W97" i="57"/>
  <c r="AA97" i="57"/>
  <c r="Y98" i="57"/>
  <c r="W99" i="57"/>
  <c r="AA99" i="57"/>
  <c r="Y100" i="57"/>
  <c r="W101" i="57"/>
  <c r="AA101" i="57"/>
  <c r="Y102" i="57"/>
  <c r="V103" i="57"/>
  <c r="Z103" i="57"/>
  <c r="X104" i="57"/>
  <c r="V105" i="57"/>
  <c r="Z105" i="57"/>
  <c r="X106" i="57"/>
  <c r="V107" i="57"/>
  <c r="Z107" i="57"/>
  <c r="X108" i="57"/>
  <c r="V109" i="57"/>
  <c r="AA36" i="57"/>
  <c r="X39" i="57"/>
  <c r="V42" i="57"/>
  <c r="Z44" i="57"/>
  <c r="X47" i="57"/>
  <c r="V50" i="57"/>
  <c r="Z52" i="57"/>
  <c r="W55" i="57"/>
  <c r="Y57" i="57"/>
  <c r="AA58" i="57"/>
  <c r="W60" i="57"/>
  <c r="V61" i="57"/>
  <c r="Z61" i="57"/>
  <c r="X62" i="57"/>
  <c r="V63" i="57"/>
  <c r="Z63" i="57"/>
  <c r="X64" i="57"/>
  <c r="V65" i="57"/>
  <c r="Z65" i="57"/>
  <c r="X66" i="57"/>
  <c r="V67" i="57"/>
  <c r="Z67" i="57"/>
  <c r="X68" i="57"/>
  <c r="V69" i="57"/>
  <c r="Z69" i="57"/>
  <c r="X70" i="57"/>
  <c r="Y71" i="57"/>
  <c r="W72" i="57"/>
  <c r="AA72" i="57"/>
  <c r="Y73" i="57"/>
  <c r="W74" i="57"/>
  <c r="AA74" i="57"/>
  <c r="Y75" i="57"/>
  <c r="W76" i="57"/>
  <c r="AA76" i="57"/>
  <c r="Y77" i="57"/>
  <c r="W78" i="57"/>
  <c r="AA78" i="57"/>
  <c r="Y79" i="57"/>
  <c r="W80" i="57"/>
  <c r="AA80" i="57"/>
  <c r="Y81" i="57"/>
  <c r="W82" i="57"/>
  <c r="AA82" i="57"/>
  <c r="Y83" i="57"/>
  <c r="W84" i="57"/>
  <c r="AA84" i="57"/>
  <c r="Y85" i="57"/>
  <c r="W86" i="57"/>
  <c r="AA86" i="57"/>
  <c r="X87" i="57"/>
  <c r="V88" i="57"/>
  <c r="Z88" i="57"/>
  <c r="X89" i="57"/>
  <c r="V90" i="57"/>
  <c r="Z90" i="57"/>
  <c r="X91" i="57"/>
  <c r="V92" i="57"/>
  <c r="Z92" i="57"/>
  <c r="X93" i="57"/>
  <c r="V94" i="57"/>
  <c r="Z94" i="57"/>
  <c r="X95" i="57"/>
  <c r="V96" i="57"/>
  <c r="Z96" i="57"/>
  <c r="X97" i="57"/>
  <c r="V98" i="57"/>
  <c r="Z98" i="57"/>
  <c r="X99" i="57"/>
  <c r="V100" i="57"/>
  <c r="Z100" i="57"/>
  <c r="X101" i="57"/>
  <c r="V102" i="57"/>
  <c r="Z102" i="57"/>
  <c r="W103" i="57"/>
  <c r="AA103" i="57"/>
  <c r="Y104" i="57"/>
  <c r="W105" i="57"/>
  <c r="AA105" i="57"/>
  <c r="Y106" i="57"/>
  <c r="W107" i="57"/>
  <c r="AA107" i="57"/>
  <c r="Y37" i="57"/>
  <c r="V40" i="57"/>
  <c r="AB40" i="57" s="1"/>
  <c r="Z42" i="57"/>
  <c r="X45" i="57"/>
  <c r="V48" i="57"/>
  <c r="AB48" i="57" s="1"/>
  <c r="Z50" i="57"/>
  <c r="X53" i="57"/>
  <c r="AA55" i="57"/>
  <c r="AA57" i="57"/>
  <c r="W59" i="57"/>
  <c r="Y60" i="57"/>
  <c r="W61" i="57"/>
  <c r="AA61" i="57"/>
  <c r="Y62" i="57"/>
  <c r="W63" i="57"/>
  <c r="AA63" i="57"/>
  <c r="Y64" i="57"/>
  <c r="W65" i="57"/>
  <c r="AA65" i="57"/>
  <c r="Y66" i="57"/>
  <c r="W67" i="57"/>
  <c r="AA67" i="57"/>
  <c r="Y68" i="57"/>
  <c r="W69" i="57"/>
  <c r="AA69" i="57"/>
  <c r="Y70" i="57"/>
  <c r="V71" i="57"/>
  <c r="Z71" i="57"/>
  <c r="X72" i="57"/>
  <c r="V73" i="57"/>
  <c r="Z73" i="57"/>
  <c r="X74" i="57"/>
  <c r="V75" i="57"/>
  <c r="Z75" i="57"/>
  <c r="X76" i="57"/>
  <c r="V77" i="57"/>
  <c r="Z77" i="57"/>
  <c r="X78" i="57"/>
  <c r="V79" i="57"/>
  <c r="Z79" i="57"/>
  <c r="X80" i="57"/>
  <c r="V81" i="57"/>
  <c r="Z81" i="57"/>
  <c r="X82" i="57"/>
  <c r="V83" i="57"/>
  <c r="Z83" i="57"/>
  <c r="X84" i="57"/>
  <c r="V85" i="57"/>
  <c r="Z85" i="57"/>
  <c r="X86" i="57"/>
  <c r="Y87" i="57"/>
  <c r="W88" i="57"/>
  <c r="AA88" i="57"/>
  <c r="Y89" i="57"/>
  <c r="W90" i="57"/>
  <c r="AA90" i="57"/>
  <c r="Y91" i="57"/>
  <c r="W92" i="57"/>
  <c r="AA92" i="57"/>
  <c r="Y93" i="57"/>
  <c r="W94" i="57"/>
  <c r="AA94" i="57"/>
  <c r="Y95" i="57"/>
  <c r="W96" i="57"/>
  <c r="AA96" i="57"/>
  <c r="Y97" i="57"/>
  <c r="W98" i="57"/>
  <c r="AA98" i="57"/>
  <c r="Y99" i="57"/>
  <c r="W100" i="57"/>
  <c r="AA100" i="57"/>
  <c r="Y101" i="57"/>
  <c r="W102" i="57"/>
  <c r="AA102" i="57"/>
  <c r="X105" i="57"/>
  <c r="V108" i="57"/>
  <c r="X109" i="57"/>
  <c r="X110" i="57"/>
  <c r="W111" i="57"/>
  <c r="V112" i="57"/>
  <c r="AA112" i="57"/>
  <c r="Y113" i="57"/>
  <c r="W114" i="57"/>
  <c r="AA114" i="57"/>
  <c r="Y115" i="57"/>
  <c r="W116" i="57"/>
  <c r="AA116" i="57"/>
  <c r="Y117" i="57"/>
  <c r="W118" i="57"/>
  <c r="AA118" i="57"/>
  <c r="Y119" i="57"/>
  <c r="W120" i="57"/>
  <c r="AA120" i="57"/>
  <c r="Y121" i="57"/>
  <c r="W122" i="57"/>
  <c r="AA122" i="57"/>
  <c r="Y123" i="57"/>
  <c r="W124" i="57"/>
  <c r="AA124" i="57"/>
  <c r="Y125" i="57"/>
  <c r="W126" i="57"/>
  <c r="AA126" i="57"/>
  <c r="X127" i="57"/>
  <c r="V128" i="57"/>
  <c r="Z128" i="57"/>
  <c r="X129" i="57"/>
  <c r="V130" i="57"/>
  <c r="Z130" i="57"/>
  <c r="X131" i="57"/>
  <c r="V132" i="57"/>
  <c r="Z132" i="57"/>
  <c r="X133" i="57"/>
  <c r="V134" i="57"/>
  <c r="Z134" i="57"/>
  <c r="X135" i="57"/>
  <c r="V136" i="57"/>
  <c r="Z136" i="57"/>
  <c r="X137" i="57"/>
  <c r="V138" i="57"/>
  <c r="Z138" i="57"/>
  <c r="X139" i="57"/>
  <c r="V140" i="57"/>
  <c r="Z140" i="57"/>
  <c r="X141" i="57"/>
  <c r="V142" i="57"/>
  <c r="Z142" i="57"/>
  <c r="W143" i="57"/>
  <c r="AA143" i="57"/>
  <c r="Y144" i="57"/>
  <c r="W145" i="57"/>
  <c r="AA145" i="57"/>
  <c r="Y146" i="57"/>
  <c r="W147" i="57"/>
  <c r="AA147" i="57"/>
  <c r="Y148" i="57"/>
  <c r="W149" i="57"/>
  <c r="AA149" i="57"/>
  <c r="Y150" i="57"/>
  <c r="W151" i="57"/>
  <c r="AA151" i="57"/>
  <c r="Y152" i="57"/>
  <c r="W153" i="57"/>
  <c r="AA153" i="57"/>
  <c r="Y154" i="57"/>
  <c r="W155" i="57"/>
  <c r="AA155" i="57"/>
  <c r="Y156" i="57"/>
  <c r="W157" i="57"/>
  <c r="AA157" i="57"/>
  <c r="Y158" i="57"/>
  <c r="V159" i="57"/>
  <c r="Z159" i="57"/>
  <c r="X160" i="57"/>
  <c r="V161" i="57"/>
  <c r="Z161" i="57"/>
  <c r="X162" i="57"/>
  <c r="V163" i="57"/>
  <c r="Z163" i="57"/>
  <c r="X103" i="57"/>
  <c r="V106" i="57"/>
  <c r="Y108" i="57"/>
  <c r="Z109" i="57"/>
  <c r="Y110" i="57"/>
  <c r="X111" i="57"/>
  <c r="X112" i="57"/>
  <c r="V113" i="57"/>
  <c r="Z113" i="57"/>
  <c r="X114" i="57"/>
  <c r="V115" i="57"/>
  <c r="Z115" i="57"/>
  <c r="X116" i="57"/>
  <c r="V117" i="57"/>
  <c r="Z117" i="57"/>
  <c r="X118" i="57"/>
  <c r="V119" i="57"/>
  <c r="Z119" i="57"/>
  <c r="X120" i="57"/>
  <c r="V121" i="57"/>
  <c r="Z121" i="57"/>
  <c r="X122" i="57"/>
  <c r="V123" i="57"/>
  <c r="Z123" i="57"/>
  <c r="X124" i="57"/>
  <c r="V125" i="57"/>
  <c r="Z125" i="57"/>
  <c r="X126" i="57"/>
  <c r="Y127" i="57"/>
  <c r="W128" i="57"/>
  <c r="AA128" i="57"/>
  <c r="Y129" i="57"/>
  <c r="W130" i="57"/>
  <c r="AA130" i="57"/>
  <c r="Y131" i="57"/>
  <c r="W132" i="57"/>
  <c r="AA132" i="57"/>
  <c r="Y133" i="57"/>
  <c r="W134" i="57"/>
  <c r="AA134" i="57"/>
  <c r="Y135" i="57"/>
  <c r="W136" i="57"/>
  <c r="AA136" i="57"/>
  <c r="Y137" i="57"/>
  <c r="W138" i="57"/>
  <c r="AA138" i="57"/>
  <c r="Y139" i="57"/>
  <c r="W140" i="57"/>
  <c r="AA140" i="57"/>
  <c r="Y141" i="57"/>
  <c r="W142" i="57"/>
  <c r="AA142" i="57"/>
  <c r="X143" i="57"/>
  <c r="V144" i="57"/>
  <c r="Z144" i="57"/>
  <c r="X145" i="57"/>
  <c r="V146" i="57"/>
  <c r="Z146" i="57"/>
  <c r="X147" i="57"/>
  <c r="V148" i="57"/>
  <c r="Z148" i="57"/>
  <c r="X149" i="57"/>
  <c r="V150" i="57"/>
  <c r="Z150" i="57"/>
  <c r="X151" i="57"/>
  <c r="V152" i="57"/>
  <c r="Z152" i="57"/>
  <c r="X153" i="57"/>
  <c r="V154" i="57"/>
  <c r="Z154" i="57"/>
  <c r="X155" i="57"/>
  <c r="V156" i="57"/>
  <c r="Z156" i="57"/>
  <c r="X157" i="57"/>
  <c r="V158" i="57"/>
  <c r="Z158" i="57"/>
  <c r="W159" i="57"/>
  <c r="AA159" i="57"/>
  <c r="Y160" i="57"/>
  <c r="W161" i="57"/>
  <c r="V104" i="57"/>
  <c r="Z106" i="57"/>
  <c r="Z108" i="57"/>
  <c r="AA109" i="57"/>
  <c r="Z110" i="57"/>
  <c r="Z111" i="57"/>
  <c r="Y112" i="57"/>
  <c r="W113" i="57"/>
  <c r="AA113" i="57"/>
  <c r="Y114" i="57"/>
  <c r="W115" i="57"/>
  <c r="AA115" i="57"/>
  <c r="Y116" i="57"/>
  <c r="W117" i="57"/>
  <c r="AA117" i="57"/>
  <c r="Y118" i="57"/>
  <c r="W119" i="57"/>
  <c r="AA119" i="57"/>
  <c r="Y120" i="57"/>
  <c r="W121" i="57"/>
  <c r="AA121" i="57"/>
  <c r="Y122" i="57"/>
  <c r="W123" i="57"/>
  <c r="AA123" i="57"/>
  <c r="Y124" i="57"/>
  <c r="W125" i="57"/>
  <c r="AA125" i="57"/>
  <c r="Y126" i="57"/>
  <c r="V127" i="57"/>
  <c r="Z127" i="57"/>
  <c r="X128" i="57"/>
  <c r="V129" i="57"/>
  <c r="Z129" i="57"/>
  <c r="X130" i="57"/>
  <c r="V131" i="57"/>
  <c r="Z131" i="57"/>
  <c r="X132" i="57"/>
  <c r="V133" i="57"/>
  <c r="Z133" i="57"/>
  <c r="X134" i="57"/>
  <c r="V135" i="57"/>
  <c r="Z135" i="57"/>
  <c r="X136" i="57"/>
  <c r="V137" i="57"/>
  <c r="Z137" i="57"/>
  <c r="X138" i="57"/>
  <c r="V139" i="57"/>
  <c r="Z139" i="57"/>
  <c r="X140" i="57"/>
  <c r="V141" i="57"/>
  <c r="Z141" i="57"/>
  <c r="X142" i="57"/>
  <c r="Y143" i="57"/>
  <c r="W144" i="57"/>
  <c r="AA144" i="57"/>
  <c r="Y145" i="57"/>
  <c r="W146" i="57"/>
  <c r="AA146" i="57"/>
  <c r="Y147" i="57"/>
  <c r="W148" i="57"/>
  <c r="AA148" i="57"/>
  <c r="Y149" i="57"/>
  <c r="W150" i="57"/>
  <c r="AA150" i="57"/>
  <c r="Y151" i="57"/>
  <c r="W152" i="57"/>
  <c r="AA152" i="57"/>
  <c r="Y153" i="57"/>
  <c r="W154" i="57"/>
  <c r="AA154" i="57"/>
  <c r="Y155" i="57"/>
  <c r="W156" i="57"/>
  <c r="AA156" i="57"/>
  <c r="Y157" i="57"/>
  <c r="W158" i="57"/>
  <c r="AA158" i="57"/>
  <c r="X159" i="57"/>
  <c r="V160" i="57"/>
  <c r="Z160" i="57"/>
  <c r="X161" i="57"/>
  <c r="V162" i="57"/>
  <c r="Z162" i="57"/>
  <c r="X163" i="57"/>
  <c r="V164" i="57"/>
  <c r="Z104" i="57"/>
  <c r="X107" i="57"/>
  <c r="W109" i="57"/>
  <c r="V110" i="57"/>
  <c r="V111" i="57"/>
  <c r="AA111" i="57"/>
  <c r="Z112" i="57"/>
  <c r="X113" i="57"/>
  <c r="V114" i="57"/>
  <c r="Z114" i="57"/>
  <c r="X115" i="57"/>
  <c r="V116" i="57"/>
  <c r="Z116" i="57"/>
  <c r="X117" i="57"/>
  <c r="V118" i="57"/>
  <c r="Z118" i="57"/>
  <c r="X119" i="57"/>
  <c r="V120" i="57"/>
  <c r="Z120" i="57"/>
  <c r="X121" i="57"/>
  <c r="V122" i="57"/>
  <c r="Z122" i="57"/>
  <c r="X123" i="57"/>
  <c r="V124" i="57"/>
  <c r="Z124" i="57"/>
  <c r="X125" i="57"/>
  <c r="V126" i="57"/>
  <c r="Z126" i="57"/>
  <c r="W127" i="57"/>
  <c r="AA127" i="57"/>
  <c r="Y128" i="57"/>
  <c r="W129" i="57"/>
  <c r="AA129" i="57"/>
  <c r="Y130" i="57"/>
  <c r="W131" i="57"/>
  <c r="AA131" i="57"/>
  <c r="Y132" i="57"/>
  <c r="W133" i="57"/>
  <c r="AA133" i="57"/>
  <c r="Y134" i="57"/>
  <c r="W135" i="57"/>
  <c r="AA135" i="57"/>
  <c r="Y136" i="57"/>
  <c r="W137" i="57"/>
  <c r="AA137" i="57"/>
  <c r="Y138" i="57"/>
  <c r="W139" i="57"/>
  <c r="AA139" i="57"/>
  <c r="Y140" i="57"/>
  <c r="W141" i="57"/>
  <c r="AA141" i="57"/>
  <c r="Y142" i="57"/>
  <c r="V143" i="57"/>
  <c r="Z143" i="57"/>
  <c r="X144" i="57"/>
  <c r="V145" i="57"/>
  <c r="Z145" i="57"/>
  <c r="X146" i="57"/>
  <c r="V147" i="57"/>
  <c r="Z147" i="57"/>
  <c r="X148" i="57"/>
  <c r="V149" i="57"/>
  <c r="Z149" i="57"/>
  <c r="X150" i="57"/>
  <c r="V151" i="57"/>
  <c r="Z151" i="57"/>
  <c r="X152" i="57"/>
  <c r="V153" i="57"/>
  <c r="Z153" i="57"/>
  <c r="X154" i="57"/>
  <c r="V155" i="57"/>
  <c r="Z155" i="57"/>
  <c r="X156" i="57"/>
  <c r="V157" i="57"/>
  <c r="Z157" i="57"/>
  <c r="X158" i="57"/>
  <c r="Y159" i="57"/>
  <c r="W160" i="57"/>
  <c r="AA160" i="57"/>
  <c r="Y161" i="57"/>
  <c r="AA161" i="57"/>
  <c r="W163" i="57"/>
  <c r="X164" i="57"/>
  <c r="V165" i="57"/>
  <c r="Z165" i="57"/>
  <c r="X166" i="57"/>
  <c r="V167" i="57"/>
  <c r="Z167" i="57"/>
  <c r="X168" i="57"/>
  <c r="V169" i="57"/>
  <c r="Z169" i="57"/>
  <c r="X170" i="57"/>
  <c r="V171" i="57"/>
  <c r="Z171" i="57"/>
  <c r="X172" i="57"/>
  <c r="V173" i="57"/>
  <c r="Z173" i="57"/>
  <c r="X174" i="57"/>
  <c r="V175" i="57"/>
  <c r="Z175" i="57"/>
  <c r="X176" i="57"/>
  <c r="V177" i="57"/>
  <c r="Z177" i="57"/>
  <c r="X178" i="57"/>
  <c r="V179" i="57"/>
  <c r="Z179" i="57"/>
  <c r="X180" i="57"/>
  <c r="V181" i="57"/>
  <c r="Z181" i="57"/>
  <c r="X182" i="57"/>
  <c r="V183" i="57"/>
  <c r="Z183" i="57"/>
  <c r="X184" i="57"/>
  <c r="V185" i="57"/>
  <c r="Z185" i="57"/>
  <c r="X186" i="57"/>
  <c r="V187" i="57"/>
  <c r="Z187" i="57"/>
  <c r="X188" i="57"/>
  <c r="V189" i="57"/>
  <c r="Z189" i="57"/>
  <c r="X190" i="57"/>
  <c r="V191" i="57"/>
  <c r="Z191" i="57"/>
  <c r="X192" i="57"/>
  <c r="V193" i="57"/>
  <c r="Z193" i="57"/>
  <c r="X194" i="57"/>
  <c r="V195" i="57"/>
  <c r="Z195" i="57"/>
  <c r="X196" i="57"/>
  <c r="V197" i="57"/>
  <c r="Z197" i="57"/>
  <c r="X198" i="57"/>
  <c r="V199" i="57"/>
  <c r="Z199" i="57"/>
  <c r="X200" i="57"/>
  <c r="V201" i="57"/>
  <c r="Z201" i="57"/>
  <c r="X202" i="57"/>
  <c r="V203" i="57"/>
  <c r="Z203" i="57"/>
  <c r="X204" i="57"/>
  <c r="Y4" i="57"/>
  <c r="Y202" i="57"/>
  <c r="W162" i="57"/>
  <c r="Y163" i="57"/>
  <c r="Y164" i="57"/>
  <c r="W165" i="57"/>
  <c r="AA165" i="57"/>
  <c r="Y166" i="57"/>
  <c r="W167" i="57"/>
  <c r="AA167" i="57"/>
  <c r="Y168" i="57"/>
  <c r="W169" i="57"/>
  <c r="AA169" i="57"/>
  <c r="Y170" i="57"/>
  <c r="W171" i="57"/>
  <c r="AA171" i="57"/>
  <c r="Y172" i="57"/>
  <c r="W173" i="57"/>
  <c r="AA173" i="57"/>
  <c r="Y174" i="57"/>
  <c r="W175" i="57"/>
  <c r="AA175" i="57"/>
  <c r="Y176" i="57"/>
  <c r="W177" i="57"/>
  <c r="AA177" i="57"/>
  <c r="Y178" i="57"/>
  <c r="W179" i="57"/>
  <c r="AA179" i="57"/>
  <c r="Y180" i="57"/>
  <c r="W181" i="57"/>
  <c r="AA181" i="57"/>
  <c r="Y182" i="57"/>
  <c r="W183" i="57"/>
  <c r="AA183" i="57"/>
  <c r="Y184" i="57"/>
  <c r="W185" i="57"/>
  <c r="AA185" i="57"/>
  <c r="Y186" i="57"/>
  <c r="W187" i="57"/>
  <c r="AA187" i="57"/>
  <c r="Y188" i="57"/>
  <c r="W189" i="57"/>
  <c r="AA189" i="57"/>
  <c r="Y190" i="57"/>
  <c r="W191" i="57"/>
  <c r="AA191" i="57"/>
  <c r="Y192" i="57"/>
  <c r="W193" i="57"/>
  <c r="AA193" i="57"/>
  <c r="Y194" i="57"/>
  <c r="W195" i="57"/>
  <c r="AA195" i="57"/>
  <c r="Y196" i="57"/>
  <c r="W197" i="57"/>
  <c r="AA197" i="57"/>
  <c r="Y198" i="57"/>
  <c r="W199" i="57"/>
  <c r="AA199" i="57"/>
  <c r="Y200" i="57"/>
  <c r="W203" i="57"/>
  <c r="AA203" i="57"/>
  <c r="Y204" i="57"/>
  <c r="Y162" i="57"/>
  <c r="AA163" i="57"/>
  <c r="Z164" i="57"/>
  <c r="X165" i="57"/>
  <c r="V166" i="57"/>
  <c r="Z166" i="57"/>
  <c r="X167" i="57"/>
  <c r="V168" i="57"/>
  <c r="Z168" i="57"/>
  <c r="X169" i="57"/>
  <c r="V170" i="57"/>
  <c r="Z170" i="57"/>
  <c r="X171" i="57"/>
  <c r="V172" i="57"/>
  <c r="Z172" i="57"/>
  <c r="X173" i="57"/>
  <c r="V174" i="57"/>
  <c r="Z174" i="57"/>
  <c r="X175" i="57"/>
  <c r="V176" i="57"/>
  <c r="Z176" i="57"/>
  <c r="X177" i="57"/>
  <c r="V178" i="57"/>
  <c r="Z178" i="57"/>
  <c r="X179" i="57"/>
  <c r="V180" i="57"/>
  <c r="Z180" i="57"/>
  <c r="X181" i="57"/>
  <c r="V182" i="57"/>
  <c r="Z182" i="57"/>
  <c r="X183" i="57"/>
  <c r="V184" i="57"/>
  <c r="Z184" i="57"/>
  <c r="X185" i="57"/>
  <c r="V186" i="57"/>
  <c r="Z186" i="57"/>
  <c r="X187" i="57"/>
  <c r="V188" i="57"/>
  <c r="Z188" i="57"/>
  <c r="X189" i="57"/>
  <c r="V190" i="57"/>
  <c r="Z190" i="57"/>
  <c r="X191" i="57"/>
  <c r="V192" i="57"/>
  <c r="Z192" i="57"/>
  <c r="X193" i="57"/>
  <c r="V194" i="57"/>
  <c r="Z194" i="57"/>
  <c r="X195" i="57"/>
  <c r="V196" i="57"/>
  <c r="Z196" i="57"/>
  <c r="X197" i="57"/>
  <c r="V198" i="57"/>
  <c r="Z198" i="57"/>
  <c r="X199" i="57"/>
  <c r="V200" i="57"/>
  <c r="Z200" i="57"/>
  <c r="X201" i="57"/>
  <c r="V202" i="57"/>
  <c r="Z202" i="57"/>
  <c r="X203" i="57"/>
  <c r="V204" i="57"/>
  <c r="Z204" i="57"/>
  <c r="AA4" i="57"/>
  <c r="W4" i="57"/>
  <c r="W201" i="57"/>
  <c r="AA162" i="57"/>
  <c r="W164" i="57"/>
  <c r="AA164" i="57"/>
  <c r="Y165" i="57"/>
  <c r="W166" i="57"/>
  <c r="AA166" i="57"/>
  <c r="Y167" i="57"/>
  <c r="W168" i="57"/>
  <c r="AA168" i="57"/>
  <c r="Y169" i="57"/>
  <c r="W170" i="57"/>
  <c r="AA170" i="57"/>
  <c r="Y171" i="57"/>
  <c r="W172" i="57"/>
  <c r="AA172" i="57"/>
  <c r="Y173" i="57"/>
  <c r="W174" i="57"/>
  <c r="AA174" i="57"/>
  <c r="Y175" i="57"/>
  <c r="W176" i="57"/>
  <c r="AA176" i="57"/>
  <c r="Y177" i="57"/>
  <c r="W178" i="57"/>
  <c r="AA178" i="57"/>
  <c r="Y179" i="57"/>
  <c r="W180" i="57"/>
  <c r="AA180" i="57"/>
  <c r="Y181" i="57"/>
  <c r="W182" i="57"/>
  <c r="AA182" i="57"/>
  <c r="Y183" i="57"/>
  <c r="W184" i="57"/>
  <c r="AA184" i="57"/>
  <c r="Y185" i="57"/>
  <c r="W186" i="57"/>
  <c r="AA186" i="57"/>
  <c r="Y187" i="57"/>
  <c r="W188" i="57"/>
  <c r="AA188" i="57"/>
  <c r="Y189" i="57"/>
  <c r="W190" i="57"/>
  <c r="AA190" i="57"/>
  <c r="Y191" i="57"/>
  <c r="W192" i="57"/>
  <c r="AA192" i="57"/>
  <c r="Y193" i="57"/>
  <c r="W194" i="57"/>
  <c r="AA194" i="57"/>
  <c r="Y195" i="57"/>
  <c r="W196" i="57"/>
  <c r="AA196" i="57"/>
  <c r="Y197" i="57"/>
  <c r="W198" i="57"/>
  <c r="AA198" i="57"/>
  <c r="Y199" i="57"/>
  <c r="W200" i="57"/>
  <c r="AA200" i="57"/>
  <c r="Y201" i="57"/>
  <c r="W202" i="57"/>
  <c r="AA202" i="57"/>
  <c r="Y203" i="57"/>
  <c r="W204" i="57"/>
  <c r="AA204" i="57"/>
  <c r="Z4" i="57"/>
  <c r="V4" i="57"/>
  <c r="AA201" i="57"/>
  <c r="X4" i="57"/>
  <c r="S202" i="57"/>
  <c r="S168" i="57"/>
  <c r="S163" i="57"/>
  <c r="S152" i="57"/>
  <c r="S147" i="57"/>
  <c r="S136" i="57"/>
  <c r="S131" i="57"/>
  <c r="S14" i="57"/>
  <c r="AC695" i="54"/>
  <c r="AC711" i="54"/>
  <c r="AC727" i="54"/>
  <c r="AC743" i="54"/>
  <c r="AC759" i="54"/>
  <c r="AC775" i="54"/>
  <c r="AC791" i="54"/>
  <c r="AC807" i="54"/>
  <c r="AC823" i="54"/>
  <c r="AC839" i="54"/>
  <c r="AC855" i="54"/>
  <c r="AC871" i="54"/>
  <c r="AC887" i="54"/>
  <c r="AC903" i="54"/>
  <c r="AC919" i="54"/>
  <c r="AC935" i="54"/>
  <c r="AC951" i="54"/>
  <c r="AC967" i="54"/>
  <c r="AC983" i="54"/>
  <c r="AC999" i="54"/>
  <c r="AC1015" i="54"/>
  <c r="AC1031" i="54"/>
  <c r="AC924" i="54"/>
  <c r="AC952" i="54"/>
  <c r="AC988" i="54"/>
  <c r="AC1016" i="54"/>
  <c r="AC1128" i="54"/>
  <c r="AC20" i="54"/>
  <c r="AC36" i="54"/>
  <c r="AC52" i="54"/>
  <c r="AC68" i="54"/>
  <c r="AC84" i="54"/>
  <c r="AC100" i="54"/>
  <c r="AC116" i="54"/>
  <c r="AC132" i="54"/>
  <c r="AC148" i="54"/>
  <c r="AC164" i="54"/>
  <c r="AC180" i="54"/>
  <c r="AC196" i="54"/>
  <c r="AC212" i="54"/>
  <c r="AC228" i="54"/>
  <c r="AC244" i="54"/>
  <c r="AC260" i="54"/>
  <c r="AC276" i="54"/>
  <c r="AC292" i="54"/>
  <c r="AC308" i="54"/>
  <c r="AC324" i="54"/>
  <c r="AC340" i="54"/>
  <c r="AC356" i="54"/>
  <c r="AC372" i="54"/>
  <c r="AC388" i="54"/>
  <c r="AC404" i="54"/>
  <c r="AC420" i="54"/>
  <c r="AC436" i="54"/>
  <c r="AC452" i="54"/>
  <c r="AC468" i="54"/>
  <c r="AC484" i="54"/>
  <c r="AC500" i="54"/>
  <c r="AC516" i="54"/>
  <c r="AC532" i="54"/>
  <c r="AC548" i="54"/>
  <c r="AC564" i="54"/>
  <c r="AC580" i="54"/>
  <c r="AC644" i="54"/>
  <c r="AC660" i="54"/>
  <c r="AC676" i="54"/>
  <c r="AC692" i="54"/>
  <c r="AC708" i="54"/>
  <c r="AC724" i="54"/>
  <c r="AC740" i="54"/>
  <c r="AC756" i="54"/>
  <c r="AC772" i="54"/>
  <c r="AC788" i="54"/>
  <c r="AC804" i="54"/>
  <c r="AC820" i="54"/>
  <c r="AC836" i="54"/>
  <c r="AC852" i="54"/>
  <c r="AC868" i="54"/>
  <c r="AC884" i="54"/>
  <c r="AC900" i="54"/>
  <c r="AC932" i="54"/>
  <c r="AC960" i="54"/>
  <c r="AC992" i="54"/>
  <c r="AC1024" i="54"/>
  <c r="AC1132" i="54"/>
  <c r="AC687" i="54"/>
  <c r="AC703" i="54"/>
  <c r="AC719" i="54"/>
  <c r="AC735" i="54"/>
  <c r="AC751" i="54"/>
  <c r="AC767" i="54"/>
  <c r="AC783" i="54"/>
  <c r="AC799" i="54"/>
  <c r="AC815" i="54"/>
  <c r="AC831" i="54"/>
  <c r="AC847" i="54"/>
  <c r="AC863" i="54"/>
  <c r="AC879" i="54"/>
  <c r="AC895" i="54"/>
  <c r="AC911" i="54"/>
  <c r="AC927" i="54"/>
  <c r="AC943" i="54"/>
  <c r="AC959" i="54"/>
  <c r="AC975" i="54"/>
  <c r="AC991" i="54"/>
  <c r="AC1007" i="54"/>
  <c r="AC1023" i="54"/>
  <c r="AC904" i="54"/>
  <c r="AC940" i="54"/>
  <c r="AC972" i="54"/>
  <c r="AC1000" i="54"/>
  <c r="AC1032" i="54"/>
  <c r="AC1093" i="54"/>
  <c r="AC28" i="54"/>
  <c r="AC44" i="54"/>
  <c r="AC60" i="54"/>
  <c r="AC76" i="54"/>
  <c r="AC92" i="54"/>
  <c r="AC108" i="54"/>
  <c r="AC124" i="54"/>
  <c r="AC140" i="54"/>
  <c r="AC156" i="54"/>
  <c r="AC172" i="54"/>
  <c r="AC188" i="54"/>
  <c r="AC204" i="54"/>
  <c r="AC220" i="54"/>
  <c r="AC236" i="54"/>
  <c r="AC252" i="54"/>
  <c r="AC268" i="54"/>
  <c r="AC284" i="54"/>
  <c r="AC300" i="54"/>
  <c r="AC316" i="54"/>
  <c r="AC332" i="54"/>
  <c r="AC348" i="54"/>
  <c r="AC364" i="54"/>
  <c r="AC380" i="54"/>
  <c r="AC396" i="54"/>
  <c r="AC412" i="54"/>
  <c r="AC428" i="54"/>
  <c r="AC444" i="54"/>
  <c r="AC460" i="54"/>
  <c r="AC476" i="54"/>
  <c r="AC492" i="54"/>
  <c r="AC508" i="54"/>
  <c r="AC524" i="54"/>
  <c r="AC540" i="54"/>
  <c r="AC556" i="54"/>
  <c r="AC572" i="54"/>
  <c r="AC588" i="54"/>
  <c r="AC652" i="54"/>
  <c r="AC668" i="54"/>
  <c r="AC684" i="54"/>
  <c r="AC700" i="54"/>
  <c r="AC716" i="54"/>
  <c r="AC732" i="54"/>
  <c r="AC748" i="54"/>
  <c r="AC764" i="54"/>
  <c r="AC780" i="54"/>
  <c r="AC796" i="54"/>
  <c r="AC812" i="54"/>
  <c r="AC828" i="54"/>
  <c r="AC844" i="54"/>
  <c r="AC860" i="54"/>
  <c r="AC876" i="54"/>
  <c r="AC892" i="54"/>
  <c r="AC916" i="54"/>
  <c r="AC948" i="54"/>
  <c r="AC980" i="54"/>
  <c r="AC1012" i="54"/>
  <c r="AC1108" i="54"/>
  <c r="AC576" i="54"/>
  <c r="AC592" i="54"/>
  <c r="AC656" i="54"/>
  <c r="AC672" i="54"/>
  <c r="AC688" i="54"/>
  <c r="AC704" i="54"/>
  <c r="AC720" i="54"/>
  <c r="AC736" i="54"/>
  <c r="AC752" i="54"/>
  <c r="AC768" i="54"/>
  <c r="AC784" i="54"/>
  <c r="AC800" i="54"/>
  <c r="AC816" i="54"/>
  <c r="AC832" i="54"/>
  <c r="AC848" i="54"/>
  <c r="AC864" i="54"/>
  <c r="AC880" i="54"/>
  <c r="AC896" i="54"/>
  <c r="AC920" i="54"/>
  <c r="AC956" i="54"/>
  <c r="AC984" i="54"/>
  <c r="AC1020" i="54"/>
  <c r="AP32" i="54"/>
  <c r="AQ7" i="54"/>
  <c r="AQ43" i="54"/>
  <c r="AP36" i="54"/>
  <c r="AM31" i="54"/>
  <c r="AN18" i="54"/>
  <c r="AP12" i="54"/>
  <c r="AM7" i="54"/>
  <c r="AQ50" i="54"/>
  <c r="AQ42" i="54"/>
  <c r="AM34" i="54"/>
  <c r="AO28" i="54"/>
  <c r="AP23" i="54"/>
  <c r="AQ14" i="54"/>
  <c r="AP7" i="54"/>
  <c r="AN68" i="54"/>
  <c r="AO63" i="54"/>
  <c r="AQ57" i="54"/>
  <c r="AP46" i="54"/>
  <c r="AM33" i="54"/>
  <c r="AP26" i="54"/>
  <c r="AQ21" i="54"/>
  <c r="AP18" i="54"/>
  <c r="AP14" i="54"/>
  <c r="AP6" i="54"/>
  <c r="AQ40" i="54"/>
  <c r="AQ24" i="54"/>
  <c r="AO18" i="54"/>
  <c r="AQ8" i="54"/>
  <c r="S4" i="57"/>
  <c r="S192" i="57"/>
  <c r="S187" i="57"/>
  <c r="S203" i="57"/>
  <c r="S200" i="57"/>
  <c r="S195" i="57"/>
  <c r="S184" i="57"/>
  <c r="S179" i="57"/>
  <c r="S175" i="57"/>
  <c r="S164" i="57"/>
  <c r="S159" i="57"/>
  <c r="S148" i="57"/>
  <c r="S143" i="57"/>
  <c r="S132" i="57"/>
  <c r="S127" i="57"/>
  <c r="S120" i="57"/>
  <c r="S115" i="57"/>
  <c r="S99" i="57"/>
  <c r="S83" i="57"/>
  <c r="S118" i="57"/>
  <c r="S113" i="57"/>
  <c r="S102" i="57"/>
  <c r="S86" i="57"/>
  <c r="S65" i="57"/>
  <c r="S100" i="57"/>
  <c r="S76" i="57"/>
  <c r="S121" i="57"/>
  <c r="S110" i="57"/>
  <c r="S94" i="57"/>
  <c r="S78" i="57"/>
  <c r="S69" i="57"/>
  <c r="S53" i="57"/>
  <c r="S37" i="57"/>
  <c r="S51" i="57"/>
  <c r="S35" i="57"/>
  <c r="S48" i="57"/>
  <c r="S40" i="57"/>
  <c r="S32" i="57"/>
  <c r="S68" i="57"/>
  <c r="S60" i="57"/>
  <c r="S36" i="57"/>
  <c r="S28" i="57"/>
  <c r="S17" i="57"/>
  <c r="S10" i="57"/>
  <c r="S22" i="57"/>
  <c r="S9" i="57"/>
  <c r="AO9" i="54"/>
  <c r="AM15" i="54"/>
  <c r="AO21" i="54"/>
  <c r="AP27" i="54"/>
  <c r="AN33" i="54"/>
  <c r="AM38" i="54"/>
  <c r="AP42" i="54"/>
  <c r="AO46" i="54"/>
  <c r="AO50" i="54"/>
  <c r="AQ54" i="54"/>
  <c r="AN58" i="54"/>
  <c r="AP61" i="54"/>
  <c r="AO65" i="54"/>
  <c r="AO69" i="54"/>
  <c r="AM73" i="54"/>
  <c r="AN76" i="54"/>
  <c r="AO79" i="54"/>
  <c r="AP82" i="54"/>
  <c r="AQ85" i="54"/>
  <c r="AM89" i="54"/>
  <c r="AN92" i="54"/>
  <c r="AO95" i="54"/>
  <c r="AP98" i="54"/>
  <c r="AQ101" i="54"/>
  <c r="AM105" i="54"/>
  <c r="AN108" i="54"/>
  <c r="AO111" i="54"/>
  <c r="AP114" i="54"/>
  <c r="AQ117" i="54"/>
  <c r="AM121" i="54"/>
  <c r="AN124" i="54"/>
  <c r="AO127" i="54"/>
  <c r="AP130" i="54"/>
  <c r="AQ133" i="54"/>
  <c r="AM137" i="54"/>
  <c r="AN140" i="54"/>
  <c r="AO143" i="54"/>
  <c r="AP146" i="54"/>
  <c r="AQ149" i="54"/>
  <c r="AM153" i="54"/>
  <c r="AN156" i="54"/>
  <c r="AO159" i="54"/>
  <c r="AP162" i="54"/>
  <c r="AQ165" i="54"/>
  <c r="AM169" i="54"/>
  <c r="AN172" i="54"/>
  <c r="AO175" i="54"/>
  <c r="AP178" i="54"/>
  <c r="AQ181" i="54"/>
  <c r="AM185" i="54"/>
  <c r="AN188" i="54"/>
  <c r="AO191" i="54"/>
  <c r="AP194" i="54"/>
  <c r="AQ197" i="54"/>
  <c r="AM201" i="54"/>
  <c r="AN204" i="54"/>
  <c r="AO207" i="54"/>
  <c r="AP210" i="54"/>
  <c r="AQ213" i="54"/>
  <c r="AM217" i="54"/>
  <c r="AN220" i="54"/>
  <c r="AO223" i="54"/>
  <c r="AP226" i="54"/>
  <c r="AQ229" i="54"/>
  <c r="AM233" i="54"/>
  <c r="AN236" i="54"/>
  <c r="AO239" i="54"/>
  <c r="AP242" i="54"/>
  <c r="AQ245" i="54"/>
  <c r="AM249" i="54"/>
  <c r="AN252" i="54"/>
  <c r="AO255" i="54"/>
  <c r="AP258" i="54"/>
  <c r="AQ261" i="54"/>
  <c r="AM265" i="54"/>
  <c r="AN268" i="54"/>
  <c r="AO271" i="54"/>
  <c r="AP274" i="54"/>
  <c r="AQ277" i="54"/>
  <c r="AM281" i="54"/>
  <c r="AN284" i="54"/>
  <c r="AO287" i="54"/>
  <c r="AP290" i="54"/>
  <c r="AQ293" i="54"/>
  <c r="AM297" i="54"/>
  <c r="AN300" i="54"/>
  <c r="AO303" i="54"/>
  <c r="AP306" i="54"/>
  <c r="AQ309" i="54"/>
  <c r="AM313" i="54"/>
  <c r="AN316" i="54"/>
  <c r="AO319" i="54"/>
  <c r="AP322" i="54"/>
  <c r="AQ325" i="54"/>
  <c r="AM329" i="54"/>
  <c r="AN332" i="54"/>
  <c r="AO335" i="54"/>
  <c r="AP338" i="54"/>
  <c r="AQ341" i="54"/>
  <c r="AM345" i="54"/>
  <c r="AN348" i="54"/>
  <c r="AO351" i="54"/>
  <c r="AP354" i="54"/>
  <c r="AQ357" i="54"/>
  <c r="AM361" i="54"/>
  <c r="AN364" i="54"/>
  <c r="AO367" i="54"/>
  <c r="AP370" i="54"/>
  <c r="AQ373" i="54"/>
  <c r="AM377" i="54"/>
  <c r="AN380" i="54"/>
  <c r="AO383" i="54"/>
  <c r="AP8" i="54"/>
  <c r="AN13" i="54"/>
  <c r="AM20" i="54"/>
  <c r="AO26" i="54"/>
  <c r="AQ31" i="54"/>
  <c r="AM37" i="54"/>
  <c r="AQ41" i="54"/>
  <c r="AQ45" i="54"/>
  <c r="AP49" i="54"/>
  <c r="AN54" i="54"/>
  <c r="AO57" i="54"/>
  <c r="AM61" i="54"/>
  <c r="AQ64" i="54"/>
  <c r="AQ68" i="54"/>
  <c r="AO72" i="54"/>
  <c r="AP75" i="54"/>
  <c r="AQ78" i="54"/>
  <c r="AM82" i="54"/>
  <c r="AN85" i="54"/>
  <c r="AO88" i="54"/>
  <c r="AP91" i="54"/>
  <c r="AQ94" i="54"/>
  <c r="AM98" i="54"/>
  <c r="AN101" i="54"/>
  <c r="AO104" i="54"/>
  <c r="AP107" i="54"/>
  <c r="AQ110" i="54"/>
  <c r="AM114" i="54"/>
  <c r="AN117" i="54"/>
  <c r="AO120" i="54"/>
  <c r="AP123" i="54"/>
  <c r="AQ126" i="54"/>
  <c r="AM130" i="54"/>
  <c r="AN133" i="54"/>
  <c r="AO136" i="54"/>
  <c r="AP139" i="54"/>
  <c r="AQ142" i="54"/>
  <c r="AM146" i="54"/>
  <c r="AN149" i="54"/>
  <c r="AO152" i="54"/>
  <c r="AP155" i="54"/>
  <c r="AQ158" i="54"/>
  <c r="AM162" i="54"/>
  <c r="AN165" i="54"/>
  <c r="AO168" i="54"/>
  <c r="AP171" i="54"/>
  <c r="AQ174" i="54"/>
  <c r="AM178" i="54"/>
  <c r="AN181" i="54"/>
  <c r="AO184" i="54"/>
  <c r="AP187" i="54"/>
  <c r="AQ190" i="54"/>
  <c r="AM194" i="54"/>
  <c r="AN197" i="54"/>
  <c r="AO200" i="54"/>
  <c r="AP203" i="54"/>
  <c r="AQ206" i="54"/>
  <c r="AM210" i="54"/>
  <c r="AN213" i="54"/>
  <c r="AO216" i="54"/>
  <c r="AP219" i="54"/>
  <c r="AQ222" i="54"/>
  <c r="AM226" i="54"/>
  <c r="AN229" i="54"/>
  <c r="AO232" i="54"/>
  <c r="AP235" i="54"/>
  <c r="AQ238" i="54"/>
  <c r="AM242" i="54"/>
  <c r="AN245" i="54"/>
  <c r="AO248" i="54"/>
  <c r="AP251" i="54"/>
  <c r="AQ254" i="54"/>
  <c r="AM258" i="54"/>
  <c r="AN261" i="54"/>
  <c r="AO264" i="54"/>
  <c r="AP267" i="54"/>
  <c r="AQ270" i="54"/>
  <c r="AM274" i="54"/>
  <c r="AN277" i="54"/>
  <c r="AO280" i="54"/>
  <c r="AP283" i="54"/>
  <c r="AQ286" i="54"/>
  <c r="AM290" i="54"/>
  <c r="AN293" i="54"/>
  <c r="AO296" i="54"/>
  <c r="AP299" i="54"/>
  <c r="AQ302" i="54"/>
  <c r="AM306" i="54"/>
  <c r="AN309" i="54"/>
  <c r="AO312" i="54"/>
  <c r="AP315" i="54"/>
  <c r="AQ318" i="54"/>
  <c r="AM322" i="54"/>
  <c r="AN325" i="54"/>
  <c r="AO328" i="54"/>
  <c r="AP331" i="54"/>
  <c r="AQ334" i="54"/>
  <c r="AM338" i="54"/>
  <c r="AN341" i="54"/>
  <c r="AO344" i="54"/>
  <c r="AP347" i="54"/>
  <c r="AQ350" i="54"/>
  <c r="AM354" i="54"/>
  <c r="AN357" i="54"/>
  <c r="AO360" i="54"/>
  <c r="AP363" i="54"/>
  <c r="AQ366" i="54"/>
  <c r="AM370" i="54"/>
  <c r="AN373" i="54"/>
  <c r="AO376" i="54"/>
  <c r="AO6" i="54"/>
  <c r="AN12" i="54"/>
  <c r="AM19" i="54"/>
  <c r="AN25" i="54"/>
  <c r="AO30" i="54"/>
  <c r="AN36" i="54"/>
  <c r="AP40" i="54"/>
  <c r="AM45" i="54"/>
  <c r="AM49" i="54"/>
  <c r="AN53" i="54"/>
  <c r="AQ56" i="54"/>
  <c r="AO60" i="54"/>
  <c r="AN64" i="54"/>
  <c r="AM68" i="54"/>
  <c r="AQ71" i="54"/>
  <c r="AM75" i="54"/>
  <c r="AN78" i="54"/>
  <c r="AO81" i="54"/>
  <c r="AP84" i="54"/>
  <c r="AQ87" i="54"/>
  <c r="AM91" i="54"/>
  <c r="AN94" i="54"/>
  <c r="AO97" i="54"/>
  <c r="AP100" i="54"/>
  <c r="AQ103" i="54"/>
  <c r="AM107" i="54"/>
  <c r="AN110" i="54"/>
  <c r="AO113" i="54"/>
  <c r="AP116" i="54"/>
  <c r="AQ119" i="54"/>
  <c r="AM123" i="54"/>
  <c r="AN126" i="54"/>
  <c r="AO129" i="54"/>
  <c r="AP132" i="54"/>
  <c r="AQ135" i="54"/>
  <c r="AM139" i="54"/>
  <c r="AN142" i="54"/>
  <c r="AO145" i="54"/>
  <c r="AP148" i="54"/>
  <c r="AQ151" i="54"/>
  <c r="AM155" i="54"/>
  <c r="AN158" i="54"/>
  <c r="AO161" i="54"/>
  <c r="AP164" i="54"/>
  <c r="AQ167" i="54"/>
  <c r="AM171" i="54"/>
  <c r="AN174" i="54"/>
  <c r="AO177" i="54"/>
  <c r="AP180" i="54"/>
  <c r="AQ183" i="54"/>
  <c r="AM187" i="54"/>
  <c r="AN190" i="54"/>
  <c r="AO193" i="54"/>
  <c r="AP196" i="54"/>
  <c r="AQ199" i="54"/>
  <c r="AM203" i="54"/>
  <c r="AN206" i="54"/>
  <c r="AO209" i="54"/>
  <c r="AP212" i="54"/>
  <c r="AQ215" i="54"/>
  <c r="AM219" i="54"/>
  <c r="AN222" i="54"/>
  <c r="AO225" i="54"/>
  <c r="AP228" i="54"/>
  <c r="AQ231" i="54"/>
  <c r="AM235" i="54"/>
  <c r="AN238" i="54"/>
  <c r="AO241" i="54"/>
  <c r="AP244" i="54"/>
  <c r="AQ247" i="54"/>
  <c r="AM251" i="54"/>
  <c r="AN254" i="54"/>
  <c r="AO257" i="54"/>
  <c r="AP260" i="54"/>
  <c r="AQ263" i="54"/>
  <c r="AM267" i="54"/>
  <c r="AN270" i="54"/>
  <c r="AO273" i="54"/>
  <c r="AP276" i="54"/>
  <c r="AQ279" i="54"/>
  <c r="AM283" i="54"/>
  <c r="AN286" i="54"/>
  <c r="AO289" i="54"/>
  <c r="AP292" i="54"/>
  <c r="AQ295" i="54"/>
  <c r="AM299" i="54"/>
  <c r="AN302" i="54"/>
  <c r="AO305" i="54"/>
  <c r="AP308" i="54"/>
  <c r="AQ311" i="54"/>
  <c r="AM315" i="54"/>
  <c r="AN318" i="54"/>
  <c r="AO321" i="54"/>
  <c r="AP324" i="54"/>
  <c r="AQ327" i="54"/>
  <c r="AM331" i="54"/>
  <c r="AN334" i="54"/>
  <c r="AO337" i="54"/>
  <c r="AP340" i="54"/>
  <c r="AQ343" i="54"/>
  <c r="AM347" i="54"/>
  <c r="AN350" i="54"/>
  <c r="AO353" i="54"/>
  <c r="AP356" i="54"/>
  <c r="AQ359" i="54"/>
  <c r="AM363" i="54"/>
  <c r="AN366" i="54"/>
  <c r="AO369" i="54"/>
  <c r="AP372" i="54"/>
  <c r="AQ375" i="54"/>
  <c r="AM379" i="54"/>
  <c r="AN382" i="54"/>
  <c r="AN10" i="54"/>
  <c r="AM16" i="54"/>
  <c r="AN22" i="54"/>
  <c r="AN28" i="54"/>
  <c r="AP34" i="54"/>
  <c r="AP38" i="54"/>
  <c r="AO43" i="54"/>
  <c r="AO47" i="54"/>
  <c r="AP51" i="54"/>
  <c r="AO55" i="54"/>
  <c r="AP60" i="54"/>
  <c r="AN65" i="54"/>
  <c r="AN70" i="54"/>
  <c r="AN75" i="54"/>
  <c r="AN79" i="54"/>
  <c r="AN83" i="54"/>
  <c r="AM88" i="54"/>
  <c r="AM92" i="54"/>
  <c r="AM96" i="54"/>
  <c r="AQ100" i="54"/>
  <c r="AQ104" i="54"/>
  <c r="AQ108" i="54"/>
  <c r="AP113" i="54"/>
  <c r="AP117" i="54"/>
  <c r="AM128" i="54"/>
  <c r="AQ140" i="54"/>
  <c r="AP153" i="54"/>
  <c r="AO166" i="54"/>
  <c r="AN179" i="54"/>
  <c r="AM192" i="54"/>
  <c r="AQ204" i="54"/>
  <c r="AP217" i="54"/>
  <c r="AO230" i="54"/>
  <c r="AN243" i="54"/>
  <c r="AM256" i="54"/>
  <c r="AQ268" i="54"/>
  <c r="AP281" i="54"/>
  <c r="AO294" i="54"/>
  <c r="AN307" i="54"/>
  <c r="AM320" i="54"/>
  <c r="AQ332" i="54"/>
  <c r="AP345" i="54"/>
  <c r="AO358" i="54"/>
  <c r="AN371" i="54"/>
  <c r="AN392" i="54"/>
  <c r="AM405" i="54"/>
  <c r="AQ417" i="54"/>
  <c r="AP430" i="54"/>
  <c r="AO443" i="54"/>
  <c r="AN456" i="54"/>
  <c r="AM469" i="54"/>
  <c r="AQ481" i="54"/>
  <c r="AP494" i="54"/>
  <c r="AO507" i="54"/>
  <c r="AN520" i="54"/>
  <c r="AM533" i="54"/>
  <c r="AQ545" i="54"/>
  <c r="AP558" i="54"/>
  <c r="AO571" i="54"/>
  <c r="AN584" i="54"/>
  <c r="AM597" i="54"/>
  <c r="AQ609" i="54"/>
  <c r="AP622" i="54"/>
  <c r="AO635" i="54"/>
  <c r="AN648" i="54"/>
  <c r="AM661" i="54"/>
  <c r="AQ673" i="54"/>
  <c r="AP686" i="54"/>
  <c r="AO699" i="54"/>
  <c r="AN712" i="54"/>
  <c r="AM725" i="54"/>
  <c r="AQ737" i="54"/>
  <c r="AP750" i="54"/>
  <c r="AO763" i="54"/>
  <c r="AN776" i="54"/>
  <c r="AM789" i="54"/>
  <c r="AQ801" i="54"/>
  <c r="AP814" i="54"/>
  <c r="AO827" i="54"/>
  <c r="AN840" i="54"/>
  <c r="AM853" i="54"/>
  <c r="AQ865" i="54"/>
  <c r="AP878" i="54"/>
  <c r="AO891" i="54"/>
  <c r="AN904" i="54"/>
  <c r="AM917" i="54"/>
  <c r="AQ929" i="54"/>
  <c r="AP391" i="54"/>
  <c r="AO404" i="54"/>
  <c r="AN417" i="54"/>
  <c r="AM430" i="54"/>
  <c r="AQ442" i="54"/>
  <c r="AP455" i="54"/>
  <c r="AO468" i="54"/>
  <c r="AN481" i="54"/>
  <c r="AM494" i="54"/>
  <c r="AQ506" i="54"/>
  <c r="AP519" i="54"/>
  <c r="AO532" i="54"/>
  <c r="AN545" i="54"/>
  <c r="AM558" i="54"/>
  <c r="AQ570" i="54"/>
  <c r="AP583" i="54"/>
  <c r="AO596" i="54"/>
  <c r="AN609" i="54"/>
  <c r="AM622" i="54"/>
  <c r="AQ634" i="54"/>
  <c r="AP647" i="54"/>
  <c r="AO660" i="54"/>
  <c r="AN673" i="54"/>
  <c r="AM686" i="54"/>
  <c r="AQ698" i="54"/>
  <c r="AP711" i="54"/>
  <c r="AO724" i="54"/>
  <c r="AN737" i="54"/>
  <c r="AM750" i="54"/>
  <c r="AQ762" i="54"/>
  <c r="AP775" i="54"/>
  <c r="AO788" i="54"/>
  <c r="AN801" i="54"/>
  <c r="AM814" i="54"/>
  <c r="AQ826" i="54"/>
  <c r="AP839" i="54"/>
  <c r="AO852" i="54"/>
  <c r="AN865" i="54"/>
  <c r="AM878" i="54"/>
  <c r="AQ890" i="54"/>
  <c r="AP903" i="54"/>
  <c r="AO916" i="54"/>
  <c r="AQ387" i="54"/>
  <c r="AP400" i="54"/>
  <c r="AO413" i="54"/>
  <c r="AN426" i="54"/>
  <c r="AM439" i="54"/>
  <c r="AQ451" i="54"/>
  <c r="AP464" i="54"/>
  <c r="AO477" i="54"/>
  <c r="AN490" i="54"/>
  <c r="AM503" i="54"/>
  <c r="AQ515" i="54"/>
  <c r="AP528" i="54"/>
  <c r="AO541" i="54"/>
  <c r="AN554" i="54"/>
  <c r="AM567" i="54"/>
  <c r="AQ579" i="54"/>
  <c r="AP592" i="54"/>
  <c r="AO605" i="54"/>
  <c r="AN618" i="54"/>
  <c r="AM631" i="54"/>
  <c r="AQ643" i="54"/>
  <c r="AP656" i="54"/>
  <c r="AO669" i="54"/>
  <c r="AN682" i="54"/>
  <c r="AM695" i="54"/>
  <c r="AQ707" i="54"/>
  <c r="AP720" i="54"/>
  <c r="AO733" i="54"/>
  <c r="AN746" i="54"/>
  <c r="AM759" i="54"/>
  <c r="AQ771" i="54"/>
  <c r="AP784" i="54"/>
  <c r="AO797" i="54"/>
  <c r="AN810" i="54"/>
  <c r="AM823" i="54"/>
  <c r="AQ835" i="54"/>
  <c r="AP848" i="54"/>
  <c r="AO861" i="54"/>
  <c r="AN874" i="54"/>
  <c r="AM887" i="54"/>
  <c r="AQ899" i="54"/>
  <c r="AP912" i="54"/>
  <c r="AO925" i="54"/>
  <c r="AN387" i="54"/>
  <c r="AM400" i="54"/>
  <c r="AQ412" i="54"/>
  <c r="AP425" i="54"/>
  <c r="AO438" i="54"/>
  <c r="AN451" i="54"/>
  <c r="AM464" i="54"/>
  <c r="AQ476" i="54"/>
  <c r="AP489" i="54"/>
  <c r="AO502" i="54"/>
  <c r="AM520" i="54"/>
  <c r="AP545" i="54"/>
  <c r="AN571" i="54"/>
  <c r="AQ596" i="54"/>
  <c r="AO622" i="54"/>
  <c r="AM648" i="54"/>
  <c r="AP673" i="54"/>
  <c r="AN699" i="54"/>
  <c r="AQ724" i="54"/>
  <c r="AO750" i="54"/>
  <c r="AM776" i="54"/>
  <c r="AP801" i="54"/>
  <c r="AQ39" i="54"/>
  <c r="AO13" i="54"/>
  <c r="AO53" i="54"/>
  <c r="AN42" i="54"/>
  <c r="AM35" i="54"/>
  <c r="AP28" i="54"/>
  <c r="AO17" i="54"/>
  <c r="AQ11" i="54"/>
  <c r="AN6" i="54"/>
  <c r="AP47" i="54"/>
  <c r="AN41" i="54"/>
  <c r="AO32" i="54"/>
  <c r="AQ26" i="54"/>
  <c r="AQ22" i="54"/>
  <c r="AM14" i="54"/>
  <c r="AQ6" i="54"/>
  <c r="AO67" i="54"/>
  <c r="AP62" i="54"/>
  <c r="AQ53" i="54"/>
  <c r="AO39" i="54"/>
  <c r="AO31" i="54"/>
  <c r="AQ25" i="54"/>
  <c r="AM21" i="54"/>
  <c r="AQ17" i="54"/>
  <c r="AQ13" i="54"/>
  <c r="AQ5" i="54"/>
  <c r="AO34" i="54"/>
  <c r="AN23" i="54"/>
  <c r="AQ16" i="54"/>
  <c r="AM8" i="54"/>
  <c r="S194" i="57"/>
  <c r="S189" i="57"/>
  <c r="S178" i="57"/>
  <c r="S197" i="57"/>
  <c r="S186" i="57"/>
  <c r="S181" i="57"/>
  <c r="S166" i="57"/>
  <c r="S161" i="57"/>
  <c r="S150" i="57"/>
  <c r="S145" i="57"/>
  <c r="S134" i="57"/>
  <c r="S129" i="57"/>
  <c r="S176" i="57"/>
  <c r="S171" i="57"/>
  <c r="S160" i="57"/>
  <c r="S155" i="57"/>
  <c r="S144" i="57"/>
  <c r="S139" i="57"/>
  <c r="S128" i="57"/>
  <c r="S123" i="57"/>
  <c r="S172" i="57"/>
  <c r="S167" i="57"/>
  <c r="S156" i="57"/>
  <c r="S151" i="57"/>
  <c r="S140" i="57"/>
  <c r="S135" i="57"/>
  <c r="S124" i="57"/>
  <c r="S117" i="57"/>
  <c r="S106" i="57"/>
  <c r="S90" i="57"/>
  <c r="S74" i="57"/>
  <c r="S104" i="57"/>
  <c r="S80" i="57"/>
  <c r="S72" i="57"/>
  <c r="S105" i="57"/>
  <c r="S89" i="57"/>
  <c r="S73" i="57"/>
  <c r="S96" i="57"/>
  <c r="S88" i="57"/>
  <c r="S55" i="57"/>
  <c r="S39" i="57"/>
  <c r="S25" i="57"/>
  <c r="S58" i="57"/>
  <c r="S42" i="57"/>
  <c r="S21" i="57"/>
  <c r="S61" i="57"/>
  <c r="S45" i="57"/>
  <c r="S29" i="57"/>
  <c r="S23" i="57"/>
  <c r="S57" i="57"/>
  <c r="S41" i="57"/>
  <c r="S8" i="57"/>
  <c r="AO10" i="54"/>
  <c r="AP16" i="54"/>
  <c r="AP22" i="54"/>
  <c r="AN29" i="54"/>
  <c r="AQ34" i="54"/>
  <c r="AM39" i="54"/>
  <c r="AP43" i="54"/>
  <c r="AQ47" i="54"/>
  <c r="AM52" i="54"/>
  <c r="AP55" i="54"/>
  <c r="AM59" i="54"/>
  <c r="AQ62" i="54"/>
  <c r="AO66" i="54"/>
  <c r="AO70" i="54"/>
  <c r="AQ73" i="54"/>
  <c r="AM77" i="54"/>
  <c r="AN80" i="54"/>
  <c r="AO83" i="54"/>
  <c r="AP86" i="54"/>
  <c r="AQ89" i="54"/>
  <c r="AM93" i="54"/>
  <c r="AN96" i="54"/>
  <c r="AO99" i="54"/>
  <c r="AP102" i="54"/>
  <c r="AQ105" i="54"/>
  <c r="AM109" i="54"/>
  <c r="AN112" i="54"/>
  <c r="AO115" i="54"/>
  <c r="AP118" i="54"/>
  <c r="AQ121" i="54"/>
  <c r="AM125" i="54"/>
  <c r="AN128" i="54"/>
  <c r="AO131" i="54"/>
  <c r="AP134" i="54"/>
  <c r="AQ137" i="54"/>
  <c r="AM141" i="54"/>
  <c r="AN144" i="54"/>
  <c r="AO147" i="54"/>
  <c r="AP150" i="54"/>
  <c r="AQ153" i="54"/>
  <c r="AM157" i="54"/>
  <c r="AN160" i="54"/>
  <c r="AO163" i="54"/>
  <c r="AP166" i="54"/>
  <c r="AQ169" i="54"/>
  <c r="AM173" i="54"/>
  <c r="AN176" i="54"/>
  <c r="AO179" i="54"/>
  <c r="AP182" i="54"/>
  <c r="AQ185" i="54"/>
  <c r="AM189" i="54"/>
  <c r="AN192" i="54"/>
  <c r="AO195" i="54"/>
  <c r="AP198" i="54"/>
  <c r="AQ201" i="54"/>
  <c r="AM205" i="54"/>
  <c r="AN208" i="54"/>
  <c r="AO211" i="54"/>
  <c r="AP214" i="54"/>
  <c r="AQ217" i="54"/>
  <c r="AM221" i="54"/>
  <c r="AN224" i="54"/>
  <c r="AO227" i="54"/>
  <c r="AP230" i="54"/>
  <c r="AQ233" i="54"/>
  <c r="AM237" i="54"/>
  <c r="AN240" i="54"/>
  <c r="AO243" i="54"/>
  <c r="AP246" i="54"/>
  <c r="AQ249" i="54"/>
  <c r="AM253" i="54"/>
  <c r="AN256" i="54"/>
  <c r="AO259" i="54"/>
  <c r="AP262" i="54"/>
  <c r="AQ265" i="54"/>
  <c r="AM269" i="54"/>
  <c r="AN272" i="54"/>
  <c r="AO275" i="54"/>
  <c r="AP278" i="54"/>
  <c r="AQ281" i="54"/>
  <c r="AM285" i="54"/>
  <c r="AN288" i="54"/>
  <c r="AO291" i="54"/>
  <c r="AP294" i="54"/>
  <c r="AQ297" i="54"/>
  <c r="AM301" i="54"/>
  <c r="AN304" i="54"/>
  <c r="AO307" i="54"/>
  <c r="AP310" i="54"/>
  <c r="AQ313" i="54"/>
  <c r="AM317" i="54"/>
  <c r="AN320" i="54"/>
  <c r="AO323" i="54"/>
  <c r="AP326" i="54"/>
  <c r="AQ329" i="54"/>
  <c r="AM333" i="54"/>
  <c r="AN336" i="54"/>
  <c r="AO339" i="54"/>
  <c r="AP342" i="54"/>
  <c r="AQ345" i="54"/>
  <c r="AM349" i="54"/>
  <c r="AN352" i="54"/>
  <c r="AO355" i="54"/>
  <c r="AP358" i="54"/>
  <c r="AQ361" i="54"/>
  <c r="AM365" i="54"/>
  <c r="AN368" i="54"/>
  <c r="AO371" i="54"/>
  <c r="AP374" i="54"/>
  <c r="AQ377" i="54"/>
  <c r="AM381" i="54"/>
  <c r="AN384" i="54"/>
  <c r="AP9" i="54"/>
  <c r="AN15" i="54"/>
  <c r="AP21" i="54"/>
  <c r="AQ27" i="54"/>
  <c r="AP33" i="54"/>
  <c r="AN38" i="54"/>
  <c r="AM43" i="54"/>
  <c r="AM47" i="54"/>
  <c r="AP50" i="54"/>
  <c r="AM55" i="54"/>
  <c r="AO58" i="54"/>
  <c r="AM62" i="54"/>
  <c r="AP65" i="54"/>
  <c r="AP69" i="54"/>
  <c r="AN73" i="54"/>
  <c r="AO76" i="54"/>
  <c r="AP79" i="54"/>
  <c r="AQ82" i="54"/>
  <c r="AM86" i="54"/>
  <c r="AN89" i="54"/>
  <c r="AO92" i="54"/>
  <c r="AP95" i="54"/>
  <c r="AQ98" i="54"/>
  <c r="AM102" i="54"/>
  <c r="AN105" i="54"/>
  <c r="AO108" i="54"/>
  <c r="AP111" i="54"/>
  <c r="AQ114" i="54"/>
  <c r="AM118" i="54"/>
  <c r="AN121" i="54"/>
  <c r="AO124" i="54"/>
  <c r="AP127" i="54"/>
  <c r="AQ130" i="54"/>
  <c r="AM134" i="54"/>
  <c r="AN137" i="54"/>
  <c r="AO140" i="54"/>
  <c r="AP143" i="54"/>
  <c r="AQ146" i="54"/>
  <c r="AM150" i="54"/>
  <c r="AN153" i="54"/>
  <c r="AO156" i="54"/>
  <c r="AP159" i="54"/>
  <c r="AQ162" i="54"/>
  <c r="AM166" i="54"/>
  <c r="AN169" i="54"/>
  <c r="AO172" i="54"/>
  <c r="AP175" i="54"/>
  <c r="AQ178" i="54"/>
  <c r="AM182" i="54"/>
  <c r="AN185" i="54"/>
  <c r="AO188" i="54"/>
  <c r="AP191" i="54"/>
  <c r="AQ194" i="54"/>
  <c r="AM198" i="54"/>
  <c r="AN201" i="54"/>
  <c r="AO204" i="54"/>
  <c r="AP207" i="54"/>
  <c r="AQ210" i="54"/>
  <c r="AM214" i="54"/>
  <c r="AN217" i="54"/>
  <c r="AO220" i="54"/>
  <c r="AP223" i="54"/>
  <c r="AQ226" i="54"/>
  <c r="AM230" i="54"/>
  <c r="AN233" i="54"/>
  <c r="AO236" i="54"/>
  <c r="AP239" i="54"/>
  <c r="AQ242" i="54"/>
  <c r="AM246" i="54"/>
  <c r="AN249" i="54"/>
  <c r="AO252" i="54"/>
  <c r="AP255" i="54"/>
  <c r="AQ258" i="54"/>
  <c r="AM262" i="54"/>
  <c r="AN265" i="54"/>
  <c r="AO268" i="54"/>
  <c r="AP271" i="54"/>
  <c r="AQ274" i="54"/>
  <c r="AM278" i="54"/>
  <c r="AN281" i="54"/>
  <c r="AO284" i="54"/>
  <c r="AP287" i="54"/>
  <c r="AQ290" i="54"/>
  <c r="AM294" i="54"/>
  <c r="AN297" i="54"/>
  <c r="AO300" i="54"/>
  <c r="AP303" i="54"/>
  <c r="AQ306" i="54"/>
  <c r="AM310" i="54"/>
  <c r="AN313" i="54"/>
  <c r="AO316" i="54"/>
  <c r="AP319" i="54"/>
  <c r="AQ322" i="54"/>
  <c r="AM326" i="54"/>
  <c r="AN329" i="54"/>
  <c r="AO332" i="54"/>
  <c r="AP335" i="54"/>
  <c r="AQ338" i="54"/>
  <c r="AM342" i="54"/>
  <c r="AN345" i="54"/>
  <c r="AO348" i="54"/>
  <c r="AP351" i="54"/>
  <c r="AQ354" i="54"/>
  <c r="AM358" i="54"/>
  <c r="AN361" i="54"/>
  <c r="AO364" i="54"/>
  <c r="AP367" i="54"/>
  <c r="AQ370" i="54"/>
  <c r="AM374" i="54"/>
  <c r="AN377" i="54"/>
  <c r="AM9" i="54"/>
  <c r="AP13" i="54"/>
  <c r="AP20" i="54"/>
  <c r="AM27" i="54"/>
  <c r="AM32" i="54"/>
  <c r="AO37" i="54"/>
  <c r="AM42" i="54"/>
  <c r="AM46" i="54"/>
  <c r="AM50" i="54"/>
  <c r="AO54" i="54"/>
  <c r="AP57" i="54"/>
  <c r="AN61" i="54"/>
  <c r="AM65" i="54"/>
  <c r="AM69" i="54"/>
  <c r="AP72" i="54"/>
  <c r="AQ75" i="54"/>
  <c r="AM79" i="54"/>
  <c r="AN82" i="54"/>
  <c r="AO85" i="54"/>
  <c r="AP88" i="54"/>
  <c r="AQ91" i="54"/>
  <c r="AM95" i="54"/>
  <c r="AN98" i="54"/>
  <c r="AO101" i="54"/>
  <c r="AP104" i="54"/>
  <c r="AQ107" i="54"/>
  <c r="AM111" i="54"/>
  <c r="AN114" i="54"/>
  <c r="AO117" i="54"/>
  <c r="AP120" i="54"/>
  <c r="AQ123" i="54"/>
  <c r="AM127" i="54"/>
  <c r="AN130" i="54"/>
  <c r="AO133" i="54"/>
  <c r="AP136" i="54"/>
  <c r="AQ139" i="54"/>
  <c r="AM143" i="54"/>
  <c r="AN146" i="54"/>
  <c r="AO149" i="54"/>
  <c r="AP152" i="54"/>
  <c r="AQ155" i="54"/>
  <c r="AM159" i="54"/>
  <c r="AN162" i="54"/>
  <c r="AO165" i="54"/>
  <c r="AP168" i="54"/>
  <c r="AQ171" i="54"/>
  <c r="AM175" i="54"/>
  <c r="AN178" i="54"/>
  <c r="AO181" i="54"/>
  <c r="AP184" i="54"/>
  <c r="AQ187" i="54"/>
  <c r="AM191" i="54"/>
  <c r="AN194" i="54"/>
  <c r="AO197" i="54"/>
  <c r="AP200" i="54"/>
  <c r="AQ203" i="54"/>
  <c r="AM207" i="54"/>
  <c r="AN210" i="54"/>
  <c r="AO213" i="54"/>
  <c r="AP216" i="54"/>
  <c r="AQ219" i="54"/>
  <c r="AM223" i="54"/>
  <c r="AN226" i="54"/>
  <c r="AO229" i="54"/>
  <c r="AP232" i="54"/>
  <c r="AQ235" i="54"/>
  <c r="AM239" i="54"/>
  <c r="AN242" i="54"/>
  <c r="AO245" i="54"/>
  <c r="AP248" i="54"/>
  <c r="AQ251" i="54"/>
  <c r="AM255" i="54"/>
  <c r="AN258" i="54"/>
  <c r="AO261" i="54"/>
  <c r="AP264" i="54"/>
  <c r="AQ267" i="54"/>
  <c r="AM271" i="54"/>
  <c r="AN274" i="54"/>
  <c r="AO277" i="54"/>
  <c r="AP280" i="54"/>
  <c r="AQ283" i="54"/>
  <c r="AM287" i="54"/>
  <c r="AN290" i="54"/>
  <c r="AO293" i="54"/>
  <c r="AP296" i="54"/>
  <c r="AQ299" i="54"/>
  <c r="AM303" i="54"/>
  <c r="AN306" i="54"/>
  <c r="AO309" i="54"/>
  <c r="AP312" i="54"/>
  <c r="AQ315" i="54"/>
  <c r="AM319" i="54"/>
  <c r="AN322" i="54"/>
  <c r="AO325" i="54"/>
  <c r="AP328" i="54"/>
  <c r="AQ331" i="54"/>
  <c r="AM335" i="54"/>
  <c r="AN338" i="54"/>
  <c r="AO341" i="54"/>
  <c r="AP344" i="54"/>
  <c r="AQ347" i="54"/>
  <c r="AM351" i="54"/>
  <c r="AN354" i="54"/>
  <c r="AO357" i="54"/>
  <c r="AP360" i="54"/>
  <c r="AQ363" i="54"/>
  <c r="AM367" i="54"/>
  <c r="AN370" i="54"/>
  <c r="AO373" i="54"/>
  <c r="AP376" i="54"/>
  <c r="AQ379" i="54"/>
  <c r="AM383" i="54"/>
  <c r="AO11" i="54"/>
  <c r="AP17" i="54"/>
  <c r="AM24" i="54"/>
  <c r="AQ29" i="54"/>
  <c r="AP35" i="54"/>
  <c r="AM40" i="54"/>
  <c r="AO44" i="54"/>
  <c r="AO48" i="54"/>
  <c r="AP52" i="54"/>
  <c r="AM57" i="54"/>
  <c r="AO61" i="54"/>
  <c r="AN66" i="54"/>
  <c r="AM72" i="54"/>
  <c r="AM76" i="54"/>
  <c r="AM80" i="54"/>
  <c r="AQ84" i="54"/>
  <c r="AQ88" i="54"/>
  <c r="AQ92" i="54"/>
  <c r="AP97" i="54"/>
  <c r="AP101" i="54"/>
  <c r="AP105" i="54"/>
  <c r="AO110" i="54"/>
  <c r="AO114" i="54"/>
  <c r="AO118" i="54"/>
  <c r="AN131" i="54"/>
  <c r="AM144" i="54"/>
  <c r="AQ156" i="54"/>
  <c r="AP169" i="54"/>
  <c r="AO182" i="54"/>
  <c r="AN195" i="54"/>
  <c r="AM208" i="54"/>
  <c r="AQ220" i="54"/>
  <c r="AP233" i="54"/>
  <c r="AO246" i="54"/>
  <c r="AN259" i="54"/>
  <c r="AM272" i="54"/>
  <c r="AQ284" i="54"/>
  <c r="AP297" i="54"/>
  <c r="AO310" i="54"/>
  <c r="AN323" i="54"/>
  <c r="AM336" i="54"/>
  <c r="AQ348" i="54"/>
  <c r="AP361" i="54"/>
  <c r="AO374" i="54"/>
  <c r="AO395" i="54"/>
  <c r="AN408" i="54"/>
  <c r="AM421" i="54"/>
  <c r="AQ433" i="54"/>
  <c r="AP446" i="54"/>
  <c r="AO459" i="54"/>
  <c r="AN472" i="54"/>
  <c r="AM485" i="54"/>
  <c r="AQ497" i="54"/>
  <c r="AP510" i="54"/>
  <c r="AO523" i="54"/>
  <c r="AN536" i="54"/>
  <c r="AM549" i="54"/>
  <c r="AQ561" i="54"/>
  <c r="AP574" i="54"/>
  <c r="AO587" i="54"/>
  <c r="AN600" i="54"/>
  <c r="AM613" i="54"/>
  <c r="AQ625" i="54"/>
  <c r="AP638" i="54"/>
  <c r="AO651" i="54"/>
  <c r="AN664" i="54"/>
  <c r="AM677" i="54"/>
  <c r="AQ689" i="54"/>
  <c r="AP702" i="54"/>
  <c r="AO715" i="54"/>
  <c r="AN728" i="54"/>
  <c r="AM741" i="54"/>
  <c r="AQ753" i="54"/>
  <c r="AP766" i="54"/>
  <c r="AO779" i="54"/>
  <c r="AN792" i="54"/>
  <c r="AM805" i="54"/>
  <c r="AQ817" i="54"/>
  <c r="AP830" i="54"/>
  <c r="AO843" i="54"/>
  <c r="AN856" i="54"/>
  <c r="AM869" i="54"/>
  <c r="AQ881" i="54"/>
  <c r="AP894" i="54"/>
  <c r="AO907" i="54"/>
  <c r="AN920" i="54"/>
  <c r="AM382" i="54"/>
  <c r="AQ394" i="54"/>
  <c r="AP407" i="54"/>
  <c r="AO420" i="54"/>
  <c r="AN433" i="54"/>
  <c r="AM446" i="54"/>
  <c r="AQ458" i="54"/>
  <c r="AP471" i="54"/>
  <c r="AO484" i="54"/>
  <c r="AN497" i="54"/>
  <c r="AM510" i="54"/>
  <c r="AQ522" i="54"/>
  <c r="AP535" i="54"/>
  <c r="AO548" i="54"/>
  <c r="AN561" i="54"/>
  <c r="AM574" i="54"/>
  <c r="AQ586" i="54"/>
  <c r="AP599" i="54"/>
  <c r="AO612" i="54"/>
  <c r="AN625" i="54"/>
  <c r="AM638" i="54"/>
  <c r="AQ650" i="54"/>
  <c r="AP663" i="54"/>
  <c r="AO676" i="54"/>
  <c r="AN689" i="54"/>
  <c r="AM702" i="54"/>
  <c r="AQ714" i="54"/>
  <c r="AP727" i="54"/>
  <c r="AO740" i="54"/>
  <c r="AN753" i="54"/>
  <c r="AM766" i="54"/>
  <c r="AQ778" i="54"/>
  <c r="AP791" i="54"/>
  <c r="AO804" i="54"/>
  <c r="AN817" i="54"/>
  <c r="AM830" i="54"/>
  <c r="AQ842" i="54"/>
  <c r="AP855" i="54"/>
  <c r="AO868" i="54"/>
  <c r="AN881" i="54"/>
  <c r="AM894" i="54"/>
  <c r="AQ906" i="54"/>
  <c r="AP919" i="54"/>
  <c r="AM391" i="54"/>
  <c r="AQ403" i="54"/>
  <c r="AP416" i="54"/>
  <c r="AO429" i="54"/>
  <c r="AN442" i="54"/>
  <c r="AM455" i="54"/>
  <c r="AQ467" i="54"/>
  <c r="AP480" i="54"/>
  <c r="AO493" i="54"/>
  <c r="AN506" i="54"/>
  <c r="AM519" i="54"/>
  <c r="AQ531" i="54"/>
  <c r="AP544" i="54"/>
  <c r="AO557" i="54"/>
  <c r="AN570" i="54"/>
  <c r="AM583" i="54"/>
  <c r="AQ595" i="54"/>
  <c r="AP608" i="54"/>
  <c r="AO621" i="54"/>
  <c r="AN634" i="54"/>
  <c r="AM647" i="54"/>
  <c r="AQ659" i="54"/>
  <c r="AP672" i="54"/>
  <c r="AO685" i="54"/>
  <c r="AN698" i="54"/>
  <c r="AM711" i="54"/>
  <c r="AQ723" i="54"/>
  <c r="AP736" i="54"/>
  <c r="AO749" i="54"/>
  <c r="AN762" i="54"/>
  <c r="AM775" i="54"/>
  <c r="AQ787" i="54"/>
  <c r="AP800" i="54"/>
  <c r="AO813" i="54"/>
  <c r="AN826" i="54"/>
  <c r="AM839" i="54"/>
  <c r="AQ851" i="54"/>
  <c r="AP864" i="54"/>
  <c r="AO877" i="54"/>
  <c r="AN890" i="54"/>
  <c r="AM903" i="54"/>
  <c r="AQ915" i="54"/>
  <c r="AP377" i="54"/>
  <c r="AO390" i="54"/>
  <c r="AN403" i="54"/>
  <c r="AM416" i="54"/>
  <c r="AQ428" i="54"/>
  <c r="AP441" i="54"/>
  <c r="AO454" i="54"/>
  <c r="AN467" i="54"/>
  <c r="AM480" i="54"/>
  <c r="AQ492" i="54"/>
  <c r="AP505" i="54"/>
  <c r="AO526" i="54"/>
  <c r="AM552" i="54"/>
  <c r="AP577" i="54"/>
  <c r="AN603" i="54"/>
  <c r="AQ628" i="54"/>
  <c r="AO654" i="54"/>
  <c r="AM680" i="54"/>
  <c r="AP705" i="54"/>
  <c r="AN731" i="54"/>
  <c r="AQ756" i="54"/>
  <c r="AO782" i="54"/>
  <c r="AM808" i="54"/>
  <c r="AM51" i="54"/>
  <c r="AQ19" i="54"/>
  <c r="AQ51" i="54"/>
  <c r="AO41" i="54"/>
  <c r="AO33" i="54"/>
  <c r="AO25" i="54"/>
  <c r="AQ15" i="54"/>
  <c r="AM11" i="54"/>
  <c r="AO5" i="54"/>
  <c r="AQ46" i="54"/>
  <c r="AQ38" i="54"/>
  <c r="AP31" i="54"/>
  <c r="AM26" i="54"/>
  <c r="AO20" i="54"/>
  <c r="AQ10" i="54"/>
  <c r="AP70" i="54"/>
  <c r="AP66" i="54"/>
  <c r="AQ61" i="54"/>
  <c r="AO51" i="54"/>
  <c r="AQ37" i="54"/>
  <c r="AM29" i="54"/>
  <c r="AN24" i="54"/>
  <c r="AN20" i="54"/>
  <c r="AN16" i="54"/>
  <c r="AQ9" i="54"/>
  <c r="AM5" i="54"/>
  <c r="AQ32" i="54"/>
  <c r="AO22" i="54"/>
  <c r="AO14" i="54"/>
  <c r="AP5" i="54"/>
  <c r="S196" i="57"/>
  <c r="S191" i="57"/>
  <c r="S180" i="57"/>
  <c r="S199" i="57"/>
  <c r="S188" i="57"/>
  <c r="S183" i="57"/>
  <c r="S204" i="57"/>
  <c r="S170" i="57"/>
  <c r="S165" i="57"/>
  <c r="S154" i="57"/>
  <c r="S149" i="57"/>
  <c r="S138" i="57"/>
  <c r="S133" i="57"/>
  <c r="S122" i="57"/>
  <c r="S173" i="57"/>
  <c r="S162" i="57"/>
  <c r="S157" i="57"/>
  <c r="S146" i="57"/>
  <c r="S141" i="57"/>
  <c r="S130" i="57"/>
  <c r="S125" i="57"/>
  <c r="S174" i="57"/>
  <c r="S169" i="57"/>
  <c r="S158" i="57"/>
  <c r="S153" i="57"/>
  <c r="S142" i="57"/>
  <c r="S137" i="57"/>
  <c r="S126" i="57"/>
  <c r="S93" i="57"/>
  <c r="S77" i="57"/>
  <c r="S112" i="57"/>
  <c r="S107" i="57"/>
  <c r="S91" i="57"/>
  <c r="S75" i="57"/>
  <c r="S101" i="57"/>
  <c r="S85" i="57"/>
  <c r="S52" i="57"/>
  <c r="S44" i="57"/>
  <c r="S63" i="57"/>
  <c r="S47" i="57"/>
  <c r="S31" i="57"/>
  <c r="S59" i="57"/>
  <c r="S43" i="57"/>
  <c r="S27" i="57"/>
  <c r="S19" i="57"/>
  <c r="S6" i="57"/>
  <c r="S18" i="57"/>
  <c r="S13" i="57"/>
  <c r="AN5" i="54"/>
  <c r="AP11" i="54"/>
  <c r="AM18" i="54"/>
  <c r="AP24" i="54"/>
  <c r="AM30" i="54"/>
  <c r="AQ35" i="54"/>
  <c r="AN40" i="54"/>
  <c r="AP44" i="54"/>
  <c r="AP48" i="54"/>
  <c r="AQ52" i="54"/>
  <c r="AO56" i="54"/>
  <c r="AM60" i="54"/>
  <c r="AQ63" i="54"/>
  <c r="AP67" i="54"/>
  <c r="AO71" i="54"/>
  <c r="AP74" i="54"/>
  <c r="AQ77" i="54"/>
  <c r="AM81" i="54"/>
  <c r="AN84" i="54"/>
  <c r="AO87" i="54"/>
  <c r="AP90" i="54"/>
  <c r="AQ93" i="54"/>
  <c r="AM97" i="54"/>
  <c r="AN100" i="54"/>
  <c r="AO103" i="54"/>
  <c r="AP106" i="54"/>
  <c r="AQ109" i="54"/>
  <c r="AM113" i="54"/>
  <c r="AN116" i="54"/>
  <c r="AO119" i="54"/>
  <c r="AP122" i="54"/>
  <c r="AQ125" i="54"/>
  <c r="AM129" i="54"/>
  <c r="AN132" i="54"/>
  <c r="AO135" i="54"/>
  <c r="AP138" i="54"/>
  <c r="AQ141" i="54"/>
  <c r="AM145" i="54"/>
  <c r="AN148" i="54"/>
  <c r="AO151" i="54"/>
  <c r="AP154" i="54"/>
  <c r="AQ157" i="54"/>
  <c r="AM161" i="54"/>
  <c r="AN164" i="54"/>
  <c r="AO167" i="54"/>
  <c r="AP170" i="54"/>
  <c r="AQ173" i="54"/>
  <c r="AM177" i="54"/>
  <c r="AN180" i="54"/>
  <c r="AO183" i="54"/>
  <c r="AP186" i="54"/>
  <c r="AQ189" i="54"/>
  <c r="AM193" i="54"/>
  <c r="AN196" i="54"/>
  <c r="AO199" i="54"/>
  <c r="AP202" i="54"/>
  <c r="AQ205" i="54"/>
  <c r="AM209" i="54"/>
  <c r="AN212" i="54"/>
  <c r="AO215" i="54"/>
  <c r="AP218" i="54"/>
  <c r="AQ221" i="54"/>
  <c r="AM225" i="54"/>
  <c r="AN228" i="54"/>
  <c r="AO231" i="54"/>
  <c r="AP234" i="54"/>
  <c r="AQ237" i="54"/>
  <c r="AM241" i="54"/>
  <c r="AN244" i="54"/>
  <c r="AO247" i="54"/>
  <c r="AP250" i="54"/>
  <c r="AQ253" i="54"/>
  <c r="AM257" i="54"/>
  <c r="AN260" i="54"/>
  <c r="AO263" i="54"/>
  <c r="AP266" i="54"/>
  <c r="AQ269" i="54"/>
  <c r="AM273" i="54"/>
  <c r="AN276" i="54"/>
  <c r="AO279" i="54"/>
  <c r="AP282" i="54"/>
  <c r="AQ285" i="54"/>
  <c r="AM289" i="54"/>
  <c r="AN292" i="54"/>
  <c r="AO295" i="54"/>
  <c r="AP298" i="54"/>
  <c r="AQ301" i="54"/>
  <c r="AM305" i="54"/>
  <c r="AN308" i="54"/>
  <c r="AO311" i="54"/>
  <c r="AP314" i="54"/>
  <c r="AQ317" i="54"/>
  <c r="AM321" i="54"/>
  <c r="AN324" i="54"/>
  <c r="AO327" i="54"/>
  <c r="AP330" i="54"/>
  <c r="AQ333" i="54"/>
  <c r="AM337" i="54"/>
  <c r="AN340" i="54"/>
  <c r="AO343" i="54"/>
  <c r="AP346" i="54"/>
  <c r="AQ349" i="54"/>
  <c r="AM353" i="54"/>
  <c r="AN356" i="54"/>
  <c r="AO359" i="54"/>
  <c r="AP362" i="54"/>
  <c r="AQ365" i="54"/>
  <c r="AM369" i="54"/>
  <c r="AN372" i="54"/>
  <c r="AO375" i="54"/>
  <c r="AP378" i="54"/>
  <c r="AQ381" i="54"/>
  <c r="AM385" i="54"/>
  <c r="AP10" i="54"/>
  <c r="AM17" i="54"/>
  <c r="AM23" i="54"/>
  <c r="AO29" i="54"/>
  <c r="AN35" i="54"/>
  <c r="AN39" i="54"/>
  <c r="AM44" i="54"/>
  <c r="AM48" i="54"/>
  <c r="AN52" i="54"/>
  <c r="AQ55" i="54"/>
  <c r="AN59" i="54"/>
  <c r="AM63" i="54"/>
  <c r="AQ66" i="54"/>
  <c r="AQ70" i="54"/>
  <c r="AM74" i="54"/>
  <c r="AN77" i="54"/>
  <c r="AO80" i="54"/>
  <c r="AP83" i="54"/>
  <c r="AQ86" i="54"/>
  <c r="AM90" i="54"/>
  <c r="AN93" i="54"/>
  <c r="AO96" i="54"/>
  <c r="AP99" i="54"/>
  <c r="AQ102" i="54"/>
  <c r="AM106" i="54"/>
  <c r="AN109" i="54"/>
  <c r="AO112" i="54"/>
  <c r="AP115" i="54"/>
  <c r="AQ118" i="54"/>
  <c r="AM122" i="54"/>
  <c r="AN125" i="54"/>
  <c r="AO128" i="54"/>
  <c r="AP131" i="54"/>
  <c r="AQ134" i="54"/>
  <c r="AM138" i="54"/>
  <c r="AN141" i="54"/>
  <c r="AO144" i="54"/>
  <c r="AP147" i="54"/>
  <c r="AQ150" i="54"/>
  <c r="AM154" i="54"/>
  <c r="AN157" i="54"/>
  <c r="AO160" i="54"/>
  <c r="AP163" i="54"/>
  <c r="AQ166" i="54"/>
  <c r="AM170" i="54"/>
  <c r="AN173" i="54"/>
  <c r="AO176" i="54"/>
  <c r="AP179" i="54"/>
  <c r="AQ182" i="54"/>
  <c r="AM186" i="54"/>
  <c r="AN189" i="54"/>
  <c r="AO192" i="54"/>
  <c r="AP195" i="54"/>
  <c r="AQ198" i="54"/>
  <c r="AM202" i="54"/>
  <c r="AN205" i="54"/>
  <c r="AO208" i="54"/>
  <c r="AP211" i="54"/>
  <c r="AQ214" i="54"/>
  <c r="AM218" i="54"/>
  <c r="AN221" i="54"/>
  <c r="AO224" i="54"/>
  <c r="AP227" i="54"/>
  <c r="AQ230" i="54"/>
  <c r="AM234" i="54"/>
  <c r="AN237" i="54"/>
  <c r="AO240" i="54"/>
  <c r="AP243" i="54"/>
  <c r="AQ246" i="54"/>
  <c r="AM250" i="54"/>
  <c r="AN253" i="54"/>
  <c r="AO256" i="54"/>
  <c r="AP259" i="54"/>
  <c r="AQ262" i="54"/>
  <c r="AM266" i="54"/>
  <c r="AN269" i="54"/>
  <c r="AO272" i="54"/>
  <c r="AP275" i="54"/>
  <c r="AQ278" i="54"/>
  <c r="AM282" i="54"/>
  <c r="AN285" i="54"/>
  <c r="AO288" i="54"/>
  <c r="AP291" i="54"/>
  <c r="AQ294" i="54"/>
  <c r="AM298" i="54"/>
  <c r="AN301" i="54"/>
  <c r="AO304" i="54"/>
  <c r="AP307" i="54"/>
  <c r="AQ310" i="54"/>
  <c r="AM314" i="54"/>
  <c r="AN317" i="54"/>
  <c r="AO320" i="54"/>
  <c r="AP323" i="54"/>
  <c r="AQ326" i="54"/>
  <c r="AM330" i="54"/>
  <c r="AN333" i="54"/>
  <c r="AO336" i="54"/>
  <c r="AP339" i="54"/>
  <c r="AQ342" i="54"/>
  <c r="AM346" i="54"/>
  <c r="AN349" i="54"/>
  <c r="AO352" i="54"/>
  <c r="AP355" i="54"/>
  <c r="AQ358" i="54"/>
  <c r="AM362" i="54"/>
  <c r="AN365" i="54"/>
  <c r="AO368" i="54"/>
  <c r="AP371" i="54"/>
  <c r="AQ374" i="54"/>
  <c r="AM378" i="54"/>
  <c r="AM10" i="54"/>
  <c r="AP15" i="54"/>
  <c r="AM22" i="54"/>
  <c r="AM28" i="54"/>
  <c r="AN34" i="54"/>
  <c r="AO38" i="54"/>
  <c r="AN43" i="54"/>
  <c r="AN47" i="54"/>
  <c r="AN51" i="54"/>
  <c r="AN55" i="54"/>
  <c r="AP58" i="54"/>
  <c r="AN62" i="54"/>
  <c r="AM66" i="54"/>
  <c r="AM70" i="54"/>
  <c r="AO73" i="54"/>
  <c r="AP76" i="54"/>
  <c r="AQ79" i="54"/>
  <c r="AM83" i="54"/>
  <c r="AN86" i="54"/>
  <c r="AO89" i="54"/>
  <c r="AP92" i="54"/>
  <c r="AQ95" i="54"/>
  <c r="AM99" i="54"/>
  <c r="AN102" i="54"/>
  <c r="AO105" i="54"/>
  <c r="AP108" i="54"/>
  <c r="AQ111" i="54"/>
  <c r="AM115" i="54"/>
  <c r="AN118" i="54"/>
  <c r="AO121" i="54"/>
  <c r="AP124" i="54"/>
  <c r="AQ127" i="54"/>
  <c r="AM131" i="54"/>
  <c r="AN134" i="54"/>
  <c r="AO137" i="54"/>
  <c r="AP140" i="54"/>
  <c r="AQ143" i="54"/>
  <c r="AM147" i="54"/>
  <c r="AN150" i="54"/>
  <c r="AO153" i="54"/>
  <c r="AP156" i="54"/>
  <c r="AQ159" i="54"/>
  <c r="AM163" i="54"/>
  <c r="AN166" i="54"/>
  <c r="AO169" i="54"/>
  <c r="AP172" i="54"/>
  <c r="AQ175" i="54"/>
  <c r="AM179" i="54"/>
  <c r="AN182" i="54"/>
  <c r="AO185" i="54"/>
  <c r="AP188" i="54"/>
  <c r="AQ191" i="54"/>
  <c r="AM195" i="54"/>
  <c r="AN198" i="54"/>
  <c r="AO201" i="54"/>
  <c r="AP204" i="54"/>
  <c r="AQ207" i="54"/>
  <c r="AM211" i="54"/>
  <c r="AN214" i="54"/>
  <c r="AO217" i="54"/>
  <c r="AP220" i="54"/>
  <c r="AQ223" i="54"/>
  <c r="AM227" i="54"/>
  <c r="AN230" i="54"/>
  <c r="AO233" i="54"/>
  <c r="AP236" i="54"/>
  <c r="AQ239" i="54"/>
  <c r="AM243" i="54"/>
  <c r="AN246" i="54"/>
  <c r="AO249" i="54"/>
  <c r="AP252" i="54"/>
  <c r="AQ255" i="54"/>
  <c r="AM259" i="54"/>
  <c r="AN262" i="54"/>
  <c r="AO265" i="54"/>
  <c r="AP268" i="54"/>
  <c r="AQ271" i="54"/>
  <c r="AM275" i="54"/>
  <c r="AN278" i="54"/>
  <c r="AO281" i="54"/>
  <c r="AP284" i="54"/>
  <c r="AQ287" i="54"/>
  <c r="AM291" i="54"/>
  <c r="AN294" i="54"/>
  <c r="AO297" i="54"/>
  <c r="AP300" i="54"/>
  <c r="AQ303" i="54"/>
  <c r="AM307" i="54"/>
  <c r="AN310" i="54"/>
  <c r="AO313" i="54"/>
  <c r="AP316" i="54"/>
  <c r="AQ319" i="54"/>
  <c r="AM323" i="54"/>
  <c r="AN326" i="54"/>
  <c r="AO329" i="54"/>
  <c r="AP332" i="54"/>
  <c r="AQ335" i="54"/>
  <c r="AM339" i="54"/>
  <c r="AN342" i="54"/>
  <c r="AO345" i="54"/>
  <c r="AP348" i="54"/>
  <c r="AQ351" i="54"/>
  <c r="AM355" i="54"/>
  <c r="AN358" i="54"/>
  <c r="AO361" i="54"/>
  <c r="AP364" i="54"/>
  <c r="AQ367" i="54"/>
  <c r="AM371" i="54"/>
  <c r="AN374" i="54"/>
  <c r="AO377" i="54"/>
  <c r="AP380" i="54"/>
  <c r="AN7" i="54"/>
  <c r="AO12" i="54"/>
  <c r="AN19" i="54"/>
  <c r="AP25" i="54"/>
  <c r="AP30" i="54"/>
  <c r="AO36" i="54"/>
  <c r="AM41" i="54"/>
  <c r="AO45" i="54"/>
  <c r="AN49" i="54"/>
  <c r="AP53" i="54"/>
  <c r="AM58" i="54"/>
  <c r="AO62" i="54"/>
  <c r="AO68" i="54"/>
  <c r="AQ72" i="54"/>
  <c r="AQ76" i="54"/>
  <c r="AP81" i="54"/>
  <c r="AP85" i="54"/>
  <c r="AP89" i="54"/>
  <c r="AO94" i="54"/>
  <c r="AO98" i="54"/>
  <c r="AO102" i="54"/>
  <c r="AN107" i="54"/>
  <c r="AN111" i="54"/>
  <c r="AN115" i="54"/>
  <c r="AP121" i="54"/>
  <c r="AO134" i="54"/>
  <c r="AN147" i="54"/>
  <c r="AM160" i="54"/>
  <c r="AQ172" i="54"/>
  <c r="AP185" i="54"/>
  <c r="AO198" i="54"/>
  <c r="AN211" i="54"/>
  <c r="AM224" i="54"/>
  <c r="AQ236" i="54"/>
  <c r="AP249" i="54"/>
  <c r="AO262" i="54"/>
  <c r="AN275" i="54"/>
  <c r="AM288" i="54"/>
  <c r="AQ300" i="54"/>
  <c r="AP313" i="54"/>
  <c r="AO326" i="54"/>
  <c r="AN339" i="54"/>
  <c r="AM352" i="54"/>
  <c r="AQ364" i="54"/>
  <c r="AQ385" i="54"/>
  <c r="AP398" i="54"/>
  <c r="AO411" i="54"/>
  <c r="AN424" i="54"/>
  <c r="AM437" i="54"/>
  <c r="AQ449" i="54"/>
  <c r="AP462" i="54"/>
  <c r="AO475" i="54"/>
  <c r="AN488" i="54"/>
  <c r="AM501" i="54"/>
  <c r="AQ513" i="54"/>
  <c r="AP526" i="54"/>
  <c r="AO539" i="54"/>
  <c r="AN552" i="54"/>
  <c r="AM565" i="54"/>
  <c r="AQ577" i="54"/>
  <c r="AP590" i="54"/>
  <c r="AO603" i="54"/>
  <c r="AN616" i="54"/>
  <c r="AM629" i="54"/>
  <c r="AQ641" i="54"/>
  <c r="AP654" i="54"/>
  <c r="AO667" i="54"/>
  <c r="AN680" i="54"/>
  <c r="AM693" i="54"/>
  <c r="AQ705" i="54"/>
  <c r="AP718" i="54"/>
  <c r="AO731" i="54"/>
  <c r="AN744" i="54"/>
  <c r="AM757" i="54"/>
  <c r="AQ769" i="54"/>
  <c r="AP782" i="54"/>
  <c r="AO795" i="54"/>
  <c r="AN808" i="54"/>
  <c r="AM821" i="54"/>
  <c r="AQ833" i="54"/>
  <c r="AP846" i="54"/>
  <c r="AO859" i="54"/>
  <c r="AN872" i="54"/>
  <c r="AM885" i="54"/>
  <c r="AQ897" i="54"/>
  <c r="AP910" i="54"/>
  <c r="AO923" i="54"/>
  <c r="AN385" i="54"/>
  <c r="AM398" i="54"/>
  <c r="AQ410" i="54"/>
  <c r="AP423" i="54"/>
  <c r="AO436" i="54"/>
  <c r="AN449" i="54"/>
  <c r="AM462" i="54"/>
  <c r="AQ474" i="54"/>
  <c r="AP487" i="54"/>
  <c r="AO500" i="54"/>
  <c r="AN513" i="54"/>
  <c r="AM526" i="54"/>
  <c r="AQ538" i="54"/>
  <c r="AP551" i="54"/>
  <c r="AO564" i="54"/>
  <c r="AN577" i="54"/>
  <c r="AM590" i="54"/>
  <c r="AQ602" i="54"/>
  <c r="AP615" i="54"/>
  <c r="AO628" i="54"/>
  <c r="AN641" i="54"/>
  <c r="AM654" i="54"/>
  <c r="AQ666" i="54"/>
  <c r="AP679" i="54"/>
  <c r="AO692" i="54"/>
  <c r="AN705" i="54"/>
  <c r="AM718" i="54"/>
  <c r="AQ730" i="54"/>
  <c r="AP743" i="54"/>
  <c r="AO756" i="54"/>
  <c r="AN769" i="54"/>
  <c r="AM782" i="54"/>
  <c r="AQ794" i="54"/>
  <c r="AP807" i="54"/>
  <c r="AO820" i="54"/>
  <c r="AN833" i="54"/>
  <c r="AM846" i="54"/>
  <c r="AQ858" i="54"/>
  <c r="AP871" i="54"/>
  <c r="AO884" i="54"/>
  <c r="AN897" i="54"/>
  <c r="AM910" i="54"/>
  <c r="AQ922" i="54"/>
  <c r="AN394" i="54"/>
  <c r="AM407" i="54"/>
  <c r="AQ419" i="54"/>
  <c r="AP432" i="54"/>
  <c r="AO445" i="54"/>
  <c r="AN458" i="54"/>
  <c r="AM471" i="54"/>
  <c r="AQ483" i="54"/>
  <c r="AP496" i="54"/>
  <c r="AO509" i="54"/>
  <c r="AN522" i="54"/>
  <c r="AM535" i="54"/>
  <c r="AQ547" i="54"/>
  <c r="AP560" i="54"/>
  <c r="AO573" i="54"/>
  <c r="AN586" i="54"/>
  <c r="AM599" i="54"/>
  <c r="AQ611" i="54"/>
  <c r="AP624" i="54"/>
  <c r="AO637" i="54"/>
  <c r="AN650" i="54"/>
  <c r="AM663" i="54"/>
  <c r="AQ675" i="54"/>
  <c r="AP688" i="54"/>
  <c r="AO701" i="54"/>
  <c r="AN714" i="54"/>
  <c r="AM727" i="54"/>
  <c r="AQ739" i="54"/>
  <c r="AP752" i="54"/>
  <c r="AO765" i="54"/>
  <c r="AN778" i="54"/>
  <c r="AM791" i="54"/>
  <c r="AQ803" i="54"/>
  <c r="AP816" i="54"/>
  <c r="AO829" i="54"/>
  <c r="AN842" i="54"/>
  <c r="AM855" i="54"/>
  <c r="AQ867" i="54"/>
  <c r="AP880" i="54"/>
  <c r="AO893" i="54"/>
  <c r="AN906" i="54"/>
  <c r="AM919" i="54"/>
  <c r="AQ380" i="54"/>
  <c r="AP393" i="54"/>
  <c r="AO406" i="54"/>
  <c r="AN419" i="54"/>
  <c r="AM432" i="54"/>
  <c r="AQ444" i="54"/>
  <c r="AP457" i="54"/>
  <c r="AO470" i="54"/>
  <c r="AN483" i="54"/>
  <c r="AM496" i="54"/>
  <c r="AQ508" i="54"/>
  <c r="AQ532" i="54"/>
  <c r="AO558" i="54"/>
  <c r="AM584" i="54"/>
  <c r="AP609" i="54"/>
  <c r="AN635" i="54"/>
  <c r="AQ660" i="54"/>
  <c r="AO686" i="54"/>
  <c r="AM712" i="54"/>
  <c r="AP737" i="54"/>
  <c r="AN763" i="54"/>
  <c r="AQ788" i="54"/>
  <c r="AN4" i="54"/>
  <c r="AL1129" i="54"/>
  <c r="AL1113" i="54"/>
  <c r="AL1097" i="54"/>
  <c r="AL1081" i="54"/>
  <c r="AL1065" i="54"/>
  <c r="AL1049" i="54"/>
  <c r="AL1033" i="54"/>
  <c r="AL1017" i="54"/>
  <c r="AL1001" i="54"/>
  <c r="AL985" i="54"/>
  <c r="AL969" i="54"/>
  <c r="AL953" i="54"/>
  <c r="AL937" i="54"/>
  <c r="AL921" i="54"/>
  <c r="AL905" i="54"/>
  <c r="AL889" i="54"/>
  <c r="AL873" i="54"/>
  <c r="AL857" i="54"/>
  <c r="AL841" i="54"/>
  <c r="AL825" i="54"/>
  <c r="AL809" i="54"/>
  <c r="AL793" i="54"/>
  <c r="AL777" i="54"/>
  <c r="AL761" i="54"/>
  <c r="AL745" i="54"/>
  <c r="AL729" i="54"/>
  <c r="AL713" i="54"/>
  <c r="AL697" i="54"/>
  <c r="AL681" i="54"/>
  <c r="AL665" i="54"/>
  <c r="AL649" i="54"/>
  <c r="AL633" i="54"/>
  <c r="AL617" i="54"/>
  <c r="AL601" i="54"/>
  <c r="AL585" i="54"/>
  <c r="AL569" i="54"/>
  <c r="AL553" i="54"/>
  <c r="AL537" i="54"/>
  <c r="AL521" i="54"/>
  <c r="AL505" i="54"/>
  <c r="AL489" i="54"/>
  <c r="AL473" i="54"/>
  <c r="AL457" i="54"/>
  <c r="AL441" i="54"/>
  <c r="AL425" i="54"/>
  <c r="AL409" i="54"/>
  <c r="AL393" i="54"/>
  <c r="AL377" i="54"/>
  <c r="AL361" i="54"/>
  <c r="AL345" i="54"/>
  <c r="AL329" i="54"/>
  <c r="AL313" i="54"/>
  <c r="AL297" i="54"/>
  <c r="AL281" i="54"/>
  <c r="AL265" i="54"/>
  <c r="AL249" i="54"/>
  <c r="AL233" i="54"/>
  <c r="AL217" i="54"/>
  <c r="AL201" i="54"/>
  <c r="AL185" i="54"/>
  <c r="AL169" i="54"/>
  <c r="AL153" i="54"/>
  <c r="AR153" i="54" s="1"/>
  <c r="AL137" i="54"/>
  <c r="AL121" i="54"/>
  <c r="AL105" i="54"/>
  <c r="AL89" i="54"/>
  <c r="AL73" i="54"/>
  <c r="AL57" i="54"/>
  <c r="AL41" i="54"/>
  <c r="AL25" i="54"/>
  <c r="AL9" i="54"/>
  <c r="AO1138" i="54"/>
  <c r="AN1135" i="54"/>
  <c r="AM1132" i="54"/>
  <c r="AQ1128" i="54"/>
  <c r="AP1125" i="54"/>
  <c r="AO1122" i="54"/>
  <c r="AN1119" i="54"/>
  <c r="AM1116" i="54"/>
  <c r="AQ1112" i="54"/>
  <c r="AP1109" i="54"/>
  <c r="AO1106" i="54"/>
  <c r="AN1103" i="54"/>
  <c r="AM1100" i="54"/>
  <c r="AQ1096" i="54"/>
  <c r="AP1093" i="54"/>
  <c r="AO1090" i="54"/>
  <c r="AN1087" i="54"/>
  <c r="AM1084" i="54"/>
  <c r="AQ1080" i="54"/>
  <c r="AP1077" i="54"/>
  <c r="AO1074" i="54"/>
  <c r="AN1071" i="54"/>
  <c r="AM1068" i="54"/>
  <c r="AQ1064" i="54"/>
  <c r="AP1061" i="54"/>
  <c r="AO1058" i="54"/>
  <c r="AN1055" i="54"/>
  <c r="AM1052" i="54"/>
  <c r="AQ1048" i="54"/>
  <c r="AP1045" i="54"/>
  <c r="AO1042" i="54"/>
  <c r="AN1039" i="54"/>
  <c r="AM1036" i="54"/>
  <c r="AQ1032" i="54"/>
  <c r="AP1029" i="54"/>
  <c r="AO1026" i="54"/>
  <c r="AN1023" i="54"/>
  <c r="AM1020" i="54"/>
  <c r="AQ1016" i="54"/>
  <c r="AP1013" i="54"/>
  <c r="AO1010" i="54"/>
  <c r="AN1007" i="54"/>
  <c r="AM1004" i="54"/>
  <c r="AQ1000" i="54"/>
  <c r="AP997" i="54"/>
  <c r="AO994" i="54"/>
  <c r="AN991" i="54"/>
  <c r="AM988" i="54"/>
  <c r="AQ984" i="54"/>
  <c r="AP981" i="54"/>
  <c r="AO978" i="54"/>
  <c r="AN975" i="54"/>
  <c r="AM972" i="54"/>
  <c r="AQ968" i="54"/>
  <c r="AP965" i="54"/>
  <c r="AO962" i="54"/>
  <c r="AN959" i="54"/>
  <c r="AM956" i="54"/>
  <c r="AQ952" i="54"/>
  <c r="AP949" i="54"/>
  <c r="AO946" i="54"/>
  <c r="AN943" i="54"/>
  <c r="AM940" i="54"/>
  <c r="AQ936" i="54"/>
  <c r="AP933" i="54"/>
  <c r="AO930" i="54"/>
  <c r="AN927" i="54"/>
  <c r="AM924" i="54"/>
  <c r="AQ920" i="54"/>
  <c r="AP917" i="54"/>
  <c r="AO914" i="54"/>
  <c r="AL1136" i="54"/>
  <c r="AL1120" i="54"/>
  <c r="AL1104" i="54"/>
  <c r="AL1088" i="54"/>
  <c r="AL1072" i="54"/>
  <c r="AL1056" i="54"/>
  <c r="AL1040" i="54"/>
  <c r="AL1024" i="54"/>
  <c r="AL1008" i="54"/>
  <c r="AL992" i="54"/>
  <c r="AL976" i="54"/>
  <c r="AL960" i="54"/>
  <c r="AL944" i="54"/>
  <c r="AL928" i="54"/>
  <c r="AL912" i="54"/>
  <c r="AL896" i="54"/>
  <c r="AL880" i="54"/>
  <c r="AL864" i="54"/>
  <c r="AL848" i="54"/>
  <c r="AL832" i="54"/>
  <c r="AL816" i="54"/>
  <c r="AL800" i="54"/>
  <c r="AL784" i="54"/>
  <c r="AL768" i="54"/>
  <c r="AL752" i="54"/>
  <c r="AL736" i="54"/>
  <c r="AL720" i="54"/>
  <c r="AL704" i="54"/>
  <c r="AL688" i="54"/>
  <c r="AL672" i="54"/>
  <c r="AL656" i="54"/>
  <c r="AL640" i="54"/>
  <c r="AL624" i="54"/>
  <c r="AL608" i="54"/>
  <c r="AL592" i="54"/>
  <c r="AL576" i="54"/>
  <c r="AL560" i="54"/>
  <c r="AL544" i="54"/>
  <c r="AL528" i="54"/>
  <c r="AL512" i="54"/>
  <c r="AL496" i="54"/>
  <c r="AL480" i="54"/>
  <c r="AL464" i="54"/>
  <c r="AL448" i="54"/>
  <c r="AL432" i="54"/>
  <c r="AL416" i="54"/>
  <c r="AL400" i="54"/>
  <c r="AL384" i="54"/>
  <c r="AL368" i="54"/>
  <c r="AL352" i="54"/>
  <c r="AL336" i="54"/>
  <c r="AL320" i="54"/>
  <c r="AL304" i="54"/>
  <c r="AL288" i="54"/>
  <c r="AL272" i="54"/>
  <c r="AL256" i="54"/>
  <c r="AL240" i="54"/>
  <c r="AL224" i="54"/>
  <c r="AL208" i="54"/>
  <c r="AL192" i="54"/>
  <c r="AL176" i="54"/>
  <c r="AL160" i="54"/>
  <c r="AL144" i="54"/>
  <c r="AL128" i="54"/>
  <c r="AL112" i="54"/>
  <c r="AL96" i="54"/>
  <c r="AL80" i="54"/>
  <c r="AL64" i="54"/>
  <c r="AL48" i="54"/>
  <c r="AL32" i="54"/>
  <c r="AL16" i="54"/>
  <c r="AQ1139" i="54"/>
  <c r="AP1136" i="54"/>
  <c r="AO1133" i="54"/>
  <c r="AN1130" i="54"/>
  <c r="AM1127" i="54"/>
  <c r="AQ1123" i="54"/>
  <c r="AP1120" i="54"/>
  <c r="AO1117" i="54"/>
  <c r="AN1114" i="54"/>
  <c r="AM1111" i="54"/>
  <c r="AQ1107" i="54"/>
  <c r="AP1104" i="54"/>
  <c r="AO1101" i="54"/>
  <c r="AN1098" i="54"/>
  <c r="AM1095" i="54"/>
  <c r="AQ1091" i="54"/>
  <c r="AP1088" i="54"/>
  <c r="AO1085" i="54"/>
  <c r="AN1082" i="54"/>
  <c r="AM1079" i="54"/>
  <c r="AQ1075" i="54"/>
  <c r="AP1072" i="54"/>
  <c r="AO1069" i="54"/>
  <c r="AN1066" i="54"/>
  <c r="AM1063" i="54"/>
  <c r="AQ1059" i="54"/>
  <c r="AP1056" i="54"/>
  <c r="AO1053" i="54"/>
  <c r="AN1050" i="54"/>
  <c r="AM1047" i="54"/>
  <c r="AQ1043" i="54"/>
  <c r="AP1040" i="54"/>
  <c r="AO1037" i="54"/>
  <c r="AN1034" i="54"/>
  <c r="AM1031" i="54"/>
  <c r="AQ1027" i="54"/>
  <c r="AP1024" i="54"/>
  <c r="AO1021" i="54"/>
  <c r="AN1018" i="54"/>
  <c r="AM1015" i="54"/>
  <c r="AQ1011" i="54"/>
  <c r="AP1008" i="54"/>
  <c r="AO1005" i="54"/>
  <c r="AN1002" i="54"/>
  <c r="AM999" i="54"/>
  <c r="AQ995" i="54"/>
  <c r="AP992" i="54"/>
  <c r="AO989" i="54"/>
  <c r="AN986" i="54"/>
  <c r="AM983" i="54"/>
  <c r="AQ979" i="54"/>
  <c r="AP976" i="54"/>
  <c r="AO973" i="54"/>
  <c r="AN970" i="54"/>
  <c r="AM967" i="54"/>
  <c r="AQ963" i="54"/>
  <c r="AP960" i="54"/>
  <c r="AO957" i="54"/>
  <c r="AN954" i="54"/>
  <c r="AM951" i="54"/>
  <c r="AQ947" i="54"/>
  <c r="AP944" i="54"/>
  <c r="AO941" i="54"/>
  <c r="AN938" i="54"/>
  <c r="AM935" i="54"/>
  <c r="AQ931" i="54"/>
  <c r="AP928" i="54"/>
  <c r="AL1135" i="54"/>
  <c r="AL1119" i="54"/>
  <c r="AL1103" i="54"/>
  <c r="AL1087" i="54"/>
  <c r="AL1071" i="54"/>
  <c r="AL1055" i="54"/>
  <c r="AL1039" i="54"/>
  <c r="AL1023" i="54"/>
  <c r="AL1007" i="54"/>
  <c r="AL991" i="54"/>
  <c r="AL975" i="54"/>
  <c r="AL959" i="54"/>
  <c r="AL943" i="54"/>
  <c r="AL927" i="54"/>
  <c r="AL911" i="54"/>
  <c r="AL895" i="54"/>
  <c r="AL879" i="54"/>
  <c r="AL863" i="54"/>
  <c r="AL847" i="54"/>
  <c r="AL831" i="54"/>
  <c r="AL815" i="54"/>
  <c r="AL799" i="54"/>
  <c r="AL783" i="54"/>
  <c r="AL767" i="54"/>
  <c r="AL751" i="54"/>
  <c r="AL735" i="54"/>
  <c r="AL719" i="54"/>
  <c r="AL703" i="54"/>
  <c r="AL687" i="54"/>
  <c r="AL671" i="54"/>
  <c r="AL655" i="54"/>
  <c r="AL639" i="54"/>
  <c r="AL623" i="54"/>
  <c r="AL607" i="54"/>
  <c r="AL591" i="54"/>
  <c r="AL575" i="54"/>
  <c r="AL559" i="54"/>
  <c r="AL543" i="54"/>
  <c r="AL527" i="54"/>
  <c r="AL511" i="54"/>
  <c r="AL495" i="54"/>
  <c r="AL479" i="54"/>
  <c r="AL463" i="54"/>
  <c r="AL447" i="54"/>
  <c r="AL431" i="54"/>
  <c r="AL415" i="54"/>
  <c r="AL399" i="54"/>
  <c r="AL383" i="54"/>
  <c r="AL367" i="54"/>
  <c r="AL351" i="54"/>
  <c r="AL335" i="54"/>
  <c r="AL319" i="54"/>
  <c r="AL303" i="54"/>
  <c r="AL287" i="54"/>
  <c r="AL271" i="54"/>
  <c r="AL255" i="54"/>
  <c r="AL239" i="54"/>
  <c r="AL223" i="54"/>
  <c r="AL207" i="54"/>
  <c r="AL191" i="54"/>
  <c r="AL175" i="54"/>
  <c r="AL159" i="54"/>
  <c r="AL143" i="54"/>
  <c r="AL127" i="54"/>
  <c r="AL111" i="54"/>
  <c r="AL95" i="54"/>
  <c r="AL79" i="54"/>
  <c r="AL63" i="54"/>
  <c r="AL47" i="54"/>
  <c r="AL31" i="54"/>
  <c r="AL15" i="54"/>
  <c r="AP1139" i="54"/>
  <c r="AO1136" i="54"/>
  <c r="AN1133" i="54"/>
  <c r="AM1130" i="54"/>
  <c r="AQ1126" i="54"/>
  <c r="AP1123" i="54"/>
  <c r="AO1120" i="54"/>
  <c r="AN1117" i="54"/>
  <c r="AM1114" i="54"/>
  <c r="AQ1110" i="54"/>
  <c r="AP1107" i="54"/>
  <c r="AO1104" i="54"/>
  <c r="AN1101" i="54"/>
  <c r="AM1098" i="54"/>
  <c r="AQ1094" i="54"/>
  <c r="AP1091" i="54"/>
  <c r="AO1088" i="54"/>
  <c r="AN1085" i="54"/>
  <c r="AM1082" i="54"/>
  <c r="AQ1078" i="54"/>
  <c r="AP1075" i="54"/>
  <c r="AO1072" i="54"/>
  <c r="AN1069" i="54"/>
  <c r="AM1066" i="54"/>
  <c r="AQ1062" i="54"/>
  <c r="AP1059" i="54"/>
  <c r="AO1056" i="54"/>
  <c r="AN1053" i="54"/>
  <c r="AM1050" i="54"/>
  <c r="AQ1046" i="54"/>
  <c r="AP1043" i="54"/>
  <c r="AO1040" i="54"/>
  <c r="AN1037" i="54"/>
  <c r="AM1034" i="54"/>
  <c r="AQ1030" i="54"/>
  <c r="AP1027" i="54"/>
  <c r="AO1024" i="54"/>
  <c r="AN1021" i="54"/>
  <c r="AM1018" i="54"/>
  <c r="AQ1014" i="54"/>
  <c r="AP1011" i="54"/>
  <c r="AO1008" i="54"/>
  <c r="AN1005" i="54"/>
  <c r="AM1002" i="54"/>
  <c r="AQ998" i="54"/>
  <c r="AP995" i="54"/>
  <c r="AO992" i="54"/>
  <c r="AN989" i="54"/>
  <c r="AM986" i="54"/>
  <c r="AQ982" i="54"/>
  <c r="AP979" i="54"/>
  <c r="AO976" i="54"/>
  <c r="AN973" i="54"/>
  <c r="AM970" i="54"/>
  <c r="AQ966" i="54"/>
  <c r="AP963" i="54"/>
  <c r="AO960" i="54"/>
  <c r="AN957" i="54"/>
  <c r="AM954" i="54"/>
  <c r="AQ950" i="54"/>
  <c r="AP947" i="54"/>
  <c r="AO944" i="54"/>
  <c r="AN941" i="54"/>
  <c r="AM938" i="54"/>
  <c r="AQ934" i="54"/>
  <c r="AP931" i="54"/>
  <c r="AO928" i="54"/>
  <c r="AN925" i="54"/>
  <c r="AL1134" i="54"/>
  <c r="AL1118" i="54"/>
  <c r="AL1102" i="54"/>
  <c r="AL1086" i="54"/>
  <c r="AL1070" i="54"/>
  <c r="AL1054" i="54"/>
  <c r="AL1038" i="54"/>
  <c r="AL1022" i="54"/>
  <c r="AL1006" i="54"/>
  <c r="AL990" i="54"/>
  <c r="AL974" i="54"/>
  <c r="AL958" i="54"/>
  <c r="AL942" i="54"/>
  <c r="AL926" i="54"/>
  <c r="AL910" i="54"/>
  <c r="AL894" i="54"/>
  <c r="AL878" i="54"/>
  <c r="AL862" i="54"/>
  <c r="AL846" i="54"/>
  <c r="AL830" i="54"/>
  <c r="AL814" i="54"/>
  <c r="AL798" i="54"/>
  <c r="AL782" i="54"/>
  <c r="AL766" i="54"/>
  <c r="AL750" i="54"/>
  <c r="AL734" i="54"/>
  <c r="AL718" i="54"/>
  <c r="AL702" i="54"/>
  <c r="AL686" i="54"/>
  <c r="AL670" i="54"/>
  <c r="AL654" i="54"/>
  <c r="AL638" i="54"/>
  <c r="AL622" i="54"/>
  <c r="AL606" i="54"/>
  <c r="AL590" i="54"/>
  <c r="AL574" i="54"/>
  <c r="AL558" i="54"/>
  <c r="AL542" i="54"/>
  <c r="AL526" i="54"/>
  <c r="AL510" i="54"/>
  <c r="AL494" i="54"/>
  <c r="AL478" i="54"/>
  <c r="AL462" i="54"/>
  <c r="AL446" i="54"/>
  <c r="AL430" i="54"/>
  <c r="AL414" i="54"/>
  <c r="AL398" i="54"/>
  <c r="AL382" i="54"/>
  <c r="AL366" i="54"/>
  <c r="AL350" i="54"/>
  <c r="AL334" i="54"/>
  <c r="AL318" i="54"/>
  <c r="AL302" i="54"/>
  <c r="AL286" i="54"/>
  <c r="AL270" i="54"/>
  <c r="AL254" i="54"/>
  <c r="AL238" i="54"/>
  <c r="AL222" i="54"/>
  <c r="AL206" i="54"/>
  <c r="AL190" i="54"/>
  <c r="AL174" i="54"/>
  <c r="AL158" i="54"/>
  <c r="AL142" i="54"/>
  <c r="AL126" i="54"/>
  <c r="AL110" i="54"/>
  <c r="AL94" i="54"/>
  <c r="AL78" i="54"/>
  <c r="AL62" i="54"/>
  <c r="AR62" i="54" s="1"/>
  <c r="AL46" i="54"/>
  <c r="AL30" i="54"/>
  <c r="AL14" i="54"/>
  <c r="AO1139" i="54"/>
  <c r="AN1136" i="54"/>
  <c r="AM1133" i="54"/>
  <c r="AQ1129" i="54"/>
  <c r="AP1126" i="54"/>
  <c r="AO1123" i="54"/>
  <c r="AN1120" i="54"/>
  <c r="AM1117" i="54"/>
  <c r="AQ1113" i="54"/>
  <c r="AP1110" i="54"/>
  <c r="AO1107" i="54"/>
  <c r="AN1104" i="54"/>
  <c r="AM1101" i="54"/>
  <c r="AQ1097" i="54"/>
  <c r="AP1094" i="54"/>
  <c r="AO1091" i="54"/>
  <c r="AN1088" i="54"/>
  <c r="AM1085" i="54"/>
  <c r="AQ1081" i="54"/>
  <c r="AP1078" i="54"/>
  <c r="AO1075" i="54"/>
  <c r="AN1072" i="54"/>
  <c r="AM1069" i="54"/>
  <c r="AQ1065" i="54"/>
  <c r="AP1062" i="54"/>
  <c r="AO1059" i="54"/>
  <c r="AN1056" i="54"/>
  <c r="AM1053" i="54"/>
  <c r="AQ1049" i="54"/>
  <c r="AP1046" i="54"/>
  <c r="AO1043" i="54"/>
  <c r="AN1040" i="54"/>
  <c r="AM1037" i="54"/>
  <c r="AQ1033" i="54"/>
  <c r="AP1030" i="54"/>
  <c r="AO1027" i="54"/>
  <c r="AN1024" i="54"/>
  <c r="AM1021" i="54"/>
  <c r="AQ1017" i="54"/>
  <c r="AP1014" i="54"/>
  <c r="AO1011" i="54"/>
  <c r="AN1008" i="54"/>
  <c r="AM1005" i="54"/>
  <c r="AQ1001" i="54"/>
  <c r="AP998" i="54"/>
  <c r="AO995" i="54"/>
  <c r="AN992" i="54"/>
  <c r="AM989" i="54"/>
  <c r="AQ985" i="54"/>
  <c r="AP982" i="54"/>
  <c r="AO979" i="54"/>
  <c r="AN976" i="54"/>
  <c r="AM973" i="54"/>
  <c r="AQ969" i="54"/>
  <c r="AP966" i="54"/>
  <c r="AO963" i="54"/>
  <c r="AN960" i="54"/>
  <c r="AM957" i="54"/>
  <c r="AQ953" i="54"/>
  <c r="AP950" i="54"/>
  <c r="AO947" i="54"/>
  <c r="AN944" i="54"/>
  <c r="AM941" i="54"/>
  <c r="AQ937" i="54"/>
  <c r="AP934" i="54"/>
  <c r="AO931" i="54"/>
  <c r="AN911" i="54"/>
  <c r="AM908" i="54"/>
  <c r="AQ904" i="54"/>
  <c r="AP901" i="54"/>
  <c r="AO898" i="54"/>
  <c r="AN895" i="54"/>
  <c r="AM892" i="54"/>
  <c r="AQ888" i="54"/>
  <c r="AP885" i="54"/>
  <c r="AO882" i="54"/>
  <c r="AN879" i="54"/>
  <c r="AM876" i="54"/>
  <c r="AQ872" i="54"/>
  <c r="AP869" i="54"/>
  <c r="AO866" i="54"/>
  <c r="AN863" i="54"/>
  <c r="AM860" i="54"/>
  <c r="AQ856" i="54"/>
  <c r="AP853" i="54"/>
  <c r="AO850" i="54"/>
  <c r="AN847" i="54"/>
  <c r="AM844" i="54"/>
  <c r="AQ840" i="54"/>
  <c r="AP837" i="54"/>
  <c r="AO834" i="54"/>
  <c r="AN831" i="54"/>
  <c r="AM828" i="54"/>
  <c r="AQ824" i="54"/>
  <c r="AL5" i="54"/>
  <c r="AR5" i="54" s="1"/>
  <c r="AL1125" i="54"/>
  <c r="AL1109" i="54"/>
  <c r="AL1093" i="54"/>
  <c r="AL1077" i="54"/>
  <c r="AL1061" i="54"/>
  <c r="AL1045" i="54"/>
  <c r="AL1029" i="54"/>
  <c r="AL1013" i="54"/>
  <c r="AL997" i="54"/>
  <c r="AL981" i="54"/>
  <c r="AL965" i="54"/>
  <c r="AL949" i="54"/>
  <c r="AL933" i="54"/>
  <c r="AL917" i="54"/>
  <c r="AL901" i="54"/>
  <c r="AL885" i="54"/>
  <c r="AL869" i="54"/>
  <c r="AL853" i="54"/>
  <c r="AL837" i="54"/>
  <c r="AL821" i="54"/>
  <c r="AL805" i="54"/>
  <c r="AL789" i="54"/>
  <c r="AL773" i="54"/>
  <c r="AL757" i="54"/>
  <c r="AL741" i="54"/>
  <c r="AL725" i="54"/>
  <c r="AL709" i="54"/>
  <c r="AL693" i="54"/>
  <c r="AL677" i="54"/>
  <c r="AL661" i="54"/>
  <c r="AL645" i="54"/>
  <c r="AL629" i="54"/>
  <c r="AL613" i="54"/>
  <c r="AL597" i="54"/>
  <c r="AL581" i="54"/>
  <c r="AL565" i="54"/>
  <c r="AL549" i="54"/>
  <c r="AL533" i="54"/>
  <c r="AL517" i="54"/>
  <c r="AL501" i="54"/>
  <c r="AL485" i="54"/>
  <c r="AL469" i="54"/>
  <c r="AL453" i="54"/>
  <c r="AL437" i="54"/>
  <c r="AL421" i="54"/>
  <c r="AL405" i="54"/>
  <c r="AL389" i="54"/>
  <c r="AL373" i="54"/>
  <c r="AL357" i="54"/>
  <c r="AL341" i="54"/>
  <c r="AL325" i="54"/>
  <c r="AL309" i="54"/>
  <c r="AL293" i="54"/>
  <c r="AL277" i="54"/>
  <c r="AL261" i="54"/>
  <c r="AL245" i="54"/>
  <c r="AL229" i="54"/>
  <c r="AL213" i="54"/>
  <c r="AL197" i="54"/>
  <c r="AL181" i="54"/>
  <c r="AL165" i="54"/>
  <c r="AL149" i="54"/>
  <c r="AL133" i="54"/>
  <c r="AL117" i="54"/>
  <c r="AL101" i="54"/>
  <c r="AL85" i="54"/>
  <c r="AL69" i="54"/>
  <c r="AL53" i="54"/>
  <c r="AL37" i="54"/>
  <c r="AL21" i="54"/>
  <c r="AQ1140" i="54"/>
  <c r="AP1137" i="54"/>
  <c r="AO1134" i="54"/>
  <c r="AN1131" i="54"/>
  <c r="AM1128" i="54"/>
  <c r="AQ1124" i="54"/>
  <c r="AP1121" i="54"/>
  <c r="AO1118" i="54"/>
  <c r="AN1115" i="54"/>
  <c r="AM1112" i="54"/>
  <c r="AQ1108" i="54"/>
  <c r="AP1105" i="54"/>
  <c r="AO1102" i="54"/>
  <c r="AN1099" i="54"/>
  <c r="AM1096" i="54"/>
  <c r="AQ1092" i="54"/>
  <c r="AP1089" i="54"/>
  <c r="AO1086" i="54"/>
  <c r="AN1083" i="54"/>
  <c r="AM1080" i="54"/>
  <c r="AQ1076" i="54"/>
  <c r="AP1073" i="54"/>
  <c r="AO1070" i="54"/>
  <c r="AN1067" i="54"/>
  <c r="AM1064" i="54"/>
  <c r="AQ1060" i="54"/>
  <c r="AP1057" i="54"/>
  <c r="AO1054" i="54"/>
  <c r="AN1051" i="54"/>
  <c r="AM1048" i="54"/>
  <c r="AQ1044" i="54"/>
  <c r="AP1041" i="54"/>
  <c r="AO1038" i="54"/>
  <c r="AN1035" i="54"/>
  <c r="AM1032" i="54"/>
  <c r="AQ1028" i="54"/>
  <c r="AP1025" i="54"/>
  <c r="AO1022" i="54"/>
  <c r="AN1019" i="54"/>
  <c r="AM1016" i="54"/>
  <c r="AQ1012" i="54"/>
  <c r="AP1009" i="54"/>
  <c r="AO1006" i="54"/>
  <c r="AN1003" i="54"/>
  <c r="AM1000" i="54"/>
  <c r="AQ996" i="54"/>
  <c r="AP993" i="54"/>
  <c r="AO990" i="54"/>
  <c r="AN987" i="54"/>
  <c r="AM984" i="54"/>
  <c r="AQ980" i="54"/>
  <c r="AP977" i="54"/>
  <c r="AO974" i="54"/>
  <c r="AN971" i="54"/>
  <c r="AM968" i="54"/>
  <c r="AQ964" i="54"/>
  <c r="AP961" i="54"/>
  <c r="AO958" i="54"/>
  <c r="AN955" i="54"/>
  <c r="AM952" i="54"/>
  <c r="AQ948" i="54"/>
  <c r="AP945" i="54"/>
  <c r="AO942" i="54"/>
  <c r="AN939" i="54"/>
  <c r="AM936" i="54"/>
  <c r="AQ932" i="54"/>
  <c r="AP929" i="54"/>
  <c r="AO926" i="54"/>
  <c r="AN923" i="54"/>
  <c r="AM920" i="54"/>
  <c r="AQ916" i="54"/>
  <c r="AP913" i="54"/>
  <c r="AL1132" i="54"/>
  <c r="AL1116" i="54"/>
  <c r="AL1100" i="54"/>
  <c r="AL1084" i="54"/>
  <c r="AL1068" i="54"/>
  <c r="AL1052" i="54"/>
  <c r="AL1036" i="54"/>
  <c r="AL1020" i="54"/>
  <c r="AL1004" i="54"/>
  <c r="AL988" i="54"/>
  <c r="AL972" i="54"/>
  <c r="AL956" i="54"/>
  <c r="AL940" i="54"/>
  <c r="AL924" i="54"/>
  <c r="AL908" i="54"/>
  <c r="AL892" i="54"/>
  <c r="AL876" i="54"/>
  <c r="AL860" i="54"/>
  <c r="AL844" i="54"/>
  <c r="AL828" i="54"/>
  <c r="AL812" i="54"/>
  <c r="AL796" i="54"/>
  <c r="AL780" i="54"/>
  <c r="AL764" i="54"/>
  <c r="AL748" i="54"/>
  <c r="AL732" i="54"/>
  <c r="AL716" i="54"/>
  <c r="AL700" i="54"/>
  <c r="AL684" i="54"/>
  <c r="AL668" i="54"/>
  <c r="AL652" i="54"/>
  <c r="AL636" i="54"/>
  <c r="AL620" i="54"/>
  <c r="AL604" i="54"/>
  <c r="AL588" i="54"/>
  <c r="AL572" i="54"/>
  <c r="AL556" i="54"/>
  <c r="AL540" i="54"/>
  <c r="AL524" i="54"/>
  <c r="AL508" i="54"/>
  <c r="AL492" i="54"/>
  <c r="AL476" i="54"/>
  <c r="AL460" i="54"/>
  <c r="AL444" i="54"/>
  <c r="AL428" i="54"/>
  <c r="AL412" i="54"/>
  <c r="AL396" i="54"/>
  <c r="AL380" i="54"/>
  <c r="AL364" i="54"/>
  <c r="AL348" i="54"/>
  <c r="AL332" i="54"/>
  <c r="AL316" i="54"/>
  <c r="AL300" i="54"/>
  <c r="AL284" i="54"/>
  <c r="AL268" i="54"/>
  <c r="AL252" i="54"/>
  <c r="AL236" i="54"/>
  <c r="AL220" i="54"/>
  <c r="AL204" i="54"/>
  <c r="AL188" i="54"/>
  <c r="AL172" i="54"/>
  <c r="AL156" i="54"/>
  <c r="AL140" i="54"/>
  <c r="AL124" i="54"/>
  <c r="AL108" i="54"/>
  <c r="AL92" i="54"/>
  <c r="AL76" i="54"/>
  <c r="AR76" i="54" s="1"/>
  <c r="AL60" i="54"/>
  <c r="AL44" i="54"/>
  <c r="AL28" i="54"/>
  <c r="AL12" i="54"/>
  <c r="AM1139" i="54"/>
  <c r="AQ1135" i="54"/>
  <c r="AP1132" i="54"/>
  <c r="AO1129" i="54"/>
  <c r="AN1126" i="54"/>
  <c r="AM1123" i="54"/>
  <c r="AQ1119" i="54"/>
  <c r="AP1116" i="54"/>
  <c r="AO1113" i="54"/>
  <c r="AN1110" i="54"/>
  <c r="AM1107" i="54"/>
  <c r="AQ1103" i="54"/>
  <c r="AP1100" i="54"/>
  <c r="AO1097" i="54"/>
  <c r="AN1094" i="54"/>
  <c r="AM1091" i="54"/>
  <c r="AQ1087" i="54"/>
  <c r="AP1084" i="54"/>
  <c r="AO1081" i="54"/>
  <c r="AN1078" i="54"/>
  <c r="AM1075" i="54"/>
  <c r="AQ1071" i="54"/>
  <c r="AP1068" i="54"/>
  <c r="AO1065" i="54"/>
  <c r="AN1062" i="54"/>
  <c r="AM1059" i="54"/>
  <c r="AQ1055" i="54"/>
  <c r="AP1052" i="54"/>
  <c r="AO1049" i="54"/>
  <c r="AN1046" i="54"/>
  <c r="AM1043" i="54"/>
  <c r="AQ1039" i="54"/>
  <c r="AP1036" i="54"/>
  <c r="AO1033" i="54"/>
  <c r="AN1030" i="54"/>
  <c r="AM1027" i="54"/>
  <c r="AQ1023" i="54"/>
  <c r="AP1020" i="54"/>
  <c r="AO1017" i="54"/>
  <c r="AN1014" i="54"/>
  <c r="AM1011" i="54"/>
  <c r="AQ1007" i="54"/>
  <c r="AP1004" i="54"/>
  <c r="AO1001" i="54"/>
  <c r="AN998" i="54"/>
  <c r="AM995" i="54"/>
  <c r="AQ991" i="54"/>
  <c r="AP988" i="54"/>
  <c r="AO985" i="54"/>
  <c r="AN982" i="54"/>
  <c r="AM979" i="54"/>
  <c r="AQ975" i="54"/>
  <c r="AP972" i="54"/>
  <c r="AO969" i="54"/>
  <c r="AN966" i="54"/>
  <c r="AM963" i="54"/>
  <c r="AQ959" i="54"/>
  <c r="AP956" i="54"/>
  <c r="AO953" i="54"/>
  <c r="AN950" i="54"/>
  <c r="AM947" i="54"/>
  <c r="AQ943" i="54"/>
  <c r="AP940" i="54"/>
  <c r="AO937" i="54"/>
  <c r="AN934" i="54"/>
  <c r="AM931" i="54"/>
  <c r="AL4" i="54"/>
  <c r="AL1131" i="54"/>
  <c r="AL1115" i="54"/>
  <c r="AL1099" i="54"/>
  <c r="AL1083" i="54"/>
  <c r="AL1067" i="54"/>
  <c r="AL1051" i="54"/>
  <c r="AL1035" i="54"/>
  <c r="AL1019" i="54"/>
  <c r="AL1003" i="54"/>
  <c r="AL987" i="54"/>
  <c r="AL971" i="54"/>
  <c r="AL955" i="54"/>
  <c r="AL939" i="54"/>
  <c r="AL923" i="54"/>
  <c r="AL907" i="54"/>
  <c r="AL891" i="54"/>
  <c r="AL875" i="54"/>
  <c r="AL859" i="54"/>
  <c r="AL843" i="54"/>
  <c r="AL827" i="54"/>
  <c r="AL811" i="54"/>
  <c r="AL795" i="54"/>
  <c r="AL779" i="54"/>
  <c r="AL763" i="54"/>
  <c r="AL747" i="54"/>
  <c r="AL731" i="54"/>
  <c r="AL715" i="54"/>
  <c r="AL699" i="54"/>
  <c r="AL683" i="54"/>
  <c r="AL667" i="54"/>
  <c r="AL651" i="54"/>
  <c r="AL635" i="54"/>
  <c r="AL619" i="54"/>
  <c r="AL603" i="54"/>
  <c r="AL587" i="54"/>
  <c r="AL571" i="54"/>
  <c r="AL555" i="54"/>
  <c r="AL539" i="54"/>
  <c r="AL523" i="54"/>
  <c r="AL507" i="54"/>
  <c r="AL491" i="54"/>
  <c r="AL475" i="54"/>
  <c r="AL459" i="54"/>
  <c r="AL443" i="54"/>
  <c r="AL427" i="54"/>
  <c r="AL411" i="54"/>
  <c r="AL395" i="54"/>
  <c r="AL379" i="54"/>
  <c r="AL363" i="54"/>
  <c r="AL347" i="54"/>
  <c r="AL331" i="54"/>
  <c r="AL315" i="54"/>
  <c r="AL299" i="54"/>
  <c r="AL283" i="54"/>
  <c r="AL267" i="54"/>
  <c r="AL251" i="54"/>
  <c r="AL235" i="54"/>
  <c r="AL219" i="54"/>
  <c r="AL203" i="54"/>
  <c r="AL187" i="54"/>
  <c r="AL171" i="54"/>
  <c r="AL155" i="54"/>
  <c r="AL139" i="54"/>
  <c r="AL123" i="54"/>
  <c r="AL107" i="54"/>
  <c r="AL91" i="54"/>
  <c r="AL75" i="54"/>
  <c r="AL59" i="54"/>
  <c r="AL43" i="54"/>
  <c r="AL27" i="54"/>
  <c r="AL11" i="54"/>
  <c r="AQ1138" i="54"/>
  <c r="AP1135" i="54"/>
  <c r="AO1132" i="54"/>
  <c r="AN1129" i="54"/>
  <c r="AM1126" i="54"/>
  <c r="AQ1122" i="54"/>
  <c r="AP1119" i="54"/>
  <c r="AO1116" i="54"/>
  <c r="AN1113" i="54"/>
  <c r="AM1110" i="54"/>
  <c r="AQ1106" i="54"/>
  <c r="AP1103" i="54"/>
  <c r="AO1100" i="54"/>
  <c r="AN1097" i="54"/>
  <c r="AM1094" i="54"/>
  <c r="AQ1090" i="54"/>
  <c r="AP1087" i="54"/>
  <c r="AO1084" i="54"/>
  <c r="AN1081" i="54"/>
  <c r="AM1078" i="54"/>
  <c r="AQ1074" i="54"/>
  <c r="AP1071" i="54"/>
  <c r="AO1068" i="54"/>
  <c r="AN1065" i="54"/>
  <c r="AM1062" i="54"/>
  <c r="AQ1058" i="54"/>
  <c r="AP1055" i="54"/>
  <c r="AO1052" i="54"/>
  <c r="AN1049" i="54"/>
  <c r="AM1046" i="54"/>
  <c r="AQ1042" i="54"/>
  <c r="AP1039" i="54"/>
  <c r="AO1036" i="54"/>
  <c r="AN1033" i="54"/>
  <c r="AM1030" i="54"/>
  <c r="AQ1026" i="54"/>
  <c r="AP1023" i="54"/>
  <c r="AO1020" i="54"/>
  <c r="AN1017" i="54"/>
  <c r="AM1014" i="54"/>
  <c r="AQ1010" i="54"/>
  <c r="AP1007" i="54"/>
  <c r="AO1004" i="54"/>
  <c r="AN1001" i="54"/>
  <c r="AM998" i="54"/>
  <c r="AQ994" i="54"/>
  <c r="AP991" i="54"/>
  <c r="AO988" i="54"/>
  <c r="AN985" i="54"/>
  <c r="AM982" i="54"/>
  <c r="AQ978" i="54"/>
  <c r="AP975" i="54"/>
  <c r="AO972" i="54"/>
  <c r="AN969" i="54"/>
  <c r="AM966" i="54"/>
  <c r="AQ962" i="54"/>
  <c r="AP959" i="54"/>
  <c r="AO956" i="54"/>
  <c r="AN953" i="54"/>
  <c r="AM950" i="54"/>
  <c r="AQ946" i="54"/>
  <c r="AP943" i="54"/>
  <c r="AO940" i="54"/>
  <c r="AN937" i="54"/>
  <c r="AM934" i="54"/>
  <c r="AQ930" i="54"/>
  <c r="AP927" i="54"/>
  <c r="AM4" i="54"/>
  <c r="AL1130" i="54"/>
  <c r="AL1114" i="54"/>
  <c r="AL1098" i="54"/>
  <c r="AL1082" i="54"/>
  <c r="AL1066" i="54"/>
  <c r="AL1050" i="54"/>
  <c r="AL1034" i="54"/>
  <c r="AL1018" i="54"/>
  <c r="AL1002" i="54"/>
  <c r="AL986" i="54"/>
  <c r="AL970" i="54"/>
  <c r="AL954" i="54"/>
  <c r="AL938" i="54"/>
  <c r="AL922" i="54"/>
  <c r="AL906" i="54"/>
  <c r="AL890" i="54"/>
  <c r="AL874" i="54"/>
  <c r="AL858" i="54"/>
  <c r="AL842" i="54"/>
  <c r="AL826" i="54"/>
  <c r="AL810" i="54"/>
  <c r="AL794" i="54"/>
  <c r="AL778" i="54"/>
  <c r="AL762" i="54"/>
  <c r="AL746" i="54"/>
  <c r="AL730" i="54"/>
  <c r="AL714" i="54"/>
  <c r="AL698" i="54"/>
  <c r="AL682" i="54"/>
  <c r="AL666" i="54"/>
  <c r="AL650" i="54"/>
  <c r="AL634" i="54"/>
  <c r="AL618" i="54"/>
  <c r="AL602" i="54"/>
  <c r="AL586" i="54"/>
  <c r="AL570" i="54"/>
  <c r="AL554" i="54"/>
  <c r="AL538" i="54"/>
  <c r="AL522" i="54"/>
  <c r="AL506" i="54"/>
  <c r="AL490" i="54"/>
  <c r="AL474" i="54"/>
  <c r="AL458" i="54"/>
  <c r="AL442" i="54"/>
  <c r="AL426" i="54"/>
  <c r="AL410" i="54"/>
  <c r="AL394" i="54"/>
  <c r="AL378" i="54"/>
  <c r="AL362" i="54"/>
  <c r="AL346" i="54"/>
  <c r="AL330" i="54"/>
  <c r="AL314" i="54"/>
  <c r="AL298" i="54"/>
  <c r="AL282" i="54"/>
  <c r="AL266" i="54"/>
  <c r="AL250" i="54"/>
  <c r="AL234" i="54"/>
  <c r="AL218" i="54"/>
  <c r="AL202" i="54"/>
  <c r="AL186" i="54"/>
  <c r="AL170" i="54"/>
  <c r="AL154" i="54"/>
  <c r="AL138" i="54"/>
  <c r="AL122" i="54"/>
  <c r="AL106" i="54"/>
  <c r="AL90" i="54"/>
  <c r="AL74" i="54"/>
  <c r="AL58" i="54"/>
  <c r="AL42" i="54"/>
  <c r="AL26" i="54"/>
  <c r="AL10" i="54"/>
  <c r="AR10" i="54" s="1"/>
  <c r="AP1138" i="54"/>
  <c r="AO1135" i="54"/>
  <c r="AN1132" i="54"/>
  <c r="AM1129" i="54"/>
  <c r="AQ1125" i="54"/>
  <c r="AP1122" i="54"/>
  <c r="AO1119" i="54"/>
  <c r="AN1116" i="54"/>
  <c r="AM1113" i="54"/>
  <c r="AQ1109" i="54"/>
  <c r="AP1106" i="54"/>
  <c r="AO1103" i="54"/>
  <c r="AN1100" i="54"/>
  <c r="AM1097" i="54"/>
  <c r="AQ1093" i="54"/>
  <c r="AP1090" i="54"/>
  <c r="AO1087" i="54"/>
  <c r="AN1084" i="54"/>
  <c r="AM1081" i="54"/>
  <c r="AQ1077" i="54"/>
  <c r="AP1074" i="54"/>
  <c r="AO1071" i="54"/>
  <c r="AN1068" i="54"/>
  <c r="AM1065" i="54"/>
  <c r="AQ1061" i="54"/>
  <c r="AP1058" i="54"/>
  <c r="AO1055" i="54"/>
  <c r="AN1052" i="54"/>
  <c r="AM1049" i="54"/>
  <c r="AQ1045" i="54"/>
  <c r="AP1042" i="54"/>
  <c r="AO1039" i="54"/>
  <c r="AN1036" i="54"/>
  <c r="AM1033" i="54"/>
  <c r="AQ1029" i="54"/>
  <c r="AP1026" i="54"/>
  <c r="AO1023" i="54"/>
  <c r="AN1020" i="54"/>
  <c r="AM1017" i="54"/>
  <c r="AQ1013" i="54"/>
  <c r="AP1010" i="54"/>
  <c r="AO1007" i="54"/>
  <c r="AN1004" i="54"/>
  <c r="AM1001" i="54"/>
  <c r="AQ997" i="54"/>
  <c r="AP994" i="54"/>
  <c r="AO991" i="54"/>
  <c r="AN988" i="54"/>
  <c r="AM985" i="54"/>
  <c r="AQ981" i="54"/>
  <c r="AP978" i="54"/>
  <c r="AO975" i="54"/>
  <c r="AN972" i="54"/>
  <c r="AM969" i="54"/>
  <c r="AQ965" i="54"/>
  <c r="AP962" i="54"/>
  <c r="AO959" i="54"/>
  <c r="AN956" i="54"/>
  <c r="AM953" i="54"/>
  <c r="AQ949" i="54"/>
  <c r="AP946" i="54"/>
  <c r="AO943" i="54"/>
  <c r="AN940" i="54"/>
  <c r="AM937" i="54"/>
  <c r="AQ933" i="54"/>
  <c r="AP930" i="54"/>
  <c r="AO910" i="54"/>
  <c r="AN907" i="54"/>
  <c r="AM904" i="54"/>
  <c r="AQ900" i="54"/>
  <c r="AP897" i="54"/>
  <c r="AO894" i="54"/>
  <c r="AN891" i="54"/>
  <c r="AM888" i="54"/>
  <c r="AQ884" i="54"/>
  <c r="AP881" i="54"/>
  <c r="AO878" i="54"/>
  <c r="AN875" i="54"/>
  <c r="AM872" i="54"/>
  <c r="AQ868" i="54"/>
  <c r="AP865" i="54"/>
  <c r="AO862" i="54"/>
  <c r="AN859" i="54"/>
  <c r="AM856" i="54"/>
  <c r="AQ852" i="54"/>
  <c r="AP849" i="54"/>
  <c r="AO846" i="54"/>
  <c r="AN843" i="54"/>
  <c r="AM840" i="54"/>
  <c r="AQ836" i="54"/>
  <c r="AP833" i="54"/>
  <c r="AO830" i="54"/>
  <c r="AN827" i="54"/>
  <c r="AM824" i="54"/>
  <c r="AL1137" i="54"/>
  <c r="AL1121" i="54"/>
  <c r="AL1105" i="54"/>
  <c r="AL1089" i="54"/>
  <c r="AL1073" i="54"/>
  <c r="AL1057" i="54"/>
  <c r="AL1041" i="54"/>
  <c r="AL1025" i="54"/>
  <c r="AL1009" i="54"/>
  <c r="AL993" i="54"/>
  <c r="AL977" i="54"/>
  <c r="AL961" i="54"/>
  <c r="AL945" i="54"/>
  <c r="AL929" i="54"/>
  <c r="AL913" i="54"/>
  <c r="AL897" i="54"/>
  <c r="AL881" i="54"/>
  <c r="AL865" i="54"/>
  <c r="AL849" i="54"/>
  <c r="AL833" i="54"/>
  <c r="AL817" i="54"/>
  <c r="AL801" i="54"/>
  <c r="AL785" i="54"/>
  <c r="AL769" i="54"/>
  <c r="AL753" i="54"/>
  <c r="AL737" i="54"/>
  <c r="AL721" i="54"/>
  <c r="AL705" i="54"/>
  <c r="AL689" i="54"/>
  <c r="AL673" i="54"/>
  <c r="AL657" i="54"/>
  <c r="AL641" i="54"/>
  <c r="AL625" i="54"/>
  <c r="AL609" i="54"/>
  <c r="AL593" i="54"/>
  <c r="AL577" i="54"/>
  <c r="AL561" i="54"/>
  <c r="AL545" i="54"/>
  <c r="AL529" i="54"/>
  <c r="AL513" i="54"/>
  <c r="AL497" i="54"/>
  <c r="AL481" i="54"/>
  <c r="AL465" i="54"/>
  <c r="AL449" i="54"/>
  <c r="AL433" i="54"/>
  <c r="AL417" i="54"/>
  <c r="AL401" i="54"/>
  <c r="AL385" i="54"/>
  <c r="AL369" i="54"/>
  <c r="AL353" i="54"/>
  <c r="AL337" i="54"/>
  <c r="AL321" i="54"/>
  <c r="AL305" i="54"/>
  <c r="AL289" i="54"/>
  <c r="AL273" i="54"/>
  <c r="AL257" i="54"/>
  <c r="AL241" i="54"/>
  <c r="AL225" i="54"/>
  <c r="AL209" i="54"/>
  <c r="AL193" i="54"/>
  <c r="AL177" i="54"/>
  <c r="AL161" i="54"/>
  <c r="AL145" i="54"/>
  <c r="AL129" i="54"/>
  <c r="AL113" i="54"/>
  <c r="AL97" i="54"/>
  <c r="AL81" i="54"/>
  <c r="AL65" i="54"/>
  <c r="AL49" i="54"/>
  <c r="AL33" i="54"/>
  <c r="AL17" i="54"/>
  <c r="AM1140" i="54"/>
  <c r="AQ1136" i="54"/>
  <c r="AP1133" i="54"/>
  <c r="AO1130" i="54"/>
  <c r="AN1127" i="54"/>
  <c r="AM1124" i="54"/>
  <c r="AQ1120" i="54"/>
  <c r="AP1117" i="54"/>
  <c r="AO1114" i="54"/>
  <c r="AN1111" i="54"/>
  <c r="AM1108" i="54"/>
  <c r="AQ1104" i="54"/>
  <c r="AP1101" i="54"/>
  <c r="AO1098" i="54"/>
  <c r="AN1095" i="54"/>
  <c r="AM1092" i="54"/>
  <c r="AQ1088" i="54"/>
  <c r="AP1085" i="54"/>
  <c r="AO1082" i="54"/>
  <c r="AN1079" i="54"/>
  <c r="AM1076" i="54"/>
  <c r="AQ1072" i="54"/>
  <c r="AP1069" i="54"/>
  <c r="AO1066" i="54"/>
  <c r="AN1063" i="54"/>
  <c r="AM1060" i="54"/>
  <c r="AQ1056" i="54"/>
  <c r="AP1053" i="54"/>
  <c r="AO1050" i="54"/>
  <c r="AN1047" i="54"/>
  <c r="AM1044" i="54"/>
  <c r="AQ1040" i="54"/>
  <c r="AP1037" i="54"/>
  <c r="AO1034" i="54"/>
  <c r="AN1031" i="54"/>
  <c r="AM1028" i="54"/>
  <c r="AQ1024" i="54"/>
  <c r="AP1021" i="54"/>
  <c r="AO1018" i="54"/>
  <c r="AN1015" i="54"/>
  <c r="AM1012" i="54"/>
  <c r="AQ1008" i="54"/>
  <c r="AP1005" i="54"/>
  <c r="AO1002" i="54"/>
  <c r="AN999" i="54"/>
  <c r="AM996" i="54"/>
  <c r="AQ992" i="54"/>
  <c r="AP989" i="54"/>
  <c r="AO986" i="54"/>
  <c r="AN983" i="54"/>
  <c r="AM980" i="54"/>
  <c r="AQ976" i="54"/>
  <c r="AP973" i="54"/>
  <c r="AO970" i="54"/>
  <c r="AN967" i="54"/>
  <c r="AM964" i="54"/>
  <c r="AQ960" i="54"/>
  <c r="AP957" i="54"/>
  <c r="AO954" i="54"/>
  <c r="AN951" i="54"/>
  <c r="AM948" i="54"/>
  <c r="AQ944" i="54"/>
  <c r="AP941" i="54"/>
  <c r="AO938" i="54"/>
  <c r="AN935" i="54"/>
  <c r="AM932" i="54"/>
  <c r="AQ928" i="54"/>
  <c r="AP925" i="54"/>
  <c r="AO922" i="54"/>
  <c r="AN919" i="54"/>
  <c r="AM916" i="54"/>
  <c r="AO4" i="54"/>
  <c r="AL1128" i="54"/>
  <c r="AL1112" i="54"/>
  <c r="AL1096" i="54"/>
  <c r="AL1080" i="54"/>
  <c r="AL1064" i="54"/>
  <c r="AL1048" i="54"/>
  <c r="AL1032" i="54"/>
  <c r="AL1016" i="54"/>
  <c r="AL1000" i="54"/>
  <c r="AL984" i="54"/>
  <c r="AL968" i="54"/>
  <c r="AL952" i="54"/>
  <c r="AL936" i="54"/>
  <c r="AL920" i="54"/>
  <c r="AL904" i="54"/>
  <c r="AL888" i="54"/>
  <c r="AL872" i="54"/>
  <c r="AL856" i="54"/>
  <c r="AL840" i="54"/>
  <c r="AL824" i="54"/>
  <c r="AL808" i="54"/>
  <c r="AL792" i="54"/>
  <c r="AL776" i="54"/>
  <c r="AL760" i="54"/>
  <c r="AL744" i="54"/>
  <c r="AL728" i="54"/>
  <c r="AL712" i="54"/>
  <c r="AL696" i="54"/>
  <c r="AL680" i="54"/>
  <c r="AL664" i="54"/>
  <c r="AL648" i="54"/>
  <c r="AL632" i="54"/>
  <c r="AL616" i="54"/>
  <c r="AL600" i="54"/>
  <c r="AL584" i="54"/>
  <c r="AL568" i="54"/>
  <c r="AL552" i="54"/>
  <c r="AL536" i="54"/>
  <c r="AL520" i="54"/>
  <c r="AL504" i="54"/>
  <c r="AL488" i="54"/>
  <c r="AL472" i="54"/>
  <c r="AL456" i="54"/>
  <c r="AL440" i="54"/>
  <c r="AL424" i="54"/>
  <c r="AL408" i="54"/>
  <c r="AL392" i="54"/>
  <c r="AL376" i="54"/>
  <c r="AL360" i="54"/>
  <c r="AL344" i="54"/>
  <c r="AL328" i="54"/>
  <c r="AL312" i="54"/>
  <c r="AL296" i="54"/>
  <c r="AL280" i="54"/>
  <c r="AL264" i="54"/>
  <c r="AL248" i="54"/>
  <c r="AL232" i="54"/>
  <c r="AL216" i="54"/>
  <c r="AL200" i="54"/>
  <c r="AL184" i="54"/>
  <c r="AL168" i="54"/>
  <c r="AL152" i="54"/>
  <c r="AL136" i="54"/>
  <c r="AL120" i="54"/>
  <c r="AL104" i="54"/>
  <c r="AL88" i="54"/>
  <c r="AL72" i="54"/>
  <c r="AL56" i="54"/>
  <c r="AL40" i="54"/>
  <c r="AL24" i="54"/>
  <c r="AL8" i="54"/>
  <c r="AN1138" i="54"/>
  <c r="AM1135" i="54"/>
  <c r="AQ1131" i="54"/>
  <c r="AP1128" i="54"/>
  <c r="AO1125" i="54"/>
  <c r="AN1122" i="54"/>
  <c r="AM1119" i="54"/>
  <c r="AQ1115" i="54"/>
  <c r="AP1112" i="54"/>
  <c r="AO1109" i="54"/>
  <c r="AN1106" i="54"/>
  <c r="AM1103" i="54"/>
  <c r="AQ1099" i="54"/>
  <c r="AP1096" i="54"/>
  <c r="AO1093" i="54"/>
  <c r="AN1090" i="54"/>
  <c r="AM1087" i="54"/>
  <c r="AQ1083" i="54"/>
  <c r="AP1080" i="54"/>
  <c r="AO1077" i="54"/>
  <c r="AN1074" i="54"/>
  <c r="AM1071" i="54"/>
  <c r="AQ1067" i="54"/>
  <c r="AP1064" i="54"/>
  <c r="AO1061" i="54"/>
  <c r="AN1058" i="54"/>
  <c r="AM1055" i="54"/>
  <c r="AQ1051" i="54"/>
  <c r="AP1048" i="54"/>
  <c r="AO1045" i="54"/>
  <c r="AN1042" i="54"/>
  <c r="AM1039" i="54"/>
  <c r="AQ1035" i="54"/>
  <c r="AP1032" i="54"/>
  <c r="AO1029" i="54"/>
  <c r="AN1026" i="54"/>
  <c r="AM1023" i="54"/>
  <c r="AQ1019" i="54"/>
  <c r="AP1016" i="54"/>
  <c r="AO1013" i="54"/>
  <c r="AN1010" i="54"/>
  <c r="AM1007" i="54"/>
  <c r="AQ1003" i="54"/>
  <c r="AP1000" i="54"/>
  <c r="AO997" i="54"/>
  <c r="AN994" i="54"/>
  <c r="AM991" i="54"/>
  <c r="AQ987" i="54"/>
  <c r="AP984" i="54"/>
  <c r="AO981" i="54"/>
  <c r="AN978" i="54"/>
  <c r="AM975" i="54"/>
  <c r="AQ971" i="54"/>
  <c r="AP968" i="54"/>
  <c r="AO965" i="54"/>
  <c r="AN962" i="54"/>
  <c r="AM959" i="54"/>
  <c r="AQ955" i="54"/>
  <c r="AP952" i="54"/>
  <c r="AO949" i="54"/>
  <c r="AN946" i="54"/>
  <c r="AM943" i="54"/>
  <c r="AQ939" i="54"/>
  <c r="AP936" i="54"/>
  <c r="AO933" i="54"/>
  <c r="AN930" i="54"/>
  <c r="AP4" i="54"/>
  <c r="AL1127" i="54"/>
  <c r="AL1111" i="54"/>
  <c r="AL1095" i="54"/>
  <c r="AL1079" i="54"/>
  <c r="AL1063" i="54"/>
  <c r="AL1047" i="54"/>
  <c r="AL1031" i="54"/>
  <c r="AL1015" i="54"/>
  <c r="AL999" i="54"/>
  <c r="AL983" i="54"/>
  <c r="AL967" i="54"/>
  <c r="AL951" i="54"/>
  <c r="AL935" i="54"/>
  <c r="AL919" i="54"/>
  <c r="AL903" i="54"/>
  <c r="AL887" i="54"/>
  <c r="AL871" i="54"/>
  <c r="AL855" i="54"/>
  <c r="AL839" i="54"/>
  <c r="AL823" i="54"/>
  <c r="AL807" i="54"/>
  <c r="AL791" i="54"/>
  <c r="AL775" i="54"/>
  <c r="AL759" i="54"/>
  <c r="AL743" i="54"/>
  <c r="AL727" i="54"/>
  <c r="AL711" i="54"/>
  <c r="AL695" i="54"/>
  <c r="AL679" i="54"/>
  <c r="AL663" i="54"/>
  <c r="AL647" i="54"/>
  <c r="AL631" i="54"/>
  <c r="AL615" i="54"/>
  <c r="AL599" i="54"/>
  <c r="AL583" i="54"/>
  <c r="AL567" i="54"/>
  <c r="AL551" i="54"/>
  <c r="AL535" i="54"/>
  <c r="AL519" i="54"/>
  <c r="AL503" i="54"/>
  <c r="AL487" i="54"/>
  <c r="AL471" i="54"/>
  <c r="AL455" i="54"/>
  <c r="AL439" i="54"/>
  <c r="AL423" i="54"/>
  <c r="AL407" i="54"/>
  <c r="AL391" i="54"/>
  <c r="AL375" i="54"/>
  <c r="AL359" i="54"/>
  <c r="AL343" i="54"/>
  <c r="AL327" i="54"/>
  <c r="AL311" i="54"/>
  <c r="AL295" i="54"/>
  <c r="AL279" i="54"/>
  <c r="AL263" i="54"/>
  <c r="AL247" i="54"/>
  <c r="AL231" i="54"/>
  <c r="AL215" i="54"/>
  <c r="AL199" i="54"/>
  <c r="AL183" i="54"/>
  <c r="AL167" i="54"/>
  <c r="AL151" i="54"/>
  <c r="AL135" i="54"/>
  <c r="AL119" i="54"/>
  <c r="AL103" i="54"/>
  <c r="AL87" i="54"/>
  <c r="AL71" i="54"/>
  <c r="AL55" i="54"/>
  <c r="AL39" i="54"/>
  <c r="AL23" i="54"/>
  <c r="AL7" i="54"/>
  <c r="AM1138" i="54"/>
  <c r="AQ1134" i="54"/>
  <c r="AP1131" i="54"/>
  <c r="AO1128" i="54"/>
  <c r="AN1125" i="54"/>
  <c r="AM1122" i="54"/>
  <c r="AQ1118" i="54"/>
  <c r="AP1115" i="54"/>
  <c r="AO1112" i="54"/>
  <c r="AN1109" i="54"/>
  <c r="AM1106" i="54"/>
  <c r="AQ1102" i="54"/>
  <c r="AP1099" i="54"/>
  <c r="AO1096" i="54"/>
  <c r="AN1093" i="54"/>
  <c r="AM1090" i="54"/>
  <c r="AQ1086" i="54"/>
  <c r="AP1083" i="54"/>
  <c r="AO1080" i="54"/>
  <c r="AN1077" i="54"/>
  <c r="AM1074" i="54"/>
  <c r="AQ1070" i="54"/>
  <c r="AP1067" i="54"/>
  <c r="AO1064" i="54"/>
  <c r="AN1061" i="54"/>
  <c r="AM1058" i="54"/>
  <c r="AQ1054" i="54"/>
  <c r="AP1051" i="54"/>
  <c r="AO1048" i="54"/>
  <c r="AN1045" i="54"/>
  <c r="AM1042" i="54"/>
  <c r="AQ1038" i="54"/>
  <c r="AP1035" i="54"/>
  <c r="AO1032" i="54"/>
  <c r="AN1029" i="54"/>
  <c r="AM1026" i="54"/>
  <c r="AQ1022" i="54"/>
  <c r="AP1019" i="54"/>
  <c r="AO1016" i="54"/>
  <c r="AN1013" i="54"/>
  <c r="AM1010" i="54"/>
  <c r="AQ1006" i="54"/>
  <c r="AP1003" i="54"/>
  <c r="AO1000" i="54"/>
  <c r="AN997" i="54"/>
  <c r="AM994" i="54"/>
  <c r="AQ990" i="54"/>
  <c r="AP987" i="54"/>
  <c r="AO984" i="54"/>
  <c r="AN981" i="54"/>
  <c r="AM978" i="54"/>
  <c r="AQ974" i="54"/>
  <c r="AP971" i="54"/>
  <c r="AO968" i="54"/>
  <c r="AN965" i="54"/>
  <c r="AM962" i="54"/>
  <c r="AQ958" i="54"/>
  <c r="AP955" i="54"/>
  <c r="AO952" i="54"/>
  <c r="AN949" i="54"/>
  <c r="AM946" i="54"/>
  <c r="AQ942" i="54"/>
  <c r="AP939" i="54"/>
  <c r="AO936" i="54"/>
  <c r="AN933" i="54"/>
  <c r="AM930" i="54"/>
  <c r="AQ926" i="54"/>
  <c r="AQ4" i="54"/>
  <c r="AL1126" i="54"/>
  <c r="AL1110" i="54"/>
  <c r="AL1094" i="54"/>
  <c r="AL1078" i="54"/>
  <c r="AL1062" i="54"/>
  <c r="AL1046" i="54"/>
  <c r="AL1030" i="54"/>
  <c r="AL1014" i="54"/>
  <c r="AL998" i="54"/>
  <c r="AL982" i="54"/>
  <c r="AL966" i="54"/>
  <c r="AL950" i="54"/>
  <c r="AL934" i="54"/>
  <c r="AL918" i="54"/>
  <c r="AL902" i="54"/>
  <c r="AL886" i="54"/>
  <c r="AL870" i="54"/>
  <c r="AL854" i="54"/>
  <c r="AL838" i="54"/>
  <c r="AL822" i="54"/>
  <c r="AL806" i="54"/>
  <c r="AL790" i="54"/>
  <c r="AL774" i="54"/>
  <c r="AL758" i="54"/>
  <c r="AL742" i="54"/>
  <c r="AL726" i="54"/>
  <c r="AL710" i="54"/>
  <c r="AL694" i="54"/>
  <c r="AL678" i="54"/>
  <c r="AL662" i="54"/>
  <c r="AL646" i="54"/>
  <c r="AL630" i="54"/>
  <c r="AL614" i="54"/>
  <c r="AL598" i="54"/>
  <c r="AL582" i="54"/>
  <c r="AL566" i="54"/>
  <c r="AL550" i="54"/>
  <c r="AL534" i="54"/>
  <c r="AL518" i="54"/>
  <c r="AL502" i="54"/>
  <c r="AL486" i="54"/>
  <c r="AL470" i="54"/>
  <c r="AL454" i="54"/>
  <c r="AL438" i="54"/>
  <c r="AL422" i="54"/>
  <c r="AL406" i="54"/>
  <c r="AL390" i="54"/>
  <c r="AL374" i="54"/>
  <c r="AR374" i="54" s="1"/>
  <c r="AL358" i="54"/>
  <c r="AR358" i="54" s="1"/>
  <c r="AL342" i="54"/>
  <c r="AL326" i="54"/>
  <c r="AL310" i="54"/>
  <c r="AL294" i="54"/>
  <c r="AL278" i="54"/>
  <c r="AL262" i="54"/>
  <c r="AL246" i="54"/>
  <c r="AL230" i="54"/>
  <c r="AR230" i="54" s="1"/>
  <c r="AL214" i="54"/>
  <c r="AL198" i="54"/>
  <c r="AL182" i="54"/>
  <c r="AL166" i="54"/>
  <c r="AL150" i="54"/>
  <c r="AL134" i="54"/>
  <c r="AL118" i="54"/>
  <c r="AR118" i="54" s="1"/>
  <c r="AL102" i="54"/>
  <c r="AR102" i="54" s="1"/>
  <c r="AL86" i="54"/>
  <c r="AL70" i="54"/>
  <c r="AL54" i="54"/>
  <c r="AL38" i="54"/>
  <c r="AL22" i="54"/>
  <c r="AR22" i="54" s="1"/>
  <c r="AL6" i="54"/>
  <c r="AQ1137" i="54"/>
  <c r="AP1134" i="54"/>
  <c r="AO1131" i="54"/>
  <c r="AN1128" i="54"/>
  <c r="AM1125" i="54"/>
  <c r="AQ1121" i="54"/>
  <c r="AP1118" i="54"/>
  <c r="AO1115" i="54"/>
  <c r="AN1112" i="54"/>
  <c r="AM1109" i="54"/>
  <c r="AQ1105" i="54"/>
  <c r="AP1102" i="54"/>
  <c r="AO1099" i="54"/>
  <c r="AN1096" i="54"/>
  <c r="AM1093" i="54"/>
  <c r="AQ1089" i="54"/>
  <c r="AP1086" i="54"/>
  <c r="AO1083" i="54"/>
  <c r="AN1080" i="54"/>
  <c r="AM1077" i="54"/>
  <c r="AQ1073" i="54"/>
  <c r="AP1070" i="54"/>
  <c r="AO1067" i="54"/>
  <c r="AN1064" i="54"/>
  <c r="AM1061" i="54"/>
  <c r="AQ1057" i="54"/>
  <c r="AP1054" i="54"/>
  <c r="AO1051" i="54"/>
  <c r="AN1048" i="54"/>
  <c r="AM1045" i="54"/>
  <c r="AQ1041" i="54"/>
  <c r="AP1038" i="54"/>
  <c r="AO1035" i="54"/>
  <c r="AN1032" i="54"/>
  <c r="AM1029" i="54"/>
  <c r="AQ1025" i="54"/>
  <c r="AP1022" i="54"/>
  <c r="AO1019" i="54"/>
  <c r="AN1016" i="54"/>
  <c r="AM1013" i="54"/>
  <c r="AQ1009" i="54"/>
  <c r="AP1006" i="54"/>
  <c r="AO1003" i="54"/>
  <c r="AN1000" i="54"/>
  <c r="AM997" i="54"/>
  <c r="AQ993" i="54"/>
  <c r="AP990" i="54"/>
  <c r="AO987" i="54"/>
  <c r="AN984" i="54"/>
  <c r="AM981" i="54"/>
  <c r="AQ977" i="54"/>
  <c r="AP974" i="54"/>
  <c r="AO971" i="54"/>
  <c r="AN968" i="54"/>
  <c r="AM965" i="54"/>
  <c r="AQ961" i="54"/>
  <c r="AP958" i="54"/>
  <c r="AO955" i="54"/>
  <c r="AN952" i="54"/>
  <c r="AM949" i="54"/>
  <c r="AQ945" i="54"/>
  <c r="AP942" i="54"/>
  <c r="AO939" i="54"/>
  <c r="AN936" i="54"/>
  <c r="AM933" i="54"/>
  <c r="AQ912" i="54"/>
  <c r="AP909" i="54"/>
  <c r="AO906" i="54"/>
  <c r="AN903" i="54"/>
  <c r="AM900" i="54"/>
  <c r="AQ896" i="54"/>
  <c r="AP893" i="54"/>
  <c r="AO890" i="54"/>
  <c r="AN887" i="54"/>
  <c r="AM884" i="54"/>
  <c r="AQ880" i="54"/>
  <c r="AP877" i="54"/>
  <c r="AO874" i="54"/>
  <c r="AN871" i="54"/>
  <c r="AM868" i="54"/>
  <c r="AQ864" i="54"/>
  <c r="AP861" i="54"/>
  <c r="AO858" i="54"/>
  <c r="AN855" i="54"/>
  <c r="AM852" i="54"/>
  <c r="AQ848" i="54"/>
  <c r="AP845" i="54"/>
  <c r="AO842" i="54"/>
  <c r="AN839" i="54"/>
  <c r="AM836" i="54"/>
  <c r="AQ832" i="54"/>
  <c r="AP829" i="54"/>
  <c r="AO826" i="54"/>
  <c r="AN823" i="54"/>
  <c r="AM820" i="54"/>
  <c r="AQ816" i="54"/>
  <c r="AP813" i="54"/>
  <c r="AO810" i="54"/>
  <c r="AN807" i="54"/>
  <c r="AM804" i="54"/>
  <c r="AQ800" i="54"/>
  <c r="AP797" i="54"/>
  <c r="AO794" i="54"/>
  <c r="AN791" i="54"/>
  <c r="AM788" i="54"/>
  <c r="AQ784" i="54"/>
  <c r="AP781" i="54"/>
  <c r="AO778" i="54"/>
  <c r="AN775" i="54"/>
  <c r="AM772" i="54"/>
  <c r="AQ768" i="54"/>
  <c r="AP765" i="54"/>
  <c r="AO762" i="54"/>
  <c r="AN759" i="54"/>
  <c r="AM756" i="54"/>
  <c r="AQ752" i="54"/>
  <c r="AP749" i="54"/>
  <c r="AO746" i="54"/>
  <c r="AN743" i="54"/>
  <c r="AM740" i="54"/>
  <c r="AQ736" i="54"/>
  <c r="AP733" i="54"/>
  <c r="AO730" i="54"/>
  <c r="AN727" i="54"/>
  <c r="AM724" i="54"/>
  <c r="AQ720" i="54"/>
  <c r="AP717" i="54"/>
  <c r="AO714" i="54"/>
  <c r="AN711" i="54"/>
  <c r="AM708" i="54"/>
  <c r="AQ704" i="54"/>
  <c r="AP701" i="54"/>
  <c r="AO698" i="54"/>
  <c r="AN695" i="54"/>
  <c r="AM692" i="54"/>
  <c r="AQ688" i="54"/>
  <c r="AP685" i="54"/>
  <c r="AO682" i="54"/>
  <c r="AN679" i="54"/>
  <c r="AM676" i="54"/>
  <c r="AQ672" i="54"/>
  <c r="AP669" i="54"/>
  <c r="AO666" i="54"/>
  <c r="AN663" i="54"/>
  <c r="AM660" i="54"/>
  <c r="AQ656" i="54"/>
  <c r="AP653" i="54"/>
  <c r="AO650" i="54"/>
  <c r="AN647" i="54"/>
  <c r="AM644" i="54"/>
  <c r="AQ640" i="54"/>
  <c r="AP637" i="54"/>
  <c r="AO634" i="54"/>
  <c r="AN631" i="54"/>
  <c r="AM628" i="54"/>
  <c r="AQ624" i="54"/>
  <c r="AP621" i="54"/>
  <c r="AO618" i="54"/>
  <c r="AN615" i="54"/>
  <c r="AM612" i="54"/>
  <c r="AQ608" i="54"/>
  <c r="AP605" i="54"/>
  <c r="AO602" i="54"/>
  <c r="AN599" i="54"/>
  <c r="AM596" i="54"/>
  <c r="AQ592" i="54"/>
  <c r="AP589" i="54"/>
  <c r="AO586" i="54"/>
  <c r="AN583" i="54"/>
  <c r="AM580" i="54"/>
  <c r="AQ576" i="54"/>
  <c r="AP573" i="54"/>
  <c r="AO570" i="54"/>
  <c r="AN567" i="54"/>
  <c r="AM564" i="54"/>
  <c r="AQ560" i="54"/>
  <c r="AP557" i="54"/>
  <c r="AO554" i="54"/>
  <c r="AN551" i="54"/>
  <c r="AM548" i="54"/>
  <c r="AQ544" i="54"/>
  <c r="AP541" i="54"/>
  <c r="AO538" i="54"/>
  <c r="AN535" i="54"/>
  <c r="AM532" i="54"/>
  <c r="AQ528" i="54"/>
  <c r="AP525" i="54"/>
  <c r="AO522" i="54"/>
  <c r="AN519" i="54"/>
  <c r="AM516" i="54"/>
  <c r="AQ512" i="54"/>
  <c r="AL1133" i="54"/>
  <c r="AL1117" i="54"/>
  <c r="AL1101" i="54"/>
  <c r="AL1085" i="54"/>
  <c r="AL1069" i="54"/>
  <c r="AL1053" i="54"/>
  <c r="AL1037" i="54"/>
  <c r="AL1021" i="54"/>
  <c r="AL1005" i="54"/>
  <c r="AL989" i="54"/>
  <c r="AL973" i="54"/>
  <c r="AL957" i="54"/>
  <c r="AL941" i="54"/>
  <c r="AL925" i="54"/>
  <c r="AL909" i="54"/>
  <c r="AL893" i="54"/>
  <c r="AL877" i="54"/>
  <c r="AL861" i="54"/>
  <c r="AL845" i="54"/>
  <c r="AL829" i="54"/>
  <c r="AL813" i="54"/>
  <c r="AL797" i="54"/>
  <c r="AL781" i="54"/>
  <c r="AL765" i="54"/>
  <c r="AL749" i="54"/>
  <c r="AL733" i="54"/>
  <c r="AL717" i="54"/>
  <c r="AL701" i="54"/>
  <c r="AL685" i="54"/>
  <c r="AL669" i="54"/>
  <c r="AL653" i="54"/>
  <c r="AL637" i="54"/>
  <c r="AL621" i="54"/>
  <c r="AL605" i="54"/>
  <c r="AL589" i="54"/>
  <c r="AL573" i="54"/>
  <c r="AL557" i="54"/>
  <c r="AL541" i="54"/>
  <c r="AL525" i="54"/>
  <c r="AL509" i="54"/>
  <c r="AL493" i="54"/>
  <c r="AL477" i="54"/>
  <c r="AL461" i="54"/>
  <c r="AL445" i="54"/>
  <c r="AL429" i="54"/>
  <c r="AL413" i="54"/>
  <c r="AL397" i="54"/>
  <c r="AL381" i="54"/>
  <c r="AL365" i="54"/>
  <c r="AL349" i="54"/>
  <c r="AL333" i="54"/>
  <c r="AL317" i="54"/>
  <c r="AL301" i="54"/>
  <c r="AL285" i="54"/>
  <c r="AL269" i="54"/>
  <c r="AL253" i="54"/>
  <c r="AL237" i="54"/>
  <c r="AL221" i="54"/>
  <c r="AL205" i="54"/>
  <c r="AL189" i="54"/>
  <c r="AL173" i="54"/>
  <c r="AL157" i="54"/>
  <c r="AL141" i="54"/>
  <c r="AL125" i="54"/>
  <c r="AL109" i="54"/>
  <c r="AL93" i="54"/>
  <c r="AL77" i="54"/>
  <c r="AL61" i="54"/>
  <c r="AL45" i="54"/>
  <c r="AL29" i="54"/>
  <c r="AL13" i="54"/>
  <c r="AN1139" i="54"/>
  <c r="AM1136" i="54"/>
  <c r="AR1136" i="54" s="1"/>
  <c r="AQ1132" i="54"/>
  <c r="AP1129" i="54"/>
  <c r="AO1126" i="54"/>
  <c r="AN1123" i="54"/>
  <c r="AM1120" i="54"/>
  <c r="AQ1116" i="54"/>
  <c r="AP1113" i="54"/>
  <c r="AO1110" i="54"/>
  <c r="AN1107" i="54"/>
  <c r="AM1104" i="54"/>
  <c r="AR1104" i="54" s="1"/>
  <c r="AQ1100" i="54"/>
  <c r="AP1097" i="54"/>
  <c r="AO1094" i="54"/>
  <c r="AN1091" i="54"/>
  <c r="AM1088" i="54"/>
  <c r="AQ1084" i="54"/>
  <c r="AR1084" i="54" s="1"/>
  <c r="AP1081" i="54"/>
  <c r="AO1078" i="54"/>
  <c r="AN1075" i="54"/>
  <c r="AM1072" i="54"/>
  <c r="AQ1068" i="54"/>
  <c r="AP1065" i="54"/>
  <c r="AO1062" i="54"/>
  <c r="AN1059" i="54"/>
  <c r="AM1056" i="54"/>
  <c r="AQ1052" i="54"/>
  <c r="AP1049" i="54"/>
  <c r="AO1046" i="54"/>
  <c r="AN1043" i="54"/>
  <c r="AM1040" i="54"/>
  <c r="AQ1036" i="54"/>
  <c r="AR1036" i="54" s="1"/>
  <c r="AP1033" i="54"/>
  <c r="AO1030" i="54"/>
  <c r="AN1027" i="54"/>
  <c r="AM1024" i="54"/>
  <c r="AQ1020" i="54"/>
  <c r="AR1020" i="54" s="1"/>
  <c r="AP1017" i="54"/>
  <c r="AO1014" i="54"/>
  <c r="AN1011" i="54"/>
  <c r="AM1008" i="54"/>
  <c r="AQ1004" i="54"/>
  <c r="AP1001" i="54"/>
  <c r="AO998" i="54"/>
  <c r="AN995" i="54"/>
  <c r="AM992" i="54"/>
  <c r="AQ988" i="54"/>
  <c r="AP985" i="54"/>
  <c r="AO982" i="54"/>
  <c r="AN979" i="54"/>
  <c r="AM976" i="54"/>
  <c r="AQ972" i="54"/>
  <c r="AR972" i="54" s="1"/>
  <c r="AP969" i="54"/>
  <c r="AO966" i="54"/>
  <c r="AN963" i="54"/>
  <c r="AM960" i="54"/>
  <c r="AQ956" i="54"/>
  <c r="AR956" i="54" s="1"/>
  <c r="AP953" i="54"/>
  <c r="AO950" i="54"/>
  <c r="AN947" i="54"/>
  <c r="AM944" i="54"/>
  <c r="AQ940" i="54"/>
  <c r="AP937" i="54"/>
  <c r="AO934" i="54"/>
  <c r="AN931" i="54"/>
  <c r="AM928" i="54"/>
  <c r="AQ924" i="54"/>
  <c r="AP921" i="54"/>
  <c r="AO918" i="54"/>
  <c r="AN915" i="54"/>
  <c r="AL1140" i="54"/>
  <c r="AL1124" i="54"/>
  <c r="AL1108" i="54"/>
  <c r="AL1092" i="54"/>
  <c r="AL1076" i="54"/>
  <c r="AL1060" i="54"/>
  <c r="AL1044" i="54"/>
  <c r="AL1028" i="54"/>
  <c r="AL1012" i="54"/>
  <c r="AL996" i="54"/>
  <c r="AL980" i="54"/>
  <c r="AL964" i="54"/>
  <c r="AL948" i="54"/>
  <c r="AL932" i="54"/>
  <c r="AL916" i="54"/>
  <c r="AL900" i="54"/>
  <c r="AL884" i="54"/>
  <c r="AL868" i="54"/>
  <c r="AL852" i="54"/>
  <c r="AL836" i="54"/>
  <c r="AL820" i="54"/>
  <c r="AL804" i="54"/>
  <c r="AL788" i="54"/>
  <c r="AL772" i="54"/>
  <c r="AL756" i="54"/>
  <c r="AL740" i="54"/>
  <c r="AL724" i="54"/>
  <c r="AL708" i="54"/>
  <c r="AL692" i="54"/>
  <c r="AL676" i="54"/>
  <c r="AL660" i="54"/>
  <c r="AL644" i="54"/>
  <c r="AL628" i="54"/>
  <c r="AL612" i="54"/>
  <c r="AL596" i="54"/>
  <c r="AL580" i="54"/>
  <c r="AL564" i="54"/>
  <c r="AL548" i="54"/>
  <c r="AL532" i="54"/>
  <c r="AL516" i="54"/>
  <c r="AL500" i="54"/>
  <c r="AL484" i="54"/>
  <c r="AL468" i="54"/>
  <c r="AL452" i="54"/>
  <c r="AL436" i="54"/>
  <c r="AL420" i="54"/>
  <c r="AL404" i="54"/>
  <c r="AL388" i="54"/>
  <c r="AL372" i="54"/>
  <c r="AL356" i="54"/>
  <c r="AL340" i="54"/>
  <c r="AL324" i="54"/>
  <c r="AL308" i="54"/>
  <c r="AL292" i="54"/>
  <c r="AL276" i="54"/>
  <c r="AL260" i="54"/>
  <c r="AL244" i="54"/>
  <c r="AL228" i="54"/>
  <c r="AL212" i="54"/>
  <c r="AL196" i="54"/>
  <c r="AL180" i="54"/>
  <c r="AL164" i="54"/>
  <c r="AL148" i="54"/>
  <c r="AL132" i="54"/>
  <c r="AL116" i="54"/>
  <c r="AL100" i="54"/>
  <c r="AL84" i="54"/>
  <c r="AL68" i="54"/>
  <c r="AL52" i="54"/>
  <c r="AL36" i="54"/>
  <c r="AL20" i="54"/>
  <c r="AP1140" i="54"/>
  <c r="AO1137" i="54"/>
  <c r="AN1134" i="54"/>
  <c r="AM1131" i="54"/>
  <c r="AQ1127" i="54"/>
  <c r="AP1124" i="54"/>
  <c r="AO1121" i="54"/>
  <c r="AN1118" i="54"/>
  <c r="AM1115" i="54"/>
  <c r="AQ1111" i="54"/>
  <c r="AP1108" i="54"/>
  <c r="AO1105" i="54"/>
  <c r="AN1102" i="54"/>
  <c r="AM1099" i="54"/>
  <c r="AQ1095" i="54"/>
  <c r="AP1092" i="54"/>
  <c r="AO1089" i="54"/>
  <c r="AN1086" i="54"/>
  <c r="AM1083" i="54"/>
  <c r="AQ1079" i="54"/>
  <c r="AP1076" i="54"/>
  <c r="AO1073" i="54"/>
  <c r="AN1070" i="54"/>
  <c r="AM1067" i="54"/>
  <c r="AQ1063" i="54"/>
  <c r="AP1060" i="54"/>
  <c r="AO1057" i="54"/>
  <c r="AN1054" i="54"/>
  <c r="AM1051" i="54"/>
  <c r="AQ1047" i="54"/>
  <c r="AP1044" i="54"/>
  <c r="AO1041" i="54"/>
  <c r="AN1038" i="54"/>
  <c r="AM1035" i="54"/>
  <c r="AQ1031" i="54"/>
  <c r="AP1028" i="54"/>
  <c r="AO1025" i="54"/>
  <c r="AN1022" i="54"/>
  <c r="AM1019" i="54"/>
  <c r="AQ1015" i="54"/>
  <c r="AP1012" i="54"/>
  <c r="AO1009" i="54"/>
  <c r="AN1006" i="54"/>
  <c r="AM1003" i="54"/>
  <c r="AQ999" i="54"/>
  <c r="AP996" i="54"/>
  <c r="AO993" i="54"/>
  <c r="AN990" i="54"/>
  <c r="AM987" i="54"/>
  <c r="AQ983" i="54"/>
  <c r="AP980" i="54"/>
  <c r="AO977" i="54"/>
  <c r="AN974" i="54"/>
  <c r="AM971" i="54"/>
  <c r="AQ967" i="54"/>
  <c r="AP964" i="54"/>
  <c r="AO961" i="54"/>
  <c r="AN958" i="54"/>
  <c r="AM955" i="54"/>
  <c r="AQ951" i="54"/>
  <c r="AP948" i="54"/>
  <c r="AO945" i="54"/>
  <c r="AN942" i="54"/>
  <c r="AM939" i="54"/>
  <c r="AQ935" i="54"/>
  <c r="AP932" i="54"/>
  <c r="AO929" i="54"/>
  <c r="AL1139" i="54"/>
  <c r="AL1123" i="54"/>
  <c r="AL1107" i="54"/>
  <c r="AL1091" i="54"/>
  <c r="AR1091" i="54" s="1"/>
  <c r="AL1075" i="54"/>
  <c r="AL1059" i="54"/>
  <c r="AL1043" i="54"/>
  <c r="AL1027" i="54"/>
  <c r="AR1027" i="54" s="1"/>
  <c r="AL1011" i="54"/>
  <c r="AL995" i="54"/>
  <c r="AL979" i="54"/>
  <c r="AL963" i="54"/>
  <c r="AR963" i="54" s="1"/>
  <c r="AL947" i="54"/>
  <c r="AL931" i="54"/>
  <c r="AL915" i="54"/>
  <c r="AL899" i="54"/>
  <c r="AL883" i="54"/>
  <c r="AL867" i="54"/>
  <c r="AL851" i="54"/>
  <c r="AL835" i="54"/>
  <c r="AL819" i="54"/>
  <c r="AL803" i="54"/>
  <c r="AL787" i="54"/>
  <c r="AL771" i="54"/>
  <c r="AL755" i="54"/>
  <c r="AL739" i="54"/>
  <c r="AL723" i="54"/>
  <c r="AL707" i="54"/>
  <c r="AL691" i="54"/>
  <c r="AL675" i="54"/>
  <c r="AL659" i="54"/>
  <c r="AL643" i="54"/>
  <c r="AL627" i="54"/>
  <c r="AL611" i="54"/>
  <c r="AL595" i="54"/>
  <c r="AL579" i="54"/>
  <c r="AL563" i="54"/>
  <c r="AL547" i="54"/>
  <c r="AL531" i="54"/>
  <c r="AL515" i="54"/>
  <c r="AL499" i="54"/>
  <c r="AL483" i="54"/>
  <c r="AL467" i="54"/>
  <c r="AL451" i="54"/>
  <c r="AL435" i="54"/>
  <c r="AL419" i="54"/>
  <c r="AL403" i="54"/>
  <c r="AL387" i="54"/>
  <c r="AL371" i="54"/>
  <c r="AL355" i="54"/>
  <c r="AL339" i="54"/>
  <c r="AL323" i="54"/>
  <c r="AL307" i="54"/>
  <c r="AL291" i="54"/>
  <c r="AL275" i="54"/>
  <c r="AL259" i="54"/>
  <c r="AL243" i="54"/>
  <c r="AL227" i="54"/>
  <c r="AL211" i="54"/>
  <c r="AL195" i="54"/>
  <c r="AL179" i="54"/>
  <c r="AL163" i="54"/>
  <c r="AL147" i="54"/>
  <c r="AL131" i="54"/>
  <c r="AL115" i="54"/>
  <c r="AL99" i="54"/>
  <c r="AL83" i="54"/>
  <c r="AL67" i="54"/>
  <c r="AL51" i="54"/>
  <c r="AL35" i="54"/>
  <c r="AL19" i="54"/>
  <c r="AO1140" i="54"/>
  <c r="AN1137" i="54"/>
  <c r="AM1134" i="54"/>
  <c r="AQ1130" i="54"/>
  <c r="AP1127" i="54"/>
  <c r="AO1124" i="54"/>
  <c r="AN1121" i="54"/>
  <c r="AM1118" i="54"/>
  <c r="AQ1114" i="54"/>
  <c r="AP1111" i="54"/>
  <c r="AO1108" i="54"/>
  <c r="AN1105" i="54"/>
  <c r="AM1102" i="54"/>
  <c r="AQ1098" i="54"/>
  <c r="AP1095" i="54"/>
  <c r="AO1092" i="54"/>
  <c r="AN1089" i="54"/>
  <c r="AM1086" i="54"/>
  <c r="AQ1082" i="54"/>
  <c r="AP1079" i="54"/>
  <c r="AO1076" i="54"/>
  <c r="AN1073" i="54"/>
  <c r="AM1070" i="54"/>
  <c r="AQ1066" i="54"/>
  <c r="AP1063" i="54"/>
  <c r="AO1060" i="54"/>
  <c r="AN1057" i="54"/>
  <c r="AM1054" i="54"/>
  <c r="AQ1050" i="54"/>
  <c r="AP1047" i="54"/>
  <c r="AO1044" i="54"/>
  <c r="AN1041" i="54"/>
  <c r="AM1038" i="54"/>
  <c r="AQ1034" i="54"/>
  <c r="AP1031" i="54"/>
  <c r="AO1028" i="54"/>
  <c r="AN1025" i="54"/>
  <c r="AM1022" i="54"/>
  <c r="AQ1018" i="54"/>
  <c r="AP1015" i="54"/>
  <c r="AO1012" i="54"/>
  <c r="AN1009" i="54"/>
  <c r="AM1006" i="54"/>
  <c r="AQ1002" i="54"/>
  <c r="AP999" i="54"/>
  <c r="AO996" i="54"/>
  <c r="AN993" i="54"/>
  <c r="AM990" i="54"/>
  <c r="AQ986" i="54"/>
  <c r="AP983" i="54"/>
  <c r="AO980" i="54"/>
  <c r="AN977" i="54"/>
  <c r="AM974" i="54"/>
  <c r="AQ970" i="54"/>
  <c r="AP967" i="54"/>
  <c r="AO964" i="54"/>
  <c r="AN961" i="54"/>
  <c r="AM958" i="54"/>
  <c r="AQ954" i="54"/>
  <c r="AP951" i="54"/>
  <c r="AO948" i="54"/>
  <c r="AN945" i="54"/>
  <c r="AM942" i="54"/>
  <c r="AQ938" i="54"/>
  <c r="AP935" i="54"/>
  <c r="AO932" i="54"/>
  <c r="AN929" i="54"/>
  <c r="AM926" i="54"/>
  <c r="AL1138" i="54"/>
  <c r="AR1138" i="54" s="1"/>
  <c r="AL1122" i="54"/>
  <c r="AL1106" i="54"/>
  <c r="AL1090" i="54"/>
  <c r="AL1074" i="54"/>
  <c r="AR1074" i="54" s="1"/>
  <c r="AL1058" i="54"/>
  <c r="AL1042" i="54"/>
  <c r="AL1026" i="54"/>
  <c r="AL1010" i="54"/>
  <c r="AR1010" i="54" s="1"/>
  <c r="AL994" i="54"/>
  <c r="AL978" i="54"/>
  <c r="AL962" i="54"/>
  <c r="AL946" i="54"/>
  <c r="AR946" i="54" s="1"/>
  <c r="AL930" i="54"/>
  <c r="AL914" i="54"/>
  <c r="AL898" i="54"/>
  <c r="AL882" i="54"/>
  <c r="AL866" i="54"/>
  <c r="AL850" i="54"/>
  <c r="AL834" i="54"/>
  <c r="AL818" i="54"/>
  <c r="AL802" i="54"/>
  <c r="AL786" i="54"/>
  <c r="AL770" i="54"/>
  <c r="AL754" i="54"/>
  <c r="AL738" i="54"/>
  <c r="AL722" i="54"/>
  <c r="AL706" i="54"/>
  <c r="AL690" i="54"/>
  <c r="AL674" i="54"/>
  <c r="AL658" i="54"/>
  <c r="AL642" i="54"/>
  <c r="AL626" i="54"/>
  <c r="AL610" i="54"/>
  <c r="AL594" i="54"/>
  <c r="AL578" i="54"/>
  <c r="AL562" i="54"/>
  <c r="AL546" i="54"/>
  <c r="AL530" i="54"/>
  <c r="AL514" i="54"/>
  <c r="AL498" i="54"/>
  <c r="AL482" i="54"/>
  <c r="AL466" i="54"/>
  <c r="AL450" i="54"/>
  <c r="AL434" i="54"/>
  <c r="AL418" i="54"/>
  <c r="AL402" i="54"/>
  <c r="AL386" i="54"/>
  <c r="AL370" i="54"/>
  <c r="AL354" i="54"/>
  <c r="AL338" i="54"/>
  <c r="AL322" i="54"/>
  <c r="AL306" i="54"/>
  <c r="AL290" i="54"/>
  <c r="AL274" i="54"/>
  <c r="AL258" i="54"/>
  <c r="AL242" i="54"/>
  <c r="AL226" i="54"/>
  <c r="AL210" i="54"/>
  <c r="AL194" i="54"/>
  <c r="AL178" i="54"/>
  <c r="AL162" i="54"/>
  <c r="AL146" i="54"/>
  <c r="AL130" i="54"/>
  <c r="AL114" i="54"/>
  <c r="AR114" i="54" s="1"/>
  <c r="AL98" i="54"/>
  <c r="AL82" i="54"/>
  <c r="AL66" i="54"/>
  <c r="AR66" i="54" s="1"/>
  <c r="AL50" i="54"/>
  <c r="AL34" i="54"/>
  <c r="AR34" i="54" s="1"/>
  <c r="AL18" i="54"/>
  <c r="AN1140" i="54"/>
  <c r="AM1137" i="54"/>
  <c r="AQ1133" i="54"/>
  <c r="AP1130" i="54"/>
  <c r="AO1127" i="54"/>
  <c r="AN1124" i="54"/>
  <c r="AM1121" i="54"/>
  <c r="AQ1117" i="54"/>
  <c r="AP1114" i="54"/>
  <c r="AO1111" i="54"/>
  <c r="AN1108" i="54"/>
  <c r="AM1105" i="54"/>
  <c r="AQ1101" i="54"/>
  <c r="AP1098" i="54"/>
  <c r="AO1095" i="54"/>
  <c r="AN1092" i="54"/>
  <c r="AM1089" i="54"/>
  <c r="AQ1085" i="54"/>
  <c r="AP1082" i="54"/>
  <c r="AO1079" i="54"/>
  <c r="AN1076" i="54"/>
  <c r="AM1073" i="54"/>
  <c r="AQ1069" i="54"/>
  <c r="AP1066" i="54"/>
  <c r="AO1063" i="54"/>
  <c r="AN1060" i="54"/>
  <c r="AM1057" i="54"/>
  <c r="AQ1053" i="54"/>
  <c r="AP1050" i="54"/>
  <c r="AO1047" i="54"/>
  <c r="AN1044" i="54"/>
  <c r="AM1041" i="54"/>
  <c r="AQ1037" i="54"/>
  <c r="AP1034" i="54"/>
  <c r="AO1031" i="54"/>
  <c r="AN1028" i="54"/>
  <c r="AM1025" i="54"/>
  <c r="AQ1021" i="54"/>
  <c r="AP1018" i="54"/>
  <c r="AO1015" i="54"/>
  <c r="AN1012" i="54"/>
  <c r="AM1009" i="54"/>
  <c r="AQ1005" i="54"/>
  <c r="AP1002" i="54"/>
  <c r="AO999" i="54"/>
  <c r="AN996" i="54"/>
  <c r="AM993" i="54"/>
  <c r="AQ989" i="54"/>
  <c r="AP986" i="54"/>
  <c r="AO983" i="54"/>
  <c r="AN980" i="54"/>
  <c r="AM977" i="54"/>
  <c r="AQ973" i="54"/>
  <c r="AP970" i="54"/>
  <c r="AO967" i="54"/>
  <c r="AN964" i="54"/>
  <c r="AM961" i="54"/>
  <c r="AQ957" i="54"/>
  <c r="AP954" i="54"/>
  <c r="AO951" i="54"/>
  <c r="AN948" i="54"/>
  <c r="AM945" i="54"/>
  <c r="AQ941" i="54"/>
  <c r="AP938" i="54"/>
  <c r="AO935" i="54"/>
  <c r="AN932" i="54"/>
  <c r="AM912" i="54"/>
  <c r="AQ908" i="54"/>
  <c r="AP905" i="54"/>
  <c r="AO902" i="54"/>
  <c r="AN899" i="54"/>
  <c r="AM896" i="54"/>
  <c r="AQ892" i="54"/>
  <c r="AP889" i="54"/>
  <c r="AO886" i="54"/>
  <c r="AN883" i="54"/>
  <c r="AM880" i="54"/>
  <c r="AQ876" i="54"/>
  <c r="AP873" i="54"/>
  <c r="AO870" i="54"/>
  <c r="AN867" i="54"/>
  <c r="AM864" i="54"/>
  <c r="AQ860" i="54"/>
  <c r="AP857" i="54"/>
  <c r="AO854" i="54"/>
  <c r="AN851" i="54"/>
  <c r="AM848" i="54"/>
  <c r="AQ844" i="54"/>
  <c r="AP841" i="54"/>
  <c r="AO838" i="54"/>
  <c r="AN835" i="54"/>
  <c r="AM832" i="54"/>
  <c r="AQ828" i="54"/>
  <c r="AP825" i="54"/>
  <c r="AO822" i="54"/>
  <c r="AN819" i="54"/>
  <c r="AM816" i="54"/>
  <c r="AQ812" i="54"/>
  <c r="AP809" i="54"/>
  <c r="AO806" i="54"/>
  <c r="AN803" i="54"/>
  <c r="AM800" i="54"/>
  <c r="AQ796" i="54"/>
  <c r="AP793" i="54"/>
  <c r="AO790" i="54"/>
  <c r="AN787" i="54"/>
  <c r="AM784" i="54"/>
  <c r="AQ780" i="54"/>
  <c r="AP777" i="54"/>
  <c r="AO774" i="54"/>
  <c r="AN771" i="54"/>
  <c r="AM768" i="54"/>
  <c r="AQ764" i="54"/>
  <c r="AP761" i="54"/>
  <c r="AO758" i="54"/>
  <c r="AN755" i="54"/>
  <c r="AM752" i="54"/>
  <c r="AQ748" i="54"/>
  <c r="AP745" i="54"/>
  <c r="AO742" i="54"/>
  <c r="AN739" i="54"/>
  <c r="AM736" i="54"/>
  <c r="AQ732" i="54"/>
  <c r="AP729" i="54"/>
  <c r="AO726" i="54"/>
  <c r="AN723" i="54"/>
  <c r="AM720" i="54"/>
  <c r="AQ716" i="54"/>
  <c r="AP713" i="54"/>
  <c r="AO710" i="54"/>
  <c r="AN707" i="54"/>
  <c r="AM704" i="54"/>
  <c r="AQ700" i="54"/>
  <c r="AP697" i="54"/>
  <c r="AO694" i="54"/>
  <c r="AN691" i="54"/>
  <c r="AM688" i="54"/>
  <c r="AQ684" i="54"/>
  <c r="AP681" i="54"/>
  <c r="AO678" i="54"/>
  <c r="AN675" i="54"/>
  <c r="AM672" i="54"/>
  <c r="AQ668" i="54"/>
  <c r="AP665" i="54"/>
  <c r="AO662" i="54"/>
  <c r="AN659" i="54"/>
  <c r="AM656" i="54"/>
  <c r="AQ652" i="54"/>
  <c r="AP649" i="54"/>
  <c r="AO646" i="54"/>
  <c r="AN643" i="54"/>
  <c r="AM640" i="54"/>
  <c r="AQ636" i="54"/>
  <c r="AP633" i="54"/>
  <c r="AO630" i="54"/>
  <c r="AN627" i="54"/>
  <c r="AM624" i="54"/>
  <c r="AQ620" i="54"/>
  <c r="AP617" i="54"/>
  <c r="AO614" i="54"/>
  <c r="AN611" i="54"/>
  <c r="AM608" i="54"/>
  <c r="AQ604" i="54"/>
  <c r="AP601" i="54"/>
  <c r="AO598" i="54"/>
  <c r="AN595" i="54"/>
  <c r="AM592" i="54"/>
  <c r="AQ588" i="54"/>
  <c r="AP585" i="54"/>
  <c r="AO582" i="54"/>
  <c r="AN579" i="54"/>
  <c r="AM576" i="54"/>
  <c r="AQ572" i="54"/>
  <c r="AP569" i="54"/>
  <c r="AO566" i="54"/>
  <c r="AN563" i="54"/>
  <c r="AM560" i="54"/>
  <c r="AQ556" i="54"/>
  <c r="AP553" i="54"/>
  <c r="AO550" i="54"/>
  <c r="AN547" i="54"/>
  <c r="AM544" i="54"/>
  <c r="AQ540" i="54"/>
  <c r="AP537" i="54"/>
  <c r="AO534" i="54"/>
  <c r="AN531" i="54"/>
  <c r="AM528" i="54"/>
  <c r="AQ524" i="54"/>
  <c r="AP521" i="54"/>
  <c r="AO518" i="54"/>
  <c r="AN515" i="54"/>
  <c r="AM512" i="54"/>
  <c r="AP821" i="54"/>
  <c r="AN815" i="54"/>
  <c r="AQ808" i="54"/>
  <c r="AO802" i="54"/>
  <c r="AM796" i="54"/>
  <c r="AP789" i="54"/>
  <c r="AN783" i="54"/>
  <c r="AQ776" i="54"/>
  <c r="AO770" i="54"/>
  <c r="AM764" i="54"/>
  <c r="AP757" i="54"/>
  <c r="AN751" i="54"/>
  <c r="AQ744" i="54"/>
  <c r="AO738" i="54"/>
  <c r="AM732" i="54"/>
  <c r="AP725" i="54"/>
  <c r="AN719" i="54"/>
  <c r="AQ712" i="54"/>
  <c r="AO706" i="54"/>
  <c r="AM700" i="54"/>
  <c r="AP693" i="54"/>
  <c r="AN687" i="54"/>
  <c r="AQ680" i="54"/>
  <c r="AO674" i="54"/>
  <c r="AM668" i="54"/>
  <c r="AP661" i="54"/>
  <c r="AN655" i="54"/>
  <c r="AQ648" i="54"/>
  <c r="AO642" i="54"/>
  <c r="AM636" i="54"/>
  <c r="AP629" i="54"/>
  <c r="AN623" i="54"/>
  <c r="AQ616" i="54"/>
  <c r="AO610" i="54"/>
  <c r="AM604" i="54"/>
  <c r="AP597" i="54"/>
  <c r="AN591" i="54"/>
  <c r="AQ584" i="54"/>
  <c r="AO578" i="54"/>
  <c r="AM572" i="54"/>
  <c r="AP565" i="54"/>
  <c r="AN559" i="54"/>
  <c r="AQ552" i="54"/>
  <c r="AO546" i="54"/>
  <c r="AM540" i="54"/>
  <c r="AP533" i="54"/>
  <c r="AN527" i="54"/>
  <c r="AQ520" i="54"/>
  <c r="AO514" i="54"/>
  <c r="AP509" i="54"/>
  <c r="AO506" i="54"/>
  <c r="AN503" i="54"/>
  <c r="AM500" i="54"/>
  <c r="AQ496" i="54"/>
  <c r="AP493" i="54"/>
  <c r="AO490" i="54"/>
  <c r="AN487" i="54"/>
  <c r="AM484" i="54"/>
  <c r="AQ480" i="54"/>
  <c r="AP477" i="54"/>
  <c r="AO474" i="54"/>
  <c r="AN471" i="54"/>
  <c r="AM468" i="54"/>
  <c r="AQ464" i="54"/>
  <c r="AP461" i="54"/>
  <c r="AO458" i="54"/>
  <c r="AN455" i="54"/>
  <c r="AM452" i="54"/>
  <c r="AQ448" i="54"/>
  <c r="AP445" i="54"/>
  <c r="AO442" i="54"/>
  <c r="AN439" i="54"/>
  <c r="AM436" i="54"/>
  <c r="AQ432" i="54"/>
  <c r="AP429" i="54"/>
  <c r="AO426" i="54"/>
  <c r="AN423" i="54"/>
  <c r="AM420" i="54"/>
  <c r="AQ416" i="54"/>
  <c r="AP413" i="54"/>
  <c r="AO410" i="54"/>
  <c r="AN407" i="54"/>
  <c r="AM404" i="54"/>
  <c r="AQ400" i="54"/>
  <c r="AP397" i="54"/>
  <c r="AO394" i="54"/>
  <c r="AN391" i="54"/>
  <c r="AM388" i="54"/>
  <c r="AQ384" i="54"/>
  <c r="AP381" i="54"/>
  <c r="AO378" i="54"/>
  <c r="AN926" i="54"/>
  <c r="AM923" i="54"/>
  <c r="AQ919" i="54"/>
  <c r="AP916" i="54"/>
  <c r="AO913" i="54"/>
  <c r="AN910" i="54"/>
  <c r="AM907" i="54"/>
  <c r="AQ903" i="54"/>
  <c r="AP900" i="54"/>
  <c r="AO897" i="54"/>
  <c r="AN894" i="54"/>
  <c r="AM891" i="54"/>
  <c r="AQ887" i="54"/>
  <c r="AP884" i="54"/>
  <c r="AO881" i="54"/>
  <c r="AN878" i="54"/>
  <c r="AM875" i="54"/>
  <c r="AQ871" i="54"/>
  <c r="AP868" i="54"/>
  <c r="AO865" i="54"/>
  <c r="AN862" i="54"/>
  <c r="AM859" i="54"/>
  <c r="AQ855" i="54"/>
  <c r="AP852" i="54"/>
  <c r="AO849" i="54"/>
  <c r="AN846" i="54"/>
  <c r="AM843" i="54"/>
  <c r="AQ839" i="54"/>
  <c r="AP836" i="54"/>
  <c r="AO833" i="54"/>
  <c r="AN830" i="54"/>
  <c r="AM827" i="54"/>
  <c r="AQ823" i="54"/>
  <c r="AP820" i="54"/>
  <c r="AO817" i="54"/>
  <c r="AN814" i="54"/>
  <c r="AM811" i="54"/>
  <c r="AQ807" i="54"/>
  <c r="AP804" i="54"/>
  <c r="AO801" i="54"/>
  <c r="AN798" i="54"/>
  <c r="AM795" i="54"/>
  <c r="AQ791" i="54"/>
  <c r="AP788" i="54"/>
  <c r="AO785" i="54"/>
  <c r="AN782" i="54"/>
  <c r="AM779" i="54"/>
  <c r="AQ775" i="54"/>
  <c r="AP772" i="54"/>
  <c r="AO769" i="54"/>
  <c r="AN766" i="54"/>
  <c r="AM763" i="54"/>
  <c r="AQ759" i="54"/>
  <c r="AP756" i="54"/>
  <c r="AO753" i="54"/>
  <c r="AN750" i="54"/>
  <c r="AM747" i="54"/>
  <c r="AQ743" i="54"/>
  <c r="AP740" i="54"/>
  <c r="AO737" i="54"/>
  <c r="AN734" i="54"/>
  <c r="AM731" i="54"/>
  <c r="AQ727" i="54"/>
  <c r="AP724" i="54"/>
  <c r="AO721" i="54"/>
  <c r="AN718" i="54"/>
  <c r="AM715" i="54"/>
  <c r="AQ711" i="54"/>
  <c r="AP708" i="54"/>
  <c r="AO705" i="54"/>
  <c r="AN702" i="54"/>
  <c r="AM699" i="54"/>
  <c r="AQ695" i="54"/>
  <c r="AP692" i="54"/>
  <c r="AO689" i="54"/>
  <c r="AN686" i="54"/>
  <c r="AM683" i="54"/>
  <c r="AQ679" i="54"/>
  <c r="AP676" i="54"/>
  <c r="AO673" i="54"/>
  <c r="AN670" i="54"/>
  <c r="AM667" i="54"/>
  <c r="AQ663" i="54"/>
  <c r="AP660" i="54"/>
  <c r="AO657" i="54"/>
  <c r="AN654" i="54"/>
  <c r="AM651" i="54"/>
  <c r="AQ647" i="54"/>
  <c r="AP644" i="54"/>
  <c r="AO641" i="54"/>
  <c r="AN638" i="54"/>
  <c r="AM635" i="54"/>
  <c r="AQ631" i="54"/>
  <c r="AP628" i="54"/>
  <c r="AO625" i="54"/>
  <c r="AN622" i="54"/>
  <c r="AM619" i="54"/>
  <c r="AQ615" i="54"/>
  <c r="AP612" i="54"/>
  <c r="AO609" i="54"/>
  <c r="AN606" i="54"/>
  <c r="AM603" i="54"/>
  <c r="AQ599" i="54"/>
  <c r="AP596" i="54"/>
  <c r="AO593" i="54"/>
  <c r="AN590" i="54"/>
  <c r="AM587" i="54"/>
  <c r="AQ583" i="54"/>
  <c r="AP580" i="54"/>
  <c r="AO577" i="54"/>
  <c r="AN574" i="54"/>
  <c r="AM571" i="54"/>
  <c r="AQ567" i="54"/>
  <c r="AP564" i="54"/>
  <c r="AO561" i="54"/>
  <c r="AN558" i="54"/>
  <c r="AM555" i="54"/>
  <c r="AQ551" i="54"/>
  <c r="AP548" i="54"/>
  <c r="AO545" i="54"/>
  <c r="AN542" i="54"/>
  <c r="AM539" i="54"/>
  <c r="AQ535" i="54"/>
  <c r="AP532" i="54"/>
  <c r="AO529" i="54"/>
  <c r="AN526" i="54"/>
  <c r="AM523" i="54"/>
  <c r="AQ519" i="54"/>
  <c r="AP516" i="54"/>
  <c r="AO513" i="54"/>
  <c r="AN510" i="54"/>
  <c r="AM507" i="54"/>
  <c r="AQ503" i="54"/>
  <c r="AP500" i="54"/>
  <c r="AO497" i="54"/>
  <c r="AN494" i="54"/>
  <c r="AM491" i="54"/>
  <c r="AQ487" i="54"/>
  <c r="AP484" i="54"/>
  <c r="AO481" i="54"/>
  <c r="AN478" i="54"/>
  <c r="AM475" i="54"/>
  <c r="AQ471" i="54"/>
  <c r="AP468" i="54"/>
  <c r="AO465" i="54"/>
  <c r="AN462" i="54"/>
  <c r="AM459" i="54"/>
  <c r="AQ455" i="54"/>
  <c r="AP452" i="54"/>
  <c r="AO449" i="54"/>
  <c r="AN446" i="54"/>
  <c r="AM443" i="54"/>
  <c r="AQ439" i="54"/>
  <c r="AP436" i="54"/>
  <c r="AO433" i="54"/>
  <c r="AN430" i="54"/>
  <c r="AM427" i="54"/>
  <c r="AQ423" i="54"/>
  <c r="AP420" i="54"/>
  <c r="AO417" i="54"/>
  <c r="AN414" i="54"/>
  <c r="AM411" i="54"/>
  <c r="AQ407" i="54"/>
  <c r="AP404" i="54"/>
  <c r="AO401" i="54"/>
  <c r="AN398" i="54"/>
  <c r="AM395" i="54"/>
  <c r="AQ391" i="54"/>
  <c r="AP388" i="54"/>
  <c r="AO385" i="54"/>
  <c r="AP923" i="54"/>
  <c r="AO920" i="54"/>
  <c r="AN917" i="54"/>
  <c r="AM914" i="54"/>
  <c r="AQ910" i="54"/>
  <c r="AP907" i="54"/>
  <c r="AO904" i="54"/>
  <c r="AN901" i="54"/>
  <c r="AM898" i="54"/>
  <c r="AQ894" i="54"/>
  <c r="AP891" i="54"/>
  <c r="AO888" i="54"/>
  <c r="AN885" i="54"/>
  <c r="AM882" i="54"/>
  <c r="AQ878" i="54"/>
  <c r="AP875" i="54"/>
  <c r="AO872" i="54"/>
  <c r="AN869" i="54"/>
  <c r="AM866" i="54"/>
  <c r="AQ862" i="54"/>
  <c r="AP859" i="54"/>
  <c r="AO856" i="54"/>
  <c r="AN853" i="54"/>
  <c r="AM850" i="54"/>
  <c r="AQ846" i="54"/>
  <c r="AP843" i="54"/>
  <c r="AO840" i="54"/>
  <c r="AN837" i="54"/>
  <c r="AM834" i="54"/>
  <c r="AQ830" i="54"/>
  <c r="AP827" i="54"/>
  <c r="AO824" i="54"/>
  <c r="AN821" i="54"/>
  <c r="AM818" i="54"/>
  <c r="AQ814" i="54"/>
  <c r="AP811" i="54"/>
  <c r="AO808" i="54"/>
  <c r="AN805" i="54"/>
  <c r="AM802" i="54"/>
  <c r="AQ798" i="54"/>
  <c r="AP795" i="54"/>
  <c r="AO792" i="54"/>
  <c r="AN789" i="54"/>
  <c r="AM786" i="54"/>
  <c r="AQ782" i="54"/>
  <c r="AP779" i="54"/>
  <c r="AO776" i="54"/>
  <c r="AN773" i="54"/>
  <c r="AM770" i="54"/>
  <c r="AQ766" i="54"/>
  <c r="AP763" i="54"/>
  <c r="AO760" i="54"/>
  <c r="AN757" i="54"/>
  <c r="AM754" i="54"/>
  <c r="AQ750" i="54"/>
  <c r="AP747" i="54"/>
  <c r="AO744" i="54"/>
  <c r="AN741" i="54"/>
  <c r="AM738" i="54"/>
  <c r="AQ734" i="54"/>
  <c r="AP731" i="54"/>
  <c r="AO728" i="54"/>
  <c r="AN725" i="54"/>
  <c r="AM722" i="54"/>
  <c r="AQ718" i="54"/>
  <c r="AP715" i="54"/>
  <c r="AO712" i="54"/>
  <c r="AN709" i="54"/>
  <c r="AM706" i="54"/>
  <c r="AQ702" i="54"/>
  <c r="AP699" i="54"/>
  <c r="AO696" i="54"/>
  <c r="AN693" i="54"/>
  <c r="AM690" i="54"/>
  <c r="AQ686" i="54"/>
  <c r="AP683" i="54"/>
  <c r="AO680" i="54"/>
  <c r="AN677" i="54"/>
  <c r="AM674" i="54"/>
  <c r="AQ670" i="54"/>
  <c r="AP667" i="54"/>
  <c r="AO664" i="54"/>
  <c r="AN661" i="54"/>
  <c r="AM658" i="54"/>
  <c r="AQ654" i="54"/>
  <c r="AP651" i="54"/>
  <c r="AO648" i="54"/>
  <c r="AN645" i="54"/>
  <c r="AM642" i="54"/>
  <c r="AQ638" i="54"/>
  <c r="AP635" i="54"/>
  <c r="AO632" i="54"/>
  <c r="AN629" i="54"/>
  <c r="AM626" i="54"/>
  <c r="AQ622" i="54"/>
  <c r="AP619" i="54"/>
  <c r="AO616" i="54"/>
  <c r="AN613" i="54"/>
  <c r="AM610" i="54"/>
  <c r="AQ606" i="54"/>
  <c r="AP603" i="54"/>
  <c r="AO600" i="54"/>
  <c r="AN597" i="54"/>
  <c r="AM594" i="54"/>
  <c r="AQ590" i="54"/>
  <c r="AP587" i="54"/>
  <c r="AO584" i="54"/>
  <c r="AN581" i="54"/>
  <c r="AM578" i="54"/>
  <c r="AQ574" i="54"/>
  <c r="AP571" i="54"/>
  <c r="AO568" i="54"/>
  <c r="AN565" i="54"/>
  <c r="AM562" i="54"/>
  <c r="AQ558" i="54"/>
  <c r="AP555" i="54"/>
  <c r="AO552" i="54"/>
  <c r="AN549" i="54"/>
  <c r="AM546" i="54"/>
  <c r="AQ542" i="54"/>
  <c r="AP539" i="54"/>
  <c r="AO536" i="54"/>
  <c r="AN533" i="54"/>
  <c r="AM530" i="54"/>
  <c r="AQ526" i="54"/>
  <c r="AP523" i="54"/>
  <c r="AO520" i="54"/>
  <c r="AN517" i="54"/>
  <c r="AM514" i="54"/>
  <c r="AQ510" i="54"/>
  <c r="AP507" i="54"/>
  <c r="AO504" i="54"/>
  <c r="AN501" i="54"/>
  <c r="AM498" i="54"/>
  <c r="AQ494" i="54"/>
  <c r="AP491" i="54"/>
  <c r="AO488" i="54"/>
  <c r="AN485" i="54"/>
  <c r="AM482" i="54"/>
  <c r="AQ478" i="54"/>
  <c r="AP475" i="54"/>
  <c r="AO472" i="54"/>
  <c r="AN469" i="54"/>
  <c r="AM466" i="54"/>
  <c r="AQ462" i="54"/>
  <c r="AP459" i="54"/>
  <c r="AO456" i="54"/>
  <c r="AN453" i="54"/>
  <c r="AM450" i="54"/>
  <c r="AQ446" i="54"/>
  <c r="AP443" i="54"/>
  <c r="AO440" i="54"/>
  <c r="AN437" i="54"/>
  <c r="AM434" i="54"/>
  <c r="AQ430" i="54"/>
  <c r="AP427" i="54"/>
  <c r="AO424" i="54"/>
  <c r="AN421" i="54"/>
  <c r="AM418" i="54"/>
  <c r="AQ414" i="54"/>
  <c r="AP411" i="54"/>
  <c r="AO408" i="54"/>
  <c r="AN405" i="54"/>
  <c r="AM402" i="54"/>
  <c r="AQ398" i="54"/>
  <c r="AP395" i="54"/>
  <c r="AO392" i="54"/>
  <c r="AN389" i="54"/>
  <c r="AM386" i="54"/>
  <c r="AQ382" i="54"/>
  <c r="AP379" i="54"/>
  <c r="AO927" i="54"/>
  <c r="AN924" i="54"/>
  <c r="AM921" i="54"/>
  <c r="AQ917" i="54"/>
  <c r="AP914" i="54"/>
  <c r="AO911" i="54"/>
  <c r="AN908" i="54"/>
  <c r="AM905" i="54"/>
  <c r="AQ901" i="54"/>
  <c r="AP898" i="54"/>
  <c r="AO895" i="54"/>
  <c r="AN892" i="54"/>
  <c r="AM889" i="54"/>
  <c r="AQ885" i="54"/>
  <c r="AP882" i="54"/>
  <c r="AO879" i="54"/>
  <c r="AN876" i="54"/>
  <c r="AM873" i="54"/>
  <c r="AQ869" i="54"/>
  <c r="AP866" i="54"/>
  <c r="AO863" i="54"/>
  <c r="AN860" i="54"/>
  <c r="AM857" i="54"/>
  <c r="AQ853" i="54"/>
  <c r="AP850" i="54"/>
  <c r="AO847" i="54"/>
  <c r="AN844" i="54"/>
  <c r="AM841" i="54"/>
  <c r="AQ837" i="54"/>
  <c r="AP834" i="54"/>
  <c r="AO831" i="54"/>
  <c r="AN828" i="54"/>
  <c r="AM825" i="54"/>
  <c r="AQ821" i="54"/>
  <c r="AP818" i="54"/>
  <c r="AO815" i="54"/>
  <c r="AN812" i="54"/>
  <c r="AM809" i="54"/>
  <c r="AQ805" i="54"/>
  <c r="AP802" i="54"/>
  <c r="AO799" i="54"/>
  <c r="AN796" i="54"/>
  <c r="AM793" i="54"/>
  <c r="AQ789" i="54"/>
  <c r="AP786" i="54"/>
  <c r="AO783" i="54"/>
  <c r="AN780" i="54"/>
  <c r="AM777" i="54"/>
  <c r="AQ773" i="54"/>
  <c r="AP770" i="54"/>
  <c r="AO767" i="54"/>
  <c r="AN764" i="54"/>
  <c r="AM761" i="54"/>
  <c r="AQ757" i="54"/>
  <c r="AP754" i="54"/>
  <c r="AO751" i="54"/>
  <c r="AN748" i="54"/>
  <c r="AM745" i="54"/>
  <c r="AQ741" i="54"/>
  <c r="AP738" i="54"/>
  <c r="AO735" i="54"/>
  <c r="AN732" i="54"/>
  <c r="AM729" i="54"/>
  <c r="AQ725" i="54"/>
  <c r="AP722" i="54"/>
  <c r="AO719" i="54"/>
  <c r="AN716" i="54"/>
  <c r="AM713" i="54"/>
  <c r="AQ709" i="54"/>
  <c r="AP706" i="54"/>
  <c r="AO703" i="54"/>
  <c r="AN700" i="54"/>
  <c r="AM697" i="54"/>
  <c r="AQ693" i="54"/>
  <c r="AP690" i="54"/>
  <c r="AO687" i="54"/>
  <c r="AN684" i="54"/>
  <c r="AM681" i="54"/>
  <c r="AQ677" i="54"/>
  <c r="AP674" i="54"/>
  <c r="AO671" i="54"/>
  <c r="AN668" i="54"/>
  <c r="AM665" i="54"/>
  <c r="AQ661" i="54"/>
  <c r="AP658" i="54"/>
  <c r="AO655" i="54"/>
  <c r="AN652" i="54"/>
  <c r="AM649" i="54"/>
  <c r="AQ645" i="54"/>
  <c r="AP642" i="54"/>
  <c r="AO639" i="54"/>
  <c r="AN636" i="54"/>
  <c r="AM633" i="54"/>
  <c r="AQ629" i="54"/>
  <c r="AP626" i="54"/>
  <c r="AO623" i="54"/>
  <c r="AN620" i="54"/>
  <c r="AM617" i="54"/>
  <c r="AQ613" i="54"/>
  <c r="AP610" i="54"/>
  <c r="AO607" i="54"/>
  <c r="AN604" i="54"/>
  <c r="AM601" i="54"/>
  <c r="AQ597" i="54"/>
  <c r="AP594" i="54"/>
  <c r="AO591" i="54"/>
  <c r="AN588" i="54"/>
  <c r="AM585" i="54"/>
  <c r="AQ581" i="54"/>
  <c r="AP578" i="54"/>
  <c r="AO575" i="54"/>
  <c r="AN572" i="54"/>
  <c r="AM569" i="54"/>
  <c r="AQ565" i="54"/>
  <c r="AP562" i="54"/>
  <c r="AO559" i="54"/>
  <c r="AN556" i="54"/>
  <c r="AM553" i="54"/>
  <c r="AQ549" i="54"/>
  <c r="AP546" i="54"/>
  <c r="AO543" i="54"/>
  <c r="AN540" i="54"/>
  <c r="AM537" i="54"/>
  <c r="AQ533" i="54"/>
  <c r="AP530" i="54"/>
  <c r="AO527" i="54"/>
  <c r="AN524" i="54"/>
  <c r="AM521" i="54"/>
  <c r="AQ517" i="54"/>
  <c r="AP514" i="54"/>
  <c r="AO511" i="54"/>
  <c r="AN508" i="54"/>
  <c r="AM505" i="54"/>
  <c r="AQ501" i="54"/>
  <c r="AP498" i="54"/>
  <c r="AO495" i="54"/>
  <c r="AN492" i="54"/>
  <c r="AM489" i="54"/>
  <c r="AQ485" i="54"/>
  <c r="AP482" i="54"/>
  <c r="AO479" i="54"/>
  <c r="AN476" i="54"/>
  <c r="AM473" i="54"/>
  <c r="AQ469" i="54"/>
  <c r="AP466" i="54"/>
  <c r="AO463" i="54"/>
  <c r="AN460" i="54"/>
  <c r="AM457" i="54"/>
  <c r="AQ453" i="54"/>
  <c r="AP450" i="54"/>
  <c r="AO447" i="54"/>
  <c r="AN444" i="54"/>
  <c r="AM441" i="54"/>
  <c r="AQ437" i="54"/>
  <c r="AP434" i="54"/>
  <c r="AO431" i="54"/>
  <c r="AN428" i="54"/>
  <c r="AM425" i="54"/>
  <c r="AQ421" i="54"/>
  <c r="AP418" i="54"/>
  <c r="AO415" i="54"/>
  <c r="AN412" i="54"/>
  <c r="AM409" i="54"/>
  <c r="AQ405" i="54"/>
  <c r="AP402" i="54"/>
  <c r="AO399" i="54"/>
  <c r="AN396" i="54"/>
  <c r="AM393" i="54"/>
  <c r="AQ389" i="54"/>
  <c r="AP386" i="54"/>
  <c r="AN375" i="54"/>
  <c r="AM372" i="54"/>
  <c r="AQ368" i="54"/>
  <c r="AP365" i="54"/>
  <c r="AO362" i="54"/>
  <c r="AN359" i="54"/>
  <c r="AM356" i="54"/>
  <c r="AQ352" i="54"/>
  <c r="AP349" i="54"/>
  <c r="AO346" i="54"/>
  <c r="AN343" i="54"/>
  <c r="AM340" i="54"/>
  <c r="AQ336" i="54"/>
  <c r="AP333" i="54"/>
  <c r="AO330" i="54"/>
  <c r="AN327" i="54"/>
  <c r="AM324" i="54"/>
  <c r="AQ320" i="54"/>
  <c r="AP317" i="54"/>
  <c r="AO314" i="54"/>
  <c r="AN311" i="54"/>
  <c r="AM308" i="54"/>
  <c r="AQ304" i="54"/>
  <c r="AP301" i="54"/>
  <c r="AO298" i="54"/>
  <c r="AN295" i="54"/>
  <c r="AM292" i="54"/>
  <c r="AQ288" i="54"/>
  <c r="AP285" i="54"/>
  <c r="AO282" i="54"/>
  <c r="AN279" i="54"/>
  <c r="AM276" i="54"/>
  <c r="AQ272" i="54"/>
  <c r="AP269" i="54"/>
  <c r="AO266" i="54"/>
  <c r="AN263" i="54"/>
  <c r="AM260" i="54"/>
  <c r="AQ256" i="54"/>
  <c r="AP253" i="54"/>
  <c r="AO250" i="54"/>
  <c r="AN247" i="54"/>
  <c r="AM244" i="54"/>
  <c r="AQ240" i="54"/>
  <c r="AP237" i="54"/>
  <c r="AO234" i="54"/>
  <c r="AN231" i="54"/>
  <c r="AM228" i="54"/>
  <c r="AQ224" i="54"/>
  <c r="AP221" i="54"/>
  <c r="AO218" i="54"/>
  <c r="AN215" i="54"/>
  <c r="AM212" i="54"/>
  <c r="AQ208" i="54"/>
  <c r="AP205" i="54"/>
  <c r="AO202" i="54"/>
  <c r="AN199" i="54"/>
  <c r="AM196" i="54"/>
  <c r="AQ192" i="54"/>
  <c r="AP189" i="54"/>
  <c r="AO186" i="54"/>
  <c r="AN183" i="54"/>
  <c r="AM180" i="54"/>
  <c r="AQ176" i="54"/>
  <c r="AP173" i="54"/>
  <c r="AO170" i="54"/>
  <c r="AN167" i="54"/>
  <c r="AM164" i="54"/>
  <c r="AQ160" i="54"/>
  <c r="AP157" i="54"/>
  <c r="AO154" i="54"/>
  <c r="AN151" i="54"/>
  <c r="AM148" i="54"/>
  <c r="AQ144" i="54"/>
  <c r="AP141" i="54"/>
  <c r="AO138" i="54"/>
  <c r="AN135" i="54"/>
  <c r="AM132" i="54"/>
  <c r="AQ128" i="54"/>
  <c r="AP125" i="54"/>
  <c r="AO122" i="54"/>
  <c r="AN119" i="54"/>
  <c r="AM116" i="54"/>
  <c r="AQ112" i="54"/>
  <c r="AP109" i="54"/>
  <c r="AO106" i="54"/>
  <c r="AN103" i="54"/>
  <c r="AM100" i="54"/>
  <c r="AQ96" i="54"/>
  <c r="AP93" i="54"/>
  <c r="AO90" i="54"/>
  <c r="AN87" i="54"/>
  <c r="AM84" i="54"/>
  <c r="AQ80" i="54"/>
  <c r="AP77" i="54"/>
  <c r="AO74" i="54"/>
  <c r="AN71" i="54"/>
  <c r="AN67" i="54"/>
  <c r="AP63" i="54"/>
  <c r="AQ59" i="54"/>
  <c r="AN56" i="54"/>
  <c r="AO818" i="54"/>
  <c r="AM812" i="54"/>
  <c r="AP805" i="54"/>
  <c r="AN799" i="54"/>
  <c r="AQ792" i="54"/>
  <c r="AO786" i="54"/>
  <c r="AM780" i="54"/>
  <c r="AP773" i="54"/>
  <c r="AN767" i="54"/>
  <c r="AQ760" i="54"/>
  <c r="AO754" i="54"/>
  <c r="AM748" i="54"/>
  <c r="AP741" i="54"/>
  <c r="AN735" i="54"/>
  <c r="AQ728" i="54"/>
  <c r="AO722" i="54"/>
  <c r="AM716" i="54"/>
  <c r="AP709" i="54"/>
  <c r="AN703" i="54"/>
  <c r="AQ696" i="54"/>
  <c r="AO690" i="54"/>
  <c r="AM684" i="54"/>
  <c r="AP677" i="54"/>
  <c r="AN671" i="54"/>
  <c r="AQ664" i="54"/>
  <c r="AO658" i="54"/>
  <c r="AM652" i="54"/>
  <c r="AP645" i="54"/>
  <c r="AN639" i="54"/>
  <c r="AQ632" i="54"/>
  <c r="AO626" i="54"/>
  <c r="AM620" i="54"/>
  <c r="AP613" i="54"/>
  <c r="AN607" i="54"/>
  <c r="AQ600" i="54"/>
  <c r="AO594" i="54"/>
  <c r="AM588" i="54"/>
  <c r="AP581" i="54"/>
  <c r="AN575" i="54"/>
  <c r="AQ568" i="54"/>
  <c r="AO562" i="54"/>
  <c r="AM556" i="54"/>
  <c r="AP549" i="54"/>
  <c r="AN543" i="54"/>
  <c r="AQ536" i="54"/>
  <c r="AO530" i="54"/>
  <c r="AM524" i="54"/>
  <c r="AP517" i="54"/>
  <c r="AN511" i="54"/>
  <c r="AM508" i="54"/>
  <c r="AQ504" i="54"/>
  <c r="AP501" i="54"/>
  <c r="AO498" i="54"/>
  <c r="AN495" i="54"/>
  <c r="AM492" i="54"/>
  <c r="AQ488" i="54"/>
  <c r="AP485" i="54"/>
  <c r="AO482" i="54"/>
  <c r="AN479" i="54"/>
  <c r="AM476" i="54"/>
  <c r="AQ472" i="54"/>
  <c r="AP469" i="54"/>
  <c r="AO466" i="54"/>
  <c r="AN463" i="54"/>
  <c r="AM460" i="54"/>
  <c r="AQ456" i="54"/>
  <c r="AP453" i="54"/>
  <c r="AO450" i="54"/>
  <c r="AN447" i="54"/>
  <c r="AM444" i="54"/>
  <c r="AQ440" i="54"/>
  <c r="AP437" i="54"/>
  <c r="AO434" i="54"/>
  <c r="AN431" i="54"/>
  <c r="AM428" i="54"/>
  <c r="AQ424" i="54"/>
  <c r="AP421" i="54"/>
  <c r="AO418" i="54"/>
  <c r="AN415" i="54"/>
  <c r="AM412" i="54"/>
  <c r="AQ408" i="54"/>
  <c r="AP405" i="54"/>
  <c r="AO402" i="54"/>
  <c r="AN399" i="54"/>
  <c r="AM396" i="54"/>
  <c r="AQ392" i="54"/>
  <c r="AP389" i="54"/>
  <c r="AO386" i="54"/>
  <c r="AN383" i="54"/>
  <c r="AM380" i="54"/>
  <c r="AQ927" i="54"/>
  <c r="AP924" i="54"/>
  <c r="AO921" i="54"/>
  <c r="AN918" i="54"/>
  <c r="AM915" i="54"/>
  <c r="AQ911" i="54"/>
  <c r="AP908" i="54"/>
  <c r="AO905" i="54"/>
  <c r="AN902" i="54"/>
  <c r="AM899" i="54"/>
  <c r="AQ895" i="54"/>
  <c r="AP892" i="54"/>
  <c r="AO889" i="54"/>
  <c r="AN886" i="54"/>
  <c r="AM883" i="54"/>
  <c r="AQ879" i="54"/>
  <c r="AP876" i="54"/>
  <c r="AO873" i="54"/>
  <c r="AN870" i="54"/>
  <c r="AM867" i="54"/>
  <c r="AQ863" i="54"/>
  <c r="AP860" i="54"/>
  <c r="AO857" i="54"/>
  <c r="AN854" i="54"/>
  <c r="AM851" i="54"/>
  <c r="AQ847" i="54"/>
  <c r="AP844" i="54"/>
  <c r="AO841" i="54"/>
  <c r="AN838" i="54"/>
  <c r="AM835" i="54"/>
  <c r="AQ831" i="54"/>
  <c r="AP828" i="54"/>
  <c r="AO825" i="54"/>
  <c r="AN822" i="54"/>
  <c r="AM819" i="54"/>
  <c r="AQ815" i="54"/>
  <c r="AP812" i="54"/>
  <c r="AO809" i="54"/>
  <c r="AN806" i="54"/>
  <c r="AM803" i="54"/>
  <c r="AQ799" i="54"/>
  <c r="AP796" i="54"/>
  <c r="AO793" i="54"/>
  <c r="AN790" i="54"/>
  <c r="AM787" i="54"/>
  <c r="AQ783" i="54"/>
  <c r="AP780" i="54"/>
  <c r="AO777" i="54"/>
  <c r="AN774" i="54"/>
  <c r="AM771" i="54"/>
  <c r="AQ767" i="54"/>
  <c r="AP764" i="54"/>
  <c r="AO761" i="54"/>
  <c r="AN758" i="54"/>
  <c r="AM755" i="54"/>
  <c r="AQ751" i="54"/>
  <c r="AP748" i="54"/>
  <c r="AO745" i="54"/>
  <c r="AN742" i="54"/>
  <c r="AM739" i="54"/>
  <c r="AQ735" i="54"/>
  <c r="AP732" i="54"/>
  <c r="AO729" i="54"/>
  <c r="AN726" i="54"/>
  <c r="AM723" i="54"/>
  <c r="AQ719" i="54"/>
  <c r="AP716" i="54"/>
  <c r="AO713" i="54"/>
  <c r="AN710" i="54"/>
  <c r="AM707" i="54"/>
  <c r="AQ703" i="54"/>
  <c r="AP700" i="54"/>
  <c r="AO697" i="54"/>
  <c r="AN694" i="54"/>
  <c r="AM691" i="54"/>
  <c r="AQ687" i="54"/>
  <c r="AP684" i="54"/>
  <c r="AO681" i="54"/>
  <c r="AN678" i="54"/>
  <c r="AM675" i="54"/>
  <c r="AQ671" i="54"/>
  <c r="AP668" i="54"/>
  <c r="AO665" i="54"/>
  <c r="AN662" i="54"/>
  <c r="AM659" i="54"/>
  <c r="AQ655" i="54"/>
  <c r="AP652" i="54"/>
  <c r="AO649" i="54"/>
  <c r="AN646" i="54"/>
  <c r="AM643" i="54"/>
  <c r="AQ639" i="54"/>
  <c r="AP636" i="54"/>
  <c r="AO633" i="54"/>
  <c r="AN630" i="54"/>
  <c r="AM627" i="54"/>
  <c r="AQ623" i="54"/>
  <c r="AP620" i="54"/>
  <c r="AO617" i="54"/>
  <c r="AN614" i="54"/>
  <c r="AM611" i="54"/>
  <c r="AQ607" i="54"/>
  <c r="AP604" i="54"/>
  <c r="AO601" i="54"/>
  <c r="AN598" i="54"/>
  <c r="AM595" i="54"/>
  <c r="AQ591" i="54"/>
  <c r="AP588" i="54"/>
  <c r="AO585" i="54"/>
  <c r="AN582" i="54"/>
  <c r="AM579" i="54"/>
  <c r="AQ575" i="54"/>
  <c r="AP572" i="54"/>
  <c r="AO569" i="54"/>
  <c r="AN566" i="54"/>
  <c r="AM563" i="54"/>
  <c r="AQ559" i="54"/>
  <c r="AP556" i="54"/>
  <c r="AO553" i="54"/>
  <c r="AN550" i="54"/>
  <c r="AM547" i="54"/>
  <c r="AQ543" i="54"/>
  <c r="AP540" i="54"/>
  <c r="AO537" i="54"/>
  <c r="AN534" i="54"/>
  <c r="AM531" i="54"/>
  <c r="AQ527" i="54"/>
  <c r="AP524" i="54"/>
  <c r="AO521" i="54"/>
  <c r="AN518" i="54"/>
  <c r="AM515" i="54"/>
  <c r="AQ511" i="54"/>
  <c r="AP508" i="54"/>
  <c r="AO505" i="54"/>
  <c r="AN502" i="54"/>
  <c r="AM499" i="54"/>
  <c r="AQ495" i="54"/>
  <c r="AP492" i="54"/>
  <c r="AO489" i="54"/>
  <c r="AN486" i="54"/>
  <c r="AM483" i="54"/>
  <c r="AQ479" i="54"/>
  <c r="AP476" i="54"/>
  <c r="AO473" i="54"/>
  <c r="AN470" i="54"/>
  <c r="AM467" i="54"/>
  <c r="AQ463" i="54"/>
  <c r="AP460" i="54"/>
  <c r="AO457" i="54"/>
  <c r="AN454" i="54"/>
  <c r="AM451" i="54"/>
  <c r="AQ447" i="54"/>
  <c r="AP444" i="54"/>
  <c r="AO441" i="54"/>
  <c r="AN438" i="54"/>
  <c r="AM435" i="54"/>
  <c r="AQ431" i="54"/>
  <c r="AP428" i="54"/>
  <c r="AO425" i="54"/>
  <c r="AN422" i="54"/>
  <c r="AM419" i="54"/>
  <c r="AQ415" i="54"/>
  <c r="AP412" i="54"/>
  <c r="AO409" i="54"/>
  <c r="AN406" i="54"/>
  <c r="AM403" i="54"/>
  <c r="AQ399" i="54"/>
  <c r="AP396" i="54"/>
  <c r="AO393" i="54"/>
  <c r="AN390" i="54"/>
  <c r="AM387" i="54"/>
  <c r="AQ383" i="54"/>
  <c r="AM922" i="54"/>
  <c r="AQ918" i="54"/>
  <c r="AP915" i="54"/>
  <c r="AO912" i="54"/>
  <c r="AN909" i="54"/>
  <c r="AM906" i="54"/>
  <c r="AQ902" i="54"/>
  <c r="AP899" i="54"/>
  <c r="AO896" i="54"/>
  <c r="AN893" i="54"/>
  <c r="AM890" i="54"/>
  <c r="AQ886" i="54"/>
  <c r="AP883" i="54"/>
  <c r="AO880" i="54"/>
  <c r="AN877" i="54"/>
  <c r="AM874" i="54"/>
  <c r="AQ870" i="54"/>
  <c r="AP867" i="54"/>
  <c r="AO864" i="54"/>
  <c r="AN861" i="54"/>
  <c r="AM858" i="54"/>
  <c r="AQ854" i="54"/>
  <c r="AP851" i="54"/>
  <c r="AO848" i="54"/>
  <c r="AN845" i="54"/>
  <c r="AM842" i="54"/>
  <c r="AQ838" i="54"/>
  <c r="AP835" i="54"/>
  <c r="AO832" i="54"/>
  <c r="AN829" i="54"/>
  <c r="AM826" i="54"/>
  <c r="AQ822" i="54"/>
  <c r="AP819" i="54"/>
  <c r="AO816" i="54"/>
  <c r="AN813" i="54"/>
  <c r="AM810" i="54"/>
  <c r="AQ806" i="54"/>
  <c r="AP803" i="54"/>
  <c r="AO800" i="54"/>
  <c r="AN797" i="54"/>
  <c r="AM794" i="54"/>
  <c r="AQ790" i="54"/>
  <c r="AP787" i="54"/>
  <c r="AO784" i="54"/>
  <c r="AN781" i="54"/>
  <c r="AM778" i="54"/>
  <c r="AQ774" i="54"/>
  <c r="AP771" i="54"/>
  <c r="AO768" i="54"/>
  <c r="AN765" i="54"/>
  <c r="AM762" i="54"/>
  <c r="AQ758" i="54"/>
  <c r="AP755" i="54"/>
  <c r="AO752" i="54"/>
  <c r="AN749" i="54"/>
  <c r="AM746" i="54"/>
  <c r="AQ742" i="54"/>
  <c r="AP739" i="54"/>
  <c r="AO736" i="54"/>
  <c r="AN733" i="54"/>
  <c r="AM730" i="54"/>
  <c r="AQ726" i="54"/>
  <c r="AP723" i="54"/>
  <c r="AO720" i="54"/>
  <c r="AN717" i="54"/>
  <c r="AM714" i="54"/>
  <c r="AQ710" i="54"/>
  <c r="AP707" i="54"/>
  <c r="AO704" i="54"/>
  <c r="AN701" i="54"/>
  <c r="AM698" i="54"/>
  <c r="AQ694" i="54"/>
  <c r="AP691" i="54"/>
  <c r="AO688" i="54"/>
  <c r="AN685" i="54"/>
  <c r="AM682" i="54"/>
  <c r="AQ678" i="54"/>
  <c r="AP675" i="54"/>
  <c r="AO672" i="54"/>
  <c r="AN669" i="54"/>
  <c r="AM666" i="54"/>
  <c r="AQ662" i="54"/>
  <c r="AP659" i="54"/>
  <c r="AO656" i="54"/>
  <c r="AN653" i="54"/>
  <c r="AM650" i="54"/>
  <c r="AQ646" i="54"/>
  <c r="AP643" i="54"/>
  <c r="AO640" i="54"/>
  <c r="AN637" i="54"/>
  <c r="AM634" i="54"/>
  <c r="AQ630" i="54"/>
  <c r="AP627" i="54"/>
  <c r="AO624" i="54"/>
  <c r="AN621" i="54"/>
  <c r="AM618" i="54"/>
  <c r="AQ614" i="54"/>
  <c r="AP611" i="54"/>
  <c r="AO608" i="54"/>
  <c r="AN605" i="54"/>
  <c r="AM602" i="54"/>
  <c r="AQ598" i="54"/>
  <c r="AP595" i="54"/>
  <c r="AO592" i="54"/>
  <c r="AN589" i="54"/>
  <c r="AM586" i="54"/>
  <c r="AQ582" i="54"/>
  <c r="AP579" i="54"/>
  <c r="AO576" i="54"/>
  <c r="AN573" i="54"/>
  <c r="AM570" i="54"/>
  <c r="AQ566" i="54"/>
  <c r="AP563" i="54"/>
  <c r="AO560" i="54"/>
  <c r="AN557" i="54"/>
  <c r="AM554" i="54"/>
  <c r="AQ550" i="54"/>
  <c r="AP547" i="54"/>
  <c r="AO544" i="54"/>
  <c r="AN541" i="54"/>
  <c r="AM538" i="54"/>
  <c r="AQ534" i="54"/>
  <c r="AP531" i="54"/>
  <c r="AO528" i="54"/>
  <c r="AN525" i="54"/>
  <c r="AM522" i="54"/>
  <c r="AQ518" i="54"/>
  <c r="AP515" i="54"/>
  <c r="AO512" i="54"/>
  <c r="AN509" i="54"/>
  <c r="AM506" i="54"/>
  <c r="AQ502" i="54"/>
  <c r="AP499" i="54"/>
  <c r="AO496" i="54"/>
  <c r="AN493" i="54"/>
  <c r="AM490" i="54"/>
  <c r="AQ486" i="54"/>
  <c r="AP483" i="54"/>
  <c r="AO480" i="54"/>
  <c r="AN477" i="54"/>
  <c r="AM474" i="54"/>
  <c r="AQ470" i="54"/>
  <c r="AP467" i="54"/>
  <c r="AO464" i="54"/>
  <c r="AN461" i="54"/>
  <c r="AM458" i="54"/>
  <c r="AQ454" i="54"/>
  <c r="AP451" i="54"/>
  <c r="AO448" i="54"/>
  <c r="AN445" i="54"/>
  <c r="AM442" i="54"/>
  <c r="AQ438" i="54"/>
  <c r="AP435" i="54"/>
  <c r="AO432" i="54"/>
  <c r="AN429" i="54"/>
  <c r="AM426" i="54"/>
  <c r="AQ422" i="54"/>
  <c r="AP419" i="54"/>
  <c r="AO416" i="54"/>
  <c r="AN413" i="54"/>
  <c r="AM410" i="54"/>
  <c r="AQ406" i="54"/>
  <c r="AP403" i="54"/>
  <c r="AO400" i="54"/>
  <c r="AN397" i="54"/>
  <c r="AM394" i="54"/>
  <c r="AQ390" i="54"/>
  <c r="AP387" i="54"/>
  <c r="AO384" i="54"/>
  <c r="AN381" i="54"/>
  <c r="AM929" i="54"/>
  <c r="AQ925" i="54"/>
  <c r="AP922" i="54"/>
  <c r="AO919" i="54"/>
  <c r="AN916" i="54"/>
  <c r="AM913" i="54"/>
  <c r="AQ909" i="54"/>
  <c r="AP906" i="54"/>
  <c r="AO903" i="54"/>
  <c r="AN900" i="54"/>
  <c r="AM897" i="54"/>
  <c r="AQ893" i="54"/>
  <c r="AP890" i="54"/>
  <c r="AO887" i="54"/>
  <c r="AN884" i="54"/>
  <c r="AM881" i="54"/>
  <c r="AQ877" i="54"/>
  <c r="AP874" i="54"/>
  <c r="AO871" i="54"/>
  <c r="AN868" i="54"/>
  <c r="AM865" i="54"/>
  <c r="AQ861" i="54"/>
  <c r="AP858" i="54"/>
  <c r="AO855" i="54"/>
  <c r="AN852" i="54"/>
  <c r="AM849" i="54"/>
  <c r="AQ845" i="54"/>
  <c r="AP842" i="54"/>
  <c r="AO839" i="54"/>
  <c r="AN836" i="54"/>
  <c r="AM833" i="54"/>
  <c r="AQ829" i="54"/>
  <c r="AP826" i="54"/>
  <c r="AO823" i="54"/>
  <c r="AN820" i="54"/>
  <c r="AM817" i="54"/>
  <c r="AQ813" i="54"/>
  <c r="AP810" i="54"/>
  <c r="AO807" i="54"/>
  <c r="AN804" i="54"/>
  <c r="AM801" i="54"/>
  <c r="AQ797" i="54"/>
  <c r="AP794" i="54"/>
  <c r="AO791" i="54"/>
  <c r="AN788" i="54"/>
  <c r="AM785" i="54"/>
  <c r="AQ781" i="54"/>
  <c r="AP778" i="54"/>
  <c r="AO775" i="54"/>
  <c r="AN772" i="54"/>
  <c r="AM769" i="54"/>
  <c r="AQ765" i="54"/>
  <c r="AP762" i="54"/>
  <c r="AO759" i="54"/>
  <c r="AN756" i="54"/>
  <c r="AM753" i="54"/>
  <c r="AQ749" i="54"/>
  <c r="AP746" i="54"/>
  <c r="AO743" i="54"/>
  <c r="AN740" i="54"/>
  <c r="AM737" i="54"/>
  <c r="AQ733" i="54"/>
  <c r="AP730" i="54"/>
  <c r="AO727" i="54"/>
  <c r="AN724" i="54"/>
  <c r="AM721" i="54"/>
  <c r="AQ717" i="54"/>
  <c r="AP714" i="54"/>
  <c r="AO711" i="54"/>
  <c r="AN708" i="54"/>
  <c r="AM705" i="54"/>
  <c r="AQ701" i="54"/>
  <c r="AP698" i="54"/>
  <c r="AO695" i="54"/>
  <c r="AN692" i="54"/>
  <c r="AM689" i="54"/>
  <c r="AQ685" i="54"/>
  <c r="AP682" i="54"/>
  <c r="AO679" i="54"/>
  <c r="AN676" i="54"/>
  <c r="AM673" i="54"/>
  <c r="AQ669" i="54"/>
  <c r="AP666" i="54"/>
  <c r="AO663" i="54"/>
  <c r="AN660" i="54"/>
  <c r="AM657" i="54"/>
  <c r="AQ653" i="54"/>
  <c r="AP650" i="54"/>
  <c r="AO647" i="54"/>
  <c r="AN644" i="54"/>
  <c r="AM641" i="54"/>
  <c r="AQ637" i="54"/>
  <c r="AP634" i="54"/>
  <c r="AO631" i="54"/>
  <c r="AN628" i="54"/>
  <c r="AM625" i="54"/>
  <c r="AQ621" i="54"/>
  <c r="AP618" i="54"/>
  <c r="AO615" i="54"/>
  <c r="AN612" i="54"/>
  <c r="AM609" i="54"/>
  <c r="AQ605" i="54"/>
  <c r="AP602" i="54"/>
  <c r="AO599" i="54"/>
  <c r="AN596" i="54"/>
  <c r="AM593" i="54"/>
  <c r="AQ589" i="54"/>
  <c r="AP586" i="54"/>
  <c r="AO583" i="54"/>
  <c r="AN580" i="54"/>
  <c r="AM577" i="54"/>
  <c r="AQ573" i="54"/>
  <c r="AP570" i="54"/>
  <c r="AO567" i="54"/>
  <c r="AN564" i="54"/>
  <c r="AM561" i="54"/>
  <c r="AQ557" i="54"/>
  <c r="AP554" i="54"/>
  <c r="AO551" i="54"/>
  <c r="AN548" i="54"/>
  <c r="AM545" i="54"/>
  <c r="AQ541" i="54"/>
  <c r="AP538" i="54"/>
  <c r="AO535" i="54"/>
  <c r="AN532" i="54"/>
  <c r="AM529" i="54"/>
  <c r="AQ525" i="54"/>
  <c r="AP522" i="54"/>
  <c r="AO519" i="54"/>
  <c r="AN516" i="54"/>
  <c r="AM513" i="54"/>
  <c r="AQ509" i="54"/>
  <c r="AP506" i="54"/>
  <c r="AO503" i="54"/>
  <c r="AN500" i="54"/>
  <c r="AM497" i="54"/>
  <c r="AQ493" i="54"/>
  <c r="AP490" i="54"/>
  <c r="AO487" i="54"/>
  <c r="AN484" i="54"/>
  <c r="AM481" i="54"/>
  <c r="AQ477" i="54"/>
  <c r="AP474" i="54"/>
  <c r="AO471" i="54"/>
  <c r="AN468" i="54"/>
  <c r="AM465" i="54"/>
  <c r="AQ461" i="54"/>
  <c r="AP458" i="54"/>
  <c r="AO455" i="54"/>
  <c r="AN452" i="54"/>
  <c r="AM449" i="54"/>
  <c r="AQ445" i="54"/>
  <c r="AP442" i="54"/>
  <c r="AO439" i="54"/>
  <c r="AN436" i="54"/>
  <c r="AM433" i="54"/>
  <c r="AQ429" i="54"/>
  <c r="AP426" i="54"/>
  <c r="AO423" i="54"/>
  <c r="AN420" i="54"/>
  <c r="AM417" i="54"/>
  <c r="AQ413" i="54"/>
  <c r="AP410" i="54"/>
  <c r="AO407" i="54"/>
  <c r="AN404" i="54"/>
  <c r="AM401" i="54"/>
  <c r="AQ397" i="54"/>
  <c r="AP394" i="54"/>
  <c r="AO391" i="54"/>
  <c r="AN388" i="54"/>
  <c r="AQ376" i="54"/>
  <c r="AP373" i="54"/>
  <c r="AO370" i="54"/>
  <c r="AN367" i="54"/>
  <c r="AM364" i="54"/>
  <c r="AQ360" i="54"/>
  <c r="AP357" i="54"/>
  <c r="AO354" i="54"/>
  <c r="AN351" i="54"/>
  <c r="AM348" i="54"/>
  <c r="AR348" i="54" s="1"/>
  <c r="AQ344" i="54"/>
  <c r="AP341" i="54"/>
  <c r="AO338" i="54"/>
  <c r="AN335" i="54"/>
  <c r="AM332" i="54"/>
  <c r="AR332" i="54" s="1"/>
  <c r="AQ328" i="54"/>
  <c r="AP325" i="54"/>
  <c r="AO322" i="54"/>
  <c r="AN319" i="54"/>
  <c r="AM316" i="54"/>
  <c r="AQ312" i="54"/>
  <c r="AP309" i="54"/>
  <c r="AO306" i="54"/>
  <c r="AN303" i="54"/>
  <c r="AM300" i="54"/>
  <c r="AQ296" i="54"/>
  <c r="AP293" i="54"/>
  <c r="AO290" i="54"/>
  <c r="AN287" i="54"/>
  <c r="AM284" i="54"/>
  <c r="AQ280" i="54"/>
  <c r="AP277" i="54"/>
  <c r="AO274" i="54"/>
  <c r="AN271" i="54"/>
  <c r="AM268" i="54"/>
  <c r="AQ264" i="54"/>
  <c r="AP261" i="54"/>
  <c r="AO258" i="54"/>
  <c r="AN255" i="54"/>
  <c r="AM252" i="54"/>
  <c r="AQ248" i="54"/>
  <c r="AP245" i="54"/>
  <c r="AO242" i="54"/>
  <c r="AN239" i="54"/>
  <c r="AM236" i="54"/>
  <c r="AQ232" i="54"/>
  <c r="AP229" i="54"/>
  <c r="AO226" i="54"/>
  <c r="AN223" i="54"/>
  <c r="AM220" i="54"/>
  <c r="AQ216" i="54"/>
  <c r="AP213" i="54"/>
  <c r="AO210" i="54"/>
  <c r="AN207" i="54"/>
  <c r="AM204" i="54"/>
  <c r="AQ200" i="54"/>
  <c r="AP197" i="54"/>
  <c r="AO194" i="54"/>
  <c r="AN191" i="54"/>
  <c r="AM188" i="54"/>
  <c r="AQ184" i="54"/>
  <c r="AP181" i="54"/>
  <c r="AO178" i="54"/>
  <c r="AN175" i="54"/>
  <c r="AM172" i="54"/>
  <c r="AQ168" i="54"/>
  <c r="AP165" i="54"/>
  <c r="AO162" i="54"/>
  <c r="AN159" i="54"/>
  <c r="AM156" i="54"/>
  <c r="AQ152" i="54"/>
  <c r="AP149" i="54"/>
  <c r="AO146" i="54"/>
  <c r="AN143" i="54"/>
  <c r="AM140" i="54"/>
  <c r="AQ136" i="54"/>
  <c r="AP133" i="54"/>
  <c r="AO130" i="54"/>
  <c r="AN127" i="54"/>
  <c r="AM124" i="54"/>
  <c r="AQ120" i="54"/>
  <c r="AP817" i="54"/>
  <c r="AN811" i="54"/>
  <c r="AQ804" i="54"/>
  <c r="AO798" i="54"/>
  <c r="AM792" i="54"/>
  <c r="AP785" i="54"/>
  <c r="AN779" i="54"/>
  <c r="AQ772" i="54"/>
  <c r="AO766" i="54"/>
  <c r="AM760" i="54"/>
  <c r="AP753" i="54"/>
  <c r="AN747" i="54"/>
  <c r="AQ740" i="54"/>
  <c r="AO734" i="54"/>
  <c r="AM728" i="54"/>
  <c r="AP721" i="54"/>
  <c r="AN715" i="54"/>
  <c r="AQ708" i="54"/>
  <c r="AO702" i="54"/>
  <c r="AM696" i="54"/>
  <c r="AP689" i="54"/>
  <c r="AN683" i="54"/>
  <c r="AQ676" i="54"/>
  <c r="AO670" i="54"/>
  <c r="AM664" i="54"/>
  <c r="AP657" i="54"/>
  <c r="AN651" i="54"/>
  <c r="AQ644" i="54"/>
  <c r="AO638" i="54"/>
  <c r="AR638" i="54" s="1"/>
  <c r="AM632" i="54"/>
  <c r="AP625" i="54"/>
  <c r="AN619" i="54"/>
  <c r="AQ612" i="54"/>
  <c r="AO606" i="54"/>
  <c r="AM600" i="54"/>
  <c r="AP593" i="54"/>
  <c r="AN587" i="54"/>
  <c r="AQ580" i="54"/>
  <c r="AO574" i="54"/>
  <c r="AM568" i="54"/>
  <c r="AP561" i="54"/>
  <c r="AN555" i="54"/>
  <c r="AQ548" i="54"/>
  <c r="AO542" i="54"/>
  <c r="AM536" i="54"/>
  <c r="AP529" i="54"/>
  <c r="AN523" i="54"/>
  <c r="AQ516" i="54"/>
  <c r="AO510" i="54"/>
  <c r="AN507" i="54"/>
  <c r="AM504" i="54"/>
  <c r="AQ500" i="54"/>
  <c r="AP497" i="54"/>
  <c r="AO494" i="54"/>
  <c r="AR494" i="54" s="1"/>
  <c r="AN491" i="54"/>
  <c r="AM488" i="54"/>
  <c r="AQ484" i="54"/>
  <c r="AP481" i="54"/>
  <c r="AO478" i="54"/>
  <c r="AN475" i="54"/>
  <c r="AM472" i="54"/>
  <c r="AQ468" i="54"/>
  <c r="AP465" i="54"/>
  <c r="AO462" i="54"/>
  <c r="AN459" i="54"/>
  <c r="AM456" i="54"/>
  <c r="AQ452" i="54"/>
  <c r="AP449" i="54"/>
  <c r="AO446" i="54"/>
  <c r="AN443" i="54"/>
  <c r="AM440" i="54"/>
  <c r="AQ436" i="54"/>
  <c r="AP433" i="54"/>
  <c r="AO430" i="54"/>
  <c r="AN427" i="54"/>
  <c r="AM424" i="54"/>
  <c r="AQ420" i="54"/>
  <c r="AP417" i="54"/>
  <c r="AO414" i="54"/>
  <c r="AN411" i="54"/>
  <c r="AM408" i="54"/>
  <c r="AQ404" i="54"/>
  <c r="AP401" i="54"/>
  <c r="AO398" i="54"/>
  <c r="AN395" i="54"/>
  <c r="AM392" i="54"/>
  <c r="AQ388" i="54"/>
  <c r="AP385" i="54"/>
  <c r="AO382" i="54"/>
  <c r="AN379" i="54"/>
  <c r="AM927" i="54"/>
  <c r="AQ923" i="54"/>
  <c r="AP920" i="54"/>
  <c r="AO917" i="54"/>
  <c r="AN914" i="54"/>
  <c r="AM911" i="54"/>
  <c r="AQ907" i="54"/>
  <c r="AP904" i="54"/>
  <c r="AO901" i="54"/>
  <c r="AN898" i="54"/>
  <c r="AM895" i="54"/>
  <c r="AQ891" i="54"/>
  <c r="AP888" i="54"/>
  <c r="AO885" i="54"/>
  <c r="AN882" i="54"/>
  <c r="AM879" i="54"/>
  <c r="AQ875" i="54"/>
  <c r="AP872" i="54"/>
  <c r="AO869" i="54"/>
  <c r="AN866" i="54"/>
  <c r="AM863" i="54"/>
  <c r="AQ859" i="54"/>
  <c r="AP856" i="54"/>
  <c r="AO853" i="54"/>
  <c r="AN850" i="54"/>
  <c r="AM847" i="54"/>
  <c r="AQ843" i="54"/>
  <c r="AP840" i="54"/>
  <c r="AO837" i="54"/>
  <c r="AN834" i="54"/>
  <c r="AM831" i="54"/>
  <c r="AQ827" i="54"/>
  <c r="AP824" i="54"/>
  <c r="AO821" i="54"/>
  <c r="AN818" i="54"/>
  <c r="AM815" i="54"/>
  <c r="AQ811" i="54"/>
  <c r="AP808" i="54"/>
  <c r="AO805" i="54"/>
  <c r="AN802" i="54"/>
  <c r="AM799" i="54"/>
  <c r="AQ795" i="54"/>
  <c r="AP792" i="54"/>
  <c r="AO789" i="54"/>
  <c r="AN786" i="54"/>
  <c r="AM783" i="54"/>
  <c r="AQ779" i="54"/>
  <c r="AP776" i="54"/>
  <c r="AO773" i="54"/>
  <c r="AN770" i="54"/>
  <c r="AM767" i="54"/>
  <c r="AQ763" i="54"/>
  <c r="AP760" i="54"/>
  <c r="AO757" i="54"/>
  <c r="AN754" i="54"/>
  <c r="AM751" i="54"/>
  <c r="AQ747" i="54"/>
  <c r="AP744" i="54"/>
  <c r="AO741" i="54"/>
  <c r="AR741" i="54" s="1"/>
  <c r="AN738" i="54"/>
  <c r="AM735" i="54"/>
  <c r="AQ731" i="54"/>
  <c r="AP728" i="54"/>
  <c r="AO725" i="54"/>
  <c r="AR725" i="54" s="1"/>
  <c r="AN722" i="54"/>
  <c r="AM719" i="54"/>
  <c r="AQ715" i="54"/>
  <c r="AP712" i="54"/>
  <c r="AO709" i="54"/>
  <c r="AN706" i="54"/>
  <c r="AM703" i="54"/>
  <c r="AQ699" i="54"/>
  <c r="AP696" i="54"/>
  <c r="AO693" i="54"/>
  <c r="AN690" i="54"/>
  <c r="AM687" i="54"/>
  <c r="AQ683" i="54"/>
  <c r="AP680" i="54"/>
  <c r="AO677" i="54"/>
  <c r="AN674" i="54"/>
  <c r="AM671" i="54"/>
  <c r="AQ667" i="54"/>
  <c r="AP664" i="54"/>
  <c r="AO661" i="54"/>
  <c r="AN658" i="54"/>
  <c r="AM655" i="54"/>
  <c r="AQ651" i="54"/>
  <c r="AP648" i="54"/>
  <c r="AO645" i="54"/>
  <c r="AN642" i="54"/>
  <c r="AM639" i="54"/>
  <c r="AQ635" i="54"/>
  <c r="AP632" i="54"/>
  <c r="AO629" i="54"/>
  <c r="AN626" i="54"/>
  <c r="AM623" i="54"/>
  <c r="AQ619" i="54"/>
  <c r="AP616" i="54"/>
  <c r="AO613" i="54"/>
  <c r="AN610" i="54"/>
  <c r="AM607" i="54"/>
  <c r="AQ603" i="54"/>
  <c r="AP600" i="54"/>
  <c r="AO597" i="54"/>
  <c r="AN594" i="54"/>
  <c r="AM591" i="54"/>
  <c r="AQ587" i="54"/>
  <c r="AP584" i="54"/>
  <c r="AO581" i="54"/>
  <c r="AN578" i="54"/>
  <c r="AM575" i="54"/>
  <c r="AQ571" i="54"/>
  <c r="AP568" i="54"/>
  <c r="AO565" i="54"/>
  <c r="AN562" i="54"/>
  <c r="AM559" i="54"/>
  <c r="AQ555" i="54"/>
  <c r="AP552" i="54"/>
  <c r="AO549" i="54"/>
  <c r="AN546" i="54"/>
  <c r="AM543" i="54"/>
  <c r="AQ539" i="54"/>
  <c r="AP536" i="54"/>
  <c r="AO533" i="54"/>
  <c r="AN530" i="54"/>
  <c r="AM527" i="54"/>
  <c r="AQ523" i="54"/>
  <c r="AP520" i="54"/>
  <c r="AO517" i="54"/>
  <c r="AN514" i="54"/>
  <c r="AM511" i="54"/>
  <c r="AQ507" i="54"/>
  <c r="AP504" i="54"/>
  <c r="AO501" i="54"/>
  <c r="AN498" i="54"/>
  <c r="AM495" i="54"/>
  <c r="AQ491" i="54"/>
  <c r="AP488" i="54"/>
  <c r="AO485" i="54"/>
  <c r="AN482" i="54"/>
  <c r="AM479" i="54"/>
  <c r="AQ475" i="54"/>
  <c r="AP472" i="54"/>
  <c r="AO469" i="54"/>
  <c r="AN466" i="54"/>
  <c r="AM463" i="54"/>
  <c r="AQ459" i="54"/>
  <c r="AP456" i="54"/>
  <c r="AO453" i="54"/>
  <c r="AN450" i="54"/>
  <c r="AM447" i="54"/>
  <c r="AQ443" i="54"/>
  <c r="AP440" i="54"/>
  <c r="AO437" i="54"/>
  <c r="AN434" i="54"/>
  <c r="AM431" i="54"/>
  <c r="AQ427" i="54"/>
  <c r="AP424" i="54"/>
  <c r="AO421" i="54"/>
  <c r="AN418" i="54"/>
  <c r="AM415" i="54"/>
  <c r="AQ411" i="54"/>
  <c r="AP408" i="54"/>
  <c r="AO405" i="54"/>
  <c r="AN402" i="54"/>
  <c r="AM399" i="54"/>
  <c r="AQ395" i="54"/>
  <c r="AP392" i="54"/>
  <c r="AO389" i="54"/>
  <c r="AN386" i="54"/>
  <c r="AO924" i="54"/>
  <c r="AN921" i="54"/>
  <c r="AM918" i="54"/>
  <c r="AQ914" i="54"/>
  <c r="AP911" i="54"/>
  <c r="AO908" i="54"/>
  <c r="AN905" i="54"/>
  <c r="AM902" i="54"/>
  <c r="AQ898" i="54"/>
  <c r="AP895" i="54"/>
  <c r="AO892" i="54"/>
  <c r="AN889" i="54"/>
  <c r="AM886" i="54"/>
  <c r="AQ882" i="54"/>
  <c r="AP879" i="54"/>
  <c r="AO876" i="54"/>
  <c r="AN873" i="54"/>
  <c r="AM870" i="54"/>
  <c r="AQ866" i="54"/>
  <c r="AP863" i="54"/>
  <c r="AO860" i="54"/>
  <c r="AN857" i="54"/>
  <c r="AM854" i="54"/>
  <c r="AQ850" i="54"/>
  <c r="AP847" i="54"/>
  <c r="AO844" i="54"/>
  <c r="AN841" i="54"/>
  <c r="AM838" i="54"/>
  <c r="AQ834" i="54"/>
  <c r="AP831" i="54"/>
  <c r="AO828" i="54"/>
  <c r="AN825" i="54"/>
  <c r="AM822" i="54"/>
  <c r="AQ818" i="54"/>
  <c r="AP815" i="54"/>
  <c r="AO812" i="54"/>
  <c r="AN809" i="54"/>
  <c r="AM806" i="54"/>
  <c r="AQ802" i="54"/>
  <c r="AP799" i="54"/>
  <c r="AO796" i="54"/>
  <c r="AN793" i="54"/>
  <c r="AM790" i="54"/>
  <c r="AQ786" i="54"/>
  <c r="AP783" i="54"/>
  <c r="AO780" i="54"/>
  <c r="AN777" i="54"/>
  <c r="AM774" i="54"/>
  <c r="AQ770" i="54"/>
  <c r="AP767" i="54"/>
  <c r="AO764" i="54"/>
  <c r="AN761" i="54"/>
  <c r="AM758" i="54"/>
  <c r="AQ754" i="54"/>
  <c r="AP751" i="54"/>
  <c r="AO748" i="54"/>
  <c r="AN745" i="54"/>
  <c r="AM742" i="54"/>
  <c r="AQ738" i="54"/>
  <c r="AP735" i="54"/>
  <c r="AO732" i="54"/>
  <c r="AN729" i="54"/>
  <c r="AM726" i="54"/>
  <c r="AQ722" i="54"/>
  <c r="AP719" i="54"/>
  <c r="AO716" i="54"/>
  <c r="AN713" i="54"/>
  <c r="AM710" i="54"/>
  <c r="AQ706" i="54"/>
  <c r="AP703" i="54"/>
  <c r="AO700" i="54"/>
  <c r="AN697" i="54"/>
  <c r="AM694" i="54"/>
  <c r="AQ690" i="54"/>
  <c r="AP687" i="54"/>
  <c r="AO684" i="54"/>
  <c r="AN681" i="54"/>
  <c r="AM678" i="54"/>
  <c r="AQ674" i="54"/>
  <c r="AP671" i="54"/>
  <c r="AO668" i="54"/>
  <c r="AN665" i="54"/>
  <c r="AM662" i="54"/>
  <c r="AQ658" i="54"/>
  <c r="AP655" i="54"/>
  <c r="AO652" i="54"/>
  <c r="AN649" i="54"/>
  <c r="AM646" i="54"/>
  <c r="AQ642" i="54"/>
  <c r="AP639" i="54"/>
  <c r="AO636" i="54"/>
  <c r="AN633" i="54"/>
  <c r="AM630" i="54"/>
  <c r="AQ626" i="54"/>
  <c r="AP623" i="54"/>
  <c r="AO620" i="54"/>
  <c r="AN617" i="54"/>
  <c r="AM614" i="54"/>
  <c r="AQ610" i="54"/>
  <c r="AP607" i="54"/>
  <c r="AO604" i="54"/>
  <c r="AN601" i="54"/>
  <c r="AM598" i="54"/>
  <c r="AQ594" i="54"/>
  <c r="AP591" i="54"/>
  <c r="AO588" i="54"/>
  <c r="AN585" i="54"/>
  <c r="AM582" i="54"/>
  <c r="AQ578" i="54"/>
  <c r="AP575" i="54"/>
  <c r="AO572" i="54"/>
  <c r="AN569" i="54"/>
  <c r="AM566" i="54"/>
  <c r="AQ562" i="54"/>
  <c r="AP559" i="54"/>
  <c r="AO556" i="54"/>
  <c r="AN553" i="54"/>
  <c r="AM550" i="54"/>
  <c r="AQ546" i="54"/>
  <c r="AP543" i="54"/>
  <c r="AO540" i="54"/>
  <c r="AN537" i="54"/>
  <c r="AM534" i="54"/>
  <c r="AQ530" i="54"/>
  <c r="AP527" i="54"/>
  <c r="AO524" i="54"/>
  <c r="AN521" i="54"/>
  <c r="AM518" i="54"/>
  <c r="AQ514" i="54"/>
  <c r="AP511" i="54"/>
  <c r="AO508" i="54"/>
  <c r="AN505" i="54"/>
  <c r="AM502" i="54"/>
  <c r="AQ498" i="54"/>
  <c r="AP495" i="54"/>
  <c r="AO492" i="54"/>
  <c r="AN489" i="54"/>
  <c r="AM486" i="54"/>
  <c r="AQ482" i="54"/>
  <c r="AP479" i="54"/>
  <c r="AO476" i="54"/>
  <c r="AN473" i="54"/>
  <c r="AM470" i="54"/>
  <c r="AQ466" i="54"/>
  <c r="AP463" i="54"/>
  <c r="AO460" i="54"/>
  <c r="AN457" i="54"/>
  <c r="AM454" i="54"/>
  <c r="AQ450" i="54"/>
  <c r="AP447" i="54"/>
  <c r="AO444" i="54"/>
  <c r="AN441" i="54"/>
  <c r="AM438" i="54"/>
  <c r="AQ434" i="54"/>
  <c r="AP431" i="54"/>
  <c r="AO428" i="54"/>
  <c r="AN425" i="54"/>
  <c r="AM422" i="54"/>
  <c r="AQ418" i="54"/>
  <c r="AP415" i="54"/>
  <c r="AO412" i="54"/>
  <c r="AN409" i="54"/>
  <c r="AM406" i="54"/>
  <c r="AQ402" i="54"/>
  <c r="AP399" i="54"/>
  <c r="AO396" i="54"/>
  <c r="AN393" i="54"/>
  <c r="AM390" i="54"/>
  <c r="AQ386" i="54"/>
  <c r="AP383" i="54"/>
  <c r="AO380" i="54"/>
  <c r="AN928" i="54"/>
  <c r="AM925" i="54"/>
  <c r="AQ921" i="54"/>
  <c r="AP918" i="54"/>
  <c r="AO915" i="54"/>
  <c r="AN912" i="54"/>
  <c r="AM909" i="54"/>
  <c r="AQ905" i="54"/>
  <c r="AP902" i="54"/>
  <c r="AO899" i="54"/>
  <c r="AN896" i="54"/>
  <c r="AM893" i="54"/>
  <c r="AQ889" i="54"/>
  <c r="AP886" i="54"/>
  <c r="AO883" i="54"/>
  <c r="AN880" i="54"/>
  <c r="AM877" i="54"/>
  <c r="AQ873" i="54"/>
  <c r="AP870" i="54"/>
  <c r="AO867" i="54"/>
  <c r="AN864" i="54"/>
  <c r="AM861" i="54"/>
  <c r="AQ857" i="54"/>
  <c r="AP854" i="54"/>
  <c r="AO851" i="54"/>
  <c r="AN848" i="54"/>
  <c r="AM845" i="54"/>
  <c r="AQ841" i="54"/>
  <c r="AP838" i="54"/>
  <c r="AO835" i="54"/>
  <c r="AN832" i="54"/>
  <c r="AM829" i="54"/>
  <c r="AQ825" i="54"/>
  <c r="AP822" i="54"/>
  <c r="AO819" i="54"/>
  <c r="AN816" i="54"/>
  <c r="AM813" i="54"/>
  <c r="AQ809" i="54"/>
  <c r="AP806" i="54"/>
  <c r="AO803" i="54"/>
  <c r="AN800" i="54"/>
  <c r="AM797" i="54"/>
  <c r="AQ793" i="54"/>
  <c r="AP790" i="54"/>
  <c r="AO787" i="54"/>
  <c r="AN784" i="54"/>
  <c r="AM781" i="54"/>
  <c r="AQ777" i="54"/>
  <c r="AP774" i="54"/>
  <c r="AO771" i="54"/>
  <c r="AN768" i="54"/>
  <c r="AM765" i="54"/>
  <c r="AQ761" i="54"/>
  <c r="AP758" i="54"/>
  <c r="AO755" i="54"/>
  <c r="AN752" i="54"/>
  <c r="AM749" i="54"/>
  <c r="AQ745" i="54"/>
  <c r="AP742" i="54"/>
  <c r="AO739" i="54"/>
  <c r="AN736" i="54"/>
  <c r="AM733" i="54"/>
  <c r="AQ729" i="54"/>
  <c r="AP726" i="54"/>
  <c r="AO723" i="54"/>
  <c r="AN720" i="54"/>
  <c r="AM717" i="54"/>
  <c r="AQ713" i="54"/>
  <c r="AP710" i="54"/>
  <c r="AO707" i="54"/>
  <c r="AN704" i="54"/>
  <c r="AM701" i="54"/>
  <c r="AQ697" i="54"/>
  <c r="AP694" i="54"/>
  <c r="AO691" i="54"/>
  <c r="AN688" i="54"/>
  <c r="AM685" i="54"/>
  <c r="AQ681" i="54"/>
  <c r="AP678" i="54"/>
  <c r="AO675" i="54"/>
  <c r="AN672" i="54"/>
  <c r="AM669" i="54"/>
  <c r="AQ665" i="54"/>
  <c r="AP662" i="54"/>
  <c r="AO659" i="54"/>
  <c r="AN656" i="54"/>
  <c r="AM653" i="54"/>
  <c r="AQ649" i="54"/>
  <c r="AP646" i="54"/>
  <c r="AO643" i="54"/>
  <c r="AN640" i="54"/>
  <c r="AM637" i="54"/>
  <c r="AQ633" i="54"/>
  <c r="AP630" i="54"/>
  <c r="AO627" i="54"/>
  <c r="AN624" i="54"/>
  <c r="AM621" i="54"/>
  <c r="AQ617" i="54"/>
  <c r="AP614" i="54"/>
  <c r="AO611" i="54"/>
  <c r="AN608" i="54"/>
  <c r="AM605" i="54"/>
  <c r="AQ601" i="54"/>
  <c r="AP598" i="54"/>
  <c r="AO595" i="54"/>
  <c r="AN592" i="54"/>
  <c r="AM589" i="54"/>
  <c r="AQ585" i="54"/>
  <c r="AR585" i="54" s="1"/>
  <c r="AP582" i="54"/>
  <c r="AO579" i="54"/>
  <c r="AN576" i="54"/>
  <c r="AM573" i="54"/>
  <c r="AQ569" i="54"/>
  <c r="AP566" i="54"/>
  <c r="AO563" i="54"/>
  <c r="AN560" i="54"/>
  <c r="AM557" i="54"/>
  <c r="AQ553" i="54"/>
  <c r="AR553" i="54" s="1"/>
  <c r="AP550" i="54"/>
  <c r="AO547" i="54"/>
  <c r="AN544" i="54"/>
  <c r="AM541" i="54"/>
  <c r="AQ537" i="54"/>
  <c r="AR537" i="54" s="1"/>
  <c r="AP534" i="54"/>
  <c r="AO531" i="54"/>
  <c r="AN528" i="54"/>
  <c r="AM525" i="54"/>
  <c r="AQ521" i="54"/>
  <c r="AP518" i="54"/>
  <c r="AO515" i="54"/>
  <c r="AN512" i="54"/>
  <c r="AM509" i="54"/>
  <c r="AQ505" i="54"/>
  <c r="AP502" i="54"/>
  <c r="AO499" i="54"/>
  <c r="AN496" i="54"/>
  <c r="AM493" i="54"/>
  <c r="AQ489" i="54"/>
  <c r="AR489" i="54" s="1"/>
  <c r="AP486" i="54"/>
  <c r="AO483" i="54"/>
  <c r="AN480" i="54"/>
  <c r="AM477" i="54"/>
  <c r="AQ473" i="54"/>
  <c r="AP470" i="54"/>
  <c r="AO467" i="54"/>
  <c r="AN464" i="54"/>
  <c r="AM461" i="54"/>
  <c r="AQ457" i="54"/>
  <c r="AR457" i="54" s="1"/>
  <c r="AP454" i="54"/>
  <c r="AO451" i="54"/>
  <c r="AN448" i="54"/>
  <c r="AM445" i="54"/>
  <c r="AQ441" i="54"/>
  <c r="AP438" i="54"/>
  <c r="AO435" i="54"/>
  <c r="AN432" i="54"/>
  <c r="AM429" i="54"/>
  <c r="AQ425" i="54"/>
  <c r="AP422" i="54"/>
  <c r="AO419" i="54"/>
  <c r="AN416" i="54"/>
  <c r="AM413" i="54"/>
  <c r="AQ409" i="54"/>
  <c r="AP406" i="54"/>
  <c r="AO403" i="54"/>
  <c r="AN400" i="54"/>
  <c r="AM397" i="54"/>
  <c r="AQ393" i="54"/>
  <c r="AP390" i="54"/>
  <c r="AO387" i="54"/>
  <c r="AM376" i="54"/>
  <c r="AQ372" i="54"/>
  <c r="AP369" i="54"/>
  <c r="AO366" i="54"/>
  <c r="AN363" i="54"/>
  <c r="AM360" i="54"/>
  <c r="AQ356" i="54"/>
  <c r="AP353" i="54"/>
  <c r="AO350" i="54"/>
  <c r="AN347" i="54"/>
  <c r="AM344" i="54"/>
  <c r="AQ340" i="54"/>
  <c r="AP337" i="54"/>
  <c r="AO334" i="54"/>
  <c r="AN331" i="54"/>
  <c r="AM328" i="54"/>
  <c r="AQ324" i="54"/>
  <c r="AP321" i="54"/>
  <c r="AO318" i="54"/>
  <c r="AN315" i="54"/>
  <c r="AM312" i="54"/>
  <c r="AQ308" i="54"/>
  <c r="AP305" i="54"/>
  <c r="AO302" i="54"/>
  <c r="AN299" i="54"/>
  <c r="AM296" i="54"/>
  <c r="AQ292" i="54"/>
  <c r="AP289" i="54"/>
  <c r="AO286" i="54"/>
  <c r="AN283" i="54"/>
  <c r="AM280" i="54"/>
  <c r="AQ276" i="54"/>
  <c r="AP273" i="54"/>
  <c r="AO270" i="54"/>
  <c r="AN267" i="54"/>
  <c r="AM264" i="54"/>
  <c r="AQ260" i="54"/>
  <c r="AP257" i="54"/>
  <c r="AO254" i="54"/>
  <c r="AN251" i="54"/>
  <c r="AM248" i="54"/>
  <c r="AQ244" i="54"/>
  <c r="AP241" i="54"/>
  <c r="AO238" i="54"/>
  <c r="AN235" i="54"/>
  <c r="AM232" i="54"/>
  <c r="AQ228" i="54"/>
  <c r="AP225" i="54"/>
  <c r="AO222" i="54"/>
  <c r="AN219" i="54"/>
  <c r="AM216" i="54"/>
  <c r="AQ212" i="54"/>
  <c r="AP209" i="54"/>
  <c r="AO206" i="54"/>
  <c r="AN203" i="54"/>
  <c r="AM200" i="54"/>
  <c r="AQ196" i="54"/>
  <c r="AP193" i="54"/>
  <c r="AO190" i="54"/>
  <c r="AN187" i="54"/>
  <c r="AM184" i="54"/>
  <c r="AQ180" i="54"/>
  <c r="AP177" i="54"/>
  <c r="AO174" i="54"/>
  <c r="AN171" i="54"/>
  <c r="AM168" i="54"/>
  <c r="AQ164" i="54"/>
  <c r="AP161" i="54"/>
  <c r="AO158" i="54"/>
  <c r="AN155" i="54"/>
  <c r="AM152" i="54"/>
  <c r="AQ148" i="54"/>
  <c r="AP145" i="54"/>
  <c r="AO142" i="54"/>
  <c r="AN139" i="54"/>
  <c r="AM136" i="54"/>
  <c r="AQ132" i="54"/>
  <c r="AP129" i="54"/>
  <c r="AO126" i="54"/>
  <c r="AN123" i="54"/>
  <c r="AM120" i="54"/>
  <c r="AN45" i="54"/>
  <c r="AN37" i="54"/>
  <c r="AQ30" i="54"/>
  <c r="AO24" i="54"/>
  <c r="AO16" i="54"/>
  <c r="AO8" i="54"/>
  <c r="AQ69" i="54"/>
  <c r="AQ65" i="54"/>
  <c r="AO59" i="54"/>
  <c r="AQ49" i="54"/>
  <c r="AQ33" i="54"/>
  <c r="AO27" i="54"/>
  <c r="AO23" i="54"/>
  <c r="AO19" i="54"/>
  <c r="AO15" i="54"/>
  <c r="AN8" i="54"/>
  <c r="AQ28" i="54"/>
  <c r="AR28" i="54" s="1"/>
  <c r="AQ20" i="54"/>
  <c r="AQ12" i="54"/>
  <c r="S190" i="57"/>
  <c r="S185" i="57"/>
  <c r="S97" i="57"/>
  <c r="S81" i="57"/>
  <c r="S70" i="57"/>
  <c r="S116" i="57"/>
  <c r="S111" i="57"/>
  <c r="S95" i="57"/>
  <c r="S79" i="57"/>
  <c r="S114" i="57"/>
  <c r="S109" i="57"/>
  <c r="S98" i="57"/>
  <c r="S82" i="57"/>
  <c r="S119" i="57"/>
  <c r="S108" i="57"/>
  <c r="S103" i="57"/>
  <c r="S92" i="57"/>
  <c r="S87" i="57"/>
  <c r="S71" i="57"/>
  <c r="S67" i="57"/>
  <c r="S64" i="57"/>
  <c r="S56" i="57"/>
  <c r="S49" i="57"/>
  <c r="S33" i="57"/>
  <c r="S12" i="57"/>
  <c r="S7" i="57"/>
  <c r="S54" i="57"/>
  <c r="S38" i="57"/>
  <c r="S24" i="57"/>
  <c r="S66" i="57"/>
  <c r="S50" i="57"/>
  <c r="S34" i="57"/>
  <c r="S26" i="57"/>
  <c r="S5" i="57"/>
  <c r="S15" i="57"/>
  <c r="AO7" i="54"/>
  <c r="AM13" i="54"/>
  <c r="AP19" i="54"/>
  <c r="AN26" i="54"/>
  <c r="AN31" i="54"/>
  <c r="AQ36" i="54"/>
  <c r="AP41" i="54"/>
  <c r="AP45" i="54"/>
  <c r="AO49" i="54"/>
  <c r="AM54" i="54"/>
  <c r="AN57" i="54"/>
  <c r="AQ60" i="54"/>
  <c r="AP64" i="54"/>
  <c r="AP68" i="54"/>
  <c r="AN72" i="54"/>
  <c r="AO75" i="54"/>
  <c r="AP78" i="54"/>
  <c r="AQ81" i="54"/>
  <c r="AM85" i="54"/>
  <c r="AN88" i="54"/>
  <c r="AO91" i="54"/>
  <c r="AP94" i="54"/>
  <c r="AQ97" i="54"/>
  <c r="AM101" i="54"/>
  <c r="AN104" i="54"/>
  <c r="AO107" i="54"/>
  <c r="AR107" i="54" s="1"/>
  <c r="AP110" i="54"/>
  <c r="AQ113" i="54"/>
  <c r="AM117" i="54"/>
  <c r="AN120" i="54"/>
  <c r="AO123" i="54"/>
  <c r="AP126" i="54"/>
  <c r="AQ129" i="54"/>
  <c r="AM133" i="54"/>
  <c r="AN136" i="54"/>
  <c r="AO139" i="54"/>
  <c r="AR139" i="54" s="1"/>
  <c r="AP142" i="54"/>
  <c r="AQ145" i="54"/>
  <c r="AM149" i="54"/>
  <c r="AN152" i="54"/>
  <c r="AO155" i="54"/>
  <c r="AP158" i="54"/>
  <c r="AQ161" i="54"/>
  <c r="AM165" i="54"/>
  <c r="AN168" i="54"/>
  <c r="AO171" i="54"/>
  <c r="AP174" i="54"/>
  <c r="AQ177" i="54"/>
  <c r="AM181" i="54"/>
  <c r="AN184" i="54"/>
  <c r="AO187" i="54"/>
  <c r="AP190" i="54"/>
  <c r="AQ193" i="54"/>
  <c r="AM197" i="54"/>
  <c r="AN200" i="54"/>
  <c r="AO203" i="54"/>
  <c r="AP206" i="54"/>
  <c r="AQ209" i="54"/>
  <c r="AM213" i="54"/>
  <c r="AN216" i="54"/>
  <c r="AO219" i="54"/>
  <c r="AR219" i="54" s="1"/>
  <c r="AP222" i="54"/>
  <c r="AQ225" i="54"/>
  <c r="AM229" i="54"/>
  <c r="AN232" i="54"/>
  <c r="AO235" i="54"/>
  <c r="AR235" i="54" s="1"/>
  <c r="AP238" i="54"/>
  <c r="AQ241" i="54"/>
  <c r="AM245" i="54"/>
  <c r="AN248" i="54"/>
  <c r="AO251" i="54"/>
  <c r="AP254" i="54"/>
  <c r="AQ257" i="54"/>
  <c r="AM261" i="54"/>
  <c r="AN264" i="54"/>
  <c r="AO267" i="54"/>
  <c r="AR267" i="54" s="1"/>
  <c r="AP270" i="54"/>
  <c r="AQ273" i="54"/>
  <c r="AM277" i="54"/>
  <c r="AN280" i="54"/>
  <c r="AO283" i="54"/>
  <c r="AP286" i="54"/>
  <c r="AQ289" i="54"/>
  <c r="AM293" i="54"/>
  <c r="AN296" i="54"/>
  <c r="AO299" i="54"/>
  <c r="AP302" i="54"/>
  <c r="AQ305" i="54"/>
  <c r="AM309" i="54"/>
  <c r="AN312" i="54"/>
  <c r="AO315" i="54"/>
  <c r="AP318" i="54"/>
  <c r="AQ321" i="54"/>
  <c r="AM325" i="54"/>
  <c r="AN328" i="54"/>
  <c r="AO331" i="54"/>
  <c r="AP334" i="54"/>
  <c r="AQ337" i="54"/>
  <c r="AM341" i="54"/>
  <c r="AN344" i="54"/>
  <c r="AO347" i="54"/>
  <c r="AP350" i="54"/>
  <c r="AQ353" i="54"/>
  <c r="AM357" i="54"/>
  <c r="AN360" i="54"/>
  <c r="AO363" i="54"/>
  <c r="AP366" i="54"/>
  <c r="AQ369" i="54"/>
  <c r="AM373" i="54"/>
  <c r="AR373" i="54" s="1"/>
  <c r="AN376" i="54"/>
  <c r="AO379" i="54"/>
  <c r="AP382" i="54"/>
  <c r="AM6" i="54"/>
  <c r="AM12" i="54"/>
  <c r="AQ18" i="54"/>
  <c r="AM25" i="54"/>
  <c r="AN30" i="54"/>
  <c r="AM36" i="54"/>
  <c r="AO40" i="54"/>
  <c r="AQ44" i="54"/>
  <c r="AQ48" i="54"/>
  <c r="AM53" i="54"/>
  <c r="AP56" i="54"/>
  <c r="AN60" i="54"/>
  <c r="AM64" i="54"/>
  <c r="AQ67" i="54"/>
  <c r="AP71" i="54"/>
  <c r="AQ74" i="54"/>
  <c r="AM78" i="54"/>
  <c r="AN81" i="54"/>
  <c r="AO84" i="54"/>
  <c r="AP87" i="54"/>
  <c r="AQ90" i="54"/>
  <c r="AM94" i="54"/>
  <c r="AN97" i="54"/>
  <c r="AO100" i="54"/>
  <c r="AP103" i="54"/>
  <c r="AQ106" i="54"/>
  <c r="AM110" i="54"/>
  <c r="AN113" i="54"/>
  <c r="AO116" i="54"/>
  <c r="AP119" i="54"/>
  <c r="AQ122" i="54"/>
  <c r="AM126" i="54"/>
  <c r="AN129" i="54"/>
  <c r="AO132" i="54"/>
  <c r="AP135" i="54"/>
  <c r="AQ138" i="54"/>
  <c r="AM142" i="54"/>
  <c r="AN145" i="54"/>
  <c r="AO148" i="54"/>
  <c r="AP151" i="54"/>
  <c r="AQ154" i="54"/>
  <c r="AM158" i="54"/>
  <c r="AN161" i="54"/>
  <c r="AO164" i="54"/>
  <c r="AP167" i="54"/>
  <c r="AQ170" i="54"/>
  <c r="AM174" i="54"/>
  <c r="AN177" i="54"/>
  <c r="AO180" i="54"/>
  <c r="AP183" i="54"/>
  <c r="AQ186" i="54"/>
  <c r="AM190" i="54"/>
  <c r="AN193" i="54"/>
  <c r="AO196" i="54"/>
  <c r="AP199" i="54"/>
  <c r="AQ202" i="54"/>
  <c r="AM206" i="54"/>
  <c r="AN209" i="54"/>
  <c r="AO212" i="54"/>
  <c r="AP215" i="54"/>
  <c r="AQ218" i="54"/>
  <c r="AM222" i="54"/>
  <c r="AN225" i="54"/>
  <c r="AO228" i="54"/>
  <c r="AP231" i="54"/>
  <c r="AQ234" i="54"/>
  <c r="AM238" i="54"/>
  <c r="AN241" i="54"/>
  <c r="AO244" i="54"/>
  <c r="AP247" i="54"/>
  <c r="AQ250" i="54"/>
  <c r="AM254" i="54"/>
  <c r="AN257" i="54"/>
  <c r="AO260" i="54"/>
  <c r="AP263" i="54"/>
  <c r="AQ266" i="54"/>
  <c r="AM270" i="54"/>
  <c r="AN273" i="54"/>
  <c r="AO276" i="54"/>
  <c r="AP279" i="54"/>
  <c r="AQ282" i="54"/>
  <c r="AM286" i="54"/>
  <c r="AN289" i="54"/>
  <c r="AO292" i="54"/>
  <c r="AP295" i="54"/>
  <c r="AQ298" i="54"/>
  <c r="AM302" i="54"/>
  <c r="AN305" i="54"/>
  <c r="AO308" i="54"/>
  <c r="AP311" i="54"/>
  <c r="AQ314" i="54"/>
  <c r="AM318" i="54"/>
  <c r="AN321" i="54"/>
  <c r="AO324" i="54"/>
  <c r="AP327" i="54"/>
  <c r="AQ330" i="54"/>
  <c r="AM334" i="54"/>
  <c r="AN337" i="54"/>
  <c r="AO340" i="54"/>
  <c r="AP343" i="54"/>
  <c r="AQ346" i="54"/>
  <c r="AM350" i="54"/>
  <c r="AN353" i="54"/>
  <c r="AO356" i="54"/>
  <c r="AP359" i="54"/>
  <c r="AQ362" i="54"/>
  <c r="AM366" i="54"/>
  <c r="AN369" i="54"/>
  <c r="AO372" i="54"/>
  <c r="AP375" i="54"/>
  <c r="AQ378" i="54"/>
  <c r="AN11" i="54"/>
  <c r="AN17" i="54"/>
  <c r="AQ23" i="54"/>
  <c r="AP29" i="54"/>
  <c r="AO35" i="54"/>
  <c r="AP39" i="54"/>
  <c r="AN44" i="54"/>
  <c r="AN48" i="54"/>
  <c r="AO52" i="54"/>
  <c r="AM56" i="54"/>
  <c r="AP59" i="54"/>
  <c r="AN63" i="54"/>
  <c r="AM67" i="54"/>
  <c r="AM71" i="54"/>
  <c r="AN74" i="54"/>
  <c r="AO77" i="54"/>
  <c r="AR77" i="54" s="1"/>
  <c r="AP80" i="54"/>
  <c r="AQ83" i="54"/>
  <c r="AR83" i="54" s="1"/>
  <c r="AM87" i="54"/>
  <c r="AN90" i="54"/>
  <c r="AO93" i="54"/>
  <c r="AP96" i="54"/>
  <c r="AR96" i="54" s="1"/>
  <c r="AQ99" i="54"/>
  <c r="AM103" i="54"/>
  <c r="AN106" i="54"/>
  <c r="AO109" i="54"/>
  <c r="AP112" i="54"/>
  <c r="AQ115" i="54"/>
  <c r="AM119" i="54"/>
  <c r="AN122" i="54"/>
  <c r="AO125" i="54"/>
  <c r="AP128" i="54"/>
  <c r="AQ131" i="54"/>
  <c r="AM135" i="54"/>
  <c r="AN138" i="54"/>
  <c r="AO141" i="54"/>
  <c r="AR141" i="54" s="1"/>
  <c r="AP144" i="54"/>
  <c r="AQ147" i="54"/>
  <c r="AM151" i="54"/>
  <c r="AN154" i="54"/>
  <c r="AO157" i="54"/>
  <c r="AP160" i="54"/>
  <c r="AQ163" i="54"/>
  <c r="AM167" i="54"/>
  <c r="AN170" i="54"/>
  <c r="AO173" i="54"/>
  <c r="AR173" i="54" s="1"/>
  <c r="AP176" i="54"/>
  <c r="AQ179" i="54"/>
  <c r="AR179" i="54" s="1"/>
  <c r="AM183" i="54"/>
  <c r="AN186" i="54"/>
  <c r="AO189" i="54"/>
  <c r="AR189" i="54" s="1"/>
  <c r="AP192" i="54"/>
  <c r="AQ195" i="54"/>
  <c r="AR195" i="54" s="1"/>
  <c r="AM199" i="54"/>
  <c r="AN202" i="54"/>
  <c r="AO205" i="54"/>
  <c r="AP208" i="54"/>
  <c r="AQ211" i="54"/>
  <c r="AR211" i="54" s="1"/>
  <c r="AM215" i="54"/>
  <c r="AN218" i="54"/>
  <c r="AO221" i="54"/>
  <c r="AP224" i="54"/>
  <c r="AQ227" i="54"/>
  <c r="AM231" i="54"/>
  <c r="AN234" i="54"/>
  <c r="AO237" i="54"/>
  <c r="AP240" i="54"/>
  <c r="AQ243" i="54"/>
  <c r="AM247" i="54"/>
  <c r="AN250" i="54"/>
  <c r="AO253" i="54"/>
  <c r="AR253" i="54" s="1"/>
  <c r="AP256" i="54"/>
  <c r="AQ259" i="54"/>
  <c r="AM263" i="54"/>
  <c r="AN266" i="54"/>
  <c r="AO269" i="54"/>
  <c r="AP272" i="54"/>
  <c r="AQ275" i="54"/>
  <c r="AR275" i="54" s="1"/>
  <c r="AM279" i="54"/>
  <c r="AN282" i="54"/>
  <c r="AO285" i="54"/>
  <c r="AP288" i="54"/>
  <c r="AQ291" i="54"/>
  <c r="AR291" i="54" s="1"/>
  <c r="AM295" i="54"/>
  <c r="AN298" i="54"/>
  <c r="AO301" i="54"/>
  <c r="AP304" i="54"/>
  <c r="AQ307" i="54"/>
  <c r="AM311" i="54"/>
  <c r="AN314" i="54"/>
  <c r="AO317" i="54"/>
  <c r="AR317" i="54" s="1"/>
  <c r="AP320" i="54"/>
  <c r="AQ323" i="54"/>
  <c r="AM327" i="54"/>
  <c r="AN330" i="54"/>
  <c r="AO333" i="54"/>
  <c r="AP336" i="54"/>
  <c r="AQ339" i="54"/>
  <c r="AM343" i="54"/>
  <c r="AN346" i="54"/>
  <c r="AO349" i="54"/>
  <c r="AP352" i="54"/>
  <c r="AQ355" i="54"/>
  <c r="AM359" i="54"/>
  <c r="AN362" i="54"/>
  <c r="AO365" i="54"/>
  <c r="AP368" i="54"/>
  <c r="AQ371" i="54"/>
  <c r="AM375" i="54"/>
  <c r="AN378" i="54"/>
  <c r="AO381" i="54"/>
  <c r="AN9" i="54"/>
  <c r="AN14" i="54"/>
  <c r="AN21" i="54"/>
  <c r="AN27" i="54"/>
  <c r="AN32" i="54"/>
  <c r="AP37" i="54"/>
  <c r="AO42" i="54"/>
  <c r="AN46" i="54"/>
  <c r="AN50" i="54"/>
  <c r="AP54" i="54"/>
  <c r="AQ58" i="54"/>
  <c r="AO64" i="54"/>
  <c r="AN69" i="54"/>
  <c r="AP73" i="54"/>
  <c r="AO78" i="54"/>
  <c r="AO82" i="54"/>
  <c r="AO86" i="54"/>
  <c r="AN91" i="54"/>
  <c r="AN95" i="54"/>
  <c r="AN99" i="54"/>
  <c r="AM104" i="54"/>
  <c r="AM108" i="54"/>
  <c r="AM112" i="54"/>
  <c r="AQ116" i="54"/>
  <c r="AQ124" i="54"/>
  <c r="AP137" i="54"/>
  <c r="AO150" i="54"/>
  <c r="AN163" i="54"/>
  <c r="AM176" i="54"/>
  <c r="AQ188" i="54"/>
  <c r="AP201" i="54"/>
  <c r="AR201" i="54" s="1"/>
  <c r="AO214" i="54"/>
  <c r="AN227" i="54"/>
  <c r="AM240" i="54"/>
  <c r="AQ252" i="54"/>
  <c r="AP265" i="54"/>
  <c r="AO278" i="54"/>
  <c r="AN291" i="54"/>
  <c r="AM304" i="54"/>
  <c r="AQ316" i="54"/>
  <c r="AP329" i="54"/>
  <c r="AO342" i="54"/>
  <c r="AN355" i="54"/>
  <c r="AM368" i="54"/>
  <c r="AM389" i="54"/>
  <c r="AQ401" i="54"/>
  <c r="AP414" i="54"/>
  <c r="AO427" i="54"/>
  <c r="AN440" i="54"/>
  <c r="AM453" i="54"/>
  <c r="AQ465" i="54"/>
  <c r="AR465" i="54" s="1"/>
  <c r="AP478" i="54"/>
  <c r="AO491" i="54"/>
  <c r="AN504" i="54"/>
  <c r="AM517" i="54"/>
  <c r="AQ529" i="54"/>
  <c r="AR529" i="54" s="1"/>
  <c r="AP542" i="54"/>
  <c r="AO555" i="54"/>
  <c r="AN568" i="54"/>
  <c r="AM581" i="54"/>
  <c r="AQ593" i="54"/>
  <c r="AP606" i="54"/>
  <c r="AO619" i="54"/>
  <c r="AN632" i="54"/>
  <c r="AM645" i="54"/>
  <c r="AQ657" i="54"/>
  <c r="AP670" i="54"/>
  <c r="AO683" i="54"/>
  <c r="AN696" i="54"/>
  <c r="AM709" i="54"/>
  <c r="AQ721" i="54"/>
  <c r="AP734" i="54"/>
  <c r="AO747" i="54"/>
  <c r="AN760" i="54"/>
  <c r="AM773" i="54"/>
  <c r="AQ785" i="54"/>
  <c r="AP798" i="54"/>
  <c r="AO811" i="54"/>
  <c r="AN824" i="54"/>
  <c r="AM837" i="54"/>
  <c r="AQ849" i="54"/>
  <c r="AP862" i="54"/>
  <c r="AO875" i="54"/>
  <c r="AN888" i="54"/>
  <c r="AM901" i="54"/>
  <c r="AQ913" i="54"/>
  <c r="AP926" i="54"/>
  <c r="AO388" i="54"/>
  <c r="AN401" i="54"/>
  <c r="AM414" i="54"/>
  <c r="AQ426" i="54"/>
  <c r="AP439" i="54"/>
  <c r="AO452" i="54"/>
  <c r="AN465" i="54"/>
  <c r="AM478" i="54"/>
  <c r="AQ490" i="54"/>
  <c r="AP503" i="54"/>
  <c r="AO516" i="54"/>
  <c r="AN529" i="54"/>
  <c r="AM542" i="54"/>
  <c r="AQ554" i="54"/>
  <c r="AP567" i="54"/>
  <c r="AO580" i="54"/>
  <c r="AN593" i="54"/>
  <c r="AM606" i="54"/>
  <c r="AQ618" i="54"/>
  <c r="AP631" i="54"/>
  <c r="AO644" i="54"/>
  <c r="AN657" i="54"/>
  <c r="AM670" i="54"/>
  <c r="AQ682" i="54"/>
  <c r="AP695" i="54"/>
  <c r="AO708" i="54"/>
  <c r="AN721" i="54"/>
  <c r="AM734" i="54"/>
  <c r="AQ746" i="54"/>
  <c r="AP759" i="54"/>
  <c r="AO772" i="54"/>
  <c r="AN785" i="54"/>
  <c r="AM798" i="54"/>
  <c r="AQ810" i="54"/>
  <c r="AP823" i="54"/>
  <c r="AO836" i="54"/>
  <c r="AN849" i="54"/>
  <c r="AM862" i="54"/>
  <c r="AQ874" i="54"/>
  <c r="AP887" i="54"/>
  <c r="AO900" i="54"/>
  <c r="AN913" i="54"/>
  <c r="AP384" i="54"/>
  <c r="AO397" i="54"/>
  <c r="AN410" i="54"/>
  <c r="AM423" i="54"/>
  <c r="AQ435" i="54"/>
  <c r="AP448" i="54"/>
  <c r="AO461" i="54"/>
  <c r="AN474" i="54"/>
  <c r="AM487" i="54"/>
  <c r="AQ499" i="54"/>
  <c r="AP512" i="54"/>
  <c r="AO525" i="54"/>
  <c r="AN538" i="54"/>
  <c r="AM551" i="54"/>
  <c r="AQ563" i="54"/>
  <c r="AP576" i="54"/>
  <c r="AO589" i="54"/>
  <c r="AN602" i="54"/>
  <c r="AM615" i="54"/>
  <c r="AQ627" i="54"/>
  <c r="AP640" i="54"/>
  <c r="AO653" i="54"/>
  <c r="AN666" i="54"/>
  <c r="AM679" i="54"/>
  <c r="AQ691" i="54"/>
  <c r="AP704" i="54"/>
  <c r="AO717" i="54"/>
  <c r="AR717" i="54" s="1"/>
  <c r="AN730" i="54"/>
  <c r="AM743" i="54"/>
  <c r="AQ755" i="54"/>
  <c r="AP768" i="54"/>
  <c r="AO781" i="54"/>
  <c r="AN794" i="54"/>
  <c r="AM807" i="54"/>
  <c r="AQ819" i="54"/>
  <c r="AP832" i="54"/>
  <c r="AO845" i="54"/>
  <c r="AN858" i="54"/>
  <c r="AM871" i="54"/>
  <c r="AQ883" i="54"/>
  <c r="AP896" i="54"/>
  <c r="AO909" i="54"/>
  <c r="AN922" i="54"/>
  <c r="AM384" i="54"/>
  <c r="AQ396" i="54"/>
  <c r="AP409" i="54"/>
  <c r="AO422" i="54"/>
  <c r="AN435" i="54"/>
  <c r="AM448" i="54"/>
  <c r="AQ460" i="54"/>
  <c r="AP473" i="54"/>
  <c r="AO486" i="54"/>
  <c r="AN499" i="54"/>
  <c r="AP513" i="54"/>
  <c r="AN539" i="54"/>
  <c r="AQ564" i="54"/>
  <c r="AO590" i="54"/>
  <c r="AM616" i="54"/>
  <c r="AP641" i="54"/>
  <c r="AN667" i="54"/>
  <c r="AQ692" i="54"/>
  <c r="AO718" i="54"/>
  <c r="AM744" i="54"/>
  <c r="AP769" i="54"/>
  <c r="AN795" i="54"/>
  <c r="AQ820" i="54"/>
  <c r="AR820" i="54" s="1"/>
  <c r="AC1100" i="54"/>
  <c r="AC1040" i="54"/>
  <c r="AC1123" i="54"/>
  <c r="AC1075" i="54"/>
  <c r="AC1130" i="54"/>
  <c r="AC1102" i="54"/>
  <c r="AC1070" i="54"/>
  <c r="AC342" i="54"/>
  <c r="AC326" i="54"/>
  <c r="AC310" i="54"/>
  <c r="AC6" i="54"/>
  <c r="AD10" i="54"/>
  <c r="AH6" i="54"/>
  <c r="AG1139" i="54"/>
  <c r="AF1136" i="54"/>
  <c r="AE1133" i="54"/>
  <c r="AD1130" i="54"/>
  <c r="AH1126" i="54"/>
  <c r="AG1123" i="54"/>
  <c r="AF1120" i="54"/>
  <c r="AE1117" i="54"/>
  <c r="AD1114" i="54"/>
  <c r="AH1110" i="54"/>
  <c r="AG1107" i="54"/>
  <c r="AF1104" i="54"/>
  <c r="AE1101" i="54"/>
  <c r="AD1098" i="54"/>
  <c r="AH1094" i="54"/>
  <c r="AG1091" i="54"/>
  <c r="AF1088" i="54"/>
  <c r="AE1085" i="54"/>
  <c r="AD1082" i="54"/>
  <c r="AH1078" i="54"/>
  <c r="AG1075" i="54"/>
  <c r="AF1072" i="54"/>
  <c r="AE1069" i="54"/>
  <c r="AD1066" i="54"/>
  <c r="AH1062" i="54"/>
  <c r="AG1059" i="54"/>
  <c r="AF1056" i="54"/>
  <c r="AE1053" i="54"/>
  <c r="AD1050" i="54"/>
  <c r="AH1046" i="54"/>
  <c r="AG1043" i="54"/>
  <c r="AF1040" i="54"/>
  <c r="AE1037" i="54"/>
  <c r="AD1034" i="54"/>
  <c r="AH1030" i="54"/>
  <c r="AG1027" i="54"/>
  <c r="AF1024" i="54"/>
  <c r="AE1021" i="54"/>
  <c r="AD1018" i="54"/>
  <c r="AH1014" i="54"/>
  <c r="AG1011" i="54"/>
  <c r="AF1008" i="54"/>
  <c r="AE1005" i="54"/>
  <c r="AD1002" i="54"/>
  <c r="AH998" i="54"/>
  <c r="AG995" i="54"/>
  <c r="AF992" i="54"/>
  <c r="AE989" i="54"/>
  <c r="AD986" i="54"/>
  <c r="AC1072" i="54"/>
  <c r="AC600" i="54"/>
  <c r="AC1103" i="54"/>
  <c r="AC1055" i="54"/>
  <c r="AC1122" i="54"/>
  <c r="AC1090" i="54"/>
  <c r="AC1058" i="54"/>
  <c r="AC4" i="54"/>
  <c r="AC1125" i="54"/>
  <c r="AC1109" i="54"/>
  <c r="AC625" i="54"/>
  <c r="AC609" i="54"/>
  <c r="AC321" i="54"/>
  <c r="AC5" i="54"/>
  <c r="AH9" i="54"/>
  <c r="AG6" i="54"/>
  <c r="AF1139" i="54"/>
  <c r="AE1136" i="54"/>
  <c r="AD1133" i="54"/>
  <c r="AH1129" i="54"/>
  <c r="AG1126" i="54"/>
  <c r="AF1123" i="54"/>
  <c r="AE1120" i="54"/>
  <c r="AD1117" i="54"/>
  <c r="AH1113" i="54"/>
  <c r="AG1110" i="54"/>
  <c r="AF1107" i="54"/>
  <c r="AE1104" i="54"/>
  <c r="AD1101" i="54"/>
  <c r="AH1097" i="54"/>
  <c r="AG1094" i="54"/>
  <c r="AF1091" i="54"/>
  <c r="AE1088" i="54"/>
  <c r="AD1085" i="54"/>
  <c r="AH1081" i="54"/>
  <c r="AG1078" i="54"/>
  <c r="AF1075" i="54"/>
  <c r="AE1072" i="54"/>
  <c r="AD1069" i="54"/>
  <c r="AH1065" i="54"/>
  <c r="AG1062" i="54"/>
  <c r="AF1059" i="54"/>
  <c r="AE1056" i="54"/>
  <c r="AD1053" i="54"/>
  <c r="AH1049" i="54"/>
  <c r="AG1046" i="54"/>
  <c r="AF1043" i="54"/>
  <c r="AE1040" i="54"/>
  <c r="AD1037" i="54"/>
  <c r="AH1033" i="54"/>
  <c r="AG1030" i="54"/>
  <c r="AF1027" i="54"/>
  <c r="AE1024" i="54"/>
  <c r="AD1021" i="54"/>
  <c r="AH1017" i="54"/>
  <c r="AG1014" i="54"/>
  <c r="AF1011" i="54"/>
  <c r="AC1080" i="54"/>
  <c r="AC624" i="54"/>
  <c r="AC8" i="54"/>
  <c r="AF10" i="54"/>
  <c r="AE7" i="54"/>
  <c r="AD1140" i="54"/>
  <c r="AH1136" i="54"/>
  <c r="AG1133" i="54"/>
  <c r="AF1130" i="54"/>
  <c r="AE1127" i="54"/>
  <c r="AD1124" i="54"/>
  <c r="AH1120" i="54"/>
  <c r="AG1117" i="54"/>
  <c r="AF1114" i="54"/>
  <c r="AE1111" i="54"/>
  <c r="AD1108" i="54"/>
  <c r="AH1104" i="54"/>
  <c r="AG1101" i="54"/>
  <c r="AF1098" i="54"/>
  <c r="AE1095" i="54"/>
  <c r="AD1092" i="54"/>
  <c r="AH1088" i="54"/>
  <c r="AG1085" i="54"/>
  <c r="AF1082" i="54"/>
  <c r="AE1079" i="54"/>
  <c r="AD1076" i="54"/>
  <c r="AH1072" i="54"/>
  <c r="AG1069" i="54"/>
  <c r="AF1066" i="54"/>
  <c r="AE1063" i="54"/>
  <c r="AD1060" i="54"/>
  <c r="AH1056" i="54"/>
  <c r="AG1053" i="54"/>
  <c r="AF1050" i="54"/>
  <c r="AE1047" i="54"/>
  <c r="AD1044" i="54"/>
  <c r="AH1040" i="54"/>
  <c r="AG1037" i="54"/>
  <c r="AF1034" i="54"/>
  <c r="AE1031" i="54"/>
  <c r="AD1028" i="54"/>
  <c r="AH1024" i="54"/>
  <c r="AG1021" i="54"/>
  <c r="AF1018" i="54"/>
  <c r="AE1015" i="54"/>
  <c r="AC1060" i="54"/>
  <c r="AC604" i="54"/>
  <c r="AC1107" i="54"/>
  <c r="AC1059" i="54"/>
  <c r="AC343" i="54"/>
  <c r="AC327" i="54"/>
  <c r="AC311" i="54"/>
  <c r="AC7" i="54"/>
  <c r="AE10" i="54"/>
  <c r="AD7" i="54"/>
  <c r="AH1139" i="54"/>
  <c r="AG1136" i="54"/>
  <c r="AF1133" i="54"/>
  <c r="AE1130" i="54"/>
  <c r="AD1127" i="54"/>
  <c r="AH1123" i="54"/>
  <c r="AG1120" i="54"/>
  <c r="AF1117" i="54"/>
  <c r="AE1114" i="54"/>
  <c r="AD1111" i="54"/>
  <c r="AH1107" i="54"/>
  <c r="AG1104" i="54"/>
  <c r="AF1101" i="54"/>
  <c r="AE1098" i="54"/>
  <c r="AD1095" i="54"/>
  <c r="AH1091" i="54"/>
  <c r="AG1088" i="54"/>
  <c r="AF1085" i="54"/>
  <c r="AE1082" i="54"/>
  <c r="AD1079" i="54"/>
  <c r="AH1075" i="54"/>
  <c r="AG1072" i="54"/>
  <c r="AF1069" i="54"/>
  <c r="AE1066" i="54"/>
  <c r="AD1063" i="54"/>
  <c r="AH1059" i="54"/>
  <c r="AG1056" i="54"/>
  <c r="AF1053" i="54"/>
  <c r="AE1050" i="54"/>
  <c r="AD1047" i="54"/>
  <c r="AH1043" i="54"/>
  <c r="AG1040" i="54"/>
  <c r="AF1037" i="54"/>
  <c r="AE1034" i="54"/>
  <c r="AD1031" i="54"/>
  <c r="AH1027" i="54"/>
  <c r="AG1024" i="54"/>
  <c r="AF1021" i="54"/>
  <c r="AE1018" i="54"/>
  <c r="AD1015" i="54"/>
  <c r="AH1011" i="54"/>
  <c r="AG1008" i="54"/>
  <c r="AH982" i="54"/>
  <c r="AG979" i="54"/>
  <c r="AF976" i="54"/>
  <c r="AE973" i="54"/>
  <c r="AD970" i="54"/>
  <c r="AH966" i="54"/>
  <c r="AG963" i="54"/>
  <c r="AF960" i="54"/>
  <c r="AE957" i="54"/>
  <c r="AD954" i="54"/>
  <c r="AH950" i="54"/>
  <c r="AG947" i="54"/>
  <c r="AF944" i="54"/>
  <c r="AE941" i="54"/>
  <c r="AD938" i="54"/>
  <c r="AH934" i="54"/>
  <c r="AG931" i="54"/>
  <c r="AF928" i="54"/>
  <c r="AE925" i="54"/>
  <c r="AD922" i="54"/>
  <c r="AH918" i="54"/>
  <c r="AG915" i="54"/>
  <c r="AF912" i="54"/>
  <c r="AE909" i="54"/>
  <c r="AD906" i="54"/>
  <c r="AH902" i="54"/>
  <c r="AG899" i="54"/>
  <c r="AF896" i="54"/>
  <c r="AE893" i="54"/>
  <c r="AD890" i="54"/>
  <c r="AH886" i="54"/>
  <c r="AG883" i="54"/>
  <c r="AF880" i="54"/>
  <c r="AE877" i="54"/>
  <c r="AD874" i="54"/>
  <c r="AH870" i="54"/>
  <c r="AG867" i="54"/>
  <c r="AF864" i="54"/>
  <c r="AE861" i="54"/>
  <c r="AD858" i="54"/>
  <c r="AH854" i="54"/>
  <c r="AG851" i="54"/>
  <c r="AF848" i="54"/>
  <c r="AE845" i="54"/>
  <c r="AD842" i="54"/>
  <c r="AH838" i="54"/>
  <c r="AG835" i="54"/>
  <c r="AF832" i="54"/>
  <c r="AE829" i="54"/>
  <c r="AD826" i="54"/>
  <c r="AH822" i="54"/>
  <c r="AG819" i="54"/>
  <c r="AF816" i="54"/>
  <c r="AE813" i="54"/>
  <c r="AD810" i="54"/>
  <c r="AH806" i="54"/>
  <c r="AG803" i="54"/>
  <c r="AF800" i="54"/>
  <c r="AE797" i="54"/>
  <c r="AD794" i="54"/>
  <c r="AH790" i="54"/>
  <c r="AG787" i="54"/>
  <c r="AF784" i="54"/>
  <c r="AE781" i="54"/>
  <c r="AD778" i="54"/>
  <c r="AH774" i="54"/>
  <c r="AG771" i="54"/>
  <c r="AF768" i="54"/>
  <c r="AE765" i="54"/>
  <c r="AD762" i="54"/>
  <c r="AH758" i="54"/>
  <c r="AG755" i="54"/>
  <c r="AF752" i="54"/>
  <c r="AE749" i="54"/>
  <c r="AD746" i="54"/>
  <c r="AH742" i="54"/>
  <c r="AG739" i="54"/>
  <c r="AF736" i="54"/>
  <c r="AE733" i="54"/>
  <c r="AD730" i="54"/>
  <c r="AH726" i="54"/>
  <c r="AG723" i="54"/>
  <c r="AF720" i="54"/>
  <c r="AE717" i="54"/>
  <c r="AD714" i="54"/>
  <c r="AH710" i="54"/>
  <c r="AG707" i="54"/>
  <c r="AF704" i="54"/>
  <c r="AE701" i="54"/>
  <c r="AD698" i="54"/>
  <c r="AH694" i="54"/>
  <c r="AG691" i="54"/>
  <c r="AF688" i="54"/>
  <c r="AE685" i="54"/>
  <c r="AD682" i="54"/>
  <c r="AH678" i="54"/>
  <c r="AG675" i="54"/>
  <c r="AF672" i="54"/>
  <c r="AE669" i="54"/>
  <c r="AD666" i="54"/>
  <c r="AH662" i="54"/>
  <c r="AG659" i="54"/>
  <c r="AF656" i="54"/>
  <c r="AE653" i="54"/>
  <c r="AD650" i="54"/>
  <c r="AH646" i="54"/>
  <c r="AG643" i="54"/>
  <c r="AF640" i="54"/>
  <c r="AE637" i="54"/>
  <c r="AD634" i="54"/>
  <c r="AH630" i="54"/>
  <c r="AG627" i="54"/>
  <c r="AF624" i="54"/>
  <c r="AE621" i="54"/>
  <c r="AD618" i="54"/>
  <c r="AH614" i="54"/>
  <c r="AG611" i="54"/>
  <c r="AF608" i="54"/>
  <c r="AE605" i="54"/>
  <c r="AD602" i="54"/>
  <c r="AH598" i="54"/>
  <c r="AG595" i="54"/>
  <c r="AF592" i="54"/>
  <c r="AE589" i="54"/>
  <c r="AD586" i="54"/>
  <c r="AH582" i="54"/>
  <c r="AG579" i="54"/>
  <c r="AF576" i="54"/>
  <c r="AE573" i="54"/>
  <c r="AD570" i="54"/>
  <c r="AH566" i="54"/>
  <c r="AG563" i="54"/>
  <c r="AF560" i="54"/>
  <c r="AE557" i="54"/>
  <c r="AD554" i="54"/>
  <c r="AH550" i="54"/>
  <c r="AG547" i="54"/>
  <c r="AF544" i="54"/>
  <c r="AE541" i="54"/>
  <c r="AD538" i="54"/>
  <c r="AH534" i="54"/>
  <c r="AG531" i="54"/>
  <c r="AF528" i="54"/>
  <c r="AE525" i="54"/>
  <c r="AD522" i="54"/>
  <c r="AH518" i="54"/>
  <c r="AG515" i="54"/>
  <c r="AF512" i="54"/>
  <c r="AE509" i="54"/>
  <c r="AD506" i="54"/>
  <c r="AH502" i="54"/>
  <c r="AG499" i="54"/>
  <c r="AF496" i="54"/>
  <c r="AE493" i="54"/>
  <c r="AD490" i="54"/>
  <c r="AH486" i="54"/>
  <c r="AG483" i="54"/>
  <c r="AF480" i="54"/>
  <c r="AE477" i="54"/>
  <c r="AD474" i="54"/>
  <c r="AH470" i="54"/>
  <c r="AG467" i="54"/>
  <c r="AF464" i="54"/>
  <c r="AE461" i="54"/>
  <c r="AD458" i="54"/>
  <c r="AH1009" i="54"/>
  <c r="AG1006" i="54"/>
  <c r="AF1003" i="54"/>
  <c r="AE1000" i="54"/>
  <c r="AD997" i="54"/>
  <c r="AH993" i="54"/>
  <c r="AG990" i="54"/>
  <c r="AF987" i="54"/>
  <c r="AE984" i="54"/>
  <c r="AD981" i="54"/>
  <c r="AH977" i="54"/>
  <c r="AG974" i="54"/>
  <c r="AF971" i="54"/>
  <c r="AE968" i="54"/>
  <c r="AD965" i="54"/>
  <c r="AH961" i="54"/>
  <c r="AG958" i="54"/>
  <c r="AF955" i="54"/>
  <c r="AE952" i="54"/>
  <c r="AD949" i="54"/>
  <c r="AH945" i="54"/>
  <c r="AG942" i="54"/>
  <c r="AF939" i="54"/>
  <c r="AE936" i="54"/>
  <c r="AD933" i="54"/>
  <c r="AH929" i="54"/>
  <c r="AG926" i="54"/>
  <c r="AF923" i="54"/>
  <c r="AE920" i="54"/>
  <c r="AD917" i="54"/>
  <c r="AH913" i="54"/>
  <c r="AG910" i="54"/>
  <c r="AF907" i="54"/>
  <c r="AE904" i="54"/>
  <c r="AD901" i="54"/>
  <c r="AH897" i="54"/>
  <c r="AG894" i="54"/>
  <c r="AF891" i="54"/>
  <c r="AE888" i="54"/>
  <c r="AD885" i="54"/>
  <c r="AH881" i="54"/>
  <c r="AG878" i="54"/>
  <c r="AF875" i="54"/>
  <c r="AE872" i="54"/>
  <c r="AD869" i="54"/>
  <c r="AH865" i="54"/>
  <c r="AG862" i="54"/>
  <c r="AF859" i="54"/>
  <c r="AE856" i="54"/>
  <c r="AD853" i="54"/>
  <c r="AH849" i="54"/>
  <c r="AG846" i="54"/>
  <c r="AF843" i="54"/>
  <c r="AE840" i="54"/>
  <c r="AD837" i="54"/>
  <c r="AH833" i="54"/>
  <c r="AG830" i="54"/>
  <c r="AF827" i="54"/>
  <c r="AE824" i="54"/>
  <c r="AD821" i="54"/>
  <c r="AH817" i="54"/>
  <c r="AG814" i="54"/>
  <c r="AF811" i="54"/>
  <c r="AE808" i="54"/>
  <c r="AD805" i="54"/>
  <c r="AH801" i="54"/>
  <c r="AG798" i="54"/>
  <c r="AF795" i="54"/>
  <c r="AE792" i="54"/>
  <c r="AD789" i="54"/>
  <c r="AH785" i="54"/>
  <c r="AG782" i="54"/>
  <c r="AF779" i="54"/>
  <c r="AE776" i="54"/>
  <c r="AD773" i="54"/>
  <c r="AH769" i="54"/>
  <c r="AG766" i="54"/>
  <c r="AF763" i="54"/>
  <c r="AE760" i="54"/>
  <c r="AD757" i="54"/>
  <c r="AH753" i="54"/>
  <c r="AG750" i="54"/>
  <c r="AF747" i="54"/>
  <c r="AE744" i="54"/>
  <c r="AD741" i="54"/>
  <c r="AH737" i="54"/>
  <c r="AG734" i="54"/>
  <c r="AF731" i="54"/>
  <c r="AE728" i="54"/>
  <c r="AD725" i="54"/>
  <c r="AH721" i="54"/>
  <c r="AG718" i="54"/>
  <c r="AF715" i="54"/>
  <c r="AE712" i="54"/>
  <c r="AD709" i="54"/>
  <c r="AH705" i="54"/>
  <c r="AG702" i="54"/>
  <c r="AF699" i="54"/>
  <c r="AE696" i="54"/>
  <c r="AD693" i="54"/>
  <c r="AH689" i="54"/>
  <c r="AG686" i="54"/>
  <c r="AF683" i="54"/>
  <c r="AE680" i="54"/>
  <c r="AD677" i="54"/>
  <c r="AH673" i="54"/>
  <c r="AG670" i="54"/>
  <c r="AF667" i="54"/>
  <c r="AE664" i="54"/>
  <c r="AD661" i="54"/>
  <c r="AH657" i="54"/>
  <c r="AG654" i="54"/>
  <c r="AF651" i="54"/>
  <c r="AE648" i="54"/>
  <c r="AD645" i="54"/>
  <c r="AH641" i="54"/>
  <c r="AG638" i="54"/>
  <c r="AF635" i="54"/>
  <c r="AE632" i="54"/>
  <c r="AD629" i="54"/>
  <c r="AH625" i="54"/>
  <c r="AG622" i="54"/>
  <c r="AF619" i="54"/>
  <c r="AE616" i="54"/>
  <c r="AD613" i="54"/>
  <c r="AH609" i="54"/>
  <c r="AG606" i="54"/>
  <c r="AF603" i="54"/>
  <c r="AE600" i="54"/>
  <c r="AD597" i="54"/>
  <c r="AH593" i="54"/>
  <c r="AG590" i="54"/>
  <c r="AF587" i="54"/>
  <c r="AE584" i="54"/>
  <c r="AD581" i="54"/>
  <c r="AH577" i="54"/>
  <c r="AG574" i="54"/>
  <c r="AF571" i="54"/>
  <c r="AE568" i="54"/>
  <c r="AD565" i="54"/>
  <c r="AH561" i="54"/>
  <c r="AG558" i="54"/>
  <c r="AF555" i="54"/>
  <c r="AE552" i="54"/>
  <c r="AD549" i="54"/>
  <c r="AH545" i="54"/>
  <c r="AG542" i="54"/>
  <c r="AF539" i="54"/>
  <c r="AE536" i="54"/>
  <c r="AD533" i="54"/>
  <c r="AH529" i="54"/>
  <c r="AG526" i="54"/>
  <c r="AF523" i="54"/>
  <c r="AE520" i="54"/>
  <c r="AD517" i="54"/>
  <c r="AH513" i="54"/>
  <c r="AG510" i="54"/>
  <c r="AF507" i="54"/>
  <c r="AE504" i="54"/>
  <c r="AD501" i="54"/>
  <c r="AH497" i="54"/>
  <c r="AG494" i="54"/>
  <c r="AF491" i="54"/>
  <c r="AE488" i="54"/>
  <c r="AD485" i="54"/>
  <c r="AH481" i="54"/>
  <c r="AG478" i="54"/>
  <c r="AF475" i="54"/>
  <c r="AE472" i="54"/>
  <c r="AD469" i="54"/>
  <c r="AH465" i="54"/>
  <c r="AD1012" i="54"/>
  <c r="AH1008" i="54"/>
  <c r="AG1005" i="54"/>
  <c r="AF1002" i="54"/>
  <c r="AE999" i="54"/>
  <c r="AD996" i="54"/>
  <c r="AH992" i="54"/>
  <c r="AG989" i="54"/>
  <c r="AF986" i="54"/>
  <c r="AE983" i="54"/>
  <c r="AD980" i="54"/>
  <c r="AH976" i="54"/>
  <c r="AG973" i="54"/>
  <c r="AF970" i="54"/>
  <c r="AE967" i="54"/>
  <c r="AD964" i="54"/>
  <c r="AH960" i="54"/>
  <c r="AG957" i="54"/>
  <c r="AF954" i="54"/>
  <c r="AE951" i="54"/>
  <c r="AD948" i="54"/>
  <c r="AH944" i="54"/>
  <c r="AG941" i="54"/>
  <c r="AF938" i="54"/>
  <c r="AE935" i="54"/>
  <c r="AD932" i="54"/>
  <c r="AH928" i="54"/>
  <c r="AG925" i="54"/>
  <c r="AF922" i="54"/>
  <c r="AE919" i="54"/>
  <c r="AD916" i="54"/>
  <c r="AH912" i="54"/>
  <c r="AG909" i="54"/>
  <c r="AF906" i="54"/>
  <c r="AE903" i="54"/>
  <c r="AD900" i="54"/>
  <c r="AH896" i="54"/>
  <c r="AG893" i="54"/>
  <c r="AF890" i="54"/>
  <c r="AE887" i="54"/>
  <c r="AD884" i="54"/>
  <c r="AH880" i="54"/>
  <c r="AG877" i="54"/>
  <c r="AF874" i="54"/>
  <c r="AE871" i="54"/>
  <c r="AD868" i="54"/>
  <c r="AH864" i="54"/>
  <c r="AG861" i="54"/>
  <c r="AF858" i="54"/>
  <c r="AE855" i="54"/>
  <c r="AD852" i="54"/>
  <c r="AH848" i="54"/>
  <c r="AG845" i="54"/>
  <c r="AF842" i="54"/>
  <c r="AE839" i="54"/>
  <c r="AD836" i="54"/>
  <c r="AH832" i="54"/>
  <c r="AG829" i="54"/>
  <c r="AF826" i="54"/>
  <c r="AE823" i="54"/>
  <c r="AD820" i="54"/>
  <c r="AH816" i="54"/>
  <c r="AG813" i="54"/>
  <c r="AF810" i="54"/>
  <c r="AE807" i="54"/>
  <c r="AD804" i="54"/>
  <c r="AH800" i="54"/>
  <c r="AG797" i="54"/>
  <c r="AF794" i="54"/>
  <c r="AE791" i="54"/>
  <c r="AD788" i="54"/>
  <c r="AH784" i="54"/>
  <c r="AG781" i="54"/>
  <c r="AF778" i="54"/>
  <c r="AE775" i="54"/>
  <c r="AD772" i="54"/>
  <c r="AH768" i="54"/>
  <c r="AG765" i="54"/>
  <c r="AF762" i="54"/>
  <c r="AE759" i="54"/>
  <c r="AD756" i="54"/>
  <c r="AH752" i="54"/>
  <c r="AG749" i="54"/>
  <c r="AF746" i="54"/>
  <c r="AE743" i="54"/>
  <c r="AD740" i="54"/>
  <c r="AH736" i="54"/>
  <c r="AG733" i="54"/>
  <c r="AF730" i="54"/>
  <c r="AE727" i="54"/>
  <c r="AD724" i="54"/>
  <c r="AH720" i="54"/>
  <c r="AG717" i="54"/>
  <c r="AF714" i="54"/>
  <c r="AE711" i="54"/>
  <c r="AD708" i="54"/>
  <c r="AH704" i="54"/>
  <c r="AG701" i="54"/>
  <c r="AF698" i="54"/>
  <c r="AE695" i="54"/>
  <c r="AD692" i="54"/>
  <c r="AH688" i="54"/>
  <c r="AG685" i="54"/>
  <c r="AF682" i="54"/>
  <c r="AE679" i="54"/>
  <c r="AD676" i="54"/>
  <c r="AH672" i="54"/>
  <c r="AG669" i="54"/>
  <c r="AF666" i="54"/>
  <c r="AE663" i="54"/>
  <c r="AD660" i="54"/>
  <c r="AH656" i="54"/>
  <c r="AG653" i="54"/>
  <c r="AF650" i="54"/>
  <c r="AE647" i="54"/>
  <c r="AD644" i="54"/>
  <c r="AH640" i="54"/>
  <c r="AG637" i="54"/>
  <c r="AF634" i="54"/>
  <c r="AE631" i="54"/>
  <c r="AD628" i="54"/>
  <c r="AH624" i="54"/>
  <c r="AG621" i="54"/>
  <c r="AF618" i="54"/>
  <c r="AE615" i="54"/>
  <c r="AD612" i="54"/>
  <c r="AH608" i="54"/>
  <c r="AG605" i="54"/>
  <c r="AF602" i="54"/>
  <c r="AE599" i="54"/>
  <c r="AC1084" i="54"/>
  <c r="AC628" i="54"/>
  <c r="AC1111" i="54"/>
  <c r="AC1063" i="54"/>
  <c r="AC1126" i="54"/>
  <c r="AC1094" i="54"/>
  <c r="AC1062" i="54"/>
  <c r="AC338" i="54"/>
  <c r="AC322" i="54"/>
  <c r="AC306" i="54"/>
  <c r="AF12" i="54"/>
  <c r="AE9" i="54"/>
  <c r="AD6" i="54"/>
  <c r="AH1138" i="54"/>
  <c r="AG1135" i="54"/>
  <c r="AF1132" i="54"/>
  <c r="AE1129" i="54"/>
  <c r="AD1126" i="54"/>
  <c r="AH1122" i="54"/>
  <c r="AG1119" i="54"/>
  <c r="AF1116" i="54"/>
  <c r="AE1113" i="54"/>
  <c r="AD1110" i="54"/>
  <c r="AH1106" i="54"/>
  <c r="AG1103" i="54"/>
  <c r="AF1100" i="54"/>
  <c r="AE1097" i="54"/>
  <c r="AD1094" i="54"/>
  <c r="AH1090" i="54"/>
  <c r="AG1087" i="54"/>
  <c r="AF1084" i="54"/>
  <c r="AE1081" i="54"/>
  <c r="AD1078" i="54"/>
  <c r="AH1074" i="54"/>
  <c r="AG1071" i="54"/>
  <c r="AF1068" i="54"/>
  <c r="AE1065" i="54"/>
  <c r="AD1062" i="54"/>
  <c r="AH1058" i="54"/>
  <c r="AG1055" i="54"/>
  <c r="AF1052" i="54"/>
  <c r="AE1049" i="54"/>
  <c r="AD1046" i="54"/>
  <c r="AH1042" i="54"/>
  <c r="AG1039" i="54"/>
  <c r="AF1036" i="54"/>
  <c r="AE1033" i="54"/>
  <c r="AD1030" i="54"/>
  <c r="AH1026" i="54"/>
  <c r="AG1023" i="54"/>
  <c r="AF1020" i="54"/>
  <c r="AE1017" i="54"/>
  <c r="AD1014" i="54"/>
  <c r="AH1010" i="54"/>
  <c r="AG1007" i="54"/>
  <c r="AF1004" i="54"/>
  <c r="AE1001" i="54"/>
  <c r="AD998" i="54"/>
  <c r="AH994" i="54"/>
  <c r="AG991" i="54"/>
  <c r="AF988" i="54"/>
  <c r="AE985" i="54"/>
  <c r="AC1056" i="54"/>
  <c r="AC1139" i="54"/>
  <c r="AC1091" i="54"/>
  <c r="AD4" i="54"/>
  <c r="AC1114" i="54"/>
  <c r="AC1082" i="54"/>
  <c r="AC1050" i="54"/>
  <c r="AC1137" i="54"/>
  <c r="AC1121" i="54"/>
  <c r="AC637" i="54"/>
  <c r="AC621" i="54"/>
  <c r="AC605" i="54"/>
  <c r="AC309" i="54"/>
  <c r="AE12" i="54"/>
  <c r="AD9" i="54"/>
  <c r="AH5" i="54"/>
  <c r="AG1138" i="54"/>
  <c r="AF1135" i="54"/>
  <c r="AE1132" i="54"/>
  <c r="AD1129" i="54"/>
  <c r="AH1125" i="54"/>
  <c r="AG1122" i="54"/>
  <c r="AF1119" i="54"/>
  <c r="AE1116" i="54"/>
  <c r="AD1113" i="54"/>
  <c r="AH1109" i="54"/>
  <c r="AG1106" i="54"/>
  <c r="AF1103" i="54"/>
  <c r="AE1100" i="54"/>
  <c r="AD1097" i="54"/>
  <c r="AH1093" i="54"/>
  <c r="AG1090" i="54"/>
  <c r="AF1087" i="54"/>
  <c r="AE1084" i="54"/>
  <c r="AD1081" i="54"/>
  <c r="AH1077" i="54"/>
  <c r="AG1074" i="54"/>
  <c r="AF1071" i="54"/>
  <c r="AE1068" i="54"/>
  <c r="AD1065" i="54"/>
  <c r="AH1061" i="54"/>
  <c r="AG1058" i="54"/>
  <c r="AF1055" i="54"/>
  <c r="AE1052" i="54"/>
  <c r="AD1049" i="54"/>
  <c r="AH1045" i="54"/>
  <c r="AG1042" i="54"/>
  <c r="AF1039" i="54"/>
  <c r="AE1036" i="54"/>
  <c r="AD1033" i="54"/>
  <c r="AH1029" i="54"/>
  <c r="AG1026" i="54"/>
  <c r="AF1023" i="54"/>
  <c r="AE1020" i="54"/>
  <c r="AD1017" i="54"/>
  <c r="AH1013" i="54"/>
  <c r="AG1010" i="54"/>
  <c r="AC1064" i="54"/>
  <c r="AC608" i="54"/>
  <c r="AH12" i="54"/>
  <c r="AG9" i="54"/>
  <c r="AF6" i="54"/>
  <c r="AE1139" i="54"/>
  <c r="AD1136" i="54"/>
  <c r="AH1132" i="54"/>
  <c r="AG1129" i="54"/>
  <c r="AF1126" i="54"/>
  <c r="AE1123" i="54"/>
  <c r="AD1120" i="54"/>
  <c r="AH1116" i="54"/>
  <c r="AG1113" i="54"/>
  <c r="AF1110" i="54"/>
  <c r="AE1107" i="54"/>
  <c r="AD1104" i="54"/>
  <c r="AH1100" i="54"/>
  <c r="AG1097" i="54"/>
  <c r="AF1094" i="54"/>
  <c r="AE1091" i="54"/>
  <c r="AD1088" i="54"/>
  <c r="AH1084" i="54"/>
  <c r="AG1081" i="54"/>
  <c r="AF1078" i="54"/>
  <c r="AE1075" i="54"/>
  <c r="AD1072" i="54"/>
  <c r="AH1068" i="54"/>
  <c r="AG1065" i="54"/>
  <c r="AF1062" i="54"/>
  <c r="AE1059" i="54"/>
  <c r="AD1056" i="54"/>
  <c r="AH1052" i="54"/>
  <c r="AG1049" i="54"/>
  <c r="AF1046" i="54"/>
  <c r="AE1043" i="54"/>
  <c r="AD1040" i="54"/>
  <c r="AH1036" i="54"/>
  <c r="AG1033" i="54"/>
  <c r="AF1030" i="54"/>
  <c r="AE1027" i="54"/>
  <c r="AD1024" i="54"/>
  <c r="AH1020" i="54"/>
  <c r="AG1017" i="54"/>
  <c r="AF1014" i="54"/>
  <c r="AC1044" i="54"/>
  <c r="AE4" i="54"/>
  <c r="AC1095" i="54"/>
  <c r="AC1051" i="54"/>
  <c r="AC339" i="54"/>
  <c r="AC323" i="54"/>
  <c r="AC307" i="54"/>
  <c r="AG12" i="54"/>
  <c r="AF9" i="54"/>
  <c r="AE6" i="54"/>
  <c r="AD1139" i="54"/>
  <c r="AH1135" i="54"/>
  <c r="AG1132" i="54"/>
  <c r="AF1129" i="54"/>
  <c r="AE1126" i="54"/>
  <c r="AD1123" i="54"/>
  <c r="AH1119" i="54"/>
  <c r="AG1116" i="54"/>
  <c r="AF1113" i="54"/>
  <c r="AE1110" i="54"/>
  <c r="AD1107" i="54"/>
  <c r="AH1103" i="54"/>
  <c r="AG1100" i="54"/>
  <c r="AF1097" i="54"/>
  <c r="AE1094" i="54"/>
  <c r="AD1091" i="54"/>
  <c r="AH1087" i="54"/>
  <c r="AG1084" i="54"/>
  <c r="AF1081" i="54"/>
  <c r="AE1078" i="54"/>
  <c r="AD1075" i="54"/>
  <c r="AH1071" i="54"/>
  <c r="AG1068" i="54"/>
  <c r="AF1065" i="54"/>
  <c r="AE1062" i="54"/>
  <c r="AD1059" i="54"/>
  <c r="AH1055" i="54"/>
  <c r="AG1052" i="54"/>
  <c r="AF1049" i="54"/>
  <c r="AE1046" i="54"/>
  <c r="AD1043" i="54"/>
  <c r="AH1039" i="54"/>
  <c r="AG1036" i="54"/>
  <c r="AF1033" i="54"/>
  <c r="AE1030" i="54"/>
  <c r="AD1027" i="54"/>
  <c r="AH1023" i="54"/>
  <c r="AG1020" i="54"/>
  <c r="AF1017" i="54"/>
  <c r="AE1014" i="54"/>
  <c r="AD1011" i="54"/>
  <c r="AH1007" i="54"/>
  <c r="AD982" i="54"/>
  <c r="AH978" i="54"/>
  <c r="AG975" i="54"/>
  <c r="AF972" i="54"/>
  <c r="AE969" i="54"/>
  <c r="AD966" i="54"/>
  <c r="AH962" i="54"/>
  <c r="AG959" i="54"/>
  <c r="AF956" i="54"/>
  <c r="AE953" i="54"/>
  <c r="AD950" i="54"/>
  <c r="AH946" i="54"/>
  <c r="AG943" i="54"/>
  <c r="AF940" i="54"/>
  <c r="AE937" i="54"/>
  <c r="AD934" i="54"/>
  <c r="AH930" i="54"/>
  <c r="AG927" i="54"/>
  <c r="AF924" i="54"/>
  <c r="AE921" i="54"/>
  <c r="AD918" i="54"/>
  <c r="AH914" i="54"/>
  <c r="AG911" i="54"/>
  <c r="AF908" i="54"/>
  <c r="AE905" i="54"/>
  <c r="AD902" i="54"/>
  <c r="AH898" i="54"/>
  <c r="AG895" i="54"/>
  <c r="AF892" i="54"/>
  <c r="AE889" i="54"/>
  <c r="AD886" i="54"/>
  <c r="AH882" i="54"/>
  <c r="AG879" i="54"/>
  <c r="AF876" i="54"/>
  <c r="AE873" i="54"/>
  <c r="AD870" i="54"/>
  <c r="AH866" i="54"/>
  <c r="AG863" i="54"/>
  <c r="AF860" i="54"/>
  <c r="AE857" i="54"/>
  <c r="AD854" i="54"/>
  <c r="AH850" i="54"/>
  <c r="AG847" i="54"/>
  <c r="AF844" i="54"/>
  <c r="AE841" i="54"/>
  <c r="AD838" i="54"/>
  <c r="AH834" i="54"/>
  <c r="AG831" i="54"/>
  <c r="AF828" i="54"/>
  <c r="AE825" i="54"/>
  <c r="AD822" i="54"/>
  <c r="AH818" i="54"/>
  <c r="AG815" i="54"/>
  <c r="AF812" i="54"/>
  <c r="AE809" i="54"/>
  <c r="AD806" i="54"/>
  <c r="AH802" i="54"/>
  <c r="AG799" i="54"/>
  <c r="AF796" i="54"/>
  <c r="AE793" i="54"/>
  <c r="AD790" i="54"/>
  <c r="AH786" i="54"/>
  <c r="AG783" i="54"/>
  <c r="AF780" i="54"/>
  <c r="AE777" i="54"/>
  <c r="AD774" i="54"/>
  <c r="AH770" i="54"/>
  <c r="AG767" i="54"/>
  <c r="AF764" i="54"/>
  <c r="AE761" i="54"/>
  <c r="AD758" i="54"/>
  <c r="AH754" i="54"/>
  <c r="AG751" i="54"/>
  <c r="AF748" i="54"/>
  <c r="AE745" i="54"/>
  <c r="AD742" i="54"/>
  <c r="AH738" i="54"/>
  <c r="AG735" i="54"/>
  <c r="AF732" i="54"/>
  <c r="AE729" i="54"/>
  <c r="AD726" i="54"/>
  <c r="AH722" i="54"/>
  <c r="AG719" i="54"/>
  <c r="AF716" i="54"/>
  <c r="AE713" i="54"/>
  <c r="AD710" i="54"/>
  <c r="AH706" i="54"/>
  <c r="AG703" i="54"/>
  <c r="AF700" i="54"/>
  <c r="AE697" i="54"/>
  <c r="AD694" i="54"/>
  <c r="AH690" i="54"/>
  <c r="AG687" i="54"/>
  <c r="AF684" i="54"/>
  <c r="AE681" i="54"/>
  <c r="AD678" i="54"/>
  <c r="AH674" i="54"/>
  <c r="AG671" i="54"/>
  <c r="AF668" i="54"/>
  <c r="AE665" i="54"/>
  <c r="AD662" i="54"/>
  <c r="AH658" i="54"/>
  <c r="AG655" i="54"/>
  <c r="AF652" i="54"/>
  <c r="AE649" i="54"/>
  <c r="AD646" i="54"/>
  <c r="AH642" i="54"/>
  <c r="AG639" i="54"/>
  <c r="AF636" i="54"/>
  <c r="AE633" i="54"/>
  <c r="AD630" i="54"/>
  <c r="AH626" i="54"/>
  <c r="AG623" i="54"/>
  <c r="AF620" i="54"/>
  <c r="AE617" i="54"/>
  <c r="AD614" i="54"/>
  <c r="AH610" i="54"/>
  <c r="AG607" i="54"/>
  <c r="AF604" i="54"/>
  <c r="AE601" i="54"/>
  <c r="AD598" i="54"/>
  <c r="AH594" i="54"/>
  <c r="AG591" i="54"/>
  <c r="AF588" i="54"/>
  <c r="AE585" i="54"/>
  <c r="AD582" i="54"/>
  <c r="AH578" i="54"/>
  <c r="AG575" i="54"/>
  <c r="AF572" i="54"/>
  <c r="AE569" i="54"/>
  <c r="AD566" i="54"/>
  <c r="AH562" i="54"/>
  <c r="AG559" i="54"/>
  <c r="AF556" i="54"/>
  <c r="AE553" i="54"/>
  <c r="AD550" i="54"/>
  <c r="AH546" i="54"/>
  <c r="AG543" i="54"/>
  <c r="AF540" i="54"/>
  <c r="AE537" i="54"/>
  <c r="AD534" i="54"/>
  <c r="AH530" i="54"/>
  <c r="AG527" i="54"/>
  <c r="AF524" i="54"/>
  <c r="AE521" i="54"/>
  <c r="AD518" i="54"/>
  <c r="AH514" i="54"/>
  <c r="AG511" i="54"/>
  <c r="AF508" i="54"/>
  <c r="AE505" i="54"/>
  <c r="AD502" i="54"/>
  <c r="AH498" i="54"/>
  <c r="AG495" i="54"/>
  <c r="AF492" i="54"/>
  <c r="AE489" i="54"/>
  <c r="AD486" i="54"/>
  <c r="AH482" i="54"/>
  <c r="AG479" i="54"/>
  <c r="AF476" i="54"/>
  <c r="AE473" i="54"/>
  <c r="AD470" i="54"/>
  <c r="AH466" i="54"/>
  <c r="AG463" i="54"/>
  <c r="AF460" i="54"/>
  <c r="AE457" i="54"/>
  <c r="AD1009" i="54"/>
  <c r="AH1005" i="54"/>
  <c r="AG1002" i="54"/>
  <c r="AF999" i="54"/>
  <c r="AE996" i="54"/>
  <c r="AD993" i="54"/>
  <c r="AH989" i="54"/>
  <c r="AG986" i="54"/>
  <c r="AF983" i="54"/>
  <c r="AE980" i="54"/>
  <c r="AD977" i="54"/>
  <c r="AH973" i="54"/>
  <c r="AG970" i="54"/>
  <c r="AF967" i="54"/>
  <c r="AE964" i="54"/>
  <c r="AD961" i="54"/>
  <c r="AH957" i="54"/>
  <c r="AG954" i="54"/>
  <c r="AF951" i="54"/>
  <c r="AE948" i="54"/>
  <c r="AD945" i="54"/>
  <c r="AH941" i="54"/>
  <c r="AG938" i="54"/>
  <c r="AF935" i="54"/>
  <c r="AE932" i="54"/>
  <c r="AD929" i="54"/>
  <c r="AH925" i="54"/>
  <c r="AG922" i="54"/>
  <c r="AF919" i="54"/>
  <c r="AE916" i="54"/>
  <c r="AD913" i="54"/>
  <c r="AH909" i="54"/>
  <c r="AG906" i="54"/>
  <c r="AF903" i="54"/>
  <c r="AE900" i="54"/>
  <c r="AD897" i="54"/>
  <c r="AH893" i="54"/>
  <c r="AG890" i="54"/>
  <c r="AF887" i="54"/>
  <c r="AE884" i="54"/>
  <c r="AD881" i="54"/>
  <c r="AH877" i="54"/>
  <c r="AG874" i="54"/>
  <c r="AF871" i="54"/>
  <c r="AE868" i="54"/>
  <c r="AD865" i="54"/>
  <c r="AH861" i="54"/>
  <c r="AG858" i="54"/>
  <c r="AF855" i="54"/>
  <c r="AE852" i="54"/>
  <c r="AD849" i="54"/>
  <c r="AH845" i="54"/>
  <c r="AG842" i="54"/>
  <c r="AF839" i="54"/>
  <c r="AE836" i="54"/>
  <c r="AD833" i="54"/>
  <c r="AH829" i="54"/>
  <c r="AG826" i="54"/>
  <c r="AF823" i="54"/>
  <c r="AE820" i="54"/>
  <c r="AD817" i="54"/>
  <c r="AH813" i="54"/>
  <c r="AG810" i="54"/>
  <c r="AF807" i="54"/>
  <c r="AE804" i="54"/>
  <c r="AD801" i="54"/>
  <c r="AH797" i="54"/>
  <c r="AG794" i="54"/>
  <c r="AF791" i="54"/>
  <c r="AE788" i="54"/>
  <c r="AD785" i="54"/>
  <c r="AH781" i="54"/>
  <c r="AG778" i="54"/>
  <c r="AF775" i="54"/>
  <c r="AE772" i="54"/>
  <c r="AD769" i="54"/>
  <c r="AH765" i="54"/>
  <c r="AG762" i="54"/>
  <c r="AF759" i="54"/>
  <c r="AE756" i="54"/>
  <c r="AD753" i="54"/>
  <c r="AH749" i="54"/>
  <c r="AG746" i="54"/>
  <c r="AF743" i="54"/>
  <c r="AE740" i="54"/>
  <c r="AD737" i="54"/>
  <c r="AH733" i="54"/>
  <c r="AG730" i="54"/>
  <c r="AF727" i="54"/>
  <c r="AE724" i="54"/>
  <c r="AD721" i="54"/>
  <c r="AH717" i="54"/>
  <c r="AG714" i="54"/>
  <c r="AF711" i="54"/>
  <c r="AE708" i="54"/>
  <c r="AD705" i="54"/>
  <c r="AH701" i="54"/>
  <c r="AG698" i="54"/>
  <c r="AF695" i="54"/>
  <c r="AE692" i="54"/>
  <c r="AD689" i="54"/>
  <c r="AH685" i="54"/>
  <c r="AG682" i="54"/>
  <c r="AF679" i="54"/>
  <c r="AE676" i="54"/>
  <c r="AD673" i="54"/>
  <c r="AH669" i="54"/>
  <c r="AG666" i="54"/>
  <c r="AF663" i="54"/>
  <c r="AE660" i="54"/>
  <c r="AD657" i="54"/>
  <c r="AH653" i="54"/>
  <c r="AG650" i="54"/>
  <c r="AF647" i="54"/>
  <c r="AE644" i="54"/>
  <c r="AD641" i="54"/>
  <c r="AH637" i="54"/>
  <c r="AG634" i="54"/>
  <c r="AF631" i="54"/>
  <c r="AE628" i="54"/>
  <c r="AD625" i="54"/>
  <c r="AH621" i="54"/>
  <c r="AG618" i="54"/>
  <c r="AF615" i="54"/>
  <c r="AE612" i="54"/>
  <c r="AD609" i="54"/>
  <c r="AH605" i="54"/>
  <c r="AG602" i="54"/>
  <c r="AF599" i="54"/>
  <c r="AE596" i="54"/>
  <c r="AD593" i="54"/>
  <c r="AH589" i="54"/>
  <c r="AG586" i="54"/>
  <c r="AF583" i="54"/>
  <c r="AE580" i="54"/>
  <c r="AD577" i="54"/>
  <c r="AH573" i="54"/>
  <c r="AG570" i="54"/>
  <c r="AF567" i="54"/>
  <c r="AE564" i="54"/>
  <c r="AD561" i="54"/>
  <c r="AH557" i="54"/>
  <c r="AG554" i="54"/>
  <c r="AF551" i="54"/>
  <c r="AE548" i="54"/>
  <c r="AD545" i="54"/>
  <c r="AH541" i="54"/>
  <c r="AG538" i="54"/>
  <c r="AF535" i="54"/>
  <c r="AE532" i="54"/>
  <c r="AD529" i="54"/>
  <c r="AH525" i="54"/>
  <c r="AG522" i="54"/>
  <c r="AF519" i="54"/>
  <c r="AE516" i="54"/>
  <c r="AD513" i="54"/>
  <c r="AH509" i="54"/>
  <c r="AG506" i="54"/>
  <c r="AF503" i="54"/>
  <c r="AE500" i="54"/>
  <c r="AD497" i="54"/>
  <c r="AH493" i="54"/>
  <c r="AG490" i="54"/>
  <c r="AF487" i="54"/>
  <c r="AE484" i="54"/>
  <c r="AD481" i="54"/>
  <c r="AH477" i="54"/>
  <c r="AG474" i="54"/>
  <c r="AF471" i="54"/>
  <c r="AE468" i="54"/>
  <c r="AD465" i="54"/>
  <c r="AE1011" i="54"/>
  <c r="AD1008" i="54"/>
  <c r="AH1004" i="54"/>
  <c r="AG1001" i="54"/>
  <c r="AF998" i="54"/>
  <c r="AE995" i="54"/>
  <c r="AD992" i="54"/>
  <c r="AH988" i="54"/>
  <c r="AG985" i="54"/>
  <c r="AF982" i="54"/>
  <c r="AE979" i="54"/>
  <c r="AD976" i="54"/>
  <c r="AH972" i="54"/>
  <c r="AG969" i="54"/>
  <c r="AF966" i="54"/>
  <c r="AE963" i="54"/>
  <c r="AD960" i="54"/>
  <c r="AH956" i="54"/>
  <c r="AG953" i="54"/>
  <c r="AF950" i="54"/>
  <c r="AE947" i="54"/>
  <c r="AD944" i="54"/>
  <c r="AH940" i="54"/>
  <c r="AG937" i="54"/>
  <c r="AF934" i="54"/>
  <c r="AE931" i="54"/>
  <c r="AD928" i="54"/>
  <c r="AH924" i="54"/>
  <c r="AG921" i="54"/>
  <c r="AF918" i="54"/>
  <c r="AE915" i="54"/>
  <c r="AD912" i="54"/>
  <c r="AH908" i="54"/>
  <c r="AG905" i="54"/>
  <c r="AF902" i="54"/>
  <c r="AE899" i="54"/>
  <c r="AD896" i="54"/>
  <c r="AH892" i="54"/>
  <c r="AG889" i="54"/>
  <c r="AF886" i="54"/>
  <c r="AE883" i="54"/>
  <c r="AD880" i="54"/>
  <c r="AH876" i="54"/>
  <c r="AG873" i="54"/>
  <c r="AF870" i="54"/>
  <c r="AE867" i="54"/>
  <c r="AD864" i="54"/>
  <c r="AH860" i="54"/>
  <c r="AG857" i="54"/>
  <c r="AF854" i="54"/>
  <c r="AE851" i="54"/>
  <c r="AD848" i="54"/>
  <c r="AH844" i="54"/>
  <c r="AG841" i="54"/>
  <c r="AF838" i="54"/>
  <c r="AE835" i="54"/>
  <c r="AD832" i="54"/>
  <c r="AH828" i="54"/>
  <c r="AG825" i="54"/>
  <c r="AF822" i="54"/>
  <c r="AE819" i="54"/>
  <c r="AD816" i="54"/>
  <c r="AH812" i="54"/>
  <c r="AG809" i="54"/>
  <c r="AF806" i="54"/>
  <c r="AE803" i="54"/>
  <c r="AD800" i="54"/>
  <c r="AH796" i="54"/>
  <c r="AG793" i="54"/>
  <c r="AF790" i="54"/>
  <c r="AE787" i="54"/>
  <c r="AD784" i="54"/>
  <c r="AH780" i="54"/>
  <c r="AG777" i="54"/>
  <c r="AF774" i="54"/>
  <c r="AE771" i="54"/>
  <c r="AD768" i="54"/>
  <c r="AH764" i="54"/>
  <c r="AG761" i="54"/>
  <c r="AF758" i="54"/>
  <c r="AE755" i="54"/>
  <c r="AD752" i="54"/>
  <c r="AH748" i="54"/>
  <c r="AG745" i="54"/>
  <c r="AF742" i="54"/>
  <c r="AE739" i="54"/>
  <c r="AD736" i="54"/>
  <c r="AH732" i="54"/>
  <c r="AG729" i="54"/>
  <c r="AF726" i="54"/>
  <c r="AE723" i="54"/>
  <c r="AD720" i="54"/>
  <c r="AH716" i="54"/>
  <c r="AG713" i="54"/>
  <c r="AF710" i="54"/>
  <c r="AE707" i="54"/>
  <c r="AD704" i="54"/>
  <c r="AH700" i="54"/>
  <c r="AG697" i="54"/>
  <c r="AF694" i="54"/>
  <c r="AE691" i="54"/>
  <c r="AD688" i="54"/>
  <c r="AH684" i="54"/>
  <c r="AG681" i="54"/>
  <c r="AF678" i="54"/>
  <c r="AE675" i="54"/>
  <c r="AD672" i="54"/>
  <c r="AH668" i="54"/>
  <c r="AG665" i="54"/>
  <c r="AF662" i="54"/>
  <c r="AE659" i="54"/>
  <c r="AD656" i="54"/>
  <c r="AH652" i="54"/>
  <c r="AG649" i="54"/>
  <c r="AF646" i="54"/>
  <c r="AE643" i="54"/>
  <c r="AD640" i="54"/>
  <c r="AH636" i="54"/>
  <c r="AG633" i="54"/>
  <c r="AF630" i="54"/>
  <c r="AE627" i="54"/>
  <c r="AD624" i="54"/>
  <c r="AH620" i="54"/>
  <c r="AG617" i="54"/>
  <c r="AF614" i="54"/>
  <c r="AE611" i="54"/>
  <c r="AD608" i="54"/>
  <c r="AH604" i="54"/>
  <c r="AG601" i="54"/>
  <c r="AC1068" i="54"/>
  <c r="AC612" i="54"/>
  <c r="AC1099" i="54"/>
  <c r="AC1047" i="54"/>
  <c r="AC1118" i="54"/>
  <c r="AC1086" i="54"/>
  <c r="AC1054" i="54"/>
  <c r="AC334" i="54"/>
  <c r="AC318" i="54"/>
  <c r="AC302" i="54"/>
  <c r="AG11" i="54"/>
  <c r="AF8" i="54"/>
  <c r="AE5" i="54"/>
  <c r="AD1138" i="54"/>
  <c r="AH1134" i="54"/>
  <c r="AG1131" i="54"/>
  <c r="AF1128" i="54"/>
  <c r="AE1125" i="54"/>
  <c r="AD1122" i="54"/>
  <c r="AH1118" i="54"/>
  <c r="AG1115" i="54"/>
  <c r="AF1112" i="54"/>
  <c r="AE1109" i="54"/>
  <c r="AD1106" i="54"/>
  <c r="AH1102" i="54"/>
  <c r="AG1099" i="54"/>
  <c r="AF1096" i="54"/>
  <c r="AE1093" i="54"/>
  <c r="AD1090" i="54"/>
  <c r="AH1086" i="54"/>
  <c r="AG1083" i="54"/>
  <c r="AF1080" i="54"/>
  <c r="AE1077" i="54"/>
  <c r="AD1074" i="54"/>
  <c r="AH1070" i="54"/>
  <c r="AG1067" i="54"/>
  <c r="AF1064" i="54"/>
  <c r="AE1061" i="54"/>
  <c r="AD1058" i="54"/>
  <c r="AH1054" i="54"/>
  <c r="AG1051" i="54"/>
  <c r="AF1048" i="54"/>
  <c r="AE1045" i="54"/>
  <c r="AD1042" i="54"/>
  <c r="AH1038" i="54"/>
  <c r="AG1035" i="54"/>
  <c r="AF1032" i="54"/>
  <c r="AE1029" i="54"/>
  <c r="AD1026" i="54"/>
  <c r="AH1022" i="54"/>
  <c r="AG1019" i="54"/>
  <c r="AF1016" i="54"/>
  <c r="AE1013" i="54"/>
  <c r="AD1010" i="54"/>
  <c r="AH1006" i="54"/>
  <c r="AG1003" i="54"/>
  <c r="AF1000" i="54"/>
  <c r="AE997" i="54"/>
  <c r="AD994" i="54"/>
  <c r="AH990" i="54"/>
  <c r="AG987" i="54"/>
  <c r="AC1104" i="54"/>
  <c r="AC632" i="54"/>
  <c r="AC1127" i="54"/>
  <c r="AC1079" i="54"/>
  <c r="AC1138" i="54"/>
  <c r="AC1106" i="54"/>
  <c r="AC1074" i="54"/>
  <c r="AC1042" i="54"/>
  <c r="AC1133" i="54"/>
  <c r="AC1117" i="54"/>
  <c r="AC633" i="54"/>
  <c r="AC617" i="54"/>
  <c r="AC601" i="54"/>
  <c r="AC305" i="54"/>
  <c r="AF11" i="54"/>
  <c r="AE8" i="54"/>
  <c r="AD5" i="54"/>
  <c r="AH1137" i="54"/>
  <c r="AG1134" i="54"/>
  <c r="AF1131" i="54"/>
  <c r="AE1128" i="54"/>
  <c r="AD1125" i="54"/>
  <c r="AH1121" i="54"/>
  <c r="AG1118" i="54"/>
  <c r="AF1115" i="54"/>
  <c r="AE1112" i="54"/>
  <c r="AD1109" i="54"/>
  <c r="AH1105" i="54"/>
  <c r="AG1102" i="54"/>
  <c r="AF1099" i="54"/>
  <c r="AE1096" i="54"/>
  <c r="AD1093" i="54"/>
  <c r="AH1089" i="54"/>
  <c r="AG1086" i="54"/>
  <c r="AF1083" i="54"/>
  <c r="AE1080" i="54"/>
  <c r="AD1077" i="54"/>
  <c r="AH1073" i="54"/>
  <c r="AG1070" i="54"/>
  <c r="AF1067" i="54"/>
  <c r="AE1064" i="54"/>
  <c r="AD1061" i="54"/>
  <c r="AH1057" i="54"/>
  <c r="AG1054" i="54"/>
  <c r="AF1051" i="54"/>
  <c r="AE1048" i="54"/>
  <c r="AD1045" i="54"/>
  <c r="AH1041" i="54"/>
  <c r="AG1038" i="54"/>
  <c r="AF1035" i="54"/>
  <c r="AE1032" i="54"/>
  <c r="AD1029" i="54"/>
  <c r="AH1025" i="54"/>
  <c r="AG1022" i="54"/>
  <c r="AF1019" i="54"/>
  <c r="AE1016" i="54"/>
  <c r="AD1013" i="54"/>
  <c r="AG4" i="54"/>
  <c r="AC1048" i="54"/>
  <c r="AC596" i="54"/>
  <c r="AD12" i="54"/>
  <c r="AH8" i="54"/>
  <c r="AG5" i="54"/>
  <c r="AF1138" i="54"/>
  <c r="AE1135" i="54"/>
  <c r="AD1132" i="54"/>
  <c r="AH1128" i="54"/>
  <c r="AG1125" i="54"/>
  <c r="AF1122" i="54"/>
  <c r="AE1119" i="54"/>
  <c r="AD1116" i="54"/>
  <c r="AH1112" i="54"/>
  <c r="AG1109" i="54"/>
  <c r="AF1106" i="54"/>
  <c r="AE1103" i="54"/>
  <c r="AD1100" i="54"/>
  <c r="AH1096" i="54"/>
  <c r="AG1093" i="54"/>
  <c r="AF1090" i="54"/>
  <c r="AE1087" i="54"/>
  <c r="AD1084" i="54"/>
  <c r="AH1080" i="54"/>
  <c r="AG1077" i="54"/>
  <c r="AF1074" i="54"/>
  <c r="AE1071" i="54"/>
  <c r="AD1068" i="54"/>
  <c r="AH1064" i="54"/>
  <c r="AG1061" i="54"/>
  <c r="AF1058" i="54"/>
  <c r="AE1055" i="54"/>
  <c r="AD1052" i="54"/>
  <c r="AH1048" i="54"/>
  <c r="AG1045" i="54"/>
  <c r="AF1042" i="54"/>
  <c r="AE1039" i="54"/>
  <c r="AD1036" i="54"/>
  <c r="AH1032" i="54"/>
  <c r="AG1029" i="54"/>
  <c r="AF1026" i="54"/>
  <c r="AE1023" i="54"/>
  <c r="AD1020" i="54"/>
  <c r="AH1016" i="54"/>
  <c r="AC1092" i="54"/>
  <c r="AC636" i="54"/>
  <c r="AC1131" i="54"/>
  <c r="AC1083" i="54"/>
  <c r="AC1043" i="54"/>
  <c r="AC335" i="54"/>
  <c r="AC319" i="54"/>
  <c r="AC303" i="54"/>
  <c r="AH11" i="54"/>
  <c r="AG8" i="54"/>
  <c r="AF5" i="54"/>
  <c r="AE1138" i="54"/>
  <c r="AD1135" i="54"/>
  <c r="AH1131" i="54"/>
  <c r="AG1128" i="54"/>
  <c r="AF1125" i="54"/>
  <c r="AE1122" i="54"/>
  <c r="AD1119" i="54"/>
  <c r="AH1115" i="54"/>
  <c r="AG1112" i="54"/>
  <c r="AF1109" i="54"/>
  <c r="AE1106" i="54"/>
  <c r="AD1103" i="54"/>
  <c r="AH1099" i="54"/>
  <c r="AG1096" i="54"/>
  <c r="AF1093" i="54"/>
  <c r="AE1090" i="54"/>
  <c r="AD1087" i="54"/>
  <c r="AH1083" i="54"/>
  <c r="AG1080" i="54"/>
  <c r="AF1077" i="54"/>
  <c r="AE1074" i="54"/>
  <c r="AD1071" i="54"/>
  <c r="AH1067" i="54"/>
  <c r="AG1064" i="54"/>
  <c r="AF1061" i="54"/>
  <c r="AE1058" i="54"/>
  <c r="AD1055" i="54"/>
  <c r="AH1051" i="54"/>
  <c r="AG1048" i="54"/>
  <c r="AF1045" i="54"/>
  <c r="AE1042" i="54"/>
  <c r="AD1039" i="54"/>
  <c r="AH1035" i="54"/>
  <c r="AG1032" i="54"/>
  <c r="AF1029" i="54"/>
  <c r="AE1026" i="54"/>
  <c r="AD1023" i="54"/>
  <c r="AH1019" i="54"/>
  <c r="AG1016" i="54"/>
  <c r="AF1013" i="54"/>
  <c r="AE1010" i="54"/>
  <c r="AF984" i="54"/>
  <c r="AE981" i="54"/>
  <c r="AD978" i="54"/>
  <c r="AH974" i="54"/>
  <c r="AG971" i="54"/>
  <c r="AF968" i="54"/>
  <c r="AE965" i="54"/>
  <c r="AD962" i="54"/>
  <c r="AH958" i="54"/>
  <c r="AG955" i="54"/>
  <c r="AF952" i="54"/>
  <c r="AE949" i="54"/>
  <c r="AD946" i="54"/>
  <c r="AH942" i="54"/>
  <c r="AG939" i="54"/>
  <c r="AF936" i="54"/>
  <c r="AE933" i="54"/>
  <c r="AD930" i="54"/>
  <c r="AH926" i="54"/>
  <c r="AG923" i="54"/>
  <c r="AF920" i="54"/>
  <c r="AE917" i="54"/>
  <c r="AD914" i="54"/>
  <c r="AH910" i="54"/>
  <c r="AG907" i="54"/>
  <c r="AF904" i="54"/>
  <c r="AE901" i="54"/>
  <c r="AD898" i="54"/>
  <c r="AH894" i="54"/>
  <c r="AG891" i="54"/>
  <c r="AF888" i="54"/>
  <c r="AE885" i="54"/>
  <c r="AD882" i="54"/>
  <c r="AH878" i="54"/>
  <c r="AG875" i="54"/>
  <c r="AF872" i="54"/>
  <c r="AE869" i="54"/>
  <c r="AD866" i="54"/>
  <c r="AH862" i="54"/>
  <c r="AG859" i="54"/>
  <c r="AF856" i="54"/>
  <c r="AE853" i="54"/>
  <c r="AD850" i="54"/>
  <c r="AH846" i="54"/>
  <c r="AG843" i="54"/>
  <c r="AF840" i="54"/>
  <c r="AE837" i="54"/>
  <c r="AD834" i="54"/>
  <c r="AH830" i="54"/>
  <c r="AG827" i="54"/>
  <c r="AF824" i="54"/>
  <c r="AE821" i="54"/>
  <c r="AD818" i="54"/>
  <c r="AH814" i="54"/>
  <c r="AG811" i="54"/>
  <c r="AF808" i="54"/>
  <c r="AE805" i="54"/>
  <c r="AD802" i="54"/>
  <c r="AH798" i="54"/>
  <c r="AG795" i="54"/>
  <c r="AF792" i="54"/>
  <c r="AE789" i="54"/>
  <c r="AD786" i="54"/>
  <c r="AH782" i="54"/>
  <c r="AG779" i="54"/>
  <c r="AF776" i="54"/>
  <c r="AE773" i="54"/>
  <c r="AD770" i="54"/>
  <c r="AH766" i="54"/>
  <c r="AG763" i="54"/>
  <c r="AF760" i="54"/>
  <c r="AE757" i="54"/>
  <c r="AD754" i="54"/>
  <c r="AH750" i="54"/>
  <c r="AG747" i="54"/>
  <c r="AF744" i="54"/>
  <c r="AE741" i="54"/>
  <c r="AD738" i="54"/>
  <c r="AH734" i="54"/>
  <c r="AG731" i="54"/>
  <c r="AF728" i="54"/>
  <c r="AE725" i="54"/>
  <c r="AD722" i="54"/>
  <c r="AH718" i="54"/>
  <c r="AG715" i="54"/>
  <c r="AF712" i="54"/>
  <c r="AE709" i="54"/>
  <c r="AD706" i="54"/>
  <c r="AH702" i="54"/>
  <c r="AG699" i="54"/>
  <c r="AF696" i="54"/>
  <c r="AE693" i="54"/>
  <c r="AD690" i="54"/>
  <c r="AH686" i="54"/>
  <c r="AG683" i="54"/>
  <c r="AF680" i="54"/>
  <c r="AE677" i="54"/>
  <c r="AD674" i="54"/>
  <c r="AH670" i="54"/>
  <c r="AG667" i="54"/>
  <c r="AF664" i="54"/>
  <c r="AE661" i="54"/>
  <c r="AD658" i="54"/>
  <c r="AH654" i="54"/>
  <c r="AG651" i="54"/>
  <c r="AF648" i="54"/>
  <c r="AE645" i="54"/>
  <c r="AD642" i="54"/>
  <c r="AH638" i="54"/>
  <c r="AG635" i="54"/>
  <c r="AF632" i="54"/>
  <c r="AE629" i="54"/>
  <c r="AD626" i="54"/>
  <c r="AH622" i="54"/>
  <c r="AG619" i="54"/>
  <c r="AF616" i="54"/>
  <c r="AE613" i="54"/>
  <c r="AD610" i="54"/>
  <c r="AH606" i="54"/>
  <c r="AG603" i="54"/>
  <c r="AF600" i="54"/>
  <c r="AE597" i="54"/>
  <c r="AD594" i="54"/>
  <c r="AH590" i="54"/>
  <c r="AG587" i="54"/>
  <c r="AF584" i="54"/>
  <c r="AE581" i="54"/>
  <c r="AD578" i="54"/>
  <c r="AH574" i="54"/>
  <c r="AG571" i="54"/>
  <c r="AF568" i="54"/>
  <c r="AE565" i="54"/>
  <c r="AD562" i="54"/>
  <c r="AH558" i="54"/>
  <c r="AG555" i="54"/>
  <c r="AF552" i="54"/>
  <c r="AE549" i="54"/>
  <c r="AD546" i="54"/>
  <c r="AH542" i="54"/>
  <c r="AG539" i="54"/>
  <c r="AF536" i="54"/>
  <c r="AE533" i="54"/>
  <c r="AD530" i="54"/>
  <c r="AH526" i="54"/>
  <c r="AG523" i="54"/>
  <c r="AF520" i="54"/>
  <c r="AE517" i="54"/>
  <c r="AD514" i="54"/>
  <c r="AH510" i="54"/>
  <c r="AG507" i="54"/>
  <c r="AF504" i="54"/>
  <c r="AE501" i="54"/>
  <c r="AD498" i="54"/>
  <c r="AH494" i="54"/>
  <c r="AG491" i="54"/>
  <c r="AF488" i="54"/>
  <c r="AE485" i="54"/>
  <c r="AD482" i="54"/>
  <c r="AH478" i="54"/>
  <c r="AG475" i="54"/>
  <c r="AF472" i="54"/>
  <c r="AE469" i="54"/>
  <c r="AD466" i="54"/>
  <c r="AH462" i="54"/>
  <c r="AG459" i="54"/>
  <c r="AF456" i="54"/>
  <c r="AE1008" i="54"/>
  <c r="AD1005" i="54"/>
  <c r="AH1001" i="54"/>
  <c r="AG998" i="54"/>
  <c r="AF995" i="54"/>
  <c r="AE992" i="54"/>
  <c r="AD989" i="54"/>
  <c r="AH985" i="54"/>
  <c r="AG982" i="54"/>
  <c r="AF979" i="54"/>
  <c r="AE976" i="54"/>
  <c r="AD973" i="54"/>
  <c r="AH969" i="54"/>
  <c r="AG966" i="54"/>
  <c r="AF963" i="54"/>
  <c r="AE960" i="54"/>
  <c r="AD957" i="54"/>
  <c r="AH953" i="54"/>
  <c r="AG950" i="54"/>
  <c r="AF947" i="54"/>
  <c r="AE944" i="54"/>
  <c r="AD941" i="54"/>
  <c r="AH937" i="54"/>
  <c r="AG934" i="54"/>
  <c r="AF931" i="54"/>
  <c r="AE928" i="54"/>
  <c r="AD925" i="54"/>
  <c r="AH921" i="54"/>
  <c r="AG918" i="54"/>
  <c r="AF915" i="54"/>
  <c r="AE912" i="54"/>
  <c r="AD909" i="54"/>
  <c r="AH905" i="54"/>
  <c r="AG902" i="54"/>
  <c r="AF899" i="54"/>
  <c r="AE896" i="54"/>
  <c r="AD893" i="54"/>
  <c r="AH889" i="54"/>
  <c r="AG886" i="54"/>
  <c r="AF883" i="54"/>
  <c r="AE880" i="54"/>
  <c r="AD877" i="54"/>
  <c r="AH873" i="54"/>
  <c r="AG870" i="54"/>
  <c r="AF867" i="54"/>
  <c r="AE864" i="54"/>
  <c r="AD861" i="54"/>
  <c r="AH857" i="54"/>
  <c r="AG854" i="54"/>
  <c r="AF851" i="54"/>
  <c r="AE848" i="54"/>
  <c r="AD845" i="54"/>
  <c r="AH841" i="54"/>
  <c r="AG838" i="54"/>
  <c r="AF835" i="54"/>
  <c r="AE832" i="54"/>
  <c r="AD829" i="54"/>
  <c r="AH825" i="54"/>
  <c r="AG822" i="54"/>
  <c r="AF819" i="54"/>
  <c r="AE816" i="54"/>
  <c r="AD813" i="54"/>
  <c r="AH809" i="54"/>
  <c r="AG806" i="54"/>
  <c r="AF803" i="54"/>
  <c r="AE800" i="54"/>
  <c r="AD797" i="54"/>
  <c r="AH793" i="54"/>
  <c r="AG790" i="54"/>
  <c r="AF787" i="54"/>
  <c r="AE784" i="54"/>
  <c r="AD781" i="54"/>
  <c r="AH777" i="54"/>
  <c r="AG774" i="54"/>
  <c r="AF771" i="54"/>
  <c r="AE768" i="54"/>
  <c r="AD765" i="54"/>
  <c r="AH761" i="54"/>
  <c r="AG758" i="54"/>
  <c r="AF755" i="54"/>
  <c r="AE752" i="54"/>
  <c r="AD749" i="54"/>
  <c r="AH745" i="54"/>
  <c r="AG742" i="54"/>
  <c r="AF739" i="54"/>
  <c r="AE736" i="54"/>
  <c r="AD733" i="54"/>
  <c r="AH729" i="54"/>
  <c r="AG726" i="54"/>
  <c r="AF723" i="54"/>
  <c r="AE720" i="54"/>
  <c r="AD717" i="54"/>
  <c r="AH713" i="54"/>
  <c r="AG710" i="54"/>
  <c r="AF707" i="54"/>
  <c r="AE704" i="54"/>
  <c r="AD701" i="54"/>
  <c r="AH697" i="54"/>
  <c r="AG694" i="54"/>
  <c r="AF691" i="54"/>
  <c r="AE688" i="54"/>
  <c r="AD685" i="54"/>
  <c r="AH681" i="54"/>
  <c r="AG678" i="54"/>
  <c r="AF675" i="54"/>
  <c r="AE672" i="54"/>
  <c r="AD669" i="54"/>
  <c r="AH665" i="54"/>
  <c r="AG662" i="54"/>
  <c r="AF659" i="54"/>
  <c r="AE656" i="54"/>
  <c r="AD653" i="54"/>
  <c r="AH649" i="54"/>
  <c r="AG646" i="54"/>
  <c r="AF643" i="54"/>
  <c r="AE640" i="54"/>
  <c r="AD637" i="54"/>
  <c r="AH633" i="54"/>
  <c r="AG630" i="54"/>
  <c r="AF627" i="54"/>
  <c r="AE624" i="54"/>
  <c r="AD621" i="54"/>
  <c r="AH617" i="54"/>
  <c r="AG614" i="54"/>
  <c r="AF611" i="54"/>
  <c r="AE608" i="54"/>
  <c r="AD605" i="54"/>
  <c r="AH601" i="54"/>
  <c r="AG598" i="54"/>
  <c r="AF595" i="54"/>
  <c r="AE592" i="54"/>
  <c r="AD589" i="54"/>
  <c r="AH585" i="54"/>
  <c r="AG582" i="54"/>
  <c r="AF579" i="54"/>
  <c r="AE576" i="54"/>
  <c r="AD573" i="54"/>
  <c r="AH569" i="54"/>
  <c r="AG566" i="54"/>
  <c r="AF563" i="54"/>
  <c r="AE560" i="54"/>
  <c r="AD557" i="54"/>
  <c r="AH553" i="54"/>
  <c r="AG550" i="54"/>
  <c r="AF547" i="54"/>
  <c r="AE544" i="54"/>
  <c r="AD541" i="54"/>
  <c r="AH537" i="54"/>
  <c r="AG534" i="54"/>
  <c r="AF531" i="54"/>
  <c r="AE528" i="54"/>
  <c r="AD525" i="54"/>
  <c r="AH521" i="54"/>
  <c r="AG518" i="54"/>
  <c r="AF515" i="54"/>
  <c r="AE512" i="54"/>
  <c r="AD509" i="54"/>
  <c r="AH505" i="54"/>
  <c r="AG502" i="54"/>
  <c r="AF499" i="54"/>
  <c r="AE496" i="54"/>
  <c r="AD493" i="54"/>
  <c r="AH489" i="54"/>
  <c r="AG486" i="54"/>
  <c r="AF483" i="54"/>
  <c r="AE480" i="54"/>
  <c r="AD477" i="54"/>
  <c r="AH473" i="54"/>
  <c r="AG470" i="54"/>
  <c r="AF467" i="54"/>
  <c r="AG1013" i="54"/>
  <c r="AF1010" i="54"/>
  <c r="AE1007" i="54"/>
  <c r="AD1004" i="54"/>
  <c r="AH1000" i="54"/>
  <c r="AG997" i="54"/>
  <c r="AF994" i="54"/>
  <c r="AE991" i="54"/>
  <c r="AD988" i="54"/>
  <c r="AH984" i="54"/>
  <c r="AG981" i="54"/>
  <c r="AF978" i="54"/>
  <c r="AE975" i="54"/>
  <c r="AD972" i="54"/>
  <c r="AH968" i="54"/>
  <c r="AG965" i="54"/>
  <c r="AF962" i="54"/>
  <c r="AE959" i="54"/>
  <c r="AD956" i="54"/>
  <c r="AH952" i="54"/>
  <c r="AG949" i="54"/>
  <c r="AF946" i="54"/>
  <c r="AE943" i="54"/>
  <c r="AD940" i="54"/>
  <c r="AH936" i="54"/>
  <c r="AG933" i="54"/>
  <c r="AF930" i="54"/>
  <c r="AE927" i="54"/>
  <c r="AD924" i="54"/>
  <c r="AH920" i="54"/>
  <c r="AG917" i="54"/>
  <c r="AF914" i="54"/>
  <c r="AE911" i="54"/>
  <c r="AD908" i="54"/>
  <c r="AH904" i="54"/>
  <c r="AG901" i="54"/>
  <c r="AF898" i="54"/>
  <c r="AE895" i="54"/>
  <c r="AD892" i="54"/>
  <c r="AH888" i="54"/>
  <c r="AG885" i="54"/>
  <c r="AF882" i="54"/>
  <c r="AE879" i="54"/>
  <c r="AD876" i="54"/>
  <c r="AH872" i="54"/>
  <c r="AG869" i="54"/>
  <c r="AF866" i="54"/>
  <c r="AE863" i="54"/>
  <c r="AD860" i="54"/>
  <c r="AH856" i="54"/>
  <c r="AC1052" i="54"/>
  <c r="AC1135" i="54"/>
  <c r="AC1087" i="54"/>
  <c r="AF4" i="54"/>
  <c r="AC1110" i="54"/>
  <c r="AI1110" i="54" s="1"/>
  <c r="L1110" i="56" s="1"/>
  <c r="AC1078" i="54"/>
  <c r="AC1046" i="54"/>
  <c r="AC330" i="54"/>
  <c r="AC314" i="54"/>
  <c r="AC10" i="54"/>
  <c r="AH10" i="54"/>
  <c r="AG7" i="54"/>
  <c r="AF1140" i="54"/>
  <c r="AE1137" i="54"/>
  <c r="AD1134" i="54"/>
  <c r="AH1130" i="54"/>
  <c r="AG1127" i="54"/>
  <c r="AF1124" i="54"/>
  <c r="AE1121" i="54"/>
  <c r="AD1118" i="54"/>
  <c r="AH1114" i="54"/>
  <c r="AG1111" i="54"/>
  <c r="AF1108" i="54"/>
  <c r="AE1105" i="54"/>
  <c r="AD1102" i="54"/>
  <c r="AH1098" i="54"/>
  <c r="AG1095" i="54"/>
  <c r="AF1092" i="54"/>
  <c r="AE1089" i="54"/>
  <c r="AD1086" i="54"/>
  <c r="AH1082" i="54"/>
  <c r="AG1079" i="54"/>
  <c r="AF1076" i="54"/>
  <c r="AE1073" i="54"/>
  <c r="AD1070" i="54"/>
  <c r="AH1066" i="54"/>
  <c r="AG1063" i="54"/>
  <c r="AF1060" i="54"/>
  <c r="AE1057" i="54"/>
  <c r="AD1054" i="54"/>
  <c r="AH1050" i="54"/>
  <c r="AG1047" i="54"/>
  <c r="AF1044" i="54"/>
  <c r="AE1041" i="54"/>
  <c r="AD1038" i="54"/>
  <c r="AH1034" i="54"/>
  <c r="AG1031" i="54"/>
  <c r="AF1028" i="54"/>
  <c r="AE1025" i="54"/>
  <c r="AD1022" i="54"/>
  <c r="AH1018" i="54"/>
  <c r="AG1015" i="54"/>
  <c r="AF1012" i="54"/>
  <c r="AE1009" i="54"/>
  <c r="AD1006" i="54"/>
  <c r="AH1002" i="54"/>
  <c r="AG999" i="54"/>
  <c r="AF996" i="54"/>
  <c r="AE993" i="54"/>
  <c r="AD990" i="54"/>
  <c r="AH986" i="54"/>
  <c r="AC1088" i="54"/>
  <c r="AC616" i="54"/>
  <c r="AC1115" i="54"/>
  <c r="AC1067" i="54"/>
  <c r="AC1134" i="54"/>
  <c r="AC1098" i="54"/>
  <c r="AC1066" i="54"/>
  <c r="AH4" i="54"/>
  <c r="AC1129" i="54"/>
  <c r="AI1129" i="54" s="1"/>
  <c r="L1129" i="56" s="1"/>
  <c r="AC1113" i="54"/>
  <c r="AC629" i="54"/>
  <c r="AC613" i="54"/>
  <c r="AC597" i="54"/>
  <c r="AC9" i="54"/>
  <c r="AG10" i="54"/>
  <c r="AF7" i="54"/>
  <c r="AE1140" i="54"/>
  <c r="AD1137" i="54"/>
  <c r="AH1133" i="54"/>
  <c r="AG1130" i="54"/>
  <c r="AF1127" i="54"/>
  <c r="AE1124" i="54"/>
  <c r="AD1121" i="54"/>
  <c r="AH1117" i="54"/>
  <c r="AG1114" i="54"/>
  <c r="AF1111" i="54"/>
  <c r="AE1108" i="54"/>
  <c r="AD1105" i="54"/>
  <c r="AH1101" i="54"/>
  <c r="AG1098" i="54"/>
  <c r="AF1095" i="54"/>
  <c r="AE1092" i="54"/>
  <c r="AD1089" i="54"/>
  <c r="AH1085" i="54"/>
  <c r="AG1082" i="54"/>
  <c r="AF1079" i="54"/>
  <c r="AE1076" i="54"/>
  <c r="AD1073" i="54"/>
  <c r="AH1069" i="54"/>
  <c r="AG1066" i="54"/>
  <c r="AF1063" i="54"/>
  <c r="AE1060" i="54"/>
  <c r="AD1057" i="54"/>
  <c r="AH1053" i="54"/>
  <c r="AG1050" i="54"/>
  <c r="AF1047" i="54"/>
  <c r="AE1044" i="54"/>
  <c r="AD1041" i="54"/>
  <c r="AH1037" i="54"/>
  <c r="AG1034" i="54"/>
  <c r="AF1031" i="54"/>
  <c r="AE1028" i="54"/>
  <c r="AD1025" i="54"/>
  <c r="AH1021" i="54"/>
  <c r="AG1018" i="54"/>
  <c r="AF1015" i="54"/>
  <c r="AE1012" i="54"/>
  <c r="AC1096" i="54"/>
  <c r="AC640" i="54"/>
  <c r="AC12" i="54"/>
  <c r="AI12" i="54" s="1"/>
  <c r="L12" i="56" s="1"/>
  <c r="AE11" i="54"/>
  <c r="AD8" i="54"/>
  <c r="AH1140" i="54"/>
  <c r="AG1137" i="54"/>
  <c r="AF1134" i="54"/>
  <c r="AE1131" i="54"/>
  <c r="AD1128" i="54"/>
  <c r="AH1124" i="54"/>
  <c r="AG1121" i="54"/>
  <c r="AF1118" i="54"/>
  <c r="AE1115" i="54"/>
  <c r="AD1112" i="54"/>
  <c r="AI1112" i="54" s="1"/>
  <c r="L1112" i="56" s="1"/>
  <c r="AH1108" i="54"/>
  <c r="AG1105" i="54"/>
  <c r="AF1102" i="54"/>
  <c r="AE1099" i="54"/>
  <c r="AD1096" i="54"/>
  <c r="AH1092" i="54"/>
  <c r="AG1089" i="54"/>
  <c r="AF1086" i="54"/>
  <c r="AE1083" i="54"/>
  <c r="AD1080" i="54"/>
  <c r="AH1076" i="54"/>
  <c r="AG1073" i="54"/>
  <c r="AF1070" i="54"/>
  <c r="AE1067" i="54"/>
  <c r="AD1064" i="54"/>
  <c r="AH1060" i="54"/>
  <c r="AG1057" i="54"/>
  <c r="AF1054" i="54"/>
  <c r="AE1051" i="54"/>
  <c r="AD1048" i="54"/>
  <c r="AH1044" i="54"/>
  <c r="AG1041" i="54"/>
  <c r="AF1038" i="54"/>
  <c r="AE1035" i="54"/>
  <c r="AD1032" i="54"/>
  <c r="AH1028" i="54"/>
  <c r="AG1025" i="54"/>
  <c r="AF1022" i="54"/>
  <c r="AE1019" i="54"/>
  <c r="AD1016" i="54"/>
  <c r="AC1076" i="54"/>
  <c r="AC620" i="54"/>
  <c r="AC1119" i="54"/>
  <c r="AC1071" i="54"/>
  <c r="AC1039" i="54"/>
  <c r="AC331" i="54"/>
  <c r="AC315" i="54"/>
  <c r="AC11" i="54"/>
  <c r="AD11" i="54"/>
  <c r="AH7" i="54"/>
  <c r="AG1140" i="54"/>
  <c r="AF1137" i="54"/>
  <c r="AE1134" i="54"/>
  <c r="AD1131" i="54"/>
  <c r="AH1127" i="54"/>
  <c r="AG1124" i="54"/>
  <c r="AF1121" i="54"/>
  <c r="AE1118" i="54"/>
  <c r="AD1115" i="54"/>
  <c r="AH1111" i="54"/>
  <c r="AG1108" i="54"/>
  <c r="AF1105" i="54"/>
  <c r="AE1102" i="54"/>
  <c r="AD1099" i="54"/>
  <c r="AH1095" i="54"/>
  <c r="AG1092" i="54"/>
  <c r="AF1089" i="54"/>
  <c r="AE1086" i="54"/>
  <c r="AD1083" i="54"/>
  <c r="AH1079" i="54"/>
  <c r="AG1076" i="54"/>
  <c r="AF1073" i="54"/>
  <c r="AE1070" i="54"/>
  <c r="AD1067" i="54"/>
  <c r="AH1063" i="54"/>
  <c r="AG1060" i="54"/>
  <c r="AF1057" i="54"/>
  <c r="AE1054" i="54"/>
  <c r="AD1051" i="54"/>
  <c r="AH1047" i="54"/>
  <c r="AG1044" i="54"/>
  <c r="AF1041" i="54"/>
  <c r="AE1038" i="54"/>
  <c r="AD1035" i="54"/>
  <c r="AH1031" i="54"/>
  <c r="AG1028" i="54"/>
  <c r="AF1025" i="54"/>
  <c r="AE1022" i="54"/>
  <c r="AD1019" i="54"/>
  <c r="AH1015" i="54"/>
  <c r="AG1012" i="54"/>
  <c r="AF1009" i="54"/>
  <c r="AG983" i="54"/>
  <c r="AF980" i="54"/>
  <c r="AE977" i="54"/>
  <c r="AD974" i="54"/>
  <c r="AH970" i="54"/>
  <c r="AG967" i="54"/>
  <c r="AF964" i="54"/>
  <c r="AE961" i="54"/>
  <c r="AD958" i="54"/>
  <c r="AH954" i="54"/>
  <c r="AG951" i="54"/>
  <c r="AF948" i="54"/>
  <c r="AE945" i="54"/>
  <c r="AD942" i="54"/>
  <c r="AH938" i="54"/>
  <c r="AG935" i="54"/>
  <c r="AF932" i="54"/>
  <c r="AE929" i="54"/>
  <c r="AD926" i="54"/>
  <c r="AH922" i="54"/>
  <c r="AG919" i="54"/>
  <c r="AF916" i="54"/>
  <c r="AE913" i="54"/>
  <c r="AD910" i="54"/>
  <c r="AH906" i="54"/>
  <c r="AG903" i="54"/>
  <c r="AF900" i="54"/>
  <c r="AE897" i="54"/>
  <c r="AD894" i="54"/>
  <c r="AH890" i="54"/>
  <c r="AG887" i="54"/>
  <c r="AF884" i="54"/>
  <c r="AE881" i="54"/>
  <c r="AD878" i="54"/>
  <c r="AH874" i="54"/>
  <c r="AG871" i="54"/>
  <c r="AF868" i="54"/>
  <c r="AE865" i="54"/>
  <c r="AD862" i="54"/>
  <c r="AH858" i="54"/>
  <c r="AG855" i="54"/>
  <c r="AF852" i="54"/>
  <c r="AE849" i="54"/>
  <c r="AD846" i="54"/>
  <c r="AH842" i="54"/>
  <c r="AG839" i="54"/>
  <c r="AF836" i="54"/>
  <c r="AE833" i="54"/>
  <c r="AD830" i="54"/>
  <c r="AH826" i="54"/>
  <c r="AG823" i="54"/>
  <c r="AF820" i="54"/>
  <c r="AE817" i="54"/>
  <c r="AD814" i="54"/>
  <c r="AH810" i="54"/>
  <c r="AG807" i="54"/>
  <c r="AF804" i="54"/>
  <c r="AE801" i="54"/>
  <c r="AD798" i="54"/>
  <c r="AH794" i="54"/>
  <c r="AG791" i="54"/>
  <c r="AF788" i="54"/>
  <c r="AE785" i="54"/>
  <c r="AD782" i="54"/>
  <c r="AH778" i="54"/>
  <c r="AG775" i="54"/>
  <c r="AF772" i="54"/>
  <c r="AE769" i="54"/>
  <c r="AD766" i="54"/>
  <c r="AH762" i="54"/>
  <c r="AG759" i="54"/>
  <c r="AF756" i="54"/>
  <c r="AE753" i="54"/>
  <c r="AD750" i="54"/>
  <c r="AH746" i="54"/>
  <c r="AG743" i="54"/>
  <c r="AF740" i="54"/>
  <c r="AE737" i="54"/>
  <c r="AD734" i="54"/>
  <c r="AH730" i="54"/>
  <c r="AG727" i="54"/>
  <c r="AF724" i="54"/>
  <c r="AE721" i="54"/>
  <c r="AD718" i="54"/>
  <c r="AH714" i="54"/>
  <c r="AG711" i="54"/>
  <c r="AF708" i="54"/>
  <c r="AE705" i="54"/>
  <c r="AD702" i="54"/>
  <c r="AH698" i="54"/>
  <c r="AG695" i="54"/>
  <c r="AF692" i="54"/>
  <c r="AE689" i="54"/>
  <c r="AD686" i="54"/>
  <c r="AH682" i="54"/>
  <c r="AG679" i="54"/>
  <c r="AF676" i="54"/>
  <c r="AE673" i="54"/>
  <c r="AD670" i="54"/>
  <c r="AH666" i="54"/>
  <c r="AG663" i="54"/>
  <c r="AF660" i="54"/>
  <c r="AE657" i="54"/>
  <c r="AD654" i="54"/>
  <c r="AH650" i="54"/>
  <c r="AG647" i="54"/>
  <c r="AF644" i="54"/>
  <c r="AE641" i="54"/>
  <c r="AD638" i="54"/>
  <c r="AH634" i="54"/>
  <c r="AG631" i="54"/>
  <c r="AF628" i="54"/>
  <c r="AE625" i="54"/>
  <c r="AD622" i="54"/>
  <c r="AH618" i="54"/>
  <c r="AG615" i="54"/>
  <c r="AF612" i="54"/>
  <c r="AE609" i="54"/>
  <c r="AD606" i="54"/>
  <c r="AH602" i="54"/>
  <c r="AG599" i="54"/>
  <c r="AF596" i="54"/>
  <c r="AE593" i="54"/>
  <c r="AD590" i="54"/>
  <c r="AH586" i="54"/>
  <c r="AG583" i="54"/>
  <c r="AF580" i="54"/>
  <c r="AE577" i="54"/>
  <c r="AD574" i="54"/>
  <c r="AH570" i="54"/>
  <c r="AG567" i="54"/>
  <c r="AF564" i="54"/>
  <c r="AE561" i="54"/>
  <c r="AD558" i="54"/>
  <c r="AH554" i="54"/>
  <c r="AG551" i="54"/>
  <c r="AF548" i="54"/>
  <c r="AE545" i="54"/>
  <c r="AD542" i="54"/>
  <c r="AH538" i="54"/>
  <c r="AG535" i="54"/>
  <c r="AF532" i="54"/>
  <c r="AE529" i="54"/>
  <c r="AD526" i="54"/>
  <c r="AH522" i="54"/>
  <c r="AG519" i="54"/>
  <c r="AF516" i="54"/>
  <c r="AE513" i="54"/>
  <c r="AD510" i="54"/>
  <c r="AH506" i="54"/>
  <c r="AG503" i="54"/>
  <c r="AF500" i="54"/>
  <c r="AE497" i="54"/>
  <c r="AD494" i="54"/>
  <c r="AH490" i="54"/>
  <c r="AG487" i="54"/>
  <c r="AF484" i="54"/>
  <c r="AE481" i="54"/>
  <c r="AD478" i="54"/>
  <c r="AH474" i="54"/>
  <c r="AG471" i="54"/>
  <c r="AF468" i="54"/>
  <c r="AE465" i="54"/>
  <c r="AD462" i="54"/>
  <c r="AH458" i="54"/>
  <c r="AG455" i="54"/>
  <c r="AF1007" i="54"/>
  <c r="AE1004" i="54"/>
  <c r="AD1001" i="54"/>
  <c r="AH997" i="54"/>
  <c r="AG994" i="54"/>
  <c r="AF991" i="54"/>
  <c r="AE988" i="54"/>
  <c r="AD985" i="54"/>
  <c r="AH981" i="54"/>
  <c r="AG978" i="54"/>
  <c r="AF975" i="54"/>
  <c r="AE972" i="54"/>
  <c r="AD969" i="54"/>
  <c r="AH965" i="54"/>
  <c r="AG962" i="54"/>
  <c r="AF959" i="54"/>
  <c r="AE956" i="54"/>
  <c r="AD953" i="54"/>
  <c r="AH949" i="54"/>
  <c r="AG946" i="54"/>
  <c r="AF943" i="54"/>
  <c r="AE940" i="54"/>
  <c r="AD937" i="54"/>
  <c r="AH933" i="54"/>
  <c r="AG930" i="54"/>
  <c r="AF927" i="54"/>
  <c r="AE924" i="54"/>
  <c r="AD921" i="54"/>
  <c r="AH917" i="54"/>
  <c r="AG914" i="54"/>
  <c r="AF911" i="54"/>
  <c r="AE908" i="54"/>
  <c r="AD905" i="54"/>
  <c r="AH901" i="54"/>
  <c r="AG898" i="54"/>
  <c r="AF895" i="54"/>
  <c r="AE892" i="54"/>
  <c r="AD889" i="54"/>
  <c r="AH885" i="54"/>
  <c r="AG882" i="54"/>
  <c r="AF879" i="54"/>
  <c r="AE876" i="54"/>
  <c r="AD873" i="54"/>
  <c r="AH869" i="54"/>
  <c r="AG866" i="54"/>
  <c r="AF863" i="54"/>
  <c r="AE860" i="54"/>
  <c r="AD857" i="54"/>
  <c r="AH853" i="54"/>
  <c r="AG850" i="54"/>
  <c r="AF847" i="54"/>
  <c r="AE844" i="54"/>
  <c r="AD841" i="54"/>
  <c r="AH837" i="54"/>
  <c r="AG834" i="54"/>
  <c r="AF831" i="54"/>
  <c r="AE828" i="54"/>
  <c r="AD825" i="54"/>
  <c r="AH821" i="54"/>
  <c r="AG818" i="54"/>
  <c r="AF815" i="54"/>
  <c r="AE812" i="54"/>
  <c r="AD809" i="54"/>
  <c r="AH805" i="54"/>
  <c r="AG802" i="54"/>
  <c r="AF799" i="54"/>
  <c r="AE796" i="54"/>
  <c r="AD793" i="54"/>
  <c r="AH789" i="54"/>
  <c r="AG786" i="54"/>
  <c r="AF783" i="54"/>
  <c r="AE780" i="54"/>
  <c r="AD777" i="54"/>
  <c r="AH773" i="54"/>
  <c r="AG770" i="54"/>
  <c r="AF767" i="54"/>
  <c r="AE764" i="54"/>
  <c r="AD761" i="54"/>
  <c r="AH757" i="54"/>
  <c r="AG754" i="54"/>
  <c r="AF751" i="54"/>
  <c r="AE748" i="54"/>
  <c r="AD745" i="54"/>
  <c r="AH741" i="54"/>
  <c r="AG738" i="54"/>
  <c r="AF735" i="54"/>
  <c r="AE732" i="54"/>
  <c r="AD729" i="54"/>
  <c r="AH725" i="54"/>
  <c r="AG722" i="54"/>
  <c r="AF719" i="54"/>
  <c r="AE716" i="54"/>
  <c r="AD713" i="54"/>
  <c r="AH709" i="54"/>
  <c r="AG706" i="54"/>
  <c r="AF703" i="54"/>
  <c r="AE700" i="54"/>
  <c r="AD697" i="54"/>
  <c r="AH693" i="54"/>
  <c r="AG690" i="54"/>
  <c r="AF687" i="54"/>
  <c r="AE684" i="54"/>
  <c r="AD681" i="54"/>
  <c r="AH677" i="54"/>
  <c r="AG674" i="54"/>
  <c r="AF671" i="54"/>
  <c r="AE668" i="54"/>
  <c r="AD665" i="54"/>
  <c r="AH661" i="54"/>
  <c r="AG658" i="54"/>
  <c r="AF655" i="54"/>
  <c r="AE652" i="54"/>
  <c r="AD649" i="54"/>
  <c r="AH645" i="54"/>
  <c r="AG642" i="54"/>
  <c r="AF639" i="54"/>
  <c r="AE636" i="54"/>
  <c r="AD633" i="54"/>
  <c r="AH629" i="54"/>
  <c r="AG626" i="54"/>
  <c r="AF623" i="54"/>
  <c r="AE620" i="54"/>
  <c r="AD617" i="54"/>
  <c r="AH613" i="54"/>
  <c r="AG610" i="54"/>
  <c r="AF607" i="54"/>
  <c r="AE604" i="54"/>
  <c r="AD601" i="54"/>
  <c r="AH597" i="54"/>
  <c r="AG594" i="54"/>
  <c r="AF591" i="54"/>
  <c r="AE588" i="54"/>
  <c r="AD585" i="54"/>
  <c r="AH581" i="54"/>
  <c r="AG578" i="54"/>
  <c r="AF575" i="54"/>
  <c r="AE572" i="54"/>
  <c r="AD569" i="54"/>
  <c r="AH565" i="54"/>
  <c r="AG562" i="54"/>
  <c r="AF559" i="54"/>
  <c r="AE556" i="54"/>
  <c r="AD553" i="54"/>
  <c r="AH549" i="54"/>
  <c r="AG546" i="54"/>
  <c r="AF543" i="54"/>
  <c r="AE540" i="54"/>
  <c r="AD537" i="54"/>
  <c r="AH533" i="54"/>
  <c r="AG530" i="54"/>
  <c r="AF527" i="54"/>
  <c r="AE524" i="54"/>
  <c r="AD521" i="54"/>
  <c r="AH517" i="54"/>
  <c r="AG514" i="54"/>
  <c r="AF511" i="54"/>
  <c r="AE508" i="54"/>
  <c r="AD505" i="54"/>
  <c r="AH501" i="54"/>
  <c r="AG498" i="54"/>
  <c r="AF495" i="54"/>
  <c r="AE492" i="54"/>
  <c r="AD489" i="54"/>
  <c r="AH485" i="54"/>
  <c r="AG482" i="54"/>
  <c r="AF479" i="54"/>
  <c r="AE476" i="54"/>
  <c r="AD473" i="54"/>
  <c r="AH469" i="54"/>
  <c r="AG466" i="54"/>
  <c r="AH1012" i="54"/>
  <c r="AG1009" i="54"/>
  <c r="AF1006" i="54"/>
  <c r="AE1003" i="54"/>
  <c r="AD1000" i="54"/>
  <c r="AH996" i="54"/>
  <c r="AG993" i="54"/>
  <c r="AF990" i="54"/>
  <c r="AE987" i="54"/>
  <c r="AD984" i="54"/>
  <c r="AH980" i="54"/>
  <c r="AG977" i="54"/>
  <c r="AF974" i="54"/>
  <c r="AE971" i="54"/>
  <c r="AD968" i="54"/>
  <c r="AH964" i="54"/>
  <c r="AG961" i="54"/>
  <c r="AF958" i="54"/>
  <c r="AE955" i="54"/>
  <c r="AD952" i="54"/>
  <c r="AH948" i="54"/>
  <c r="AG945" i="54"/>
  <c r="AF942" i="54"/>
  <c r="AE939" i="54"/>
  <c r="AD936" i="54"/>
  <c r="AH932" i="54"/>
  <c r="AG929" i="54"/>
  <c r="AF926" i="54"/>
  <c r="AE923" i="54"/>
  <c r="AD920" i="54"/>
  <c r="AH916" i="54"/>
  <c r="AG913" i="54"/>
  <c r="AF910" i="54"/>
  <c r="AE907" i="54"/>
  <c r="AD904" i="54"/>
  <c r="AH900" i="54"/>
  <c r="AG897" i="54"/>
  <c r="AF894" i="54"/>
  <c r="AE891" i="54"/>
  <c r="AD888" i="54"/>
  <c r="AH884" i="54"/>
  <c r="AG881" i="54"/>
  <c r="AF878" i="54"/>
  <c r="AE875" i="54"/>
  <c r="AD872" i="54"/>
  <c r="AH868" i="54"/>
  <c r="AG865" i="54"/>
  <c r="AF862" i="54"/>
  <c r="AE859" i="54"/>
  <c r="AD856" i="54"/>
  <c r="AG849" i="54"/>
  <c r="AE843" i="54"/>
  <c r="AH836" i="54"/>
  <c r="AF830" i="54"/>
  <c r="AD824" i="54"/>
  <c r="AG817" i="54"/>
  <c r="AE811" i="54"/>
  <c r="AH804" i="54"/>
  <c r="AF798" i="54"/>
  <c r="AD792" i="54"/>
  <c r="AG785" i="54"/>
  <c r="AE779" i="54"/>
  <c r="AH772" i="54"/>
  <c r="AF766" i="54"/>
  <c r="AD760" i="54"/>
  <c r="AG753" i="54"/>
  <c r="AE747" i="54"/>
  <c r="AH740" i="54"/>
  <c r="AF734" i="54"/>
  <c r="AD728" i="54"/>
  <c r="AG721" i="54"/>
  <c r="AE715" i="54"/>
  <c r="AH708" i="54"/>
  <c r="AF702" i="54"/>
  <c r="AD696" i="54"/>
  <c r="AG689" i="54"/>
  <c r="AE683" i="54"/>
  <c r="AH676" i="54"/>
  <c r="AF670" i="54"/>
  <c r="AD664" i="54"/>
  <c r="AG657" i="54"/>
  <c r="AE651" i="54"/>
  <c r="AH644" i="54"/>
  <c r="AF638" i="54"/>
  <c r="AD632" i="54"/>
  <c r="AG625" i="54"/>
  <c r="AE619" i="54"/>
  <c r="AH612" i="54"/>
  <c r="AF606" i="54"/>
  <c r="AD600" i="54"/>
  <c r="AD596" i="54"/>
  <c r="AH592" i="54"/>
  <c r="AG589" i="54"/>
  <c r="AF586" i="54"/>
  <c r="AE583" i="54"/>
  <c r="AD580" i="54"/>
  <c r="AH576" i="54"/>
  <c r="AG573" i="54"/>
  <c r="AF570" i="54"/>
  <c r="AE567" i="54"/>
  <c r="AD564" i="54"/>
  <c r="AH560" i="54"/>
  <c r="AG557" i="54"/>
  <c r="AF554" i="54"/>
  <c r="AE551" i="54"/>
  <c r="AD548" i="54"/>
  <c r="AH544" i="54"/>
  <c r="AG541" i="54"/>
  <c r="AF538" i="54"/>
  <c r="AE535" i="54"/>
  <c r="AD532" i="54"/>
  <c r="AH528" i="54"/>
  <c r="AG525" i="54"/>
  <c r="AF522" i="54"/>
  <c r="AE519" i="54"/>
  <c r="AD516" i="54"/>
  <c r="AH512" i="54"/>
  <c r="AG509" i="54"/>
  <c r="AF506" i="54"/>
  <c r="AE503" i="54"/>
  <c r="AD500" i="54"/>
  <c r="AH496" i="54"/>
  <c r="AG493" i="54"/>
  <c r="AF490" i="54"/>
  <c r="AE487" i="54"/>
  <c r="AD484" i="54"/>
  <c r="AH480" i="54"/>
  <c r="AG477" i="54"/>
  <c r="AF474" i="54"/>
  <c r="AE471" i="54"/>
  <c r="AE1006" i="54"/>
  <c r="AD1003" i="54"/>
  <c r="AH999" i="54"/>
  <c r="AG996" i="54"/>
  <c r="AF993" i="54"/>
  <c r="AE990" i="54"/>
  <c r="AD987" i="54"/>
  <c r="AH983" i="54"/>
  <c r="AG980" i="54"/>
  <c r="AF977" i="54"/>
  <c r="AE974" i="54"/>
  <c r="AD971" i="54"/>
  <c r="AH967" i="54"/>
  <c r="AG964" i="54"/>
  <c r="AF961" i="54"/>
  <c r="AE958" i="54"/>
  <c r="AD955" i="54"/>
  <c r="AH951" i="54"/>
  <c r="AG948" i="54"/>
  <c r="AF945" i="54"/>
  <c r="AE942" i="54"/>
  <c r="AD939" i="54"/>
  <c r="AH935" i="54"/>
  <c r="AG932" i="54"/>
  <c r="AF929" i="54"/>
  <c r="AE926" i="54"/>
  <c r="AD923" i="54"/>
  <c r="AH919" i="54"/>
  <c r="AG916" i="54"/>
  <c r="AF913" i="54"/>
  <c r="AE910" i="54"/>
  <c r="AD907" i="54"/>
  <c r="AH903" i="54"/>
  <c r="AG900" i="54"/>
  <c r="AF897" i="54"/>
  <c r="AE894" i="54"/>
  <c r="AD891" i="54"/>
  <c r="AH887" i="54"/>
  <c r="AG884" i="54"/>
  <c r="AF881" i="54"/>
  <c r="AE878" i="54"/>
  <c r="AD875" i="54"/>
  <c r="AH871" i="54"/>
  <c r="AG868" i="54"/>
  <c r="AF865" i="54"/>
  <c r="AE862" i="54"/>
  <c r="AD859" i="54"/>
  <c r="AH855" i="54"/>
  <c r="AG852" i="54"/>
  <c r="AF849" i="54"/>
  <c r="AE846" i="54"/>
  <c r="AD843" i="54"/>
  <c r="AH839" i="54"/>
  <c r="AG836" i="54"/>
  <c r="AF833" i="54"/>
  <c r="AE830" i="54"/>
  <c r="AD827" i="54"/>
  <c r="AH823" i="54"/>
  <c r="AG820" i="54"/>
  <c r="AF817" i="54"/>
  <c r="AE814" i="54"/>
  <c r="AD811" i="54"/>
  <c r="AH807" i="54"/>
  <c r="AG804" i="54"/>
  <c r="AF801" i="54"/>
  <c r="AE798" i="54"/>
  <c r="AD795" i="54"/>
  <c r="AH791" i="54"/>
  <c r="AG788" i="54"/>
  <c r="AF785" i="54"/>
  <c r="AE782" i="54"/>
  <c r="AD779" i="54"/>
  <c r="AH775" i="54"/>
  <c r="AG772" i="54"/>
  <c r="AF769" i="54"/>
  <c r="AE766" i="54"/>
  <c r="AD763" i="54"/>
  <c r="AH759" i="54"/>
  <c r="AG756" i="54"/>
  <c r="AF753" i="54"/>
  <c r="AE750" i="54"/>
  <c r="AD747" i="54"/>
  <c r="AH743" i="54"/>
  <c r="AG740" i="54"/>
  <c r="AF737" i="54"/>
  <c r="AE734" i="54"/>
  <c r="AD731" i="54"/>
  <c r="AH727" i="54"/>
  <c r="AG724" i="54"/>
  <c r="AF721" i="54"/>
  <c r="AE718" i="54"/>
  <c r="AD715" i="54"/>
  <c r="AH711" i="54"/>
  <c r="AG708" i="54"/>
  <c r="AF705" i="54"/>
  <c r="AE702" i="54"/>
  <c r="AD699" i="54"/>
  <c r="AH695" i="54"/>
  <c r="AG692" i="54"/>
  <c r="AF689" i="54"/>
  <c r="AE686" i="54"/>
  <c r="AD683" i="54"/>
  <c r="AH679" i="54"/>
  <c r="AG676" i="54"/>
  <c r="AF673" i="54"/>
  <c r="AE670" i="54"/>
  <c r="AD667" i="54"/>
  <c r="AH663" i="54"/>
  <c r="AG660" i="54"/>
  <c r="AF657" i="54"/>
  <c r="AE654" i="54"/>
  <c r="AD651" i="54"/>
  <c r="AH647" i="54"/>
  <c r="AG644" i="54"/>
  <c r="AF641" i="54"/>
  <c r="AE638" i="54"/>
  <c r="AD635" i="54"/>
  <c r="AH631" i="54"/>
  <c r="AG628" i="54"/>
  <c r="AF625" i="54"/>
  <c r="AE622" i="54"/>
  <c r="AD619" i="54"/>
  <c r="AH615" i="54"/>
  <c r="AG612" i="54"/>
  <c r="AF609" i="54"/>
  <c r="AE606" i="54"/>
  <c r="AD603" i="54"/>
  <c r="AH599" i="54"/>
  <c r="AG596" i="54"/>
  <c r="AF593" i="54"/>
  <c r="AE590" i="54"/>
  <c r="AD587" i="54"/>
  <c r="AH583" i="54"/>
  <c r="AG580" i="54"/>
  <c r="AF577" i="54"/>
  <c r="AE574" i="54"/>
  <c r="AD571" i="54"/>
  <c r="AH567" i="54"/>
  <c r="AG564" i="54"/>
  <c r="AF561" i="54"/>
  <c r="AE558" i="54"/>
  <c r="AD555" i="54"/>
  <c r="AH551" i="54"/>
  <c r="AG548" i="54"/>
  <c r="AF545" i="54"/>
  <c r="AE542" i="54"/>
  <c r="AD539" i="54"/>
  <c r="AH535" i="54"/>
  <c r="AG532" i="54"/>
  <c r="AF529" i="54"/>
  <c r="AE526" i="54"/>
  <c r="AD523" i="54"/>
  <c r="AH519" i="54"/>
  <c r="AG516" i="54"/>
  <c r="AF513" i="54"/>
  <c r="AE510" i="54"/>
  <c r="AD507" i="54"/>
  <c r="AH503" i="54"/>
  <c r="AG500" i="54"/>
  <c r="AF497" i="54"/>
  <c r="AE494" i="54"/>
  <c r="AD491" i="54"/>
  <c r="AH487" i="54"/>
  <c r="AG484" i="54"/>
  <c r="AF481" i="54"/>
  <c r="AE478" i="54"/>
  <c r="AD475" i="54"/>
  <c r="AH471" i="54"/>
  <c r="AD454" i="54"/>
  <c r="AH450" i="54"/>
  <c r="AG447" i="54"/>
  <c r="AF444" i="54"/>
  <c r="AE441" i="54"/>
  <c r="AD438" i="54"/>
  <c r="AH434" i="54"/>
  <c r="AG431" i="54"/>
  <c r="AF428" i="54"/>
  <c r="AE425" i="54"/>
  <c r="AD422" i="54"/>
  <c r="AH418" i="54"/>
  <c r="AG415" i="54"/>
  <c r="AF412" i="54"/>
  <c r="AE409" i="54"/>
  <c r="AD406" i="54"/>
  <c r="AH402" i="54"/>
  <c r="AG399" i="54"/>
  <c r="AF396" i="54"/>
  <c r="AE393" i="54"/>
  <c r="AD390" i="54"/>
  <c r="AH386" i="54"/>
  <c r="AG383" i="54"/>
  <c r="AF380" i="54"/>
  <c r="AE377" i="54"/>
  <c r="AD374" i="54"/>
  <c r="AH370" i="54"/>
  <c r="AG367" i="54"/>
  <c r="AF364" i="54"/>
  <c r="AE361" i="54"/>
  <c r="AD358" i="54"/>
  <c r="AH354" i="54"/>
  <c r="AG351" i="54"/>
  <c r="AF348" i="54"/>
  <c r="AE345" i="54"/>
  <c r="AD342" i="54"/>
  <c r="AH338" i="54"/>
  <c r="AG335" i="54"/>
  <c r="AF332" i="54"/>
  <c r="AE329" i="54"/>
  <c r="AD326" i="54"/>
  <c r="AH322" i="54"/>
  <c r="AG319" i="54"/>
  <c r="AF316" i="54"/>
  <c r="AE313" i="54"/>
  <c r="AD310" i="54"/>
  <c r="AH306" i="54"/>
  <c r="AG303" i="54"/>
  <c r="AF300" i="54"/>
  <c r="AE297" i="54"/>
  <c r="AD294" i="54"/>
  <c r="AH290" i="54"/>
  <c r="AG287" i="54"/>
  <c r="AF284" i="54"/>
  <c r="AE281" i="54"/>
  <c r="AD278" i="54"/>
  <c r="AH274" i="54"/>
  <c r="AG271" i="54"/>
  <c r="AF268" i="54"/>
  <c r="AE265" i="54"/>
  <c r="AD262" i="54"/>
  <c r="AH258" i="54"/>
  <c r="AG255" i="54"/>
  <c r="AF252" i="54"/>
  <c r="AE249" i="54"/>
  <c r="AD246" i="54"/>
  <c r="AH242" i="54"/>
  <c r="AG239" i="54"/>
  <c r="AF236" i="54"/>
  <c r="AE233" i="54"/>
  <c r="AD230" i="54"/>
  <c r="AH226" i="54"/>
  <c r="AG223" i="54"/>
  <c r="AF220" i="54"/>
  <c r="AE217" i="54"/>
  <c r="AD214" i="54"/>
  <c r="AH210" i="54"/>
  <c r="AG207" i="54"/>
  <c r="AF204" i="54"/>
  <c r="AE201" i="54"/>
  <c r="AD198" i="54"/>
  <c r="AH194" i="54"/>
  <c r="AG191" i="54"/>
  <c r="AF188" i="54"/>
  <c r="AG462" i="54"/>
  <c r="AF459" i="54"/>
  <c r="AE456" i="54"/>
  <c r="AD453" i="54"/>
  <c r="AH449" i="54"/>
  <c r="AG446" i="54"/>
  <c r="AF443" i="54"/>
  <c r="AE440" i="54"/>
  <c r="AD437" i="54"/>
  <c r="AH433" i="54"/>
  <c r="AG430" i="54"/>
  <c r="AF427" i="54"/>
  <c r="AE424" i="54"/>
  <c r="AD421" i="54"/>
  <c r="AH417" i="54"/>
  <c r="AG414" i="54"/>
  <c r="AF411" i="54"/>
  <c r="AE408" i="54"/>
  <c r="AD405" i="54"/>
  <c r="AH401" i="54"/>
  <c r="AG398" i="54"/>
  <c r="AF395" i="54"/>
  <c r="AE392" i="54"/>
  <c r="AD389" i="54"/>
  <c r="AH385" i="54"/>
  <c r="AG382" i="54"/>
  <c r="AF379" i="54"/>
  <c r="AE376" i="54"/>
  <c r="AD373" i="54"/>
  <c r="AH369" i="54"/>
  <c r="AG366" i="54"/>
  <c r="AF363" i="54"/>
  <c r="AE360" i="54"/>
  <c r="AD357" i="54"/>
  <c r="AH353" i="54"/>
  <c r="AG350" i="54"/>
  <c r="AF347" i="54"/>
  <c r="AE344" i="54"/>
  <c r="AD341" i="54"/>
  <c r="AH337" i="54"/>
  <c r="AG334" i="54"/>
  <c r="AF331" i="54"/>
  <c r="AE328" i="54"/>
  <c r="AD325" i="54"/>
  <c r="AH321" i="54"/>
  <c r="AG318" i="54"/>
  <c r="AF315" i="54"/>
  <c r="AE312" i="54"/>
  <c r="AD309" i="54"/>
  <c r="AH305" i="54"/>
  <c r="AG302" i="54"/>
  <c r="AF299" i="54"/>
  <c r="AE296" i="54"/>
  <c r="AD293" i="54"/>
  <c r="AH289" i="54"/>
  <c r="AG286" i="54"/>
  <c r="AF283" i="54"/>
  <c r="AE280" i="54"/>
  <c r="AD277" i="54"/>
  <c r="AH273" i="54"/>
  <c r="AG270" i="54"/>
  <c r="AF267" i="54"/>
  <c r="AE264" i="54"/>
  <c r="AD261" i="54"/>
  <c r="AH257" i="54"/>
  <c r="AG254" i="54"/>
  <c r="AF251" i="54"/>
  <c r="AE248" i="54"/>
  <c r="AD245" i="54"/>
  <c r="AH241" i="54"/>
  <c r="AG238" i="54"/>
  <c r="AF235" i="54"/>
  <c r="AE232" i="54"/>
  <c r="AD229" i="54"/>
  <c r="AH225" i="54"/>
  <c r="AG222" i="54"/>
  <c r="AF219" i="54"/>
  <c r="AE216" i="54"/>
  <c r="AD213" i="54"/>
  <c r="AH209" i="54"/>
  <c r="AG206" i="54"/>
  <c r="AF203" i="54"/>
  <c r="AE200" i="54"/>
  <c r="AD197" i="54"/>
  <c r="AH193" i="54"/>
  <c r="AF466" i="54"/>
  <c r="AE463" i="54"/>
  <c r="AD460" i="54"/>
  <c r="AH456" i="54"/>
  <c r="AG453" i="54"/>
  <c r="AF450" i="54"/>
  <c r="AE447" i="54"/>
  <c r="AD444" i="54"/>
  <c r="AH440" i="54"/>
  <c r="AG437" i="54"/>
  <c r="AF434" i="54"/>
  <c r="AE431" i="54"/>
  <c r="AD428" i="54"/>
  <c r="AH424" i="54"/>
  <c r="AG421" i="54"/>
  <c r="AF418" i="54"/>
  <c r="AE415" i="54"/>
  <c r="AD412" i="54"/>
  <c r="AH408" i="54"/>
  <c r="AG405" i="54"/>
  <c r="AF402" i="54"/>
  <c r="AE399" i="54"/>
  <c r="AD396" i="54"/>
  <c r="AH392" i="54"/>
  <c r="AG389" i="54"/>
  <c r="AF386" i="54"/>
  <c r="AE383" i="54"/>
  <c r="AD380" i="54"/>
  <c r="AH376" i="54"/>
  <c r="AG373" i="54"/>
  <c r="AF370" i="54"/>
  <c r="AE367" i="54"/>
  <c r="AD364" i="54"/>
  <c r="AH360" i="54"/>
  <c r="AG357" i="54"/>
  <c r="AF354" i="54"/>
  <c r="AE351" i="54"/>
  <c r="AD348" i="54"/>
  <c r="AH344" i="54"/>
  <c r="AG341" i="54"/>
  <c r="AF338" i="54"/>
  <c r="AE335" i="54"/>
  <c r="AD332" i="54"/>
  <c r="AH328" i="54"/>
  <c r="AG325" i="54"/>
  <c r="AF322" i="54"/>
  <c r="AE319" i="54"/>
  <c r="AD316" i="54"/>
  <c r="AH312" i="54"/>
  <c r="AG309" i="54"/>
  <c r="AF306" i="54"/>
  <c r="AE303" i="54"/>
  <c r="AD300" i="54"/>
  <c r="AH296" i="54"/>
  <c r="AG293" i="54"/>
  <c r="AF290" i="54"/>
  <c r="AE287" i="54"/>
  <c r="AD284" i="54"/>
  <c r="AH280" i="54"/>
  <c r="AG277" i="54"/>
  <c r="AF274" i="54"/>
  <c r="AE271" i="54"/>
  <c r="AD268" i="54"/>
  <c r="AH264" i="54"/>
  <c r="AG261" i="54"/>
  <c r="AF258" i="54"/>
  <c r="AE255" i="54"/>
  <c r="AD252" i="54"/>
  <c r="AH248" i="54"/>
  <c r="AG245" i="54"/>
  <c r="AF242" i="54"/>
  <c r="AE239" i="54"/>
  <c r="AD236" i="54"/>
  <c r="AH232" i="54"/>
  <c r="AG229" i="54"/>
  <c r="AF226" i="54"/>
  <c r="AE223" i="54"/>
  <c r="AD220" i="54"/>
  <c r="AH216" i="54"/>
  <c r="AG213" i="54"/>
  <c r="AF210" i="54"/>
  <c r="AE207" i="54"/>
  <c r="AD204" i="54"/>
  <c r="AH200" i="54"/>
  <c r="AG197" i="54"/>
  <c r="AH467" i="54"/>
  <c r="AG464" i="54"/>
  <c r="AF461" i="54"/>
  <c r="AE458" i="54"/>
  <c r="AD455" i="54"/>
  <c r="AH451" i="54"/>
  <c r="AG448" i="54"/>
  <c r="AF445" i="54"/>
  <c r="AE442" i="54"/>
  <c r="AD439" i="54"/>
  <c r="AH435" i="54"/>
  <c r="AG432" i="54"/>
  <c r="AF429" i="54"/>
  <c r="AE426" i="54"/>
  <c r="AD423" i="54"/>
  <c r="AH419" i="54"/>
  <c r="AG416" i="54"/>
  <c r="AF413" i="54"/>
  <c r="AE410" i="54"/>
  <c r="AD407" i="54"/>
  <c r="AH403" i="54"/>
  <c r="AG400" i="54"/>
  <c r="AF397" i="54"/>
  <c r="AE394" i="54"/>
  <c r="AD391" i="54"/>
  <c r="AH387" i="54"/>
  <c r="AG384" i="54"/>
  <c r="AF381" i="54"/>
  <c r="AE378" i="54"/>
  <c r="AD375" i="54"/>
  <c r="AH371" i="54"/>
  <c r="AG368" i="54"/>
  <c r="AF365" i="54"/>
  <c r="AE362" i="54"/>
  <c r="AD359" i="54"/>
  <c r="AH355" i="54"/>
  <c r="AG352" i="54"/>
  <c r="AF349" i="54"/>
  <c r="AE346" i="54"/>
  <c r="AD343" i="54"/>
  <c r="AH339" i="54"/>
  <c r="AG336" i="54"/>
  <c r="AF333" i="54"/>
  <c r="AE330" i="54"/>
  <c r="AD327" i="54"/>
  <c r="AH323" i="54"/>
  <c r="AG320" i="54"/>
  <c r="AF317" i="54"/>
  <c r="AE314" i="54"/>
  <c r="AD311" i="54"/>
  <c r="AH307" i="54"/>
  <c r="AG304" i="54"/>
  <c r="AF301" i="54"/>
  <c r="AE298" i="54"/>
  <c r="AD295" i="54"/>
  <c r="AH291" i="54"/>
  <c r="AG288" i="54"/>
  <c r="AF285" i="54"/>
  <c r="AE282" i="54"/>
  <c r="AD279" i="54"/>
  <c r="AH275" i="54"/>
  <c r="AG272" i="54"/>
  <c r="AF269" i="54"/>
  <c r="AE266" i="54"/>
  <c r="AD263" i="54"/>
  <c r="AH259" i="54"/>
  <c r="AG256" i="54"/>
  <c r="AF253" i="54"/>
  <c r="AE250" i="54"/>
  <c r="AD247" i="54"/>
  <c r="AH243" i="54"/>
  <c r="AG240" i="54"/>
  <c r="AF237" i="54"/>
  <c r="AE234" i="54"/>
  <c r="AD231" i="54"/>
  <c r="AH227" i="54"/>
  <c r="AG224" i="54"/>
  <c r="AF221" i="54"/>
  <c r="AE218" i="54"/>
  <c r="AD215" i="54"/>
  <c r="AH211" i="54"/>
  <c r="AG208" i="54"/>
  <c r="AF205" i="54"/>
  <c r="AE185" i="54"/>
  <c r="AD182" i="54"/>
  <c r="AH178" i="54"/>
  <c r="AG175" i="54"/>
  <c r="AF172" i="54"/>
  <c r="AE169" i="54"/>
  <c r="AD166" i="54"/>
  <c r="AH162" i="54"/>
  <c r="AG159" i="54"/>
  <c r="AF156" i="54"/>
  <c r="AE153" i="54"/>
  <c r="AD150" i="54"/>
  <c r="AH146" i="54"/>
  <c r="AG143" i="54"/>
  <c r="AF140" i="54"/>
  <c r="AE137" i="54"/>
  <c r="AD134" i="54"/>
  <c r="AH130" i="54"/>
  <c r="AG127" i="54"/>
  <c r="AF124" i="54"/>
  <c r="AE121" i="54"/>
  <c r="AD118" i="54"/>
  <c r="AH114" i="54"/>
  <c r="AG111" i="54"/>
  <c r="AF108" i="54"/>
  <c r="AE105" i="54"/>
  <c r="AD102" i="54"/>
  <c r="AH98" i="54"/>
  <c r="AG95" i="54"/>
  <c r="AF92" i="54"/>
  <c r="AE89" i="54"/>
  <c r="AD86" i="54"/>
  <c r="AH82" i="54"/>
  <c r="AG79" i="54"/>
  <c r="AF76" i="54"/>
  <c r="AE73" i="54"/>
  <c r="AD70" i="54"/>
  <c r="AH66" i="54"/>
  <c r="AG63" i="54"/>
  <c r="AF60" i="54"/>
  <c r="AE57" i="54"/>
  <c r="AD54" i="54"/>
  <c r="AH50" i="54"/>
  <c r="AG47" i="54"/>
  <c r="AF44" i="54"/>
  <c r="AE41" i="54"/>
  <c r="AD38" i="54"/>
  <c r="AH34" i="54"/>
  <c r="AF31" i="54"/>
  <c r="AE28" i="54"/>
  <c r="AD25" i="54"/>
  <c r="AH21" i="54"/>
  <c r="AG18" i="54"/>
  <c r="AF15" i="54"/>
  <c r="AD193" i="54"/>
  <c r="AH189" i="54"/>
  <c r="AG186" i="54"/>
  <c r="AF183" i="54"/>
  <c r="AE180" i="54"/>
  <c r="AD177" i="54"/>
  <c r="AH173" i="54"/>
  <c r="AG170" i="54"/>
  <c r="AF167" i="54"/>
  <c r="AE164" i="54"/>
  <c r="AD161" i="54"/>
  <c r="AH157" i="54"/>
  <c r="AG154" i="54"/>
  <c r="AF151" i="54"/>
  <c r="AE148" i="54"/>
  <c r="AD145" i="54"/>
  <c r="AG853" i="54"/>
  <c r="AE847" i="54"/>
  <c r="AH840" i="54"/>
  <c r="AF834" i="54"/>
  <c r="AD828" i="54"/>
  <c r="AG821" i="54"/>
  <c r="AE815" i="54"/>
  <c r="AH808" i="54"/>
  <c r="AF802" i="54"/>
  <c r="AD796" i="54"/>
  <c r="AG789" i="54"/>
  <c r="AE783" i="54"/>
  <c r="AH776" i="54"/>
  <c r="AF770" i="54"/>
  <c r="AD764" i="54"/>
  <c r="AG757" i="54"/>
  <c r="AE751" i="54"/>
  <c r="AH744" i="54"/>
  <c r="AF738" i="54"/>
  <c r="AD732" i="54"/>
  <c r="AG725" i="54"/>
  <c r="AE719" i="54"/>
  <c r="AH712" i="54"/>
  <c r="AF706" i="54"/>
  <c r="AD700" i="54"/>
  <c r="AG693" i="54"/>
  <c r="AE687" i="54"/>
  <c r="AH680" i="54"/>
  <c r="AF674" i="54"/>
  <c r="AD668" i="54"/>
  <c r="AG661" i="54"/>
  <c r="AE655" i="54"/>
  <c r="AH648" i="54"/>
  <c r="AF642" i="54"/>
  <c r="AD636" i="54"/>
  <c r="AG629" i="54"/>
  <c r="AE623" i="54"/>
  <c r="AH616" i="54"/>
  <c r="AF610" i="54"/>
  <c r="AD604" i="54"/>
  <c r="AF598" i="54"/>
  <c r="AE595" i="54"/>
  <c r="AD592" i="54"/>
  <c r="AH588" i="54"/>
  <c r="AG585" i="54"/>
  <c r="AF582" i="54"/>
  <c r="AE579" i="54"/>
  <c r="AD576" i="54"/>
  <c r="AH572" i="54"/>
  <c r="AG569" i="54"/>
  <c r="AF566" i="54"/>
  <c r="AE563" i="54"/>
  <c r="AD560" i="54"/>
  <c r="AH556" i="54"/>
  <c r="AG553" i="54"/>
  <c r="AF550" i="54"/>
  <c r="AE547" i="54"/>
  <c r="AD544" i="54"/>
  <c r="AH540" i="54"/>
  <c r="AG537" i="54"/>
  <c r="AF534" i="54"/>
  <c r="AE531" i="54"/>
  <c r="AD528" i="54"/>
  <c r="AH524" i="54"/>
  <c r="AG521" i="54"/>
  <c r="AF518" i="54"/>
  <c r="AE515" i="54"/>
  <c r="AD512" i="54"/>
  <c r="AH508" i="54"/>
  <c r="AG505" i="54"/>
  <c r="AF502" i="54"/>
  <c r="AE499" i="54"/>
  <c r="AD496" i="54"/>
  <c r="AH492" i="54"/>
  <c r="AG489" i="54"/>
  <c r="AF486" i="54"/>
  <c r="AE483" i="54"/>
  <c r="AD480" i="54"/>
  <c r="AH476" i="54"/>
  <c r="AG473" i="54"/>
  <c r="AF470" i="54"/>
  <c r="AF1005" i="54"/>
  <c r="AE1002" i="54"/>
  <c r="AD999" i="54"/>
  <c r="AH995" i="54"/>
  <c r="AG992" i="54"/>
  <c r="AF989" i="54"/>
  <c r="AE986" i="54"/>
  <c r="AD983" i="54"/>
  <c r="AI983" i="54" s="1"/>
  <c r="L983" i="56" s="1"/>
  <c r="AH979" i="54"/>
  <c r="AG976" i="54"/>
  <c r="AF973" i="54"/>
  <c r="AE970" i="54"/>
  <c r="AD967" i="54"/>
  <c r="AH963" i="54"/>
  <c r="AG960" i="54"/>
  <c r="AF957" i="54"/>
  <c r="AE954" i="54"/>
  <c r="AD951" i="54"/>
  <c r="AH947" i="54"/>
  <c r="AG944" i="54"/>
  <c r="AF941" i="54"/>
  <c r="AE938" i="54"/>
  <c r="AD935" i="54"/>
  <c r="AI935" i="54" s="1"/>
  <c r="L935" i="56" s="1"/>
  <c r="AH931" i="54"/>
  <c r="AG928" i="54"/>
  <c r="AF925" i="54"/>
  <c r="AE922" i="54"/>
  <c r="AD919" i="54"/>
  <c r="AI919" i="54" s="1"/>
  <c r="L919" i="56" s="1"/>
  <c r="AH915" i="54"/>
  <c r="AG912" i="54"/>
  <c r="AF909" i="54"/>
  <c r="AE906" i="54"/>
  <c r="AD903" i="54"/>
  <c r="AH899" i="54"/>
  <c r="AG896" i="54"/>
  <c r="AF893" i="54"/>
  <c r="AE890" i="54"/>
  <c r="AD887" i="54"/>
  <c r="AH883" i="54"/>
  <c r="AG880" i="54"/>
  <c r="AF877" i="54"/>
  <c r="AE874" i="54"/>
  <c r="AD871" i="54"/>
  <c r="AI871" i="54" s="1"/>
  <c r="L871" i="56" s="1"/>
  <c r="AH867" i="54"/>
  <c r="AG864" i="54"/>
  <c r="AF861" i="54"/>
  <c r="AE858" i="54"/>
  <c r="AD855" i="54"/>
  <c r="AI855" i="54" s="1"/>
  <c r="L855" i="56" s="1"/>
  <c r="AH851" i="54"/>
  <c r="AG848" i="54"/>
  <c r="AF845" i="54"/>
  <c r="AE842" i="54"/>
  <c r="AD839" i="54"/>
  <c r="AH835" i="54"/>
  <c r="AG832" i="54"/>
  <c r="AF829" i="54"/>
  <c r="AE826" i="54"/>
  <c r="AD823" i="54"/>
  <c r="AH819" i="54"/>
  <c r="AG816" i="54"/>
  <c r="AF813" i="54"/>
  <c r="AE810" i="54"/>
  <c r="AD807" i="54"/>
  <c r="AI807" i="54" s="1"/>
  <c r="L807" i="56" s="1"/>
  <c r="AH803" i="54"/>
  <c r="AG800" i="54"/>
  <c r="AF797" i="54"/>
  <c r="AE794" i="54"/>
  <c r="AD791" i="54"/>
  <c r="AI791" i="54" s="1"/>
  <c r="L791" i="56" s="1"/>
  <c r="AH787" i="54"/>
  <c r="AG784" i="54"/>
  <c r="AF781" i="54"/>
  <c r="AE778" i="54"/>
  <c r="AD775" i="54"/>
  <c r="AH771" i="54"/>
  <c r="AG768" i="54"/>
  <c r="AF765" i="54"/>
  <c r="AE762" i="54"/>
  <c r="AD759" i="54"/>
  <c r="AH755" i="54"/>
  <c r="AG752" i="54"/>
  <c r="AF749" i="54"/>
  <c r="AE746" i="54"/>
  <c r="AD743" i="54"/>
  <c r="AI743" i="54" s="1"/>
  <c r="L743" i="56" s="1"/>
  <c r="AH739" i="54"/>
  <c r="AG736" i="54"/>
  <c r="AF733" i="54"/>
  <c r="AE730" i="54"/>
  <c r="AD727" i="54"/>
  <c r="AI727" i="54" s="1"/>
  <c r="L727" i="56" s="1"/>
  <c r="AH723" i="54"/>
  <c r="AG720" i="54"/>
  <c r="AF717" i="54"/>
  <c r="AE714" i="54"/>
  <c r="AD711" i="54"/>
  <c r="AH707" i="54"/>
  <c r="AG704" i="54"/>
  <c r="AF701" i="54"/>
  <c r="AE698" i="54"/>
  <c r="AD695" i="54"/>
  <c r="AH691" i="54"/>
  <c r="AG688" i="54"/>
  <c r="AF685" i="54"/>
  <c r="AE682" i="54"/>
  <c r="AD679" i="54"/>
  <c r="AI679" i="54" s="1"/>
  <c r="L679" i="56" s="1"/>
  <c r="AH675" i="54"/>
  <c r="AG672" i="54"/>
  <c r="AF669" i="54"/>
  <c r="AE666" i="54"/>
  <c r="AD663" i="54"/>
  <c r="AI663" i="54" s="1"/>
  <c r="L663" i="56" s="1"/>
  <c r="AH659" i="54"/>
  <c r="AG656" i="54"/>
  <c r="AF653" i="54"/>
  <c r="AE650" i="54"/>
  <c r="AD647" i="54"/>
  <c r="AH643" i="54"/>
  <c r="AG640" i="54"/>
  <c r="AF637" i="54"/>
  <c r="AE634" i="54"/>
  <c r="AD631" i="54"/>
  <c r="AH627" i="54"/>
  <c r="AG624" i="54"/>
  <c r="AF621" i="54"/>
  <c r="AE618" i="54"/>
  <c r="AD615" i="54"/>
  <c r="AI615" i="54" s="1"/>
  <c r="L615" i="56" s="1"/>
  <c r="AH611" i="54"/>
  <c r="AG608" i="54"/>
  <c r="AF605" i="54"/>
  <c r="AE602" i="54"/>
  <c r="AD599" i="54"/>
  <c r="AI599" i="54" s="1"/>
  <c r="L599" i="56" s="1"/>
  <c r="AH595" i="54"/>
  <c r="AG592" i="54"/>
  <c r="AF589" i="54"/>
  <c r="AE586" i="54"/>
  <c r="AD583" i="54"/>
  <c r="AH579" i="54"/>
  <c r="AG576" i="54"/>
  <c r="AF573" i="54"/>
  <c r="AE570" i="54"/>
  <c r="AD567" i="54"/>
  <c r="AH563" i="54"/>
  <c r="AG560" i="54"/>
  <c r="AF557" i="54"/>
  <c r="AE554" i="54"/>
  <c r="AD551" i="54"/>
  <c r="AI551" i="54" s="1"/>
  <c r="L551" i="56" s="1"/>
  <c r="AH547" i="54"/>
  <c r="AG544" i="54"/>
  <c r="AF541" i="54"/>
  <c r="AE538" i="54"/>
  <c r="AD535" i="54"/>
  <c r="AI535" i="54" s="1"/>
  <c r="L535" i="56" s="1"/>
  <c r="AH531" i="54"/>
  <c r="AG528" i="54"/>
  <c r="AF525" i="54"/>
  <c r="AE522" i="54"/>
  <c r="AD519" i="54"/>
  <c r="AH515" i="54"/>
  <c r="AG512" i="54"/>
  <c r="AF509" i="54"/>
  <c r="AE506" i="54"/>
  <c r="AD503" i="54"/>
  <c r="AH499" i="54"/>
  <c r="AG496" i="54"/>
  <c r="AF493" i="54"/>
  <c r="AE490" i="54"/>
  <c r="AD487" i="54"/>
  <c r="AI487" i="54" s="1"/>
  <c r="L487" i="56" s="1"/>
  <c r="AH483" i="54"/>
  <c r="AG480" i="54"/>
  <c r="AF477" i="54"/>
  <c r="AE474" i="54"/>
  <c r="AD471" i="54"/>
  <c r="AI471" i="54" s="1"/>
  <c r="L471" i="56" s="1"/>
  <c r="AE453" i="54"/>
  <c r="AD450" i="54"/>
  <c r="AH446" i="54"/>
  <c r="AG443" i="54"/>
  <c r="AF440" i="54"/>
  <c r="AE437" i="54"/>
  <c r="AD434" i="54"/>
  <c r="AH430" i="54"/>
  <c r="AG427" i="54"/>
  <c r="AF424" i="54"/>
  <c r="AE421" i="54"/>
  <c r="AD418" i="54"/>
  <c r="AH414" i="54"/>
  <c r="AG411" i="54"/>
  <c r="AF408" i="54"/>
  <c r="AE405" i="54"/>
  <c r="AD402" i="54"/>
  <c r="AH398" i="54"/>
  <c r="AG395" i="54"/>
  <c r="AF392" i="54"/>
  <c r="AE389" i="54"/>
  <c r="AD386" i="54"/>
  <c r="AH382" i="54"/>
  <c r="AG379" i="54"/>
  <c r="AF376" i="54"/>
  <c r="AE373" i="54"/>
  <c r="AD370" i="54"/>
  <c r="AH366" i="54"/>
  <c r="AG363" i="54"/>
  <c r="AF360" i="54"/>
  <c r="AE357" i="54"/>
  <c r="AD354" i="54"/>
  <c r="AH350" i="54"/>
  <c r="AG347" i="54"/>
  <c r="AF344" i="54"/>
  <c r="AE341" i="54"/>
  <c r="AD338" i="54"/>
  <c r="AH334" i="54"/>
  <c r="AG331" i="54"/>
  <c r="AF328" i="54"/>
  <c r="AE325" i="54"/>
  <c r="AD322" i="54"/>
  <c r="AH318" i="54"/>
  <c r="AG315" i="54"/>
  <c r="AF312" i="54"/>
  <c r="AE309" i="54"/>
  <c r="AD306" i="54"/>
  <c r="AH302" i="54"/>
  <c r="AG299" i="54"/>
  <c r="AF296" i="54"/>
  <c r="AE293" i="54"/>
  <c r="AD290" i="54"/>
  <c r="AH286" i="54"/>
  <c r="AG283" i="54"/>
  <c r="AF280" i="54"/>
  <c r="AE277" i="54"/>
  <c r="AD274" i="54"/>
  <c r="AH270" i="54"/>
  <c r="AG267" i="54"/>
  <c r="AF264" i="54"/>
  <c r="AE261" i="54"/>
  <c r="AD258" i="54"/>
  <c r="AH254" i="54"/>
  <c r="AG251" i="54"/>
  <c r="AF248" i="54"/>
  <c r="AE245" i="54"/>
  <c r="AD242" i="54"/>
  <c r="AH238" i="54"/>
  <c r="AG235" i="54"/>
  <c r="AF232" i="54"/>
  <c r="AE229" i="54"/>
  <c r="AD226" i="54"/>
  <c r="AH222" i="54"/>
  <c r="AG219" i="54"/>
  <c r="AF216" i="54"/>
  <c r="AE213" i="54"/>
  <c r="AD210" i="54"/>
  <c r="AH206" i="54"/>
  <c r="AG203" i="54"/>
  <c r="AF200" i="54"/>
  <c r="AE197" i="54"/>
  <c r="AD194" i="54"/>
  <c r="AH190" i="54"/>
  <c r="AG187" i="54"/>
  <c r="AH461" i="54"/>
  <c r="AG458" i="54"/>
  <c r="AF455" i="54"/>
  <c r="AE452" i="54"/>
  <c r="AD449" i="54"/>
  <c r="AH445" i="54"/>
  <c r="AG442" i="54"/>
  <c r="AF439" i="54"/>
  <c r="AE436" i="54"/>
  <c r="AD433" i="54"/>
  <c r="AH429" i="54"/>
  <c r="AG426" i="54"/>
  <c r="AF423" i="54"/>
  <c r="AE420" i="54"/>
  <c r="AD417" i="54"/>
  <c r="AH413" i="54"/>
  <c r="AG410" i="54"/>
  <c r="AF407" i="54"/>
  <c r="AE404" i="54"/>
  <c r="AD401" i="54"/>
  <c r="AH397" i="54"/>
  <c r="AG394" i="54"/>
  <c r="AF391" i="54"/>
  <c r="AE388" i="54"/>
  <c r="AD385" i="54"/>
  <c r="AH381" i="54"/>
  <c r="AG378" i="54"/>
  <c r="AF375" i="54"/>
  <c r="AE372" i="54"/>
  <c r="AD369" i="54"/>
  <c r="AH365" i="54"/>
  <c r="AG362" i="54"/>
  <c r="AF359" i="54"/>
  <c r="AE356" i="54"/>
  <c r="AD353" i="54"/>
  <c r="AH349" i="54"/>
  <c r="AG346" i="54"/>
  <c r="AF343" i="54"/>
  <c r="AE340" i="54"/>
  <c r="AD337" i="54"/>
  <c r="AH333" i="54"/>
  <c r="AG330" i="54"/>
  <c r="AF327" i="54"/>
  <c r="AE324" i="54"/>
  <c r="AD321" i="54"/>
  <c r="AH317" i="54"/>
  <c r="AG314" i="54"/>
  <c r="AF311" i="54"/>
  <c r="AE308" i="54"/>
  <c r="AD305" i="54"/>
  <c r="AH301" i="54"/>
  <c r="AG298" i="54"/>
  <c r="AF295" i="54"/>
  <c r="AE292" i="54"/>
  <c r="AD289" i="54"/>
  <c r="AH285" i="54"/>
  <c r="AG282" i="54"/>
  <c r="AF279" i="54"/>
  <c r="AE276" i="54"/>
  <c r="AD273" i="54"/>
  <c r="AH269" i="54"/>
  <c r="AG266" i="54"/>
  <c r="AF263" i="54"/>
  <c r="AE260" i="54"/>
  <c r="AD257" i="54"/>
  <c r="AH253" i="54"/>
  <c r="AG250" i="54"/>
  <c r="AF247" i="54"/>
  <c r="AE244" i="54"/>
  <c r="AD241" i="54"/>
  <c r="AH237" i="54"/>
  <c r="AG234" i="54"/>
  <c r="AF231" i="54"/>
  <c r="AE228" i="54"/>
  <c r="AD225" i="54"/>
  <c r="AH221" i="54"/>
  <c r="AG218" i="54"/>
  <c r="AF215" i="54"/>
  <c r="AE212" i="54"/>
  <c r="AD209" i="54"/>
  <c r="AH205" i="54"/>
  <c r="AG202" i="54"/>
  <c r="AF199" i="54"/>
  <c r="AE196" i="54"/>
  <c r="AH468" i="54"/>
  <c r="AG465" i="54"/>
  <c r="AF462" i="54"/>
  <c r="AE459" i="54"/>
  <c r="AD456" i="54"/>
  <c r="AH452" i="54"/>
  <c r="AG449" i="54"/>
  <c r="AF446" i="54"/>
  <c r="AE443" i="54"/>
  <c r="AD440" i="54"/>
  <c r="AH436" i="54"/>
  <c r="AG433" i="54"/>
  <c r="AF430" i="54"/>
  <c r="AE427" i="54"/>
  <c r="AD424" i="54"/>
  <c r="AH420" i="54"/>
  <c r="AG417" i="54"/>
  <c r="AF414" i="54"/>
  <c r="AE411" i="54"/>
  <c r="AD408" i="54"/>
  <c r="AH404" i="54"/>
  <c r="AG401" i="54"/>
  <c r="AF398" i="54"/>
  <c r="AE395" i="54"/>
  <c r="AD392" i="54"/>
  <c r="AH388" i="54"/>
  <c r="AG385" i="54"/>
  <c r="AF382" i="54"/>
  <c r="AE379" i="54"/>
  <c r="AD376" i="54"/>
  <c r="AH372" i="54"/>
  <c r="AG369" i="54"/>
  <c r="AF366" i="54"/>
  <c r="AE363" i="54"/>
  <c r="AD360" i="54"/>
  <c r="AH356" i="54"/>
  <c r="AG353" i="54"/>
  <c r="AF350" i="54"/>
  <c r="AE347" i="54"/>
  <c r="AD344" i="54"/>
  <c r="AH340" i="54"/>
  <c r="AG337" i="54"/>
  <c r="AF334" i="54"/>
  <c r="AE331" i="54"/>
  <c r="AD328" i="54"/>
  <c r="AH324" i="54"/>
  <c r="AG321" i="54"/>
  <c r="AF318" i="54"/>
  <c r="AE315" i="54"/>
  <c r="AD312" i="54"/>
  <c r="AH308" i="54"/>
  <c r="AG305" i="54"/>
  <c r="AF302" i="54"/>
  <c r="AE299" i="54"/>
  <c r="AD296" i="54"/>
  <c r="AH292" i="54"/>
  <c r="AG289" i="54"/>
  <c r="AF286" i="54"/>
  <c r="AE283" i="54"/>
  <c r="AD280" i="54"/>
  <c r="AH276" i="54"/>
  <c r="AG273" i="54"/>
  <c r="AF270" i="54"/>
  <c r="AE267" i="54"/>
  <c r="AD264" i="54"/>
  <c r="AH260" i="54"/>
  <c r="AG257" i="54"/>
  <c r="AF254" i="54"/>
  <c r="AE251" i="54"/>
  <c r="AD248" i="54"/>
  <c r="AH244" i="54"/>
  <c r="AG241" i="54"/>
  <c r="AF238" i="54"/>
  <c r="AE235" i="54"/>
  <c r="AD232" i="54"/>
  <c r="AH228" i="54"/>
  <c r="AG225" i="54"/>
  <c r="AF222" i="54"/>
  <c r="AE219" i="54"/>
  <c r="AD216" i="54"/>
  <c r="AH212" i="54"/>
  <c r="AG209" i="54"/>
  <c r="AF206" i="54"/>
  <c r="AE203" i="54"/>
  <c r="AD200" i="54"/>
  <c r="AH196" i="54"/>
  <c r="AD467" i="54"/>
  <c r="AH463" i="54"/>
  <c r="AG460" i="54"/>
  <c r="AF457" i="54"/>
  <c r="AE454" i="54"/>
  <c r="AD451" i="54"/>
  <c r="AH447" i="54"/>
  <c r="AG444" i="54"/>
  <c r="AF441" i="54"/>
  <c r="AE438" i="54"/>
  <c r="AD435" i="54"/>
  <c r="AH431" i="54"/>
  <c r="AG428" i="54"/>
  <c r="AF425" i="54"/>
  <c r="AE422" i="54"/>
  <c r="AD419" i="54"/>
  <c r="AH415" i="54"/>
  <c r="AG412" i="54"/>
  <c r="AF409" i="54"/>
  <c r="AE406" i="54"/>
  <c r="AD403" i="54"/>
  <c r="AH399" i="54"/>
  <c r="AG396" i="54"/>
  <c r="AF393" i="54"/>
  <c r="AE390" i="54"/>
  <c r="AD387" i="54"/>
  <c r="AH383" i="54"/>
  <c r="AG380" i="54"/>
  <c r="AF377" i="54"/>
  <c r="AE374" i="54"/>
  <c r="AD371" i="54"/>
  <c r="AH367" i="54"/>
  <c r="AG364" i="54"/>
  <c r="AF361" i="54"/>
  <c r="AE358" i="54"/>
  <c r="AD355" i="54"/>
  <c r="AH351" i="54"/>
  <c r="AG348" i="54"/>
  <c r="AF345" i="54"/>
  <c r="AE342" i="54"/>
  <c r="AD339" i="54"/>
  <c r="AH335" i="54"/>
  <c r="AG332" i="54"/>
  <c r="AF329" i="54"/>
  <c r="AE326" i="54"/>
  <c r="AD323" i="54"/>
  <c r="AH319" i="54"/>
  <c r="AG316" i="54"/>
  <c r="AF313" i="54"/>
  <c r="AE310" i="54"/>
  <c r="AD307" i="54"/>
  <c r="AH303" i="54"/>
  <c r="AG300" i="54"/>
  <c r="AF297" i="54"/>
  <c r="AE294" i="54"/>
  <c r="AD291" i="54"/>
  <c r="AH287" i="54"/>
  <c r="AG284" i="54"/>
  <c r="AF281" i="54"/>
  <c r="AE278" i="54"/>
  <c r="AD275" i="54"/>
  <c r="AH271" i="54"/>
  <c r="AG268" i="54"/>
  <c r="AF265" i="54"/>
  <c r="AE262" i="54"/>
  <c r="AD259" i="54"/>
  <c r="AH255" i="54"/>
  <c r="AG252" i="54"/>
  <c r="AF249" i="54"/>
  <c r="AE246" i="54"/>
  <c r="AD243" i="54"/>
  <c r="AH239" i="54"/>
  <c r="AG236" i="54"/>
  <c r="AF233" i="54"/>
  <c r="AE230" i="54"/>
  <c r="AD227" i="54"/>
  <c r="AH223" i="54"/>
  <c r="AG220" i="54"/>
  <c r="AF217" i="54"/>
  <c r="AE214" i="54"/>
  <c r="AD211" i="54"/>
  <c r="AH207" i="54"/>
  <c r="AG204" i="54"/>
  <c r="AF184" i="54"/>
  <c r="AE181" i="54"/>
  <c r="AD178" i="54"/>
  <c r="AH174" i="54"/>
  <c r="AG171" i="54"/>
  <c r="AF168" i="54"/>
  <c r="AE165" i="54"/>
  <c r="AD162" i="54"/>
  <c r="AH158" i="54"/>
  <c r="AG155" i="54"/>
  <c r="AF152" i="54"/>
  <c r="AE149" i="54"/>
  <c r="AD146" i="54"/>
  <c r="AH142" i="54"/>
  <c r="AG139" i="54"/>
  <c r="AF136" i="54"/>
  <c r="AE133" i="54"/>
  <c r="AD130" i="54"/>
  <c r="AH126" i="54"/>
  <c r="AG123" i="54"/>
  <c r="AF120" i="54"/>
  <c r="AE117" i="54"/>
  <c r="AD114" i="54"/>
  <c r="AH110" i="54"/>
  <c r="AG107" i="54"/>
  <c r="AF104" i="54"/>
  <c r="AE101" i="54"/>
  <c r="AD98" i="54"/>
  <c r="AH94" i="54"/>
  <c r="AG91" i="54"/>
  <c r="AF88" i="54"/>
  <c r="AE85" i="54"/>
  <c r="AD82" i="54"/>
  <c r="AH78" i="54"/>
  <c r="AG75" i="54"/>
  <c r="AF72" i="54"/>
  <c r="AE69" i="54"/>
  <c r="AD66" i="54"/>
  <c r="AH62" i="54"/>
  <c r="AG59" i="54"/>
  <c r="AF56" i="54"/>
  <c r="AE53" i="54"/>
  <c r="AD50" i="54"/>
  <c r="AH46" i="54"/>
  <c r="AG43" i="54"/>
  <c r="AF40" i="54"/>
  <c r="AE37" i="54"/>
  <c r="AD34" i="54"/>
  <c r="AG30" i="54"/>
  <c r="AF27" i="54"/>
  <c r="AE24" i="54"/>
  <c r="AD21" i="54"/>
  <c r="AH17" i="54"/>
  <c r="AG14" i="54"/>
  <c r="AE192" i="54"/>
  <c r="AD189" i="54"/>
  <c r="AH185" i="54"/>
  <c r="AG182" i="54"/>
  <c r="AF179" i="54"/>
  <c r="AE176" i="54"/>
  <c r="AD173" i="54"/>
  <c r="AH169" i="54"/>
  <c r="AG166" i="54"/>
  <c r="AF163" i="54"/>
  <c r="AE160" i="54"/>
  <c r="AD157" i="54"/>
  <c r="AH153" i="54"/>
  <c r="AG150" i="54"/>
  <c r="AF147" i="54"/>
  <c r="AE144" i="54"/>
  <c r="AH852" i="54"/>
  <c r="AI852" i="54" s="1"/>
  <c r="L852" i="56" s="1"/>
  <c r="AF846" i="54"/>
  <c r="AD840" i="54"/>
  <c r="AG833" i="54"/>
  <c r="AE827" i="54"/>
  <c r="AH820" i="54"/>
  <c r="AF814" i="54"/>
  <c r="AD808" i="54"/>
  <c r="AG801" i="54"/>
  <c r="AE795" i="54"/>
  <c r="AH788" i="54"/>
  <c r="AF782" i="54"/>
  <c r="AD776" i="54"/>
  <c r="AI776" i="54" s="1"/>
  <c r="L776" i="56" s="1"/>
  <c r="AG769" i="54"/>
  <c r="AE763" i="54"/>
  <c r="AH756" i="54"/>
  <c r="AF750" i="54"/>
  <c r="AD744" i="54"/>
  <c r="AG737" i="54"/>
  <c r="AE731" i="54"/>
  <c r="AH724" i="54"/>
  <c r="AI724" i="54" s="1"/>
  <c r="L724" i="56" s="1"/>
  <c r="AF718" i="54"/>
  <c r="AD712" i="54"/>
  <c r="AG705" i="54"/>
  <c r="AE699" i="54"/>
  <c r="AH692" i="54"/>
  <c r="AF686" i="54"/>
  <c r="AD680" i="54"/>
  <c r="AG673" i="54"/>
  <c r="AE667" i="54"/>
  <c r="AH660" i="54"/>
  <c r="AF654" i="54"/>
  <c r="AD648" i="54"/>
  <c r="AI648" i="54" s="1"/>
  <c r="L648" i="56" s="1"/>
  <c r="AG641" i="54"/>
  <c r="AE635" i="54"/>
  <c r="AH628" i="54"/>
  <c r="AF622" i="54"/>
  <c r="AD616" i="54"/>
  <c r="AG609" i="54"/>
  <c r="AE603" i="54"/>
  <c r="AG597" i="54"/>
  <c r="AF594" i="54"/>
  <c r="AE591" i="54"/>
  <c r="AD588" i="54"/>
  <c r="AH584" i="54"/>
  <c r="AG581" i="54"/>
  <c r="AF578" i="54"/>
  <c r="AE575" i="54"/>
  <c r="AD572" i="54"/>
  <c r="AH568" i="54"/>
  <c r="AG565" i="54"/>
  <c r="AF562" i="54"/>
  <c r="AE559" i="54"/>
  <c r="AD556" i="54"/>
  <c r="AH552" i="54"/>
  <c r="AG549" i="54"/>
  <c r="AF546" i="54"/>
  <c r="AE543" i="54"/>
  <c r="AD540" i="54"/>
  <c r="AH536" i="54"/>
  <c r="AG533" i="54"/>
  <c r="AF530" i="54"/>
  <c r="AE527" i="54"/>
  <c r="AD524" i="54"/>
  <c r="AH520" i="54"/>
  <c r="AG517" i="54"/>
  <c r="AF514" i="54"/>
  <c r="AE511" i="54"/>
  <c r="AD508" i="54"/>
  <c r="AH504" i="54"/>
  <c r="AG501" i="54"/>
  <c r="AF498" i="54"/>
  <c r="AE495" i="54"/>
  <c r="AD492" i="54"/>
  <c r="AH488" i="54"/>
  <c r="AG485" i="54"/>
  <c r="AF482" i="54"/>
  <c r="AE479" i="54"/>
  <c r="AD476" i="54"/>
  <c r="AH472" i="54"/>
  <c r="AG469" i="54"/>
  <c r="AG1004" i="54"/>
  <c r="AF1001" i="54"/>
  <c r="AE998" i="54"/>
  <c r="AD995" i="54"/>
  <c r="AI995" i="54" s="1"/>
  <c r="L995" i="56" s="1"/>
  <c r="AH991" i="54"/>
  <c r="AG988" i="54"/>
  <c r="AF985" i="54"/>
  <c r="AE982" i="54"/>
  <c r="AD979" i="54"/>
  <c r="AH975" i="54"/>
  <c r="AG972" i="54"/>
  <c r="AF969" i="54"/>
  <c r="AE966" i="54"/>
  <c r="AD963" i="54"/>
  <c r="AI963" i="54" s="1"/>
  <c r="L963" i="56" s="1"/>
  <c r="AH959" i="54"/>
  <c r="AG956" i="54"/>
  <c r="AF953" i="54"/>
  <c r="AE950" i="54"/>
  <c r="AD947" i="54"/>
  <c r="AI947" i="54" s="1"/>
  <c r="L947" i="56" s="1"/>
  <c r="AH943" i="54"/>
  <c r="AG940" i="54"/>
  <c r="AF937" i="54"/>
  <c r="AE934" i="54"/>
  <c r="AD931" i="54"/>
  <c r="AI931" i="54" s="1"/>
  <c r="L931" i="56" s="1"/>
  <c r="AH927" i="54"/>
  <c r="AG924" i="54"/>
  <c r="AF921" i="54"/>
  <c r="AE918" i="54"/>
  <c r="AD915" i="54"/>
  <c r="AH911" i="54"/>
  <c r="AG908" i="54"/>
  <c r="AF905" i="54"/>
  <c r="AE902" i="54"/>
  <c r="AD899" i="54"/>
  <c r="AI899" i="54" s="1"/>
  <c r="L899" i="56" s="1"/>
  <c r="AH895" i="54"/>
  <c r="AG892" i="54"/>
  <c r="AI892" i="54" s="1"/>
  <c r="L892" i="56" s="1"/>
  <c r="AF889" i="54"/>
  <c r="AE886" i="54"/>
  <c r="AD883" i="54"/>
  <c r="AI883" i="54" s="1"/>
  <c r="L883" i="56" s="1"/>
  <c r="AH879" i="54"/>
  <c r="AG876" i="54"/>
  <c r="AF873" i="54"/>
  <c r="AE870" i="54"/>
  <c r="AD867" i="54"/>
  <c r="AI867" i="54" s="1"/>
  <c r="L867" i="56" s="1"/>
  <c r="AH863" i="54"/>
  <c r="AG860" i="54"/>
  <c r="AF857" i="54"/>
  <c r="AE854" i="54"/>
  <c r="AD851" i="54"/>
  <c r="AH847" i="54"/>
  <c r="AG844" i="54"/>
  <c r="AF841" i="54"/>
  <c r="AE838" i="54"/>
  <c r="AD835" i="54"/>
  <c r="AI835" i="54" s="1"/>
  <c r="L835" i="56" s="1"/>
  <c r="AH831" i="54"/>
  <c r="AG828" i="54"/>
  <c r="AI828" i="54" s="1"/>
  <c r="L828" i="56" s="1"/>
  <c r="AF825" i="54"/>
  <c r="AE822" i="54"/>
  <c r="AD819" i="54"/>
  <c r="AI819" i="54" s="1"/>
  <c r="L819" i="56" s="1"/>
  <c r="AH815" i="54"/>
  <c r="AG812" i="54"/>
  <c r="AF809" i="54"/>
  <c r="AE806" i="54"/>
  <c r="AD803" i="54"/>
  <c r="AI803" i="54" s="1"/>
  <c r="L803" i="56" s="1"/>
  <c r="AH799" i="54"/>
  <c r="AG796" i="54"/>
  <c r="AF793" i="54"/>
  <c r="AE790" i="54"/>
  <c r="AD787" i="54"/>
  <c r="AH783" i="54"/>
  <c r="AG780" i="54"/>
  <c r="AF777" i="54"/>
  <c r="AE774" i="54"/>
  <c r="AD771" i="54"/>
  <c r="AI771" i="54" s="1"/>
  <c r="L771" i="56" s="1"/>
  <c r="AH767" i="54"/>
  <c r="AG764" i="54"/>
  <c r="AI764" i="54" s="1"/>
  <c r="L764" i="56" s="1"/>
  <c r="AF761" i="54"/>
  <c r="AE758" i="54"/>
  <c r="AD755" i="54"/>
  <c r="AI755" i="54" s="1"/>
  <c r="L755" i="56" s="1"/>
  <c r="AH751" i="54"/>
  <c r="AG748" i="54"/>
  <c r="AF745" i="54"/>
  <c r="AE742" i="54"/>
  <c r="AD739" i="54"/>
  <c r="AI739" i="54" s="1"/>
  <c r="L739" i="56" s="1"/>
  <c r="AH735" i="54"/>
  <c r="AG732" i="54"/>
  <c r="AF729" i="54"/>
  <c r="AE726" i="54"/>
  <c r="AD723" i="54"/>
  <c r="AH719" i="54"/>
  <c r="AG716" i="54"/>
  <c r="AF713" i="54"/>
  <c r="AE710" i="54"/>
  <c r="AD707" i="54"/>
  <c r="AI707" i="54" s="1"/>
  <c r="L707" i="56" s="1"/>
  <c r="AH703" i="54"/>
  <c r="AG700" i="54"/>
  <c r="AI700" i="54" s="1"/>
  <c r="L700" i="56" s="1"/>
  <c r="AF697" i="54"/>
  <c r="AE694" i="54"/>
  <c r="AD691" i="54"/>
  <c r="AI691" i="54" s="1"/>
  <c r="L691" i="56" s="1"/>
  <c r="AH687" i="54"/>
  <c r="AG684" i="54"/>
  <c r="AF681" i="54"/>
  <c r="AE678" i="54"/>
  <c r="AD675" i="54"/>
  <c r="AI675" i="54" s="1"/>
  <c r="L675" i="56" s="1"/>
  <c r="AH671" i="54"/>
  <c r="AG668" i="54"/>
  <c r="AF665" i="54"/>
  <c r="AE662" i="54"/>
  <c r="AD659" i="54"/>
  <c r="AH655" i="54"/>
  <c r="AG652" i="54"/>
  <c r="AF649" i="54"/>
  <c r="AE646" i="54"/>
  <c r="AD643" i="54"/>
  <c r="AI643" i="54" s="1"/>
  <c r="L643" i="56" s="1"/>
  <c r="AH639" i="54"/>
  <c r="AG636" i="54"/>
  <c r="AF633" i="54"/>
  <c r="AE630" i="54"/>
  <c r="AD627" i="54"/>
  <c r="AI627" i="54" s="1"/>
  <c r="L627" i="56" s="1"/>
  <c r="AH623" i="54"/>
  <c r="AG620" i="54"/>
  <c r="AF617" i="54"/>
  <c r="AE614" i="54"/>
  <c r="AD611" i="54"/>
  <c r="AI611" i="54" s="1"/>
  <c r="L611" i="56" s="1"/>
  <c r="AH607" i="54"/>
  <c r="AG604" i="54"/>
  <c r="AF601" i="54"/>
  <c r="AE598" i="54"/>
  <c r="AD595" i="54"/>
  <c r="AI595" i="54" s="1"/>
  <c r="L595" i="56" s="1"/>
  <c r="AH591" i="54"/>
  <c r="AG588" i="54"/>
  <c r="AF585" i="54"/>
  <c r="AE582" i="54"/>
  <c r="AD579" i="54"/>
  <c r="AI579" i="54" s="1"/>
  <c r="L579" i="56" s="1"/>
  <c r="AH575" i="54"/>
  <c r="AG572" i="54"/>
  <c r="AF569" i="54"/>
  <c r="AE566" i="54"/>
  <c r="AD563" i="54"/>
  <c r="AI563" i="54" s="1"/>
  <c r="L563" i="56" s="1"/>
  <c r="AH559" i="54"/>
  <c r="AG556" i="54"/>
  <c r="AF553" i="54"/>
  <c r="AE550" i="54"/>
  <c r="AD547" i="54"/>
  <c r="AI547" i="54" s="1"/>
  <c r="L547" i="56" s="1"/>
  <c r="AH543" i="54"/>
  <c r="AG540" i="54"/>
  <c r="AF537" i="54"/>
  <c r="AE534" i="54"/>
  <c r="AD531" i="54"/>
  <c r="AI531" i="54" s="1"/>
  <c r="L531" i="56" s="1"/>
  <c r="AH527" i="54"/>
  <c r="AG524" i="54"/>
  <c r="AI524" i="54" s="1"/>
  <c r="L524" i="56" s="1"/>
  <c r="AF521" i="54"/>
  <c r="AE518" i="54"/>
  <c r="AD515" i="54"/>
  <c r="AI515" i="54" s="1"/>
  <c r="L515" i="56" s="1"/>
  <c r="AH511" i="54"/>
  <c r="AG508" i="54"/>
  <c r="AF505" i="54"/>
  <c r="AE502" i="54"/>
  <c r="AD499" i="54"/>
  <c r="AI499" i="54" s="1"/>
  <c r="L499" i="56" s="1"/>
  <c r="AH495" i="54"/>
  <c r="AG492" i="54"/>
  <c r="AI492" i="54" s="1"/>
  <c r="L492" i="56" s="1"/>
  <c r="AF489" i="54"/>
  <c r="AE486" i="54"/>
  <c r="AD483" i="54"/>
  <c r="AI483" i="54" s="1"/>
  <c r="L483" i="56" s="1"/>
  <c r="AH479" i="54"/>
  <c r="AG476" i="54"/>
  <c r="AI476" i="54" s="1"/>
  <c r="L476" i="56" s="1"/>
  <c r="AF473" i="54"/>
  <c r="AE470" i="54"/>
  <c r="AF452" i="54"/>
  <c r="AE449" i="54"/>
  <c r="AD446" i="54"/>
  <c r="AH442" i="54"/>
  <c r="AG439" i="54"/>
  <c r="AF436" i="54"/>
  <c r="AE433" i="54"/>
  <c r="AD430" i="54"/>
  <c r="AH426" i="54"/>
  <c r="AG423" i="54"/>
  <c r="AF420" i="54"/>
  <c r="AE417" i="54"/>
  <c r="AD414" i="54"/>
  <c r="AH410" i="54"/>
  <c r="AG407" i="54"/>
  <c r="AF404" i="54"/>
  <c r="AE401" i="54"/>
  <c r="AD398" i="54"/>
  <c r="AH394" i="54"/>
  <c r="AG391" i="54"/>
  <c r="AF388" i="54"/>
  <c r="AE385" i="54"/>
  <c r="AD382" i="54"/>
  <c r="AH378" i="54"/>
  <c r="AG375" i="54"/>
  <c r="AF372" i="54"/>
  <c r="AE369" i="54"/>
  <c r="AD366" i="54"/>
  <c r="AH362" i="54"/>
  <c r="AG359" i="54"/>
  <c r="AF356" i="54"/>
  <c r="AE353" i="54"/>
  <c r="AD350" i="54"/>
  <c r="AH346" i="54"/>
  <c r="AG343" i="54"/>
  <c r="AF340" i="54"/>
  <c r="AE337" i="54"/>
  <c r="AD334" i="54"/>
  <c r="AH330" i="54"/>
  <c r="AG327" i="54"/>
  <c r="AF324" i="54"/>
  <c r="AE321" i="54"/>
  <c r="AD318" i="54"/>
  <c r="AH314" i="54"/>
  <c r="AG311" i="54"/>
  <c r="AF308" i="54"/>
  <c r="AE305" i="54"/>
  <c r="AD302" i="54"/>
  <c r="AH298" i="54"/>
  <c r="AG295" i="54"/>
  <c r="AF292" i="54"/>
  <c r="AE289" i="54"/>
  <c r="AD286" i="54"/>
  <c r="AH282" i="54"/>
  <c r="AG279" i="54"/>
  <c r="AF276" i="54"/>
  <c r="AE273" i="54"/>
  <c r="AD270" i="54"/>
  <c r="AH266" i="54"/>
  <c r="AG263" i="54"/>
  <c r="AF260" i="54"/>
  <c r="AE257" i="54"/>
  <c r="AD254" i="54"/>
  <c r="AH250" i="54"/>
  <c r="AG247" i="54"/>
  <c r="AF244" i="54"/>
  <c r="AE241" i="54"/>
  <c r="AD238" i="54"/>
  <c r="AH234" i="54"/>
  <c r="AG231" i="54"/>
  <c r="AF228" i="54"/>
  <c r="AE225" i="54"/>
  <c r="AD222" i="54"/>
  <c r="AH218" i="54"/>
  <c r="AG215" i="54"/>
  <c r="AF212" i="54"/>
  <c r="AE209" i="54"/>
  <c r="AD206" i="54"/>
  <c r="AH202" i="54"/>
  <c r="AG199" i="54"/>
  <c r="AF196" i="54"/>
  <c r="AE193" i="54"/>
  <c r="AD190" i="54"/>
  <c r="AE464" i="54"/>
  <c r="AD461" i="54"/>
  <c r="AH457" i="54"/>
  <c r="AG454" i="54"/>
  <c r="AF451" i="54"/>
  <c r="AE448" i="54"/>
  <c r="AD445" i="54"/>
  <c r="AH441" i="54"/>
  <c r="AG438" i="54"/>
  <c r="AF435" i="54"/>
  <c r="AE432" i="54"/>
  <c r="AD429" i="54"/>
  <c r="AH425" i="54"/>
  <c r="AG422" i="54"/>
  <c r="AF419" i="54"/>
  <c r="AE416" i="54"/>
  <c r="AD413" i="54"/>
  <c r="AH409" i="54"/>
  <c r="AG406" i="54"/>
  <c r="AF403" i="54"/>
  <c r="AE400" i="54"/>
  <c r="AD397" i="54"/>
  <c r="AH393" i="54"/>
  <c r="AG390" i="54"/>
  <c r="AF387" i="54"/>
  <c r="AE384" i="54"/>
  <c r="AD381" i="54"/>
  <c r="AH377" i="54"/>
  <c r="AG374" i="54"/>
  <c r="AF371" i="54"/>
  <c r="AE368" i="54"/>
  <c r="AD365" i="54"/>
  <c r="AH361" i="54"/>
  <c r="AG358" i="54"/>
  <c r="AF355" i="54"/>
  <c r="AE352" i="54"/>
  <c r="AD349" i="54"/>
  <c r="AH345" i="54"/>
  <c r="AG342" i="54"/>
  <c r="AF339" i="54"/>
  <c r="AE336" i="54"/>
  <c r="AD333" i="54"/>
  <c r="AH329" i="54"/>
  <c r="AG326" i="54"/>
  <c r="AF323" i="54"/>
  <c r="AE320" i="54"/>
  <c r="AD317" i="54"/>
  <c r="AH313" i="54"/>
  <c r="AG310" i="54"/>
  <c r="AF307" i="54"/>
  <c r="AE304" i="54"/>
  <c r="AD301" i="54"/>
  <c r="AH297" i="54"/>
  <c r="AG294" i="54"/>
  <c r="AF291" i="54"/>
  <c r="AE288" i="54"/>
  <c r="AD285" i="54"/>
  <c r="AH281" i="54"/>
  <c r="AG278" i="54"/>
  <c r="AF275" i="54"/>
  <c r="AE272" i="54"/>
  <c r="AD269" i="54"/>
  <c r="AH265" i="54"/>
  <c r="AG262" i="54"/>
  <c r="AF259" i="54"/>
  <c r="AE256" i="54"/>
  <c r="AD253" i="54"/>
  <c r="AH249" i="54"/>
  <c r="AG246" i="54"/>
  <c r="AF243" i="54"/>
  <c r="AE240" i="54"/>
  <c r="AD237" i="54"/>
  <c r="AH233" i="54"/>
  <c r="AG230" i="54"/>
  <c r="AF227" i="54"/>
  <c r="AE224" i="54"/>
  <c r="AD221" i="54"/>
  <c r="AH217" i="54"/>
  <c r="AG214" i="54"/>
  <c r="AF211" i="54"/>
  <c r="AE208" i="54"/>
  <c r="AD205" i="54"/>
  <c r="AH201" i="54"/>
  <c r="AG198" i="54"/>
  <c r="AF195" i="54"/>
  <c r="AD468" i="54"/>
  <c r="AH464" i="54"/>
  <c r="AG461" i="54"/>
  <c r="AF458" i="54"/>
  <c r="AE455" i="54"/>
  <c r="AD452" i="54"/>
  <c r="AH448" i="54"/>
  <c r="AG445" i="54"/>
  <c r="AF442" i="54"/>
  <c r="AE439" i="54"/>
  <c r="AD436" i="54"/>
  <c r="AI436" i="54" s="1"/>
  <c r="L436" i="56" s="1"/>
  <c r="AH432" i="54"/>
  <c r="AG429" i="54"/>
  <c r="AF426" i="54"/>
  <c r="AE423" i="54"/>
  <c r="AD420" i="54"/>
  <c r="AH416" i="54"/>
  <c r="AG413" i="54"/>
  <c r="AF410" i="54"/>
  <c r="AE407" i="54"/>
  <c r="AD404" i="54"/>
  <c r="AH400" i="54"/>
  <c r="AG397" i="54"/>
  <c r="AF394" i="54"/>
  <c r="AE391" i="54"/>
  <c r="AD388" i="54"/>
  <c r="AH384" i="54"/>
  <c r="AG381" i="54"/>
  <c r="AF378" i="54"/>
  <c r="AE375" i="54"/>
  <c r="AD372" i="54"/>
  <c r="AI372" i="54" s="1"/>
  <c r="L372" i="56" s="1"/>
  <c r="AH368" i="54"/>
  <c r="AG365" i="54"/>
  <c r="AF362" i="54"/>
  <c r="AE359" i="54"/>
  <c r="AD356" i="54"/>
  <c r="AH352" i="54"/>
  <c r="AG349" i="54"/>
  <c r="AF346" i="54"/>
  <c r="AE343" i="54"/>
  <c r="AD340" i="54"/>
  <c r="AH336" i="54"/>
  <c r="AG333" i="54"/>
  <c r="AF330" i="54"/>
  <c r="AE327" i="54"/>
  <c r="AD324" i="54"/>
  <c r="AH320" i="54"/>
  <c r="AG317" i="54"/>
  <c r="AF314" i="54"/>
  <c r="AE311" i="54"/>
  <c r="AD308" i="54"/>
  <c r="AH304" i="54"/>
  <c r="AG301" i="54"/>
  <c r="AF298" i="54"/>
  <c r="AE295" i="54"/>
  <c r="AD292" i="54"/>
  <c r="AH288" i="54"/>
  <c r="AG285" i="54"/>
  <c r="AF282" i="54"/>
  <c r="AE279" i="54"/>
  <c r="AD276" i="54"/>
  <c r="AH272" i="54"/>
  <c r="AG269" i="54"/>
  <c r="AF266" i="54"/>
  <c r="AE263" i="54"/>
  <c r="AD260" i="54"/>
  <c r="AH256" i="54"/>
  <c r="AG253" i="54"/>
  <c r="AF250" i="54"/>
  <c r="AE247" i="54"/>
  <c r="AD244" i="54"/>
  <c r="AH240" i="54"/>
  <c r="AG237" i="54"/>
  <c r="AF234" i="54"/>
  <c r="AE231" i="54"/>
  <c r="AD228" i="54"/>
  <c r="AH224" i="54"/>
  <c r="AG221" i="54"/>
  <c r="AF218" i="54"/>
  <c r="AE215" i="54"/>
  <c r="AD212" i="54"/>
  <c r="AH208" i="54"/>
  <c r="AG205" i="54"/>
  <c r="AF202" i="54"/>
  <c r="AE199" i="54"/>
  <c r="AF469" i="54"/>
  <c r="AE466" i="54"/>
  <c r="AD463" i="54"/>
  <c r="AI463" i="54" s="1"/>
  <c r="L463" i="56" s="1"/>
  <c r="AH459" i="54"/>
  <c r="AG456" i="54"/>
  <c r="AF453" i="54"/>
  <c r="AE450" i="54"/>
  <c r="AD447" i="54"/>
  <c r="AH443" i="54"/>
  <c r="AG440" i="54"/>
  <c r="AF437" i="54"/>
  <c r="AE434" i="54"/>
  <c r="AD431" i="54"/>
  <c r="AH427" i="54"/>
  <c r="AG424" i="54"/>
  <c r="AF421" i="54"/>
  <c r="AE418" i="54"/>
  <c r="AD415" i="54"/>
  <c r="AH411" i="54"/>
  <c r="AG408" i="54"/>
  <c r="AF405" i="54"/>
  <c r="AE402" i="54"/>
  <c r="AD399" i="54"/>
  <c r="AI399" i="54" s="1"/>
  <c r="L399" i="56" s="1"/>
  <c r="AH395" i="54"/>
  <c r="AG392" i="54"/>
  <c r="AF389" i="54"/>
  <c r="AE386" i="54"/>
  <c r="AD383" i="54"/>
  <c r="AH379" i="54"/>
  <c r="AG376" i="54"/>
  <c r="AF373" i="54"/>
  <c r="AE370" i="54"/>
  <c r="AD367" i="54"/>
  <c r="AH363" i="54"/>
  <c r="AG360" i="54"/>
  <c r="AF357" i="54"/>
  <c r="AE354" i="54"/>
  <c r="AD351" i="54"/>
  <c r="AH347" i="54"/>
  <c r="AG344" i="54"/>
  <c r="AF341" i="54"/>
  <c r="AE338" i="54"/>
  <c r="AD335" i="54"/>
  <c r="AH331" i="54"/>
  <c r="AG328" i="54"/>
  <c r="AF325" i="54"/>
  <c r="AE322" i="54"/>
  <c r="AD319" i="54"/>
  <c r="AH315" i="54"/>
  <c r="AG312" i="54"/>
  <c r="AF309" i="54"/>
  <c r="AE306" i="54"/>
  <c r="AD303" i="54"/>
  <c r="AH299" i="54"/>
  <c r="AG296" i="54"/>
  <c r="AF293" i="54"/>
  <c r="AE290" i="54"/>
  <c r="AD287" i="54"/>
  <c r="AH283" i="54"/>
  <c r="AG280" i="54"/>
  <c r="AF277" i="54"/>
  <c r="AE274" i="54"/>
  <c r="AD271" i="54"/>
  <c r="AI271" i="54" s="1"/>
  <c r="L271" i="56" s="1"/>
  <c r="AH267" i="54"/>
  <c r="AG264" i="54"/>
  <c r="AF261" i="54"/>
  <c r="AE258" i="54"/>
  <c r="AD255" i="54"/>
  <c r="AH251" i="54"/>
  <c r="AG248" i="54"/>
  <c r="AF245" i="54"/>
  <c r="AE242" i="54"/>
  <c r="AD239" i="54"/>
  <c r="AH235" i="54"/>
  <c r="AG232" i="54"/>
  <c r="AF229" i="54"/>
  <c r="AE226" i="54"/>
  <c r="AD223" i="54"/>
  <c r="AH219" i="54"/>
  <c r="AG216" i="54"/>
  <c r="AF213" i="54"/>
  <c r="AE210" i="54"/>
  <c r="AD207" i="54"/>
  <c r="AH186" i="54"/>
  <c r="AG183" i="54"/>
  <c r="AF180" i="54"/>
  <c r="AE177" i="54"/>
  <c r="AD174" i="54"/>
  <c r="AH170" i="54"/>
  <c r="AG167" i="54"/>
  <c r="AF164" i="54"/>
  <c r="AE161" i="54"/>
  <c r="AD158" i="54"/>
  <c r="AH154" i="54"/>
  <c r="AG151" i="54"/>
  <c r="AF148" i="54"/>
  <c r="AE145" i="54"/>
  <c r="AD142" i="54"/>
  <c r="AH138" i="54"/>
  <c r="AG135" i="54"/>
  <c r="AF132" i="54"/>
  <c r="AE129" i="54"/>
  <c r="AD126" i="54"/>
  <c r="AH122" i="54"/>
  <c r="AG119" i="54"/>
  <c r="AF116" i="54"/>
  <c r="AE113" i="54"/>
  <c r="AD110" i="54"/>
  <c r="AH106" i="54"/>
  <c r="AG103" i="54"/>
  <c r="AF100" i="54"/>
  <c r="AE97" i="54"/>
  <c r="AD94" i="54"/>
  <c r="AH90" i="54"/>
  <c r="AG87" i="54"/>
  <c r="AF84" i="54"/>
  <c r="AE81" i="54"/>
  <c r="AD78" i="54"/>
  <c r="AH74" i="54"/>
  <c r="AG71" i="54"/>
  <c r="AF68" i="54"/>
  <c r="AE65" i="54"/>
  <c r="AD62" i="54"/>
  <c r="AH58" i="54"/>
  <c r="AG55" i="54"/>
  <c r="AF52" i="54"/>
  <c r="AE49" i="54"/>
  <c r="AD46" i="54"/>
  <c r="AH42" i="54"/>
  <c r="AG39" i="54"/>
  <c r="AF36" i="54"/>
  <c r="AE33" i="54"/>
  <c r="AH29" i="54"/>
  <c r="AG26" i="54"/>
  <c r="AF23" i="54"/>
  <c r="AF850" i="54"/>
  <c r="AD844" i="54"/>
  <c r="AG837" i="54"/>
  <c r="AE831" i="54"/>
  <c r="AH824" i="54"/>
  <c r="AF818" i="54"/>
  <c r="AD812" i="54"/>
  <c r="AI812" i="54" s="1"/>
  <c r="L812" i="56" s="1"/>
  <c r="AG805" i="54"/>
  <c r="AE799" i="54"/>
  <c r="AH792" i="54"/>
  <c r="AF786" i="54"/>
  <c r="AD780" i="54"/>
  <c r="AI780" i="54" s="1"/>
  <c r="L780" i="56" s="1"/>
  <c r="AG773" i="54"/>
  <c r="AE767" i="54"/>
  <c r="AH760" i="54"/>
  <c r="AF754" i="54"/>
  <c r="AD748" i="54"/>
  <c r="AG741" i="54"/>
  <c r="AE735" i="54"/>
  <c r="AH728" i="54"/>
  <c r="AF722" i="54"/>
  <c r="AD716" i="54"/>
  <c r="AG709" i="54"/>
  <c r="AE703" i="54"/>
  <c r="AH696" i="54"/>
  <c r="AF690" i="54"/>
  <c r="AD684" i="54"/>
  <c r="AI684" i="54" s="1"/>
  <c r="L684" i="56" s="1"/>
  <c r="AG677" i="54"/>
  <c r="AE671" i="54"/>
  <c r="AH664" i="54"/>
  <c r="AF658" i="54"/>
  <c r="AD652" i="54"/>
  <c r="AI652" i="54" s="1"/>
  <c r="L652" i="56" s="1"/>
  <c r="AG645" i="54"/>
  <c r="AE639" i="54"/>
  <c r="AH632" i="54"/>
  <c r="AF626" i="54"/>
  <c r="AD620" i="54"/>
  <c r="AG613" i="54"/>
  <c r="AE607" i="54"/>
  <c r="AH600" i="54"/>
  <c r="AH596" i="54"/>
  <c r="AG593" i="54"/>
  <c r="AF590" i="54"/>
  <c r="AE587" i="54"/>
  <c r="AD584" i="54"/>
  <c r="AH580" i="54"/>
  <c r="AG577" i="54"/>
  <c r="AF574" i="54"/>
  <c r="AE571" i="54"/>
  <c r="AD568" i="54"/>
  <c r="AH564" i="54"/>
  <c r="AI564" i="54" s="1"/>
  <c r="L564" i="56" s="1"/>
  <c r="AG561" i="54"/>
  <c r="AF558" i="54"/>
  <c r="AE555" i="54"/>
  <c r="AD552" i="54"/>
  <c r="AH548" i="54"/>
  <c r="AI548" i="54" s="1"/>
  <c r="L548" i="56" s="1"/>
  <c r="AG545" i="54"/>
  <c r="AF542" i="54"/>
  <c r="AE539" i="54"/>
  <c r="AD536" i="54"/>
  <c r="AH532" i="54"/>
  <c r="AG529" i="54"/>
  <c r="AF526" i="54"/>
  <c r="AE523" i="54"/>
  <c r="AD520" i="54"/>
  <c r="AH516" i="54"/>
  <c r="AG513" i="54"/>
  <c r="AF510" i="54"/>
  <c r="AE507" i="54"/>
  <c r="AD504" i="54"/>
  <c r="AH500" i="54"/>
  <c r="AI500" i="54" s="1"/>
  <c r="L500" i="56" s="1"/>
  <c r="AG497" i="54"/>
  <c r="AF494" i="54"/>
  <c r="AE491" i="54"/>
  <c r="AD488" i="54"/>
  <c r="AH484" i="54"/>
  <c r="AI484" i="54" s="1"/>
  <c r="L484" i="56" s="1"/>
  <c r="AG481" i="54"/>
  <c r="AF478" i="54"/>
  <c r="AE475" i="54"/>
  <c r="AD472" i="54"/>
  <c r="AD1007" i="54"/>
  <c r="AH1003" i="54"/>
  <c r="AG1000" i="54"/>
  <c r="AF997" i="54"/>
  <c r="AE994" i="54"/>
  <c r="AD991" i="54"/>
  <c r="AH987" i="54"/>
  <c r="AG984" i="54"/>
  <c r="AF981" i="54"/>
  <c r="AE978" i="54"/>
  <c r="AD975" i="54"/>
  <c r="AI975" i="54" s="1"/>
  <c r="L975" i="56" s="1"/>
  <c r="AH971" i="54"/>
  <c r="AG968" i="54"/>
  <c r="AF965" i="54"/>
  <c r="AE962" i="54"/>
  <c r="AD959" i="54"/>
  <c r="AI959" i="54" s="1"/>
  <c r="L959" i="56" s="1"/>
  <c r="AH955" i="54"/>
  <c r="AG952" i="54"/>
  <c r="AF949" i="54"/>
  <c r="AE946" i="54"/>
  <c r="AD943" i="54"/>
  <c r="AH939" i="54"/>
  <c r="AG936" i="54"/>
  <c r="AF933" i="54"/>
  <c r="AE930" i="54"/>
  <c r="AD927" i="54"/>
  <c r="AH923" i="54"/>
  <c r="AG920" i="54"/>
  <c r="AF917" i="54"/>
  <c r="AE914" i="54"/>
  <c r="AD911" i="54"/>
  <c r="AI911" i="54" s="1"/>
  <c r="L911" i="56" s="1"/>
  <c r="AH907" i="54"/>
  <c r="AG904" i="54"/>
  <c r="AF901" i="54"/>
  <c r="AE898" i="54"/>
  <c r="AD895" i="54"/>
  <c r="AI895" i="54" s="1"/>
  <c r="L895" i="56" s="1"/>
  <c r="AH891" i="54"/>
  <c r="AG888" i="54"/>
  <c r="AF885" i="54"/>
  <c r="AE882" i="54"/>
  <c r="AD879" i="54"/>
  <c r="AH875" i="54"/>
  <c r="AG872" i="54"/>
  <c r="AF869" i="54"/>
  <c r="AE866" i="54"/>
  <c r="AD863" i="54"/>
  <c r="AH859" i="54"/>
  <c r="AG856" i="54"/>
  <c r="AF853" i="54"/>
  <c r="AE850" i="54"/>
  <c r="AD847" i="54"/>
  <c r="AI847" i="54" s="1"/>
  <c r="L847" i="56" s="1"/>
  <c r="AH843" i="54"/>
  <c r="AG840" i="54"/>
  <c r="AF837" i="54"/>
  <c r="AE834" i="54"/>
  <c r="AD831" i="54"/>
  <c r="AI831" i="54" s="1"/>
  <c r="L831" i="56" s="1"/>
  <c r="AH827" i="54"/>
  <c r="AG824" i="54"/>
  <c r="AF821" i="54"/>
  <c r="AE818" i="54"/>
  <c r="AD815" i="54"/>
  <c r="AH811" i="54"/>
  <c r="AG808" i="54"/>
  <c r="AF805" i="54"/>
  <c r="AE802" i="54"/>
  <c r="AD799" i="54"/>
  <c r="AH795" i="54"/>
  <c r="AG792" i="54"/>
  <c r="AF789" i="54"/>
  <c r="AE786" i="54"/>
  <c r="AD783" i="54"/>
  <c r="AI783" i="54" s="1"/>
  <c r="L783" i="56" s="1"/>
  <c r="AH779" i="54"/>
  <c r="AG776" i="54"/>
  <c r="AF773" i="54"/>
  <c r="AE770" i="54"/>
  <c r="AD767" i="54"/>
  <c r="AI767" i="54" s="1"/>
  <c r="L767" i="56" s="1"/>
  <c r="AH763" i="54"/>
  <c r="AG760" i="54"/>
  <c r="AF757" i="54"/>
  <c r="AE754" i="54"/>
  <c r="AD751" i="54"/>
  <c r="AH747" i="54"/>
  <c r="AG744" i="54"/>
  <c r="AF741" i="54"/>
  <c r="AE738" i="54"/>
  <c r="AD735" i="54"/>
  <c r="AH731" i="54"/>
  <c r="AG728" i="54"/>
  <c r="AF725" i="54"/>
  <c r="AE722" i="54"/>
  <c r="AD719" i="54"/>
  <c r="AI719" i="54" s="1"/>
  <c r="L719" i="56" s="1"/>
  <c r="AH715" i="54"/>
  <c r="AG712" i="54"/>
  <c r="AF709" i="54"/>
  <c r="AE706" i="54"/>
  <c r="AD703" i="54"/>
  <c r="AI703" i="54" s="1"/>
  <c r="L703" i="56" s="1"/>
  <c r="AH699" i="54"/>
  <c r="AG696" i="54"/>
  <c r="AF693" i="54"/>
  <c r="AE690" i="54"/>
  <c r="AD687" i="54"/>
  <c r="AH683" i="54"/>
  <c r="AG680" i="54"/>
  <c r="AF677" i="54"/>
  <c r="AE674" i="54"/>
  <c r="AD671" i="54"/>
  <c r="AH667" i="54"/>
  <c r="AG664" i="54"/>
  <c r="AF661" i="54"/>
  <c r="AE658" i="54"/>
  <c r="AD655" i="54"/>
  <c r="AI655" i="54" s="1"/>
  <c r="L655" i="56" s="1"/>
  <c r="AH651" i="54"/>
  <c r="AG648" i="54"/>
  <c r="AF645" i="54"/>
  <c r="AE642" i="54"/>
  <c r="AD639" i="54"/>
  <c r="AI639" i="54" s="1"/>
  <c r="L639" i="56" s="1"/>
  <c r="AH635" i="54"/>
  <c r="AG632" i="54"/>
  <c r="AF629" i="54"/>
  <c r="AE626" i="54"/>
  <c r="AD623" i="54"/>
  <c r="AH619" i="54"/>
  <c r="AG616" i="54"/>
  <c r="AF613" i="54"/>
  <c r="AE610" i="54"/>
  <c r="AD607" i="54"/>
  <c r="AH603" i="54"/>
  <c r="AG600" i="54"/>
  <c r="AF597" i="54"/>
  <c r="AE594" i="54"/>
  <c r="AD591" i="54"/>
  <c r="AI591" i="54" s="1"/>
  <c r="L591" i="56" s="1"/>
  <c r="AH587" i="54"/>
  <c r="AG584" i="54"/>
  <c r="AF581" i="54"/>
  <c r="AE578" i="54"/>
  <c r="AD575" i="54"/>
  <c r="AI575" i="54" s="1"/>
  <c r="L575" i="56" s="1"/>
  <c r="AH571" i="54"/>
  <c r="AG568" i="54"/>
  <c r="AF565" i="54"/>
  <c r="AE562" i="54"/>
  <c r="AD559" i="54"/>
  <c r="AH555" i="54"/>
  <c r="AG552" i="54"/>
  <c r="AF549" i="54"/>
  <c r="AE546" i="54"/>
  <c r="AD543" i="54"/>
  <c r="AH539" i="54"/>
  <c r="AG536" i="54"/>
  <c r="AF533" i="54"/>
  <c r="AE530" i="54"/>
  <c r="AD527" i="54"/>
  <c r="AI527" i="54" s="1"/>
  <c r="L527" i="56" s="1"/>
  <c r="AH523" i="54"/>
  <c r="AG520" i="54"/>
  <c r="AF517" i="54"/>
  <c r="AE514" i="54"/>
  <c r="AD511" i="54"/>
  <c r="AI511" i="54" s="1"/>
  <c r="L511" i="56" s="1"/>
  <c r="AH507" i="54"/>
  <c r="AG504" i="54"/>
  <c r="AF501" i="54"/>
  <c r="AE498" i="54"/>
  <c r="AD495" i="54"/>
  <c r="AH491" i="54"/>
  <c r="AG488" i="54"/>
  <c r="AF485" i="54"/>
  <c r="AE482" i="54"/>
  <c r="AD479" i="54"/>
  <c r="AH475" i="54"/>
  <c r="AG472" i="54"/>
  <c r="AH454" i="54"/>
  <c r="AG451" i="54"/>
  <c r="AF448" i="54"/>
  <c r="AE445" i="54"/>
  <c r="AD442" i="54"/>
  <c r="AH438" i="54"/>
  <c r="AG435" i="54"/>
  <c r="AF432" i="54"/>
  <c r="AE429" i="54"/>
  <c r="AD426" i="54"/>
  <c r="AH422" i="54"/>
  <c r="AG419" i="54"/>
  <c r="AF416" i="54"/>
  <c r="AE413" i="54"/>
  <c r="AD410" i="54"/>
  <c r="AI410" i="54" s="1"/>
  <c r="L410" i="56" s="1"/>
  <c r="AH406" i="54"/>
  <c r="AG403" i="54"/>
  <c r="AF400" i="54"/>
  <c r="AE397" i="54"/>
  <c r="AD394" i="54"/>
  <c r="AH390" i="54"/>
  <c r="AG387" i="54"/>
  <c r="AF384" i="54"/>
  <c r="AE381" i="54"/>
  <c r="AD378" i="54"/>
  <c r="AH374" i="54"/>
  <c r="AG371" i="54"/>
  <c r="AF368" i="54"/>
  <c r="AE365" i="54"/>
  <c r="AD362" i="54"/>
  <c r="AH358" i="54"/>
  <c r="AG355" i="54"/>
  <c r="AF352" i="54"/>
  <c r="AE349" i="54"/>
  <c r="AD346" i="54"/>
  <c r="AI346" i="54" s="1"/>
  <c r="L346" i="56" s="1"/>
  <c r="AH342" i="54"/>
  <c r="AG339" i="54"/>
  <c r="AF336" i="54"/>
  <c r="AE333" i="54"/>
  <c r="AD330" i="54"/>
  <c r="AH326" i="54"/>
  <c r="AG323" i="54"/>
  <c r="AF320" i="54"/>
  <c r="AE317" i="54"/>
  <c r="AD314" i="54"/>
  <c r="AH310" i="54"/>
  <c r="AG307" i="54"/>
  <c r="AF304" i="54"/>
  <c r="AE301" i="54"/>
  <c r="AD298" i="54"/>
  <c r="AH294" i="54"/>
  <c r="AG291" i="54"/>
  <c r="AF288" i="54"/>
  <c r="AE285" i="54"/>
  <c r="AD282" i="54"/>
  <c r="AI282" i="54" s="1"/>
  <c r="L282" i="56" s="1"/>
  <c r="AH278" i="54"/>
  <c r="AG275" i="54"/>
  <c r="AF272" i="54"/>
  <c r="AE269" i="54"/>
  <c r="AD266" i="54"/>
  <c r="AH262" i="54"/>
  <c r="AG259" i="54"/>
  <c r="AF256" i="54"/>
  <c r="AE253" i="54"/>
  <c r="AD250" i="54"/>
  <c r="AH246" i="54"/>
  <c r="AG243" i="54"/>
  <c r="AF240" i="54"/>
  <c r="AE237" i="54"/>
  <c r="AD234" i="54"/>
  <c r="AH230" i="54"/>
  <c r="AG227" i="54"/>
  <c r="AF224" i="54"/>
  <c r="AE221" i="54"/>
  <c r="AD218" i="54"/>
  <c r="AI218" i="54" s="1"/>
  <c r="L218" i="56" s="1"/>
  <c r="AH214" i="54"/>
  <c r="AG211" i="54"/>
  <c r="AF208" i="54"/>
  <c r="AE205" i="54"/>
  <c r="AD202" i="54"/>
  <c r="AH198" i="54"/>
  <c r="AG195" i="54"/>
  <c r="AF192" i="54"/>
  <c r="AE189" i="54"/>
  <c r="AF463" i="54"/>
  <c r="AE460" i="54"/>
  <c r="AD457" i="54"/>
  <c r="AI457" i="54" s="1"/>
  <c r="L457" i="56" s="1"/>
  <c r="AH453" i="54"/>
  <c r="AG450" i="54"/>
  <c r="AF447" i="54"/>
  <c r="AE444" i="54"/>
  <c r="AI444" i="54" s="1"/>
  <c r="L444" i="56" s="1"/>
  <c r="AD441" i="54"/>
  <c r="AH437" i="54"/>
  <c r="AG434" i="54"/>
  <c r="AF431" i="54"/>
  <c r="AE428" i="54"/>
  <c r="AD425" i="54"/>
  <c r="AH421" i="54"/>
  <c r="AG418" i="54"/>
  <c r="AF415" i="54"/>
  <c r="AE412" i="54"/>
  <c r="AD409" i="54"/>
  <c r="AH405" i="54"/>
  <c r="AG402" i="54"/>
  <c r="AF399" i="54"/>
  <c r="AE396" i="54"/>
  <c r="AD393" i="54"/>
  <c r="AH389" i="54"/>
  <c r="AG386" i="54"/>
  <c r="AF383" i="54"/>
  <c r="AE380" i="54"/>
  <c r="AI380" i="54" s="1"/>
  <c r="L380" i="56" s="1"/>
  <c r="AD377" i="54"/>
  <c r="AH373" i="54"/>
  <c r="AG370" i="54"/>
  <c r="AF367" i="54"/>
  <c r="AE364" i="54"/>
  <c r="AD361" i="54"/>
  <c r="AH357" i="54"/>
  <c r="AG354" i="54"/>
  <c r="AF351" i="54"/>
  <c r="AE348" i="54"/>
  <c r="AD345" i="54"/>
  <c r="AH341" i="54"/>
  <c r="AG338" i="54"/>
  <c r="AF335" i="54"/>
  <c r="AE332" i="54"/>
  <c r="AD329" i="54"/>
  <c r="AH325" i="54"/>
  <c r="AG322" i="54"/>
  <c r="AF319" i="54"/>
  <c r="AE316" i="54"/>
  <c r="AD313" i="54"/>
  <c r="AH309" i="54"/>
  <c r="AG306" i="54"/>
  <c r="AF303" i="54"/>
  <c r="AE300" i="54"/>
  <c r="AD297" i="54"/>
  <c r="AH293" i="54"/>
  <c r="AG290" i="54"/>
  <c r="AF287" i="54"/>
  <c r="AE284" i="54"/>
  <c r="AD281" i="54"/>
  <c r="AH277" i="54"/>
  <c r="AG274" i="54"/>
  <c r="AF271" i="54"/>
  <c r="AE268" i="54"/>
  <c r="AD265" i="54"/>
  <c r="AH261" i="54"/>
  <c r="AG258" i="54"/>
  <c r="AF255" i="54"/>
  <c r="AE252" i="54"/>
  <c r="AD249" i="54"/>
  <c r="AH245" i="54"/>
  <c r="AG242" i="54"/>
  <c r="AF239" i="54"/>
  <c r="AE236" i="54"/>
  <c r="AD233" i="54"/>
  <c r="AH229" i="54"/>
  <c r="AG226" i="54"/>
  <c r="AF223" i="54"/>
  <c r="AE220" i="54"/>
  <c r="AD217" i="54"/>
  <c r="AH213" i="54"/>
  <c r="AG210" i="54"/>
  <c r="AF207" i="54"/>
  <c r="AE204" i="54"/>
  <c r="AD201" i="54"/>
  <c r="AH197" i="54"/>
  <c r="AG194" i="54"/>
  <c r="AE467" i="54"/>
  <c r="AD464" i="54"/>
  <c r="AH460" i="54"/>
  <c r="AG457" i="54"/>
  <c r="AF454" i="54"/>
  <c r="AE451" i="54"/>
  <c r="AD448" i="54"/>
  <c r="AH444" i="54"/>
  <c r="AG441" i="54"/>
  <c r="AF438" i="54"/>
  <c r="AE435" i="54"/>
  <c r="AD432" i="54"/>
  <c r="AH428" i="54"/>
  <c r="AG425" i="54"/>
  <c r="AF422" i="54"/>
  <c r="AE419" i="54"/>
  <c r="AD416" i="54"/>
  <c r="AH412" i="54"/>
  <c r="AG409" i="54"/>
  <c r="AF406" i="54"/>
  <c r="AE403" i="54"/>
  <c r="AD400" i="54"/>
  <c r="AH396" i="54"/>
  <c r="AG393" i="54"/>
  <c r="AF390" i="54"/>
  <c r="AE387" i="54"/>
  <c r="AD384" i="54"/>
  <c r="AH380" i="54"/>
  <c r="AG377" i="54"/>
  <c r="AF374" i="54"/>
  <c r="AE371" i="54"/>
  <c r="AD368" i="54"/>
  <c r="AH364" i="54"/>
  <c r="AG361" i="54"/>
  <c r="AF358" i="54"/>
  <c r="AE355" i="54"/>
  <c r="AD352" i="54"/>
  <c r="AH348" i="54"/>
  <c r="AG345" i="54"/>
  <c r="AF342" i="54"/>
  <c r="AE339" i="54"/>
  <c r="AD336" i="54"/>
  <c r="AH332" i="54"/>
  <c r="AG329" i="54"/>
  <c r="AF326" i="54"/>
  <c r="AE323" i="54"/>
  <c r="AD320" i="54"/>
  <c r="AH316" i="54"/>
  <c r="AG313" i="54"/>
  <c r="AF310" i="54"/>
  <c r="AE307" i="54"/>
  <c r="AD304" i="54"/>
  <c r="AH300" i="54"/>
  <c r="AG297" i="54"/>
  <c r="AF294" i="54"/>
  <c r="AE291" i="54"/>
  <c r="AD288" i="54"/>
  <c r="AH284" i="54"/>
  <c r="AG281" i="54"/>
  <c r="AF278" i="54"/>
  <c r="AE275" i="54"/>
  <c r="AD272" i="54"/>
  <c r="AH268" i="54"/>
  <c r="AG265" i="54"/>
  <c r="AF262" i="54"/>
  <c r="AE259" i="54"/>
  <c r="AD256" i="54"/>
  <c r="AH252" i="54"/>
  <c r="AG249" i="54"/>
  <c r="AF246" i="54"/>
  <c r="AE243" i="54"/>
  <c r="AD240" i="54"/>
  <c r="AH236" i="54"/>
  <c r="AG233" i="54"/>
  <c r="AF230" i="54"/>
  <c r="AE227" i="54"/>
  <c r="AD224" i="54"/>
  <c r="AH220" i="54"/>
  <c r="AG217" i="54"/>
  <c r="AF214" i="54"/>
  <c r="AE211" i="54"/>
  <c r="AD208" i="54"/>
  <c r="AH204" i="54"/>
  <c r="AG201" i="54"/>
  <c r="AF198" i="54"/>
  <c r="AG468" i="54"/>
  <c r="AI468" i="54" s="1"/>
  <c r="L468" i="56" s="1"/>
  <c r="AF465" i="54"/>
  <c r="AE462" i="54"/>
  <c r="AD459" i="54"/>
  <c r="AH455" i="54"/>
  <c r="AG452" i="54"/>
  <c r="AF449" i="54"/>
  <c r="AE446" i="54"/>
  <c r="AD443" i="54"/>
  <c r="AH439" i="54"/>
  <c r="AG436" i="54"/>
  <c r="AF433" i="54"/>
  <c r="AE430" i="54"/>
  <c r="AD427" i="54"/>
  <c r="AH423" i="54"/>
  <c r="AG420" i="54"/>
  <c r="AF417" i="54"/>
  <c r="AE414" i="54"/>
  <c r="AD411" i="54"/>
  <c r="AH407" i="54"/>
  <c r="AG404" i="54"/>
  <c r="AF401" i="54"/>
  <c r="AE398" i="54"/>
  <c r="AD395" i="54"/>
  <c r="AH391" i="54"/>
  <c r="AG388" i="54"/>
  <c r="AF385" i="54"/>
  <c r="AE382" i="54"/>
  <c r="AD379" i="54"/>
  <c r="AH375" i="54"/>
  <c r="AG372" i="54"/>
  <c r="AF369" i="54"/>
  <c r="AE366" i="54"/>
  <c r="AD363" i="54"/>
  <c r="AH359" i="54"/>
  <c r="AG356" i="54"/>
  <c r="AF353" i="54"/>
  <c r="AE350" i="54"/>
  <c r="AD347" i="54"/>
  <c r="AH343" i="54"/>
  <c r="AG340" i="54"/>
  <c r="AF337" i="54"/>
  <c r="AE334" i="54"/>
  <c r="AD331" i="54"/>
  <c r="AH327" i="54"/>
  <c r="AG324" i="54"/>
  <c r="AF321" i="54"/>
  <c r="AE318" i="54"/>
  <c r="AD315" i="54"/>
  <c r="AH311" i="54"/>
  <c r="AG308" i="54"/>
  <c r="AF305" i="54"/>
  <c r="AE302" i="54"/>
  <c r="AD299" i="54"/>
  <c r="AH295" i="54"/>
  <c r="AG292" i="54"/>
  <c r="AF289" i="54"/>
  <c r="AE286" i="54"/>
  <c r="AD283" i="54"/>
  <c r="AH279" i="54"/>
  <c r="AG276" i="54"/>
  <c r="AF273" i="54"/>
  <c r="AE270" i="54"/>
  <c r="AD267" i="54"/>
  <c r="AH263" i="54"/>
  <c r="AG260" i="54"/>
  <c r="AF257" i="54"/>
  <c r="AE254" i="54"/>
  <c r="AD251" i="54"/>
  <c r="AH247" i="54"/>
  <c r="AG244" i="54"/>
  <c r="AF241" i="54"/>
  <c r="AE238" i="54"/>
  <c r="AD235" i="54"/>
  <c r="AH231" i="54"/>
  <c r="AG228" i="54"/>
  <c r="AF225" i="54"/>
  <c r="AE222" i="54"/>
  <c r="AD219" i="54"/>
  <c r="AH215" i="54"/>
  <c r="AG212" i="54"/>
  <c r="AF209" i="54"/>
  <c r="AE206" i="54"/>
  <c r="AD186" i="54"/>
  <c r="AH182" i="54"/>
  <c r="AG179" i="54"/>
  <c r="AF176" i="54"/>
  <c r="AE173" i="54"/>
  <c r="AD170" i="54"/>
  <c r="AH166" i="54"/>
  <c r="AG163" i="54"/>
  <c r="AF160" i="54"/>
  <c r="AE157" i="54"/>
  <c r="AD154" i="54"/>
  <c r="AH150" i="54"/>
  <c r="AG147" i="54"/>
  <c r="AF144" i="54"/>
  <c r="AE141" i="54"/>
  <c r="AD138" i="54"/>
  <c r="AH134" i="54"/>
  <c r="AG131" i="54"/>
  <c r="AF128" i="54"/>
  <c r="AE125" i="54"/>
  <c r="AD122" i="54"/>
  <c r="AH118" i="54"/>
  <c r="AG115" i="54"/>
  <c r="AF112" i="54"/>
  <c r="AE109" i="54"/>
  <c r="AD106" i="54"/>
  <c r="AH102" i="54"/>
  <c r="AG99" i="54"/>
  <c r="AF96" i="54"/>
  <c r="AE93" i="54"/>
  <c r="AD90" i="54"/>
  <c r="AH86" i="54"/>
  <c r="AG83" i="54"/>
  <c r="AF80" i="54"/>
  <c r="AE77" i="54"/>
  <c r="AD74" i="54"/>
  <c r="AH70" i="54"/>
  <c r="AG67" i="54"/>
  <c r="AF64" i="54"/>
  <c r="AE61" i="54"/>
  <c r="AD58" i="54"/>
  <c r="AH54" i="54"/>
  <c r="AG51" i="54"/>
  <c r="AF48" i="54"/>
  <c r="AE45" i="54"/>
  <c r="AD42" i="54"/>
  <c r="AH38" i="54"/>
  <c r="AG35" i="54"/>
  <c r="AF32" i="54"/>
  <c r="AD29" i="54"/>
  <c r="AF19" i="54"/>
  <c r="AD13" i="54"/>
  <c r="AF187" i="54"/>
  <c r="AD181" i="54"/>
  <c r="AG174" i="54"/>
  <c r="AE168" i="54"/>
  <c r="AH161" i="54"/>
  <c r="AF155" i="54"/>
  <c r="AD149" i="54"/>
  <c r="AG142" i="54"/>
  <c r="AF139" i="54"/>
  <c r="AE136" i="54"/>
  <c r="AD133" i="54"/>
  <c r="AH129" i="54"/>
  <c r="AG126" i="54"/>
  <c r="AF123" i="54"/>
  <c r="AE120" i="54"/>
  <c r="AD117" i="54"/>
  <c r="AH113" i="54"/>
  <c r="AG110" i="54"/>
  <c r="AF107" i="54"/>
  <c r="AE104" i="54"/>
  <c r="AD101" i="54"/>
  <c r="AH97" i="54"/>
  <c r="AG94" i="54"/>
  <c r="AF91" i="54"/>
  <c r="AE88" i="54"/>
  <c r="AD85" i="54"/>
  <c r="AH81" i="54"/>
  <c r="AG78" i="54"/>
  <c r="AF75" i="54"/>
  <c r="AE72" i="54"/>
  <c r="AD69" i="54"/>
  <c r="AH65" i="54"/>
  <c r="AG62" i="54"/>
  <c r="AF59" i="54"/>
  <c r="AE56" i="54"/>
  <c r="AD53" i="54"/>
  <c r="AH49" i="54"/>
  <c r="AG46" i="54"/>
  <c r="AF43" i="54"/>
  <c r="AE40" i="54"/>
  <c r="AD37" i="54"/>
  <c r="AH33" i="54"/>
  <c r="AF30" i="54"/>
  <c r="AE27" i="54"/>
  <c r="AD24" i="54"/>
  <c r="AH20" i="54"/>
  <c r="AG17" i="54"/>
  <c r="AF14" i="54"/>
  <c r="AF194" i="54"/>
  <c r="AE191" i="54"/>
  <c r="AD188" i="54"/>
  <c r="AH184" i="54"/>
  <c r="AG181" i="54"/>
  <c r="AF178" i="54"/>
  <c r="AE175" i="54"/>
  <c r="AD172" i="54"/>
  <c r="AH168" i="54"/>
  <c r="AG165" i="54"/>
  <c r="AF162" i="54"/>
  <c r="AE159" i="54"/>
  <c r="AD156" i="54"/>
  <c r="AH152" i="54"/>
  <c r="AG149" i="54"/>
  <c r="AF146" i="54"/>
  <c r="AE143" i="54"/>
  <c r="AD140" i="54"/>
  <c r="AH136" i="54"/>
  <c r="AG133" i="54"/>
  <c r="AF130" i="54"/>
  <c r="AE127" i="54"/>
  <c r="AD124" i="54"/>
  <c r="AH120" i="54"/>
  <c r="AG117" i="54"/>
  <c r="AF114" i="54"/>
  <c r="AE111" i="54"/>
  <c r="AD108" i="54"/>
  <c r="AH104" i="54"/>
  <c r="AG101" i="54"/>
  <c r="AF98" i="54"/>
  <c r="AE95" i="54"/>
  <c r="AD92" i="54"/>
  <c r="AH88" i="54"/>
  <c r="AG85" i="54"/>
  <c r="AF82" i="54"/>
  <c r="AE79" i="54"/>
  <c r="AD76" i="54"/>
  <c r="AH72" i="54"/>
  <c r="AG69" i="54"/>
  <c r="AF66" i="54"/>
  <c r="AE63" i="54"/>
  <c r="AD60" i="54"/>
  <c r="AH56" i="54"/>
  <c r="AG53" i="54"/>
  <c r="AF50" i="54"/>
  <c r="AE47" i="54"/>
  <c r="AD44" i="54"/>
  <c r="AH40" i="54"/>
  <c r="AG37" i="54"/>
  <c r="AF34" i="54"/>
  <c r="AD31" i="54"/>
  <c r="AH27" i="54"/>
  <c r="AG24" i="54"/>
  <c r="AF21" i="54"/>
  <c r="AE18" i="54"/>
  <c r="AD15" i="54"/>
  <c r="AH203" i="54"/>
  <c r="AG200" i="54"/>
  <c r="AF197" i="54"/>
  <c r="AE194" i="54"/>
  <c r="AD191" i="54"/>
  <c r="AH187" i="54"/>
  <c r="AG184" i="54"/>
  <c r="AF181" i="54"/>
  <c r="AE178" i="54"/>
  <c r="AD175" i="54"/>
  <c r="AH171" i="54"/>
  <c r="AG168" i="54"/>
  <c r="AF165" i="54"/>
  <c r="AE162" i="54"/>
  <c r="AD159" i="54"/>
  <c r="AH155" i="54"/>
  <c r="AG152" i="54"/>
  <c r="AF149" i="54"/>
  <c r="AE146" i="54"/>
  <c r="AD143" i="54"/>
  <c r="AH139" i="54"/>
  <c r="AG136" i="54"/>
  <c r="AF133" i="54"/>
  <c r="AE130" i="54"/>
  <c r="AD127" i="54"/>
  <c r="AH123" i="54"/>
  <c r="AG120" i="54"/>
  <c r="AF117" i="54"/>
  <c r="AE114" i="54"/>
  <c r="AD111" i="54"/>
  <c r="AH107" i="54"/>
  <c r="AG104" i="54"/>
  <c r="AF101" i="54"/>
  <c r="AE98" i="54"/>
  <c r="AD95" i="54"/>
  <c r="AH91" i="54"/>
  <c r="AG88" i="54"/>
  <c r="AF85" i="54"/>
  <c r="AE82" i="54"/>
  <c r="AD79" i="54"/>
  <c r="AH75" i="54"/>
  <c r="AG72" i="54"/>
  <c r="AF69" i="54"/>
  <c r="AE66" i="54"/>
  <c r="AD63" i="54"/>
  <c r="AH59" i="54"/>
  <c r="AG56" i="54"/>
  <c r="AF53" i="54"/>
  <c r="AE50" i="54"/>
  <c r="AD47" i="54"/>
  <c r="AH43" i="54"/>
  <c r="AG40" i="54"/>
  <c r="AF37" i="54"/>
  <c r="AE34" i="54"/>
  <c r="AH30" i="54"/>
  <c r="AG27" i="54"/>
  <c r="AF24" i="54"/>
  <c r="AE21" i="54"/>
  <c r="AD18" i="54"/>
  <c r="AH14" i="54"/>
  <c r="AH25" i="54"/>
  <c r="AD17" i="54"/>
  <c r="AI17" i="54" s="1"/>
  <c r="L17" i="56" s="1"/>
  <c r="AF191" i="54"/>
  <c r="AD185" i="54"/>
  <c r="AG178" i="54"/>
  <c r="AE172" i="54"/>
  <c r="AH165" i="54"/>
  <c r="AF159" i="54"/>
  <c r="AD153" i="54"/>
  <c r="AG146" i="54"/>
  <c r="AH141" i="54"/>
  <c r="AG138" i="54"/>
  <c r="AF135" i="54"/>
  <c r="AE132" i="54"/>
  <c r="AD129" i="54"/>
  <c r="AH125" i="54"/>
  <c r="AG122" i="54"/>
  <c r="AF119" i="54"/>
  <c r="AE116" i="54"/>
  <c r="AD113" i="54"/>
  <c r="AH109" i="54"/>
  <c r="AG106" i="54"/>
  <c r="AF103" i="54"/>
  <c r="AE100" i="54"/>
  <c r="AD97" i="54"/>
  <c r="AH93" i="54"/>
  <c r="AG90" i="54"/>
  <c r="AF87" i="54"/>
  <c r="AE84" i="54"/>
  <c r="AD81" i="54"/>
  <c r="AH77" i="54"/>
  <c r="AG74" i="54"/>
  <c r="AF71" i="54"/>
  <c r="AE68" i="54"/>
  <c r="AD65" i="54"/>
  <c r="AH61" i="54"/>
  <c r="AG58" i="54"/>
  <c r="AF55" i="54"/>
  <c r="AE52" i="54"/>
  <c r="AD49" i="54"/>
  <c r="AH45" i="54"/>
  <c r="AG42" i="54"/>
  <c r="AF39" i="54"/>
  <c r="AE36" i="54"/>
  <c r="AD33" i="54"/>
  <c r="AG29" i="54"/>
  <c r="AF26" i="54"/>
  <c r="AE23" i="54"/>
  <c r="AD20" i="54"/>
  <c r="AH16" i="54"/>
  <c r="AG13" i="54"/>
  <c r="AG193" i="54"/>
  <c r="AF190" i="54"/>
  <c r="AE187" i="54"/>
  <c r="AD184" i="54"/>
  <c r="AH180" i="54"/>
  <c r="AG177" i="54"/>
  <c r="AF174" i="54"/>
  <c r="AE171" i="54"/>
  <c r="AD168" i="54"/>
  <c r="AH164" i="54"/>
  <c r="AG161" i="54"/>
  <c r="AF158" i="54"/>
  <c r="AE155" i="54"/>
  <c r="AD152" i="54"/>
  <c r="AH148" i="54"/>
  <c r="AG145" i="54"/>
  <c r="AF142" i="54"/>
  <c r="AE139" i="54"/>
  <c r="AD136" i="54"/>
  <c r="AH132" i="54"/>
  <c r="AG129" i="54"/>
  <c r="AF126" i="54"/>
  <c r="AE123" i="54"/>
  <c r="AD120" i="54"/>
  <c r="AH116" i="54"/>
  <c r="AG113" i="54"/>
  <c r="AF110" i="54"/>
  <c r="AE107" i="54"/>
  <c r="AD104" i="54"/>
  <c r="AH100" i="54"/>
  <c r="AG97" i="54"/>
  <c r="AF94" i="54"/>
  <c r="AE91" i="54"/>
  <c r="AD88" i="54"/>
  <c r="AH84" i="54"/>
  <c r="AG81" i="54"/>
  <c r="AF78" i="54"/>
  <c r="AE75" i="54"/>
  <c r="AD72" i="54"/>
  <c r="AH68" i="54"/>
  <c r="AG65" i="54"/>
  <c r="AF62" i="54"/>
  <c r="AE59" i="54"/>
  <c r="AD56" i="54"/>
  <c r="AH52" i="54"/>
  <c r="AG49" i="54"/>
  <c r="AF46" i="54"/>
  <c r="AE43" i="54"/>
  <c r="AD40" i="54"/>
  <c r="AH36" i="54"/>
  <c r="AG33" i="54"/>
  <c r="AE30" i="54"/>
  <c r="AD27" i="54"/>
  <c r="AH23" i="54"/>
  <c r="AG20" i="54"/>
  <c r="AF17" i="54"/>
  <c r="AE14" i="54"/>
  <c r="AD203" i="54"/>
  <c r="AH199" i="54"/>
  <c r="AG196" i="54"/>
  <c r="AF193" i="54"/>
  <c r="AE190" i="54"/>
  <c r="AD187" i="54"/>
  <c r="AI187" i="54" s="1"/>
  <c r="L187" i="56" s="1"/>
  <c r="AH183" i="54"/>
  <c r="AG180" i="54"/>
  <c r="AF177" i="54"/>
  <c r="AE174" i="54"/>
  <c r="AD171" i="54"/>
  <c r="AH167" i="54"/>
  <c r="AG164" i="54"/>
  <c r="AF161" i="54"/>
  <c r="AE158" i="54"/>
  <c r="AD155" i="54"/>
  <c r="AH151" i="54"/>
  <c r="AG148" i="54"/>
  <c r="AF145" i="54"/>
  <c r="AE142" i="54"/>
  <c r="AD139" i="54"/>
  <c r="AH135" i="54"/>
  <c r="AG132" i="54"/>
  <c r="AF129" i="54"/>
  <c r="AE126" i="54"/>
  <c r="AD123" i="54"/>
  <c r="AH119" i="54"/>
  <c r="AG116" i="54"/>
  <c r="AF113" i="54"/>
  <c r="AE110" i="54"/>
  <c r="AD107" i="54"/>
  <c r="AH103" i="54"/>
  <c r="AG100" i="54"/>
  <c r="AF97" i="54"/>
  <c r="AE94" i="54"/>
  <c r="AD91" i="54"/>
  <c r="AH87" i="54"/>
  <c r="AG84" i="54"/>
  <c r="AF81" i="54"/>
  <c r="AE78" i="54"/>
  <c r="AD75" i="54"/>
  <c r="AH71" i="54"/>
  <c r="AG68" i="54"/>
  <c r="AF65" i="54"/>
  <c r="AE62" i="54"/>
  <c r="AD59" i="54"/>
  <c r="AH55" i="54"/>
  <c r="AG52" i="54"/>
  <c r="AF49" i="54"/>
  <c r="AE46" i="54"/>
  <c r="AD43" i="54"/>
  <c r="AH39" i="54"/>
  <c r="AG36" i="54"/>
  <c r="AF33" i="54"/>
  <c r="AD30" i="54"/>
  <c r="AH26" i="54"/>
  <c r="AG23" i="54"/>
  <c r="AF20" i="54"/>
  <c r="AE17" i="54"/>
  <c r="AD14" i="54"/>
  <c r="AG22" i="54"/>
  <c r="AE16" i="54"/>
  <c r="AG190" i="54"/>
  <c r="AE184" i="54"/>
  <c r="AH177" i="54"/>
  <c r="AF171" i="54"/>
  <c r="AD165" i="54"/>
  <c r="AG158" i="54"/>
  <c r="AE152" i="54"/>
  <c r="AH145" i="54"/>
  <c r="AD141" i="54"/>
  <c r="AH137" i="54"/>
  <c r="AG134" i="54"/>
  <c r="AF131" i="54"/>
  <c r="AE128" i="54"/>
  <c r="AD125" i="54"/>
  <c r="AH121" i="54"/>
  <c r="AG118" i="54"/>
  <c r="AF115" i="54"/>
  <c r="AE112" i="54"/>
  <c r="AD109" i="54"/>
  <c r="AH105" i="54"/>
  <c r="AG102" i="54"/>
  <c r="AF99" i="54"/>
  <c r="AE96" i="54"/>
  <c r="AD93" i="54"/>
  <c r="AH89" i="54"/>
  <c r="AG86" i="54"/>
  <c r="AF83" i="54"/>
  <c r="AE80" i="54"/>
  <c r="AD77" i="54"/>
  <c r="AH73" i="54"/>
  <c r="AG70" i="54"/>
  <c r="AF67" i="54"/>
  <c r="AE64" i="54"/>
  <c r="AD61" i="54"/>
  <c r="AH57" i="54"/>
  <c r="AG54" i="54"/>
  <c r="AF51" i="54"/>
  <c r="AE48" i="54"/>
  <c r="AD45" i="54"/>
  <c r="AI45" i="54" s="1"/>
  <c r="L45" i="56" s="1"/>
  <c r="AH41" i="54"/>
  <c r="AG38" i="54"/>
  <c r="AF35" i="54"/>
  <c r="AE32" i="54"/>
  <c r="AH28" i="54"/>
  <c r="AG25" i="54"/>
  <c r="AF22" i="54"/>
  <c r="AE19" i="54"/>
  <c r="AD16" i="54"/>
  <c r="AH31" i="54"/>
  <c r="AD196" i="54"/>
  <c r="AH192" i="54"/>
  <c r="AG189" i="54"/>
  <c r="AF186" i="54"/>
  <c r="AE183" i="54"/>
  <c r="AD180" i="54"/>
  <c r="AH176" i="54"/>
  <c r="AG173" i="54"/>
  <c r="AF170" i="54"/>
  <c r="AE167" i="54"/>
  <c r="AD164" i="54"/>
  <c r="AH160" i="54"/>
  <c r="AG157" i="54"/>
  <c r="AF154" i="54"/>
  <c r="AE151" i="54"/>
  <c r="AD148" i="54"/>
  <c r="AH144" i="54"/>
  <c r="AG141" i="54"/>
  <c r="AF138" i="54"/>
  <c r="AE135" i="54"/>
  <c r="AD132" i="54"/>
  <c r="AH128" i="54"/>
  <c r="AG125" i="54"/>
  <c r="AF122" i="54"/>
  <c r="AE119" i="54"/>
  <c r="AD116" i="54"/>
  <c r="AH112" i="54"/>
  <c r="AG109" i="54"/>
  <c r="AF106" i="54"/>
  <c r="AE103" i="54"/>
  <c r="AD100" i="54"/>
  <c r="AH96" i="54"/>
  <c r="AG93" i="54"/>
  <c r="AF90" i="54"/>
  <c r="AE87" i="54"/>
  <c r="AD84" i="54"/>
  <c r="AH80" i="54"/>
  <c r="AG77" i="54"/>
  <c r="AF74" i="54"/>
  <c r="AE71" i="54"/>
  <c r="AD68" i="54"/>
  <c r="AH64" i="54"/>
  <c r="AG61" i="54"/>
  <c r="AF58" i="54"/>
  <c r="AE55" i="54"/>
  <c r="AD52" i="54"/>
  <c r="AH48" i="54"/>
  <c r="AG45" i="54"/>
  <c r="AF42" i="54"/>
  <c r="AE39" i="54"/>
  <c r="AD36" i="54"/>
  <c r="AH32" i="54"/>
  <c r="AF29" i="54"/>
  <c r="AE26" i="54"/>
  <c r="AD23" i="54"/>
  <c r="AH19" i="54"/>
  <c r="AG16" i="54"/>
  <c r="AF13" i="54"/>
  <c r="AE202" i="54"/>
  <c r="AD199" i="54"/>
  <c r="AH195" i="54"/>
  <c r="AG192" i="54"/>
  <c r="AF189" i="54"/>
  <c r="AE186" i="54"/>
  <c r="AD183" i="54"/>
  <c r="AH179" i="54"/>
  <c r="AG176" i="54"/>
  <c r="AF173" i="54"/>
  <c r="AE170" i="54"/>
  <c r="AD167" i="54"/>
  <c r="AH163" i="54"/>
  <c r="AG160" i="54"/>
  <c r="AF157" i="54"/>
  <c r="AE154" i="54"/>
  <c r="AD151" i="54"/>
  <c r="AH147" i="54"/>
  <c r="AG144" i="54"/>
  <c r="AF141" i="54"/>
  <c r="AE138" i="54"/>
  <c r="AD135" i="54"/>
  <c r="AH131" i="54"/>
  <c r="AG128" i="54"/>
  <c r="AF125" i="54"/>
  <c r="AE122" i="54"/>
  <c r="AD119" i="54"/>
  <c r="AH115" i="54"/>
  <c r="AG112" i="54"/>
  <c r="AF109" i="54"/>
  <c r="AE106" i="54"/>
  <c r="AD103" i="54"/>
  <c r="AH99" i="54"/>
  <c r="AG96" i="54"/>
  <c r="AF93" i="54"/>
  <c r="AE90" i="54"/>
  <c r="AD87" i="54"/>
  <c r="AH83" i="54"/>
  <c r="AG80" i="54"/>
  <c r="AF77" i="54"/>
  <c r="AE74" i="54"/>
  <c r="AD71" i="54"/>
  <c r="AH67" i="54"/>
  <c r="AG64" i="54"/>
  <c r="AF61" i="54"/>
  <c r="AE58" i="54"/>
  <c r="AD55" i="54"/>
  <c r="AH51" i="54"/>
  <c r="AG48" i="54"/>
  <c r="AF45" i="54"/>
  <c r="AE42" i="54"/>
  <c r="AD39" i="54"/>
  <c r="AH35" i="54"/>
  <c r="AG32" i="54"/>
  <c r="AE29" i="54"/>
  <c r="AD26" i="54"/>
  <c r="AH22" i="54"/>
  <c r="AG19" i="54"/>
  <c r="AF16" i="54"/>
  <c r="AE13" i="54"/>
  <c r="AE20" i="54"/>
  <c r="AH13" i="54"/>
  <c r="AE188" i="54"/>
  <c r="AH181" i="54"/>
  <c r="AF175" i="54"/>
  <c r="AD169" i="54"/>
  <c r="AG162" i="54"/>
  <c r="AE156" i="54"/>
  <c r="AH149" i="54"/>
  <c r="AF143" i="54"/>
  <c r="AE140" i="54"/>
  <c r="AD137" i="54"/>
  <c r="AH133" i="54"/>
  <c r="AG130" i="54"/>
  <c r="AF127" i="54"/>
  <c r="AE124" i="54"/>
  <c r="AD121" i="54"/>
  <c r="AH117" i="54"/>
  <c r="AG114" i="54"/>
  <c r="AF111" i="54"/>
  <c r="AE108" i="54"/>
  <c r="AD105" i="54"/>
  <c r="AH101" i="54"/>
  <c r="AG98" i="54"/>
  <c r="AF95" i="54"/>
  <c r="AE92" i="54"/>
  <c r="AD89" i="54"/>
  <c r="AH85" i="54"/>
  <c r="AG82" i="54"/>
  <c r="AF79" i="54"/>
  <c r="AE76" i="54"/>
  <c r="AD73" i="54"/>
  <c r="AH69" i="54"/>
  <c r="AG66" i="54"/>
  <c r="AF63" i="54"/>
  <c r="AE60" i="54"/>
  <c r="AD57" i="54"/>
  <c r="AH53" i="54"/>
  <c r="AG50" i="54"/>
  <c r="AF47" i="54"/>
  <c r="AE44" i="54"/>
  <c r="AD41" i="54"/>
  <c r="AH37" i="54"/>
  <c r="AG34" i="54"/>
  <c r="AE31" i="54"/>
  <c r="AD28" i="54"/>
  <c r="AH24" i="54"/>
  <c r="AG21" i="54"/>
  <c r="AF18" i="54"/>
  <c r="AE15" i="54"/>
  <c r="AE195" i="54"/>
  <c r="AD192" i="54"/>
  <c r="AH188" i="54"/>
  <c r="AG185" i="54"/>
  <c r="AF182" i="54"/>
  <c r="AE179" i="54"/>
  <c r="AD176" i="54"/>
  <c r="AI176" i="54" s="1"/>
  <c r="L176" i="56" s="1"/>
  <c r="AH172" i="54"/>
  <c r="AG169" i="54"/>
  <c r="AF166" i="54"/>
  <c r="AE163" i="54"/>
  <c r="AD160" i="54"/>
  <c r="AH156" i="54"/>
  <c r="AG153" i="54"/>
  <c r="AF150" i="54"/>
  <c r="AE147" i="54"/>
  <c r="AD144" i="54"/>
  <c r="AH140" i="54"/>
  <c r="AG137" i="54"/>
  <c r="AF134" i="54"/>
  <c r="AE131" i="54"/>
  <c r="AD128" i="54"/>
  <c r="AH124" i="54"/>
  <c r="AG121" i="54"/>
  <c r="AF118" i="54"/>
  <c r="AE115" i="54"/>
  <c r="AD112" i="54"/>
  <c r="AI112" i="54" s="1"/>
  <c r="L112" i="56" s="1"/>
  <c r="AH108" i="54"/>
  <c r="AG105" i="54"/>
  <c r="AF102" i="54"/>
  <c r="AE99" i="54"/>
  <c r="AD96" i="54"/>
  <c r="AH92" i="54"/>
  <c r="AG89" i="54"/>
  <c r="AF86" i="54"/>
  <c r="AE83" i="54"/>
  <c r="AD80" i="54"/>
  <c r="AH76" i="54"/>
  <c r="AG73" i="54"/>
  <c r="AF70" i="54"/>
  <c r="AE67" i="54"/>
  <c r="AD64" i="54"/>
  <c r="AH60" i="54"/>
  <c r="AG57" i="54"/>
  <c r="AF54" i="54"/>
  <c r="AE51" i="54"/>
  <c r="AD48" i="54"/>
  <c r="AI48" i="54" s="1"/>
  <c r="L48" i="56" s="1"/>
  <c r="AH44" i="54"/>
  <c r="AG41" i="54"/>
  <c r="AF38" i="54"/>
  <c r="AE35" i="54"/>
  <c r="AD32" i="54"/>
  <c r="AG28" i="54"/>
  <c r="AF25" i="54"/>
  <c r="AE22" i="54"/>
  <c r="AD19" i="54"/>
  <c r="AH15" i="54"/>
  <c r="AF201" i="54"/>
  <c r="AE198" i="54"/>
  <c r="AD195" i="54"/>
  <c r="AH191" i="54"/>
  <c r="AG188" i="54"/>
  <c r="AF185" i="54"/>
  <c r="AE182" i="54"/>
  <c r="AD179" i="54"/>
  <c r="AH175" i="54"/>
  <c r="AG172" i="54"/>
  <c r="AF169" i="54"/>
  <c r="AE166" i="54"/>
  <c r="AD163" i="54"/>
  <c r="AH159" i="54"/>
  <c r="AG156" i="54"/>
  <c r="AF153" i="54"/>
  <c r="AE150" i="54"/>
  <c r="AD147" i="54"/>
  <c r="AH143" i="54"/>
  <c r="AG140" i="54"/>
  <c r="AF137" i="54"/>
  <c r="AE134" i="54"/>
  <c r="AD131" i="54"/>
  <c r="AH127" i="54"/>
  <c r="AG124" i="54"/>
  <c r="AF121" i="54"/>
  <c r="AE118" i="54"/>
  <c r="AD115" i="54"/>
  <c r="AH111" i="54"/>
  <c r="AG108" i="54"/>
  <c r="AF105" i="54"/>
  <c r="AE102" i="54"/>
  <c r="AD99" i="54"/>
  <c r="AH95" i="54"/>
  <c r="AG92" i="54"/>
  <c r="AF89" i="54"/>
  <c r="AE86" i="54"/>
  <c r="AD83" i="54"/>
  <c r="AH79" i="54"/>
  <c r="AG76" i="54"/>
  <c r="AF73" i="54"/>
  <c r="AE70" i="54"/>
  <c r="AD67" i="54"/>
  <c r="AH63" i="54"/>
  <c r="AG60" i="54"/>
  <c r="AF57" i="54"/>
  <c r="AE54" i="54"/>
  <c r="AD51" i="54"/>
  <c r="AH47" i="54"/>
  <c r="AG44" i="54"/>
  <c r="AF41" i="54"/>
  <c r="AE38" i="54"/>
  <c r="AD35" i="54"/>
  <c r="AG31" i="54"/>
  <c r="AF28" i="54"/>
  <c r="AE25" i="54"/>
  <c r="AD22" i="54"/>
  <c r="AH18" i="54"/>
  <c r="AG15" i="54"/>
  <c r="AI516" i="54"/>
  <c r="L516" i="56" s="1"/>
  <c r="AI532" i="54"/>
  <c r="L532" i="56" s="1"/>
  <c r="AI540" i="54"/>
  <c r="L540" i="56" s="1"/>
  <c r="AI556" i="54"/>
  <c r="L556" i="56" s="1"/>
  <c r="AI580" i="54"/>
  <c r="L580" i="56" s="1"/>
  <c r="AI588" i="54"/>
  <c r="L588" i="56" s="1"/>
  <c r="AI644" i="54"/>
  <c r="L644" i="56" s="1"/>
  <c r="AI660" i="54"/>
  <c r="L660" i="56" s="1"/>
  <c r="AI668" i="54"/>
  <c r="L668" i="56" s="1"/>
  <c r="AI676" i="54"/>
  <c r="L676" i="56" s="1"/>
  <c r="AI692" i="54"/>
  <c r="L692" i="56" s="1"/>
  <c r="AI708" i="54"/>
  <c r="L708" i="56" s="1"/>
  <c r="AI732" i="54"/>
  <c r="L732" i="56" s="1"/>
  <c r="AI740" i="54"/>
  <c r="L740" i="56" s="1"/>
  <c r="AI756" i="54"/>
  <c r="L756" i="56" s="1"/>
  <c r="AI772" i="54"/>
  <c r="L772" i="56" s="1"/>
  <c r="AI788" i="54"/>
  <c r="L788" i="56" s="1"/>
  <c r="AI796" i="54"/>
  <c r="L796" i="56" s="1"/>
  <c r="AI804" i="54"/>
  <c r="L804" i="56" s="1"/>
  <c r="AI820" i="54"/>
  <c r="L820" i="56" s="1"/>
  <c r="AI836" i="54"/>
  <c r="L836" i="56" s="1"/>
  <c r="AI860" i="54"/>
  <c r="L860" i="56" s="1"/>
  <c r="AI868" i="54"/>
  <c r="L868" i="56" s="1"/>
  <c r="AI876" i="54"/>
  <c r="L876" i="56" s="1"/>
  <c r="AI884" i="54"/>
  <c r="L884" i="56" s="1"/>
  <c r="AI900" i="54"/>
  <c r="L900" i="56" s="1"/>
  <c r="AI932" i="54"/>
  <c r="L932" i="56" s="1"/>
  <c r="AI948" i="54"/>
  <c r="L948" i="56" s="1"/>
  <c r="AI960" i="54"/>
  <c r="L960" i="56" s="1"/>
  <c r="AI992" i="54"/>
  <c r="L992" i="56" s="1"/>
  <c r="AI1012" i="54"/>
  <c r="L1012" i="56" s="1"/>
  <c r="AI1024" i="54"/>
  <c r="L1024" i="56" s="1"/>
  <c r="AI1108" i="54"/>
  <c r="L1108" i="56" s="1"/>
  <c r="AI1132" i="54"/>
  <c r="L1132" i="56" s="1"/>
  <c r="M5" i="56"/>
  <c r="AD48" i="57"/>
  <c r="AE48" i="57" s="1"/>
  <c r="F25" i="48" a="1"/>
  <c r="F25" i="48" s="1"/>
  <c r="G25" i="48" s="1"/>
  <c r="F24" i="48" a="1"/>
  <c r="F24" i="48" s="1"/>
  <c r="G24" i="48" s="1"/>
  <c r="F28" i="48" a="1"/>
  <c r="F28" i="48" s="1"/>
  <c r="F27" i="48" a="1"/>
  <c r="F27" i="48" s="1"/>
  <c r="F26" i="48" a="1"/>
  <c r="F26" i="48" s="1"/>
  <c r="AB151" i="57" l="1"/>
  <c r="AB143" i="57"/>
  <c r="AD143" i="57" s="1"/>
  <c r="AE143" i="57" s="1"/>
  <c r="AB111" i="57"/>
  <c r="AB22" i="57"/>
  <c r="AD22" i="57" s="1"/>
  <c r="AE22" i="57" s="1"/>
  <c r="AB153" i="57"/>
  <c r="AD153" i="57" s="1"/>
  <c r="AE153" i="57" s="1"/>
  <c r="AB145" i="57"/>
  <c r="AD145" i="57" s="1"/>
  <c r="AE145" i="57" s="1"/>
  <c r="AB124" i="57"/>
  <c r="AD124" i="57" s="1"/>
  <c r="AE124" i="57" s="1"/>
  <c r="AB116" i="57"/>
  <c r="AD116" i="57" s="1"/>
  <c r="AE116" i="57" s="1"/>
  <c r="AB110" i="57"/>
  <c r="AB81" i="57"/>
  <c r="AB73" i="57"/>
  <c r="AD73" i="57" s="1"/>
  <c r="AE73" i="57" s="1"/>
  <c r="AB18" i="57"/>
  <c r="AB157" i="57"/>
  <c r="AB149" i="57"/>
  <c r="AB138" i="57"/>
  <c r="AB120" i="57"/>
  <c r="AD120" i="57" s="1"/>
  <c r="AE120" i="57" s="1"/>
  <c r="AB85" i="57"/>
  <c r="AB77" i="57"/>
  <c r="AB200" i="57"/>
  <c r="AB192" i="57"/>
  <c r="AB184" i="57"/>
  <c r="AD184" i="57" s="1"/>
  <c r="AE184" i="57" s="1"/>
  <c r="AB176" i="57"/>
  <c r="AD176" i="57" s="1"/>
  <c r="AE176" i="57" s="1"/>
  <c r="AB168" i="57"/>
  <c r="AD168" i="57" s="1"/>
  <c r="AE168" i="57" s="1"/>
  <c r="AB202" i="57"/>
  <c r="AD202" i="57" s="1"/>
  <c r="AE202" i="57" s="1"/>
  <c r="AB197" i="57"/>
  <c r="AD197" i="57" s="1"/>
  <c r="AE197" i="57" s="1"/>
  <c r="AB194" i="57"/>
  <c r="AD194" i="57" s="1"/>
  <c r="AE194" i="57" s="1"/>
  <c r="AB189" i="57"/>
  <c r="AD189" i="57" s="1"/>
  <c r="AE189" i="57" s="1"/>
  <c r="AB186" i="57"/>
  <c r="AD186" i="57" s="1"/>
  <c r="AE186" i="57" s="1"/>
  <c r="AB181" i="57"/>
  <c r="AD181" i="57" s="1"/>
  <c r="AE181" i="57" s="1"/>
  <c r="AB178" i="57"/>
  <c r="AD178" i="57" s="1"/>
  <c r="AE178" i="57" s="1"/>
  <c r="AB173" i="57"/>
  <c r="AD173" i="57" s="1"/>
  <c r="AE173" i="57" s="1"/>
  <c r="AB165" i="57"/>
  <c r="AB164" i="57"/>
  <c r="AB137" i="57"/>
  <c r="AB129" i="57"/>
  <c r="AD129" i="57" s="1"/>
  <c r="AE129" i="57" s="1"/>
  <c r="AB156" i="57"/>
  <c r="AB148" i="57"/>
  <c r="AD148" i="57" s="1"/>
  <c r="AE148" i="57" s="1"/>
  <c r="AB121" i="57"/>
  <c r="AD121" i="57" s="1"/>
  <c r="AE121" i="57" s="1"/>
  <c r="AB113" i="57"/>
  <c r="AD113" i="57" s="1"/>
  <c r="AE113" i="57" s="1"/>
  <c r="AB161" i="57"/>
  <c r="AD161" i="57" s="1"/>
  <c r="AE161" i="57" s="1"/>
  <c r="AB140" i="57"/>
  <c r="AD140" i="57" s="1"/>
  <c r="AE140" i="57" s="1"/>
  <c r="AB132" i="57"/>
  <c r="AB96" i="57"/>
  <c r="AD96" i="57" s="1"/>
  <c r="AE96" i="57" s="1"/>
  <c r="AB88" i="57"/>
  <c r="AD88" i="57" s="1"/>
  <c r="AE88" i="57" s="1"/>
  <c r="AB69" i="57"/>
  <c r="AD69" i="57" s="1"/>
  <c r="AE69" i="57" s="1"/>
  <c r="AB61" i="57"/>
  <c r="AB109" i="57"/>
  <c r="AD109" i="57" s="1"/>
  <c r="AE109" i="57" s="1"/>
  <c r="AB80" i="57"/>
  <c r="AB72" i="57"/>
  <c r="AD72" i="57" s="1"/>
  <c r="AE72" i="57" s="1"/>
  <c r="AB99" i="57"/>
  <c r="AB91" i="57"/>
  <c r="AB70" i="57"/>
  <c r="AB62" i="57"/>
  <c r="AD62" i="57" s="1"/>
  <c r="AE62" i="57" s="1"/>
  <c r="AB58" i="57"/>
  <c r="AD58" i="57" s="1"/>
  <c r="AE58" i="57" s="1"/>
  <c r="AB47" i="57"/>
  <c r="AB39" i="57"/>
  <c r="AB60" i="57"/>
  <c r="AD60" i="57" s="1"/>
  <c r="AE60" i="57" s="1"/>
  <c r="AB33" i="57"/>
  <c r="AB25" i="57"/>
  <c r="AB14" i="57"/>
  <c r="AB6" i="57"/>
  <c r="AD6" i="57" s="1"/>
  <c r="AE6" i="57" s="1"/>
  <c r="AB17" i="57"/>
  <c r="AB57" i="57"/>
  <c r="AD57" i="57" s="1"/>
  <c r="AE57" i="57" s="1"/>
  <c r="AB36" i="57"/>
  <c r="AD36" i="57" s="1"/>
  <c r="AE36" i="57" s="1"/>
  <c r="AB28" i="57"/>
  <c r="AD28" i="57" s="1"/>
  <c r="AE28" i="57" s="1"/>
  <c r="AB15" i="57"/>
  <c r="AB7" i="57"/>
  <c r="AB170" i="57"/>
  <c r="AD170" i="57" s="1"/>
  <c r="AE170" i="57" s="1"/>
  <c r="AB199" i="57"/>
  <c r="AB191" i="57"/>
  <c r="AB183" i="57"/>
  <c r="AB175" i="57"/>
  <c r="AB167" i="57"/>
  <c r="AD167" i="57" s="1"/>
  <c r="AE167" i="57" s="1"/>
  <c r="AB155" i="57"/>
  <c r="AB147" i="57"/>
  <c r="AB126" i="57"/>
  <c r="AD126" i="57" s="1"/>
  <c r="AE126" i="57" s="1"/>
  <c r="AB118" i="57"/>
  <c r="AD118" i="57" s="1"/>
  <c r="AE118" i="57" s="1"/>
  <c r="AB139" i="57"/>
  <c r="AB131" i="57"/>
  <c r="AB158" i="57"/>
  <c r="AD158" i="57" s="1"/>
  <c r="AE158" i="57" s="1"/>
  <c r="AB150" i="57"/>
  <c r="AD150" i="57" s="1"/>
  <c r="AE150" i="57" s="1"/>
  <c r="AB123" i="57"/>
  <c r="AB115" i="57"/>
  <c r="AB163" i="57"/>
  <c r="AB142" i="57"/>
  <c r="AD142" i="57" s="1"/>
  <c r="AE142" i="57" s="1"/>
  <c r="AB134" i="57"/>
  <c r="AD134" i="57" s="1"/>
  <c r="AE134" i="57" s="1"/>
  <c r="AB83" i="57"/>
  <c r="AB75" i="57"/>
  <c r="AB98" i="57"/>
  <c r="AD98" i="57" s="1"/>
  <c r="AE98" i="57" s="1"/>
  <c r="AB74" i="57"/>
  <c r="AB63" i="57"/>
  <c r="AB103" i="57"/>
  <c r="AB82" i="57"/>
  <c r="AD82" i="57" s="1"/>
  <c r="AE82" i="57" s="1"/>
  <c r="AB44" i="57"/>
  <c r="AB101" i="57"/>
  <c r="AD101" i="57" s="1"/>
  <c r="AE101" i="57" s="1"/>
  <c r="AB93" i="57"/>
  <c r="AD93" i="57" s="1"/>
  <c r="AE93" i="57" s="1"/>
  <c r="AB64" i="57"/>
  <c r="AD64" i="57" s="1"/>
  <c r="AE64" i="57" s="1"/>
  <c r="AB46" i="57"/>
  <c r="AB49" i="57"/>
  <c r="AB41" i="57"/>
  <c r="AD41" i="57" s="1"/>
  <c r="AE41" i="57" s="1"/>
  <c r="AB20" i="57"/>
  <c r="AD20" i="57" s="1"/>
  <c r="AE20" i="57" s="1"/>
  <c r="AB35" i="57"/>
  <c r="AB27" i="57"/>
  <c r="AB8" i="57"/>
  <c r="AD8" i="57" s="1"/>
  <c r="AE8" i="57" s="1"/>
  <c r="AB19" i="57"/>
  <c r="AD19" i="57" s="1"/>
  <c r="AE19" i="57" s="1"/>
  <c r="AB59" i="57"/>
  <c r="AD59" i="57" s="1"/>
  <c r="AE59" i="57" s="1"/>
  <c r="AB38" i="57"/>
  <c r="AD38" i="57" s="1"/>
  <c r="AE38" i="57" s="1"/>
  <c r="AB30" i="57"/>
  <c r="AD30" i="57" s="1"/>
  <c r="AE30" i="57" s="1"/>
  <c r="AB9" i="57"/>
  <c r="AB4" i="57"/>
  <c r="AD4" i="57" s="1"/>
  <c r="AB204" i="57"/>
  <c r="AD204" i="57" s="1"/>
  <c r="AE204" i="57" s="1"/>
  <c r="AB196" i="57"/>
  <c r="AB188" i="57"/>
  <c r="AD188" i="57" s="1"/>
  <c r="AE188" i="57" s="1"/>
  <c r="AB180" i="57"/>
  <c r="AD180" i="57" s="1"/>
  <c r="AE180" i="57" s="1"/>
  <c r="AB172" i="57"/>
  <c r="AB201" i="57"/>
  <c r="AD201" i="57" s="1"/>
  <c r="AE201" i="57" s="1"/>
  <c r="AB198" i="57"/>
  <c r="AD198" i="57" s="1"/>
  <c r="AE198" i="57" s="1"/>
  <c r="AB193" i="57"/>
  <c r="AD193" i="57" s="1"/>
  <c r="AE193" i="57" s="1"/>
  <c r="AB190" i="57"/>
  <c r="AD190" i="57" s="1"/>
  <c r="AE190" i="57" s="1"/>
  <c r="AB185" i="57"/>
  <c r="AD185" i="57" s="1"/>
  <c r="AE185" i="57" s="1"/>
  <c r="AB182" i="57"/>
  <c r="AD182" i="57" s="1"/>
  <c r="AE182" i="57" s="1"/>
  <c r="AB177" i="57"/>
  <c r="AD177" i="57" s="1"/>
  <c r="AE177" i="57" s="1"/>
  <c r="AB169" i="57"/>
  <c r="AB160" i="57"/>
  <c r="AD160" i="57" s="1"/>
  <c r="AE160" i="57" s="1"/>
  <c r="AB141" i="57"/>
  <c r="AD141" i="57" s="1"/>
  <c r="AE141" i="57" s="1"/>
  <c r="AB133" i="57"/>
  <c r="AB122" i="57"/>
  <c r="AB114" i="57"/>
  <c r="AD114" i="57" s="1"/>
  <c r="AE114" i="57" s="1"/>
  <c r="AB152" i="57"/>
  <c r="AB144" i="57"/>
  <c r="AB125" i="57"/>
  <c r="AB117" i="57"/>
  <c r="AB154" i="57"/>
  <c r="AD154" i="57" s="1"/>
  <c r="AE154" i="57" s="1"/>
  <c r="AB136" i="57"/>
  <c r="AD136" i="57" s="1"/>
  <c r="AE136" i="57" s="1"/>
  <c r="AB128" i="57"/>
  <c r="AD128" i="57" s="1"/>
  <c r="AE128" i="57" s="1"/>
  <c r="AB112" i="57"/>
  <c r="AD112" i="57" s="1"/>
  <c r="AE112" i="57" s="1"/>
  <c r="AB108" i="57"/>
  <c r="AD108" i="57" s="1"/>
  <c r="AE108" i="57" s="1"/>
  <c r="AB100" i="57"/>
  <c r="AD100" i="57" s="1"/>
  <c r="AE100" i="57" s="1"/>
  <c r="AB92" i="57"/>
  <c r="AD92" i="57" s="1"/>
  <c r="AE92" i="57" s="1"/>
  <c r="AB65" i="57"/>
  <c r="AD65" i="57" s="1"/>
  <c r="AE65" i="57" s="1"/>
  <c r="AB50" i="57"/>
  <c r="AD50" i="57" s="1"/>
  <c r="AE50" i="57" s="1"/>
  <c r="AB105" i="57"/>
  <c r="AD105" i="57" s="1"/>
  <c r="AE105" i="57" s="1"/>
  <c r="AB84" i="57"/>
  <c r="AB76" i="57"/>
  <c r="AB52" i="57"/>
  <c r="AD52" i="57" s="1"/>
  <c r="AE52" i="57" s="1"/>
  <c r="AB106" i="57"/>
  <c r="AB95" i="57"/>
  <c r="AD95" i="57" s="1"/>
  <c r="AE95" i="57" s="1"/>
  <c r="AB87" i="57"/>
  <c r="AD87" i="57" s="1"/>
  <c r="AE87" i="57" s="1"/>
  <c r="AB66" i="57"/>
  <c r="AD66" i="57" s="1"/>
  <c r="AE66" i="57" s="1"/>
  <c r="AB54" i="57"/>
  <c r="AD54" i="57" s="1"/>
  <c r="AE54" i="57" s="1"/>
  <c r="AB51" i="57"/>
  <c r="AD51" i="57" s="1"/>
  <c r="AE51" i="57" s="1"/>
  <c r="AB43" i="57"/>
  <c r="AB56" i="57"/>
  <c r="AD56" i="57" s="1"/>
  <c r="AE56" i="57" s="1"/>
  <c r="AB37" i="57"/>
  <c r="AB29" i="57"/>
  <c r="AB10" i="57"/>
  <c r="AB21" i="57"/>
  <c r="AB32" i="57"/>
  <c r="AD32" i="57" s="1"/>
  <c r="AE32" i="57" s="1"/>
  <c r="AB24" i="57"/>
  <c r="AD24" i="57" s="1"/>
  <c r="AE24" i="57" s="1"/>
  <c r="AB166" i="57"/>
  <c r="AD166" i="57" s="1"/>
  <c r="AE166" i="57" s="1"/>
  <c r="AB174" i="57"/>
  <c r="AD174" i="57" s="1"/>
  <c r="AE174" i="57" s="1"/>
  <c r="AB203" i="57"/>
  <c r="AD203" i="57" s="1"/>
  <c r="AE203" i="57" s="1"/>
  <c r="AB195" i="57"/>
  <c r="AD195" i="57" s="1"/>
  <c r="AE195" i="57" s="1"/>
  <c r="AB187" i="57"/>
  <c r="AB179" i="57"/>
  <c r="AD179" i="57" s="1"/>
  <c r="AE179" i="57" s="1"/>
  <c r="AB171" i="57"/>
  <c r="AB162" i="57"/>
  <c r="AB135" i="57"/>
  <c r="AD135" i="57" s="1"/>
  <c r="AE135" i="57" s="1"/>
  <c r="AB127" i="57"/>
  <c r="AD127" i="57" s="1"/>
  <c r="AE127" i="57" s="1"/>
  <c r="AB104" i="57"/>
  <c r="AD104" i="57" s="1"/>
  <c r="AE104" i="57" s="1"/>
  <c r="AB146" i="57"/>
  <c r="AB119" i="57"/>
  <c r="AB159" i="57"/>
  <c r="AD159" i="57" s="1"/>
  <c r="AE159" i="57" s="1"/>
  <c r="AB130" i="57"/>
  <c r="AD130" i="57" s="1"/>
  <c r="AE130" i="57" s="1"/>
  <c r="AB90" i="57"/>
  <c r="AB79" i="57"/>
  <c r="AB71" i="57"/>
  <c r="AB102" i="57"/>
  <c r="AB94" i="57"/>
  <c r="AD94" i="57" s="1"/>
  <c r="AE94" i="57" s="1"/>
  <c r="AB67" i="57"/>
  <c r="AD67" i="57" s="1"/>
  <c r="AE67" i="57" s="1"/>
  <c r="AB107" i="57"/>
  <c r="AD107" i="57" s="1"/>
  <c r="AE107" i="57" s="1"/>
  <c r="AB86" i="57"/>
  <c r="AB78" i="57"/>
  <c r="AD78" i="57" s="1"/>
  <c r="AE78" i="57" s="1"/>
  <c r="AB97" i="57"/>
  <c r="AB89" i="57"/>
  <c r="AD89" i="57" s="1"/>
  <c r="AE89" i="57" s="1"/>
  <c r="AB68" i="57"/>
  <c r="AB53" i="57"/>
  <c r="AB45" i="57"/>
  <c r="AB16" i="57"/>
  <c r="AD16" i="57" s="1"/>
  <c r="AE16" i="57" s="1"/>
  <c r="AB42" i="57"/>
  <c r="AB31" i="57"/>
  <c r="AB12" i="57"/>
  <c r="AD12" i="57" s="1"/>
  <c r="AE12" i="57" s="1"/>
  <c r="AB26" i="57"/>
  <c r="AB23" i="57"/>
  <c r="AD23" i="57" s="1"/>
  <c r="AE23" i="57" s="1"/>
  <c r="AB55" i="57"/>
  <c r="AB34" i="57"/>
  <c r="AB13" i="57"/>
  <c r="AD13" i="57" s="1"/>
  <c r="AE13" i="57" s="1"/>
  <c r="AB5" i="57"/>
  <c r="AR930" i="54"/>
  <c r="AR994" i="54"/>
  <c r="AR1058" i="54"/>
  <c r="AR1122" i="54"/>
  <c r="AR70" i="54"/>
  <c r="AR134" i="54"/>
  <c r="AR198" i="54"/>
  <c r="AR326" i="54"/>
  <c r="AR909" i="54"/>
  <c r="AR48" i="54"/>
  <c r="AR289" i="54"/>
  <c r="AR962" i="54"/>
  <c r="AR1026" i="54"/>
  <c r="AR1090" i="54"/>
  <c r="AR988" i="54"/>
  <c r="AR1052" i="54"/>
  <c r="AR401" i="54"/>
  <c r="AR285" i="54"/>
  <c r="AR272" i="54"/>
  <c r="AR221" i="54"/>
  <c r="AR208" i="54"/>
  <c r="AR157" i="54"/>
  <c r="AR357" i="54"/>
  <c r="AR19" i="54"/>
  <c r="AR441" i="54"/>
  <c r="AR505" i="54"/>
  <c r="AR569" i="54"/>
  <c r="AR693" i="54"/>
  <c r="AR757" i="54"/>
  <c r="AR462" i="54"/>
  <c r="AR978" i="54"/>
  <c r="AR1042" i="54"/>
  <c r="AR1106" i="54"/>
  <c r="AR931" i="54"/>
  <c r="AR995" i="54"/>
  <c r="AR1059" i="54"/>
  <c r="AR1123" i="54"/>
  <c r="AR1004" i="54"/>
  <c r="AR1068" i="54"/>
  <c r="AR1120" i="54"/>
  <c r="AR593" i="54"/>
  <c r="AR302" i="54"/>
  <c r="AR238" i="54"/>
  <c r="AR174" i="54"/>
  <c r="AR123" i="54"/>
  <c r="AR110" i="54"/>
  <c r="AR97" i="54"/>
  <c r="AR59" i="54"/>
  <c r="AR129" i="54"/>
  <c r="AR193" i="54"/>
  <c r="AR244" i="54"/>
  <c r="AR257" i="54"/>
  <c r="AR709" i="54"/>
  <c r="AR804" i="54"/>
  <c r="AR200" i="54"/>
  <c r="AR413" i="54"/>
  <c r="AR477" i="54"/>
  <c r="AR541" i="54"/>
  <c r="AR729" i="54"/>
  <c r="AR792" i="54"/>
  <c r="AR324" i="54"/>
  <c r="AR421" i="54"/>
  <c r="AR549" i="54"/>
  <c r="AR737" i="54"/>
  <c r="AR808" i="54"/>
  <c r="AR630" i="54"/>
  <c r="AR796" i="54"/>
  <c r="AR354" i="54"/>
  <c r="AR418" i="54"/>
  <c r="AR482" i="54"/>
  <c r="AR546" i="54"/>
  <c r="AR738" i="54"/>
  <c r="AR802" i="54"/>
  <c r="AR866" i="54"/>
  <c r="AR371" i="54"/>
  <c r="AR435" i="54"/>
  <c r="AR499" i="54"/>
  <c r="AR563" i="54"/>
  <c r="AR627" i="54"/>
  <c r="AR691" i="54"/>
  <c r="AR755" i="54"/>
  <c r="AR819" i="54"/>
  <c r="AR883" i="54"/>
  <c r="AR947" i="54"/>
  <c r="AR1011" i="54"/>
  <c r="AR1075" i="54"/>
  <c r="AR1139" i="54"/>
  <c r="AR84" i="54"/>
  <c r="AR276" i="54"/>
  <c r="AR404" i="54"/>
  <c r="AR468" i="54"/>
  <c r="AR532" i="54"/>
  <c r="AR596" i="54"/>
  <c r="AR660" i="54"/>
  <c r="AR724" i="54"/>
  <c r="AR1044" i="54"/>
  <c r="AR1108" i="54"/>
  <c r="AR45" i="54"/>
  <c r="AR301" i="54"/>
  <c r="AR621" i="54"/>
  <c r="AR813" i="54"/>
  <c r="AR877" i="54"/>
  <c r="AR941" i="54"/>
  <c r="AR1005" i="54"/>
  <c r="AR1069" i="54"/>
  <c r="AR650" i="54"/>
  <c r="AR816" i="54"/>
  <c r="AR880" i="54"/>
  <c r="AR390" i="54"/>
  <c r="AR454" i="54"/>
  <c r="AR582" i="54"/>
  <c r="AR710" i="54"/>
  <c r="AR774" i="54"/>
  <c r="AR838" i="54"/>
  <c r="AR902" i="54"/>
  <c r="AR966" i="54"/>
  <c r="AR1030" i="54"/>
  <c r="AR1094" i="54"/>
  <c r="AR343" i="54"/>
  <c r="AR407" i="54"/>
  <c r="AR471" i="54"/>
  <c r="AR535" i="54"/>
  <c r="AR599" i="54"/>
  <c r="AR663" i="54"/>
  <c r="AR727" i="54"/>
  <c r="AR791" i="54"/>
  <c r="AR855" i="54"/>
  <c r="AR919" i="54"/>
  <c r="AR983" i="54"/>
  <c r="AR1047" i="54"/>
  <c r="AR1111" i="54"/>
  <c r="AR933" i="54"/>
  <c r="AR1125" i="54"/>
  <c r="AR56" i="54"/>
  <c r="AR312" i="54"/>
  <c r="AR376" i="54"/>
  <c r="AR440" i="54"/>
  <c r="AR504" i="54"/>
  <c r="AR568" i="54"/>
  <c r="AR632" i="54"/>
  <c r="AR696" i="54"/>
  <c r="AR760" i="54"/>
  <c r="AR1016" i="54"/>
  <c r="AR657" i="54"/>
  <c r="AR785" i="54"/>
  <c r="AR849" i="54"/>
  <c r="AR977" i="54"/>
  <c r="AR1041" i="54"/>
  <c r="AR1105" i="54"/>
  <c r="AR852" i="54"/>
  <c r="AR58" i="54"/>
  <c r="AR122" i="54"/>
  <c r="AR186" i="54"/>
  <c r="AR314" i="54"/>
  <c r="AR378" i="54"/>
  <c r="AR442" i="54"/>
  <c r="AR506" i="54"/>
  <c r="AR570" i="54"/>
  <c r="AR698" i="54"/>
  <c r="AR762" i="54"/>
  <c r="AR826" i="54"/>
  <c r="AR890" i="54"/>
  <c r="AR954" i="54"/>
  <c r="AR1018" i="54"/>
  <c r="AR1082" i="54"/>
  <c r="AR11" i="54"/>
  <c r="AR331" i="54"/>
  <c r="AR395" i="54"/>
  <c r="AR459" i="54"/>
  <c r="AR523" i="54"/>
  <c r="AR587" i="54"/>
  <c r="AR651" i="54"/>
  <c r="AR715" i="54"/>
  <c r="AR779" i="54"/>
  <c r="AR843" i="54"/>
  <c r="AR907" i="54"/>
  <c r="AR971" i="54"/>
  <c r="AR1035" i="54"/>
  <c r="AR1099" i="54"/>
  <c r="AR172" i="54"/>
  <c r="AR300" i="54"/>
  <c r="AR364" i="54"/>
  <c r="AR428" i="54"/>
  <c r="AR492" i="54"/>
  <c r="AR556" i="54"/>
  <c r="AR620" i="54"/>
  <c r="AR684" i="54"/>
  <c r="AR748" i="54"/>
  <c r="AR1132" i="54"/>
  <c r="AR1012" i="54"/>
  <c r="AR1076" i="54"/>
  <c r="AR1128" i="54"/>
  <c r="AR325" i="54"/>
  <c r="AR517" i="54"/>
  <c r="AR645" i="54"/>
  <c r="AR773" i="54"/>
  <c r="AR837" i="54"/>
  <c r="AR901" i="54"/>
  <c r="AR965" i="54"/>
  <c r="AR1029" i="54"/>
  <c r="AR824" i="54"/>
  <c r="AR888" i="54"/>
  <c r="AR366" i="54"/>
  <c r="AR430" i="54"/>
  <c r="AR558" i="54"/>
  <c r="AR686" i="54"/>
  <c r="AR750" i="54"/>
  <c r="AR814" i="54"/>
  <c r="AR878" i="54"/>
  <c r="AR942" i="54"/>
  <c r="AR1006" i="54"/>
  <c r="AR1070" i="54"/>
  <c r="AR1134" i="54"/>
  <c r="AR383" i="54"/>
  <c r="AR447" i="54"/>
  <c r="AR511" i="54"/>
  <c r="AR575" i="54"/>
  <c r="AR639" i="54"/>
  <c r="AR703" i="54"/>
  <c r="AR767" i="54"/>
  <c r="AR831" i="54"/>
  <c r="AR895" i="54"/>
  <c r="AR959" i="54"/>
  <c r="AR1023" i="54"/>
  <c r="AR1087" i="54"/>
  <c r="AR1133" i="54"/>
  <c r="AR32" i="54"/>
  <c r="AR160" i="54"/>
  <c r="AR224" i="54"/>
  <c r="AR288" i="54"/>
  <c r="AR352" i="54"/>
  <c r="AR416" i="54"/>
  <c r="AR480" i="54"/>
  <c r="AR544" i="54"/>
  <c r="AR608" i="54"/>
  <c r="AR672" i="54"/>
  <c r="AR736" i="54"/>
  <c r="AR864" i="54"/>
  <c r="AR928" i="54"/>
  <c r="AR920" i="54"/>
  <c r="AR984" i="54"/>
  <c r="AR1048" i="54"/>
  <c r="AR633" i="54"/>
  <c r="AR825" i="54"/>
  <c r="AR889" i="54"/>
  <c r="AR953" i="54"/>
  <c r="AR1017" i="54"/>
  <c r="AR1081" i="54"/>
  <c r="AR701" i="54"/>
  <c r="AR513" i="54"/>
  <c r="AR313" i="54"/>
  <c r="AR287" i="54"/>
  <c r="AR249" i="54"/>
  <c r="AR185" i="54"/>
  <c r="AR15" i="54"/>
  <c r="AR243" i="54"/>
  <c r="AR282" i="54"/>
  <c r="AR269" i="54"/>
  <c r="AR231" i="54"/>
  <c r="AR218" i="54"/>
  <c r="AR205" i="54"/>
  <c r="AR167" i="54"/>
  <c r="AR154" i="54"/>
  <c r="AR51" i="54"/>
  <c r="AR685" i="54"/>
  <c r="AR497" i="54"/>
  <c r="AR105" i="54"/>
  <c r="AR309" i="54"/>
  <c r="AR283" i="54"/>
  <c r="AR232" i="54"/>
  <c r="AR181" i="54"/>
  <c r="AR168" i="54"/>
  <c r="AR155" i="54"/>
  <c r="AR91" i="54"/>
  <c r="AR381" i="54"/>
  <c r="AR278" i="54"/>
  <c r="AR265" i="54"/>
  <c r="AR227" i="54"/>
  <c r="AR214" i="54"/>
  <c r="AR137" i="54"/>
  <c r="AR86" i="54"/>
  <c r="AR73" i="54"/>
  <c r="AR622" i="54"/>
  <c r="AR861" i="54"/>
  <c r="AR417" i="54"/>
  <c r="AR60" i="54"/>
  <c r="AR43" i="54"/>
  <c r="AR353" i="54"/>
  <c r="AR251" i="54"/>
  <c r="AR225" i="54"/>
  <c r="AR212" i="54"/>
  <c r="AR161" i="54"/>
  <c r="AR148" i="54"/>
  <c r="AR40" i="54"/>
  <c r="AR49" i="54"/>
  <c r="AR361" i="54"/>
  <c r="AR297" i="54"/>
  <c r="AR271" i="54"/>
  <c r="AR258" i="54"/>
  <c r="AR207" i="54"/>
  <c r="AR194" i="54"/>
  <c r="AR117" i="54"/>
  <c r="AR36" i="54"/>
  <c r="AR163" i="54"/>
  <c r="AR112" i="54"/>
  <c r="AR99" i="54"/>
  <c r="AR286" i="54"/>
  <c r="AR222" i="54"/>
  <c r="AR209" i="54"/>
  <c r="AR158" i="54"/>
  <c r="AR145" i="54"/>
  <c r="AR273" i="54"/>
  <c r="AR409" i="54"/>
  <c r="AR473" i="54"/>
  <c r="AR606" i="54"/>
  <c r="AR429" i="54"/>
  <c r="AR493" i="54"/>
  <c r="AR557" i="54"/>
  <c r="AR681" i="54"/>
  <c r="AR745" i="54"/>
  <c r="AR340" i="54"/>
  <c r="AR437" i="54"/>
  <c r="AR501" i="54"/>
  <c r="AR565" i="54"/>
  <c r="AR689" i="54"/>
  <c r="AR753" i="54"/>
  <c r="AR610" i="54"/>
  <c r="AR518" i="54"/>
  <c r="AR646" i="54"/>
  <c r="AR812" i="54"/>
  <c r="AR876" i="54"/>
  <c r="AR178" i="54"/>
  <c r="AR370" i="54"/>
  <c r="AR434" i="54"/>
  <c r="AR498" i="54"/>
  <c r="AR562" i="54"/>
  <c r="AR690" i="54"/>
  <c r="AR754" i="54"/>
  <c r="AR818" i="54"/>
  <c r="AR882" i="54"/>
  <c r="AR323" i="54"/>
  <c r="AR387" i="54"/>
  <c r="AR451" i="54"/>
  <c r="AR515" i="54"/>
  <c r="AR579" i="54"/>
  <c r="AR643" i="54"/>
  <c r="AR707" i="54"/>
  <c r="AR771" i="54"/>
  <c r="AR835" i="54"/>
  <c r="AR899" i="54"/>
  <c r="AR164" i="54"/>
  <c r="AR292" i="54"/>
  <c r="AR420" i="54"/>
  <c r="AR484" i="54"/>
  <c r="AR548" i="54"/>
  <c r="AR612" i="54"/>
  <c r="AR676" i="54"/>
  <c r="AR740" i="54"/>
  <c r="AR932" i="54"/>
  <c r="AR1124" i="54"/>
  <c r="AR573" i="54"/>
  <c r="AR637" i="54"/>
  <c r="AR829" i="54"/>
  <c r="AR893" i="54"/>
  <c r="AR957" i="54"/>
  <c r="AR1021" i="54"/>
  <c r="AR1085" i="54"/>
  <c r="AR602" i="54"/>
  <c r="AR666" i="54"/>
  <c r="AR832" i="54"/>
  <c r="AR896" i="54"/>
  <c r="AR150" i="54"/>
  <c r="AR342" i="54"/>
  <c r="AR406" i="54"/>
  <c r="AR470" i="54"/>
  <c r="AR534" i="54"/>
  <c r="AR598" i="54"/>
  <c r="AR726" i="54"/>
  <c r="AR790" i="54"/>
  <c r="AR854" i="54"/>
  <c r="AR918" i="54"/>
  <c r="AR982" i="54"/>
  <c r="AR1046" i="54"/>
  <c r="AR1110" i="54"/>
  <c r="AR359" i="54"/>
  <c r="AR423" i="54"/>
  <c r="AR487" i="54"/>
  <c r="AR551" i="54"/>
  <c r="AR615" i="54"/>
  <c r="AR679" i="54"/>
  <c r="AR743" i="54"/>
  <c r="AR807" i="54"/>
  <c r="AR871" i="54"/>
  <c r="AR935" i="54"/>
  <c r="AR999" i="54"/>
  <c r="AR1063" i="54"/>
  <c r="AR1127" i="54"/>
  <c r="AR8" i="54"/>
  <c r="AR328" i="54"/>
  <c r="AR392" i="54"/>
  <c r="AR456" i="54"/>
  <c r="AR520" i="54"/>
  <c r="AR584" i="54"/>
  <c r="AR648" i="54"/>
  <c r="AR712" i="54"/>
  <c r="AR776" i="54"/>
  <c r="AR840" i="54"/>
  <c r="AR904" i="54"/>
  <c r="AR1032" i="54"/>
  <c r="AR992" i="54"/>
  <c r="AR1056" i="54"/>
  <c r="AR609" i="54"/>
  <c r="AR673" i="54"/>
  <c r="AR801" i="54"/>
  <c r="AR865" i="54"/>
  <c r="AR929" i="54"/>
  <c r="AR993" i="54"/>
  <c r="AR1057" i="54"/>
  <c r="AR1121" i="54"/>
  <c r="AR868" i="54"/>
  <c r="AR74" i="54"/>
  <c r="AR138" i="54"/>
  <c r="AR266" i="54"/>
  <c r="AR330" i="54"/>
  <c r="AR394" i="54"/>
  <c r="AR458" i="54"/>
  <c r="AR522" i="54"/>
  <c r="AR586" i="54"/>
  <c r="AR714" i="54"/>
  <c r="AR778" i="54"/>
  <c r="AR842" i="54"/>
  <c r="AR906" i="54"/>
  <c r="AR970" i="54"/>
  <c r="AR1034" i="54"/>
  <c r="AR1098" i="54"/>
  <c r="AR347" i="54"/>
  <c r="AR411" i="54"/>
  <c r="AR475" i="54"/>
  <c r="AR539" i="54"/>
  <c r="AR603" i="54"/>
  <c r="AR667" i="54"/>
  <c r="AR731" i="54"/>
  <c r="AR795" i="54"/>
  <c r="AR859" i="54"/>
  <c r="AR923" i="54"/>
  <c r="AR987" i="54"/>
  <c r="AR1051" i="54"/>
  <c r="AR1115" i="54"/>
  <c r="AR188" i="54"/>
  <c r="AR252" i="54"/>
  <c r="AR316" i="54"/>
  <c r="AR380" i="54"/>
  <c r="AR444" i="54"/>
  <c r="AR508" i="54"/>
  <c r="AR572" i="54"/>
  <c r="AR636" i="54"/>
  <c r="AR700" i="54"/>
  <c r="AR764" i="54"/>
  <c r="AR964" i="54"/>
  <c r="AR1028" i="54"/>
  <c r="AR1092" i="54"/>
  <c r="AR341" i="54"/>
  <c r="AR661" i="54"/>
  <c r="AR789" i="54"/>
  <c r="AR853" i="54"/>
  <c r="AR917" i="54"/>
  <c r="AR981" i="54"/>
  <c r="AR1045" i="54"/>
  <c r="AR126" i="54"/>
  <c r="AR382" i="54"/>
  <c r="AR446" i="54"/>
  <c r="AR510" i="54"/>
  <c r="AR574" i="54"/>
  <c r="AR702" i="54"/>
  <c r="AR766" i="54"/>
  <c r="AR830" i="54"/>
  <c r="AR894" i="54"/>
  <c r="AR958" i="54"/>
  <c r="AR1022" i="54"/>
  <c r="AR1086" i="54"/>
  <c r="AR335" i="54"/>
  <c r="AR399" i="54"/>
  <c r="AR463" i="54"/>
  <c r="AR527" i="54"/>
  <c r="AR591" i="54"/>
  <c r="AR655" i="54"/>
  <c r="AR719" i="54"/>
  <c r="AR783" i="54"/>
  <c r="AR847" i="54"/>
  <c r="AR911" i="54"/>
  <c r="AR975" i="54"/>
  <c r="AR1039" i="54"/>
  <c r="AR1103" i="54"/>
  <c r="AR176" i="54"/>
  <c r="AR240" i="54"/>
  <c r="AR304" i="54"/>
  <c r="AR368" i="54"/>
  <c r="AR432" i="54"/>
  <c r="AR496" i="54"/>
  <c r="AR560" i="54"/>
  <c r="AR624" i="54"/>
  <c r="AR688" i="54"/>
  <c r="AR752" i="54"/>
  <c r="AR1008" i="54"/>
  <c r="AR936" i="54"/>
  <c r="AR1000" i="54"/>
  <c r="AR1064" i="54"/>
  <c r="AR9" i="54"/>
  <c r="AR393" i="54"/>
  <c r="AR521" i="54"/>
  <c r="AR649" i="54"/>
  <c r="AR777" i="54"/>
  <c r="AR841" i="54"/>
  <c r="AR969" i="54"/>
  <c r="AR1033" i="54"/>
  <c r="AR1097" i="54"/>
  <c r="AR788" i="54"/>
  <c r="AR449" i="54"/>
  <c r="AR236" i="54"/>
  <c r="AR220" i="54"/>
  <c r="AR169" i="54"/>
  <c r="AR156" i="54"/>
  <c r="AR143" i="54"/>
  <c r="AR92" i="54"/>
  <c r="AR79" i="54"/>
  <c r="AR369" i="54"/>
  <c r="AR215" i="54"/>
  <c r="AR125" i="54"/>
  <c r="AR44" i="54"/>
  <c r="AR24" i="54"/>
  <c r="AR61" i="54"/>
  <c r="AR654" i="54"/>
  <c r="AR433" i="54"/>
  <c r="AR29" i="54"/>
  <c r="AR293" i="54"/>
  <c r="AR203" i="54"/>
  <c r="AR165" i="54"/>
  <c r="AR152" i="54"/>
  <c r="AR27" i="54"/>
  <c r="AR69" i="54"/>
  <c r="AR365" i="54"/>
  <c r="AR147" i="54"/>
  <c r="AR121" i="54"/>
  <c r="AR17" i="54"/>
  <c r="AR39" i="54"/>
  <c r="AR108" i="54"/>
  <c r="AR55" i="54"/>
  <c r="AR38" i="54"/>
  <c r="AR337" i="54"/>
  <c r="AR311" i="54"/>
  <c r="AR196" i="54"/>
  <c r="AR183" i="54"/>
  <c r="AR132" i="54"/>
  <c r="AR81" i="54"/>
  <c r="AR75" i="54"/>
  <c r="AR306" i="54"/>
  <c r="AR242" i="54"/>
  <c r="AR229" i="54"/>
  <c r="AR101" i="54"/>
  <c r="AR46" i="54"/>
  <c r="AR142" i="54"/>
  <c r="AR78" i="54"/>
  <c r="AR64" i="54"/>
  <c r="AR445" i="54"/>
  <c r="AR509" i="54"/>
  <c r="AR697" i="54"/>
  <c r="AR761" i="54"/>
  <c r="AR626" i="54"/>
  <c r="AR356" i="54"/>
  <c r="AR389" i="54"/>
  <c r="AR453" i="54"/>
  <c r="AR581" i="54"/>
  <c r="AR705" i="54"/>
  <c r="AR514" i="54"/>
  <c r="AR642" i="54"/>
  <c r="AR662" i="54"/>
  <c r="AR828" i="54"/>
  <c r="AR892" i="54"/>
  <c r="AR130" i="54"/>
  <c r="AR322" i="54"/>
  <c r="AR386" i="54"/>
  <c r="AR450" i="54"/>
  <c r="AR578" i="54"/>
  <c r="AR706" i="54"/>
  <c r="AR770" i="54"/>
  <c r="AR834" i="54"/>
  <c r="AR898" i="54"/>
  <c r="AR339" i="54"/>
  <c r="AR403" i="54"/>
  <c r="AR467" i="54"/>
  <c r="AR531" i="54"/>
  <c r="AR595" i="54"/>
  <c r="AR659" i="54"/>
  <c r="AR723" i="54"/>
  <c r="AR787" i="54"/>
  <c r="AR851" i="54"/>
  <c r="AR915" i="54"/>
  <c r="AR979" i="54"/>
  <c r="AR1043" i="54"/>
  <c r="AR1107" i="54"/>
  <c r="AR52" i="54"/>
  <c r="AR308" i="54"/>
  <c r="AR372" i="54"/>
  <c r="AR436" i="54"/>
  <c r="AR500" i="54"/>
  <c r="AR564" i="54"/>
  <c r="AR628" i="54"/>
  <c r="AR692" i="54"/>
  <c r="AR756" i="54"/>
  <c r="AR948" i="54"/>
  <c r="AR1140" i="54"/>
  <c r="AR924" i="54"/>
  <c r="AR13" i="54"/>
  <c r="AR333" i="54"/>
  <c r="AR461" i="54"/>
  <c r="AR653" i="54"/>
  <c r="AR781" i="54"/>
  <c r="AR845" i="54"/>
  <c r="AR973" i="54"/>
  <c r="AR1037" i="54"/>
  <c r="AR618" i="54"/>
  <c r="AR784" i="54"/>
  <c r="AR848" i="54"/>
  <c r="AR422" i="54"/>
  <c r="AR486" i="54"/>
  <c r="AR550" i="54"/>
  <c r="AR742" i="54"/>
  <c r="AR806" i="54"/>
  <c r="AR870" i="54"/>
  <c r="AR934" i="54"/>
  <c r="AR998" i="54"/>
  <c r="AR1062" i="54"/>
  <c r="AR1126" i="54"/>
  <c r="AR375" i="54"/>
  <c r="AR439" i="54"/>
  <c r="AR503" i="54"/>
  <c r="AR567" i="54"/>
  <c r="AR631" i="54"/>
  <c r="AR695" i="54"/>
  <c r="AR759" i="54"/>
  <c r="AR823" i="54"/>
  <c r="AR887" i="54"/>
  <c r="AR951" i="54"/>
  <c r="AR1015" i="54"/>
  <c r="AR1079" i="54"/>
  <c r="AR1093" i="54"/>
  <c r="AR88" i="54"/>
  <c r="AR216" i="54"/>
  <c r="AR280" i="54"/>
  <c r="AR344" i="54"/>
  <c r="AR408" i="54"/>
  <c r="AR472" i="54"/>
  <c r="AR536" i="54"/>
  <c r="AR600" i="54"/>
  <c r="AR664" i="54"/>
  <c r="AR728" i="54"/>
  <c r="AR944" i="54"/>
  <c r="AR1072" i="54"/>
  <c r="AR625" i="54"/>
  <c r="AR817" i="54"/>
  <c r="AR881" i="54"/>
  <c r="AR945" i="54"/>
  <c r="AR1009" i="54"/>
  <c r="AR1073" i="54"/>
  <c r="AR1137" i="54"/>
  <c r="AR884" i="54"/>
  <c r="AR26" i="54"/>
  <c r="AR90" i="54"/>
  <c r="AR346" i="54"/>
  <c r="AR410" i="54"/>
  <c r="AR474" i="54"/>
  <c r="AR538" i="54"/>
  <c r="AR730" i="54"/>
  <c r="AR794" i="54"/>
  <c r="AR858" i="54"/>
  <c r="AR922" i="54"/>
  <c r="AR986" i="54"/>
  <c r="AR1050" i="54"/>
  <c r="AR1114" i="54"/>
  <c r="AR363" i="54"/>
  <c r="AR427" i="54"/>
  <c r="AR491" i="54"/>
  <c r="AR555" i="54"/>
  <c r="AR619" i="54"/>
  <c r="AR683" i="54"/>
  <c r="AR747" i="54"/>
  <c r="AR811" i="54"/>
  <c r="AR875" i="54"/>
  <c r="AR939" i="54"/>
  <c r="AR1003" i="54"/>
  <c r="AR1067" i="54"/>
  <c r="AR1131" i="54"/>
  <c r="AR12" i="54"/>
  <c r="AR140" i="54"/>
  <c r="AR396" i="54"/>
  <c r="AR460" i="54"/>
  <c r="AR524" i="54"/>
  <c r="AR588" i="54"/>
  <c r="AR652" i="54"/>
  <c r="AR716" i="54"/>
  <c r="AR1100" i="54"/>
  <c r="AR916" i="54"/>
  <c r="AR980" i="54"/>
  <c r="AR1096" i="54"/>
  <c r="AR485" i="54"/>
  <c r="AR613" i="54"/>
  <c r="AR677" i="54"/>
  <c r="AR805" i="54"/>
  <c r="AR869" i="54"/>
  <c r="AR997" i="54"/>
  <c r="AR1061" i="54"/>
  <c r="AR856" i="54"/>
  <c r="AR14" i="54"/>
  <c r="AR206" i="54"/>
  <c r="AR270" i="54"/>
  <c r="AR334" i="54"/>
  <c r="AR398" i="54"/>
  <c r="AR526" i="54"/>
  <c r="AR590" i="54"/>
  <c r="AR718" i="54"/>
  <c r="AR782" i="54"/>
  <c r="AR846" i="54"/>
  <c r="AR910" i="54"/>
  <c r="AR974" i="54"/>
  <c r="AR1038" i="54"/>
  <c r="AR1102" i="54"/>
  <c r="AR351" i="54"/>
  <c r="AR415" i="54"/>
  <c r="AR479" i="54"/>
  <c r="AR543" i="54"/>
  <c r="AR607" i="54"/>
  <c r="AR671" i="54"/>
  <c r="AR735" i="54"/>
  <c r="AR799" i="54"/>
  <c r="AR863" i="54"/>
  <c r="AR927" i="54"/>
  <c r="AR991" i="54"/>
  <c r="AR1055" i="54"/>
  <c r="AR1119" i="54"/>
  <c r="AR1101" i="54"/>
  <c r="AR128" i="54"/>
  <c r="AR192" i="54"/>
  <c r="AR256" i="54"/>
  <c r="AR320" i="54"/>
  <c r="AR384" i="54"/>
  <c r="AR448" i="54"/>
  <c r="AR512" i="54"/>
  <c r="AR576" i="54"/>
  <c r="AR640" i="54"/>
  <c r="AR704" i="54"/>
  <c r="AR768" i="54"/>
  <c r="AR940" i="54"/>
  <c r="AR952" i="54"/>
  <c r="AR1080" i="54"/>
  <c r="AR601" i="54"/>
  <c r="AR665" i="54"/>
  <c r="AR793" i="54"/>
  <c r="AR857" i="54"/>
  <c r="AR921" i="54"/>
  <c r="AR985" i="54"/>
  <c r="AR1049" i="54"/>
  <c r="AR1113" i="54"/>
  <c r="AR385" i="54"/>
  <c r="AR345" i="54"/>
  <c r="AR319" i="54"/>
  <c r="AR281" i="54"/>
  <c r="AR268" i="54"/>
  <c r="AR217" i="54"/>
  <c r="AR204" i="54"/>
  <c r="AR89" i="54"/>
  <c r="AR262" i="54"/>
  <c r="AR250" i="54"/>
  <c r="AR237" i="54"/>
  <c r="AR199" i="54"/>
  <c r="AR135" i="54"/>
  <c r="AR109" i="54"/>
  <c r="AR315" i="54"/>
  <c r="AR264" i="54"/>
  <c r="AR239" i="54"/>
  <c r="AR213" i="54"/>
  <c r="AR187" i="54"/>
  <c r="AR136" i="54"/>
  <c r="AR85" i="54"/>
  <c r="AR72" i="54"/>
  <c r="AR20" i="54"/>
  <c r="AR65" i="54"/>
  <c r="AR50" i="54"/>
  <c r="AR33" i="54"/>
  <c r="AR310" i="54"/>
  <c r="AR246" i="54"/>
  <c r="AR233" i="54"/>
  <c r="AR182" i="54"/>
  <c r="AR131" i="54"/>
  <c r="AR53" i="54"/>
  <c r="AR733" i="54"/>
  <c r="AR545" i="54"/>
  <c r="AR321" i="54"/>
  <c r="AR295" i="54"/>
  <c r="AR180" i="54"/>
  <c r="AR116" i="54"/>
  <c r="AR103" i="54"/>
  <c r="AR6" i="54"/>
  <c r="AR41" i="54"/>
  <c r="AR290" i="54"/>
  <c r="AR277" i="54"/>
  <c r="AR226" i="54"/>
  <c r="AR162" i="54"/>
  <c r="AR149" i="54"/>
  <c r="AR111" i="54"/>
  <c r="AR98" i="54"/>
  <c r="AR21" i="54"/>
  <c r="AR57" i="54"/>
  <c r="AR202" i="54"/>
  <c r="AR318" i="54"/>
  <c r="AR254" i="54"/>
  <c r="AR241" i="54"/>
  <c r="AR190" i="54"/>
  <c r="AR113" i="54"/>
  <c r="AR177" i="54"/>
  <c r="AR228" i="54"/>
  <c r="AR670" i="54"/>
  <c r="AR772" i="54"/>
  <c r="AR261" i="54"/>
  <c r="AR397" i="54"/>
  <c r="AR525" i="54"/>
  <c r="AR589" i="54"/>
  <c r="AR713" i="54"/>
  <c r="AR905" i="54"/>
  <c r="AR658" i="54"/>
  <c r="AR63" i="54"/>
  <c r="AR405" i="54"/>
  <c r="AR469" i="54"/>
  <c r="AR533" i="54"/>
  <c r="AR597" i="54"/>
  <c r="AR721" i="54"/>
  <c r="AR913" i="54"/>
  <c r="AR674" i="54"/>
  <c r="AR614" i="54"/>
  <c r="AR678" i="54"/>
  <c r="AR780" i="54"/>
  <c r="AR844" i="54"/>
  <c r="AR908" i="54"/>
  <c r="AR18" i="54"/>
  <c r="AR146" i="54"/>
  <c r="AR338" i="54"/>
  <c r="AR402" i="54"/>
  <c r="AR466" i="54"/>
  <c r="AR530" i="54"/>
  <c r="AR594" i="54"/>
  <c r="AR722" i="54"/>
  <c r="AR786" i="54"/>
  <c r="AR850" i="54"/>
  <c r="AR914" i="54"/>
  <c r="AR355" i="54"/>
  <c r="AR419" i="54"/>
  <c r="AR483" i="54"/>
  <c r="AR547" i="54"/>
  <c r="AR611" i="54"/>
  <c r="AR675" i="54"/>
  <c r="AR739" i="54"/>
  <c r="AR803" i="54"/>
  <c r="AR867" i="54"/>
  <c r="AR68" i="54"/>
  <c r="AR260" i="54"/>
  <c r="AR388" i="54"/>
  <c r="AR452" i="54"/>
  <c r="AR516" i="54"/>
  <c r="AR580" i="54"/>
  <c r="AR644" i="54"/>
  <c r="AR708" i="54"/>
  <c r="AR836" i="54"/>
  <c r="AR349" i="54"/>
  <c r="AR605" i="54"/>
  <c r="AR669" i="54"/>
  <c r="AR797" i="54"/>
  <c r="AR925" i="54"/>
  <c r="AR989" i="54"/>
  <c r="AR1053" i="54"/>
  <c r="AR634" i="54"/>
  <c r="AR800" i="54"/>
  <c r="AR54" i="54"/>
  <c r="AR438" i="54"/>
  <c r="AR502" i="54"/>
  <c r="AR566" i="54"/>
  <c r="AR694" i="54"/>
  <c r="AR758" i="54"/>
  <c r="AR822" i="54"/>
  <c r="AR886" i="54"/>
  <c r="AR950" i="54"/>
  <c r="AR1014" i="54"/>
  <c r="AR1078" i="54"/>
  <c r="AR7" i="54"/>
  <c r="AR71" i="54"/>
  <c r="AR263" i="54"/>
  <c r="AR327" i="54"/>
  <c r="AR391" i="54"/>
  <c r="AR455" i="54"/>
  <c r="AR519" i="54"/>
  <c r="AR583" i="54"/>
  <c r="AR647" i="54"/>
  <c r="AR711" i="54"/>
  <c r="AR775" i="54"/>
  <c r="AR839" i="54"/>
  <c r="AR903" i="54"/>
  <c r="AR967" i="54"/>
  <c r="AR1031" i="54"/>
  <c r="AR1095" i="54"/>
  <c r="AR1109" i="54"/>
  <c r="AR104" i="54"/>
  <c r="AR296" i="54"/>
  <c r="AR360" i="54"/>
  <c r="AR424" i="54"/>
  <c r="AR488" i="54"/>
  <c r="AR552" i="54"/>
  <c r="AR616" i="54"/>
  <c r="AR680" i="54"/>
  <c r="AR744" i="54"/>
  <c r="AR960" i="54"/>
  <c r="AR1024" i="54"/>
  <c r="AR1088" i="54"/>
  <c r="AR641" i="54"/>
  <c r="AR769" i="54"/>
  <c r="AR833" i="54"/>
  <c r="AR897" i="54"/>
  <c r="AR961" i="54"/>
  <c r="AR1025" i="54"/>
  <c r="AR1089" i="54"/>
  <c r="AR900" i="54"/>
  <c r="AR42" i="54"/>
  <c r="AR170" i="54"/>
  <c r="AR234" i="54"/>
  <c r="AR362" i="54"/>
  <c r="AR426" i="54"/>
  <c r="AR490" i="54"/>
  <c r="AR554" i="54"/>
  <c r="AR682" i="54"/>
  <c r="AR746" i="54"/>
  <c r="AR810" i="54"/>
  <c r="AR874" i="54"/>
  <c r="AR938" i="54"/>
  <c r="AR1002" i="54"/>
  <c r="AR1066" i="54"/>
  <c r="AR1130" i="54"/>
  <c r="AR379" i="54"/>
  <c r="AR443" i="54"/>
  <c r="AR507" i="54"/>
  <c r="AR571" i="54"/>
  <c r="AR635" i="54"/>
  <c r="AR699" i="54"/>
  <c r="AR763" i="54"/>
  <c r="AR827" i="54"/>
  <c r="AR891" i="54"/>
  <c r="AR955" i="54"/>
  <c r="AR1019" i="54"/>
  <c r="AR1083" i="54"/>
  <c r="AR4" i="54"/>
  <c r="AR284" i="54"/>
  <c r="AR412" i="54"/>
  <c r="AR476" i="54"/>
  <c r="AR540" i="54"/>
  <c r="AR604" i="54"/>
  <c r="AR668" i="54"/>
  <c r="AR732" i="54"/>
  <c r="AR860" i="54"/>
  <c r="AR1116" i="54"/>
  <c r="AR996" i="54"/>
  <c r="AR1060" i="54"/>
  <c r="AR1112" i="54"/>
  <c r="AR245" i="54"/>
  <c r="AR629" i="54"/>
  <c r="AR821" i="54"/>
  <c r="AR885" i="54"/>
  <c r="AR949" i="54"/>
  <c r="AR1013" i="54"/>
  <c r="AR1077" i="54"/>
  <c r="AR872" i="54"/>
  <c r="AR30" i="54"/>
  <c r="AR94" i="54"/>
  <c r="AR350" i="54"/>
  <c r="AR414" i="54"/>
  <c r="AR478" i="54"/>
  <c r="AR542" i="54"/>
  <c r="AR734" i="54"/>
  <c r="AR798" i="54"/>
  <c r="AR862" i="54"/>
  <c r="AR926" i="54"/>
  <c r="AR990" i="54"/>
  <c r="AR1054" i="54"/>
  <c r="AR1118" i="54"/>
  <c r="AR367" i="54"/>
  <c r="AR431" i="54"/>
  <c r="AR495" i="54"/>
  <c r="AR559" i="54"/>
  <c r="AR623" i="54"/>
  <c r="AR687" i="54"/>
  <c r="AR751" i="54"/>
  <c r="AR815" i="54"/>
  <c r="AR879" i="54"/>
  <c r="AR943" i="54"/>
  <c r="AR1007" i="54"/>
  <c r="AR1071" i="54"/>
  <c r="AR1135" i="54"/>
  <c r="AR1117" i="54"/>
  <c r="AR16" i="54"/>
  <c r="AR80" i="54"/>
  <c r="AR144" i="54"/>
  <c r="AR336" i="54"/>
  <c r="AR400" i="54"/>
  <c r="AR464" i="54"/>
  <c r="AR528" i="54"/>
  <c r="AR592" i="54"/>
  <c r="AR656" i="54"/>
  <c r="AR720" i="54"/>
  <c r="AR912" i="54"/>
  <c r="AR976" i="54"/>
  <c r="AR1040" i="54"/>
  <c r="AR968" i="54"/>
  <c r="AR425" i="54"/>
  <c r="AR617" i="54"/>
  <c r="AR809" i="54"/>
  <c r="AR873" i="54"/>
  <c r="AR937" i="54"/>
  <c r="AR1001" i="54"/>
  <c r="AR1065" i="54"/>
  <c r="AR1129" i="54"/>
  <c r="AR765" i="54"/>
  <c r="AR577" i="54"/>
  <c r="AR329" i="54"/>
  <c r="AR303" i="54"/>
  <c r="AR175" i="54"/>
  <c r="AR124" i="54"/>
  <c r="AR259" i="54"/>
  <c r="AR298" i="54"/>
  <c r="AR247" i="54"/>
  <c r="AR119" i="54"/>
  <c r="AR106" i="54"/>
  <c r="AR93" i="54"/>
  <c r="AR67" i="54"/>
  <c r="AR35" i="54"/>
  <c r="AR37" i="54"/>
  <c r="AR31" i="54"/>
  <c r="AR749" i="54"/>
  <c r="AR561" i="54"/>
  <c r="AR299" i="54"/>
  <c r="AR248" i="54"/>
  <c r="AR223" i="54"/>
  <c r="AR171" i="54"/>
  <c r="AR120" i="54"/>
  <c r="AR255" i="54"/>
  <c r="AR191" i="54"/>
  <c r="AR127" i="54"/>
  <c r="AR307" i="54"/>
  <c r="AR294" i="54"/>
  <c r="AR166" i="54"/>
  <c r="AR115" i="54"/>
  <c r="AR25" i="54"/>
  <c r="AR47" i="54"/>
  <c r="AR481" i="54"/>
  <c r="AR305" i="54"/>
  <c r="AR279" i="54"/>
  <c r="AR151" i="54"/>
  <c r="AR100" i="54"/>
  <c r="AR87" i="54"/>
  <c r="AR184" i="54"/>
  <c r="AR377" i="54"/>
  <c r="AR274" i="54"/>
  <c r="AR210" i="54"/>
  <c r="AR197" i="54"/>
  <c r="AR159" i="54"/>
  <c r="AR133" i="54"/>
  <c r="AR95" i="54"/>
  <c r="AR82" i="54"/>
  <c r="AR23" i="54"/>
  <c r="AI716" i="54"/>
  <c r="L716" i="56" s="1"/>
  <c r="AI844" i="54"/>
  <c r="L844" i="56" s="1"/>
  <c r="AI83" i="54"/>
  <c r="L83" i="56" s="1"/>
  <c r="AI87" i="54"/>
  <c r="L87" i="56" s="1"/>
  <c r="AI151" i="54"/>
  <c r="L151" i="56" s="1"/>
  <c r="AI23" i="54"/>
  <c r="L23" i="56" s="1"/>
  <c r="AI36" i="54"/>
  <c r="L36" i="56" s="1"/>
  <c r="AI100" i="54"/>
  <c r="L100" i="56" s="1"/>
  <c r="AI164" i="54"/>
  <c r="L164" i="56" s="1"/>
  <c r="AI59" i="54"/>
  <c r="L59" i="56" s="1"/>
  <c r="AI123" i="54"/>
  <c r="L123" i="56" s="1"/>
  <c r="AI72" i="54"/>
  <c r="L72" i="56" s="1"/>
  <c r="AI136" i="54"/>
  <c r="L136" i="56" s="1"/>
  <c r="AI235" i="54"/>
  <c r="L235" i="56" s="1"/>
  <c r="AI299" i="54"/>
  <c r="L299" i="56" s="1"/>
  <c r="AI363" i="54"/>
  <c r="L363" i="56" s="1"/>
  <c r="AI427" i="54"/>
  <c r="L427" i="56" s="1"/>
  <c r="AI256" i="54"/>
  <c r="L256" i="56" s="1"/>
  <c r="AI320" i="54"/>
  <c r="L320" i="56" s="1"/>
  <c r="AI384" i="54"/>
  <c r="L384" i="56" s="1"/>
  <c r="AI448" i="54"/>
  <c r="L448" i="56" s="1"/>
  <c r="AI266" i="54"/>
  <c r="L266" i="56" s="1"/>
  <c r="AI394" i="54"/>
  <c r="L394" i="56" s="1"/>
  <c r="AI216" i="54"/>
  <c r="L216" i="56" s="1"/>
  <c r="AI280" i="54"/>
  <c r="L280" i="56" s="1"/>
  <c r="AI408" i="54"/>
  <c r="L408" i="56" s="1"/>
  <c r="AI1052" i="54"/>
  <c r="L1052" i="56" s="1"/>
  <c r="AI1120" i="54"/>
  <c r="L1120" i="56" s="1"/>
  <c r="AI404" i="54"/>
  <c r="L404" i="56" s="1"/>
  <c r="AI365" i="54"/>
  <c r="L365" i="56" s="1"/>
  <c r="AI429" i="54"/>
  <c r="L429" i="56" s="1"/>
  <c r="AI1019" i="54"/>
  <c r="L1019" i="56" s="1"/>
  <c r="AI1136" i="54"/>
  <c r="L1136" i="56" s="1"/>
  <c r="AI144" i="54"/>
  <c r="L144" i="56" s="1"/>
  <c r="AI14" i="54"/>
  <c r="L14" i="56" s="1"/>
  <c r="AI91" i="54"/>
  <c r="L91" i="56" s="1"/>
  <c r="AI155" i="54"/>
  <c r="L155" i="56" s="1"/>
  <c r="AI27" i="54"/>
  <c r="L27" i="56" s="1"/>
  <c r="AI40" i="54"/>
  <c r="L40" i="56" s="1"/>
  <c r="AI104" i="54"/>
  <c r="L104" i="56" s="1"/>
  <c r="AI168" i="54"/>
  <c r="L168" i="56" s="1"/>
  <c r="AI143" i="54"/>
  <c r="L143" i="56" s="1"/>
  <c r="AI186" i="54"/>
  <c r="L186" i="56" s="1"/>
  <c r="AI224" i="54"/>
  <c r="L224" i="56" s="1"/>
  <c r="AI288" i="54"/>
  <c r="L288" i="56" s="1"/>
  <c r="AI352" i="54"/>
  <c r="L352" i="56" s="1"/>
  <c r="AI416" i="54"/>
  <c r="L416" i="56" s="1"/>
  <c r="AI479" i="54"/>
  <c r="L479" i="56" s="1"/>
  <c r="AI543" i="54"/>
  <c r="L543" i="56" s="1"/>
  <c r="AI671" i="54"/>
  <c r="L671" i="56" s="1"/>
  <c r="AI735" i="54"/>
  <c r="L735" i="56" s="1"/>
  <c r="AI799" i="54"/>
  <c r="L799" i="56" s="1"/>
  <c r="AI863" i="54"/>
  <c r="L863" i="56" s="1"/>
  <c r="AI927" i="54"/>
  <c r="L927" i="56" s="1"/>
  <c r="AI991" i="54"/>
  <c r="L991" i="56" s="1"/>
  <c r="AI206" i="54"/>
  <c r="L206" i="56" s="1"/>
  <c r="AI270" i="54"/>
  <c r="L270" i="56" s="1"/>
  <c r="AI503" i="54"/>
  <c r="L503" i="56" s="1"/>
  <c r="AI567" i="54"/>
  <c r="L567" i="56" s="1"/>
  <c r="AI631" i="54"/>
  <c r="L631" i="56" s="1"/>
  <c r="AI695" i="54"/>
  <c r="L695" i="56" s="1"/>
  <c r="AI759" i="54"/>
  <c r="L759" i="56" s="1"/>
  <c r="AI823" i="54"/>
  <c r="L823" i="56" s="1"/>
  <c r="AI887" i="54"/>
  <c r="L887" i="56" s="1"/>
  <c r="AI951" i="54"/>
  <c r="L951" i="56" s="1"/>
  <c r="AI878" i="54"/>
  <c r="L878" i="56" s="1"/>
  <c r="AI916" i="54"/>
  <c r="L916" i="56" s="1"/>
  <c r="AI942" i="54"/>
  <c r="L942" i="56" s="1"/>
  <c r="AI980" i="54"/>
  <c r="L980" i="56" s="1"/>
  <c r="AI1038" i="54"/>
  <c r="L1038" i="56" s="1"/>
  <c r="AI1020" i="54"/>
  <c r="L1020" i="56" s="1"/>
  <c r="AI1138" i="54"/>
  <c r="L1138" i="56" s="1"/>
  <c r="AI1104" i="54"/>
  <c r="L1104" i="56" s="1"/>
  <c r="AI1010" i="54"/>
  <c r="L1010" i="56" s="1"/>
  <c r="AI1011" i="54"/>
  <c r="L1011" i="56" s="1"/>
  <c r="M1050" i="56"/>
  <c r="M1114" i="56"/>
  <c r="M1102" i="56"/>
  <c r="AI16" i="54"/>
  <c r="L16" i="56" s="1"/>
  <c r="AI93" i="54"/>
  <c r="L93" i="56" s="1"/>
  <c r="AI47" i="54"/>
  <c r="L47" i="56" s="1"/>
  <c r="AI111" i="54"/>
  <c r="L111" i="56" s="1"/>
  <c r="AI90" i="54"/>
  <c r="L90" i="56" s="1"/>
  <c r="AI154" i="54"/>
  <c r="L154" i="56" s="1"/>
  <c r="AI396" i="54"/>
  <c r="L396" i="56" s="1"/>
  <c r="AI460" i="54"/>
  <c r="L460" i="56" s="1"/>
  <c r="AI249" i="54"/>
  <c r="L249" i="56" s="1"/>
  <c r="AI313" i="54"/>
  <c r="L313" i="56" s="1"/>
  <c r="AI364" i="54"/>
  <c r="L364" i="56" s="1"/>
  <c r="AI377" i="54"/>
  <c r="L377" i="56" s="1"/>
  <c r="AI428" i="54"/>
  <c r="L428" i="56" s="1"/>
  <c r="AI441" i="54"/>
  <c r="L441" i="56" s="1"/>
  <c r="AI62" i="54"/>
  <c r="L62" i="56" s="1"/>
  <c r="AI126" i="54"/>
  <c r="L126" i="56" s="1"/>
  <c r="AI228" i="54"/>
  <c r="L228" i="56" s="1"/>
  <c r="AI292" i="54"/>
  <c r="L292" i="56" s="1"/>
  <c r="AI356" i="54"/>
  <c r="L356" i="56" s="1"/>
  <c r="AI420" i="54"/>
  <c r="L420" i="56" s="1"/>
  <c r="AI221" i="54"/>
  <c r="L221" i="56" s="1"/>
  <c r="AI285" i="54"/>
  <c r="L285" i="56" s="1"/>
  <c r="AI349" i="54"/>
  <c r="L349" i="56" s="1"/>
  <c r="AI413" i="54"/>
  <c r="L413" i="56" s="1"/>
  <c r="AI238" i="54"/>
  <c r="L238" i="56" s="1"/>
  <c r="AI366" i="54"/>
  <c r="L366" i="56" s="1"/>
  <c r="AI430" i="54"/>
  <c r="L430" i="56" s="1"/>
  <c r="AI508" i="54"/>
  <c r="L508" i="56" s="1"/>
  <c r="AI572" i="54"/>
  <c r="L572" i="56" s="1"/>
  <c r="AI50" i="54"/>
  <c r="L50" i="56" s="1"/>
  <c r="AI114" i="54"/>
  <c r="L114" i="56" s="1"/>
  <c r="AI178" i="54"/>
  <c r="L178" i="56" s="1"/>
  <c r="AI348" i="54"/>
  <c r="L348" i="56" s="1"/>
  <c r="AI412" i="54"/>
  <c r="L412" i="56" s="1"/>
  <c r="AI388" i="54"/>
  <c r="L388" i="56" s="1"/>
  <c r="AI452" i="54"/>
  <c r="L452" i="56" s="1"/>
  <c r="AI226" i="54"/>
  <c r="L226" i="56" s="1"/>
  <c r="AI290" i="54"/>
  <c r="L290" i="56" s="1"/>
  <c r="AI354" i="54"/>
  <c r="L354" i="56" s="1"/>
  <c r="AI418" i="54"/>
  <c r="L418" i="56" s="1"/>
  <c r="AI25" i="54"/>
  <c r="L25" i="56" s="1"/>
  <c r="AI473" i="54"/>
  <c r="L473" i="56" s="1"/>
  <c r="AI537" i="54"/>
  <c r="L537" i="56" s="1"/>
  <c r="AI665" i="54"/>
  <c r="L665" i="56" s="1"/>
  <c r="AI686" i="54"/>
  <c r="L686" i="56" s="1"/>
  <c r="AI814" i="54"/>
  <c r="L814" i="56" s="1"/>
  <c r="AI672" i="54"/>
  <c r="L672" i="56" s="1"/>
  <c r="AI736" i="54"/>
  <c r="L736" i="56" s="1"/>
  <c r="AI748" i="54"/>
  <c r="L748" i="56" s="1"/>
  <c r="AI800" i="54"/>
  <c r="L800" i="56" s="1"/>
  <c r="AI864" i="54"/>
  <c r="L864" i="56" s="1"/>
  <c r="AI928" i="54"/>
  <c r="L928" i="56" s="1"/>
  <c r="AI630" i="54"/>
  <c r="L630" i="56" s="1"/>
  <c r="AI694" i="54"/>
  <c r="L694" i="56" s="1"/>
  <c r="AI758" i="54"/>
  <c r="L758" i="56" s="1"/>
  <c r="AI822" i="54"/>
  <c r="L822" i="56" s="1"/>
  <c r="AI886" i="54"/>
  <c r="L886" i="56" s="1"/>
  <c r="AI950" i="54"/>
  <c r="L950" i="56" s="1"/>
  <c r="AI1031" i="54"/>
  <c r="L1031" i="56" s="1"/>
  <c r="AI1002" i="54"/>
  <c r="L1002" i="56" s="1"/>
  <c r="AI26" i="54"/>
  <c r="L26" i="56" s="1"/>
  <c r="AI103" i="54"/>
  <c r="L103" i="56" s="1"/>
  <c r="AI52" i="54"/>
  <c r="L52" i="56" s="1"/>
  <c r="AI116" i="54"/>
  <c r="L116" i="56" s="1"/>
  <c r="AI244" i="54"/>
  <c r="L244" i="56" s="1"/>
  <c r="AI308" i="54"/>
  <c r="L308" i="56" s="1"/>
  <c r="AI990" i="54"/>
  <c r="L990" i="56" s="1"/>
  <c r="AI121" i="54"/>
  <c r="L121" i="56" s="1"/>
  <c r="AI69" i="54"/>
  <c r="L69" i="56" s="1"/>
  <c r="AI472" i="54"/>
  <c r="L472" i="56" s="1"/>
  <c r="AI536" i="54"/>
  <c r="L536" i="56" s="1"/>
  <c r="AI387" i="54"/>
  <c r="L387" i="56" s="1"/>
  <c r="AI209" i="54"/>
  <c r="L209" i="56" s="1"/>
  <c r="AI337" i="54"/>
  <c r="L337" i="56" s="1"/>
  <c r="AI401" i="54"/>
  <c r="L401" i="56" s="1"/>
  <c r="AI496" i="54"/>
  <c r="L496" i="56" s="1"/>
  <c r="AI560" i="54"/>
  <c r="L560" i="56" s="1"/>
  <c r="AI38" i="54"/>
  <c r="L38" i="56" s="1"/>
  <c r="AI102" i="54"/>
  <c r="L102" i="56" s="1"/>
  <c r="AI166" i="54"/>
  <c r="L166" i="56" s="1"/>
  <c r="AI375" i="54"/>
  <c r="L375" i="56" s="1"/>
  <c r="AI439" i="54"/>
  <c r="L439" i="56" s="1"/>
  <c r="AI204" i="54"/>
  <c r="L204" i="56" s="1"/>
  <c r="AI268" i="54"/>
  <c r="L268" i="56" s="1"/>
  <c r="AI332" i="54"/>
  <c r="L332" i="56" s="1"/>
  <c r="AI197" i="54"/>
  <c r="L197" i="56" s="1"/>
  <c r="AI261" i="54"/>
  <c r="L261" i="56" s="1"/>
  <c r="AI325" i="54"/>
  <c r="L325" i="56" s="1"/>
  <c r="AI389" i="54"/>
  <c r="L389" i="56" s="1"/>
  <c r="AI453" i="54"/>
  <c r="L453" i="56" s="1"/>
  <c r="AI214" i="54"/>
  <c r="L214" i="56" s="1"/>
  <c r="AI278" i="54"/>
  <c r="L278" i="56" s="1"/>
  <c r="AI523" i="54"/>
  <c r="L523" i="56" s="1"/>
  <c r="AI587" i="54"/>
  <c r="L587" i="56" s="1"/>
  <c r="AI651" i="54"/>
  <c r="L651" i="56" s="1"/>
  <c r="AI715" i="54"/>
  <c r="L715" i="56" s="1"/>
  <c r="AI779" i="54"/>
  <c r="L779" i="56" s="1"/>
  <c r="AI843" i="54"/>
  <c r="L843" i="56" s="1"/>
  <c r="AI907" i="54"/>
  <c r="L907" i="56" s="1"/>
  <c r="AI971" i="54"/>
  <c r="L971" i="56" s="1"/>
  <c r="AI728" i="54"/>
  <c r="L728" i="56" s="1"/>
  <c r="AI856" i="54"/>
  <c r="L856" i="56" s="1"/>
  <c r="AI920" i="54"/>
  <c r="L920" i="56" s="1"/>
  <c r="AI984" i="54"/>
  <c r="L984" i="56" s="1"/>
  <c r="AI622" i="54"/>
  <c r="L622" i="56" s="1"/>
  <c r="AI750" i="54"/>
  <c r="L750" i="56" s="1"/>
  <c r="AI1041" i="54"/>
  <c r="L1041" i="56" s="1"/>
  <c r="AI1105" i="54"/>
  <c r="L1105" i="56" s="1"/>
  <c r="AI956" i="54"/>
  <c r="L956" i="56" s="1"/>
  <c r="AI509" i="54"/>
  <c r="L509" i="56" s="1"/>
  <c r="AI573" i="54"/>
  <c r="L573" i="56" s="1"/>
  <c r="AI701" i="54"/>
  <c r="L701" i="56" s="1"/>
  <c r="AI594" i="54"/>
  <c r="L594" i="56" s="1"/>
  <c r="AI658" i="54"/>
  <c r="L658" i="56" s="1"/>
  <c r="AI722" i="54"/>
  <c r="L722" i="56" s="1"/>
  <c r="AI786" i="54"/>
  <c r="L786" i="56" s="1"/>
  <c r="AI850" i="54"/>
  <c r="L850" i="56" s="1"/>
  <c r="AI914" i="54"/>
  <c r="L914" i="56" s="1"/>
  <c r="AI978" i="54"/>
  <c r="L978" i="56" s="1"/>
  <c r="AI1077" i="54"/>
  <c r="L1077" i="56" s="1"/>
  <c r="AI481" i="54"/>
  <c r="L481" i="56" s="1"/>
  <c r="AI545" i="54"/>
  <c r="L545" i="56" s="1"/>
  <c r="AI673" i="54"/>
  <c r="L673" i="56" s="1"/>
  <c r="AI502" i="54"/>
  <c r="L502" i="56" s="1"/>
  <c r="AI57" i="54"/>
  <c r="L57" i="56" s="1"/>
  <c r="AI202" i="54"/>
  <c r="L202" i="56" s="1"/>
  <c r="AI22" i="54"/>
  <c r="L22" i="56" s="1"/>
  <c r="AI35" i="54"/>
  <c r="L35" i="56" s="1"/>
  <c r="AI99" i="54"/>
  <c r="L99" i="56" s="1"/>
  <c r="AI163" i="54"/>
  <c r="L163" i="56" s="1"/>
  <c r="AI128" i="54"/>
  <c r="L128" i="56" s="1"/>
  <c r="AI192" i="54"/>
  <c r="L192" i="56" s="1"/>
  <c r="AI73" i="54"/>
  <c r="L73" i="56" s="1"/>
  <c r="AI167" i="54"/>
  <c r="L167" i="56" s="1"/>
  <c r="AI180" i="54"/>
  <c r="L180" i="56" s="1"/>
  <c r="AI75" i="54"/>
  <c r="L75" i="56" s="1"/>
  <c r="AI139" i="54"/>
  <c r="L139" i="56" s="1"/>
  <c r="AI203" i="54"/>
  <c r="L203" i="56" s="1"/>
  <c r="AI88" i="54"/>
  <c r="L88" i="56" s="1"/>
  <c r="AI152" i="54"/>
  <c r="L152" i="56" s="1"/>
  <c r="AI20" i="54"/>
  <c r="L20" i="56" s="1"/>
  <c r="AI33" i="54"/>
  <c r="L33" i="56" s="1"/>
  <c r="AI97" i="54"/>
  <c r="L97" i="56" s="1"/>
  <c r="AI153" i="54"/>
  <c r="L153" i="56" s="1"/>
  <c r="AI63" i="54"/>
  <c r="L63" i="56" s="1"/>
  <c r="AI127" i="54"/>
  <c r="L127" i="56" s="1"/>
  <c r="AI191" i="54"/>
  <c r="L191" i="56" s="1"/>
  <c r="AI76" i="54"/>
  <c r="L76" i="56" s="1"/>
  <c r="AI140" i="54"/>
  <c r="L140" i="56" s="1"/>
  <c r="AI181" i="54"/>
  <c r="L181" i="56" s="1"/>
  <c r="AI29" i="54"/>
  <c r="L29" i="56" s="1"/>
  <c r="AI42" i="54"/>
  <c r="L42" i="56" s="1"/>
  <c r="AI106" i="54"/>
  <c r="L106" i="56" s="1"/>
  <c r="AI170" i="54"/>
  <c r="L170" i="56" s="1"/>
  <c r="AI251" i="54"/>
  <c r="L251" i="56" s="1"/>
  <c r="AI379" i="54"/>
  <c r="L379" i="56" s="1"/>
  <c r="AI443" i="54"/>
  <c r="L443" i="56" s="1"/>
  <c r="AI208" i="54"/>
  <c r="L208" i="56" s="1"/>
  <c r="AI272" i="54"/>
  <c r="L272" i="56" s="1"/>
  <c r="AI336" i="54"/>
  <c r="L336" i="56" s="1"/>
  <c r="AI400" i="54"/>
  <c r="L400" i="56" s="1"/>
  <c r="AI464" i="54"/>
  <c r="L464" i="56" s="1"/>
  <c r="AI265" i="54"/>
  <c r="L265" i="56" s="1"/>
  <c r="AI329" i="54"/>
  <c r="L329" i="56" s="1"/>
  <c r="AI393" i="54"/>
  <c r="L393" i="56" s="1"/>
  <c r="AI488" i="54"/>
  <c r="L488" i="56" s="1"/>
  <c r="AI552" i="54"/>
  <c r="L552" i="56" s="1"/>
  <c r="AI78" i="54"/>
  <c r="L78" i="56" s="1"/>
  <c r="AI142" i="54"/>
  <c r="L142" i="56" s="1"/>
  <c r="AI223" i="54"/>
  <c r="L223" i="56" s="1"/>
  <c r="AI287" i="54"/>
  <c r="L287" i="56" s="1"/>
  <c r="AI415" i="54"/>
  <c r="L415" i="56" s="1"/>
  <c r="AI190" i="54"/>
  <c r="L190" i="56" s="1"/>
  <c r="AI254" i="54"/>
  <c r="L254" i="56" s="1"/>
  <c r="AI382" i="54"/>
  <c r="L382" i="56" s="1"/>
  <c r="AI446" i="54"/>
  <c r="L446" i="56" s="1"/>
  <c r="AI680" i="54"/>
  <c r="L680" i="56" s="1"/>
  <c r="AI808" i="54"/>
  <c r="L808" i="56" s="1"/>
  <c r="AI157" i="54"/>
  <c r="L157" i="56" s="1"/>
  <c r="AI66" i="54"/>
  <c r="L66" i="56" s="1"/>
  <c r="AI130" i="54"/>
  <c r="L130" i="56" s="1"/>
  <c r="AI211" i="54"/>
  <c r="L211" i="56" s="1"/>
  <c r="AI275" i="54"/>
  <c r="L275" i="56" s="1"/>
  <c r="AI403" i="54"/>
  <c r="L403" i="56" s="1"/>
  <c r="AI467" i="54"/>
  <c r="L467" i="56" s="1"/>
  <c r="AI232" i="54"/>
  <c r="L232" i="56" s="1"/>
  <c r="AI296" i="54"/>
  <c r="L296" i="56" s="1"/>
  <c r="AI360" i="54"/>
  <c r="L360" i="56" s="1"/>
  <c r="AI424" i="54"/>
  <c r="L424" i="56" s="1"/>
  <c r="AI225" i="54"/>
  <c r="L225" i="56" s="1"/>
  <c r="AI353" i="54"/>
  <c r="L353" i="56" s="1"/>
  <c r="AI417" i="54"/>
  <c r="L417" i="56" s="1"/>
  <c r="AI242" i="54"/>
  <c r="L242" i="56" s="1"/>
  <c r="AI370" i="54"/>
  <c r="L370" i="56" s="1"/>
  <c r="AI434" i="54"/>
  <c r="L434" i="56" s="1"/>
  <c r="AI175" i="54"/>
  <c r="L175" i="56" s="1"/>
  <c r="AI60" i="54"/>
  <c r="L60" i="56" s="1"/>
  <c r="AI149" i="54"/>
  <c r="L149" i="56" s="1"/>
  <c r="AI179" i="54"/>
  <c r="L179" i="56" s="1"/>
  <c r="AI89" i="54"/>
  <c r="L89" i="56" s="1"/>
  <c r="AI119" i="54"/>
  <c r="L119" i="56" s="1"/>
  <c r="AI68" i="54"/>
  <c r="L68" i="56" s="1"/>
  <c r="AI132" i="54"/>
  <c r="L132" i="56" s="1"/>
  <c r="AI196" i="54"/>
  <c r="L196" i="56" s="1"/>
  <c r="AI61" i="54"/>
  <c r="L61" i="56" s="1"/>
  <c r="AI49" i="54"/>
  <c r="L49" i="56" s="1"/>
  <c r="AI15" i="54"/>
  <c r="L15" i="56" s="1"/>
  <c r="AI92" i="54"/>
  <c r="L92" i="56" s="1"/>
  <c r="AI156" i="54"/>
  <c r="L156" i="56" s="1"/>
  <c r="AI24" i="54"/>
  <c r="L24" i="56" s="1"/>
  <c r="AI37" i="54"/>
  <c r="L37" i="56" s="1"/>
  <c r="AI101" i="54"/>
  <c r="L101" i="56" s="1"/>
  <c r="AI58" i="54"/>
  <c r="L58" i="56" s="1"/>
  <c r="AI267" i="54"/>
  <c r="L267" i="56" s="1"/>
  <c r="AI395" i="54"/>
  <c r="L395" i="56" s="1"/>
  <c r="AI459" i="54"/>
  <c r="L459" i="56" s="1"/>
  <c r="AI345" i="54"/>
  <c r="L345" i="56" s="1"/>
  <c r="AI409" i="54"/>
  <c r="L409" i="56" s="1"/>
  <c r="AI234" i="54"/>
  <c r="L234" i="56" s="1"/>
  <c r="AI298" i="54"/>
  <c r="L298" i="56" s="1"/>
  <c r="AI362" i="54"/>
  <c r="L362" i="56" s="1"/>
  <c r="AI426" i="54"/>
  <c r="L426" i="56" s="1"/>
  <c r="AI504" i="54"/>
  <c r="L504" i="56" s="1"/>
  <c r="AI568" i="54"/>
  <c r="L568" i="56" s="1"/>
  <c r="AI94" i="54"/>
  <c r="L94" i="56" s="1"/>
  <c r="AI158" i="54"/>
  <c r="L158" i="56" s="1"/>
  <c r="AI239" i="54"/>
  <c r="L239" i="56" s="1"/>
  <c r="AI431" i="54"/>
  <c r="L431" i="56" s="1"/>
  <c r="AI260" i="54"/>
  <c r="L260" i="56" s="1"/>
  <c r="AI324" i="54"/>
  <c r="L324" i="56" s="1"/>
  <c r="AI381" i="54"/>
  <c r="L381" i="56" s="1"/>
  <c r="AI445" i="54"/>
  <c r="L445" i="56" s="1"/>
  <c r="AI124" i="54"/>
  <c r="L124" i="56" s="1"/>
  <c r="AI188" i="54"/>
  <c r="L188" i="56" s="1"/>
  <c r="AI133" i="54"/>
  <c r="L133" i="56" s="1"/>
  <c r="AI51" i="54"/>
  <c r="L51" i="56" s="1"/>
  <c r="AI115" i="54"/>
  <c r="L115" i="56" s="1"/>
  <c r="AI80" i="54"/>
  <c r="L80" i="56" s="1"/>
  <c r="AI67" i="54"/>
  <c r="L67" i="56" s="1"/>
  <c r="AI131" i="54"/>
  <c r="L131" i="56" s="1"/>
  <c r="AI195" i="54"/>
  <c r="L195" i="56" s="1"/>
  <c r="AI19" i="54"/>
  <c r="L19" i="56" s="1"/>
  <c r="AI32" i="54"/>
  <c r="L32" i="56" s="1"/>
  <c r="AI96" i="54"/>
  <c r="L96" i="56" s="1"/>
  <c r="AI160" i="54"/>
  <c r="L160" i="56" s="1"/>
  <c r="AI28" i="54"/>
  <c r="L28" i="56" s="1"/>
  <c r="AI41" i="54"/>
  <c r="L41" i="56" s="1"/>
  <c r="AI105" i="54"/>
  <c r="L105" i="56" s="1"/>
  <c r="AI71" i="54"/>
  <c r="L71" i="56" s="1"/>
  <c r="AI135" i="54"/>
  <c r="L135" i="56" s="1"/>
  <c r="AI199" i="54"/>
  <c r="L199" i="56" s="1"/>
  <c r="AI84" i="54"/>
  <c r="L84" i="56" s="1"/>
  <c r="AI148" i="54"/>
  <c r="L148" i="56" s="1"/>
  <c r="AI77" i="54"/>
  <c r="L77" i="56" s="1"/>
  <c r="AI141" i="54"/>
  <c r="L141" i="56" s="1"/>
  <c r="AI165" i="54"/>
  <c r="L165" i="56" s="1"/>
  <c r="AI30" i="54"/>
  <c r="L30" i="56" s="1"/>
  <c r="AI43" i="54"/>
  <c r="L43" i="56" s="1"/>
  <c r="AI107" i="54"/>
  <c r="L107" i="56" s="1"/>
  <c r="AI171" i="54"/>
  <c r="L171" i="56" s="1"/>
  <c r="AI56" i="54"/>
  <c r="L56" i="56" s="1"/>
  <c r="AI120" i="54"/>
  <c r="L120" i="56" s="1"/>
  <c r="AI184" i="54"/>
  <c r="L184" i="56" s="1"/>
  <c r="AI65" i="54"/>
  <c r="L65" i="56" s="1"/>
  <c r="AI129" i="54"/>
  <c r="L129" i="56" s="1"/>
  <c r="AI18" i="54"/>
  <c r="L18" i="56" s="1"/>
  <c r="AI95" i="54"/>
  <c r="L95" i="56" s="1"/>
  <c r="AI159" i="54"/>
  <c r="L159" i="56" s="1"/>
  <c r="AI31" i="54"/>
  <c r="L31" i="56" s="1"/>
  <c r="AI44" i="54"/>
  <c r="L44" i="56" s="1"/>
  <c r="AI108" i="54"/>
  <c r="L108" i="56" s="1"/>
  <c r="AI172" i="54"/>
  <c r="L172" i="56" s="1"/>
  <c r="AI53" i="54"/>
  <c r="L53" i="56" s="1"/>
  <c r="AI1049" i="54"/>
  <c r="L1049" i="56" s="1"/>
  <c r="AI501" i="54"/>
  <c r="L501" i="56" s="1"/>
  <c r="AI565" i="54"/>
  <c r="L565" i="56" s="1"/>
  <c r="AI693" i="54"/>
  <c r="L693" i="56" s="1"/>
  <c r="AI757" i="54"/>
  <c r="L757" i="56" s="1"/>
  <c r="AI821" i="54"/>
  <c r="L821" i="56" s="1"/>
  <c r="AI522" i="54"/>
  <c r="L522" i="56" s="1"/>
  <c r="AI650" i="54"/>
  <c r="L650" i="56" s="1"/>
  <c r="AI714" i="54"/>
  <c r="L714" i="56" s="1"/>
  <c r="AI778" i="54"/>
  <c r="L778" i="56" s="1"/>
  <c r="AI842" i="54"/>
  <c r="L842" i="56" s="1"/>
  <c r="AI906" i="54"/>
  <c r="L906" i="56" s="1"/>
  <c r="AI970" i="54"/>
  <c r="L970" i="56" s="1"/>
  <c r="AI1140" i="54"/>
  <c r="L1140" i="56" s="1"/>
  <c r="AI1069" i="54"/>
  <c r="L1069" i="56" s="1"/>
  <c r="AI999" i="54"/>
  <c r="L999" i="56" s="1"/>
  <c r="AI512" i="54"/>
  <c r="L512" i="56" s="1"/>
  <c r="AI576" i="54"/>
  <c r="L576" i="56" s="1"/>
  <c r="AI145" i="54"/>
  <c r="L145" i="56" s="1"/>
  <c r="AI54" i="54"/>
  <c r="L54" i="56" s="1"/>
  <c r="AI118" i="54"/>
  <c r="L118" i="56" s="1"/>
  <c r="AI182" i="54"/>
  <c r="L182" i="56" s="1"/>
  <c r="AI391" i="54"/>
  <c r="L391" i="56" s="1"/>
  <c r="AI455" i="54"/>
  <c r="L455" i="56" s="1"/>
  <c r="AI220" i="54"/>
  <c r="L220" i="56" s="1"/>
  <c r="AI284" i="54"/>
  <c r="L284" i="56" s="1"/>
  <c r="AI213" i="54"/>
  <c r="L213" i="56" s="1"/>
  <c r="AI341" i="54"/>
  <c r="L341" i="56" s="1"/>
  <c r="AI405" i="54"/>
  <c r="L405" i="56" s="1"/>
  <c r="AI230" i="54"/>
  <c r="L230" i="56" s="1"/>
  <c r="AI294" i="54"/>
  <c r="L294" i="56" s="1"/>
  <c r="AI358" i="54"/>
  <c r="L358" i="56" s="1"/>
  <c r="AI422" i="54"/>
  <c r="L422" i="56" s="1"/>
  <c r="AI475" i="54"/>
  <c r="L475" i="56" s="1"/>
  <c r="AI539" i="54"/>
  <c r="L539" i="56" s="1"/>
  <c r="AI667" i="54"/>
  <c r="L667" i="56" s="1"/>
  <c r="AI731" i="54"/>
  <c r="L731" i="56" s="1"/>
  <c r="AI795" i="54"/>
  <c r="L795" i="56" s="1"/>
  <c r="AI859" i="54"/>
  <c r="L859" i="56" s="1"/>
  <c r="AI923" i="54"/>
  <c r="L923" i="56" s="1"/>
  <c r="AI987" i="54"/>
  <c r="L987" i="56" s="1"/>
  <c r="AI760" i="54"/>
  <c r="L760" i="56" s="1"/>
  <c r="AI872" i="54"/>
  <c r="L872" i="56" s="1"/>
  <c r="AI936" i="54"/>
  <c r="L936" i="56" s="1"/>
  <c r="AI1000" i="54"/>
  <c r="L1000" i="56" s="1"/>
  <c r="AI489" i="54"/>
  <c r="L489" i="56" s="1"/>
  <c r="AI553" i="54"/>
  <c r="L553" i="56" s="1"/>
  <c r="AI681" i="54"/>
  <c r="L681" i="56" s="1"/>
  <c r="AI873" i="54"/>
  <c r="L873" i="56" s="1"/>
  <c r="AI510" i="54"/>
  <c r="L510" i="56" s="1"/>
  <c r="AI574" i="54"/>
  <c r="L574" i="56" s="1"/>
  <c r="AI638" i="54"/>
  <c r="L638" i="56" s="1"/>
  <c r="AI702" i="54"/>
  <c r="L702" i="56" s="1"/>
  <c r="AI766" i="54"/>
  <c r="L766" i="56" s="1"/>
  <c r="AI830" i="54"/>
  <c r="L830" i="56" s="1"/>
  <c r="AI894" i="54"/>
  <c r="L894" i="56" s="1"/>
  <c r="AI958" i="54"/>
  <c r="L958" i="56" s="1"/>
  <c r="AI1039" i="54"/>
  <c r="L1039" i="56" s="1"/>
  <c r="AI1128" i="54"/>
  <c r="L1128" i="56" s="1"/>
  <c r="AI1057" i="54"/>
  <c r="L1057" i="56" s="1"/>
  <c r="AI908" i="54"/>
  <c r="L908" i="56" s="1"/>
  <c r="AI972" i="54"/>
  <c r="L972" i="56" s="1"/>
  <c r="AI525" i="54"/>
  <c r="L525" i="56" s="1"/>
  <c r="AI589" i="54"/>
  <c r="L589" i="56" s="1"/>
  <c r="AI653" i="54"/>
  <c r="L653" i="56" s="1"/>
  <c r="AI712" i="54"/>
  <c r="L712" i="56" s="1"/>
  <c r="AI840" i="54"/>
  <c r="L840" i="56" s="1"/>
  <c r="AI82" i="54"/>
  <c r="L82" i="56" s="1"/>
  <c r="AI146" i="54"/>
  <c r="L146" i="56" s="1"/>
  <c r="AI419" i="54"/>
  <c r="L419" i="56" s="1"/>
  <c r="AI248" i="54"/>
  <c r="L248" i="56" s="1"/>
  <c r="AI312" i="54"/>
  <c r="L312" i="56" s="1"/>
  <c r="AI376" i="54"/>
  <c r="L376" i="56" s="1"/>
  <c r="AI440" i="54"/>
  <c r="L440" i="56" s="1"/>
  <c r="AI369" i="54"/>
  <c r="L369" i="56" s="1"/>
  <c r="AI433" i="54"/>
  <c r="L433" i="56" s="1"/>
  <c r="AI194" i="54"/>
  <c r="L194" i="56" s="1"/>
  <c r="AI258" i="54"/>
  <c r="L258" i="56" s="1"/>
  <c r="AI450" i="54"/>
  <c r="L450" i="56" s="1"/>
  <c r="AI528" i="54"/>
  <c r="L528" i="56" s="1"/>
  <c r="AI592" i="54"/>
  <c r="L592" i="56" s="1"/>
  <c r="AI70" i="54"/>
  <c r="L70" i="56" s="1"/>
  <c r="AI134" i="54"/>
  <c r="L134" i="56" s="1"/>
  <c r="AI279" i="54"/>
  <c r="L279" i="56" s="1"/>
  <c r="AI13" i="54"/>
  <c r="L13" i="56" s="1"/>
  <c r="AI74" i="54"/>
  <c r="L74" i="56" s="1"/>
  <c r="AI138" i="54"/>
  <c r="L138" i="56" s="1"/>
  <c r="AI219" i="54"/>
  <c r="L219" i="56" s="1"/>
  <c r="AI283" i="54"/>
  <c r="L283" i="56" s="1"/>
  <c r="AI347" i="54"/>
  <c r="L347" i="56" s="1"/>
  <c r="AI411" i="54"/>
  <c r="L411" i="56" s="1"/>
  <c r="AI240" i="54"/>
  <c r="L240" i="56" s="1"/>
  <c r="AI304" i="54"/>
  <c r="L304" i="56" s="1"/>
  <c r="AI368" i="54"/>
  <c r="L368" i="56" s="1"/>
  <c r="AI432" i="54"/>
  <c r="L432" i="56" s="1"/>
  <c r="AI233" i="54"/>
  <c r="L233" i="56" s="1"/>
  <c r="AI297" i="54"/>
  <c r="L297" i="56" s="1"/>
  <c r="AI361" i="54"/>
  <c r="L361" i="56" s="1"/>
  <c r="AI425" i="54"/>
  <c r="L425" i="56" s="1"/>
  <c r="AI250" i="54"/>
  <c r="L250" i="56" s="1"/>
  <c r="AI378" i="54"/>
  <c r="L378" i="56" s="1"/>
  <c r="AI442" i="54"/>
  <c r="L442" i="56" s="1"/>
  <c r="AI495" i="54"/>
  <c r="L495" i="56" s="1"/>
  <c r="AI559" i="54"/>
  <c r="L559" i="56" s="1"/>
  <c r="AI623" i="54"/>
  <c r="L623" i="56" s="1"/>
  <c r="AI687" i="54"/>
  <c r="L687" i="56" s="1"/>
  <c r="AI751" i="54"/>
  <c r="L751" i="56" s="1"/>
  <c r="AI815" i="54"/>
  <c r="L815" i="56" s="1"/>
  <c r="AI879" i="54"/>
  <c r="L879" i="56" s="1"/>
  <c r="AI943" i="54"/>
  <c r="L943" i="56" s="1"/>
  <c r="AI1007" i="54"/>
  <c r="L1007" i="56" s="1"/>
  <c r="AI520" i="54"/>
  <c r="L520" i="56" s="1"/>
  <c r="AI584" i="54"/>
  <c r="L584" i="56" s="1"/>
  <c r="AI46" i="54"/>
  <c r="L46" i="56" s="1"/>
  <c r="AI110" i="54"/>
  <c r="L110" i="56" s="1"/>
  <c r="AI174" i="54"/>
  <c r="L174" i="56" s="1"/>
  <c r="AI255" i="54"/>
  <c r="L255" i="56" s="1"/>
  <c r="AI383" i="54"/>
  <c r="L383" i="56" s="1"/>
  <c r="AI447" i="54"/>
  <c r="L447" i="56" s="1"/>
  <c r="AI212" i="54"/>
  <c r="L212" i="56" s="1"/>
  <c r="AI276" i="54"/>
  <c r="L276" i="56" s="1"/>
  <c r="AI340" i="54"/>
  <c r="L340" i="56" s="1"/>
  <c r="AI205" i="54"/>
  <c r="L205" i="56" s="1"/>
  <c r="AI269" i="54"/>
  <c r="L269" i="56" s="1"/>
  <c r="AI333" i="54"/>
  <c r="L333" i="56" s="1"/>
  <c r="AI397" i="54"/>
  <c r="L397" i="56" s="1"/>
  <c r="AI461" i="54"/>
  <c r="L461" i="56" s="1"/>
  <c r="AI222" i="54"/>
  <c r="L222" i="56" s="1"/>
  <c r="AI286" i="54"/>
  <c r="L286" i="56" s="1"/>
  <c r="AI350" i="54"/>
  <c r="L350" i="56" s="1"/>
  <c r="AI659" i="54"/>
  <c r="L659" i="56" s="1"/>
  <c r="AI723" i="54"/>
  <c r="L723" i="56" s="1"/>
  <c r="AI787" i="54"/>
  <c r="L787" i="56" s="1"/>
  <c r="AI851" i="54"/>
  <c r="L851" i="56" s="1"/>
  <c r="AI915" i="54"/>
  <c r="L915" i="56" s="1"/>
  <c r="AI979" i="54"/>
  <c r="L979" i="56" s="1"/>
  <c r="AI744" i="54"/>
  <c r="L744" i="56" s="1"/>
  <c r="AI21" i="54"/>
  <c r="L21" i="56" s="1"/>
  <c r="AI34" i="54"/>
  <c r="L34" i="56" s="1"/>
  <c r="AI98" i="54"/>
  <c r="L98" i="56" s="1"/>
  <c r="AI162" i="54"/>
  <c r="L162" i="56" s="1"/>
  <c r="AI243" i="54"/>
  <c r="L243" i="56" s="1"/>
  <c r="AI371" i="54"/>
  <c r="L371" i="56" s="1"/>
  <c r="AI435" i="54"/>
  <c r="L435" i="56" s="1"/>
  <c r="AI200" i="54"/>
  <c r="L200" i="56" s="1"/>
  <c r="AI264" i="54"/>
  <c r="L264" i="56" s="1"/>
  <c r="AI328" i="54"/>
  <c r="L328" i="56" s="1"/>
  <c r="AI392" i="54"/>
  <c r="L392" i="56" s="1"/>
  <c r="AI456" i="54"/>
  <c r="L456" i="56" s="1"/>
  <c r="AI257" i="54"/>
  <c r="L257" i="56" s="1"/>
  <c r="AI385" i="54"/>
  <c r="L385" i="56" s="1"/>
  <c r="AI449" i="54"/>
  <c r="L449" i="56" s="1"/>
  <c r="AI210" i="54"/>
  <c r="L210" i="56" s="1"/>
  <c r="AI274" i="54"/>
  <c r="L274" i="56" s="1"/>
  <c r="AI402" i="54"/>
  <c r="L402" i="56" s="1"/>
  <c r="AI519" i="54"/>
  <c r="L519" i="56" s="1"/>
  <c r="AI583" i="54"/>
  <c r="L583" i="56" s="1"/>
  <c r="AI647" i="54"/>
  <c r="L647" i="56" s="1"/>
  <c r="AI711" i="54"/>
  <c r="L711" i="56" s="1"/>
  <c r="AI775" i="54"/>
  <c r="L775" i="56" s="1"/>
  <c r="AI839" i="54"/>
  <c r="L839" i="56" s="1"/>
  <c r="AI903" i="54"/>
  <c r="L903" i="56" s="1"/>
  <c r="AI967" i="54"/>
  <c r="L967" i="56" s="1"/>
  <c r="AI480" i="54"/>
  <c r="L480" i="56" s="1"/>
  <c r="AI544" i="54"/>
  <c r="L544" i="56" s="1"/>
  <c r="AI86" i="54"/>
  <c r="L86" i="56" s="1"/>
  <c r="AI150" i="54"/>
  <c r="L150" i="56" s="1"/>
  <c r="AI252" i="54"/>
  <c r="L252" i="56" s="1"/>
  <c r="AI316" i="54"/>
  <c r="L316" i="56" s="1"/>
  <c r="AI610" i="54"/>
  <c r="L610" i="56" s="1"/>
  <c r="AI674" i="54"/>
  <c r="L674" i="56" s="1"/>
  <c r="AI738" i="54"/>
  <c r="L738" i="56" s="1"/>
  <c r="AI802" i="54"/>
  <c r="L802" i="56" s="1"/>
  <c r="AI866" i="54"/>
  <c r="L866" i="56" s="1"/>
  <c r="AI930" i="54"/>
  <c r="L930" i="56" s="1"/>
  <c r="AI1036" i="54"/>
  <c r="L1036" i="56" s="1"/>
  <c r="AI1093" i="54"/>
  <c r="L1093" i="56" s="1"/>
  <c r="AI1026" i="54"/>
  <c r="L1026" i="56" s="1"/>
  <c r="AI688" i="54"/>
  <c r="L688" i="56" s="1"/>
  <c r="AI752" i="54"/>
  <c r="L752" i="56" s="1"/>
  <c r="AI816" i="54"/>
  <c r="L816" i="56" s="1"/>
  <c r="AI880" i="54"/>
  <c r="L880" i="56" s="1"/>
  <c r="AI944" i="54"/>
  <c r="L944" i="56" s="1"/>
  <c r="AI1008" i="54"/>
  <c r="L1008" i="56" s="1"/>
  <c r="AI497" i="54"/>
  <c r="L497" i="56" s="1"/>
  <c r="AI561" i="54"/>
  <c r="L561" i="56" s="1"/>
  <c r="AI689" i="54"/>
  <c r="L689" i="56" s="1"/>
  <c r="AI817" i="54"/>
  <c r="L817" i="56" s="1"/>
  <c r="AI582" i="54"/>
  <c r="L582" i="56" s="1"/>
  <c r="AI646" i="54"/>
  <c r="L646" i="56" s="1"/>
  <c r="AI710" i="54"/>
  <c r="L710" i="56" s="1"/>
  <c r="AI774" i="54"/>
  <c r="L774" i="56" s="1"/>
  <c r="AI838" i="54"/>
  <c r="L838" i="56" s="1"/>
  <c r="AI902" i="54"/>
  <c r="L902" i="56" s="1"/>
  <c r="AI966" i="54"/>
  <c r="L966" i="56" s="1"/>
  <c r="AI1027" i="54"/>
  <c r="L1027" i="56" s="1"/>
  <c r="AI1065" i="54"/>
  <c r="L1065" i="56" s="1"/>
  <c r="AI998" i="54"/>
  <c r="L998" i="56" s="1"/>
  <c r="AI964" i="54"/>
  <c r="L964" i="56" s="1"/>
  <c r="AI517" i="54"/>
  <c r="L517" i="56" s="1"/>
  <c r="AI581" i="54"/>
  <c r="L581" i="56" s="1"/>
  <c r="AI645" i="54"/>
  <c r="L645" i="56" s="1"/>
  <c r="AI965" i="54"/>
  <c r="L965" i="56" s="1"/>
  <c r="AI538" i="54"/>
  <c r="L538" i="56" s="1"/>
  <c r="AI602" i="54"/>
  <c r="L602" i="56" s="1"/>
  <c r="AI666" i="54"/>
  <c r="L666" i="56" s="1"/>
  <c r="AI730" i="54"/>
  <c r="L730" i="56" s="1"/>
  <c r="AI794" i="54"/>
  <c r="L794" i="56" s="1"/>
  <c r="AI858" i="54"/>
  <c r="L858" i="56" s="1"/>
  <c r="AI922" i="54"/>
  <c r="L922" i="56" s="1"/>
  <c r="AI1028" i="54"/>
  <c r="L1028" i="56" s="1"/>
  <c r="AI1085" i="54"/>
  <c r="L1085" i="56" s="1"/>
  <c r="AI1018" i="54"/>
  <c r="L1018" i="56" s="1"/>
  <c r="M1057" i="56"/>
  <c r="AI407" i="54"/>
  <c r="L407" i="56" s="1"/>
  <c r="AI236" i="54"/>
  <c r="L236" i="56" s="1"/>
  <c r="AI300" i="54"/>
  <c r="L300" i="56" s="1"/>
  <c r="AI357" i="54"/>
  <c r="L357" i="56" s="1"/>
  <c r="AI421" i="54"/>
  <c r="L421" i="56" s="1"/>
  <c r="AI246" i="54"/>
  <c r="L246" i="56" s="1"/>
  <c r="AI491" i="54"/>
  <c r="L491" i="56" s="1"/>
  <c r="AI555" i="54"/>
  <c r="L555" i="56" s="1"/>
  <c r="AI683" i="54"/>
  <c r="L683" i="56" s="1"/>
  <c r="AI747" i="54"/>
  <c r="L747" i="56" s="1"/>
  <c r="AI811" i="54"/>
  <c r="L811" i="56" s="1"/>
  <c r="AI875" i="54"/>
  <c r="L875" i="56" s="1"/>
  <c r="AI939" i="54"/>
  <c r="L939" i="56" s="1"/>
  <c r="AI1003" i="54"/>
  <c r="L1003" i="56" s="1"/>
  <c r="AI664" i="54"/>
  <c r="L664" i="56" s="1"/>
  <c r="AI792" i="54"/>
  <c r="L792" i="56" s="1"/>
  <c r="AI888" i="54"/>
  <c r="L888" i="56" s="1"/>
  <c r="AI952" i="54"/>
  <c r="L952" i="56" s="1"/>
  <c r="AI505" i="54"/>
  <c r="L505" i="56" s="1"/>
  <c r="AI569" i="54"/>
  <c r="L569" i="56" s="1"/>
  <c r="AI697" i="54"/>
  <c r="L697" i="56" s="1"/>
  <c r="AI654" i="54"/>
  <c r="L654" i="56" s="1"/>
  <c r="AI718" i="54"/>
  <c r="L718" i="56" s="1"/>
  <c r="AI782" i="54"/>
  <c r="L782" i="56" s="1"/>
  <c r="AI846" i="54"/>
  <c r="L846" i="56" s="1"/>
  <c r="AI910" i="54"/>
  <c r="L910" i="56" s="1"/>
  <c r="AI974" i="54"/>
  <c r="L974" i="56" s="1"/>
  <c r="AI1035" i="54"/>
  <c r="L1035" i="56" s="1"/>
  <c r="AI1071" i="54"/>
  <c r="L1071" i="56" s="1"/>
  <c r="AI1016" i="54"/>
  <c r="L1016" i="56" s="1"/>
  <c r="AI1073" i="54"/>
  <c r="L1073" i="56" s="1"/>
  <c r="AI9" i="54"/>
  <c r="L9" i="56" s="1"/>
  <c r="AI1113" i="54"/>
  <c r="L1113" i="56" s="1"/>
  <c r="AI1006" i="54"/>
  <c r="L1006" i="56" s="1"/>
  <c r="AI1046" i="54"/>
  <c r="L1046" i="56" s="1"/>
  <c r="AI1087" i="54"/>
  <c r="L1087" i="56" s="1"/>
  <c r="AI924" i="54"/>
  <c r="L924" i="56" s="1"/>
  <c r="AI988" i="54"/>
  <c r="L988" i="56" s="1"/>
  <c r="AI477" i="54"/>
  <c r="L477" i="56" s="1"/>
  <c r="AI541" i="54"/>
  <c r="L541" i="56" s="1"/>
  <c r="AI669" i="54"/>
  <c r="L669" i="56" s="1"/>
  <c r="AI797" i="54"/>
  <c r="L797" i="56" s="1"/>
  <c r="AI626" i="54"/>
  <c r="L626" i="56" s="1"/>
  <c r="AI690" i="54"/>
  <c r="L690" i="56" s="1"/>
  <c r="AI754" i="54"/>
  <c r="L754" i="56" s="1"/>
  <c r="AI818" i="54"/>
  <c r="L818" i="56" s="1"/>
  <c r="AI882" i="54"/>
  <c r="L882" i="56" s="1"/>
  <c r="AI946" i="54"/>
  <c r="L946" i="56" s="1"/>
  <c r="AI1043" i="54"/>
  <c r="L1043" i="56" s="1"/>
  <c r="AI1116" i="54"/>
  <c r="L1116" i="56" s="1"/>
  <c r="AI1045" i="54"/>
  <c r="L1045" i="56" s="1"/>
  <c r="AI704" i="54"/>
  <c r="L704" i="56" s="1"/>
  <c r="AI768" i="54"/>
  <c r="L768" i="56" s="1"/>
  <c r="AI832" i="54"/>
  <c r="L832" i="56" s="1"/>
  <c r="AI896" i="54"/>
  <c r="L896" i="56" s="1"/>
  <c r="AI513" i="54"/>
  <c r="L513" i="56" s="1"/>
  <c r="AI577" i="54"/>
  <c r="L577" i="56" s="1"/>
  <c r="AI641" i="54"/>
  <c r="L641" i="56" s="1"/>
  <c r="AI897" i="54"/>
  <c r="L897" i="56" s="1"/>
  <c r="AI470" i="54"/>
  <c r="L470" i="56" s="1"/>
  <c r="AI598" i="54"/>
  <c r="L598" i="56" s="1"/>
  <c r="AI662" i="54"/>
  <c r="L662" i="56" s="1"/>
  <c r="AI726" i="54"/>
  <c r="L726" i="56" s="1"/>
  <c r="AI790" i="54"/>
  <c r="L790" i="56" s="1"/>
  <c r="AI854" i="54"/>
  <c r="L854" i="56" s="1"/>
  <c r="AI918" i="54"/>
  <c r="L918" i="56" s="1"/>
  <c r="AI982" i="54"/>
  <c r="L982" i="56" s="1"/>
  <c r="AI1081" i="54"/>
  <c r="L1081" i="56" s="1"/>
  <c r="AI1014" i="54"/>
  <c r="L1014" i="56" s="1"/>
  <c r="AI469" i="54"/>
  <c r="L469" i="56" s="1"/>
  <c r="AI533" i="54"/>
  <c r="L533" i="56" s="1"/>
  <c r="AI661" i="54"/>
  <c r="L661" i="56" s="1"/>
  <c r="AI981" i="54"/>
  <c r="L981" i="56" s="1"/>
  <c r="AI618" i="54"/>
  <c r="L618" i="56" s="1"/>
  <c r="AI682" i="54"/>
  <c r="L682" i="56" s="1"/>
  <c r="AI746" i="54"/>
  <c r="L746" i="56" s="1"/>
  <c r="AI810" i="54"/>
  <c r="L810" i="56" s="1"/>
  <c r="AI874" i="54"/>
  <c r="L874" i="56" s="1"/>
  <c r="AI938" i="54"/>
  <c r="L938" i="56" s="1"/>
  <c r="AI1101" i="54"/>
  <c r="L1101" i="56" s="1"/>
  <c r="AI1034" i="54"/>
  <c r="L1034" i="56" s="1"/>
  <c r="M1082" i="56"/>
  <c r="M1089" i="56"/>
  <c r="M1070" i="56"/>
  <c r="M1134" i="56"/>
  <c r="AI373" i="54"/>
  <c r="L373" i="56" s="1"/>
  <c r="AI437" i="54"/>
  <c r="L437" i="56" s="1"/>
  <c r="AI198" i="54"/>
  <c r="L198" i="56" s="1"/>
  <c r="AI262" i="54"/>
  <c r="L262" i="56" s="1"/>
  <c r="AI507" i="54"/>
  <c r="L507" i="56" s="1"/>
  <c r="AI571" i="54"/>
  <c r="L571" i="56" s="1"/>
  <c r="AI699" i="54"/>
  <c r="L699" i="56" s="1"/>
  <c r="AI763" i="54"/>
  <c r="L763" i="56" s="1"/>
  <c r="AI827" i="54"/>
  <c r="L827" i="56" s="1"/>
  <c r="AI891" i="54"/>
  <c r="L891" i="56" s="1"/>
  <c r="AI955" i="54"/>
  <c r="L955" i="56" s="1"/>
  <c r="AI696" i="54"/>
  <c r="L696" i="56" s="1"/>
  <c r="AI824" i="54"/>
  <c r="L824" i="56" s="1"/>
  <c r="AI904" i="54"/>
  <c r="L904" i="56" s="1"/>
  <c r="AI968" i="54"/>
  <c r="L968" i="56" s="1"/>
  <c r="AI521" i="54"/>
  <c r="L521" i="56" s="1"/>
  <c r="AI585" i="54"/>
  <c r="L585" i="56" s="1"/>
  <c r="AI649" i="54"/>
  <c r="L649" i="56" s="1"/>
  <c r="AI905" i="54"/>
  <c r="L905" i="56" s="1"/>
  <c r="AI542" i="54"/>
  <c r="L542" i="56" s="1"/>
  <c r="AI606" i="54"/>
  <c r="L606" i="56" s="1"/>
  <c r="AI670" i="54"/>
  <c r="L670" i="56" s="1"/>
  <c r="AI734" i="54"/>
  <c r="L734" i="56" s="1"/>
  <c r="AI798" i="54"/>
  <c r="L798" i="56" s="1"/>
  <c r="AI862" i="54"/>
  <c r="L862" i="56" s="1"/>
  <c r="AI926" i="54"/>
  <c r="L926" i="56" s="1"/>
  <c r="AI1119" i="54"/>
  <c r="L1119" i="56" s="1"/>
  <c r="AI1032" i="54"/>
  <c r="L1032" i="56" s="1"/>
  <c r="AI1089" i="54"/>
  <c r="L1089" i="56" s="1"/>
  <c r="AI1088" i="54"/>
  <c r="L1088" i="56" s="1"/>
  <c r="AI1022" i="54"/>
  <c r="L1022" i="56" s="1"/>
  <c r="AI10" i="54"/>
  <c r="L10" i="56" s="1"/>
  <c r="AI1078" i="54"/>
  <c r="L1078" i="56" s="1"/>
  <c r="AI1135" i="54"/>
  <c r="L1135" i="56" s="1"/>
  <c r="AI940" i="54"/>
  <c r="L940" i="56" s="1"/>
  <c r="AI1004" i="54"/>
  <c r="L1004" i="56" s="1"/>
  <c r="AI493" i="54"/>
  <c r="L493" i="56" s="1"/>
  <c r="AI557" i="54"/>
  <c r="L557" i="56" s="1"/>
  <c r="AI685" i="54"/>
  <c r="L685" i="56" s="1"/>
  <c r="AI877" i="54"/>
  <c r="L877" i="56" s="1"/>
  <c r="AI642" i="54"/>
  <c r="L642" i="56" s="1"/>
  <c r="AI706" i="54"/>
  <c r="L706" i="56" s="1"/>
  <c r="AI770" i="54"/>
  <c r="L770" i="56" s="1"/>
  <c r="AI834" i="54"/>
  <c r="L834" i="56" s="1"/>
  <c r="AI898" i="54"/>
  <c r="L898" i="56" s="1"/>
  <c r="AI962" i="54"/>
  <c r="L962" i="56" s="1"/>
  <c r="AI1023" i="54"/>
  <c r="L1023" i="56" s="1"/>
  <c r="AI1061" i="54"/>
  <c r="L1061" i="56" s="1"/>
  <c r="AI994" i="54"/>
  <c r="L994" i="56" s="1"/>
  <c r="AI656" i="54"/>
  <c r="L656" i="56" s="1"/>
  <c r="AI720" i="54"/>
  <c r="L720" i="56" s="1"/>
  <c r="AI784" i="54"/>
  <c r="L784" i="56" s="1"/>
  <c r="AI848" i="54"/>
  <c r="L848" i="56" s="1"/>
  <c r="AI912" i="54"/>
  <c r="L912" i="56" s="1"/>
  <c r="AI976" i="54"/>
  <c r="L976" i="56" s="1"/>
  <c r="AI465" i="54"/>
  <c r="L465" i="56" s="1"/>
  <c r="AI529" i="54"/>
  <c r="L529" i="56" s="1"/>
  <c r="AI593" i="54"/>
  <c r="L593" i="56" s="1"/>
  <c r="AI657" i="54"/>
  <c r="L657" i="56" s="1"/>
  <c r="AI614" i="54"/>
  <c r="L614" i="56" s="1"/>
  <c r="AI678" i="54"/>
  <c r="L678" i="56" s="1"/>
  <c r="AI742" i="54"/>
  <c r="L742" i="56" s="1"/>
  <c r="AI806" i="54"/>
  <c r="L806" i="56" s="1"/>
  <c r="AI870" i="54"/>
  <c r="L870" i="56" s="1"/>
  <c r="AI934" i="54"/>
  <c r="L934" i="56" s="1"/>
  <c r="AI1097" i="54"/>
  <c r="L1097" i="56" s="1"/>
  <c r="AI1030" i="54"/>
  <c r="L1030" i="56" s="1"/>
  <c r="AI996" i="54"/>
  <c r="L996" i="56" s="1"/>
  <c r="AI485" i="54"/>
  <c r="L485" i="56" s="1"/>
  <c r="AI549" i="54"/>
  <c r="L549" i="56" s="1"/>
  <c r="AI677" i="54"/>
  <c r="L677" i="56" s="1"/>
  <c r="AI869" i="54"/>
  <c r="L869" i="56" s="1"/>
  <c r="AI634" i="54"/>
  <c r="L634" i="56" s="1"/>
  <c r="AI698" i="54"/>
  <c r="L698" i="56" s="1"/>
  <c r="AI762" i="54"/>
  <c r="L762" i="56" s="1"/>
  <c r="AI826" i="54"/>
  <c r="L826" i="56" s="1"/>
  <c r="AI890" i="54"/>
  <c r="L890" i="56" s="1"/>
  <c r="AI954" i="54"/>
  <c r="L954" i="56" s="1"/>
  <c r="AI1015" i="54"/>
  <c r="L1015" i="56" s="1"/>
  <c r="AI1124" i="54"/>
  <c r="L1124" i="56" s="1"/>
  <c r="AI1053" i="54"/>
  <c r="L1053" i="56" s="1"/>
  <c r="AI986" i="54"/>
  <c r="L986" i="56" s="1"/>
  <c r="M1121" i="56"/>
  <c r="M6" i="56"/>
  <c r="AI169" i="54"/>
  <c r="L169" i="56" s="1"/>
  <c r="AI117" i="54"/>
  <c r="L117" i="56" s="1"/>
  <c r="AI414" i="54"/>
  <c r="L414" i="56" s="1"/>
  <c r="AI189" i="54"/>
  <c r="L189" i="56" s="1"/>
  <c r="AI177" i="54"/>
  <c r="L177" i="56" s="1"/>
  <c r="AI231" i="54"/>
  <c r="L231" i="56" s="1"/>
  <c r="AI295" i="54"/>
  <c r="L295" i="56" s="1"/>
  <c r="AI359" i="54"/>
  <c r="L359" i="56" s="1"/>
  <c r="AI423" i="54"/>
  <c r="L423" i="56" s="1"/>
  <c r="AI245" i="54"/>
  <c r="L245" i="56" s="1"/>
  <c r="AI390" i="54"/>
  <c r="L390" i="56" s="1"/>
  <c r="AI454" i="54"/>
  <c r="L454" i="56" s="1"/>
  <c r="AI635" i="54"/>
  <c r="L635" i="56" s="1"/>
  <c r="AI713" i="54"/>
  <c r="L713" i="56" s="1"/>
  <c r="AI777" i="54"/>
  <c r="L777" i="56" s="1"/>
  <c r="AI841" i="54"/>
  <c r="L841" i="56" s="1"/>
  <c r="AI969" i="54"/>
  <c r="L969" i="56" s="1"/>
  <c r="AI478" i="54"/>
  <c r="L478" i="56" s="1"/>
  <c r="AI315" i="54"/>
  <c r="L315" i="56" s="1"/>
  <c r="AI1025" i="54"/>
  <c r="L1025" i="56" s="1"/>
  <c r="AI597" i="54"/>
  <c r="L597" i="56" s="1"/>
  <c r="AI1134" i="54"/>
  <c r="L1134" i="56" s="1"/>
  <c r="AI749" i="54"/>
  <c r="L749" i="56" s="1"/>
  <c r="AI813" i="54"/>
  <c r="L813" i="56" s="1"/>
  <c r="AI941" i="54"/>
  <c r="L941" i="56" s="1"/>
  <c r="AI1005" i="54"/>
  <c r="L1005" i="56" s="1"/>
  <c r="AI514" i="54"/>
  <c r="L514" i="56" s="1"/>
  <c r="AI578" i="54"/>
  <c r="L578" i="56" s="1"/>
  <c r="AI303" i="54"/>
  <c r="L303" i="56" s="1"/>
  <c r="AI1083" i="54"/>
  <c r="L1083" i="56" s="1"/>
  <c r="AI305" i="54"/>
  <c r="L305" i="56" s="1"/>
  <c r="AI1117" i="54"/>
  <c r="L1117" i="56" s="1"/>
  <c r="AI1106" i="54"/>
  <c r="L1106" i="56" s="1"/>
  <c r="AI632" i="54"/>
  <c r="L632" i="56" s="1"/>
  <c r="AI1054" i="54"/>
  <c r="L1054" i="56" s="1"/>
  <c r="AI1099" i="54"/>
  <c r="L1099" i="56" s="1"/>
  <c r="AI721" i="54"/>
  <c r="L721" i="56" s="1"/>
  <c r="AI785" i="54"/>
  <c r="L785" i="56" s="1"/>
  <c r="AI849" i="54"/>
  <c r="L849" i="56" s="1"/>
  <c r="AI913" i="54"/>
  <c r="L913" i="56" s="1"/>
  <c r="AI977" i="54"/>
  <c r="L977" i="56" s="1"/>
  <c r="AI486" i="54"/>
  <c r="L486" i="56" s="1"/>
  <c r="AI550" i="54"/>
  <c r="L550" i="56" s="1"/>
  <c r="AI1051" i="54"/>
  <c r="L1051" i="56" s="1"/>
  <c r="AI1064" i="54"/>
  <c r="L1064" i="56" s="1"/>
  <c r="AI1033" i="54"/>
  <c r="L1033" i="56" s="1"/>
  <c r="AI637" i="54"/>
  <c r="L637" i="56" s="1"/>
  <c r="AI1082" i="54"/>
  <c r="L1082" i="56" s="1"/>
  <c r="AI1139" i="54"/>
  <c r="L1139" i="56" s="1"/>
  <c r="AI338" i="54"/>
  <c r="L338" i="56" s="1"/>
  <c r="AI1063" i="54"/>
  <c r="L1063" i="56" s="1"/>
  <c r="AI741" i="54"/>
  <c r="L741" i="56" s="1"/>
  <c r="AI805" i="54"/>
  <c r="L805" i="56" s="1"/>
  <c r="AI933" i="54"/>
  <c r="L933" i="56" s="1"/>
  <c r="AI997" i="54"/>
  <c r="L997" i="56" s="1"/>
  <c r="AI506" i="54"/>
  <c r="L506" i="56" s="1"/>
  <c r="AI570" i="54"/>
  <c r="L570" i="56" s="1"/>
  <c r="AI327" i="54"/>
  <c r="L327" i="56" s="1"/>
  <c r="AI604" i="54"/>
  <c r="L604" i="56" s="1"/>
  <c r="AI8" i="54"/>
  <c r="L8" i="56" s="1"/>
  <c r="AI609" i="54"/>
  <c r="L609" i="56" s="1"/>
  <c r="AI4" i="54"/>
  <c r="L4" i="56" s="1"/>
  <c r="AI1055" i="54"/>
  <c r="L1055" i="56" s="1"/>
  <c r="AI310" i="54"/>
  <c r="L310" i="56" s="1"/>
  <c r="AI1102" i="54"/>
  <c r="L1102" i="56" s="1"/>
  <c r="AI1040" i="54"/>
  <c r="L1040" i="56" s="1"/>
  <c r="M46" i="56"/>
  <c r="O46" i="56" s="1"/>
  <c r="P46" i="56" s="1"/>
  <c r="M110" i="56"/>
  <c r="O110" i="56" s="1"/>
  <c r="P110" i="56" s="1"/>
  <c r="M174" i="56"/>
  <c r="O174" i="56" s="1"/>
  <c r="P174" i="56" s="1"/>
  <c r="M238" i="56"/>
  <c r="M302" i="56"/>
  <c r="M366" i="56"/>
  <c r="O366" i="56" s="1"/>
  <c r="P366" i="56" s="1"/>
  <c r="M430" i="56"/>
  <c r="M494" i="56"/>
  <c r="M558" i="56"/>
  <c r="M622" i="56"/>
  <c r="M686" i="56"/>
  <c r="O686" i="56" s="1"/>
  <c r="P686" i="56" s="1"/>
  <c r="M750" i="56"/>
  <c r="O750" i="56" s="1"/>
  <c r="P750" i="56" s="1"/>
  <c r="M11" i="56"/>
  <c r="M75" i="56"/>
  <c r="O75" i="56" s="1"/>
  <c r="P75" i="56" s="1"/>
  <c r="M139" i="56"/>
  <c r="O139" i="56" s="1"/>
  <c r="P139" i="56" s="1"/>
  <c r="M203" i="56"/>
  <c r="M267" i="56"/>
  <c r="O267" i="56" s="1"/>
  <c r="P267" i="56" s="1"/>
  <c r="M331" i="56"/>
  <c r="M395" i="56"/>
  <c r="M459" i="56"/>
  <c r="M523" i="56"/>
  <c r="M587" i="56"/>
  <c r="O587" i="56" s="1"/>
  <c r="P587" i="56" s="1"/>
  <c r="M651" i="56"/>
  <c r="M715" i="56"/>
  <c r="M40" i="56"/>
  <c r="M104" i="56"/>
  <c r="O104" i="56" s="1"/>
  <c r="P104" i="56" s="1"/>
  <c r="M168" i="56"/>
  <c r="O168" i="56" s="1"/>
  <c r="P168" i="56" s="1"/>
  <c r="M232" i="56"/>
  <c r="O232" i="56" s="1"/>
  <c r="P232" i="56" s="1"/>
  <c r="M296" i="56"/>
  <c r="O296" i="56" s="1"/>
  <c r="P296" i="56" s="1"/>
  <c r="M360" i="56"/>
  <c r="O360" i="56" s="1"/>
  <c r="P360" i="56" s="1"/>
  <c r="M424" i="56"/>
  <c r="O424" i="56" s="1"/>
  <c r="P424" i="56" s="1"/>
  <c r="M488" i="56"/>
  <c r="O488" i="56" s="1"/>
  <c r="P488" i="56" s="1"/>
  <c r="M552" i="56"/>
  <c r="O552" i="56" s="1"/>
  <c r="P552" i="56" s="1"/>
  <c r="M616" i="56"/>
  <c r="M680" i="56"/>
  <c r="O680" i="56" s="1"/>
  <c r="P680" i="56" s="1"/>
  <c r="M29" i="56"/>
  <c r="M93" i="56"/>
  <c r="O93" i="56" s="1"/>
  <c r="P93" i="56" s="1"/>
  <c r="M157" i="56"/>
  <c r="M221" i="56"/>
  <c r="M285" i="56"/>
  <c r="O285" i="56" s="1"/>
  <c r="P285" i="56" s="1"/>
  <c r="M349" i="56"/>
  <c r="O349" i="56" s="1"/>
  <c r="P349" i="56" s="1"/>
  <c r="M413" i="56"/>
  <c r="O413" i="56" s="1"/>
  <c r="P413" i="56" s="1"/>
  <c r="M477" i="56"/>
  <c r="O477" i="56" s="1"/>
  <c r="P477" i="56" s="1"/>
  <c r="M541" i="56"/>
  <c r="M605" i="56"/>
  <c r="M669" i="56"/>
  <c r="O669" i="56" s="1"/>
  <c r="P669" i="56" s="1"/>
  <c r="M778" i="56"/>
  <c r="M842" i="56"/>
  <c r="M906" i="56"/>
  <c r="M970" i="56"/>
  <c r="O970" i="56" s="1"/>
  <c r="P970" i="56" s="1"/>
  <c r="M1034" i="56"/>
  <c r="M1098" i="56"/>
  <c r="M731" i="56"/>
  <c r="O731" i="56" s="1"/>
  <c r="P731" i="56" s="1"/>
  <c r="M795" i="56"/>
  <c r="M859" i="56"/>
  <c r="M923" i="56"/>
  <c r="M987" i="56"/>
  <c r="O987" i="56" s="1"/>
  <c r="P987" i="56" s="1"/>
  <c r="M1051" i="56"/>
  <c r="M1115" i="56"/>
  <c r="M712" i="56"/>
  <c r="M776" i="56"/>
  <c r="O776" i="56" s="1"/>
  <c r="P776" i="56" s="1"/>
  <c r="M840" i="56"/>
  <c r="O840" i="56" s="1"/>
  <c r="P840" i="56" s="1"/>
  <c r="M904" i="56"/>
  <c r="O904" i="56" s="1"/>
  <c r="P904" i="56" s="1"/>
  <c r="M968" i="56"/>
  <c r="M1032" i="56"/>
  <c r="M1096" i="56"/>
  <c r="M737" i="56"/>
  <c r="M865" i="56"/>
  <c r="M993" i="56"/>
  <c r="M34" i="56"/>
  <c r="O34" i="56" s="1"/>
  <c r="P34" i="56" s="1"/>
  <c r="M98" i="56"/>
  <c r="O98" i="56" s="1"/>
  <c r="P98" i="56" s="1"/>
  <c r="M162" i="56"/>
  <c r="O162" i="56" s="1"/>
  <c r="P162" i="56" s="1"/>
  <c r="M226" i="56"/>
  <c r="M290" i="56"/>
  <c r="O290" i="56" s="1"/>
  <c r="P290" i="56" s="1"/>
  <c r="M354" i="56"/>
  <c r="M418" i="56"/>
  <c r="M482" i="56"/>
  <c r="M546" i="56"/>
  <c r="M610" i="56"/>
  <c r="M674" i="56"/>
  <c r="M738" i="56"/>
  <c r="M63" i="56"/>
  <c r="M127" i="56"/>
  <c r="O127" i="56" s="1"/>
  <c r="P127" i="56" s="1"/>
  <c r="M191" i="56"/>
  <c r="M255" i="56"/>
  <c r="M319" i="56"/>
  <c r="M383" i="56"/>
  <c r="M447" i="56"/>
  <c r="M511" i="56"/>
  <c r="O511" i="56" s="1"/>
  <c r="P511" i="56" s="1"/>
  <c r="M575" i="56"/>
  <c r="O575" i="56" s="1"/>
  <c r="P575" i="56" s="1"/>
  <c r="M639" i="56"/>
  <c r="O639" i="56" s="1"/>
  <c r="P639" i="56" s="1"/>
  <c r="M703" i="56"/>
  <c r="O703" i="56" s="1"/>
  <c r="P703" i="56" s="1"/>
  <c r="M28" i="56"/>
  <c r="O28" i="56" s="1"/>
  <c r="P28" i="56" s="1"/>
  <c r="M92" i="56"/>
  <c r="O92" i="56" s="1"/>
  <c r="P92" i="56" s="1"/>
  <c r="M156" i="56"/>
  <c r="O156" i="56" s="1"/>
  <c r="P156" i="56" s="1"/>
  <c r="M220" i="56"/>
  <c r="O220" i="56" s="1"/>
  <c r="P220" i="56" s="1"/>
  <c r="M284" i="56"/>
  <c r="O284" i="56" s="1"/>
  <c r="P284" i="56" s="1"/>
  <c r="M348" i="56"/>
  <c r="M412" i="56"/>
  <c r="O412" i="56" s="1"/>
  <c r="P412" i="56" s="1"/>
  <c r="M476" i="56"/>
  <c r="O476" i="56" s="1"/>
  <c r="P476" i="56" s="1"/>
  <c r="M540" i="56"/>
  <c r="O540" i="56" s="1"/>
  <c r="P540" i="56" s="1"/>
  <c r="M604" i="56"/>
  <c r="M668" i="56"/>
  <c r="M17" i="56"/>
  <c r="O17" i="56" s="1"/>
  <c r="P17" i="56" s="1"/>
  <c r="M81" i="56"/>
  <c r="M145" i="56"/>
  <c r="O145" i="56" s="1"/>
  <c r="P145" i="56" s="1"/>
  <c r="M209" i="56"/>
  <c r="O209" i="56" s="1"/>
  <c r="P209" i="56" s="1"/>
  <c r="M273" i="56"/>
  <c r="M337" i="56"/>
  <c r="O337" i="56" s="1"/>
  <c r="P337" i="56" s="1"/>
  <c r="M401" i="56"/>
  <c r="M465" i="56"/>
  <c r="M529" i="56"/>
  <c r="M593" i="56"/>
  <c r="M657" i="56"/>
  <c r="M721" i="56"/>
  <c r="M830" i="56"/>
  <c r="M894" i="56"/>
  <c r="M958" i="56"/>
  <c r="O958" i="56" s="1"/>
  <c r="P958" i="56" s="1"/>
  <c r="M1022" i="56"/>
  <c r="M1086" i="56"/>
  <c r="M735" i="56"/>
  <c r="M799" i="56"/>
  <c r="O799" i="56" s="1"/>
  <c r="P799" i="56" s="1"/>
  <c r="M863" i="56"/>
  <c r="O863" i="56" s="1"/>
  <c r="P863" i="56" s="1"/>
  <c r="M927" i="56"/>
  <c r="M991" i="56"/>
  <c r="M1055" i="56"/>
  <c r="M1119" i="56"/>
  <c r="M732" i="56"/>
  <c r="M796" i="56"/>
  <c r="O796" i="56" s="1"/>
  <c r="P796" i="56" s="1"/>
  <c r="M860" i="56"/>
  <c r="O860" i="56" s="1"/>
  <c r="P860" i="56" s="1"/>
  <c r="M924" i="56"/>
  <c r="M988" i="56"/>
  <c r="M1052" i="56"/>
  <c r="O1052" i="56" s="1"/>
  <c r="P1052" i="56" s="1"/>
  <c r="M1116" i="56"/>
  <c r="M813" i="56"/>
  <c r="M941" i="56"/>
  <c r="M1069" i="56"/>
  <c r="M70" i="56"/>
  <c r="M134" i="56"/>
  <c r="M198" i="56"/>
  <c r="M262" i="56"/>
  <c r="M326" i="56"/>
  <c r="M390" i="56"/>
  <c r="M454" i="56"/>
  <c r="M518" i="56"/>
  <c r="M582" i="56"/>
  <c r="O582" i="56" s="1"/>
  <c r="P582" i="56" s="1"/>
  <c r="M646" i="56"/>
  <c r="M710" i="56"/>
  <c r="M774" i="56"/>
  <c r="M35" i="56"/>
  <c r="O35" i="56" s="1"/>
  <c r="P35" i="56" s="1"/>
  <c r="M99" i="56"/>
  <c r="O99" i="56" s="1"/>
  <c r="P99" i="56" s="1"/>
  <c r="M163" i="56"/>
  <c r="O163" i="56" s="1"/>
  <c r="P163" i="56" s="1"/>
  <c r="M227" i="56"/>
  <c r="M291" i="56"/>
  <c r="M355" i="56"/>
  <c r="M419" i="56"/>
  <c r="M483" i="56"/>
  <c r="O483" i="56" s="1"/>
  <c r="P483" i="56" s="1"/>
  <c r="M547" i="56"/>
  <c r="O547" i="56" s="1"/>
  <c r="P547" i="56" s="1"/>
  <c r="M611" i="56"/>
  <c r="O611" i="56" s="1"/>
  <c r="P611" i="56" s="1"/>
  <c r="M675" i="56"/>
  <c r="O675" i="56" s="1"/>
  <c r="P675" i="56" s="1"/>
  <c r="M64" i="56"/>
  <c r="M128" i="56"/>
  <c r="M192" i="56"/>
  <c r="M256" i="56"/>
  <c r="M320" i="56"/>
  <c r="O320" i="56" s="1"/>
  <c r="P320" i="56" s="1"/>
  <c r="M384" i="56"/>
  <c r="O384" i="56" s="1"/>
  <c r="P384" i="56" s="1"/>
  <c r="M448" i="56"/>
  <c r="O448" i="56" s="1"/>
  <c r="P448" i="56" s="1"/>
  <c r="M512" i="56"/>
  <c r="O512" i="56" s="1"/>
  <c r="P512" i="56" s="1"/>
  <c r="M576" i="56"/>
  <c r="O576" i="56" s="1"/>
  <c r="P576" i="56" s="1"/>
  <c r="M640" i="56"/>
  <c r="M53" i="56"/>
  <c r="O53" i="56" s="1"/>
  <c r="P53" i="56" s="1"/>
  <c r="M117" i="56"/>
  <c r="M181" i="56"/>
  <c r="O181" i="56" s="1"/>
  <c r="P181" i="56" s="1"/>
  <c r="M245" i="56"/>
  <c r="M309" i="56"/>
  <c r="M373" i="56"/>
  <c r="M437" i="56"/>
  <c r="M501" i="56"/>
  <c r="M565" i="56"/>
  <c r="M629" i="56"/>
  <c r="M693" i="56"/>
  <c r="M802" i="56"/>
  <c r="O802" i="56" s="1"/>
  <c r="P802" i="56" s="1"/>
  <c r="M866" i="56"/>
  <c r="M930" i="56"/>
  <c r="M994" i="56"/>
  <c r="M1058" i="56"/>
  <c r="M1122" i="56"/>
  <c r="M771" i="56"/>
  <c r="O771" i="56" s="1"/>
  <c r="P771" i="56" s="1"/>
  <c r="M835" i="56"/>
  <c r="O835" i="56" s="1"/>
  <c r="P835" i="56" s="1"/>
  <c r="M899" i="56"/>
  <c r="O899" i="56" s="1"/>
  <c r="P899" i="56" s="1"/>
  <c r="M963" i="56"/>
  <c r="O963" i="56" s="1"/>
  <c r="P963" i="56" s="1"/>
  <c r="M1027" i="56"/>
  <c r="M1091" i="56"/>
  <c r="M688" i="56"/>
  <c r="O688" i="56" s="1"/>
  <c r="P688" i="56" s="1"/>
  <c r="M752" i="56"/>
  <c r="O752" i="56" s="1"/>
  <c r="P752" i="56" s="1"/>
  <c r="M816" i="56"/>
  <c r="O816" i="56" s="1"/>
  <c r="P816" i="56" s="1"/>
  <c r="M880" i="56"/>
  <c r="O880" i="56" s="1"/>
  <c r="P880" i="56" s="1"/>
  <c r="M944" i="56"/>
  <c r="O944" i="56" s="1"/>
  <c r="P944" i="56" s="1"/>
  <c r="M1008" i="56"/>
  <c r="O1008" i="56" s="1"/>
  <c r="P1008" i="56" s="1"/>
  <c r="M1072" i="56"/>
  <c r="M1136" i="56"/>
  <c r="O1136" i="56" s="1"/>
  <c r="P1136" i="56" s="1"/>
  <c r="M849" i="56"/>
  <c r="M977" i="56"/>
  <c r="M1105" i="56"/>
  <c r="M26" i="56"/>
  <c r="M90" i="56"/>
  <c r="M154" i="56"/>
  <c r="O154" i="56" s="1"/>
  <c r="P154" i="56" s="1"/>
  <c r="M218" i="56"/>
  <c r="O218" i="56" s="1"/>
  <c r="P218" i="56" s="1"/>
  <c r="M282" i="56"/>
  <c r="O282" i="56" s="1"/>
  <c r="P282" i="56" s="1"/>
  <c r="M346" i="56"/>
  <c r="O346" i="56" s="1"/>
  <c r="P346" i="56" s="1"/>
  <c r="M410" i="56"/>
  <c r="O410" i="56" s="1"/>
  <c r="P410" i="56" s="1"/>
  <c r="M474" i="56"/>
  <c r="M538" i="56"/>
  <c r="M602" i="56"/>
  <c r="O602" i="56" s="1"/>
  <c r="P602" i="56" s="1"/>
  <c r="M666" i="56"/>
  <c r="M730" i="56"/>
  <c r="M55" i="56"/>
  <c r="M119" i="56"/>
  <c r="M183" i="56"/>
  <c r="M247" i="56"/>
  <c r="M311" i="56"/>
  <c r="M375" i="56"/>
  <c r="M439" i="56"/>
  <c r="O439" i="56" s="1"/>
  <c r="P439" i="56" s="1"/>
  <c r="M503" i="56"/>
  <c r="M567" i="56"/>
  <c r="M631" i="56"/>
  <c r="O631" i="56" s="1"/>
  <c r="P631" i="56" s="1"/>
  <c r="M695" i="56"/>
  <c r="O695" i="56" s="1"/>
  <c r="P695" i="56" s="1"/>
  <c r="M20" i="56"/>
  <c r="M84" i="56"/>
  <c r="M148" i="56"/>
  <c r="M212" i="56"/>
  <c r="O212" i="56" s="1"/>
  <c r="P212" i="56" s="1"/>
  <c r="M276" i="56"/>
  <c r="O276" i="56" s="1"/>
  <c r="P276" i="56" s="1"/>
  <c r="M340" i="56"/>
  <c r="O340" i="56" s="1"/>
  <c r="P340" i="56" s="1"/>
  <c r="M404" i="56"/>
  <c r="O404" i="56" s="1"/>
  <c r="P404" i="56" s="1"/>
  <c r="M468" i="56"/>
  <c r="O468" i="56" s="1"/>
  <c r="P468" i="56" s="1"/>
  <c r="M532" i="56"/>
  <c r="O532" i="56" s="1"/>
  <c r="P532" i="56" s="1"/>
  <c r="M596" i="56"/>
  <c r="M660" i="56"/>
  <c r="O660" i="56" s="1"/>
  <c r="P660" i="56" s="1"/>
  <c r="M9" i="56"/>
  <c r="M73" i="56"/>
  <c r="M137" i="56"/>
  <c r="M201" i="56"/>
  <c r="M265" i="56"/>
  <c r="M329" i="56"/>
  <c r="M393" i="56"/>
  <c r="M457" i="56"/>
  <c r="O457" i="56" s="1"/>
  <c r="P457" i="56" s="1"/>
  <c r="M521" i="56"/>
  <c r="M585" i="56"/>
  <c r="M649" i="56"/>
  <c r="M713" i="56"/>
  <c r="M822" i="56"/>
  <c r="M886" i="56"/>
  <c r="M950" i="56"/>
  <c r="O950" i="56" s="1"/>
  <c r="P950" i="56" s="1"/>
  <c r="M1014" i="56"/>
  <c r="O1014" i="56" s="1"/>
  <c r="P1014" i="56" s="1"/>
  <c r="M1078" i="56"/>
  <c r="O1078" i="56" s="1"/>
  <c r="P1078" i="56" s="1"/>
  <c r="M791" i="56"/>
  <c r="O791" i="56" s="1"/>
  <c r="P791" i="56" s="1"/>
  <c r="M855" i="56"/>
  <c r="O855" i="56" s="1"/>
  <c r="P855" i="56" s="1"/>
  <c r="M919" i="56"/>
  <c r="O919" i="56" s="1"/>
  <c r="P919" i="56" s="1"/>
  <c r="M983" i="56"/>
  <c r="O983" i="56" s="1"/>
  <c r="P983" i="56" s="1"/>
  <c r="M1047" i="56"/>
  <c r="M1111" i="56"/>
  <c r="M708" i="56"/>
  <c r="O708" i="56" s="1"/>
  <c r="P708" i="56" s="1"/>
  <c r="M772" i="56"/>
  <c r="O772" i="56" s="1"/>
  <c r="P772" i="56" s="1"/>
  <c r="M836" i="56"/>
  <c r="O836" i="56" s="1"/>
  <c r="P836" i="56" s="1"/>
  <c r="M900" i="56"/>
  <c r="M964" i="56"/>
  <c r="O964" i="56" s="1"/>
  <c r="P964" i="56" s="1"/>
  <c r="M1028" i="56"/>
  <c r="M1092" i="56"/>
  <c r="M733" i="56"/>
  <c r="M861" i="56"/>
  <c r="M989" i="56"/>
  <c r="M1117" i="56"/>
  <c r="M789" i="56"/>
  <c r="M853" i="56"/>
  <c r="M917" i="56"/>
  <c r="M981" i="56"/>
  <c r="M1045" i="56"/>
  <c r="O1045" i="56" s="1"/>
  <c r="P1045" i="56" s="1"/>
  <c r="M1109" i="56"/>
  <c r="M761" i="56"/>
  <c r="M825" i="56"/>
  <c r="M889" i="56"/>
  <c r="M953" i="56"/>
  <c r="M1017" i="56"/>
  <c r="M1081" i="56"/>
  <c r="O900" i="56"/>
  <c r="P900" i="56" s="1"/>
  <c r="AI147" i="54"/>
  <c r="L147" i="56" s="1"/>
  <c r="AI81" i="54"/>
  <c r="L81" i="56" s="1"/>
  <c r="AI207" i="54"/>
  <c r="L207" i="56" s="1"/>
  <c r="AI259" i="54"/>
  <c r="L259" i="56" s="1"/>
  <c r="AI451" i="54"/>
  <c r="L451" i="56" s="1"/>
  <c r="AI344" i="54"/>
  <c r="L344" i="56" s="1"/>
  <c r="AI273" i="54"/>
  <c r="L273" i="56" s="1"/>
  <c r="AI193" i="54"/>
  <c r="L193" i="56" s="1"/>
  <c r="AI247" i="54"/>
  <c r="L247" i="56" s="1"/>
  <c r="AI406" i="54"/>
  <c r="L406" i="56" s="1"/>
  <c r="AI729" i="54"/>
  <c r="L729" i="56" s="1"/>
  <c r="AI793" i="54"/>
  <c r="L793" i="56" s="1"/>
  <c r="AI857" i="54"/>
  <c r="L857" i="56" s="1"/>
  <c r="AI921" i="54"/>
  <c r="L921" i="56" s="1"/>
  <c r="AI985" i="54"/>
  <c r="L985" i="56" s="1"/>
  <c r="AI494" i="54"/>
  <c r="L494" i="56" s="1"/>
  <c r="O494" i="56" s="1"/>
  <c r="P494" i="56" s="1"/>
  <c r="AI558" i="54"/>
  <c r="L558" i="56" s="1"/>
  <c r="AI331" i="54"/>
  <c r="L331" i="56" s="1"/>
  <c r="AI620" i="54"/>
  <c r="L620" i="56" s="1"/>
  <c r="AI613" i="54"/>
  <c r="L613" i="56" s="1"/>
  <c r="AI1067" i="54"/>
  <c r="L1067" i="56" s="1"/>
  <c r="AI314" i="54"/>
  <c r="L314" i="56" s="1"/>
  <c r="AI765" i="54"/>
  <c r="L765" i="56" s="1"/>
  <c r="AI829" i="54"/>
  <c r="L829" i="56" s="1"/>
  <c r="AI893" i="54"/>
  <c r="L893" i="56" s="1"/>
  <c r="AI957" i="54"/>
  <c r="L957" i="56" s="1"/>
  <c r="AI466" i="54"/>
  <c r="L466" i="56" s="1"/>
  <c r="AI530" i="54"/>
  <c r="L530" i="56" s="1"/>
  <c r="AI319" i="54"/>
  <c r="L319" i="56" s="1"/>
  <c r="AI1131" i="54"/>
  <c r="L1131" i="56" s="1"/>
  <c r="AI1013" i="54"/>
  <c r="L1013" i="56" s="1"/>
  <c r="AI601" i="54"/>
  <c r="L601" i="56" s="1"/>
  <c r="AI1133" i="54"/>
  <c r="L1133" i="56" s="1"/>
  <c r="AI302" i="54"/>
  <c r="L302" i="56" s="1"/>
  <c r="AI1086" i="54"/>
  <c r="L1086" i="56" s="1"/>
  <c r="AI612" i="54"/>
  <c r="L612" i="56" s="1"/>
  <c r="AI737" i="54"/>
  <c r="L737" i="56" s="1"/>
  <c r="AI801" i="54"/>
  <c r="L801" i="56" s="1"/>
  <c r="AI865" i="54"/>
  <c r="L865" i="56" s="1"/>
  <c r="AI929" i="54"/>
  <c r="L929" i="56" s="1"/>
  <c r="AI993" i="54"/>
  <c r="L993" i="56" s="1"/>
  <c r="AI566" i="54"/>
  <c r="L566" i="56" s="1"/>
  <c r="AI307" i="54"/>
  <c r="L307" i="56" s="1"/>
  <c r="AI1095" i="54"/>
  <c r="L1095" i="56" s="1"/>
  <c r="AI309" i="54"/>
  <c r="L309" i="56" s="1"/>
  <c r="AI1121" i="54"/>
  <c r="L1121" i="56" s="1"/>
  <c r="AI1114" i="54"/>
  <c r="L1114" i="56" s="1"/>
  <c r="O1114" i="56" s="1"/>
  <c r="P1114" i="56" s="1"/>
  <c r="AI1056" i="54"/>
  <c r="L1056" i="56" s="1"/>
  <c r="AI1062" i="54"/>
  <c r="L1062" i="56" s="1"/>
  <c r="AI1111" i="54"/>
  <c r="L1111" i="56" s="1"/>
  <c r="AI885" i="54"/>
  <c r="L885" i="56" s="1"/>
  <c r="AI949" i="54"/>
  <c r="L949" i="56" s="1"/>
  <c r="AI458" i="54"/>
  <c r="L458" i="56" s="1"/>
  <c r="AI586" i="54"/>
  <c r="L586" i="56" s="1"/>
  <c r="AI343" i="54"/>
  <c r="L343" i="56" s="1"/>
  <c r="AI1060" i="54"/>
  <c r="L1060" i="56" s="1"/>
  <c r="AI624" i="54"/>
  <c r="L624" i="56" s="1"/>
  <c r="AI625" i="54"/>
  <c r="L625" i="56" s="1"/>
  <c r="AI1058" i="54"/>
  <c r="L1058" i="56" s="1"/>
  <c r="AI1103" i="54"/>
  <c r="L1103" i="56" s="1"/>
  <c r="AI326" i="54"/>
  <c r="L326" i="56" s="1"/>
  <c r="AI1130" i="54"/>
  <c r="L1130" i="56" s="1"/>
  <c r="AI1100" i="54"/>
  <c r="L1100" i="56" s="1"/>
  <c r="M62" i="56"/>
  <c r="M126" i="56"/>
  <c r="M190" i="56"/>
  <c r="M254" i="56"/>
  <c r="O254" i="56" s="1"/>
  <c r="P254" i="56" s="1"/>
  <c r="M318" i="56"/>
  <c r="M382" i="56"/>
  <c r="M446" i="56"/>
  <c r="M510" i="56"/>
  <c r="M574" i="56"/>
  <c r="M638" i="56"/>
  <c r="O638" i="56" s="1"/>
  <c r="P638" i="56" s="1"/>
  <c r="M702" i="56"/>
  <c r="O702" i="56" s="1"/>
  <c r="P702" i="56" s="1"/>
  <c r="M766" i="56"/>
  <c r="M27" i="56"/>
  <c r="M91" i="56"/>
  <c r="O91" i="56" s="1"/>
  <c r="P91" i="56" s="1"/>
  <c r="M155" i="56"/>
  <c r="O155" i="56" s="1"/>
  <c r="P155" i="56" s="1"/>
  <c r="M219" i="56"/>
  <c r="M283" i="56"/>
  <c r="O283" i="56" s="1"/>
  <c r="P283" i="56" s="1"/>
  <c r="M347" i="56"/>
  <c r="M411" i="56"/>
  <c r="M475" i="56"/>
  <c r="M539" i="56"/>
  <c r="M603" i="56"/>
  <c r="M667" i="56"/>
  <c r="M56" i="56"/>
  <c r="M120" i="56"/>
  <c r="O120" i="56" s="1"/>
  <c r="P120" i="56" s="1"/>
  <c r="M184" i="56"/>
  <c r="M248" i="56"/>
  <c r="M312" i="56"/>
  <c r="M376" i="56"/>
  <c r="O376" i="56" s="1"/>
  <c r="P376" i="56" s="1"/>
  <c r="M440" i="56"/>
  <c r="M504" i="56"/>
  <c r="O504" i="56" s="1"/>
  <c r="P504" i="56" s="1"/>
  <c r="M568" i="56"/>
  <c r="M632" i="56"/>
  <c r="M45" i="56"/>
  <c r="O45" i="56" s="1"/>
  <c r="P45" i="56" s="1"/>
  <c r="M109" i="56"/>
  <c r="M173" i="56"/>
  <c r="M237" i="56"/>
  <c r="M301" i="56"/>
  <c r="M365" i="56"/>
  <c r="M429" i="56"/>
  <c r="M493" i="56"/>
  <c r="M557" i="56"/>
  <c r="O557" i="56" s="1"/>
  <c r="P557" i="56" s="1"/>
  <c r="M621" i="56"/>
  <c r="M685" i="56"/>
  <c r="M794" i="56"/>
  <c r="M858" i="56"/>
  <c r="O858" i="56" s="1"/>
  <c r="P858" i="56" s="1"/>
  <c r="M922" i="56"/>
  <c r="M986" i="56"/>
  <c r="O986" i="56" s="1"/>
  <c r="P986" i="56" s="1"/>
  <c r="M747" i="56"/>
  <c r="M811" i="56"/>
  <c r="O811" i="56" s="1"/>
  <c r="P811" i="56" s="1"/>
  <c r="M875" i="56"/>
  <c r="M939" i="56"/>
  <c r="M1003" i="56"/>
  <c r="M1067" i="56"/>
  <c r="M1131" i="56"/>
  <c r="M728" i="56"/>
  <c r="M792" i="56"/>
  <c r="M856" i="56"/>
  <c r="O856" i="56" s="1"/>
  <c r="P856" i="56" s="1"/>
  <c r="M920" i="56"/>
  <c r="O920" i="56" s="1"/>
  <c r="P920" i="56" s="1"/>
  <c r="M984" i="56"/>
  <c r="M1048" i="56"/>
  <c r="M1112" i="56"/>
  <c r="O1112" i="56" s="1"/>
  <c r="P1112" i="56" s="1"/>
  <c r="M769" i="56"/>
  <c r="M897" i="56"/>
  <c r="O897" i="56" s="1"/>
  <c r="P897" i="56" s="1"/>
  <c r="M1025" i="56"/>
  <c r="M50" i="56"/>
  <c r="O50" i="56" s="1"/>
  <c r="P50" i="56" s="1"/>
  <c r="M114" i="56"/>
  <c r="O114" i="56" s="1"/>
  <c r="P114" i="56" s="1"/>
  <c r="M178" i="56"/>
  <c r="M242" i="56"/>
  <c r="M306" i="56"/>
  <c r="M370" i="56"/>
  <c r="O370" i="56" s="1"/>
  <c r="P370" i="56" s="1"/>
  <c r="M434" i="56"/>
  <c r="M498" i="56"/>
  <c r="M562" i="56"/>
  <c r="M626" i="56"/>
  <c r="O626" i="56" s="1"/>
  <c r="P626" i="56" s="1"/>
  <c r="M690" i="56"/>
  <c r="M754" i="56"/>
  <c r="M15" i="56"/>
  <c r="M79" i="56"/>
  <c r="M143" i="56"/>
  <c r="M207" i="56"/>
  <c r="M271" i="56"/>
  <c r="O271" i="56" s="1"/>
  <c r="P271" i="56" s="1"/>
  <c r="M335" i="56"/>
  <c r="M399" i="56"/>
  <c r="O399" i="56" s="1"/>
  <c r="P399" i="56" s="1"/>
  <c r="M463" i="56"/>
  <c r="O463" i="56" s="1"/>
  <c r="P463" i="56" s="1"/>
  <c r="M527" i="56"/>
  <c r="O527" i="56" s="1"/>
  <c r="P527" i="56" s="1"/>
  <c r="M591" i="56"/>
  <c r="O591" i="56" s="1"/>
  <c r="P591" i="56" s="1"/>
  <c r="M655" i="56"/>
  <c r="O655" i="56" s="1"/>
  <c r="P655" i="56" s="1"/>
  <c r="M719" i="56"/>
  <c r="O719" i="56" s="1"/>
  <c r="P719" i="56" s="1"/>
  <c r="M44" i="56"/>
  <c r="O44" i="56" s="1"/>
  <c r="P44" i="56" s="1"/>
  <c r="M108" i="56"/>
  <c r="O108" i="56" s="1"/>
  <c r="P108" i="56" s="1"/>
  <c r="M172" i="56"/>
  <c r="M236" i="56"/>
  <c r="M300" i="56"/>
  <c r="O300" i="56" s="1"/>
  <c r="P300" i="56" s="1"/>
  <c r="M364" i="56"/>
  <c r="O364" i="56" s="1"/>
  <c r="P364" i="56" s="1"/>
  <c r="M428" i="56"/>
  <c r="M492" i="56"/>
  <c r="O492" i="56" s="1"/>
  <c r="P492" i="56" s="1"/>
  <c r="M556" i="56"/>
  <c r="O556" i="56" s="1"/>
  <c r="P556" i="56" s="1"/>
  <c r="M620" i="56"/>
  <c r="M684" i="56"/>
  <c r="O684" i="56" s="1"/>
  <c r="P684" i="56" s="1"/>
  <c r="M33" i="56"/>
  <c r="O33" i="56" s="1"/>
  <c r="P33" i="56" s="1"/>
  <c r="M97" i="56"/>
  <c r="M161" i="56"/>
  <c r="M225" i="56"/>
  <c r="O225" i="56" s="1"/>
  <c r="P225" i="56" s="1"/>
  <c r="M289" i="56"/>
  <c r="M353" i="56"/>
  <c r="M417" i="56"/>
  <c r="M481" i="56"/>
  <c r="M545" i="56"/>
  <c r="O545" i="56" s="1"/>
  <c r="P545" i="56" s="1"/>
  <c r="M609" i="56"/>
  <c r="M673" i="56"/>
  <c r="O673" i="56" s="1"/>
  <c r="P673" i="56" s="1"/>
  <c r="M782" i="56"/>
  <c r="M846" i="56"/>
  <c r="M910" i="56"/>
  <c r="O910" i="56" s="1"/>
  <c r="P910" i="56" s="1"/>
  <c r="M974" i="56"/>
  <c r="O974" i="56" s="1"/>
  <c r="P974" i="56" s="1"/>
  <c r="M1038" i="56"/>
  <c r="M751" i="56"/>
  <c r="M815" i="56"/>
  <c r="O815" i="56" s="1"/>
  <c r="P815" i="56" s="1"/>
  <c r="M879" i="56"/>
  <c r="O879" i="56" s="1"/>
  <c r="P879" i="56" s="1"/>
  <c r="M943" i="56"/>
  <c r="M1007" i="56"/>
  <c r="M1071" i="56"/>
  <c r="M1135" i="56"/>
  <c r="O1135" i="56" s="1"/>
  <c r="P1135" i="56" s="1"/>
  <c r="M748" i="56"/>
  <c r="M812" i="56"/>
  <c r="O812" i="56" s="1"/>
  <c r="P812" i="56" s="1"/>
  <c r="M876" i="56"/>
  <c r="O876" i="56" s="1"/>
  <c r="P876" i="56" s="1"/>
  <c r="M940" i="56"/>
  <c r="M1004" i="56"/>
  <c r="M1068" i="56"/>
  <c r="M1132" i="56"/>
  <c r="O1132" i="56" s="1"/>
  <c r="P1132" i="56" s="1"/>
  <c r="M845" i="56"/>
  <c r="M973" i="56"/>
  <c r="M1101" i="56"/>
  <c r="M22" i="56"/>
  <c r="M86" i="56"/>
  <c r="M150" i="56"/>
  <c r="M214" i="56"/>
  <c r="M278" i="56"/>
  <c r="M342" i="56"/>
  <c r="M406" i="56"/>
  <c r="M470" i="56"/>
  <c r="M534" i="56"/>
  <c r="M598" i="56"/>
  <c r="M662" i="56"/>
  <c r="M726" i="56"/>
  <c r="O726" i="56" s="1"/>
  <c r="P726" i="56" s="1"/>
  <c r="M51" i="56"/>
  <c r="M115" i="56"/>
  <c r="M179" i="56"/>
  <c r="M243" i="56"/>
  <c r="M307" i="56"/>
  <c r="M371" i="56"/>
  <c r="M435" i="56"/>
  <c r="M499" i="56"/>
  <c r="O499" i="56" s="1"/>
  <c r="P499" i="56" s="1"/>
  <c r="M563" i="56"/>
  <c r="O563" i="56" s="1"/>
  <c r="P563" i="56" s="1"/>
  <c r="M627" i="56"/>
  <c r="O627" i="56" s="1"/>
  <c r="P627" i="56" s="1"/>
  <c r="M691" i="56"/>
  <c r="O691" i="56" s="1"/>
  <c r="P691" i="56" s="1"/>
  <c r="M16" i="56"/>
  <c r="M80" i="56"/>
  <c r="O80" i="56" s="1"/>
  <c r="P80" i="56" s="1"/>
  <c r="M144" i="56"/>
  <c r="M208" i="56"/>
  <c r="O208" i="56" s="1"/>
  <c r="P208" i="56" s="1"/>
  <c r="M272" i="56"/>
  <c r="M336" i="56"/>
  <c r="M400" i="56"/>
  <c r="M464" i="56"/>
  <c r="O464" i="56" s="1"/>
  <c r="P464" i="56" s="1"/>
  <c r="M528" i="56"/>
  <c r="M592" i="56"/>
  <c r="O592" i="56" s="1"/>
  <c r="P592" i="56" s="1"/>
  <c r="M656" i="56"/>
  <c r="O656" i="56" s="1"/>
  <c r="P656" i="56" s="1"/>
  <c r="M69" i="56"/>
  <c r="M133" i="56"/>
  <c r="M197" i="56"/>
  <c r="O197" i="56" s="1"/>
  <c r="P197" i="56" s="1"/>
  <c r="M261" i="56"/>
  <c r="O261" i="56" s="1"/>
  <c r="P261" i="56" s="1"/>
  <c r="M325" i="56"/>
  <c r="M389" i="56"/>
  <c r="M453" i="56"/>
  <c r="O453" i="56" s="1"/>
  <c r="P453" i="56" s="1"/>
  <c r="M517" i="56"/>
  <c r="M581" i="56"/>
  <c r="O581" i="56" s="1"/>
  <c r="P581" i="56" s="1"/>
  <c r="M645" i="56"/>
  <c r="M709" i="56"/>
  <c r="M818" i="56"/>
  <c r="M882" i="56"/>
  <c r="O882" i="56" s="1"/>
  <c r="P882" i="56" s="1"/>
  <c r="M946" i="56"/>
  <c r="M1010" i="56"/>
  <c r="M1074" i="56"/>
  <c r="M1138" i="56"/>
  <c r="O1138" i="56" s="1"/>
  <c r="P1138" i="56" s="1"/>
  <c r="M787" i="56"/>
  <c r="O787" i="56" s="1"/>
  <c r="P787" i="56" s="1"/>
  <c r="M851" i="56"/>
  <c r="M915" i="56"/>
  <c r="M979" i="56"/>
  <c r="M1043" i="56"/>
  <c r="M1107" i="56"/>
  <c r="M704" i="56"/>
  <c r="M768" i="56"/>
  <c r="M832" i="56"/>
  <c r="M896" i="56"/>
  <c r="O896" i="56" s="1"/>
  <c r="P896" i="56" s="1"/>
  <c r="M960" i="56"/>
  <c r="O960" i="56" s="1"/>
  <c r="P960" i="56" s="1"/>
  <c r="M1024" i="56"/>
  <c r="O1024" i="56" s="1"/>
  <c r="P1024" i="56" s="1"/>
  <c r="M1088" i="56"/>
  <c r="O1088" i="56" s="1"/>
  <c r="P1088" i="56" s="1"/>
  <c r="M753" i="56"/>
  <c r="M881" i="56"/>
  <c r="M1009" i="56"/>
  <c r="M1137" i="56"/>
  <c r="M42" i="56"/>
  <c r="M106" i="56"/>
  <c r="M170" i="56"/>
  <c r="O170" i="56" s="1"/>
  <c r="P170" i="56" s="1"/>
  <c r="M234" i="56"/>
  <c r="M298" i="56"/>
  <c r="M362" i="56"/>
  <c r="M426" i="56"/>
  <c r="O426" i="56" s="1"/>
  <c r="P426" i="56" s="1"/>
  <c r="M490" i="56"/>
  <c r="M554" i="56"/>
  <c r="M618" i="56"/>
  <c r="M682" i="56"/>
  <c r="O682" i="56" s="1"/>
  <c r="P682" i="56" s="1"/>
  <c r="M746" i="56"/>
  <c r="M7" i="56"/>
  <c r="M71" i="56"/>
  <c r="M135" i="56"/>
  <c r="O135" i="56" s="1"/>
  <c r="P135" i="56" s="1"/>
  <c r="M199" i="56"/>
  <c r="M263" i="56"/>
  <c r="M327" i="56"/>
  <c r="M391" i="56"/>
  <c r="M455" i="56"/>
  <c r="M519" i="56"/>
  <c r="O519" i="56" s="1"/>
  <c r="P519" i="56" s="1"/>
  <c r="M583" i="56"/>
  <c r="O583" i="56" s="1"/>
  <c r="P583" i="56" s="1"/>
  <c r="M647" i="56"/>
  <c r="M711" i="56"/>
  <c r="M36" i="56"/>
  <c r="O36" i="56" s="1"/>
  <c r="P36" i="56" s="1"/>
  <c r="M100" i="56"/>
  <c r="O100" i="56" s="1"/>
  <c r="P100" i="56" s="1"/>
  <c r="M164" i="56"/>
  <c r="O164" i="56" s="1"/>
  <c r="P164" i="56" s="1"/>
  <c r="M228" i="56"/>
  <c r="M292" i="56"/>
  <c r="O292" i="56" s="1"/>
  <c r="P292" i="56" s="1"/>
  <c r="M356" i="56"/>
  <c r="O356" i="56" s="1"/>
  <c r="P356" i="56" s="1"/>
  <c r="M420" i="56"/>
  <c r="M484" i="56"/>
  <c r="O484" i="56" s="1"/>
  <c r="P484" i="56" s="1"/>
  <c r="M548" i="56"/>
  <c r="M612" i="56"/>
  <c r="M676" i="56"/>
  <c r="O676" i="56" s="1"/>
  <c r="P676" i="56" s="1"/>
  <c r="M25" i="56"/>
  <c r="M89" i="56"/>
  <c r="M153" i="56"/>
  <c r="M217" i="56"/>
  <c r="M281" i="56"/>
  <c r="M345" i="56"/>
  <c r="O345" i="56" s="1"/>
  <c r="P345" i="56" s="1"/>
  <c r="M409" i="56"/>
  <c r="O409" i="56" s="1"/>
  <c r="P409" i="56" s="1"/>
  <c r="M473" i="56"/>
  <c r="O473" i="56" s="1"/>
  <c r="P473" i="56" s="1"/>
  <c r="M537" i="56"/>
  <c r="M601" i="56"/>
  <c r="M665" i="56"/>
  <c r="M729" i="56"/>
  <c r="M838" i="56"/>
  <c r="O838" i="56" s="1"/>
  <c r="P838" i="56" s="1"/>
  <c r="M902" i="56"/>
  <c r="M966" i="56"/>
  <c r="M1030" i="56"/>
  <c r="M1094" i="56"/>
  <c r="M743" i="56"/>
  <c r="O743" i="56" s="1"/>
  <c r="P743" i="56" s="1"/>
  <c r="M807" i="56"/>
  <c r="O807" i="56" s="1"/>
  <c r="P807" i="56" s="1"/>
  <c r="M871" i="56"/>
  <c r="O871" i="56" s="1"/>
  <c r="P871" i="56" s="1"/>
  <c r="M935" i="56"/>
  <c r="O935" i="56" s="1"/>
  <c r="P935" i="56" s="1"/>
  <c r="M999" i="56"/>
  <c r="O999" i="56" s="1"/>
  <c r="P999" i="56" s="1"/>
  <c r="M1063" i="56"/>
  <c r="M1127" i="56"/>
  <c r="M724" i="56"/>
  <c r="O724" i="56" s="1"/>
  <c r="P724" i="56" s="1"/>
  <c r="M788" i="56"/>
  <c r="O788" i="56" s="1"/>
  <c r="P788" i="56" s="1"/>
  <c r="M852" i="56"/>
  <c r="O852" i="56" s="1"/>
  <c r="P852" i="56" s="1"/>
  <c r="M916" i="56"/>
  <c r="M980" i="56"/>
  <c r="O980" i="56" s="1"/>
  <c r="P980" i="56" s="1"/>
  <c r="M1044" i="56"/>
  <c r="M1108" i="56"/>
  <c r="O1108" i="56" s="1"/>
  <c r="P1108" i="56" s="1"/>
  <c r="M765" i="56"/>
  <c r="M893" i="56"/>
  <c r="M1021" i="56"/>
  <c r="M741" i="56"/>
  <c r="M805" i="56"/>
  <c r="M869" i="56"/>
  <c r="M933" i="56"/>
  <c r="M997" i="56"/>
  <c r="M1061" i="56"/>
  <c r="M1125" i="56"/>
  <c r="M777" i="56"/>
  <c r="M841" i="56"/>
  <c r="M905" i="56"/>
  <c r="M969" i="56"/>
  <c r="M1033" i="56"/>
  <c r="M1097" i="56"/>
  <c r="O1097" i="56" s="1"/>
  <c r="P1097" i="56" s="1"/>
  <c r="O732" i="56"/>
  <c r="P732" i="56" s="1"/>
  <c r="O668" i="56"/>
  <c r="P668" i="56" s="1"/>
  <c r="AI64" i="54"/>
  <c r="L64" i="56" s="1"/>
  <c r="AI137" i="54"/>
  <c r="L137" i="56" s="1"/>
  <c r="AI39" i="54"/>
  <c r="L39" i="56" s="1"/>
  <c r="AI109" i="54"/>
  <c r="L109" i="56" s="1"/>
  <c r="O203" i="56"/>
  <c r="P203" i="56" s="1"/>
  <c r="AI85" i="54"/>
  <c r="L85" i="56" s="1"/>
  <c r="AI201" i="54"/>
  <c r="L201" i="56" s="1"/>
  <c r="AI351" i="54"/>
  <c r="L351" i="56" s="1"/>
  <c r="AI237" i="54"/>
  <c r="L237" i="56" s="1"/>
  <c r="AI301" i="54"/>
  <c r="L301" i="56" s="1"/>
  <c r="AI289" i="54"/>
  <c r="L289" i="56" s="1"/>
  <c r="AI263" i="54"/>
  <c r="L263" i="56" s="1"/>
  <c r="AI277" i="54"/>
  <c r="L277" i="56" s="1"/>
  <c r="AI603" i="54"/>
  <c r="L603" i="56" s="1"/>
  <c r="AI745" i="54"/>
  <c r="L745" i="56" s="1"/>
  <c r="AI809" i="54"/>
  <c r="L809" i="56" s="1"/>
  <c r="AI937" i="54"/>
  <c r="L937" i="56" s="1"/>
  <c r="AI1001" i="54"/>
  <c r="L1001" i="56" s="1"/>
  <c r="AI1076" i="54"/>
  <c r="L1076" i="56" s="1"/>
  <c r="AI640" i="54"/>
  <c r="L640" i="56" s="1"/>
  <c r="AI629" i="54"/>
  <c r="L629" i="56" s="1"/>
  <c r="O629" i="56" s="1"/>
  <c r="P629" i="56" s="1"/>
  <c r="AI1066" i="54"/>
  <c r="L1066" i="56" s="1"/>
  <c r="AI1115" i="54"/>
  <c r="L1115" i="56" s="1"/>
  <c r="AI330" i="54"/>
  <c r="L330" i="56" s="1"/>
  <c r="AI717" i="54"/>
  <c r="L717" i="56" s="1"/>
  <c r="AI781" i="54"/>
  <c r="L781" i="56" s="1"/>
  <c r="AI845" i="54"/>
  <c r="L845" i="56" s="1"/>
  <c r="AI909" i="54"/>
  <c r="L909" i="56" s="1"/>
  <c r="AI973" i="54"/>
  <c r="L973" i="56" s="1"/>
  <c r="AI482" i="54"/>
  <c r="L482" i="56" s="1"/>
  <c r="O482" i="56" s="1"/>
  <c r="P482" i="56" s="1"/>
  <c r="AI546" i="54"/>
  <c r="L546" i="56" s="1"/>
  <c r="AI335" i="54"/>
  <c r="L335" i="56" s="1"/>
  <c r="AI636" i="54"/>
  <c r="L636" i="56" s="1"/>
  <c r="AI596" i="54"/>
  <c r="L596" i="56" s="1"/>
  <c r="AI1029" i="54"/>
  <c r="L1029" i="56" s="1"/>
  <c r="AI617" i="54"/>
  <c r="L617" i="56" s="1"/>
  <c r="AI1042" i="54"/>
  <c r="L1042" i="56" s="1"/>
  <c r="AI1079" i="54"/>
  <c r="L1079" i="56" s="1"/>
  <c r="AI318" i="54"/>
  <c r="L318" i="56" s="1"/>
  <c r="AI1118" i="54"/>
  <c r="L1118" i="56" s="1"/>
  <c r="AI1068" i="54"/>
  <c r="L1068" i="56" s="1"/>
  <c r="AI753" i="54"/>
  <c r="L753" i="56" s="1"/>
  <c r="AI881" i="54"/>
  <c r="L881" i="56" s="1"/>
  <c r="AI945" i="54"/>
  <c r="L945" i="56" s="1"/>
  <c r="AI1009" i="54"/>
  <c r="L1009" i="56" s="1"/>
  <c r="AI518" i="54"/>
  <c r="L518" i="56" s="1"/>
  <c r="O518" i="56" s="1"/>
  <c r="P518" i="56" s="1"/>
  <c r="AI323" i="54"/>
  <c r="L323" i="56" s="1"/>
  <c r="AI605" i="54"/>
  <c r="L605" i="56" s="1"/>
  <c r="AI1137" i="54"/>
  <c r="L1137" i="56" s="1"/>
  <c r="AI306" i="54"/>
  <c r="L306" i="56" s="1"/>
  <c r="AI1094" i="54"/>
  <c r="L1094" i="56" s="1"/>
  <c r="AI628" i="54"/>
  <c r="L628" i="56" s="1"/>
  <c r="AI709" i="54"/>
  <c r="L709" i="56" s="1"/>
  <c r="AI773" i="54"/>
  <c r="L773" i="56" s="1"/>
  <c r="AI837" i="54"/>
  <c r="L837" i="56" s="1"/>
  <c r="AI901" i="54"/>
  <c r="L901" i="56" s="1"/>
  <c r="AI474" i="54"/>
  <c r="L474" i="56" s="1"/>
  <c r="O474" i="56" s="1"/>
  <c r="P474" i="56" s="1"/>
  <c r="AI7" i="54"/>
  <c r="L7" i="56" s="1"/>
  <c r="AI1059" i="54"/>
  <c r="L1059" i="56" s="1"/>
  <c r="AI1080" i="54"/>
  <c r="L1080" i="56" s="1"/>
  <c r="AI1021" i="54"/>
  <c r="L1021" i="56" s="1"/>
  <c r="AI5" i="54"/>
  <c r="L5" i="56" s="1"/>
  <c r="O5" i="56" s="1"/>
  <c r="P5" i="56" s="1"/>
  <c r="AI1109" i="54"/>
  <c r="L1109" i="56" s="1"/>
  <c r="AI1090" i="54"/>
  <c r="L1090" i="56" s="1"/>
  <c r="AI600" i="54"/>
  <c r="L600" i="56" s="1"/>
  <c r="AI342" i="54"/>
  <c r="L342" i="56" s="1"/>
  <c r="O342" i="56" s="1"/>
  <c r="P342" i="56" s="1"/>
  <c r="AI1075" i="54"/>
  <c r="L1075" i="56" s="1"/>
  <c r="M14" i="56"/>
  <c r="M78" i="56"/>
  <c r="M142" i="56"/>
  <c r="M206" i="56"/>
  <c r="O206" i="56" s="1"/>
  <c r="P206" i="56" s="1"/>
  <c r="M270" i="56"/>
  <c r="O270" i="56" s="1"/>
  <c r="P270" i="56" s="1"/>
  <c r="M334" i="56"/>
  <c r="M398" i="56"/>
  <c r="M462" i="56"/>
  <c r="M526" i="56"/>
  <c r="M590" i="56"/>
  <c r="M654" i="56"/>
  <c r="M718" i="56"/>
  <c r="O718" i="56" s="1"/>
  <c r="P718" i="56" s="1"/>
  <c r="M43" i="56"/>
  <c r="O43" i="56" s="1"/>
  <c r="P43" i="56" s="1"/>
  <c r="M107" i="56"/>
  <c r="M171" i="56"/>
  <c r="M235" i="56"/>
  <c r="M299" i="56"/>
  <c r="O299" i="56" s="1"/>
  <c r="P299" i="56" s="1"/>
  <c r="M363" i="56"/>
  <c r="O363" i="56" s="1"/>
  <c r="P363" i="56" s="1"/>
  <c r="M427" i="56"/>
  <c r="O427" i="56" s="1"/>
  <c r="P427" i="56" s="1"/>
  <c r="M491" i="56"/>
  <c r="O491" i="56" s="1"/>
  <c r="P491" i="56" s="1"/>
  <c r="M555" i="56"/>
  <c r="M619" i="56"/>
  <c r="M683" i="56"/>
  <c r="M8" i="56"/>
  <c r="M72" i="56"/>
  <c r="O72" i="56" s="1"/>
  <c r="P72" i="56" s="1"/>
  <c r="M136" i="56"/>
  <c r="O136" i="56" s="1"/>
  <c r="P136" i="56" s="1"/>
  <c r="M200" i="56"/>
  <c r="O200" i="56" s="1"/>
  <c r="P200" i="56" s="1"/>
  <c r="M264" i="56"/>
  <c r="M328" i="56"/>
  <c r="M392" i="56"/>
  <c r="M456" i="56"/>
  <c r="O456" i="56" s="1"/>
  <c r="P456" i="56" s="1"/>
  <c r="M520" i="56"/>
  <c r="M584" i="56"/>
  <c r="O584" i="56" s="1"/>
  <c r="P584" i="56" s="1"/>
  <c r="M648" i="56"/>
  <c r="O648" i="56" s="1"/>
  <c r="P648" i="56" s="1"/>
  <c r="M61" i="56"/>
  <c r="M125" i="56"/>
  <c r="M189" i="56"/>
  <c r="M253" i="56"/>
  <c r="M317" i="56"/>
  <c r="M381" i="56"/>
  <c r="M445" i="56"/>
  <c r="M509" i="56"/>
  <c r="O509" i="56" s="1"/>
  <c r="P509" i="56" s="1"/>
  <c r="M573" i="56"/>
  <c r="O573" i="56" s="1"/>
  <c r="P573" i="56" s="1"/>
  <c r="M637" i="56"/>
  <c r="M701" i="56"/>
  <c r="M810" i="56"/>
  <c r="M874" i="56"/>
  <c r="M938" i="56"/>
  <c r="O938" i="56" s="1"/>
  <c r="P938" i="56" s="1"/>
  <c r="M1002" i="56"/>
  <c r="M1066" i="56"/>
  <c r="M1130" i="56"/>
  <c r="M763" i="56"/>
  <c r="M827" i="56"/>
  <c r="M891" i="56"/>
  <c r="O891" i="56" s="1"/>
  <c r="P891" i="56" s="1"/>
  <c r="M955" i="56"/>
  <c r="O955" i="56" s="1"/>
  <c r="P955" i="56" s="1"/>
  <c r="M1019" i="56"/>
  <c r="O1019" i="56" s="1"/>
  <c r="P1019" i="56" s="1"/>
  <c r="M1083" i="56"/>
  <c r="M4" i="56"/>
  <c r="M744" i="56"/>
  <c r="O744" i="56" s="1"/>
  <c r="P744" i="56" s="1"/>
  <c r="M808" i="56"/>
  <c r="O808" i="56" s="1"/>
  <c r="P808" i="56" s="1"/>
  <c r="M872" i="56"/>
  <c r="M936" i="56"/>
  <c r="M1000" i="56"/>
  <c r="O1000" i="56" s="1"/>
  <c r="P1000" i="56" s="1"/>
  <c r="M1064" i="56"/>
  <c r="M1128" i="56"/>
  <c r="M801" i="56"/>
  <c r="M929" i="56"/>
  <c r="M66" i="56"/>
  <c r="M130" i="56"/>
  <c r="M194" i="56"/>
  <c r="O194" i="56" s="1"/>
  <c r="P194" i="56" s="1"/>
  <c r="M258" i="56"/>
  <c r="O258" i="56" s="1"/>
  <c r="P258" i="56" s="1"/>
  <c r="M322" i="56"/>
  <c r="M386" i="56"/>
  <c r="M450" i="56"/>
  <c r="M514" i="56"/>
  <c r="M578" i="56"/>
  <c r="M642" i="56"/>
  <c r="M706" i="56"/>
  <c r="O706" i="56" s="1"/>
  <c r="P706" i="56" s="1"/>
  <c r="M770" i="56"/>
  <c r="O770" i="56" s="1"/>
  <c r="P770" i="56" s="1"/>
  <c r="M31" i="56"/>
  <c r="M95" i="56"/>
  <c r="M159" i="56"/>
  <c r="M223" i="56"/>
  <c r="O223" i="56" s="1"/>
  <c r="P223" i="56" s="1"/>
  <c r="M287" i="56"/>
  <c r="M351" i="56"/>
  <c r="M415" i="56"/>
  <c r="M479" i="56"/>
  <c r="O479" i="56" s="1"/>
  <c r="P479" i="56" s="1"/>
  <c r="M543" i="56"/>
  <c r="O543" i="56" s="1"/>
  <c r="P543" i="56" s="1"/>
  <c r="M607" i="56"/>
  <c r="M671" i="56"/>
  <c r="M60" i="56"/>
  <c r="M124" i="56"/>
  <c r="M188" i="56"/>
  <c r="O188" i="56" s="1"/>
  <c r="P188" i="56" s="1"/>
  <c r="M252" i="56"/>
  <c r="M316" i="56"/>
  <c r="O316" i="56" s="1"/>
  <c r="P316" i="56" s="1"/>
  <c r="M380" i="56"/>
  <c r="O380" i="56" s="1"/>
  <c r="P380" i="56" s="1"/>
  <c r="M444" i="56"/>
  <c r="O444" i="56" s="1"/>
  <c r="P444" i="56" s="1"/>
  <c r="M508" i="56"/>
  <c r="M572" i="56"/>
  <c r="M636" i="56"/>
  <c r="M49" i="56"/>
  <c r="O49" i="56" s="1"/>
  <c r="P49" i="56" s="1"/>
  <c r="M113" i="56"/>
  <c r="M177" i="56"/>
  <c r="M241" i="56"/>
  <c r="M305" i="56"/>
  <c r="M369" i="56"/>
  <c r="M433" i="56"/>
  <c r="M497" i="56"/>
  <c r="O497" i="56" s="1"/>
  <c r="P497" i="56" s="1"/>
  <c r="M561" i="56"/>
  <c r="M625" i="56"/>
  <c r="M689" i="56"/>
  <c r="M798" i="56"/>
  <c r="M862" i="56"/>
  <c r="M926" i="56"/>
  <c r="O926" i="56" s="1"/>
  <c r="P926" i="56" s="1"/>
  <c r="M990" i="56"/>
  <c r="O990" i="56" s="1"/>
  <c r="P990" i="56" s="1"/>
  <c r="M1054" i="56"/>
  <c r="M1118" i="56"/>
  <c r="M767" i="56"/>
  <c r="O767" i="56" s="1"/>
  <c r="P767" i="56" s="1"/>
  <c r="M831" i="56"/>
  <c r="O831" i="56" s="1"/>
  <c r="P831" i="56" s="1"/>
  <c r="M895" i="56"/>
  <c r="O895" i="56" s="1"/>
  <c r="P895" i="56" s="1"/>
  <c r="M959" i="56"/>
  <c r="O959" i="56" s="1"/>
  <c r="P959" i="56" s="1"/>
  <c r="M1023" i="56"/>
  <c r="M1087" i="56"/>
  <c r="M700" i="56"/>
  <c r="O700" i="56" s="1"/>
  <c r="P700" i="56" s="1"/>
  <c r="M764" i="56"/>
  <c r="O764" i="56" s="1"/>
  <c r="P764" i="56" s="1"/>
  <c r="M828" i="56"/>
  <c r="O828" i="56" s="1"/>
  <c r="P828" i="56" s="1"/>
  <c r="M892" i="56"/>
  <c r="O892" i="56" s="1"/>
  <c r="P892" i="56" s="1"/>
  <c r="M956" i="56"/>
  <c r="M1020" i="56"/>
  <c r="M1084" i="56"/>
  <c r="M749" i="56"/>
  <c r="M877" i="56"/>
  <c r="M1005" i="56"/>
  <c r="M1133" i="56"/>
  <c r="M38" i="56"/>
  <c r="O38" i="56" s="1"/>
  <c r="P38" i="56" s="1"/>
  <c r="M102" i="56"/>
  <c r="M166" i="56"/>
  <c r="M230" i="56"/>
  <c r="M294" i="56"/>
  <c r="M358" i="56"/>
  <c r="M422" i="56"/>
  <c r="O422" i="56" s="1"/>
  <c r="P422" i="56" s="1"/>
  <c r="M486" i="56"/>
  <c r="M550" i="56"/>
  <c r="M614" i="56"/>
  <c r="M678" i="56"/>
  <c r="M742" i="56"/>
  <c r="O742" i="56" s="1"/>
  <c r="P742" i="56" s="1"/>
  <c r="M67" i="56"/>
  <c r="O67" i="56" s="1"/>
  <c r="P67" i="56" s="1"/>
  <c r="M131" i="56"/>
  <c r="M195" i="56"/>
  <c r="M259" i="56"/>
  <c r="M323" i="56"/>
  <c r="M387" i="56"/>
  <c r="M451" i="56"/>
  <c r="M515" i="56"/>
  <c r="O515" i="56" s="1"/>
  <c r="P515" i="56" s="1"/>
  <c r="M579" i="56"/>
  <c r="O579" i="56" s="1"/>
  <c r="P579" i="56" s="1"/>
  <c r="M643" i="56"/>
  <c r="O643" i="56" s="1"/>
  <c r="P643" i="56" s="1"/>
  <c r="M707" i="56"/>
  <c r="O707" i="56" s="1"/>
  <c r="P707" i="56" s="1"/>
  <c r="M32" i="56"/>
  <c r="M96" i="56"/>
  <c r="M160" i="56"/>
  <c r="M224" i="56"/>
  <c r="O224" i="56" s="1"/>
  <c r="P224" i="56" s="1"/>
  <c r="M288" i="56"/>
  <c r="O288" i="56" s="1"/>
  <c r="P288" i="56" s="1"/>
  <c r="M352" i="56"/>
  <c r="M416" i="56"/>
  <c r="M480" i="56"/>
  <c r="M544" i="56"/>
  <c r="O544" i="56" s="1"/>
  <c r="P544" i="56" s="1"/>
  <c r="M608" i="56"/>
  <c r="M672" i="56"/>
  <c r="M21" i="56"/>
  <c r="M85" i="56"/>
  <c r="M149" i="56"/>
  <c r="O149" i="56" s="1"/>
  <c r="P149" i="56" s="1"/>
  <c r="M213" i="56"/>
  <c r="M277" i="56"/>
  <c r="M341" i="56"/>
  <c r="M405" i="56"/>
  <c r="O405" i="56" s="1"/>
  <c r="P405" i="56" s="1"/>
  <c r="M469" i="56"/>
  <c r="M533" i="56"/>
  <c r="O533" i="56" s="1"/>
  <c r="P533" i="56" s="1"/>
  <c r="M597" i="56"/>
  <c r="M661" i="56"/>
  <c r="O661" i="56" s="1"/>
  <c r="P661" i="56" s="1"/>
  <c r="M725" i="56"/>
  <c r="M834" i="56"/>
  <c r="M898" i="56"/>
  <c r="M962" i="56"/>
  <c r="O962" i="56" s="1"/>
  <c r="P962" i="56" s="1"/>
  <c r="M1026" i="56"/>
  <c r="M1090" i="56"/>
  <c r="M739" i="56"/>
  <c r="O739" i="56" s="1"/>
  <c r="P739" i="56" s="1"/>
  <c r="M803" i="56"/>
  <c r="O803" i="56" s="1"/>
  <c r="P803" i="56" s="1"/>
  <c r="M867" i="56"/>
  <c r="O867" i="56" s="1"/>
  <c r="P867" i="56" s="1"/>
  <c r="M931" i="56"/>
  <c r="O931" i="56" s="1"/>
  <c r="P931" i="56" s="1"/>
  <c r="M995" i="56"/>
  <c r="O995" i="56" s="1"/>
  <c r="P995" i="56" s="1"/>
  <c r="M1059" i="56"/>
  <c r="M1123" i="56"/>
  <c r="M720" i="56"/>
  <c r="M784" i="56"/>
  <c r="M848" i="56"/>
  <c r="M912" i="56"/>
  <c r="O912" i="56" s="1"/>
  <c r="P912" i="56" s="1"/>
  <c r="M976" i="56"/>
  <c r="M1040" i="56"/>
  <c r="M1104" i="56"/>
  <c r="O1104" i="56" s="1"/>
  <c r="P1104" i="56" s="1"/>
  <c r="M785" i="56"/>
  <c r="M913" i="56"/>
  <c r="M1041" i="56"/>
  <c r="M58" i="56"/>
  <c r="M122" i="56"/>
  <c r="M186" i="56"/>
  <c r="M250" i="56"/>
  <c r="M314" i="56"/>
  <c r="M378" i="56"/>
  <c r="O378" i="56" s="1"/>
  <c r="P378" i="56" s="1"/>
  <c r="M442" i="56"/>
  <c r="M506" i="56"/>
  <c r="M570" i="56"/>
  <c r="M634" i="56"/>
  <c r="M698" i="56"/>
  <c r="O698" i="56" s="1"/>
  <c r="P698" i="56" s="1"/>
  <c r="M762" i="56"/>
  <c r="M23" i="56"/>
  <c r="O23" i="56" s="1"/>
  <c r="P23" i="56" s="1"/>
  <c r="M87" i="56"/>
  <c r="O87" i="56" s="1"/>
  <c r="P87" i="56" s="1"/>
  <c r="M151" i="56"/>
  <c r="O151" i="56" s="1"/>
  <c r="P151" i="56" s="1"/>
  <c r="M215" i="56"/>
  <c r="M279" i="56"/>
  <c r="M343" i="56"/>
  <c r="M407" i="56"/>
  <c r="M471" i="56"/>
  <c r="O471" i="56" s="1"/>
  <c r="P471" i="56" s="1"/>
  <c r="M535" i="56"/>
  <c r="O535" i="56" s="1"/>
  <c r="P535" i="56" s="1"/>
  <c r="M599" i="56"/>
  <c r="O599" i="56" s="1"/>
  <c r="P599" i="56" s="1"/>
  <c r="M663" i="56"/>
  <c r="O663" i="56" s="1"/>
  <c r="P663" i="56" s="1"/>
  <c r="M727" i="56"/>
  <c r="O727" i="56" s="1"/>
  <c r="P727" i="56" s="1"/>
  <c r="M52" i="56"/>
  <c r="O52" i="56" s="1"/>
  <c r="P52" i="56" s="1"/>
  <c r="M116" i="56"/>
  <c r="M180" i="56"/>
  <c r="M244" i="56"/>
  <c r="M308" i="56"/>
  <c r="O308" i="56" s="1"/>
  <c r="P308" i="56" s="1"/>
  <c r="M372" i="56"/>
  <c r="O372" i="56" s="1"/>
  <c r="P372" i="56" s="1"/>
  <c r="M436" i="56"/>
  <c r="O436" i="56" s="1"/>
  <c r="P436" i="56" s="1"/>
  <c r="M500" i="56"/>
  <c r="O500" i="56" s="1"/>
  <c r="P500" i="56" s="1"/>
  <c r="M564" i="56"/>
  <c r="O564" i="56" s="1"/>
  <c r="P564" i="56" s="1"/>
  <c r="M628" i="56"/>
  <c r="M41" i="56"/>
  <c r="M105" i="56"/>
  <c r="M169" i="56"/>
  <c r="M233" i="56"/>
  <c r="M297" i="56"/>
  <c r="O297" i="56" s="1"/>
  <c r="P297" i="56" s="1"/>
  <c r="M361" i="56"/>
  <c r="M425" i="56"/>
  <c r="M489" i="56"/>
  <c r="M553" i="56"/>
  <c r="M617" i="56"/>
  <c r="M681" i="56"/>
  <c r="M790" i="56"/>
  <c r="M854" i="56"/>
  <c r="M918" i="56"/>
  <c r="M982" i="56"/>
  <c r="O982" i="56" s="1"/>
  <c r="P982" i="56" s="1"/>
  <c r="M1046" i="56"/>
  <c r="O1046" i="56" s="1"/>
  <c r="P1046" i="56" s="1"/>
  <c r="M1110" i="56"/>
  <c r="O1110" i="56" s="1"/>
  <c r="P1110" i="56" s="1"/>
  <c r="M759" i="56"/>
  <c r="M823" i="56"/>
  <c r="M887" i="56"/>
  <c r="O887" i="56" s="1"/>
  <c r="P887" i="56" s="1"/>
  <c r="M951" i="56"/>
  <c r="O951" i="56" s="1"/>
  <c r="P951" i="56" s="1"/>
  <c r="M1015" i="56"/>
  <c r="M1079" i="56"/>
  <c r="M740" i="56"/>
  <c r="O740" i="56" s="1"/>
  <c r="P740" i="56" s="1"/>
  <c r="M804" i="56"/>
  <c r="O804" i="56" s="1"/>
  <c r="P804" i="56" s="1"/>
  <c r="M868" i="56"/>
  <c r="O868" i="56" s="1"/>
  <c r="P868" i="56" s="1"/>
  <c r="M932" i="56"/>
  <c r="O932" i="56" s="1"/>
  <c r="P932" i="56" s="1"/>
  <c r="M996" i="56"/>
  <c r="M1060" i="56"/>
  <c r="M1124" i="56"/>
  <c r="M797" i="56"/>
  <c r="M925" i="56"/>
  <c r="M1053" i="56"/>
  <c r="M757" i="56"/>
  <c r="O757" i="56" s="1"/>
  <c r="P757" i="56" s="1"/>
  <c r="M821" i="56"/>
  <c r="O821" i="56" s="1"/>
  <c r="P821" i="56" s="1"/>
  <c r="M885" i="56"/>
  <c r="M949" i="56"/>
  <c r="M1013" i="56"/>
  <c r="M1077" i="56"/>
  <c r="M793" i="56"/>
  <c r="M857" i="56"/>
  <c r="M921" i="56"/>
  <c r="M985" i="56"/>
  <c r="M1049" i="56"/>
  <c r="O1049" i="56" s="1"/>
  <c r="P1049" i="56" s="1"/>
  <c r="M1113" i="56"/>
  <c r="O548" i="56"/>
  <c r="P548" i="56" s="1"/>
  <c r="AI55" i="54"/>
  <c r="L55" i="56" s="1"/>
  <c r="AI183" i="54"/>
  <c r="L183" i="56" s="1"/>
  <c r="AI125" i="54"/>
  <c r="L125" i="56" s="1"/>
  <c r="AI113" i="54"/>
  <c r="L113" i="56" s="1"/>
  <c r="AI185" i="54"/>
  <c r="L185" i="56" s="1"/>
  <c r="AI79" i="54"/>
  <c r="L79" i="56" s="1"/>
  <c r="AI122" i="54"/>
  <c r="L122" i="56" s="1"/>
  <c r="AI217" i="54"/>
  <c r="L217" i="56" s="1"/>
  <c r="AI281" i="54"/>
  <c r="L281" i="56" s="1"/>
  <c r="AI607" i="54"/>
  <c r="L607" i="56" s="1"/>
  <c r="AI367" i="54"/>
  <c r="L367" i="56" s="1"/>
  <c r="AI253" i="54"/>
  <c r="L253" i="56" s="1"/>
  <c r="AI317" i="54"/>
  <c r="L317" i="56" s="1"/>
  <c r="AI398" i="54"/>
  <c r="L398" i="56" s="1"/>
  <c r="AI173" i="54"/>
  <c r="L173" i="56" s="1"/>
  <c r="AI227" i="54"/>
  <c r="L227" i="56" s="1"/>
  <c r="O227" i="56" s="1"/>
  <c r="P227" i="56" s="1"/>
  <c r="AI291" i="54"/>
  <c r="L291" i="56" s="1"/>
  <c r="AI355" i="54"/>
  <c r="L355" i="56" s="1"/>
  <c r="AI241" i="54"/>
  <c r="L241" i="56" s="1"/>
  <c r="AI386" i="54"/>
  <c r="L386" i="56" s="1"/>
  <c r="AI161" i="54"/>
  <c r="L161" i="56" s="1"/>
  <c r="AI215" i="54"/>
  <c r="L215" i="56" s="1"/>
  <c r="AI229" i="54"/>
  <c r="L229" i="56" s="1"/>
  <c r="AI293" i="54"/>
  <c r="L293" i="56" s="1"/>
  <c r="AI374" i="54"/>
  <c r="L374" i="56" s="1"/>
  <c r="AI438" i="54"/>
  <c r="L438" i="56" s="1"/>
  <c r="AI619" i="54"/>
  <c r="L619" i="56" s="1"/>
  <c r="AI761" i="54"/>
  <c r="L761" i="56" s="1"/>
  <c r="AI825" i="54"/>
  <c r="L825" i="56" s="1"/>
  <c r="O825" i="56" s="1"/>
  <c r="P825" i="56" s="1"/>
  <c r="AI889" i="54"/>
  <c r="L889" i="56" s="1"/>
  <c r="AI953" i="54"/>
  <c r="L953" i="56" s="1"/>
  <c r="AI462" i="54"/>
  <c r="L462" i="56" s="1"/>
  <c r="O462" i="56" s="1"/>
  <c r="P462" i="56" s="1"/>
  <c r="AI526" i="54"/>
  <c r="L526" i="56" s="1"/>
  <c r="AI590" i="54"/>
  <c r="L590" i="56" s="1"/>
  <c r="AI11" i="54"/>
  <c r="L11" i="56" s="1"/>
  <c r="O11" i="56" s="1"/>
  <c r="P11" i="56" s="1"/>
  <c r="AI1096" i="54"/>
  <c r="L1096" i="56" s="1"/>
  <c r="AI1098" i="54"/>
  <c r="L1098" i="56" s="1"/>
  <c r="O1098" i="56" s="1"/>
  <c r="P1098" i="56" s="1"/>
  <c r="AI616" i="54"/>
  <c r="L616" i="56" s="1"/>
  <c r="AI733" i="54"/>
  <c r="L733" i="56" s="1"/>
  <c r="AI861" i="54"/>
  <c r="L861" i="56" s="1"/>
  <c r="AI925" i="54"/>
  <c r="L925" i="56" s="1"/>
  <c r="AI989" i="54"/>
  <c r="L989" i="56" s="1"/>
  <c r="AI498" i="54"/>
  <c r="L498" i="56" s="1"/>
  <c r="AI562" i="54"/>
  <c r="L562" i="56" s="1"/>
  <c r="AI1092" i="54"/>
  <c r="L1092" i="56" s="1"/>
  <c r="O1092" i="56" s="1"/>
  <c r="P1092" i="56" s="1"/>
  <c r="AI1048" i="54"/>
  <c r="L1048" i="56" s="1"/>
  <c r="AI633" i="54"/>
  <c r="L633" i="56" s="1"/>
  <c r="AI1074" i="54"/>
  <c r="L1074" i="56" s="1"/>
  <c r="AI1127" i="54"/>
  <c r="L1127" i="56" s="1"/>
  <c r="AI334" i="54"/>
  <c r="L334" i="56" s="1"/>
  <c r="AI1047" i="54"/>
  <c r="L1047" i="56" s="1"/>
  <c r="O1047" i="56" s="1"/>
  <c r="P1047" i="56" s="1"/>
  <c r="AI705" i="54"/>
  <c r="L705" i="56" s="1"/>
  <c r="AI769" i="54"/>
  <c r="L769" i="56" s="1"/>
  <c r="AI833" i="54"/>
  <c r="L833" i="56" s="1"/>
  <c r="AI961" i="54"/>
  <c r="L961" i="56" s="1"/>
  <c r="AI534" i="54"/>
  <c r="L534" i="56" s="1"/>
  <c r="AI339" i="54"/>
  <c r="L339" i="56" s="1"/>
  <c r="AI1044" i="54"/>
  <c r="L1044" i="56" s="1"/>
  <c r="AI608" i="54"/>
  <c r="L608" i="56" s="1"/>
  <c r="AI1017" i="54"/>
  <c r="L1017" i="56" s="1"/>
  <c r="AI621" i="54"/>
  <c r="L621" i="56" s="1"/>
  <c r="AI1050" i="54"/>
  <c r="L1050" i="56" s="1"/>
  <c r="O1050" i="56" s="1"/>
  <c r="P1050" i="56" s="1"/>
  <c r="AI1091" i="54"/>
  <c r="L1091" i="56" s="1"/>
  <c r="AI322" i="54"/>
  <c r="L322" i="56" s="1"/>
  <c r="AI1126" i="54"/>
  <c r="L1126" i="56" s="1"/>
  <c r="AI1084" i="54"/>
  <c r="L1084" i="56" s="1"/>
  <c r="AI725" i="54"/>
  <c r="L725" i="56" s="1"/>
  <c r="AI789" i="54"/>
  <c r="L789" i="56" s="1"/>
  <c r="AI853" i="54"/>
  <c r="L853" i="56" s="1"/>
  <c r="AI917" i="54"/>
  <c r="L917" i="56" s="1"/>
  <c r="AI490" i="54"/>
  <c r="L490" i="56" s="1"/>
  <c r="AI554" i="54"/>
  <c r="L554" i="56" s="1"/>
  <c r="AI311" i="54"/>
  <c r="L311" i="56" s="1"/>
  <c r="AI1107" i="54"/>
  <c r="L1107" i="56" s="1"/>
  <c r="AI1037" i="54"/>
  <c r="L1037" i="56" s="1"/>
  <c r="AI321" i="54"/>
  <c r="L321" i="56" s="1"/>
  <c r="AI1125" i="54"/>
  <c r="L1125" i="56" s="1"/>
  <c r="AI1122" i="54"/>
  <c r="L1122" i="56" s="1"/>
  <c r="AI1072" i="54"/>
  <c r="L1072" i="56" s="1"/>
  <c r="O1072" i="56" s="1"/>
  <c r="P1072" i="56" s="1"/>
  <c r="AI6" i="54"/>
  <c r="L6" i="56" s="1"/>
  <c r="AI1070" i="54"/>
  <c r="L1070" i="56" s="1"/>
  <c r="AI1123" i="54"/>
  <c r="L1123" i="56" s="1"/>
  <c r="M30" i="56"/>
  <c r="M94" i="56"/>
  <c r="M158" i="56"/>
  <c r="O158" i="56" s="1"/>
  <c r="P158" i="56" s="1"/>
  <c r="M222" i="56"/>
  <c r="M286" i="56"/>
  <c r="O286" i="56" s="1"/>
  <c r="P286" i="56" s="1"/>
  <c r="M350" i="56"/>
  <c r="M414" i="56"/>
  <c r="M478" i="56"/>
  <c r="M542" i="56"/>
  <c r="M606" i="56"/>
  <c r="M670" i="56"/>
  <c r="O670" i="56" s="1"/>
  <c r="P670" i="56" s="1"/>
  <c r="M734" i="56"/>
  <c r="O734" i="56" s="1"/>
  <c r="P734" i="56" s="1"/>
  <c r="M59" i="56"/>
  <c r="M123" i="56"/>
  <c r="O123" i="56" s="1"/>
  <c r="P123" i="56" s="1"/>
  <c r="M187" i="56"/>
  <c r="O187" i="56" s="1"/>
  <c r="P187" i="56" s="1"/>
  <c r="M251" i="56"/>
  <c r="O251" i="56" s="1"/>
  <c r="P251" i="56" s="1"/>
  <c r="M315" i="56"/>
  <c r="M379" i="56"/>
  <c r="M443" i="56"/>
  <c r="M507" i="56"/>
  <c r="M571" i="56"/>
  <c r="O571" i="56" s="1"/>
  <c r="P571" i="56" s="1"/>
  <c r="M635" i="56"/>
  <c r="M699" i="56"/>
  <c r="M24" i="56"/>
  <c r="O24" i="56" s="1"/>
  <c r="P24" i="56" s="1"/>
  <c r="M88" i="56"/>
  <c r="M152" i="56"/>
  <c r="M216" i="56"/>
  <c r="O216" i="56" s="1"/>
  <c r="P216" i="56" s="1"/>
  <c r="M280" i="56"/>
  <c r="O280" i="56" s="1"/>
  <c r="P280" i="56" s="1"/>
  <c r="M344" i="56"/>
  <c r="M408" i="56"/>
  <c r="M472" i="56"/>
  <c r="O472" i="56" s="1"/>
  <c r="P472" i="56" s="1"/>
  <c r="M536" i="56"/>
  <c r="O536" i="56" s="1"/>
  <c r="P536" i="56" s="1"/>
  <c r="M600" i="56"/>
  <c r="M664" i="56"/>
  <c r="O664" i="56" s="1"/>
  <c r="P664" i="56" s="1"/>
  <c r="M13" i="56"/>
  <c r="O13" i="56" s="1"/>
  <c r="P13" i="56" s="1"/>
  <c r="M77" i="56"/>
  <c r="O77" i="56" s="1"/>
  <c r="P77" i="56" s="1"/>
  <c r="M141" i="56"/>
  <c r="M205" i="56"/>
  <c r="M269" i="56"/>
  <c r="M333" i="56"/>
  <c r="O333" i="56" s="1"/>
  <c r="P333" i="56" s="1"/>
  <c r="M397" i="56"/>
  <c r="M461" i="56"/>
  <c r="M525" i="56"/>
  <c r="M589" i="56"/>
  <c r="M653" i="56"/>
  <c r="O653" i="56" s="1"/>
  <c r="P653" i="56" s="1"/>
  <c r="M717" i="56"/>
  <c r="M826" i="56"/>
  <c r="M890" i="56"/>
  <c r="M954" i="56"/>
  <c r="O954" i="56" s="1"/>
  <c r="P954" i="56" s="1"/>
  <c r="M1018" i="56"/>
  <c r="O1018" i="56" s="1"/>
  <c r="P1018" i="56" s="1"/>
  <c r="M779" i="56"/>
  <c r="M843" i="56"/>
  <c r="O843" i="56" s="1"/>
  <c r="P843" i="56" s="1"/>
  <c r="M907" i="56"/>
  <c r="M971" i="56"/>
  <c r="M1035" i="56"/>
  <c r="M1099" i="56"/>
  <c r="M696" i="56"/>
  <c r="M760" i="56"/>
  <c r="M824" i="56"/>
  <c r="M888" i="56"/>
  <c r="M952" i="56"/>
  <c r="M1016" i="56"/>
  <c r="M1080" i="56"/>
  <c r="M833" i="56"/>
  <c r="M961" i="56"/>
  <c r="M18" i="56"/>
  <c r="O18" i="56" s="1"/>
  <c r="P18" i="56" s="1"/>
  <c r="M82" i="56"/>
  <c r="M146" i="56"/>
  <c r="O146" i="56" s="1"/>
  <c r="P146" i="56" s="1"/>
  <c r="M210" i="56"/>
  <c r="O210" i="56" s="1"/>
  <c r="P210" i="56" s="1"/>
  <c r="M274" i="56"/>
  <c r="M338" i="56"/>
  <c r="M402" i="56"/>
  <c r="M466" i="56"/>
  <c r="M530" i="56"/>
  <c r="M594" i="56"/>
  <c r="M658" i="56"/>
  <c r="O658" i="56" s="1"/>
  <c r="P658" i="56" s="1"/>
  <c r="M722" i="56"/>
  <c r="M47" i="56"/>
  <c r="M111" i="56"/>
  <c r="M175" i="56"/>
  <c r="M239" i="56"/>
  <c r="M303" i="56"/>
  <c r="M367" i="56"/>
  <c r="M431" i="56"/>
  <c r="M495" i="56"/>
  <c r="M559" i="56"/>
  <c r="M623" i="56"/>
  <c r="O623" i="56" s="1"/>
  <c r="P623" i="56" s="1"/>
  <c r="M687" i="56"/>
  <c r="O687" i="56" s="1"/>
  <c r="P687" i="56" s="1"/>
  <c r="M12" i="56"/>
  <c r="O12" i="56" s="1"/>
  <c r="P12" i="56" s="1"/>
  <c r="M76" i="56"/>
  <c r="M140" i="56"/>
  <c r="M204" i="56"/>
  <c r="O204" i="56" s="1"/>
  <c r="P204" i="56" s="1"/>
  <c r="M268" i="56"/>
  <c r="M332" i="56"/>
  <c r="M396" i="56"/>
  <c r="M460" i="56"/>
  <c r="M524" i="56"/>
  <c r="O524" i="56" s="1"/>
  <c r="P524" i="56" s="1"/>
  <c r="M588" i="56"/>
  <c r="O588" i="56" s="1"/>
  <c r="P588" i="56" s="1"/>
  <c r="M652" i="56"/>
  <c r="O652" i="56" s="1"/>
  <c r="P652" i="56" s="1"/>
  <c r="M65" i="56"/>
  <c r="M129" i="56"/>
  <c r="M193" i="56"/>
  <c r="M257" i="56"/>
  <c r="M321" i="56"/>
  <c r="M385" i="56"/>
  <c r="M449" i="56"/>
  <c r="M513" i="56"/>
  <c r="M577" i="56"/>
  <c r="M641" i="56"/>
  <c r="M705" i="56"/>
  <c r="M814" i="56"/>
  <c r="O814" i="56" s="1"/>
  <c r="P814" i="56" s="1"/>
  <c r="M878" i="56"/>
  <c r="O878" i="56" s="1"/>
  <c r="P878" i="56" s="1"/>
  <c r="M942" i="56"/>
  <c r="O942" i="56" s="1"/>
  <c r="P942" i="56" s="1"/>
  <c r="M1006" i="56"/>
  <c r="M783" i="56"/>
  <c r="O783" i="56" s="1"/>
  <c r="P783" i="56" s="1"/>
  <c r="M847" i="56"/>
  <c r="O847" i="56" s="1"/>
  <c r="P847" i="56" s="1"/>
  <c r="M911" i="56"/>
  <c r="O911" i="56" s="1"/>
  <c r="P911" i="56" s="1"/>
  <c r="M975" i="56"/>
  <c r="O975" i="56" s="1"/>
  <c r="P975" i="56" s="1"/>
  <c r="M1039" i="56"/>
  <c r="M1103" i="56"/>
  <c r="M716" i="56"/>
  <c r="O716" i="56" s="1"/>
  <c r="P716" i="56" s="1"/>
  <c r="M780" i="56"/>
  <c r="O780" i="56" s="1"/>
  <c r="P780" i="56" s="1"/>
  <c r="M844" i="56"/>
  <c r="M908" i="56"/>
  <c r="O908" i="56" s="1"/>
  <c r="P908" i="56" s="1"/>
  <c r="M972" i="56"/>
  <c r="M1036" i="56"/>
  <c r="M1100" i="56"/>
  <c r="M781" i="56"/>
  <c r="M909" i="56"/>
  <c r="M1037" i="56"/>
  <c r="M54" i="56"/>
  <c r="M118" i="56"/>
  <c r="O118" i="56" s="1"/>
  <c r="P118" i="56" s="1"/>
  <c r="M182" i="56"/>
  <c r="M246" i="56"/>
  <c r="M310" i="56"/>
  <c r="M374" i="56"/>
  <c r="M438" i="56"/>
  <c r="M502" i="56"/>
  <c r="M566" i="56"/>
  <c r="M630" i="56"/>
  <c r="M694" i="56"/>
  <c r="O694" i="56" s="1"/>
  <c r="P694" i="56" s="1"/>
  <c r="M758" i="56"/>
  <c r="M19" i="56"/>
  <c r="O19" i="56" s="1"/>
  <c r="P19" i="56" s="1"/>
  <c r="M83" i="56"/>
  <c r="O83" i="56" s="1"/>
  <c r="P83" i="56" s="1"/>
  <c r="M147" i="56"/>
  <c r="M211" i="56"/>
  <c r="O211" i="56" s="1"/>
  <c r="P211" i="56" s="1"/>
  <c r="M275" i="56"/>
  <c r="M339" i="56"/>
  <c r="M403" i="56"/>
  <c r="M467" i="56"/>
  <c r="M531" i="56"/>
  <c r="O531" i="56" s="1"/>
  <c r="P531" i="56" s="1"/>
  <c r="M595" i="56"/>
  <c r="O595" i="56" s="1"/>
  <c r="P595" i="56" s="1"/>
  <c r="M659" i="56"/>
  <c r="M723" i="56"/>
  <c r="M48" i="56"/>
  <c r="O48" i="56" s="1"/>
  <c r="P48" i="56" s="1"/>
  <c r="M112" i="56"/>
  <c r="O112" i="56" s="1"/>
  <c r="P112" i="56" s="1"/>
  <c r="M176" i="56"/>
  <c r="O176" i="56" s="1"/>
  <c r="P176" i="56" s="1"/>
  <c r="M240" i="56"/>
  <c r="M304" i="56"/>
  <c r="O304" i="56" s="1"/>
  <c r="P304" i="56" s="1"/>
  <c r="M368" i="56"/>
  <c r="O368" i="56" s="1"/>
  <c r="P368" i="56" s="1"/>
  <c r="M432" i="56"/>
  <c r="M496" i="56"/>
  <c r="M560" i="56"/>
  <c r="M624" i="56"/>
  <c r="M37" i="56"/>
  <c r="M101" i="56"/>
  <c r="M165" i="56"/>
  <c r="M229" i="56"/>
  <c r="M293" i="56"/>
  <c r="M357" i="56"/>
  <c r="M421" i="56"/>
  <c r="M485" i="56"/>
  <c r="M549" i="56"/>
  <c r="O549" i="56" s="1"/>
  <c r="P549" i="56" s="1"/>
  <c r="M613" i="56"/>
  <c r="M677" i="56"/>
  <c r="M786" i="56"/>
  <c r="M850" i="56"/>
  <c r="M914" i="56"/>
  <c r="O914" i="56" s="1"/>
  <c r="P914" i="56" s="1"/>
  <c r="M978" i="56"/>
  <c r="M1042" i="56"/>
  <c r="M1106" i="56"/>
  <c r="M755" i="56"/>
  <c r="O755" i="56" s="1"/>
  <c r="P755" i="56" s="1"/>
  <c r="M819" i="56"/>
  <c r="O819" i="56" s="1"/>
  <c r="P819" i="56" s="1"/>
  <c r="M883" i="56"/>
  <c r="O883" i="56" s="1"/>
  <c r="P883" i="56" s="1"/>
  <c r="M947" i="56"/>
  <c r="O947" i="56" s="1"/>
  <c r="P947" i="56" s="1"/>
  <c r="M1011" i="56"/>
  <c r="M1075" i="56"/>
  <c r="M1139" i="56"/>
  <c r="M736" i="56"/>
  <c r="M800" i="56"/>
  <c r="O800" i="56" s="1"/>
  <c r="P800" i="56" s="1"/>
  <c r="M864" i="56"/>
  <c r="M928" i="56"/>
  <c r="O928" i="56" s="1"/>
  <c r="P928" i="56" s="1"/>
  <c r="M992" i="56"/>
  <c r="O992" i="56" s="1"/>
  <c r="P992" i="56" s="1"/>
  <c r="M1056" i="56"/>
  <c r="M1120" i="56"/>
  <c r="O1120" i="56" s="1"/>
  <c r="P1120" i="56" s="1"/>
  <c r="M817" i="56"/>
  <c r="M945" i="56"/>
  <c r="M1073" i="56"/>
  <c r="O1073" i="56" s="1"/>
  <c r="P1073" i="56" s="1"/>
  <c r="M10" i="56"/>
  <c r="M74" i="56"/>
  <c r="O74" i="56" s="1"/>
  <c r="P74" i="56" s="1"/>
  <c r="M138" i="56"/>
  <c r="M202" i="56"/>
  <c r="O202" i="56" s="1"/>
  <c r="P202" i="56" s="1"/>
  <c r="M266" i="56"/>
  <c r="O266" i="56" s="1"/>
  <c r="P266" i="56" s="1"/>
  <c r="M330" i="56"/>
  <c r="M394" i="56"/>
  <c r="O394" i="56" s="1"/>
  <c r="P394" i="56" s="1"/>
  <c r="M458" i="56"/>
  <c r="M522" i="56"/>
  <c r="M586" i="56"/>
  <c r="M650" i="56"/>
  <c r="M714" i="56"/>
  <c r="O714" i="56" s="1"/>
  <c r="P714" i="56" s="1"/>
  <c r="M39" i="56"/>
  <c r="M103" i="56"/>
  <c r="O103" i="56" s="1"/>
  <c r="P103" i="56" s="1"/>
  <c r="M167" i="56"/>
  <c r="O167" i="56" s="1"/>
  <c r="P167" i="56" s="1"/>
  <c r="M231" i="56"/>
  <c r="M295" i="56"/>
  <c r="M359" i="56"/>
  <c r="M423" i="56"/>
  <c r="M487" i="56"/>
  <c r="O487" i="56" s="1"/>
  <c r="P487" i="56" s="1"/>
  <c r="M551" i="56"/>
  <c r="O551" i="56" s="1"/>
  <c r="P551" i="56" s="1"/>
  <c r="M615" i="56"/>
  <c r="O615" i="56" s="1"/>
  <c r="P615" i="56" s="1"/>
  <c r="M679" i="56"/>
  <c r="O679" i="56" s="1"/>
  <c r="P679" i="56" s="1"/>
  <c r="M68" i="56"/>
  <c r="O68" i="56" s="1"/>
  <c r="P68" i="56" s="1"/>
  <c r="M132" i="56"/>
  <c r="M196" i="56"/>
  <c r="M260" i="56"/>
  <c r="M324" i="56"/>
  <c r="O324" i="56" s="1"/>
  <c r="P324" i="56" s="1"/>
  <c r="M388" i="56"/>
  <c r="M452" i="56"/>
  <c r="O452" i="56" s="1"/>
  <c r="P452" i="56" s="1"/>
  <c r="M516" i="56"/>
  <c r="O516" i="56" s="1"/>
  <c r="P516" i="56" s="1"/>
  <c r="M580" i="56"/>
  <c r="O580" i="56" s="1"/>
  <c r="P580" i="56" s="1"/>
  <c r="M644" i="56"/>
  <c r="O644" i="56" s="1"/>
  <c r="P644" i="56" s="1"/>
  <c r="M57" i="56"/>
  <c r="M121" i="56"/>
  <c r="M185" i="56"/>
  <c r="M249" i="56"/>
  <c r="M313" i="56"/>
  <c r="O313" i="56" s="1"/>
  <c r="P313" i="56" s="1"/>
  <c r="M377" i="56"/>
  <c r="M441" i="56"/>
  <c r="O441" i="56" s="1"/>
  <c r="P441" i="56" s="1"/>
  <c r="M505" i="56"/>
  <c r="O505" i="56" s="1"/>
  <c r="P505" i="56" s="1"/>
  <c r="M569" i="56"/>
  <c r="O569" i="56" s="1"/>
  <c r="P569" i="56" s="1"/>
  <c r="M633" i="56"/>
  <c r="M697" i="56"/>
  <c r="M806" i="56"/>
  <c r="M870" i="56"/>
  <c r="M934" i="56"/>
  <c r="M998" i="56"/>
  <c r="M1062" i="56"/>
  <c r="M1126" i="56"/>
  <c r="M775" i="56"/>
  <c r="M839" i="56"/>
  <c r="O839" i="56" s="1"/>
  <c r="P839" i="56" s="1"/>
  <c r="M903" i="56"/>
  <c r="M967" i="56"/>
  <c r="M1031" i="56"/>
  <c r="M1095" i="56"/>
  <c r="M692" i="56"/>
  <c r="O692" i="56" s="1"/>
  <c r="P692" i="56" s="1"/>
  <c r="M756" i="56"/>
  <c r="O756" i="56" s="1"/>
  <c r="P756" i="56" s="1"/>
  <c r="M820" i="56"/>
  <c r="O820" i="56" s="1"/>
  <c r="P820" i="56" s="1"/>
  <c r="M884" i="56"/>
  <c r="O884" i="56" s="1"/>
  <c r="P884" i="56" s="1"/>
  <c r="M948" i="56"/>
  <c r="O948" i="56" s="1"/>
  <c r="P948" i="56" s="1"/>
  <c r="M1012" i="56"/>
  <c r="O1012" i="56" s="1"/>
  <c r="P1012" i="56" s="1"/>
  <c r="M1076" i="56"/>
  <c r="M1140" i="56"/>
  <c r="M829" i="56"/>
  <c r="M957" i="56"/>
  <c r="M1085" i="56"/>
  <c r="M773" i="56"/>
  <c r="M837" i="56"/>
  <c r="M901" i="56"/>
  <c r="M965" i="56"/>
  <c r="M1029" i="56"/>
  <c r="M1093" i="56"/>
  <c r="O1093" i="56" s="1"/>
  <c r="P1093" i="56" s="1"/>
  <c r="M745" i="56"/>
  <c r="M809" i="56"/>
  <c r="M873" i="56"/>
  <c r="O873" i="56" s="1"/>
  <c r="P873" i="56" s="1"/>
  <c r="M937" i="56"/>
  <c r="M1001" i="56"/>
  <c r="M1065" i="56"/>
  <c r="O1065" i="56" s="1"/>
  <c r="P1065" i="56" s="1"/>
  <c r="M1129" i="56"/>
  <c r="O1129" i="56" s="1"/>
  <c r="P1129" i="56" s="1"/>
  <c r="AD75" i="57"/>
  <c r="AE75" i="57" s="1"/>
  <c r="AD81" i="57"/>
  <c r="AE81" i="57" s="1"/>
  <c r="AD21" i="57"/>
  <c r="AE21" i="57" s="1"/>
  <c r="AD196" i="57"/>
  <c r="AE196" i="57" s="1"/>
  <c r="AD70" i="57"/>
  <c r="AE70" i="57" s="1"/>
  <c r="AD80" i="57"/>
  <c r="AE80" i="57" s="1"/>
  <c r="AD43" i="57"/>
  <c r="AE43" i="57" s="1"/>
  <c r="AD137" i="57"/>
  <c r="AE137" i="57" s="1"/>
  <c r="AD169" i="57"/>
  <c r="AE169" i="57" s="1"/>
  <c r="AD49" i="57"/>
  <c r="AE49" i="57" s="1"/>
  <c r="AD83" i="57"/>
  <c r="AE83" i="57" s="1"/>
  <c r="AD151" i="57"/>
  <c r="AE151" i="57" s="1"/>
  <c r="AD27" i="57"/>
  <c r="AE27" i="57" s="1"/>
  <c r="AD85" i="57"/>
  <c r="AE85" i="57" s="1"/>
  <c r="AD7" i="57"/>
  <c r="AE7" i="57" s="1"/>
  <c r="AD46" i="57"/>
  <c r="AE46" i="57" s="1"/>
  <c r="AD37" i="57"/>
  <c r="AE37" i="57" s="1"/>
  <c r="AD71" i="57"/>
  <c r="AE71" i="57" s="1"/>
  <c r="AD183" i="57"/>
  <c r="AE183" i="57" s="1"/>
  <c r="AD144" i="57"/>
  <c r="AE144" i="57" s="1"/>
  <c r="AD97" i="57"/>
  <c r="AE97" i="57" s="1"/>
  <c r="AD187" i="57"/>
  <c r="AE187" i="57" s="1"/>
  <c r="AD79" i="57"/>
  <c r="AE79" i="57" s="1"/>
  <c r="AD90" i="57"/>
  <c r="AE90" i="57" s="1"/>
  <c r="AD44" i="57"/>
  <c r="AE44" i="57" s="1"/>
  <c r="AD76" i="57"/>
  <c r="AE76" i="57" s="1"/>
  <c r="AD45" i="57"/>
  <c r="AE45" i="57" s="1"/>
  <c r="AD77" i="57"/>
  <c r="AE77" i="57" s="1"/>
  <c r="AD138" i="57"/>
  <c r="AE138" i="57" s="1"/>
  <c r="AD42" i="57"/>
  <c r="AE42" i="57" s="1"/>
  <c r="AD111" i="57"/>
  <c r="AE111" i="57" s="1"/>
  <c r="AD200" i="57"/>
  <c r="AE200" i="57" s="1"/>
  <c r="AD14" i="57"/>
  <c r="AE14" i="57" s="1"/>
  <c r="AD192" i="57"/>
  <c r="AE192" i="57" s="1"/>
  <c r="AD55" i="57"/>
  <c r="AE55" i="57" s="1"/>
  <c r="AD106" i="57"/>
  <c r="AE106" i="57" s="1"/>
  <c r="AD125" i="57"/>
  <c r="AE125" i="57" s="1"/>
  <c r="AD102" i="57"/>
  <c r="AE102" i="57" s="1"/>
  <c r="AD146" i="57"/>
  <c r="AE146" i="57" s="1"/>
  <c r="AD25" i="57"/>
  <c r="AE25" i="57" s="1"/>
  <c r="AD26" i="57"/>
  <c r="AE26" i="57" s="1"/>
  <c r="AD117" i="57"/>
  <c r="AE117" i="57" s="1"/>
  <c r="AD74" i="57"/>
  <c r="AE74" i="57" s="1"/>
  <c r="AD115" i="57"/>
  <c r="AE115" i="57" s="1"/>
  <c r="AD40" i="57"/>
  <c r="AE40" i="57" s="1"/>
  <c r="AD68" i="57"/>
  <c r="AE68" i="57" s="1"/>
  <c r="AD162" i="57"/>
  <c r="AE162" i="57" s="1"/>
  <c r="AD35" i="57"/>
  <c r="AE35" i="57" s="1"/>
  <c r="AD122" i="57"/>
  <c r="AE122" i="57" s="1"/>
  <c r="AD147" i="57"/>
  <c r="AE147" i="57" s="1"/>
  <c r="AE4" i="57"/>
  <c r="AD172" i="57"/>
  <c r="AE172" i="57" s="1"/>
  <c r="AD131" i="57"/>
  <c r="AE131" i="57" s="1"/>
  <c r="AD163" i="57"/>
  <c r="AE163" i="57" s="1"/>
  <c r="AD84" i="57"/>
  <c r="AE84" i="57" s="1"/>
  <c r="AD9" i="57"/>
  <c r="AE9" i="57" s="1"/>
  <c r="AD10" i="57"/>
  <c r="AE10" i="57" s="1"/>
  <c r="AD47" i="57"/>
  <c r="AE47" i="57" s="1"/>
  <c r="AD152" i="57"/>
  <c r="AE152" i="57" s="1"/>
  <c r="AD123" i="57"/>
  <c r="AE123" i="57" s="1"/>
  <c r="AD149" i="57"/>
  <c r="AE149" i="57" s="1"/>
  <c r="AD18" i="57"/>
  <c r="AE18" i="57" s="1"/>
  <c r="AD86" i="57"/>
  <c r="AE86" i="57" s="1"/>
  <c r="AD139" i="57"/>
  <c r="AE139" i="57" s="1"/>
  <c r="AD171" i="57"/>
  <c r="AE171" i="57" s="1"/>
  <c r="AD191" i="57"/>
  <c r="AE191" i="57" s="1"/>
  <c r="AD15" i="57"/>
  <c r="AE15" i="57" s="1"/>
  <c r="AD63" i="57"/>
  <c r="AE63" i="57" s="1"/>
  <c r="AD103" i="57"/>
  <c r="AE103" i="57" s="1"/>
  <c r="AD156" i="57"/>
  <c r="AE156" i="57" s="1"/>
  <c r="AD157" i="57"/>
  <c r="AE157" i="57" s="1"/>
  <c r="AD34" i="57"/>
  <c r="AE34" i="57" s="1"/>
  <c r="AD29" i="57"/>
  <c r="AE29" i="57" s="1"/>
  <c r="AD53" i="57"/>
  <c r="AE53" i="57" s="1"/>
  <c r="AD199" i="57"/>
  <c r="AE199" i="57" s="1"/>
  <c r="AD5" i="57"/>
  <c r="AD91" i="57"/>
  <c r="AE91" i="57" s="1"/>
  <c r="AD175" i="57"/>
  <c r="AE175" i="57" s="1"/>
  <c r="AD31" i="57"/>
  <c r="AE31" i="57" s="1"/>
  <c r="AD17" i="57"/>
  <c r="AD39" i="57"/>
  <c r="AE39" i="57" s="1"/>
  <c r="AD119" i="57"/>
  <c r="AE119" i="57" s="1"/>
  <c r="AD132" i="57"/>
  <c r="AE132" i="57" s="1"/>
  <c r="AD164" i="57"/>
  <c r="AE164" i="57" s="1"/>
  <c r="AD133" i="57"/>
  <c r="AE133" i="57" s="1"/>
  <c r="AD165" i="57"/>
  <c r="AE165" i="57" s="1"/>
  <c r="AD11" i="57"/>
  <c r="AE11" i="57" s="1"/>
  <c r="AD61" i="57"/>
  <c r="AE61" i="57" s="1"/>
  <c r="AD99" i="57"/>
  <c r="AE99" i="57" s="1"/>
  <c r="AD155" i="57"/>
  <c r="AE155" i="57" s="1"/>
  <c r="AD110" i="57"/>
  <c r="AE110" i="57" s="1"/>
  <c r="AD33" i="57"/>
  <c r="AE33" i="57" s="1"/>
  <c r="G26" i="48"/>
  <c r="AE5" i="57" l="1"/>
  <c r="AI4" i="57"/>
  <c r="O596" i="56"/>
  <c r="P596" i="56" s="1"/>
  <c r="O420" i="56"/>
  <c r="P420" i="56" s="1"/>
  <c r="O196" i="56"/>
  <c r="P196" i="56" s="1"/>
  <c r="O786" i="56"/>
  <c r="P786" i="56" s="1"/>
  <c r="O460" i="56"/>
  <c r="P460" i="56" s="1"/>
  <c r="O1123" i="56"/>
  <c r="P1123" i="56" s="1"/>
  <c r="O237" i="56"/>
  <c r="P237" i="56" s="1"/>
  <c r="O844" i="56"/>
  <c r="P844" i="56" s="1"/>
  <c r="O1125" i="56"/>
  <c r="P1125" i="56" s="1"/>
  <c r="O281" i="56"/>
  <c r="P281" i="56" s="1"/>
  <c r="O1043" i="56"/>
  <c r="P1043" i="56" s="1"/>
  <c r="O965" i="56"/>
  <c r="P965" i="56" s="1"/>
  <c r="O377" i="56"/>
  <c r="P377" i="56" s="1"/>
  <c r="O121" i="56"/>
  <c r="P121" i="56" s="1"/>
  <c r="O138" i="56"/>
  <c r="P138" i="56" s="1"/>
  <c r="O736" i="56"/>
  <c r="P736" i="56" s="1"/>
  <c r="O403" i="56"/>
  <c r="P403" i="56" s="1"/>
  <c r="O268" i="56"/>
  <c r="P268" i="56" s="1"/>
  <c r="O59" i="56"/>
  <c r="P59" i="56" s="1"/>
  <c r="O490" i="56"/>
  <c r="P490" i="56" s="1"/>
  <c r="O725" i="56"/>
  <c r="P725" i="56" s="1"/>
  <c r="O241" i="56"/>
  <c r="P241" i="56" s="1"/>
  <c r="O125" i="56"/>
  <c r="P125" i="56" s="1"/>
  <c r="O865" i="56"/>
  <c r="P865" i="56" s="1"/>
  <c r="O1086" i="56"/>
  <c r="P1086" i="56" s="1"/>
  <c r="O273" i="56"/>
  <c r="P273" i="56" s="1"/>
  <c r="O432" i="56"/>
  <c r="P432" i="56" s="1"/>
  <c r="O659" i="56"/>
  <c r="P659" i="56" s="1"/>
  <c r="O385" i="56"/>
  <c r="P385" i="56" s="1"/>
  <c r="O495" i="56"/>
  <c r="P495" i="56" s="1"/>
  <c r="O696" i="56"/>
  <c r="P696" i="56" s="1"/>
  <c r="O542" i="56"/>
  <c r="P542" i="56" s="1"/>
  <c r="O619" i="56"/>
  <c r="P619" i="56" s="1"/>
  <c r="O253" i="56"/>
  <c r="P253" i="56" s="1"/>
  <c r="O113" i="56"/>
  <c r="P113" i="56" s="1"/>
  <c r="O116" i="56"/>
  <c r="P116" i="56" s="1"/>
  <c r="O387" i="56"/>
  <c r="P387" i="56" s="1"/>
  <c r="O235" i="56"/>
  <c r="P235" i="56" s="1"/>
  <c r="O256" i="56"/>
  <c r="P256" i="56" s="1"/>
  <c r="O967" i="56"/>
  <c r="P967" i="56" s="1"/>
  <c r="O870" i="56"/>
  <c r="P870" i="56" s="1"/>
  <c r="O577" i="56"/>
  <c r="P577" i="56" s="1"/>
  <c r="O65" i="56"/>
  <c r="P65" i="56" s="1"/>
  <c r="O431" i="56"/>
  <c r="P431" i="56" s="1"/>
  <c r="O175" i="56"/>
  <c r="P175" i="56" s="1"/>
  <c r="O402" i="56"/>
  <c r="P402" i="56" s="1"/>
  <c r="O888" i="56"/>
  <c r="P888" i="56" s="1"/>
  <c r="O590" i="56"/>
  <c r="P590" i="56" s="1"/>
  <c r="O215" i="56"/>
  <c r="P215" i="56" s="1"/>
  <c r="O173" i="56"/>
  <c r="P173" i="56" s="1"/>
  <c r="O1077" i="56"/>
  <c r="P1077" i="56" s="1"/>
  <c r="O425" i="56"/>
  <c r="P425" i="56" s="1"/>
  <c r="O352" i="56"/>
  <c r="P352" i="56" s="1"/>
  <c r="O96" i="56"/>
  <c r="P96" i="56" s="1"/>
  <c r="O294" i="56"/>
  <c r="P294" i="56" s="1"/>
  <c r="O689" i="56"/>
  <c r="P689" i="56" s="1"/>
  <c r="O683" i="56"/>
  <c r="P683" i="56" s="1"/>
  <c r="O171" i="56"/>
  <c r="P171" i="56" s="1"/>
  <c r="O201" i="56"/>
  <c r="P201" i="56" s="1"/>
  <c r="O697" i="56"/>
  <c r="P697" i="56" s="1"/>
  <c r="O101" i="56"/>
  <c r="P101" i="56" s="1"/>
  <c r="O496" i="56"/>
  <c r="P496" i="56" s="1"/>
  <c r="O502" i="56"/>
  <c r="P502" i="56" s="1"/>
  <c r="O76" i="56"/>
  <c r="P76" i="56" s="1"/>
  <c r="O971" i="56"/>
  <c r="P971" i="56" s="1"/>
  <c r="O461" i="56"/>
  <c r="P461" i="56" s="1"/>
  <c r="O205" i="56"/>
  <c r="P205" i="56" s="1"/>
  <c r="O408" i="56"/>
  <c r="P408" i="56" s="1"/>
  <c r="O152" i="56"/>
  <c r="P152" i="56" s="1"/>
  <c r="O379" i="56"/>
  <c r="P379" i="56" s="1"/>
  <c r="O322" i="56"/>
  <c r="P322" i="56" s="1"/>
  <c r="O1096" i="56"/>
  <c r="P1096" i="56" s="1"/>
  <c r="O291" i="56"/>
  <c r="P291" i="56" s="1"/>
  <c r="O966" i="56"/>
  <c r="P966" i="56" s="1"/>
  <c r="O665" i="56"/>
  <c r="P665" i="56" s="1"/>
  <c r="O153" i="56"/>
  <c r="P153" i="56" s="1"/>
  <c r="O915" i="56"/>
  <c r="P915" i="56" s="1"/>
  <c r="O144" i="56"/>
  <c r="P144" i="56" s="1"/>
  <c r="O371" i="56"/>
  <c r="P371" i="56" s="1"/>
  <c r="O598" i="56"/>
  <c r="P598" i="56" s="1"/>
  <c r="O417" i="56"/>
  <c r="P417" i="56" s="1"/>
  <c r="O365" i="56"/>
  <c r="P365" i="56" s="1"/>
  <c r="O248" i="56"/>
  <c r="P248" i="56" s="1"/>
  <c r="O411" i="56"/>
  <c r="P411" i="56" s="1"/>
  <c r="O446" i="56"/>
  <c r="P446" i="56" s="1"/>
  <c r="O331" i="56"/>
  <c r="P331" i="56" s="1"/>
  <c r="O6" i="56"/>
  <c r="P6" i="56" s="1"/>
  <c r="O925" i="56"/>
  <c r="P925" i="56" s="1"/>
  <c r="O616" i="56"/>
  <c r="P616" i="56" s="1"/>
  <c r="O122" i="56"/>
  <c r="P122" i="56" s="1"/>
  <c r="O1113" i="56"/>
  <c r="P1113" i="56" s="1"/>
  <c r="O854" i="56"/>
  <c r="P854" i="56" s="1"/>
  <c r="O553" i="56"/>
  <c r="P553" i="56" s="1"/>
  <c r="O407" i="56"/>
  <c r="P407" i="56" s="1"/>
  <c r="O834" i="56"/>
  <c r="P834" i="56" s="1"/>
  <c r="O166" i="56"/>
  <c r="P166" i="56" s="1"/>
  <c r="O1128" i="56"/>
  <c r="P1128" i="56" s="1"/>
  <c r="O872" i="56"/>
  <c r="P872" i="56" s="1"/>
  <c r="O1002" i="56"/>
  <c r="P1002" i="56" s="1"/>
  <c r="O701" i="56"/>
  <c r="P701" i="56" s="1"/>
  <c r="O445" i="56"/>
  <c r="P445" i="56" s="1"/>
  <c r="O328" i="56"/>
  <c r="P328" i="56" s="1"/>
  <c r="O640" i="56"/>
  <c r="P640" i="56" s="1"/>
  <c r="O869" i="56"/>
  <c r="P869" i="56" s="1"/>
  <c r="O711" i="56"/>
  <c r="P711" i="56" s="1"/>
  <c r="O1007" i="56"/>
  <c r="P1007" i="56" s="1"/>
  <c r="O751" i="56"/>
  <c r="P751" i="56" s="1"/>
  <c r="O846" i="56"/>
  <c r="P846" i="56" s="1"/>
  <c r="O754" i="56"/>
  <c r="P754" i="56" s="1"/>
  <c r="O539" i="56"/>
  <c r="P539" i="56" s="1"/>
  <c r="O27" i="56"/>
  <c r="O574" i="56"/>
  <c r="P574" i="56" s="1"/>
  <c r="O981" i="56"/>
  <c r="P981" i="56" s="1"/>
  <c r="O329" i="56"/>
  <c r="P329" i="56" s="1"/>
  <c r="O503" i="56"/>
  <c r="P503" i="56" s="1"/>
  <c r="O730" i="56"/>
  <c r="P730" i="56" s="1"/>
  <c r="O1105" i="56"/>
  <c r="P1105" i="56" s="1"/>
  <c r="O930" i="56"/>
  <c r="P930" i="56" s="1"/>
  <c r="O710" i="56"/>
  <c r="P710" i="56" s="1"/>
  <c r="O927" i="56"/>
  <c r="P927" i="56" s="1"/>
  <c r="O830" i="56"/>
  <c r="P830" i="56" s="1"/>
  <c r="O447" i="56"/>
  <c r="P447" i="56" s="1"/>
  <c r="O674" i="56"/>
  <c r="P674" i="56" s="1"/>
  <c r="O418" i="56"/>
  <c r="P418" i="56" s="1"/>
  <c r="O842" i="56"/>
  <c r="P842" i="56" s="1"/>
  <c r="O715" i="56"/>
  <c r="P715" i="56" s="1"/>
  <c r="O459" i="56"/>
  <c r="P459" i="56" s="1"/>
  <c r="O861" i="56"/>
  <c r="P861" i="56" s="1"/>
  <c r="O996" i="56"/>
  <c r="P996" i="56" s="1"/>
  <c r="O213" i="56"/>
  <c r="P213" i="56" s="1"/>
  <c r="O131" i="56"/>
  <c r="P131" i="56" s="1"/>
  <c r="O614" i="56"/>
  <c r="P614" i="56" s="1"/>
  <c r="O877" i="56"/>
  <c r="P877" i="56" s="1"/>
  <c r="O798" i="56"/>
  <c r="P798" i="56" s="1"/>
  <c r="O66" i="56"/>
  <c r="P66" i="56" s="1"/>
  <c r="O763" i="56"/>
  <c r="P763" i="56" s="1"/>
  <c r="O546" i="56"/>
  <c r="P546" i="56" s="1"/>
  <c r="O109" i="56"/>
  <c r="P109" i="56" s="1"/>
  <c r="O1061" i="56"/>
  <c r="P1061" i="56" s="1"/>
  <c r="O391" i="56"/>
  <c r="P391" i="56" s="1"/>
  <c r="O768" i="56"/>
  <c r="P768" i="56" s="1"/>
  <c r="O325" i="56"/>
  <c r="P325" i="56" s="1"/>
  <c r="O150" i="56"/>
  <c r="P150" i="56" s="1"/>
  <c r="O1004" i="56"/>
  <c r="P1004" i="56" s="1"/>
  <c r="O1038" i="56"/>
  <c r="P1038" i="56" s="1"/>
  <c r="O172" i="56"/>
  <c r="P172" i="56" s="1"/>
  <c r="O143" i="56"/>
  <c r="P143" i="56" s="1"/>
  <c r="O178" i="56"/>
  <c r="P178" i="56" s="1"/>
  <c r="O984" i="56"/>
  <c r="P984" i="56" s="1"/>
  <c r="O939" i="56"/>
  <c r="P939" i="56" s="1"/>
  <c r="O568" i="56"/>
  <c r="P568" i="56" s="1"/>
  <c r="O1058" i="56"/>
  <c r="P1058" i="56" s="1"/>
  <c r="O1028" i="56"/>
  <c r="P1028" i="56" s="1"/>
  <c r="O822" i="56"/>
  <c r="P822" i="56" s="1"/>
  <c r="O521" i="56"/>
  <c r="P521" i="56" s="1"/>
  <c r="O565" i="56"/>
  <c r="P565" i="56" s="1"/>
  <c r="O192" i="56"/>
  <c r="P192" i="56" s="1"/>
  <c r="O134" i="56"/>
  <c r="P134" i="56" s="1"/>
  <c r="O924" i="56"/>
  <c r="P924" i="56" s="1"/>
  <c r="O465" i="56"/>
  <c r="P465" i="56" s="1"/>
  <c r="O859" i="56"/>
  <c r="P859" i="56" s="1"/>
  <c r="O1034" i="56"/>
  <c r="P1034" i="56" s="1"/>
  <c r="O1102" i="56"/>
  <c r="P1102" i="56" s="1"/>
  <c r="O522" i="56"/>
  <c r="P522" i="56" s="1"/>
  <c r="O10" i="56"/>
  <c r="P10" i="56" s="1"/>
  <c r="O421" i="56"/>
  <c r="P421" i="56" s="1"/>
  <c r="O165" i="56"/>
  <c r="P165" i="56" s="1"/>
  <c r="O111" i="56"/>
  <c r="P111" i="56" s="1"/>
  <c r="O826" i="56"/>
  <c r="P826" i="56" s="1"/>
  <c r="O525" i="56"/>
  <c r="P525" i="56" s="1"/>
  <c r="O853" i="56"/>
  <c r="P853" i="56" s="1"/>
  <c r="O1127" i="56"/>
  <c r="P1127" i="56" s="1"/>
  <c r="O953" i="56"/>
  <c r="P953" i="56" s="1"/>
  <c r="O217" i="56"/>
  <c r="P217" i="56" s="1"/>
  <c r="O1124" i="56"/>
  <c r="P1124" i="56" s="1"/>
  <c r="O759" i="56"/>
  <c r="P759" i="56" s="1"/>
  <c r="O105" i="56"/>
  <c r="P105" i="56" s="1"/>
  <c r="O784" i="56"/>
  <c r="P784" i="56" s="1"/>
  <c r="O369" i="56"/>
  <c r="P369" i="56" s="1"/>
  <c r="O508" i="56"/>
  <c r="P508" i="56" s="1"/>
  <c r="O671" i="56"/>
  <c r="P671" i="56" s="1"/>
  <c r="O415" i="56"/>
  <c r="P415" i="56" s="1"/>
  <c r="O159" i="56"/>
  <c r="P159" i="56" s="1"/>
  <c r="O450" i="56"/>
  <c r="P450" i="56" s="1"/>
  <c r="O810" i="56"/>
  <c r="P810" i="56" s="1"/>
  <c r="O78" i="56"/>
  <c r="P78" i="56" s="1"/>
  <c r="O1137" i="56"/>
  <c r="P1137" i="56" s="1"/>
  <c r="O1068" i="56"/>
  <c r="P1068" i="56" s="1"/>
  <c r="O89" i="56"/>
  <c r="P89" i="56" s="1"/>
  <c r="O298" i="56"/>
  <c r="P298" i="56" s="1"/>
  <c r="O42" i="56"/>
  <c r="P42" i="56" s="1"/>
  <c r="O1010" i="56"/>
  <c r="P1010" i="56" s="1"/>
  <c r="O336" i="56"/>
  <c r="P336" i="56" s="1"/>
  <c r="O51" i="56"/>
  <c r="P51" i="56" s="1"/>
  <c r="O278" i="56"/>
  <c r="P278" i="56" s="1"/>
  <c r="O1071" i="56"/>
  <c r="P1071" i="56" s="1"/>
  <c r="O126" i="56"/>
  <c r="P126" i="56" s="1"/>
  <c r="O326" i="56"/>
  <c r="P326" i="56" s="1"/>
  <c r="O309" i="56"/>
  <c r="P309" i="56" s="1"/>
  <c r="O737" i="56"/>
  <c r="P737" i="56" s="1"/>
  <c r="O319" i="56"/>
  <c r="P319" i="56" s="1"/>
  <c r="O247" i="56"/>
  <c r="P247" i="56" s="1"/>
  <c r="O649" i="56"/>
  <c r="P649" i="56" s="1"/>
  <c r="O84" i="56"/>
  <c r="P84" i="56" s="1"/>
  <c r="O437" i="56"/>
  <c r="P437" i="56" s="1"/>
  <c r="O262" i="56"/>
  <c r="P262" i="56" s="1"/>
  <c r="O1069" i="56"/>
  <c r="P1069" i="56" s="1"/>
  <c r="O593" i="56"/>
  <c r="P593" i="56" s="1"/>
  <c r="O255" i="56"/>
  <c r="P255" i="56" s="1"/>
  <c r="O1032" i="56"/>
  <c r="P1032" i="56" s="1"/>
  <c r="O1089" i="56"/>
  <c r="P1089" i="56" s="1"/>
  <c r="O221" i="56"/>
  <c r="P221" i="56" s="1"/>
  <c r="O428" i="56"/>
  <c r="P428" i="56" s="1"/>
  <c r="O1011" i="56"/>
  <c r="P1011" i="56" s="1"/>
  <c r="O467" i="56"/>
  <c r="P467" i="56" s="1"/>
  <c r="O332" i="56"/>
  <c r="P332" i="56" s="1"/>
  <c r="O94" i="56"/>
  <c r="P94" i="56" s="1"/>
  <c r="O554" i="56"/>
  <c r="P554" i="56" s="1"/>
  <c r="O797" i="56"/>
  <c r="P797" i="56" s="1"/>
  <c r="O823" i="56"/>
  <c r="P823" i="56" s="1"/>
  <c r="O681" i="56"/>
  <c r="P681" i="56" s="1"/>
  <c r="O848" i="56"/>
  <c r="P848" i="56" s="1"/>
  <c r="O433" i="56"/>
  <c r="P433" i="56" s="1"/>
  <c r="O572" i="56"/>
  <c r="P572" i="56" s="1"/>
  <c r="O60" i="56"/>
  <c r="P60" i="56" s="1"/>
  <c r="O874" i="56"/>
  <c r="P874" i="56" s="1"/>
  <c r="O61" i="56"/>
  <c r="P61" i="56" s="1"/>
  <c r="O654" i="56"/>
  <c r="P654" i="56" s="1"/>
  <c r="O142" i="56"/>
  <c r="P142" i="56" s="1"/>
  <c r="O7" i="56"/>
  <c r="P7" i="56" s="1"/>
  <c r="O306" i="56"/>
  <c r="P306" i="56" s="1"/>
  <c r="O753" i="56"/>
  <c r="P753" i="56" s="1"/>
  <c r="O603" i="56"/>
  <c r="P603" i="56" s="1"/>
  <c r="O240" i="56"/>
  <c r="P240" i="56" s="1"/>
  <c r="O723" i="56"/>
  <c r="P723" i="56" s="1"/>
  <c r="O246" i="56"/>
  <c r="P246" i="56" s="1"/>
  <c r="O1036" i="56"/>
  <c r="P1036" i="56" s="1"/>
  <c r="O1006" i="56"/>
  <c r="P1006" i="56" s="1"/>
  <c r="O449" i="56"/>
  <c r="P449" i="56" s="1"/>
  <c r="O559" i="56"/>
  <c r="P559" i="56" s="1"/>
  <c r="O1016" i="56"/>
  <c r="P1016" i="56" s="1"/>
  <c r="O606" i="56"/>
  <c r="P606" i="56" s="1"/>
  <c r="O1017" i="56"/>
  <c r="P1017" i="56" s="1"/>
  <c r="O534" i="56"/>
  <c r="P534" i="56" s="1"/>
  <c r="O279" i="56"/>
  <c r="P279" i="56" s="1"/>
  <c r="O58" i="56"/>
  <c r="P58" i="56" s="1"/>
  <c r="O1085" i="56"/>
  <c r="P1085" i="56" s="1"/>
  <c r="O775" i="56"/>
  <c r="P775" i="56" s="1"/>
  <c r="O934" i="56"/>
  <c r="P934" i="56" s="1"/>
  <c r="O260" i="56"/>
  <c r="P260" i="56" s="1"/>
  <c r="O650" i="56"/>
  <c r="P650" i="56" s="1"/>
  <c r="O850" i="56"/>
  <c r="P850" i="56" s="1"/>
  <c r="O641" i="56"/>
  <c r="P641" i="56" s="1"/>
  <c r="O129" i="56"/>
  <c r="P129" i="56" s="1"/>
  <c r="O952" i="56"/>
  <c r="P952" i="56" s="1"/>
  <c r="O30" i="56"/>
  <c r="P30" i="56" s="1"/>
  <c r="O249" i="56"/>
  <c r="P249" i="56" s="1"/>
  <c r="O560" i="56"/>
  <c r="P560" i="56" s="1"/>
  <c r="O54" i="56"/>
  <c r="P54" i="56" s="1"/>
  <c r="O140" i="56"/>
  <c r="P140" i="56" s="1"/>
  <c r="O594" i="56"/>
  <c r="P594" i="56" s="1"/>
  <c r="O82" i="56"/>
  <c r="P82" i="56" s="1"/>
  <c r="O824" i="56"/>
  <c r="P824" i="56" s="1"/>
  <c r="O779" i="56"/>
  <c r="P779" i="56" s="1"/>
  <c r="O269" i="56"/>
  <c r="P269" i="56" s="1"/>
  <c r="O443" i="56"/>
  <c r="P443" i="56" s="1"/>
  <c r="O989" i="56"/>
  <c r="P989" i="56" s="1"/>
  <c r="O761" i="56"/>
  <c r="P761" i="56" s="1"/>
  <c r="O1053" i="56"/>
  <c r="P1053" i="56" s="1"/>
  <c r="O678" i="56"/>
  <c r="P678" i="56" s="1"/>
  <c r="O14" i="56"/>
  <c r="P14" i="56" s="1"/>
  <c r="O916" i="56"/>
  <c r="P916" i="56" s="1"/>
  <c r="O979" i="56"/>
  <c r="P979" i="56" s="1"/>
  <c r="O662" i="56"/>
  <c r="P662" i="56" s="1"/>
  <c r="O481" i="56"/>
  <c r="P481" i="56" s="1"/>
  <c r="O429" i="56"/>
  <c r="P429" i="56" s="1"/>
  <c r="O56" i="56"/>
  <c r="P56" i="56" s="1"/>
  <c r="O219" i="56"/>
  <c r="P219" i="56" s="1"/>
  <c r="O393" i="56"/>
  <c r="P393" i="56" s="1"/>
  <c r="O567" i="56"/>
  <c r="P567" i="56" s="1"/>
  <c r="O538" i="56"/>
  <c r="P538" i="56" s="1"/>
  <c r="O26" i="56"/>
  <c r="P26" i="56" s="1"/>
  <c r="O994" i="56"/>
  <c r="P994" i="56" s="1"/>
  <c r="O693" i="56"/>
  <c r="P693" i="56" s="1"/>
  <c r="O774" i="56"/>
  <c r="P774" i="56" s="1"/>
  <c r="O991" i="56"/>
  <c r="P991" i="56" s="1"/>
  <c r="O735" i="56"/>
  <c r="P735" i="56" s="1"/>
  <c r="O894" i="56"/>
  <c r="P894" i="56" s="1"/>
  <c r="O738" i="56"/>
  <c r="P738" i="56" s="1"/>
  <c r="O226" i="56"/>
  <c r="P226" i="56" s="1"/>
  <c r="O906" i="56"/>
  <c r="P906" i="56" s="1"/>
  <c r="O40" i="56"/>
  <c r="P40" i="56" s="1"/>
  <c r="O523" i="56"/>
  <c r="P523" i="56" s="1"/>
  <c r="O1087" i="56"/>
  <c r="P1087" i="56" s="1"/>
  <c r="O9" i="56"/>
  <c r="P9" i="56" s="1"/>
  <c r="O430" i="56"/>
  <c r="P430" i="56" s="1"/>
  <c r="O562" i="56"/>
  <c r="P562" i="56" s="1"/>
  <c r="O186" i="56"/>
  <c r="P186" i="56" s="1"/>
  <c r="O480" i="56"/>
  <c r="P480" i="56" s="1"/>
  <c r="O195" i="56"/>
  <c r="P195" i="56" s="1"/>
  <c r="O1020" i="56"/>
  <c r="P1020" i="56" s="1"/>
  <c r="O862" i="56"/>
  <c r="P862" i="56" s="1"/>
  <c r="O642" i="56"/>
  <c r="P642" i="56" s="1"/>
  <c r="O130" i="56"/>
  <c r="P130" i="56" s="1"/>
  <c r="O827" i="56"/>
  <c r="P827" i="56" s="1"/>
  <c r="O263" i="56"/>
  <c r="P263" i="56" s="1"/>
  <c r="O69" i="56"/>
  <c r="P69" i="56" s="1"/>
  <c r="O435" i="56"/>
  <c r="P435" i="56" s="1"/>
  <c r="O748" i="56"/>
  <c r="P748" i="56" s="1"/>
  <c r="O728" i="56"/>
  <c r="P728" i="56" s="1"/>
  <c r="O312" i="56"/>
  <c r="P312" i="56" s="1"/>
  <c r="O57" i="56"/>
  <c r="P57" i="56" s="1"/>
  <c r="O817" i="56"/>
  <c r="P817" i="56" s="1"/>
  <c r="O485" i="56"/>
  <c r="P485" i="56" s="1"/>
  <c r="O630" i="56"/>
  <c r="P630" i="56" s="1"/>
  <c r="O890" i="56"/>
  <c r="P890" i="56" s="1"/>
  <c r="O589" i="56"/>
  <c r="P589" i="56" s="1"/>
  <c r="O507" i="56"/>
  <c r="P507" i="56" s="1"/>
  <c r="O222" i="56"/>
  <c r="P222" i="56" s="1"/>
  <c r="O1122" i="56"/>
  <c r="P1122" i="56" s="1"/>
  <c r="O1107" i="56"/>
  <c r="P1107" i="56" s="1"/>
  <c r="O917" i="56"/>
  <c r="P917" i="56" s="1"/>
  <c r="O1084" i="56"/>
  <c r="P1084" i="56" s="1"/>
  <c r="O1044" i="56"/>
  <c r="P1044" i="56" s="1"/>
  <c r="O334" i="56"/>
  <c r="P334" i="56" s="1"/>
  <c r="O1048" i="56"/>
  <c r="P1048" i="56" s="1"/>
  <c r="O498" i="56"/>
  <c r="P498" i="56" s="1"/>
  <c r="O733" i="56"/>
  <c r="P733" i="56" s="1"/>
  <c r="O526" i="56"/>
  <c r="P526" i="56" s="1"/>
  <c r="O355" i="56"/>
  <c r="P355" i="56" s="1"/>
  <c r="O607" i="56"/>
  <c r="P607" i="56" s="1"/>
  <c r="O183" i="56"/>
  <c r="P183" i="56" s="1"/>
  <c r="O233" i="56"/>
  <c r="P233" i="56" s="1"/>
  <c r="O634" i="56"/>
  <c r="P634" i="56" s="1"/>
  <c r="O469" i="56"/>
  <c r="P469" i="56" s="1"/>
  <c r="O416" i="56"/>
  <c r="P416" i="56" s="1"/>
  <c r="O160" i="56"/>
  <c r="P160" i="56" s="1"/>
  <c r="O358" i="56"/>
  <c r="P358" i="56" s="1"/>
  <c r="O956" i="56"/>
  <c r="P956" i="56" s="1"/>
  <c r="O124" i="56"/>
  <c r="P124" i="56" s="1"/>
  <c r="O31" i="56"/>
  <c r="P31" i="56" s="1"/>
  <c r="O520" i="56"/>
  <c r="P520" i="56" s="1"/>
  <c r="O1109" i="56"/>
  <c r="P1109" i="56" s="1"/>
  <c r="O1094" i="56"/>
  <c r="P1094" i="56" s="1"/>
  <c r="O318" i="56"/>
  <c r="P318" i="56" s="1"/>
  <c r="O1115" i="56"/>
  <c r="P1115" i="56" s="1"/>
  <c r="O289" i="56"/>
  <c r="P289" i="56" s="1"/>
  <c r="O71" i="56"/>
  <c r="P71" i="56" s="1"/>
  <c r="O618" i="56"/>
  <c r="P618" i="56" s="1"/>
  <c r="O362" i="56"/>
  <c r="P362" i="56" s="1"/>
  <c r="O106" i="56"/>
  <c r="P106" i="56" s="1"/>
  <c r="O704" i="56"/>
  <c r="P704" i="56" s="1"/>
  <c r="O818" i="56"/>
  <c r="P818" i="56" s="1"/>
  <c r="O517" i="56"/>
  <c r="P517" i="56" s="1"/>
  <c r="O400" i="56"/>
  <c r="P400" i="56" s="1"/>
  <c r="O115" i="56"/>
  <c r="P115" i="56" s="1"/>
  <c r="O86" i="56"/>
  <c r="P86" i="56" s="1"/>
  <c r="O940" i="56"/>
  <c r="P940" i="56" s="1"/>
  <c r="O875" i="56"/>
  <c r="P875" i="56" s="1"/>
  <c r="O922" i="56"/>
  <c r="P922" i="56" s="1"/>
  <c r="O667" i="56"/>
  <c r="P667" i="56" s="1"/>
  <c r="O190" i="56"/>
  <c r="P190" i="56" s="1"/>
  <c r="O1111" i="56"/>
  <c r="P1111" i="56" s="1"/>
  <c r="O1121" i="56"/>
  <c r="P1121" i="56" s="1"/>
  <c r="O302" i="56"/>
  <c r="P302" i="56" s="1"/>
  <c r="O886" i="56"/>
  <c r="P886" i="56" s="1"/>
  <c r="O585" i="56"/>
  <c r="P585" i="56" s="1"/>
  <c r="O73" i="56"/>
  <c r="P73" i="56" s="1"/>
  <c r="O20" i="56"/>
  <c r="P20" i="56" s="1"/>
  <c r="O1027" i="56"/>
  <c r="P1027" i="56" s="1"/>
  <c r="O373" i="56"/>
  <c r="P373" i="56" s="1"/>
  <c r="O988" i="56"/>
  <c r="P988" i="56" s="1"/>
  <c r="O529" i="56"/>
  <c r="P529" i="56" s="1"/>
  <c r="O923" i="56"/>
  <c r="P923" i="56" s="1"/>
  <c r="O238" i="56"/>
  <c r="P238" i="56" s="1"/>
  <c r="O1134" i="56"/>
  <c r="P1134" i="56" s="1"/>
  <c r="O918" i="56"/>
  <c r="P918" i="56" s="1"/>
  <c r="O244" i="56"/>
  <c r="P244" i="56" s="1"/>
  <c r="O250" i="56"/>
  <c r="P250" i="56" s="1"/>
  <c r="O898" i="56"/>
  <c r="P898" i="56" s="1"/>
  <c r="O341" i="56"/>
  <c r="P341" i="56" s="1"/>
  <c r="O252" i="56"/>
  <c r="P252" i="56" s="1"/>
  <c r="O936" i="56"/>
  <c r="P936" i="56" s="1"/>
  <c r="O392" i="56"/>
  <c r="P392" i="56" s="1"/>
  <c r="O1021" i="56"/>
  <c r="P1021" i="56" s="1"/>
  <c r="O709" i="56"/>
  <c r="P709" i="56" s="1"/>
  <c r="O1009" i="56"/>
  <c r="P1009" i="56" s="1"/>
  <c r="O973" i="56"/>
  <c r="P973" i="56" s="1"/>
  <c r="O301" i="56"/>
  <c r="P301" i="56" s="1"/>
  <c r="O25" i="56"/>
  <c r="P25" i="56" s="1"/>
  <c r="O228" i="56"/>
  <c r="P228" i="56" s="1"/>
  <c r="O455" i="56"/>
  <c r="P455" i="56" s="1"/>
  <c r="O832" i="56"/>
  <c r="P832" i="56" s="1"/>
  <c r="O389" i="56"/>
  <c r="P389" i="56" s="1"/>
  <c r="O528" i="56"/>
  <c r="P528" i="56" s="1"/>
  <c r="O16" i="56"/>
  <c r="P16" i="56" s="1"/>
  <c r="O236" i="56"/>
  <c r="P236" i="56" s="1"/>
  <c r="O242" i="56"/>
  <c r="P242" i="56" s="1"/>
  <c r="O1003" i="56"/>
  <c r="P1003" i="56" s="1"/>
  <c r="O747" i="56"/>
  <c r="P747" i="56" s="1"/>
  <c r="O794" i="56"/>
  <c r="P794" i="56" s="1"/>
  <c r="O493" i="56"/>
  <c r="P493" i="56" s="1"/>
  <c r="O148" i="56"/>
  <c r="P148" i="56" s="1"/>
  <c r="O375" i="56"/>
  <c r="P375" i="56" s="1"/>
  <c r="O119" i="56"/>
  <c r="P119" i="56" s="1"/>
  <c r="O90" i="56"/>
  <c r="P90" i="56" s="1"/>
  <c r="O1116" i="56"/>
  <c r="P1116" i="56" s="1"/>
  <c r="O348" i="56"/>
  <c r="P348" i="56" s="1"/>
  <c r="O63" i="56"/>
  <c r="P63" i="56" s="1"/>
  <c r="O622" i="56"/>
  <c r="P622" i="56" s="1"/>
  <c r="O1082" i="56"/>
  <c r="P1082" i="56" s="1"/>
  <c r="O1031" i="56"/>
  <c r="P1031" i="56" s="1"/>
  <c r="O37" i="56"/>
  <c r="P37" i="56" s="1"/>
  <c r="O182" i="56"/>
  <c r="P182" i="56" s="1"/>
  <c r="O972" i="56"/>
  <c r="P972" i="56" s="1"/>
  <c r="O239" i="56"/>
  <c r="P239" i="56" s="1"/>
  <c r="O722" i="56"/>
  <c r="P722" i="56" s="1"/>
  <c r="O907" i="56"/>
  <c r="P907" i="56" s="1"/>
  <c r="O397" i="56"/>
  <c r="P397" i="56" s="1"/>
  <c r="O141" i="56"/>
  <c r="P141" i="56" s="1"/>
  <c r="O88" i="56"/>
  <c r="P88" i="56" s="1"/>
  <c r="O1091" i="56"/>
  <c r="P1091" i="56" s="1"/>
  <c r="O608" i="56"/>
  <c r="P608" i="56" s="1"/>
  <c r="O317" i="56"/>
  <c r="P317" i="56" s="1"/>
  <c r="O55" i="56"/>
  <c r="P55" i="56" s="1"/>
  <c r="O790" i="56"/>
  <c r="P790" i="56" s="1"/>
  <c r="O489" i="56"/>
  <c r="P489" i="56" s="1"/>
  <c r="O1026" i="56"/>
  <c r="P1026" i="56" s="1"/>
  <c r="O672" i="56"/>
  <c r="P672" i="56" s="1"/>
  <c r="O102" i="56"/>
  <c r="P102" i="56" s="1"/>
  <c r="O287" i="56"/>
  <c r="P287" i="56" s="1"/>
  <c r="O381" i="56"/>
  <c r="P381" i="56" s="1"/>
  <c r="O264" i="56"/>
  <c r="P264" i="56" s="1"/>
  <c r="O881" i="56"/>
  <c r="P881" i="56" s="1"/>
  <c r="O845" i="56"/>
  <c r="P845" i="56" s="1"/>
  <c r="O64" i="56"/>
  <c r="P64" i="56" s="1"/>
  <c r="O905" i="56"/>
  <c r="P905" i="56" s="1"/>
  <c r="O1030" i="56"/>
  <c r="P1030" i="56" s="1"/>
  <c r="O647" i="56"/>
  <c r="P647" i="56" s="1"/>
  <c r="O179" i="56"/>
  <c r="P179" i="56" s="1"/>
  <c r="O943" i="56"/>
  <c r="P943" i="56" s="1"/>
  <c r="O782" i="56"/>
  <c r="P782" i="56" s="1"/>
  <c r="O690" i="56"/>
  <c r="P690" i="56" s="1"/>
  <c r="O434" i="56"/>
  <c r="P434" i="56" s="1"/>
  <c r="O685" i="56"/>
  <c r="P685" i="56" s="1"/>
  <c r="O475" i="56"/>
  <c r="P475" i="56" s="1"/>
  <c r="O766" i="56"/>
  <c r="P766" i="56" s="1"/>
  <c r="O510" i="56"/>
  <c r="P510" i="56" s="1"/>
  <c r="O501" i="56"/>
  <c r="P501" i="56" s="1"/>
  <c r="O128" i="56"/>
  <c r="P128" i="56" s="1"/>
  <c r="O70" i="56"/>
  <c r="P70" i="56" s="1"/>
  <c r="O657" i="56"/>
  <c r="P657" i="56" s="1"/>
  <c r="O401" i="56"/>
  <c r="P401" i="56" s="1"/>
  <c r="O795" i="56"/>
  <c r="P795" i="56" s="1"/>
  <c r="O157" i="56"/>
  <c r="P157" i="56" s="1"/>
  <c r="O903" i="56"/>
  <c r="P903" i="56" s="1"/>
  <c r="O806" i="56"/>
  <c r="P806" i="56" s="1"/>
  <c r="O388" i="56"/>
  <c r="P388" i="56" s="1"/>
  <c r="O132" i="56"/>
  <c r="P132" i="56" s="1"/>
  <c r="O864" i="56"/>
  <c r="P864" i="56" s="1"/>
  <c r="O978" i="56"/>
  <c r="P978" i="56" s="1"/>
  <c r="O677" i="56"/>
  <c r="P677" i="56" s="1"/>
  <c r="O275" i="56"/>
  <c r="P275" i="56" s="1"/>
  <c r="O1039" i="56"/>
  <c r="P1039" i="56" s="1"/>
  <c r="O513" i="56"/>
  <c r="P513" i="56" s="1"/>
  <c r="O257" i="56"/>
  <c r="P257" i="56" s="1"/>
  <c r="O396" i="56"/>
  <c r="P396" i="56" s="1"/>
  <c r="O1035" i="56"/>
  <c r="P1035" i="56" s="1"/>
  <c r="O699" i="56"/>
  <c r="P699" i="56" s="1"/>
  <c r="O1070" i="56"/>
  <c r="P1070" i="56" s="1"/>
  <c r="O311" i="56"/>
  <c r="P311" i="56" s="1"/>
  <c r="O621" i="56"/>
  <c r="P621" i="56" s="1"/>
  <c r="O769" i="56"/>
  <c r="P769" i="56" s="1"/>
  <c r="O889" i="56"/>
  <c r="P889" i="56" s="1"/>
  <c r="O1015" i="56"/>
  <c r="P1015" i="56" s="1"/>
  <c r="O361" i="56"/>
  <c r="P361" i="56" s="1"/>
  <c r="O762" i="56"/>
  <c r="P762" i="56" s="1"/>
  <c r="O1041" i="56"/>
  <c r="P1041" i="56" s="1"/>
  <c r="O32" i="56"/>
  <c r="P32" i="56" s="1"/>
  <c r="O230" i="56"/>
  <c r="P230" i="56" s="1"/>
  <c r="O1023" i="56"/>
  <c r="P1023" i="56" s="1"/>
  <c r="O107" i="56"/>
  <c r="P107" i="56" s="1"/>
  <c r="O902" i="56"/>
  <c r="P902" i="56" s="1"/>
  <c r="O851" i="56"/>
  <c r="P851" i="56" s="1"/>
  <c r="O22" i="56"/>
  <c r="P22" i="56" s="1"/>
  <c r="O353" i="56"/>
  <c r="P353" i="56" s="1"/>
  <c r="O97" i="56"/>
  <c r="P97" i="56" s="1"/>
  <c r="O15" i="56"/>
  <c r="P15" i="56" s="1"/>
  <c r="O440" i="56"/>
  <c r="P440" i="56" s="1"/>
  <c r="O184" i="56"/>
  <c r="P184" i="56" s="1"/>
  <c r="O347" i="56"/>
  <c r="P347" i="56" s="1"/>
  <c r="O382" i="56"/>
  <c r="P382" i="56" s="1"/>
  <c r="O993" i="56"/>
  <c r="P993" i="56" s="1"/>
  <c r="O81" i="56"/>
  <c r="P81" i="56" s="1"/>
  <c r="O1081" i="56"/>
  <c r="P1081" i="56" s="1"/>
  <c r="O419" i="56"/>
  <c r="P419" i="56" s="1"/>
  <c r="O198" i="56"/>
  <c r="P198" i="56" s="1"/>
  <c r="O191" i="56"/>
  <c r="P191" i="56" s="1"/>
  <c r="O968" i="56"/>
  <c r="P968" i="56" s="1"/>
  <c r="O712" i="56"/>
  <c r="P712" i="56" s="1"/>
  <c r="O541" i="56"/>
  <c r="P541" i="56" s="1"/>
  <c r="O29" i="56"/>
  <c r="P29" i="56" s="1"/>
  <c r="O1140" i="56"/>
  <c r="P1140" i="56" s="1"/>
  <c r="O998" i="56"/>
  <c r="P998" i="56" s="1"/>
  <c r="O357" i="56"/>
  <c r="P357" i="56" s="1"/>
  <c r="O758" i="56"/>
  <c r="P758" i="56" s="1"/>
  <c r="O47" i="56"/>
  <c r="P47" i="56" s="1"/>
  <c r="O274" i="56"/>
  <c r="P274" i="56" s="1"/>
  <c r="O760" i="56"/>
  <c r="P760" i="56" s="1"/>
  <c r="O350" i="56"/>
  <c r="P350" i="56" s="1"/>
  <c r="O789" i="56"/>
  <c r="P789" i="56" s="1"/>
  <c r="O1074" i="56"/>
  <c r="P1074" i="56" s="1"/>
  <c r="O161" i="56"/>
  <c r="P161" i="56" s="1"/>
  <c r="O398" i="56"/>
  <c r="P398" i="56" s="1"/>
  <c r="O79" i="56"/>
  <c r="P79" i="56" s="1"/>
  <c r="O41" i="56"/>
  <c r="P41" i="56" s="1"/>
  <c r="O180" i="56"/>
  <c r="P180" i="56" s="1"/>
  <c r="O442" i="56"/>
  <c r="P442" i="56" s="1"/>
  <c r="O976" i="56"/>
  <c r="P976" i="56" s="1"/>
  <c r="O720" i="56"/>
  <c r="P720" i="56" s="1"/>
  <c r="O21" i="56"/>
  <c r="P21" i="56" s="1"/>
  <c r="O561" i="56"/>
  <c r="P561" i="56" s="1"/>
  <c r="O95" i="56"/>
  <c r="P95" i="56" s="1"/>
  <c r="O555" i="56"/>
  <c r="P555" i="56" s="1"/>
  <c r="O605" i="56"/>
  <c r="P605" i="56" s="1"/>
  <c r="O335" i="56"/>
  <c r="P335" i="56" s="1"/>
  <c r="O137" i="56"/>
  <c r="P137" i="56" s="1"/>
  <c r="O537" i="56"/>
  <c r="P537" i="56" s="1"/>
  <c r="O199" i="56"/>
  <c r="P199" i="56" s="1"/>
  <c r="O746" i="56"/>
  <c r="P746" i="56" s="1"/>
  <c r="O234" i="56"/>
  <c r="P234" i="56" s="1"/>
  <c r="O946" i="56"/>
  <c r="P946" i="56" s="1"/>
  <c r="O645" i="56"/>
  <c r="P645" i="56" s="1"/>
  <c r="O133" i="56"/>
  <c r="P133" i="56" s="1"/>
  <c r="O272" i="56"/>
  <c r="P272" i="56" s="1"/>
  <c r="O243" i="56"/>
  <c r="P243" i="56" s="1"/>
  <c r="O470" i="56"/>
  <c r="P470" i="56" s="1"/>
  <c r="O214" i="56"/>
  <c r="P214" i="56" s="1"/>
  <c r="O1101" i="56"/>
  <c r="P1101" i="56" s="1"/>
  <c r="O792" i="56"/>
  <c r="P792" i="56" s="1"/>
  <c r="O62" i="56"/>
  <c r="P62" i="56" s="1"/>
  <c r="O558" i="56"/>
  <c r="P558" i="56" s="1"/>
  <c r="O265" i="56"/>
  <c r="P265" i="56" s="1"/>
  <c r="O666" i="56"/>
  <c r="P666" i="56" s="1"/>
  <c r="O866" i="56"/>
  <c r="P866" i="56" s="1"/>
  <c r="O646" i="56"/>
  <c r="P646" i="56" s="1"/>
  <c r="O1119" i="56"/>
  <c r="P1119" i="56" s="1"/>
  <c r="O1022" i="56"/>
  <c r="P1022" i="56" s="1"/>
  <c r="O383" i="56"/>
  <c r="P383" i="56" s="1"/>
  <c r="O610" i="56"/>
  <c r="P610" i="56" s="1"/>
  <c r="O354" i="56"/>
  <c r="P354" i="56" s="1"/>
  <c r="O778" i="56"/>
  <c r="P778" i="56" s="1"/>
  <c r="O651" i="56"/>
  <c r="P651" i="56" s="1"/>
  <c r="O395" i="56"/>
  <c r="P395" i="56" s="1"/>
  <c r="O1057" i="56"/>
  <c r="P1057" i="56" s="1"/>
  <c r="O386" i="56"/>
  <c r="P386" i="56" s="1"/>
  <c r="P27" i="56"/>
  <c r="O833" i="56"/>
  <c r="P833" i="56" s="1"/>
  <c r="O293" i="56"/>
  <c r="P293" i="56" s="1"/>
  <c r="O185" i="56"/>
  <c r="P185" i="56" s="1"/>
  <c r="O1090" i="56"/>
  <c r="P1090" i="56" s="1"/>
  <c r="O1080" i="56"/>
  <c r="P1080" i="56" s="1"/>
  <c r="O901" i="56"/>
  <c r="P901" i="56" s="1"/>
  <c r="O628" i="56"/>
  <c r="P628" i="56" s="1"/>
  <c r="O945" i="56"/>
  <c r="P945" i="56" s="1"/>
  <c r="O1118" i="56"/>
  <c r="P1118" i="56" s="1"/>
  <c r="O617" i="56"/>
  <c r="P617" i="56" s="1"/>
  <c r="O909" i="56"/>
  <c r="P909" i="56" s="1"/>
  <c r="O330" i="56"/>
  <c r="P330" i="56" s="1"/>
  <c r="O937" i="56"/>
  <c r="P937" i="56" s="1"/>
  <c r="O277" i="56"/>
  <c r="P277" i="56" s="1"/>
  <c r="O624" i="56"/>
  <c r="P624" i="56" s="1"/>
  <c r="O458" i="56"/>
  <c r="P458" i="56" s="1"/>
  <c r="O1062" i="56"/>
  <c r="P1062" i="56" s="1"/>
  <c r="O1013" i="56"/>
  <c r="P1013" i="56" s="1"/>
  <c r="O466" i="56"/>
  <c r="P466" i="56" s="1"/>
  <c r="O765" i="56"/>
  <c r="P765" i="56" s="1"/>
  <c r="O1067" i="56"/>
  <c r="P1067" i="56" s="1"/>
  <c r="O921" i="56"/>
  <c r="P921" i="56" s="1"/>
  <c r="O406" i="56"/>
  <c r="P406" i="56" s="1"/>
  <c r="O310" i="56"/>
  <c r="P310" i="56" s="1"/>
  <c r="O8" i="56"/>
  <c r="P8" i="56" s="1"/>
  <c r="O506" i="56"/>
  <c r="P506" i="56" s="1"/>
  <c r="O741" i="56"/>
  <c r="P741" i="56" s="1"/>
  <c r="O1051" i="56"/>
  <c r="P1051" i="56" s="1"/>
  <c r="O913" i="56"/>
  <c r="P913" i="56" s="1"/>
  <c r="O1099" i="56"/>
  <c r="P1099" i="56" s="1"/>
  <c r="O1117" i="56"/>
  <c r="P1117" i="56" s="1"/>
  <c r="O578" i="56"/>
  <c r="P578" i="56" s="1"/>
  <c r="O813" i="56"/>
  <c r="P813" i="56" s="1"/>
  <c r="O597" i="56"/>
  <c r="P597" i="56" s="1"/>
  <c r="O478" i="56"/>
  <c r="P478" i="56" s="1"/>
  <c r="O713" i="56"/>
  <c r="P713" i="56" s="1"/>
  <c r="O245" i="56"/>
  <c r="P245" i="56" s="1"/>
  <c r="O231" i="56"/>
  <c r="P231" i="56" s="1"/>
  <c r="O414" i="56"/>
  <c r="P414" i="56" s="1"/>
  <c r="O1126" i="56"/>
  <c r="P1126" i="56" s="1"/>
  <c r="O339" i="56"/>
  <c r="P339" i="56" s="1"/>
  <c r="O229" i="56"/>
  <c r="P229" i="56" s="1"/>
  <c r="O1075" i="56"/>
  <c r="P1075" i="56" s="1"/>
  <c r="O1059" i="56"/>
  <c r="P1059" i="56" s="1"/>
  <c r="O837" i="56"/>
  <c r="P837" i="56" s="1"/>
  <c r="O323" i="56"/>
  <c r="P323" i="56" s="1"/>
  <c r="O1029" i="56"/>
  <c r="P1029" i="56" s="1"/>
  <c r="O1076" i="56"/>
  <c r="P1076" i="56" s="1"/>
  <c r="O809" i="56"/>
  <c r="P809" i="56" s="1"/>
  <c r="O39" i="56"/>
  <c r="P39" i="56" s="1"/>
  <c r="O1103" i="56"/>
  <c r="P1103" i="56" s="1"/>
  <c r="O1060" i="56"/>
  <c r="P1060" i="56" s="1"/>
  <c r="O949" i="56"/>
  <c r="P949" i="56" s="1"/>
  <c r="O1056" i="56"/>
  <c r="P1056" i="56" s="1"/>
  <c r="O1095" i="56"/>
  <c r="P1095" i="56" s="1"/>
  <c r="O929" i="56"/>
  <c r="P929" i="56" s="1"/>
  <c r="O612" i="56"/>
  <c r="P612" i="56" s="1"/>
  <c r="O1131" i="56"/>
  <c r="P1131" i="56" s="1"/>
  <c r="O957" i="56"/>
  <c r="P957" i="56" s="1"/>
  <c r="O613" i="56"/>
  <c r="P613" i="56" s="1"/>
  <c r="O857" i="56"/>
  <c r="P857" i="56" s="1"/>
  <c r="O344" i="56"/>
  <c r="P344" i="56" s="1"/>
  <c r="O1055" i="56"/>
  <c r="P1055" i="56" s="1"/>
  <c r="O604" i="56"/>
  <c r="P604" i="56" s="1"/>
  <c r="O997" i="56"/>
  <c r="P997" i="56" s="1"/>
  <c r="O1063" i="56"/>
  <c r="P1063" i="56" s="1"/>
  <c r="O637" i="56"/>
  <c r="P637" i="56" s="1"/>
  <c r="O550" i="56"/>
  <c r="P550" i="56" s="1"/>
  <c r="O849" i="56"/>
  <c r="P849" i="56" s="1"/>
  <c r="O1054" i="56"/>
  <c r="P1054" i="56" s="1"/>
  <c r="O305" i="56"/>
  <c r="P305" i="56" s="1"/>
  <c r="O514" i="56"/>
  <c r="P514" i="56" s="1"/>
  <c r="O749" i="56"/>
  <c r="P749" i="56" s="1"/>
  <c r="O1025" i="56"/>
  <c r="P1025" i="56" s="1"/>
  <c r="O969" i="56"/>
  <c r="P969" i="56" s="1"/>
  <c r="O635" i="56"/>
  <c r="P635" i="56" s="1"/>
  <c r="O423" i="56"/>
  <c r="P423" i="56" s="1"/>
  <c r="O177" i="56"/>
  <c r="P177" i="56" s="1"/>
  <c r="O169" i="56"/>
  <c r="P169" i="56" s="1"/>
  <c r="O321" i="56"/>
  <c r="P321" i="56" s="1"/>
  <c r="O705" i="56"/>
  <c r="P705" i="56" s="1"/>
  <c r="O438" i="56"/>
  <c r="P438" i="56" s="1"/>
  <c r="O367" i="56"/>
  <c r="P367" i="56" s="1"/>
  <c r="O773" i="56"/>
  <c r="P773" i="56" s="1"/>
  <c r="O1079" i="56"/>
  <c r="P1079" i="56" s="1"/>
  <c r="O781" i="56"/>
  <c r="P781" i="56" s="1"/>
  <c r="O1066" i="56"/>
  <c r="P1066" i="56" s="1"/>
  <c r="O745" i="56"/>
  <c r="P745" i="56" s="1"/>
  <c r="O85" i="56"/>
  <c r="P85" i="56" s="1"/>
  <c r="O1100" i="56"/>
  <c r="P1100" i="56" s="1"/>
  <c r="O343" i="56"/>
  <c r="P343" i="56" s="1"/>
  <c r="O885" i="56"/>
  <c r="P885" i="56" s="1"/>
  <c r="O307" i="56"/>
  <c r="P307" i="56" s="1"/>
  <c r="O1133" i="56"/>
  <c r="P1133" i="56" s="1"/>
  <c r="O893" i="56"/>
  <c r="P893" i="56" s="1"/>
  <c r="O793" i="56"/>
  <c r="P793" i="56" s="1"/>
  <c r="O193" i="56"/>
  <c r="P193" i="56" s="1"/>
  <c r="O451" i="56"/>
  <c r="P451" i="56" s="1"/>
  <c r="O1040" i="56"/>
  <c r="P1040" i="56" s="1"/>
  <c r="O4" i="56"/>
  <c r="O327" i="56"/>
  <c r="P327" i="56" s="1"/>
  <c r="O933" i="56"/>
  <c r="P933" i="56" s="1"/>
  <c r="O338" i="56"/>
  <c r="P338" i="56" s="1"/>
  <c r="O1033" i="56"/>
  <c r="P1033" i="56" s="1"/>
  <c r="O486" i="56"/>
  <c r="P486" i="56" s="1"/>
  <c r="O785" i="56"/>
  <c r="P785" i="56" s="1"/>
  <c r="O632" i="56"/>
  <c r="P632" i="56" s="1"/>
  <c r="O1083" i="56"/>
  <c r="P1083" i="56" s="1"/>
  <c r="O1005" i="56"/>
  <c r="P1005" i="56" s="1"/>
  <c r="O841" i="56"/>
  <c r="P841" i="56" s="1"/>
  <c r="O454" i="56"/>
  <c r="P454" i="56" s="1"/>
  <c r="O359" i="56"/>
  <c r="P359" i="56" s="1"/>
  <c r="O189" i="56"/>
  <c r="P189" i="56" s="1"/>
  <c r="O1037" i="56"/>
  <c r="P1037" i="56" s="1"/>
  <c r="O961" i="56"/>
  <c r="P961" i="56" s="1"/>
  <c r="O633" i="56"/>
  <c r="P633" i="56" s="1"/>
  <c r="O374" i="56"/>
  <c r="P374" i="56" s="1"/>
  <c r="O600" i="56"/>
  <c r="P600" i="56" s="1"/>
  <c r="O1042" i="56"/>
  <c r="P1042" i="56" s="1"/>
  <c r="O636" i="56"/>
  <c r="P636" i="56" s="1"/>
  <c r="O717" i="56"/>
  <c r="P717" i="56" s="1"/>
  <c r="O1001" i="56"/>
  <c r="P1001" i="56" s="1"/>
  <c r="O351" i="56"/>
  <c r="P351" i="56" s="1"/>
  <c r="O1130" i="56"/>
  <c r="P1130" i="56" s="1"/>
  <c r="O625" i="56"/>
  <c r="P625" i="56" s="1"/>
  <c r="O586" i="56"/>
  <c r="P586" i="56" s="1"/>
  <c r="O566" i="56"/>
  <c r="P566" i="56" s="1"/>
  <c r="O801" i="56"/>
  <c r="P801" i="56" s="1"/>
  <c r="O601" i="56"/>
  <c r="P601" i="56" s="1"/>
  <c r="O530" i="56"/>
  <c r="P530" i="56" s="1"/>
  <c r="O829" i="56"/>
  <c r="P829" i="56" s="1"/>
  <c r="O314" i="56"/>
  <c r="P314" i="56" s="1"/>
  <c r="O620" i="56"/>
  <c r="P620" i="56" s="1"/>
  <c r="O985" i="56"/>
  <c r="P985" i="56" s="1"/>
  <c r="O729" i="56"/>
  <c r="P729" i="56" s="1"/>
  <c r="O259" i="56"/>
  <c r="P259" i="56" s="1"/>
  <c r="O207" i="56"/>
  <c r="P207" i="56" s="1"/>
  <c r="O147" i="56"/>
  <c r="P147" i="56" s="1"/>
  <c r="O609" i="56"/>
  <c r="P609" i="56" s="1"/>
  <c r="O570" i="56"/>
  <c r="P570" i="56" s="1"/>
  <c r="O805" i="56"/>
  <c r="P805" i="56" s="1"/>
  <c r="O1139" i="56"/>
  <c r="P1139" i="56" s="1"/>
  <c r="O1064" i="56"/>
  <c r="P1064" i="56" s="1"/>
  <c r="O977" i="56"/>
  <c r="P977" i="56" s="1"/>
  <c r="O721" i="56"/>
  <c r="P721" i="56" s="1"/>
  <c r="O1106" i="56"/>
  <c r="P1106" i="56" s="1"/>
  <c r="O303" i="56"/>
  <c r="P303" i="56" s="1"/>
  <c r="O941" i="56"/>
  <c r="P941" i="56" s="1"/>
  <c r="O315" i="56"/>
  <c r="P315" i="56" s="1"/>
  <c r="O777" i="56"/>
  <c r="P777" i="56" s="1"/>
  <c r="O390" i="56"/>
  <c r="P390" i="56" s="1"/>
  <c r="O295" i="56"/>
  <c r="P295" i="56" s="1"/>
  <c r="O117" i="56"/>
  <c r="P117" i="56" s="1"/>
  <c r="AE17" i="57"/>
  <c r="AI5" i="57"/>
  <c r="AJ4" i="57"/>
  <c r="AJ5" i="57"/>
  <c r="T5" i="56" l="1"/>
  <c r="T4" i="56"/>
  <c r="U5" i="56"/>
  <c r="U4" i="56"/>
  <c r="P4" i="56"/>
  <c r="AJ19" i="57"/>
  <c r="AJ18" i="57"/>
  <c r="AJ16" i="57"/>
  <c r="AI6" i="57"/>
  <c r="AK4" i="57"/>
  <c r="AJ20" i="57"/>
  <c r="AJ6" i="57"/>
  <c r="AJ17" i="57"/>
  <c r="AK5" i="57"/>
  <c r="AK6" i="57" l="1"/>
  <c r="T6" i="56"/>
  <c r="U17" i="56"/>
  <c r="U20" i="56"/>
  <c r="U16" i="56"/>
  <c r="U19" i="56"/>
  <c r="U18" i="56"/>
  <c r="U6" i="56"/>
  <c r="V4" i="56"/>
  <c r="V5" i="56"/>
  <c r="AJ21" i="57"/>
  <c r="U21" i="56" l="1"/>
  <c r="V6" i="56"/>
  <c r="C188" i="45"/>
  <c r="C140" i="45"/>
  <c r="C117" i="45"/>
  <c r="C165" i="45"/>
  <c r="C72" i="45"/>
  <c r="C50" i="45"/>
  <c r="C29" i="45"/>
  <c r="Q3" i="44"/>
  <c r="Q4" i="44"/>
  <c r="Q5" i="44"/>
  <c r="Q6" i="44"/>
  <c r="Q7" i="44"/>
  <c r="Q8" i="44"/>
  <c r="Q9" i="44"/>
  <c r="Q10" i="44"/>
  <c r="Q11" i="44"/>
  <c r="Q12" i="44"/>
  <c r="Q13" i="44"/>
  <c r="Q14" i="44"/>
  <c r="Q15" i="44"/>
  <c r="Q16" i="44"/>
  <c r="Q17" i="44"/>
  <c r="Q18" i="44"/>
  <c r="Q19" i="44"/>
  <c r="Q20" i="44"/>
  <c r="Q21" i="44"/>
  <c r="Q22" i="44"/>
  <c r="Q23" i="44"/>
  <c r="Q24" i="44"/>
  <c r="Q25" i="44"/>
  <c r="Q26" i="44"/>
  <c r="Q27" i="44"/>
  <c r="Q28" i="44"/>
  <c r="Q29" i="44"/>
  <c r="Q30" i="44"/>
  <c r="Q31" i="44"/>
  <c r="Q32" i="44"/>
  <c r="Q33" i="44"/>
  <c r="Q34" i="44"/>
  <c r="Q35" i="44"/>
  <c r="Q36" i="44"/>
  <c r="Q37" i="44"/>
  <c r="Q38" i="44"/>
  <c r="Q39" i="44"/>
  <c r="Q40" i="44"/>
  <c r="Q41" i="44"/>
  <c r="Q42" i="44"/>
  <c r="Q43" i="44"/>
  <c r="Q44" i="44"/>
  <c r="Q45" i="44"/>
  <c r="Q46" i="44"/>
  <c r="Q47" i="44"/>
  <c r="Q48" i="44"/>
  <c r="Q49" i="44"/>
  <c r="Q50" i="44"/>
  <c r="Q51" i="44"/>
  <c r="Q52" i="44"/>
  <c r="Q53" i="44"/>
  <c r="Q54" i="44"/>
  <c r="Q55" i="44"/>
  <c r="Q56" i="44"/>
  <c r="Q57" i="44"/>
  <c r="Q58" i="44"/>
  <c r="Q59" i="44"/>
  <c r="Q60" i="44"/>
  <c r="Q61" i="44"/>
  <c r="Q62" i="44"/>
  <c r="Q63" i="44"/>
  <c r="Q64" i="44"/>
  <c r="Q65" i="44"/>
  <c r="Q66" i="44"/>
  <c r="Q67" i="44"/>
  <c r="Q68" i="44"/>
  <c r="Q69" i="44"/>
  <c r="Q70" i="44"/>
  <c r="Q71" i="44"/>
  <c r="Q72" i="44"/>
  <c r="Q73" i="44"/>
  <c r="Q74" i="44"/>
  <c r="Q75" i="44"/>
  <c r="Q76" i="44"/>
  <c r="Q77" i="44"/>
  <c r="Q78" i="44"/>
  <c r="Q79" i="44"/>
  <c r="Q80" i="44"/>
  <c r="Q81" i="44"/>
  <c r="Q82" i="44"/>
  <c r="Q83" i="44"/>
  <c r="Q84" i="44"/>
  <c r="Q85" i="44"/>
  <c r="Q86" i="44"/>
  <c r="Q87" i="44"/>
  <c r="Q88" i="44"/>
  <c r="Q89" i="44"/>
  <c r="Q90" i="44"/>
  <c r="Q91" i="44"/>
  <c r="Q92" i="44"/>
  <c r="Q93" i="44"/>
  <c r="Q94" i="44"/>
  <c r="Q95" i="44"/>
  <c r="Q96" i="44"/>
  <c r="Q97" i="44"/>
  <c r="Q98" i="44"/>
  <c r="Q99" i="44"/>
  <c r="Q100" i="44"/>
  <c r="Q101" i="44"/>
  <c r="Q102" i="44"/>
  <c r="Q103" i="44"/>
  <c r="Q104" i="44"/>
  <c r="Q105" i="44"/>
  <c r="Q106" i="44"/>
  <c r="Q107" i="44"/>
  <c r="Q108" i="44"/>
  <c r="Q109" i="44"/>
  <c r="Q110" i="44"/>
  <c r="Q111" i="44"/>
  <c r="Q112" i="44"/>
  <c r="Q113" i="44"/>
  <c r="Q114" i="44"/>
  <c r="Q115" i="44"/>
  <c r="Q116" i="44"/>
  <c r="Q117" i="44"/>
  <c r="Q118" i="44"/>
  <c r="Q119" i="44"/>
  <c r="Q120" i="44"/>
  <c r="Q121" i="44"/>
  <c r="Q122" i="44"/>
  <c r="Q123" i="44"/>
  <c r="Q124" i="44"/>
  <c r="Q125" i="44"/>
  <c r="Q126" i="44"/>
  <c r="Q127" i="44"/>
  <c r="Q128" i="44"/>
  <c r="Q129" i="44"/>
  <c r="Q130" i="44"/>
  <c r="Q131" i="44"/>
  <c r="Q132" i="44"/>
  <c r="Q133" i="44"/>
  <c r="Q134" i="44"/>
  <c r="Q135" i="44"/>
  <c r="Q136" i="44"/>
  <c r="Q137" i="44"/>
  <c r="Q138" i="44"/>
  <c r="Q139" i="44"/>
  <c r="Q140" i="44"/>
  <c r="Q141" i="44"/>
  <c r="Q142" i="44"/>
  <c r="Q143" i="44"/>
  <c r="Q144" i="44"/>
  <c r="Q145" i="44"/>
  <c r="Q146" i="44"/>
  <c r="Q147" i="44"/>
  <c r="Q148" i="44"/>
  <c r="Q149" i="44"/>
  <c r="Q150" i="44"/>
  <c r="Q151" i="44"/>
  <c r="Q152" i="44"/>
  <c r="Q153" i="44"/>
  <c r="Q154" i="44"/>
  <c r="Q155" i="44"/>
  <c r="Q156" i="44"/>
  <c r="Q157" i="44"/>
  <c r="Q158" i="44"/>
  <c r="Q159" i="44"/>
  <c r="Q160" i="44"/>
  <c r="Q161" i="44"/>
  <c r="Q162" i="44"/>
  <c r="Q163" i="44"/>
  <c r="Q164" i="44"/>
  <c r="Q165" i="44"/>
  <c r="Q166" i="44"/>
  <c r="Q167" i="44"/>
  <c r="Q168" i="44"/>
  <c r="Q169" i="44"/>
  <c r="Q170" i="44"/>
  <c r="Q171" i="44"/>
  <c r="Q172" i="44"/>
  <c r="Q173" i="44"/>
  <c r="Q174" i="44"/>
  <c r="Q175" i="44"/>
  <c r="Q176" i="44"/>
  <c r="Q177" i="44"/>
  <c r="Q178" i="44"/>
  <c r="Q179" i="44"/>
  <c r="Q180" i="44"/>
  <c r="Q181" i="44"/>
  <c r="Q182" i="44"/>
  <c r="Q183" i="44"/>
  <c r="Q184" i="44"/>
  <c r="Q185" i="44"/>
  <c r="Q186" i="44"/>
  <c r="Q187" i="44"/>
  <c r="Q188" i="44"/>
  <c r="Q189" i="44"/>
  <c r="Q190" i="44"/>
  <c r="Q191" i="44"/>
  <c r="Q192" i="44"/>
  <c r="Q193" i="44"/>
  <c r="Q194" i="44"/>
  <c r="Q195" i="44"/>
  <c r="Q196" i="44"/>
  <c r="Q197" i="44"/>
  <c r="Q198" i="44"/>
  <c r="Q199" i="44"/>
  <c r="Q200" i="44"/>
  <c r="Q201" i="44"/>
  <c r="Q202" i="44"/>
  <c r="Q203" i="44"/>
  <c r="Q204" i="44"/>
  <c r="Q205" i="44"/>
  <c r="Q206" i="44"/>
  <c r="Q207" i="44"/>
  <c r="Q208" i="44"/>
  <c r="Q209" i="44"/>
  <c r="Q210" i="44"/>
  <c r="Q211" i="44"/>
  <c r="Q212" i="44"/>
  <c r="Q213" i="44"/>
  <c r="Q214" i="44"/>
  <c r="Q215" i="44"/>
  <c r="Q216" i="44"/>
  <c r="Q217" i="44"/>
  <c r="Q218" i="44"/>
  <c r="Q219" i="44"/>
  <c r="Q220" i="44"/>
  <c r="Q221" i="44"/>
  <c r="Q222" i="44"/>
  <c r="Q223" i="44"/>
  <c r="Q224" i="44"/>
  <c r="Q225" i="44"/>
  <c r="Q226" i="44"/>
  <c r="Q227" i="44"/>
  <c r="Q228" i="44"/>
  <c r="Q229" i="44"/>
  <c r="Q230" i="44"/>
  <c r="Q231" i="44"/>
  <c r="Q232" i="44"/>
  <c r="Q233" i="44"/>
  <c r="Q234" i="44"/>
  <c r="Q235" i="44"/>
  <c r="Q236" i="44"/>
  <c r="Q237" i="44"/>
  <c r="Q238" i="44"/>
  <c r="Q239" i="44"/>
  <c r="Q240" i="44"/>
  <c r="Q241" i="44"/>
  <c r="Q242" i="44"/>
  <c r="Q243" i="44"/>
  <c r="Q244" i="44"/>
  <c r="Q245" i="44"/>
  <c r="Q246" i="44"/>
  <c r="Q247" i="44"/>
  <c r="Q248" i="44"/>
  <c r="Q249" i="44"/>
  <c r="Q250" i="44"/>
  <c r="Q251" i="44"/>
  <c r="Q252" i="44"/>
  <c r="Q253" i="44"/>
  <c r="Q254" i="44"/>
  <c r="Q255" i="44"/>
  <c r="Q256" i="44"/>
  <c r="Q257" i="44"/>
  <c r="Q258" i="44"/>
  <c r="Q259" i="44"/>
  <c r="Q260" i="44"/>
  <c r="Q261" i="44"/>
  <c r="Q262" i="44"/>
  <c r="Q263" i="44"/>
  <c r="Q264" i="44"/>
  <c r="Q265" i="44"/>
  <c r="Q266" i="44"/>
  <c r="Q267" i="44"/>
  <c r="Q268" i="44"/>
  <c r="Q269" i="44"/>
  <c r="Q270" i="44"/>
  <c r="Q271" i="44"/>
  <c r="Q272" i="44"/>
  <c r="Q273" i="44"/>
  <c r="Q274" i="44"/>
  <c r="Q275" i="44"/>
  <c r="Q276" i="44"/>
  <c r="Q277" i="44"/>
  <c r="Q278" i="44"/>
  <c r="Q279" i="44"/>
  <c r="Q280" i="44"/>
  <c r="Q281" i="44"/>
  <c r="Q282" i="44"/>
  <c r="Q283" i="44"/>
  <c r="Q284" i="44"/>
  <c r="Q285" i="44"/>
  <c r="Q286" i="44"/>
  <c r="Q287" i="44"/>
  <c r="Q288" i="44"/>
  <c r="Q289" i="44"/>
  <c r="Q290" i="44"/>
  <c r="Q291" i="44"/>
  <c r="Q292" i="44"/>
  <c r="Q293" i="44"/>
  <c r="Q294" i="44"/>
  <c r="Q295" i="44"/>
  <c r="Q296" i="44"/>
  <c r="Q297" i="44"/>
  <c r="Q298" i="44"/>
  <c r="Q299" i="44"/>
  <c r="Q300" i="44"/>
  <c r="Q301" i="44"/>
  <c r="Q302" i="44"/>
  <c r="Q303" i="44"/>
  <c r="Q304" i="44"/>
  <c r="Q305" i="44"/>
  <c r="Q306" i="44"/>
  <c r="Q307" i="44"/>
  <c r="Q308" i="44"/>
  <c r="Q309" i="44"/>
  <c r="Q310" i="44"/>
  <c r="Q311" i="44"/>
  <c r="Q312" i="44"/>
  <c r="Q313" i="44"/>
  <c r="Q314" i="44"/>
  <c r="Q315" i="44"/>
  <c r="Q316" i="44"/>
  <c r="Q317" i="44"/>
  <c r="Q318" i="44"/>
  <c r="Q319" i="44"/>
  <c r="Q320" i="44"/>
  <c r="Q321" i="44"/>
  <c r="Q322" i="44"/>
  <c r="Q323" i="44"/>
  <c r="Q324" i="44"/>
  <c r="Q325" i="44"/>
  <c r="Q326" i="44"/>
  <c r="Q327" i="44"/>
  <c r="Q328" i="44"/>
  <c r="Q329" i="44"/>
  <c r="Q330" i="44"/>
  <c r="Q331" i="44"/>
  <c r="Q332" i="44"/>
  <c r="Q333" i="44"/>
  <c r="Q334" i="44"/>
  <c r="Q335" i="44"/>
  <c r="Q336" i="44"/>
  <c r="Q337" i="44"/>
  <c r="Q338" i="44"/>
  <c r="Q339" i="44"/>
  <c r="Q340" i="44"/>
  <c r="Q341" i="44"/>
  <c r="Q342" i="44"/>
  <c r="Q343" i="44"/>
  <c r="Q344" i="44"/>
  <c r="Q345" i="44"/>
  <c r="Q346" i="44"/>
  <c r="Q347" i="44"/>
  <c r="Q348" i="44"/>
  <c r="Q349" i="44"/>
  <c r="Q350" i="44"/>
  <c r="Q351" i="44"/>
  <c r="Q352" i="44"/>
  <c r="Q353" i="44"/>
  <c r="Q354" i="44"/>
  <c r="Q355" i="44"/>
  <c r="Q356" i="44"/>
  <c r="Q357" i="44"/>
  <c r="Q358" i="44"/>
  <c r="Q359" i="44"/>
  <c r="Q360" i="44"/>
  <c r="Q361" i="44"/>
  <c r="Q362" i="44"/>
  <c r="Q363" i="44"/>
  <c r="Q364" i="44"/>
  <c r="Q365" i="44"/>
  <c r="Q366" i="44"/>
  <c r="Q367" i="44"/>
  <c r="Q368" i="44"/>
  <c r="Q369" i="44"/>
  <c r="Q370" i="44"/>
  <c r="Q371" i="44"/>
  <c r="Q372" i="44"/>
  <c r="Q373" i="44"/>
  <c r="Q374" i="44"/>
  <c r="Q375" i="44"/>
  <c r="Q376" i="44"/>
  <c r="Q377" i="44"/>
  <c r="Q378" i="44"/>
  <c r="Q379" i="44"/>
  <c r="Q380" i="44"/>
  <c r="Q381" i="44"/>
  <c r="Q382" i="44"/>
  <c r="Q383" i="44"/>
  <c r="Q384" i="44"/>
  <c r="Q385" i="44"/>
  <c r="Q386" i="44"/>
  <c r="Q387" i="44"/>
  <c r="Q388" i="44"/>
  <c r="Q389" i="44"/>
  <c r="Q390" i="44"/>
  <c r="Q391" i="44"/>
  <c r="Q392" i="44"/>
  <c r="Q393" i="44"/>
  <c r="Q394" i="44"/>
  <c r="Q395" i="44"/>
  <c r="Q396" i="44"/>
  <c r="Q397" i="44"/>
  <c r="Q398" i="44"/>
  <c r="Q399" i="44"/>
  <c r="Q400" i="44"/>
  <c r="Q401" i="44"/>
  <c r="Q402" i="44"/>
  <c r="Q403" i="44"/>
  <c r="Q404" i="44"/>
  <c r="Q405" i="44"/>
  <c r="Q406" i="44"/>
  <c r="Q407" i="44"/>
  <c r="Q408" i="44"/>
  <c r="Q409" i="44"/>
  <c r="Q410" i="44"/>
  <c r="Q411" i="44"/>
  <c r="Q412" i="44"/>
  <c r="Q413" i="44"/>
  <c r="Q414" i="44"/>
  <c r="Q415" i="44"/>
  <c r="Q416" i="44"/>
  <c r="Q417" i="44"/>
  <c r="Q418" i="44"/>
  <c r="Q419" i="44"/>
  <c r="Q420" i="44"/>
  <c r="Q421" i="44"/>
  <c r="Q422" i="44"/>
  <c r="Q423" i="44"/>
  <c r="Q424" i="44"/>
  <c r="Q425" i="44"/>
  <c r="Q426" i="44"/>
  <c r="Q427" i="44"/>
  <c r="Q428" i="44"/>
  <c r="Q429" i="44"/>
  <c r="Q430" i="44"/>
  <c r="Q431" i="44"/>
  <c r="Q432" i="44"/>
  <c r="Q433" i="44"/>
  <c r="Q434" i="44"/>
  <c r="Q435" i="44"/>
  <c r="Q436" i="44"/>
  <c r="Q437" i="44"/>
  <c r="Q438" i="44"/>
  <c r="Q439" i="44"/>
  <c r="Q440" i="44"/>
  <c r="Q441" i="44"/>
  <c r="Q442" i="44"/>
  <c r="Q443" i="44"/>
  <c r="Q444" i="44"/>
  <c r="Q445" i="44"/>
  <c r="Q446" i="44"/>
  <c r="Q447" i="44"/>
  <c r="Q448" i="44"/>
  <c r="Q449" i="44"/>
  <c r="Q450" i="44"/>
  <c r="Q451" i="44"/>
  <c r="Q452" i="44"/>
  <c r="Q453" i="44"/>
  <c r="Q454" i="44"/>
  <c r="Q455" i="44"/>
  <c r="Q456" i="44"/>
  <c r="Q457" i="44"/>
  <c r="Q458" i="44"/>
  <c r="Q459" i="44"/>
  <c r="Q460" i="44"/>
  <c r="Q461" i="44"/>
  <c r="Q462" i="44"/>
  <c r="Q463" i="44"/>
  <c r="Q464" i="44"/>
  <c r="Q465" i="44"/>
  <c r="Q466" i="44"/>
  <c r="Q467" i="44"/>
  <c r="Q468" i="44"/>
  <c r="Q469" i="44"/>
  <c r="Q470" i="44"/>
  <c r="Q471" i="44"/>
  <c r="Q472" i="44"/>
  <c r="Q473" i="44"/>
  <c r="Q474" i="44"/>
  <c r="Q475" i="44"/>
  <c r="Q476" i="44"/>
  <c r="Q477" i="44"/>
  <c r="Q478" i="44"/>
  <c r="Q479" i="44"/>
  <c r="Q480" i="44"/>
  <c r="Q481" i="44"/>
  <c r="Q482" i="44"/>
  <c r="Q483" i="44"/>
  <c r="Q484" i="44"/>
  <c r="Q485" i="44"/>
  <c r="Q486" i="44"/>
  <c r="Q487" i="44"/>
  <c r="Q488" i="44"/>
  <c r="Q489" i="44"/>
  <c r="Q490" i="44"/>
  <c r="Q491" i="44"/>
  <c r="Q492" i="44"/>
  <c r="Q493" i="44"/>
  <c r="Q494" i="44"/>
  <c r="Q495" i="44"/>
  <c r="Q496" i="44"/>
  <c r="Q497" i="44"/>
  <c r="Q498" i="44"/>
  <c r="Q499" i="44"/>
  <c r="Q500" i="44"/>
  <c r="Q501" i="44"/>
  <c r="Q502" i="44"/>
  <c r="Q503" i="44"/>
  <c r="Q504" i="44"/>
  <c r="Q505" i="44"/>
  <c r="Q506" i="44"/>
  <c r="Q507" i="44"/>
  <c r="Q508" i="44"/>
  <c r="Q509" i="44"/>
  <c r="Q510" i="44"/>
  <c r="Q511" i="44"/>
  <c r="Q512" i="44"/>
  <c r="Q513" i="44"/>
  <c r="Q514" i="44"/>
  <c r="Q515" i="44"/>
  <c r="Q516" i="44"/>
  <c r="Q517" i="44"/>
  <c r="Q518" i="44"/>
  <c r="Q519" i="44"/>
  <c r="Q520" i="44"/>
  <c r="Q521" i="44"/>
  <c r="Q522" i="44"/>
  <c r="Q523" i="44"/>
  <c r="Q524" i="44"/>
  <c r="Q525" i="44"/>
  <c r="Q526" i="44"/>
  <c r="Q527" i="44"/>
  <c r="Q528" i="44"/>
  <c r="Q529" i="44"/>
  <c r="Q530" i="44"/>
  <c r="Q531" i="44"/>
  <c r="Q532" i="44"/>
  <c r="Q533" i="44"/>
  <c r="Q534" i="44"/>
  <c r="Q535" i="44"/>
  <c r="Q536" i="44"/>
  <c r="Q537" i="44"/>
  <c r="Q538" i="44"/>
  <c r="Q539" i="44"/>
  <c r="Q540" i="44"/>
  <c r="Q541" i="44"/>
  <c r="Q542" i="44"/>
  <c r="Q543" i="44"/>
  <c r="Q544" i="44"/>
  <c r="Q545" i="44"/>
  <c r="Q546" i="44"/>
  <c r="Q547" i="44"/>
  <c r="Q548" i="44"/>
  <c r="Q549" i="44"/>
  <c r="Q550" i="44"/>
  <c r="Q551" i="44"/>
  <c r="Q552" i="44"/>
  <c r="Q553" i="44"/>
  <c r="Q554" i="44"/>
  <c r="Q555" i="44"/>
  <c r="Q556" i="44"/>
  <c r="Q557" i="44"/>
  <c r="Q558" i="44"/>
  <c r="Q559" i="44"/>
  <c r="Q560" i="44"/>
  <c r="Q561" i="44"/>
  <c r="Q562" i="44"/>
  <c r="Q563" i="44"/>
  <c r="Q564" i="44"/>
  <c r="Q565" i="44"/>
  <c r="Q566" i="44"/>
  <c r="Q567" i="44"/>
  <c r="Q568" i="44"/>
  <c r="Q569" i="44"/>
  <c r="Q570" i="44"/>
  <c r="Q571" i="44"/>
  <c r="Q572" i="44"/>
  <c r="Q573" i="44"/>
  <c r="Q574" i="44"/>
  <c r="Q575" i="44"/>
  <c r="Q576" i="44"/>
  <c r="Q577" i="44"/>
  <c r="Q578" i="44"/>
  <c r="Q579" i="44"/>
  <c r="Q580" i="44"/>
  <c r="Q581" i="44"/>
  <c r="Q582" i="44"/>
  <c r="Q583" i="44"/>
  <c r="Q584" i="44"/>
  <c r="Q585" i="44"/>
  <c r="Q586" i="44"/>
  <c r="Q587" i="44"/>
  <c r="Q588" i="44"/>
  <c r="Q589" i="44"/>
  <c r="Q590" i="44"/>
  <c r="Q591" i="44"/>
  <c r="Q592" i="44"/>
  <c r="Q593" i="44"/>
  <c r="Q594" i="44"/>
  <c r="Q595" i="44"/>
  <c r="Q596" i="44"/>
  <c r="Q597" i="44"/>
  <c r="Q598" i="44"/>
  <c r="Q599" i="44"/>
  <c r="Q600" i="44"/>
  <c r="Q601" i="44"/>
  <c r="Q602" i="44"/>
  <c r="Q603" i="44"/>
  <c r="Q604" i="44"/>
  <c r="Q605" i="44"/>
  <c r="Q606" i="44"/>
  <c r="Q607" i="44"/>
  <c r="Q608" i="44"/>
  <c r="Q609" i="44"/>
  <c r="Q610" i="44"/>
  <c r="Q611" i="44"/>
  <c r="Q612" i="44"/>
  <c r="Q613" i="44"/>
  <c r="Q614" i="44"/>
  <c r="Q615" i="44"/>
  <c r="Q616" i="44"/>
  <c r="Q617" i="44"/>
  <c r="Q618" i="44"/>
  <c r="Q619" i="44"/>
  <c r="Q620" i="44"/>
  <c r="Q621" i="44"/>
  <c r="Q622" i="44"/>
  <c r="Q623" i="44"/>
  <c r="Q624" i="44"/>
  <c r="Q625" i="44"/>
  <c r="Q626" i="44"/>
  <c r="Q627" i="44"/>
  <c r="Q628" i="44"/>
  <c r="Q629" i="44"/>
  <c r="Q630" i="44"/>
  <c r="Q631" i="44"/>
  <c r="Q632" i="44"/>
  <c r="Q633" i="44"/>
  <c r="Q634" i="44"/>
  <c r="Q635" i="44"/>
  <c r="Q636" i="44"/>
  <c r="Q637" i="44"/>
  <c r="Q638" i="44"/>
  <c r="Q639" i="44"/>
  <c r="Q640" i="44"/>
  <c r="Q641" i="44"/>
  <c r="Q642" i="44"/>
  <c r="Q643" i="44"/>
  <c r="Q644" i="44"/>
  <c r="Q645" i="44"/>
  <c r="Q646" i="44"/>
  <c r="Q647" i="44"/>
  <c r="Q648" i="44"/>
  <c r="Q649" i="44"/>
  <c r="Q650" i="44"/>
  <c r="Q651" i="44"/>
  <c r="Q652" i="44"/>
  <c r="Q653" i="44"/>
  <c r="Q654" i="44"/>
  <c r="Q655" i="44"/>
  <c r="Q656" i="44"/>
  <c r="Q657" i="44"/>
  <c r="Q658" i="44"/>
  <c r="Q659" i="44"/>
  <c r="Q660" i="44"/>
  <c r="Q661" i="44"/>
  <c r="Q662" i="44"/>
  <c r="Q663" i="44"/>
  <c r="Q664" i="44"/>
  <c r="Q665" i="44"/>
  <c r="Q666" i="44"/>
  <c r="Q667" i="44"/>
  <c r="Q668" i="44"/>
  <c r="Q669" i="44"/>
  <c r="Q670" i="44"/>
  <c r="Q671" i="44"/>
  <c r="Q672" i="44"/>
  <c r="Q673" i="44"/>
  <c r="Q674" i="44"/>
  <c r="Q675" i="44"/>
  <c r="Q676" i="44"/>
  <c r="Q677" i="44"/>
  <c r="Q678" i="44"/>
  <c r="Q679" i="44"/>
  <c r="Q680" i="44"/>
  <c r="Q681" i="44"/>
  <c r="Q682" i="44"/>
  <c r="Q683" i="44"/>
  <c r="Q684" i="44"/>
  <c r="Q685" i="44"/>
  <c r="Q686" i="44"/>
  <c r="Q687" i="44"/>
  <c r="Q688" i="44"/>
  <c r="Q689" i="44"/>
  <c r="Q690" i="44"/>
  <c r="Q691" i="44"/>
  <c r="Q692" i="44"/>
  <c r="Q693" i="44"/>
  <c r="Q694" i="44"/>
  <c r="Q695" i="44"/>
  <c r="Q696" i="44"/>
  <c r="Q697" i="44"/>
  <c r="Q698" i="44"/>
  <c r="Q699" i="44"/>
  <c r="Q700" i="44"/>
  <c r="Q701" i="44"/>
  <c r="Q702" i="44"/>
  <c r="Q703" i="44"/>
  <c r="Q704" i="44"/>
  <c r="Q705" i="44"/>
  <c r="Q706" i="44"/>
  <c r="Q707" i="44"/>
  <c r="Q708" i="44"/>
  <c r="Q709" i="44"/>
  <c r="Q710" i="44"/>
  <c r="Q711" i="44"/>
  <c r="Q712" i="44"/>
  <c r="Q713" i="44"/>
  <c r="Q714" i="44"/>
  <c r="Q715" i="44"/>
  <c r="Q716" i="44"/>
  <c r="Q717" i="44"/>
  <c r="Q718" i="44"/>
  <c r="Q719" i="44"/>
  <c r="Q720" i="44"/>
  <c r="Q721" i="44"/>
  <c r="Q722" i="44"/>
  <c r="Q723" i="44"/>
  <c r="Q724" i="44"/>
  <c r="Q725" i="44"/>
  <c r="Q726" i="44"/>
  <c r="Q727" i="44"/>
  <c r="Q728" i="44"/>
  <c r="Q729" i="44"/>
  <c r="Q730" i="44"/>
  <c r="Q731" i="44"/>
  <c r="Q732" i="44"/>
  <c r="Q733" i="44"/>
  <c r="Q734" i="44"/>
  <c r="Q735" i="44"/>
  <c r="Q736" i="44"/>
  <c r="Q737" i="44"/>
  <c r="Q738" i="44"/>
  <c r="Q739" i="44"/>
  <c r="Q740" i="44"/>
  <c r="Q741" i="44"/>
  <c r="Q742" i="44"/>
  <c r="Q743" i="44"/>
  <c r="Q744" i="44"/>
  <c r="Q745" i="44"/>
  <c r="Q746" i="44"/>
  <c r="Q747" i="44"/>
  <c r="Q748" i="44"/>
  <c r="Q749" i="44"/>
  <c r="Q750" i="44"/>
  <c r="Q751" i="44"/>
  <c r="Q752" i="44"/>
  <c r="Q753" i="44"/>
  <c r="Q754" i="44"/>
  <c r="Q755" i="44"/>
  <c r="Q756" i="44"/>
  <c r="Q757" i="44"/>
  <c r="Q758" i="44"/>
  <c r="Q759" i="44"/>
  <c r="Q760" i="44"/>
  <c r="Q761" i="44"/>
  <c r="Q762" i="44"/>
  <c r="Q763" i="44"/>
  <c r="Q764" i="44"/>
  <c r="Q765" i="44"/>
  <c r="Q766" i="44"/>
  <c r="Q767" i="44"/>
  <c r="Q768" i="44"/>
  <c r="Q769" i="44"/>
  <c r="Q770" i="44"/>
  <c r="Q771" i="44"/>
  <c r="Q772" i="44"/>
  <c r="Q773" i="44"/>
  <c r="Q774" i="44"/>
  <c r="Q775" i="44"/>
  <c r="Q776" i="44"/>
  <c r="Q777" i="44"/>
  <c r="Q778" i="44"/>
  <c r="Q779" i="44"/>
  <c r="Q780" i="44"/>
  <c r="Q781" i="44"/>
  <c r="Q782" i="44"/>
  <c r="Q783" i="44"/>
  <c r="Q784" i="44"/>
  <c r="Q785" i="44"/>
  <c r="Q786" i="44"/>
  <c r="Q787" i="44"/>
  <c r="Q788" i="44"/>
  <c r="Q789" i="44"/>
  <c r="Q790" i="44"/>
  <c r="Q791" i="44"/>
  <c r="Q792" i="44"/>
  <c r="Q793" i="44"/>
  <c r="Q794" i="44"/>
  <c r="Q795" i="44"/>
  <c r="Q796" i="44"/>
  <c r="Q797" i="44"/>
  <c r="Q798" i="44"/>
  <c r="Q799" i="44"/>
  <c r="Q800" i="44"/>
  <c r="Q801" i="44"/>
  <c r="Q802" i="44"/>
  <c r="Q803" i="44"/>
  <c r="Q804" i="44"/>
  <c r="Q805" i="44"/>
  <c r="Q806" i="44"/>
  <c r="Q807" i="44"/>
  <c r="Q808" i="44"/>
  <c r="Q809" i="44"/>
  <c r="Q810" i="44"/>
  <c r="Q811" i="44"/>
  <c r="Q812" i="44"/>
  <c r="Q813" i="44"/>
  <c r="Q814" i="44"/>
  <c r="Q815" i="44"/>
  <c r="Q816" i="44"/>
  <c r="Q817" i="44"/>
  <c r="Q818" i="44"/>
  <c r="Q819" i="44"/>
  <c r="Q820" i="44"/>
  <c r="Q821" i="44"/>
  <c r="Q822" i="44"/>
  <c r="Q823" i="44"/>
  <c r="Q824" i="44"/>
  <c r="Q825" i="44"/>
  <c r="Q826" i="44"/>
  <c r="Q827" i="44"/>
  <c r="Q828" i="44"/>
  <c r="Q829" i="44"/>
  <c r="Q830" i="44"/>
  <c r="Q831" i="44"/>
  <c r="Q832" i="44"/>
  <c r="Q833" i="44"/>
  <c r="Q834" i="44"/>
  <c r="Q835" i="44"/>
  <c r="Q836" i="44"/>
  <c r="Q837" i="44"/>
  <c r="Q838" i="44"/>
  <c r="Q839" i="44"/>
  <c r="Q840" i="44"/>
  <c r="Q841" i="44"/>
  <c r="Q842" i="44"/>
  <c r="Q843" i="44"/>
  <c r="Q844" i="44"/>
  <c r="Q845" i="44"/>
  <c r="Q846" i="44"/>
  <c r="Q847" i="44"/>
  <c r="Q848" i="44"/>
  <c r="Q849" i="44"/>
  <c r="Q850" i="44"/>
  <c r="Q851" i="44"/>
  <c r="Q852" i="44"/>
  <c r="Q853" i="44"/>
  <c r="Q854" i="44"/>
  <c r="Q855" i="44"/>
  <c r="Q856" i="44"/>
  <c r="Q857" i="44"/>
  <c r="Q858" i="44"/>
  <c r="Q859" i="44"/>
  <c r="Q860" i="44"/>
  <c r="Q861" i="44"/>
  <c r="Q862" i="44"/>
  <c r="Q863" i="44"/>
  <c r="Q864" i="44"/>
  <c r="Q865" i="44"/>
  <c r="Q866" i="44"/>
  <c r="Q867" i="44"/>
  <c r="Q868" i="44"/>
  <c r="Q869" i="44"/>
  <c r="Q870" i="44"/>
  <c r="Q871" i="44"/>
  <c r="Q872" i="44"/>
  <c r="Q873" i="44"/>
  <c r="Q874" i="44"/>
  <c r="Q875" i="44"/>
  <c r="Q876" i="44"/>
  <c r="Q877" i="44"/>
  <c r="Q878" i="44"/>
  <c r="Q879" i="44"/>
  <c r="Q880" i="44"/>
  <c r="Q881" i="44"/>
  <c r="Q882" i="44"/>
  <c r="Q883" i="44"/>
  <c r="Q884" i="44"/>
  <c r="Q885" i="44"/>
  <c r="Q886" i="44"/>
  <c r="Q887" i="44"/>
  <c r="Q888" i="44"/>
  <c r="Q889" i="44"/>
  <c r="Q890" i="44"/>
  <c r="Q891" i="44"/>
  <c r="Q892" i="44"/>
  <c r="Q893" i="44"/>
  <c r="Q894" i="44"/>
  <c r="Q895" i="44"/>
  <c r="Q896" i="44"/>
  <c r="Q897" i="44"/>
  <c r="Q898" i="44"/>
  <c r="Q899" i="44"/>
  <c r="Q900" i="44"/>
  <c r="Q901" i="44"/>
  <c r="Q902" i="44"/>
  <c r="Q903" i="44"/>
  <c r="Q904" i="44"/>
  <c r="Q905" i="44"/>
  <c r="Q906" i="44"/>
  <c r="Q907" i="44"/>
  <c r="Q908" i="44"/>
  <c r="Q909" i="44"/>
  <c r="Q910" i="44"/>
  <c r="Q911" i="44"/>
  <c r="Q912" i="44"/>
  <c r="Q913" i="44"/>
  <c r="Q914" i="44"/>
  <c r="Q915" i="44"/>
  <c r="Q916" i="44"/>
  <c r="Q917" i="44"/>
  <c r="Q918" i="44"/>
  <c r="Q919" i="44"/>
  <c r="Q920" i="44"/>
  <c r="Q921" i="44"/>
  <c r="Q922" i="44"/>
  <c r="Q923" i="44"/>
  <c r="Q924" i="44"/>
  <c r="Q925" i="44"/>
  <c r="Q926" i="44"/>
  <c r="Q927" i="44"/>
  <c r="Q928" i="44"/>
  <c r="Q929" i="44"/>
  <c r="Q930" i="44"/>
  <c r="Q931" i="44"/>
  <c r="Q932" i="44"/>
  <c r="Q933" i="44"/>
  <c r="Q934" i="44"/>
  <c r="Q935" i="44"/>
  <c r="Q936" i="44"/>
  <c r="Q937" i="44"/>
  <c r="Q938" i="44"/>
  <c r="Q939" i="44"/>
  <c r="Q940" i="44"/>
  <c r="Q941" i="44"/>
  <c r="Q942" i="44"/>
  <c r="Q943" i="44"/>
  <c r="Q944" i="44"/>
  <c r="Q945" i="44"/>
  <c r="Q946" i="44"/>
  <c r="Q947" i="44"/>
  <c r="Q948" i="44"/>
  <c r="Q949" i="44"/>
  <c r="Q950" i="44"/>
  <c r="Q951" i="44"/>
  <c r="Q952" i="44"/>
  <c r="Q953" i="44"/>
  <c r="Q954" i="44"/>
  <c r="Q955" i="44"/>
  <c r="Q956" i="44"/>
  <c r="Q957" i="44"/>
  <c r="Q958" i="44"/>
  <c r="Q959" i="44"/>
  <c r="Q960" i="44"/>
  <c r="Q961" i="44"/>
  <c r="Q962" i="44"/>
  <c r="Q963" i="44"/>
  <c r="Q964" i="44"/>
  <c r="Q965" i="44"/>
  <c r="Q966" i="44"/>
  <c r="Q967" i="44"/>
  <c r="Q968" i="44"/>
  <c r="Q969" i="44"/>
  <c r="Q970" i="44"/>
  <c r="Q971" i="44"/>
  <c r="Q972" i="44"/>
  <c r="Q973" i="44"/>
  <c r="Q974" i="44"/>
  <c r="Q975" i="44"/>
  <c r="Q976" i="44"/>
  <c r="Q977" i="44"/>
  <c r="Q978" i="44"/>
  <c r="Q979" i="44"/>
  <c r="Q980" i="44"/>
  <c r="Q981" i="44"/>
  <c r="Q982" i="44"/>
  <c r="Q983" i="44"/>
  <c r="Q984" i="44"/>
  <c r="Q985" i="44"/>
  <c r="Q986" i="44"/>
  <c r="Q987" i="44"/>
  <c r="Q988" i="44"/>
  <c r="Q989" i="44"/>
  <c r="Q990" i="44"/>
  <c r="Q991" i="44"/>
  <c r="Q992" i="44"/>
  <c r="Q993" i="44"/>
  <c r="Q994" i="44"/>
  <c r="Q995" i="44"/>
  <c r="Q996" i="44"/>
  <c r="Q997" i="44"/>
  <c r="Q998" i="44"/>
  <c r="Q999" i="44"/>
  <c r="Q1000" i="44"/>
  <c r="Q1001" i="44"/>
  <c r="Q1002" i="44"/>
  <c r="Q1003" i="44"/>
  <c r="Q1004" i="44"/>
  <c r="Q1005" i="44"/>
  <c r="Q1006" i="44"/>
  <c r="Q1007" i="44"/>
  <c r="Q1008" i="44"/>
  <c r="Q1009" i="44"/>
  <c r="Q1010" i="44"/>
  <c r="Q1011" i="44"/>
  <c r="Q1012" i="44"/>
  <c r="Q1013" i="44"/>
  <c r="Q1014" i="44"/>
  <c r="Q1015" i="44"/>
  <c r="Q1016" i="44"/>
  <c r="Q1017" i="44"/>
  <c r="Q1018" i="44"/>
  <c r="Q1019" i="44"/>
  <c r="Q1020" i="44"/>
  <c r="Q1021" i="44"/>
  <c r="Q1022" i="44"/>
  <c r="Q1023" i="44"/>
  <c r="Q1024" i="44"/>
  <c r="Q1025" i="44"/>
  <c r="Q1026" i="44"/>
  <c r="Q1027" i="44"/>
  <c r="Q1028" i="44"/>
  <c r="Q1029" i="44"/>
  <c r="Q1030" i="44"/>
  <c r="Q1031" i="44"/>
  <c r="Q1032" i="44"/>
  <c r="Q1033" i="44"/>
  <c r="Q1034" i="44"/>
  <c r="Q1035" i="44"/>
  <c r="Q1036" i="44"/>
  <c r="Q1037" i="44"/>
  <c r="Q1038" i="44"/>
  <c r="Q1039" i="44"/>
  <c r="Q1040" i="44"/>
  <c r="Q1041" i="44"/>
  <c r="Q1042" i="44"/>
  <c r="Q1043" i="44"/>
  <c r="Q1044" i="44"/>
  <c r="Q1045" i="44"/>
  <c r="Q1046" i="44"/>
  <c r="Q1047" i="44"/>
  <c r="Q1048" i="44"/>
  <c r="Q1049" i="44"/>
  <c r="Q1050" i="44"/>
  <c r="Q1051" i="44"/>
  <c r="Q1052" i="44"/>
  <c r="Q1053" i="44"/>
  <c r="Q1054" i="44"/>
  <c r="Q1055" i="44"/>
  <c r="Q1056" i="44"/>
  <c r="Q1057" i="44"/>
  <c r="Q1058" i="44"/>
  <c r="Q1059" i="44"/>
  <c r="Q1060" i="44"/>
  <c r="Q1061" i="44"/>
  <c r="Q1062" i="44"/>
  <c r="Q1063" i="44"/>
  <c r="Q1064" i="44"/>
  <c r="Q1065" i="44"/>
  <c r="Q1066" i="44"/>
  <c r="Q1067" i="44"/>
  <c r="Q1068" i="44"/>
  <c r="Q1069" i="44"/>
  <c r="Q1070" i="44"/>
  <c r="Q1071" i="44"/>
  <c r="Q1072" i="44"/>
  <c r="Q1073" i="44"/>
  <c r="Q1074" i="44"/>
  <c r="Q1075" i="44"/>
  <c r="Q1076" i="44"/>
  <c r="Q1077" i="44"/>
  <c r="Q1078" i="44"/>
  <c r="Q1079" i="44"/>
  <c r="Q1080" i="44"/>
  <c r="Q1081" i="44"/>
  <c r="Q1082" i="44"/>
  <c r="Q1083" i="44"/>
  <c r="Q1084" i="44"/>
  <c r="Q1085" i="44"/>
  <c r="Q1086" i="44"/>
  <c r="Q1087" i="44"/>
  <c r="Q1088" i="44"/>
  <c r="Q1089" i="44"/>
  <c r="Q1090" i="44"/>
  <c r="Q1091" i="44"/>
  <c r="Q1092" i="44"/>
  <c r="Q1093" i="44"/>
  <c r="Q1094" i="44"/>
  <c r="Q1095" i="44"/>
  <c r="Q1096" i="44"/>
  <c r="Q1097" i="44"/>
  <c r="Q1098" i="44"/>
  <c r="Q1099" i="44"/>
  <c r="Q1100" i="44"/>
  <c r="Q1101" i="44"/>
  <c r="Q1102" i="44"/>
  <c r="Q1103" i="44"/>
  <c r="Q1104" i="44"/>
  <c r="Q1105" i="44"/>
  <c r="Q1106" i="44"/>
  <c r="Q1107" i="44"/>
  <c r="Q1108" i="44"/>
  <c r="Q1109" i="44"/>
  <c r="Q1110" i="44"/>
  <c r="Q1111" i="44"/>
  <c r="Q1112" i="44"/>
  <c r="Q1113" i="44"/>
  <c r="Q1114" i="44"/>
  <c r="Q1115" i="44"/>
  <c r="Q1116" i="44"/>
  <c r="Q1117" i="44"/>
  <c r="Q1118" i="44"/>
  <c r="Q1119" i="44"/>
  <c r="Q1120" i="44"/>
  <c r="Q1121" i="44"/>
  <c r="Q1122" i="44"/>
  <c r="Q1123" i="44"/>
  <c r="Q1124" i="44"/>
  <c r="Q1125" i="44"/>
  <c r="Q1126" i="44"/>
  <c r="Q1127" i="44"/>
  <c r="Q1128" i="44"/>
  <c r="Q1129" i="44"/>
  <c r="Q1130" i="44"/>
  <c r="Q1131" i="44"/>
  <c r="Q1132" i="44"/>
  <c r="Q1133" i="44"/>
  <c r="Q1134" i="44"/>
  <c r="Q1135" i="44"/>
  <c r="Q1136" i="44"/>
  <c r="Q1137" i="44"/>
  <c r="Q1138" i="44"/>
  <c r="Q1139" i="44"/>
  <c r="Q1140" i="44"/>
  <c r="Q1141" i="44"/>
  <c r="Q1142" i="44"/>
  <c r="Q1143" i="44"/>
  <c r="Q1144" i="44"/>
  <c r="Q1145" i="44"/>
  <c r="Q1146" i="44"/>
  <c r="Q1147" i="44"/>
  <c r="Q1148" i="44"/>
  <c r="Q1149" i="44"/>
  <c r="Q1150" i="44"/>
  <c r="Q1151" i="44"/>
  <c r="Q1152" i="44"/>
  <c r="Q1153" i="44"/>
  <c r="Q1154" i="44"/>
  <c r="Q1155" i="44"/>
  <c r="Q1156" i="44"/>
  <c r="Q1157" i="44"/>
  <c r="Q1158" i="44"/>
  <c r="Q1159" i="44"/>
  <c r="Q1160" i="44"/>
  <c r="Q1161" i="44"/>
  <c r="Q1162" i="44"/>
  <c r="Q1163" i="44"/>
  <c r="Q1164" i="44"/>
  <c r="Q1165" i="44"/>
  <c r="Q1166" i="44"/>
  <c r="Q1167" i="44"/>
  <c r="Q1168" i="44"/>
  <c r="Q1169" i="44"/>
  <c r="Q1170" i="44"/>
  <c r="Q1171" i="44"/>
  <c r="Q1172" i="44"/>
  <c r="Q1173" i="44"/>
  <c r="Q1174" i="44"/>
  <c r="Q1175" i="44"/>
  <c r="Q1176" i="44"/>
  <c r="Q1177" i="44"/>
  <c r="Q1178" i="44"/>
  <c r="Q1179" i="44"/>
  <c r="Q1180" i="44"/>
  <c r="Q1181" i="44"/>
  <c r="Q1182" i="44"/>
  <c r="Q1183" i="44"/>
  <c r="Q1184" i="44"/>
  <c r="Q1185" i="44"/>
  <c r="Q1186" i="44"/>
  <c r="Q1187" i="44"/>
  <c r="Q1188" i="44"/>
  <c r="Q1189" i="44"/>
  <c r="Q1190" i="44"/>
  <c r="Q1191" i="44"/>
  <c r="Q1192" i="44"/>
  <c r="Q1193" i="44"/>
  <c r="Q1194" i="44"/>
  <c r="Q1195" i="44"/>
  <c r="Q1196" i="44"/>
  <c r="Q1197" i="44"/>
  <c r="Q1198" i="44"/>
  <c r="Q1199" i="44"/>
  <c r="Q1200" i="44"/>
  <c r="Q1201" i="44"/>
  <c r="Q1202" i="44"/>
  <c r="Q1203" i="44"/>
  <c r="Q1204" i="44"/>
  <c r="Q1205" i="44"/>
  <c r="Q1206" i="44"/>
  <c r="Q1207" i="44"/>
  <c r="Q1208" i="44"/>
  <c r="Q1209" i="44"/>
  <c r="Q1210" i="44"/>
  <c r="Q1211" i="44"/>
  <c r="Q1212" i="44"/>
  <c r="Q1213" i="44"/>
  <c r="Q1214" i="44"/>
  <c r="Q1215" i="44"/>
  <c r="Q1216" i="44"/>
  <c r="Q1217" i="44"/>
  <c r="Q1218" i="44"/>
  <c r="Q1219" i="44"/>
  <c r="Q1220" i="44"/>
  <c r="Q1221" i="44"/>
  <c r="Q1222" i="44"/>
  <c r="Q1223" i="44"/>
  <c r="Q1224" i="44"/>
  <c r="Q1225" i="44"/>
  <c r="Q1226" i="44"/>
  <c r="Q1227" i="44"/>
  <c r="Q1228" i="44"/>
  <c r="Q1229" i="44"/>
  <c r="Q1230" i="44"/>
  <c r="Q1231" i="44"/>
  <c r="Q1232" i="44"/>
  <c r="Q1233" i="44"/>
  <c r="Q1234" i="44"/>
  <c r="Q1235" i="44"/>
  <c r="Q1236" i="44"/>
  <c r="Q1237" i="44"/>
  <c r="Q1238" i="44"/>
  <c r="Q1239" i="44"/>
  <c r="Q1240" i="44"/>
  <c r="Q1241" i="44"/>
  <c r="Q1242" i="44"/>
  <c r="Q1243" i="44"/>
  <c r="Q1244" i="44"/>
  <c r="Q1245" i="44"/>
  <c r="Q1246" i="44"/>
  <c r="Q1247" i="44"/>
  <c r="Q1248" i="44"/>
  <c r="Q1249" i="44"/>
  <c r="Q1250" i="44"/>
  <c r="Q1251" i="44"/>
  <c r="Q1252" i="44"/>
  <c r="Q1253" i="44"/>
  <c r="Q1254" i="44"/>
  <c r="Q1255" i="44"/>
  <c r="Q1256" i="44"/>
  <c r="Q1257" i="44"/>
  <c r="Q1258" i="44"/>
  <c r="Q1259" i="44"/>
  <c r="Q1260" i="44"/>
  <c r="Q1261" i="44"/>
  <c r="Q1262" i="44"/>
  <c r="Q1263" i="44"/>
  <c r="Q1264" i="44"/>
  <c r="Q1265" i="44"/>
  <c r="Q1266" i="44"/>
  <c r="Q1267" i="44"/>
  <c r="Q1268" i="44"/>
  <c r="Q1269" i="44"/>
  <c r="Q1270" i="44"/>
  <c r="Q1271" i="44"/>
  <c r="Q1272" i="44"/>
  <c r="Q1273" i="44"/>
  <c r="Q1274" i="44"/>
  <c r="Q1275" i="44"/>
  <c r="Q1276" i="44"/>
  <c r="Q1277" i="44"/>
  <c r="Q1278" i="44"/>
  <c r="Q1279" i="44"/>
  <c r="Q1280" i="44"/>
  <c r="Q1281" i="44"/>
  <c r="Q1282" i="44"/>
  <c r="Q1283" i="44"/>
  <c r="Q1284" i="44"/>
  <c r="Q1285" i="44"/>
  <c r="Q1286" i="44"/>
  <c r="Q1287" i="44"/>
  <c r="Q1288" i="44"/>
  <c r="Q1289" i="44"/>
  <c r="Q1290" i="44"/>
  <c r="Q1291" i="44"/>
  <c r="Q1292" i="44"/>
  <c r="Q1293" i="44"/>
  <c r="Q1294" i="44"/>
  <c r="Q1295" i="44"/>
  <c r="Q1296" i="44"/>
  <c r="Q1297" i="44"/>
  <c r="Q1298" i="44"/>
  <c r="Q1299" i="44"/>
  <c r="Q1300" i="44"/>
  <c r="Q1301" i="44"/>
  <c r="Q1302" i="44"/>
  <c r="Q1303" i="44"/>
  <c r="Q1304" i="44"/>
  <c r="Q1305" i="44"/>
  <c r="Q1306" i="44"/>
  <c r="Q1307" i="44"/>
  <c r="Q1308" i="44"/>
  <c r="Q1309" i="44"/>
  <c r="Q1310" i="44"/>
  <c r="Q1311" i="44"/>
  <c r="Q1312" i="44"/>
  <c r="Q1313" i="44"/>
  <c r="Q1314" i="44"/>
  <c r="Q1315" i="44"/>
  <c r="Q1316" i="44"/>
  <c r="Q1317" i="44"/>
  <c r="Q1318" i="44"/>
  <c r="Q1319" i="44"/>
  <c r="Q1320" i="44"/>
  <c r="Q1321" i="44"/>
  <c r="Q1322" i="44"/>
  <c r="Q1323" i="44"/>
  <c r="Q1324" i="44"/>
  <c r="Q1325" i="44"/>
  <c r="Q1326" i="44"/>
  <c r="Q1327" i="44"/>
  <c r="Q1328" i="44"/>
  <c r="Q1329" i="44"/>
  <c r="Q1330" i="44"/>
  <c r="Q1331" i="44"/>
  <c r="Q1332" i="44"/>
  <c r="Q1333" i="44"/>
  <c r="Q1334" i="44"/>
  <c r="Q1335" i="44"/>
  <c r="Q1336" i="44"/>
  <c r="Q1337" i="44"/>
  <c r="Q1338" i="44"/>
  <c r="Q1339" i="44"/>
  <c r="Q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O102" i="44"/>
  <c r="O103" i="44"/>
  <c r="O104" i="44"/>
  <c r="O105" i="44"/>
  <c r="O106" i="44"/>
  <c r="O107" i="44"/>
  <c r="O108" i="44"/>
  <c r="O109" i="44"/>
  <c r="O110" i="44"/>
  <c r="O111" i="44"/>
  <c r="O112" i="44"/>
  <c r="O113" i="44"/>
  <c r="O114" i="44"/>
  <c r="O115" i="44"/>
  <c r="O116" i="44"/>
  <c r="O117" i="44"/>
  <c r="O118" i="44"/>
  <c r="O119" i="44"/>
  <c r="O120" i="44"/>
  <c r="O121" i="44"/>
  <c r="O122" i="44"/>
  <c r="O123" i="44"/>
  <c r="O124" i="44"/>
  <c r="O125" i="44"/>
  <c r="O126" i="44"/>
  <c r="O127" i="44"/>
  <c r="O128" i="44"/>
  <c r="O129" i="44"/>
  <c r="O130" i="44"/>
  <c r="O131" i="44"/>
  <c r="O132" i="44"/>
  <c r="O133" i="44"/>
  <c r="O134" i="44"/>
  <c r="O135" i="44"/>
  <c r="O136" i="44"/>
  <c r="O137" i="44"/>
  <c r="O138" i="44"/>
  <c r="O139" i="44"/>
  <c r="O140" i="44"/>
  <c r="O141" i="44"/>
  <c r="O142" i="44"/>
  <c r="O143" i="44"/>
  <c r="O144" i="44"/>
  <c r="O145" i="44"/>
  <c r="O146" i="44"/>
  <c r="O147" i="44"/>
  <c r="O148" i="44"/>
  <c r="O149" i="44"/>
  <c r="O150" i="44"/>
  <c r="O151" i="44"/>
  <c r="O152" i="44"/>
  <c r="O153" i="44"/>
  <c r="O154" i="44"/>
  <c r="O155" i="44"/>
  <c r="O156" i="44"/>
  <c r="O157" i="44"/>
  <c r="O158" i="44"/>
  <c r="O159" i="44"/>
  <c r="O160" i="44"/>
  <c r="O161" i="44"/>
  <c r="O162" i="44"/>
  <c r="O163" i="44"/>
  <c r="O164" i="44"/>
  <c r="O165" i="44"/>
  <c r="O166" i="44"/>
  <c r="O167" i="44"/>
  <c r="O168" i="44"/>
  <c r="O169" i="44"/>
  <c r="O170" i="44"/>
  <c r="O171" i="44"/>
  <c r="O172" i="44"/>
  <c r="O173" i="44"/>
  <c r="O174" i="44"/>
  <c r="O175" i="44"/>
  <c r="O176" i="44"/>
  <c r="O177" i="44"/>
  <c r="O178" i="44"/>
  <c r="O179" i="44"/>
  <c r="O180" i="44"/>
  <c r="O181" i="44"/>
  <c r="O182" i="44"/>
  <c r="O183" i="44"/>
  <c r="O184" i="44"/>
  <c r="O185" i="44"/>
  <c r="O186" i="44"/>
  <c r="O187" i="44"/>
  <c r="O188" i="44"/>
  <c r="O189" i="44"/>
  <c r="O190" i="44"/>
  <c r="O191" i="44"/>
  <c r="O192" i="44"/>
  <c r="O193" i="44"/>
  <c r="O194" i="44"/>
  <c r="O195" i="44"/>
  <c r="O196" i="44"/>
  <c r="O197" i="44"/>
  <c r="O198" i="44"/>
  <c r="O199" i="44"/>
  <c r="O200" i="44"/>
  <c r="O201" i="44"/>
  <c r="O202" i="44"/>
  <c r="O203" i="44"/>
  <c r="O204" i="44"/>
  <c r="O205" i="44"/>
  <c r="O206" i="44"/>
  <c r="O207" i="44"/>
  <c r="O208" i="44"/>
  <c r="O209" i="44"/>
  <c r="O210" i="44"/>
  <c r="O211" i="44"/>
  <c r="O212" i="44"/>
  <c r="O213" i="44"/>
  <c r="O214" i="44"/>
  <c r="O215" i="44"/>
  <c r="O216" i="44"/>
  <c r="O217" i="44"/>
  <c r="O218" i="44"/>
  <c r="O219" i="44"/>
  <c r="O220" i="44"/>
  <c r="O221" i="44"/>
  <c r="O222" i="44"/>
  <c r="O223" i="44"/>
  <c r="O224" i="44"/>
  <c r="O225" i="44"/>
  <c r="O226" i="44"/>
  <c r="O227" i="44"/>
  <c r="O228" i="44"/>
  <c r="O229" i="44"/>
  <c r="O230" i="44"/>
  <c r="O231" i="44"/>
  <c r="O232" i="44"/>
  <c r="O233" i="44"/>
  <c r="O234" i="44"/>
  <c r="O235" i="44"/>
  <c r="O236" i="44"/>
  <c r="O237" i="44"/>
  <c r="O238" i="44"/>
  <c r="O239" i="44"/>
  <c r="O240" i="44"/>
  <c r="O241" i="44"/>
  <c r="O242" i="44"/>
  <c r="O243" i="44"/>
  <c r="O244" i="44"/>
  <c r="O245" i="44"/>
  <c r="O246" i="44"/>
  <c r="O247" i="44"/>
  <c r="O248" i="44"/>
  <c r="O249" i="44"/>
  <c r="O250" i="44"/>
  <c r="O251" i="44"/>
  <c r="O252" i="44"/>
  <c r="O253" i="44"/>
  <c r="O254" i="44"/>
  <c r="O255" i="44"/>
  <c r="O256" i="44"/>
  <c r="O257" i="44"/>
  <c r="O258" i="44"/>
  <c r="O259" i="44"/>
  <c r="O260" i="44"/>
  <c r="O261" i="44"/>
  <c r="O262" i="44"/>
  <c r="O263" i="44"/>
  <c r="O264" i="44"/>
  <c r="O265" i="44"/>
  <c r="O266" i="44"/>
  <c r="O267" i="44"/>
  <c r="O268" i="44"/>
  <c r="O269" i="44"/>
  <c r="O270" i="44"/>
  <c r="O271" i="44"/>
  <c r="O272" i="44"/>
  <c r="O273" i="44"/>
  <c r="O274" i="44"/>
  <c r="O275" i="44"/>
  <c r="O276" i="44"/>
  <c r="O277" i="44"/>
  <c r="O278" i="44"/>
  <c r="O279" i="44"/>
  <c r="O280" i="44"/>
  <c r="O281" i="44"/>
  <c r="O282" i="44"/>
  <c r="O283" i="44"/>
  <c r="O284" i="44"/>
  <c r="O285" i="44"/>
  <c r="O286" i="44"/>
  <c r="O287" i="44"/>
  <c r="O288" i="44"/>
  <c r="O289" i="44"/>
  <c r="O290" i="44"/>
  <c r="O291" i="44"/>
  <c r="O292" i="44"/>
  <c r="O293" i="44"/>
  <c r="O294" i="44"/>
  <c r="O295" i="44"/>
  <c r="O296" i="44"/>
  <c r="O297" i="44"/>
  <c r="O298" i="44"/>
  <c r="O299" i="44"/>
  <c r="O300" i="44"/>
  <c r="O301" i="44"/>
  <c r="O302" i="44"/>
  <c r="O303" i="44"/>
  <c r="O304" i="44"/>
  <c r="O305" i="44"/>
  <c r="O306" i="44"/>
  <c r="O307" i="44"/>
  <c r="O308" i="44"/>
  <c r="O309" i="44"/>
  <c r="O310" i="44"/>
  <c r="O311" i="44"/>
  <c r="O312" i="44"/>
  <c r="O313" i="44"/>
  <c r="O314" i="44"/>
  <c r="O315" i="44"/>
  <c r="O316" i="44"/>
  <c r="O317" i="44"/>
  <c r="O318" i="44"/>
  <c r="O319" i="44"/>
  <c r="O320" i="44"/>
  <c r="O321" i="44"/>
  <c r="O322" i="44"/>
  <c r="O323" i="44"/>
  <c r="O324" i="44"/>
  <c r="O325" i="44"/>
  <c r="O326" i="44"/>
  <c r="O327" i="44"/>
  <c r="O328" i="44"/>
  <c r="O329" i="44"/>
  <c r="O330" i="44"/>
  <c r="O331" i="44"/>
  <c r="O332" i="44"/>
  <c r="O333" i="44"/>
  <c r="O334" i="44"/>
  <c r="O335" i="44"/>
  <c r="O336" i="44"/>
  <c r="O337" i="44"/>
  <c r="O338" i="44"/>
  <c r="O339" i="44"/>
  <c r="O340" i="44"/>
  <c r="O341" i="44"/>
  <c r="O342" i="44"/>
  <c r="O343" i="44"/>
  <c r="O344" i="44"/>
  <c r="O345" i="44"/>
  <c r="O346" i="44"/>
  <c r="O347" i="44"/>
  <c r="O348" i="44"/>
  <c r="O349" i="44"/>
  <c r="O350" i="44"/>
  <c r="O351" i="44"/>
  <c r="O352" i="44"/>
  <c r="O353" i="44"/>
  <c r="O354" i="44"/>
  <c r="O355" i="44"/>
  <c r="O356" i="44"/>
  <c r="O357" i="44"/>
  <c r="O358" i="44"/>
  <c r="O359" i="44"/>
  <c r="O360" i="44"/>
  <c r="O361" i="44"/>
  <c r="O362" i="44"/>
  <c r="O363" i="44"/>
  <c r="O364" i="44"/>
  <c r="O365" i="44"/>
  <c r="O366" i="44"/>
  <c r="O367" i="44"/>
  <c r="O368" i="44"/>
  <c r="O369" i="44"/>
  <c r="O370" i="44"/>
  <c r="O371" i="44"/>
  <c r="O372" i="44"/>
  <c r="O373" i="44"/>
  <c r="O374" i="44"/>
  <c r="O375" i="44"/>
  <c r="O376" i="44"/>
  <c r="O377" i="44"/>
  <c r="O378" i="44"/>
  <c r="O379" i="44"/>
  <c r="O380" i="44"/>
  <c r="O381" i="44"/>
  <c r="O382" i="44"/>
  <c r="O383" i="44"/>
  <c r="O384" i="44"/>
  <c r="O385" i="44"/>
  <c r="O386" i="44"/>
  <c r="O387" i="44"/>
  <c r="O388" i="44"/>
  <c r="O389" i="44"/>
  <c r="O390" i="44"/>
  <c r="O391" i="44"/>
  <c r="O392" i="44"/>
  <c r="O393" i="44"/>
  <c r="O394" i="44"/>
  <c r="O395" i="44"/>
  <c r="O396" i="44"/>
  <c r="O397" i="44"/>
  <c r="O398" i="44"/>
  <c r="O399" i="44"/>
  <c r="O400" i="44"/>
  <c r="O401" i="44"/>
  <c r="O402" i="44"/>
  <c r="O403" i="44"/>
  <c r="O404" i="44"/>
  <c r="O405" i="44"/>
  <c r="O406" i="44"/>
  <c r="O407" i="44"/>
  <c r="O408" i="44"/>
  <c r="O409" i="44"/>
  <c r="O410" i="44"/>
  <c r="O411" i="44"/>
  <c r="O412" i="44"/>
  <c r="O413" i="44"/>
  <c r="O414" i="44"/>
  <c r="O415" i="44"/>
  <c r="O416" i="44"/>
  <c r="O417" i="44"/>
  <c r="O418" i="44"/>
  <c r="O419" i="44"/>
  <c r="O420" i="44"/>
  <c r="O421" i="44"/>
  <c r="O422" i="44"/>
  <c r="O423" i="44"/>
  <c r="O424" i="44"/>
  <c r="O425" i="44"/>
  <c r="O426" i="44"/>
  <c r="O427" i="44"/>
  <c r="O428" i="44"/>
  <c r="O429" i="44"/>
  <c r="O430" i="44"/>
  <c r="O431" i="44"/>
  <c r="O432" i="44"/>
  <c r="O433" i="44"/>
  <c r="O434" i="44"/>
  <c r="O435" i="44"/>
  <c r="O436" i="44"/>
  <c r="O437" i="44"/>
  <c r="O438" i="44"/>
  <c r="O439" i="44"/>
  <c r="O440" i="44"/>
  <c r="O441" i="44"/>
  <c r="O442" i="44"/>
  <c r="O443" i="44"/>
  <c r="O444" i="44"/>
  <c r="O445" i="44"/>
  <c r="O446" i="44"/>
  <c r="O447" i="44"/>
  <c r="O448" i="44"/>
  <c r="O449" i="44"/>
  <c r="O450" i="44"/>
  <c r="O451" i="44"/>
  <c r="O452" i="44"/>
  <c r="O453" i="44"/>
  <c r="O454" i="44"/>
  <c r="O455" i="44"/>
  <c r="O456" i="44"/>
  <c r="O457" i="44"/>
  <c r="O458" i="44"/>
  <c r="O459" i="44"/>
  <c r="O460" i="44"/>
  <c r="O461" i="44"/>
  <c r="O462" i="44"/>
  <c r="O463" i="44"/>
  <c r="O464" i="44"/>
  <c r="O465" i="44"/>
  <c r="O466" i="44"/>
  <c r="O467" i="44"/>
  <c r="O468" i="44"/>
  <c r="O469" i="44"/>
  <c r="O470" i="44"/>
  <c r="O471" i="44"/>
  <c r="O472" i="44"/>
  <c r="O473" i="44"/>
  <c r="O474" i="44"/>
  <c r="O475" i="44"/>
  <c r="O476" i="44"/>
  <c r="O477" i="44"/>
  <c r="O478" i="44"/>
  <c r="O479" i="44"/>
  <c r="O480" i="44"/>
  <c r="O481" i="44"/>
  <c r="O482" i="44"/>
  <c r="O483" i="44"/>
  <c r="O484" i="44"/>
  <c r="O485" i="44"/>
  <c r="O486" i="44"/>
  <c r="O487" i="44"/>
  <c r="O488" i="44"/>
  <c r="O489" i="44"/>
  <c r="O490" i="44"/>
  <c r="O491" i="44"/>
  <c r="O492" i="44"/>
  <c r="O493" i="44"/>
  <c r="O494" i="44"/>
  <c r="O495" i="44"/>
  <c r="O496" i="44"/>
  <c r="O497" i="44"/>
  <c r="O498" i="44"/>
  <c r="O499" i="44"/>
  <c r="O500" i="44"/>
  <c r="O501" i="44"/>
  <c r="O502" i="44"/>
  <c r="O503" i="44"/>
  <c r="O504" i="44"/>
  <c r="O505" i="44"/>
  <c r="O506" i="44"/>
  <c r="O507" i="44"/>
  <c r="O508" i="44"/>
  <c r="O509" i="44"/>
  <c r="O510" i="44"/>
  <c r="O511" i="44"/>
  <c r="O512" i="44"/>
  <c r="O513" i="44"/>
  <c r="O514" i="44"/>
  <c r="O515" i="44"/>
  <c r="O516" i="44"/>
  <c r="O517" i="44"/>
  <c r="O518" i="44"/>
  <c r="O519" i="44"/>
  <c r="O520" i="44"/>
  <c r="O521" i="44"/>
  <c r="O522" i="44"/>
  <c r="O523" i="44"/>
  <c r="O524" i="44"/>
  <c r="O525" i="44"/>
  <c r="O526" i="44"/>
  <c r="O527" i="44"/>
  <c r="O528" i="44"/>
  <c r="O529" i="44"/>
  <c r="O530" i="44"/>
  <c r="O531" i="44"/>
  <c r="O532" i="44"/>
  <c r="O533" i="44"/>
  <c r="O534" i="44"/>
  <c r="O535" i="44"/>
  <c r="O536" i="44"/>
  <c r="O537" i="44"/>
  <c r="O538" i="44"/>
  <c r="O539" i="44"/>
  <c r="O540" i="44"/>
  <c r="O541" i="44"/>
  <c r="O542" i="44"/>
  <c r="O543" i="44"/>
  <c r="O544" i="44"/>
  <c r="O545" i="44"/>
  <c r="O546" i="44"/>
  <c r="O547" i="44"/>
  <c r="O548" i="44"/>
  <c r="O549" i="44"/>
  <c r="O550" i="44"/>
  <c r="O551" i="44"/>
  <c r="O552" i="44"/>
  <c r="O553" i="44"/>
  <c r="O554" i="44"/>
  <c r="O555" i="44"/>
  <c r="O556" i="44"/>
  <c r="O557" i="44"/>
  <c r="O558" i="44"/>
  <c r="O559" i="44"/>
  <c r="O560" i="44"/>
  <c r="O561" i="44"/>
  <c r="O562" i="44"/>
  <c r="O563" i="44"/>
  <c r="O564" i="44"/>
  <c r="O565" i="44"/>
  <c r="O566" i="44"/>
  <c r="O567" i="44"/>
  <c r="O568" i="44"/>
  <c r="O569" i="44"/>
  <c r="O570" i="44"/>
  <c r="O571" i="44"/>
  <c r="O572" i="44"/>
  <c r="O573" i="44"/>
  <c r="O574" i="44"/>
  <c r="O575" i="44"/>
  <c r="O576" i="44"/>
  <c r="O577" i="44"/>
  <c r="O578" i="44"/>
  <c r="O579" i="44"/>
  <c r="O580" i="44"/>
  <c r="O581" i="44"/>
  <c r="O582" i="44"/>
  <c r="O583" i="44"/>
  <c r="O584" i="44"/>
  <c r="O585" i="44"/>
  <c r="O586" i="44"/>
  <c r="O587" i="44"/>
  <c r="O588" i="44"/>
  <c r="O589" i="44"/>
  <c r="O590" i="44"/>
  <c r="O591" i="44"/>
  <c r="O592" i="44"/>
  <c r="O593" i="44"/>
  <c r="O594" i="44"/>
  <c r="O595" i="44"/>
  <c r="O596" i="44"/>
  <c r="O597" i="44"/>
  <c r="O598" i="44"/>
  <c r="O599" i="44"/>
  <c r="O600" i="44"/>
  <c r="O601" i="44"/>
  <c r="O602" i="44"/>
  <c r="O603" i="44"/>
  <c r="O604" i="44"/>
  <c r="O605" i="44"/>
  <c r="O606" i="44"/>
  <c r="O607" i="44"/>
  <c r="O608" i="44"/>
  <c r="O609" i="44"/>
  <c r="O610" i="44"/>
  <c r="O611" i="44"/>
  <c r="O612" i="44"/>
  <c r="O613" i="44"/>
  <c r="O614" i="44"/>
  <c r="O615" i="44"/>
  <c r="O616" i="44"/>
  <c r="O617" i="44"/>
  <c r="O618" i="44"/>
  <c r="O619" i="44"/>
  <c r="O620" i="44"/>
  <c r="O621" i="44"/>
  <c r="O622" i="44"/>
  <c r="O623" i="44"/>
  <c r="O624" i="44"/>
  <c r="O625" i="44"/>
  <c r="O626" i="44"/>
  <c r="O627" i="44"/>
  <c r="O628" i="44"/>
  <c r="O629" i="44"/>
  <c r="O630" i="44"/>
  <c r="O631" i="44"/>
  <c r="O632" i="44"/>
  <c r="O633" i="44"/>
  <c r="O634" i="44"/>
  <c r="O635" i="44"/>
  <c r="O636" i="44"/>
  <c r="O637" i="44"/>
  <c r="O638" i="44"/>
  <c r="O639" i="44"/>
  <c r="O640" i="44"/>
  <c r="O641" i="44"/>
  <c r="O642" i="44"/>
  <c r="O643" i="44"/>
  <c r="O644" i="44"/>
  <c r="O645" i="44"/>
  <c r="O646" i="44"/>
  <c r="O647" i="44"/>
  <c r="O648" i="44"/>
  <c r="O649" i="44"/>
  <c r="O650" i="44"/>
  <c r="O651" i="44"/>
  <c r="O652" i="44"/>
  <c r="O653" i="44"/>
  <c r="O654" i="44"/>
  <c r="O655" i="44"/>
  <c r="O656" i="44"/>
  <c r="O657" i="44"/>
  <c r="O658" i="44"/>
  <c r="O659" i="44"/>
  <c r="O660" i="44"/>
  <c r="O661" i="44"/>
  <c r="O662" i="44"/>
  <c r="O663" i="44"/>
  <c r="O664" i="44"/>
  <c r="O665" i="44"/>
  <c r="O666" i="44"/>
  <c r="O667" i="44"/>
  <c r="O668" i="44"/>
  <c r="O669" i="44"/>
  <c r="O670" i="44"/>
  <c r="O671" i="44"/>
  <c r="O672" i="44"/>
  <c r="O673" i="44"/>
  <c r="O674" i="44"/>
  <c r="O675" i="44"/>
  <c r="O676" i="44"/>
  <c r="O677" i="44"/>
  <c r="O678" i="44"/>
  <c r="O679" i="44"/>
  <c r="O680" i="44"/>
  <c r="O681" i="44"/>
  <c r="O682" i="44"/>
  <c r="O683" i="44"/>
  <c r="O684" i="44"/>
  <c r="O685" i="44"/>
  <c r="O686" i="44"/>
  <c r="O687" i="44"/>
  <c r="O688" i="44"/>
  <c r="O689" i="44"/>
  <c r="O690" i="44"/>
  <c r="O691" i="44"/>
  <c r="O692" i="44"/>
  <c r="O693" i="44"/>
  <c r="O694" i="44"/>
  <c r="O695" i="44"/>
  <c r="O696" i="44"/>
  <c r="O697" i="44"/>
  <c r="O698" i="44"/>
  <c r="O699" i="44"/>
  <c r="O700" i="44"/>
  <c r="O701" i="44"/>
  <c r="O702" i="44"/>
  <c r="O703" i="44"/>
  <c r="O704" i="44"/>
  <c r="O705" i="44"/>
  <c r="O706" i="44"/>
  <c r="O707" i="44"/>
  <c r="O708" i="44"/>
  <c r="O709" i="44"/>
  <c r="O710" i="44"/>
  <c r="O711" i="44"/>
  <c r="O712" i="44"/>
  <c r="O713" i="44"/>
  <c r="O714" i="44"/>
  <c r="O715" i="44"/>
  <c r="O716" i="44"/>
  <c r="O717" i="44"/>
  <c r="O718" i="44"/>
  <c r="O719" i="44"/>
  <c r="O720" i="44"/>
  <c r="O721" i="44"/>
  <c r="O722" i="44"/>
  <c r="O723" i="44"/>
  <c r="O724" i="44"/>
  <c r="O725" i="44"/>
  <c r="O726" i="44"/>
  <c r="O727" i="44"/>
  <c r="O728" i="44"/>
  <c r="O729" i="44"/>
  <c r="O730" i="44"/>
  <c r="O731" i="44"/>
  <c r="O732" i="44"/>
  <c r="O733" i="44"/>
  <c r="O734" i="44"/>
  <c r="O735" i="44"/>
  <c r="O736" i="44"/>
  <c r="O737" i="44"/>
  <c r="O738" i="44"/>
  <c r="O739" i="44"/>
  <c r="O740" i="44"/>
  <c r="O741" i="44"/>
  <c r="O742" i="44"/>
  <c r="O743" i="44"/>
  <c r="O744" i="44"/>
  <c r="O745" i="44"/>
  <c r="O746" i="44"/>
  <c r="O747" i="44"/>
  <c r="O748" i="44"/>
  <c r="O749" i="44"/>
  <c r="O750" i="44"/>
  <c r="O751" i="44"/>
  <c r="O752" i="44"/>
  <c r="O753" i="44"/>
  <c r="O754" i="44"/>
  <c r="O755" i="44"/>
  <c r="O756" i="44"/>
  <c r="O757" i="44"/>
  <c r="O758" i="44"/>
  <c r="O759" i="44"/>
  <c r="O760" i="44"/>
  <c r="O761" i="44"/>
  <c r="O762" i="44"/>
  <c r="O763" i="44"/>
  <c r="O764" i="44"/>
  <c r="O765" i="44"/>
  <c r="O766" i="44"/>
  <c r="O767" i="44"/>
  <c r="O768" i="44"/>
  <c r="O769" i="44"/>
  <c r="O770" i="44"/>
  <c r="O771" i="44"/>
  <c r="O772" i="44"/>
  <c r="O773" i="44"/>
  <c r="O774" i="44"/>
  <c r="O775" i="44"/>
  <c r="O776" i="44"/>
  <c r="O777" i="44"/>
  <c r="O778" i="44"/>
  <c r="O779" i="44"/>
  <c r="O780" i="44"/>
  <c r="O781" i="44"/>
  <c r="O782" i="44"/>
  <c r="O783" i="44"/>
  <c r="O784" i="44"/>
  <c r="O785" i="44"/>
  <c r="O786" i="44"/>
  <c r="O787" i="44"/>
  <c r="O788" i="44"/>
  <c r="O789" i="44"/>
  <c r="O790" i="44"/>
  <c r="O791" i="44"/>
  <c r="O792" i="44"/>
  <c r="O793" i="44"/>
  <c r="O794" i="44"/>
  <c r="O795" i="44"/>
  <c r="O796" i="44"/>
  <c r="O797" i="44"/>
  <c r="O798" i="44"/>
  <c r="O799" i="44"/>
  <c r="O800" i="44"/>
  <c r="O801" i="44"/>
  <c r="O802" i="44"/>
  <c r="O803" i="44"/>
  <c r="O804" i="44"/>
  <c r="O805" i="44"/>
  <c r="O806" i="44"/>
  <c r="O807" i="44"/>
  <c r="O808" i="44"/>
  <c r="O809" i="44"/>
  <c r="O810" i="44"/>
  <c r="O811" i="44"/>
  <c r="O812" i="44"/>
  <c r="O813" i="44"/>
  <c r="O814" i="44"/>
  <c r="O815" i="44"/>
  <c r="O816" i="44"/>
  <c r="O817" i="44"/>
  <c r="O818" i="44"/>
  <c r="O819" i="44"/>
  <c r="O820" i="44"/>
  <c r="O821" i="44"/>
  <c r="O822" i="44"/>
  <c r="O823" i="44"/>
  <c r="O824" i="44"/>
  <c r="O825" i="44"/>
  <c r="O826" i="44"/>
  <c r="O827" i="44"/>
  <c r="O828" i="44"/>
  <c r="O829" i="44"/>
  <c r="O830" i="44"/>
  <c r="O831" i="44"/>
  <c r="O832" i="44"/>
  <c r="O833" i="44"/>
  <c r="O834" i="44"/>
  <c r="O835" i="44"/>
  <c r="O836" i="44"/>
  <c r="O837" i="44"/>
  <c r="O838" i="44"/>
  <c r="O839" i="44"/>
  <c r="O840" i="44"/>
  <c r="O841" i="44"/>
  <c r="O842" i="44"/>
  <c r="O843" i="44"/>
  <c r="O844" i="44"/>
  <c r="O845" i="44"/>
  <c r="O846" i="44"/>
  <c r="O847" i="44"/>
  <c r="O848" i="44"/>
  <c r="O849" i="44"/>
  <c r="O850" i="44"/>
  <c r="O851" i="44"/>
  <c r="O852" i="44"/>
  <c r="O853" i="44"/>
  <c r="O854" i="44"/>
  <c r="O855" i="44"/>
  <c r="O856" i="44"/>
  <c r="O857" i="44"/>
  <c r="O858" i="44"/>
  <c r="O859" i="44"/>
  <c r="O860" i="44"/>
  <c r="O861" i="44"/>
  <c r="O862" i="44"/>
  <c r="O863" i="44"/>
  <c r="O864" i="44"/>
  <c r="O865" i="44"/>
  <c r="O866" i="44"/>
  <c r="O867" i="44"/>
  <c r="O868" i="44"/>
  <c r="O869" i="44"/>
  <c r="O870" i="44"/>
  <c r="O871" i="44"/>
  <c r="O872" i="44"/>
  <c r="O873" i="44"/>
  <c r="O874" i="44"/>
  <c r="O875" i="44"/>
  <c r="O876" i="44"/>
  <c r="O877" i="44"/>
  <c r="O878" i="44"/>
  <c r="O879" i="44"/>
  <c r="O880" i="44"/>
  <c r="O881" i="44"/>
  <c r="O882" i="44"/>
  <c r="O883" i="44"/>
  <c r="O884" i="44"/>
  <c r="O885" i="44"/>
  <c r="O886" i="44"/>
  <c r="O887" i="44"/>
  <c r="O888" i="44"/>
  <c r="O889" i="44"/>
  <c r="O890" i="44"/>
  <c r="O891" i="44"/>
  <c r="O892" i="44"/>
  <c r="O893" i="44"/>
  <c r="O894" i="44"/>
  <c r="O895" i="44"/>
  <c r="O896" i="44"/>
  <c r="O897" i="44"/>
  <c r="O898" i="44"/>
  <c r="O899" i="44"/>
  <c r="O900" i="44"/>
  <c r="O901" i="44"/>
  <c r="O902" i="44"/>
  <c r="O903" i="44"/>
  <c r="O904" i="44"/>
  <c r="O905" i="44"/>
  <c r="O906" i="44"/>
  <c r="O907" i="44"/>
  <c r="O908" i="44"/>
  <c r="O909" i="44"/>
  <c r="O910" i="44"/>
  <c r="O911" i="44"/>
  <c r="O912" i="44"/>
  <c r="O913" i="44"/>
  <c r="O914" i="44"/>
  <c r="O915" i="44"/>
  <c r="O916" i="44"/>
  <c r="O917" i="44"/>
  <c r="O918" i="44"/>
  <c r="O919" i="44"/>
  <c r="O920" i="44"/>
  <c r="O921" i="44"/>
  <c r="O922" i="44"/>
  <c r="O923" i="44"/>
  <c r="O924" i="44"/>
  <c r="O925" i="44"/>
  <c r="O926" i="44"/>
  <c r="O927" i="44"/>
  <c r="O928" i="44"/>
  <c r="O929" i="44"/>
  <c r="O930" i="44"/>
  <c r="O931" i="44"/>
  <c r="O932" i="44"/>
  <c r="O933" i="44"/>
  <c r="O934" i="44"/>
  <c r="O935" i="44"/>
  <c r="O936" i="44"/>
  <c r="O937" i="44"/>
  <c r="O938" i="44"/>
  <c r="O939" i="44"/>
  <c r="O940" i="44"/>
  <c r="O941" i="44"/>
  <c r="O942" i="44"/>
  <c r="O943" i="44"/>
  <c r="O944" i="44"/>
  <c r="O945" i="44"/>
  <c r="O946" i="44"/>
  <c r="O947" i="44"/>
  <c r="O948" i="44"/>
  <c r="O949" i="44"/>
  <c r="O950" i="44"/>
  <c r="O951" i="44"/>
  <c r="O952" i="44"/>
  <c r="O953" i="44"/>
  <c r="O954" i="44"/>
  <c r="O955" i="44"/>
  <c r="O956" i="44"/>
  <c r="O957" i="44"/>
  <c r="O958" i="44"/>
  <c r="O959" i="44"/>
  <c r="O960" i="44"/>
  <c r="O961" i="44"/>
  <c r="O962" i="44"/>
  <c r="O963" i="44"/>
  <c r="O964" i="44"/>
  <c r="O965" i="44"/>
  <c r="O966" i="44"/>
  <c r="O967" i="44"/>
  <c r="O968" i="44"/>
  <c r="O969" i="44"/>
  <c r="O970" i="44"/>
  <c r="O971" i="44"/>
  <c r="O972" i="44"/>
  <c r="O973" i="44"/>
  <c r="O974" i="44"/>
  <c r="O975" i="44"/>
  <c r="O976" i="44"/>
  <c r="O977" i="44"/>
  <c r="O978" i="44"/>
  <c r="O979" i="44"/>
  <c r="O980" i="44"/>
  <c r="O981" i="44"/>
  <c r="O982" i="44"/>
  <c r="O983" i="44"/>
  <c r="O984" i="44"/>
  <c r="O985" i="44"/>
  <c r="O986" i="44"/>
  <c r="O987" i="44"/>
  <c r="O988" i="44"/>
  <c r="O989" i="44"/>
  <c r="O990" i="44"/>
  <c r="O991" i="44"/>
  <c r="O992" i="44"/>
  <c r="O993" i="44"/>
  <c r="O994" i="44"/>
  <c r="O995" i="44"/>
  <c r="O996" i="44"/>
  <c r="O997" i="44"/>
  <c r="O998" i="44"/>
  <c r="O999" i="44"/>
  <c r="O1000" i="44"/>
  <c r="O1001" i="44"/>
  <c r="O1002" i="44"/>
  <c r="O1003" i="44"/>
  <c r="O1004" i="44"/>
  <c r="O1005" i="44"/>
  <c r="O1006" i="44"/>
  <c r="O1007" i="44"/>
  <c r="O1008" i="44"/>
  <c r="O1009" i="44"/>
  <c r="O1010" i="44"/>
  <c r="O1011" i="44"/>
  <c r="O1012" i="44"/>
  <c r="O1013" i="44"/>
  <c r="O1014" i="44"/>
  <c r="O1015" i="44"/>
  <c r="O1016" i="44"/>
  <c r="O1017" i="44"/>
  <c r="O1018" i="44"/>
  <c r="O1019" i="44"/>
  <c r="O1020" i="44"/>
  <c r="O1021" i="44"/>
  <c r="O1022" i="44"/>
  <c r="O1023" i="44"/>
  <c r="O1024" i="44"/>
  <c r="O1025" i="44"/>
  <c r="O1026" i="44"/>
  <c r="O1027" i="44"/>
  <c r="O1028" i="44"/>
  <c r="O1029" i="44"/>
  <c r="O1030" i="44"/>
  <c r="O1031" i="44"/>
  <c r="O1032" i="44"/>
  <c r="O1033" i="44"/>
  <c r="O1034" i="44"/>
  <c r="O1035" i="44"/>
  <c r="O1036" i="44"/>
  <c r="O1037" i="44"/>
  <c r="O1038" i="44"/>
  <c r="O1039" i="44"/>
  <c r="O1040" i="44"/>
  <c r="O1041" i="44"/>
  <c r="O1042" i="44"/>
  <c r="O1043" i="44"/>
  <c r="O1044" i="44"/>
  <c r="O1045" i="44"/>
  <c r="O1046" i="44"/>
  <c r="O1047" i="44"/>
  <c r="O1048" i="44"/>
  <c r="O1049" i="44"/>
  <c r="O1050" i="44"/>
  <c r="O1051" i="44"/>
  <c r="O1052" i="44"/>
  <c r="O1053" i="44"/>
  <c r="O1054" i="44"/>
  <c r="O1055" i="44"/>
  <c r="O1056" i="44"/>
  <c r="O1057" i="44"/>
  <c r="O1058" i="44"/>
  <c r="O1059" i="44"/>
  <c r="O1060" i="44"/>
  <c r="O1061" i="44"/>
  <c r="O1062" i="44"/>
  <c r="O1063" i="44"/>
  <c r="O1064" i="44"/>
  <c r="O1065" i="44"/>
  <c r="O1066" i="44"/>
  <c r="O1067" i="44"/>
  <c r="O1068" i="44"/>
  <c r="O1069" i="44"/>
  <c r="O1070" i="44"/>
  <c r="O1071" i="44"/>
  <c r="O1072" i="44"/>
  <c r="O1073" i="44"/>
  <c r="O1074" i="44"/>
  <c r="O1075" i="44"/>
  <c r="O1076" i="44"/>
  <c r="O1077" i="44"/>
  <c r="O1078" i="44"/>
  <c r="O1079" i="44"/>
  <c r="O1080" i="44"/>
  <c r="O1081" i="44"/>
  <c r="O1082" i="44"/>
  <c r="O1083" i="44"/>
  <c r="O1084" i="44"/>
  <c r="O1085" i="44"/>
  <c r="O1086" i="44"/>
  <c r="O1087" i="44"/>
  <c r="O1088" i="44"/>
  <c r="O1089" i="44"/>
  <c r="O1090" i="44"/>
  <c r="O1091" i="44"/>
  <c r="O1092" i="44"/>
  <c r="O1093" i="44"/>
  <c r="O1094" i="44"/>
  <c r="O1095" i="44"/>
  <c r="O1096" i="44"/>
  <c r="O1097" i="44"/>
  <c r="O1098" i="44"/>
  <c r="O1099" i="44"/>
  <c r="O1100" i="44"/>
  <c r="O1101" i="44"/>
  <c r="O1102" i="44"/>
  <c r="O1103" i="44"/>
  <c r="O1104" i="44"/>
  <c r="O1105" i="44"/>
  <c r="O1106" i="44"/>
  <c r="O1107" i="44"/>
  <c r="O1108" i="44"/>
  <c r="O1109" i="44"/>
  <c r="O1110" i="44"/>
  <c r="O1111" i="44"/>
  <c r="O1112" i="44"/>
  <c r="O1113" i="44"/>
  <c r="O1114" i="44"/>
  <c r="O1115" i="44"/>
  <c r="O1116" i="44"/>
  <c r="O1117" i="44"/>
  <c r="O1118" i="44"/>
  <c r="O1119" i="44"/>
  <c r="O1120" i="44"/>
  <c r="O1121" i="44"/>
  <c r="O1122" i="44"/>
  <c r="O1123" i="44"/>
  <c r="O1124" i="44"/>
  <c r="O1125" i="44"/>
  <c r="O1126" i="44"/>
  <c r="O1127" i="44"/>
  <c r="O1128" i="44"/>
  <c r="O1129" i="44"/>
  <c r="O1130" i="44"/>
  <c r="O1131" i="44"/>
  <c r="O1132" i="44"/>
  <c r="O1133" i="44"/>
  <c r="O1134" i="44"/>
  <c r="O1135" i="44"/>
  <c r="O1136" i="44"/>
  <c r="O1137" i="44"/>
  <c r="O1138" i="44"/>
  <c r="O1139" i="44"/>
  <c r="O1140" i="44"/>
  <c r="O1141" i="44"/>
  <c r="O1142" i="44"/>
  <c r="O1143" i="44"/>
  <c r="O1144" i="44"/>
  <c r="O1145" i="44"/>
  <c r="O1146" i="44"/>
  <c r="O1147" i="44"/>
  <c r="O1148" i="44"/>
  <c r="O1149" i="44"/>
  <c r="O1150" i="44"/>
  <c r="O1151" i="44"/>
  <c r="O1152" i="44"/>
  <c r="O1153" i="44"/>
  <c r="O1154" i="44"/>
  <c r="O1155" i="44"/>
  <c r="O1156" i="44"/>
  <c r="O1157" i="44"/>
  <c r="O1158" i="44"/>
  <c r="O1159" i="44"/>
  <c r="O1160" i="44"/>
  <c r="O1161" i="44"/>
  <c r="O1162" i="44"/>
  <c r="O1163" i="44"/>
  <c r="O1164" i="44"/>
  <c r="O1165" i="44"/>
  <c r="O1166" i="44"/>
  <c r="O1167" i="44"/>
  <c r="O1168" i="44"/>
  <c r="O1169" i="44"/>
  <c r="O1170" i="44"/>
  <c r="O1171" i="44"/>
  <c r="O1172" i="44"/>
  <c r="O1173" i="44"/>
  <c r="O1174" i="44"/>
  <c r="O1175" i="44"/>
  <c r="O1176" i="44"/>
  <c r="O1177" i="44"/>
  <c r="O1178" i="44"/>
  <c r="O1179" i="44"/>
  <c r="O1180" i="44"/>
  <c r="O1181" i="44"/>
  <c r="O1182" i="44"/>
  <c r="O1183" i="44"/>
  <c r="O1184" i="44"/>
  <c r="O1185" i="44"/>
  <c r="O1186" i="44"/>
  <c r="O1187" i="44"/>
  <c r="O1188" i="44"/>
  <c r="O1189" i="44"/>
  <c r="O1190" i="44"/>
  <c r="O1191" i="44"/>
  <c r="O1192" i="44"/>
  <c r="O1193" i="44"/>
  <c r="O1194" i="44"/>
  <c r="O1195" i="44"/>
  <c r="O1196" i="44"/>
  <c r="O1197" i="44"/>
  <c r="O1198" i="44"/>
  <c r="O1199" i="44"/>
  <c r="O1200" i="44"/>
  <c r="O1201" i="44"/>
  <c r="O1202" i="44"/>
  <c r="O1203" i="44"/>
  <c r="O1204" i="44"/>
  <c r="O1205" i="44"/>
  <c r="O1206" i="44"/>
  <c r="O1207" i="44"/>
  <c r="O1208" i="44"/>
  <c r="O1209" i="44"/>
  <c r="O1210" i="44"/>
  <c r="O1211" i="44"/>
  <c r="O1212" i="44"/>
  <c r="O1213" i="44"/>
  <c r="O1214" i="44"/>
  <c r="O1215" i="44"/>
  <c r="O1216" i="44"/>
  <c r="O1217" i="44"/>
  <c r="O1218" i="44"/>
  <c r="O1219" i="44"/>
  <c r="O1220" i="44"/>
  <c r="O1221" i="44"/>
  <c r="O1222" i="44"/>
  <c r="O1223" i="44"/>
  <c r="O1224" i="44"/>
  <c r="O1225" i="44"/>
  <c r="O1226" i="44"/>
  <c r="O1227" i="44"/>
  <c r="O1228" i="44"/>
  <c r="O1229" i="44"/>
  <c r="O1230" i="44"/>
  <c r="O1231" i="44"/>
  <c r="O1232" i="44"/>
  <c r="O1233" i="44"/>
  <c r="O1234" i="44"/>
  <c r="O1235" i="44"/>
  <c r="O1236" i="44"/>
  <c r="O1237" i="44"/>
  <c r="O1238" i="44"/>
  <c r="O1239" i="44"/>
  <c r="O1240" i="44"/>
  <c r="O1241" i="44"/>
  <c r="O1242" i="44"/>
  <c r="O1243" i="44"/>
  <c r="O1244" i="44"/>
  <c r="O1245" i="44"/>
  <c r="O1246" i="44"/>
  <c r="O1247" i="44"/>
  <c r="O1248" i="44"/>
  <c r="O1249" i="44"/>
  <c r="O1250" i="44"/>
  <c r="O1251" i="44"/>
  <c r="O1252" i="44"/>
  <c r="O1253" i="44"/>
  <c r="O1254" i="44"/>
  <c r="O1255" i="44"/>
  <c r="O1256" i="44"/>
  <c r="O1257" i="44"/>
  <c r="O1258" i="44"/>
  <c r="O1259" i="44"/>
  <c r="O1260" i="44"/>
  <c r="O1261" i="44"/>
  <c r="O1262" i="44"/>
  <c r="O1263" i="44"/>
  <c r="O1264" i="44"/>
  <c r="O1265" i="44"/>
  <c r="O1266" i="44"/>
  <c r="O1267" i="44"/>
  <c r="O1268" i="44"/>
  <c r="O1269" i="44"/>
  <c r="O1270" i="44"/>
  <c r="O1271" i="44"/>
  <c r="O1272" i="44"/>
  <c r="O1273" i="44"/>
  <c r="O1274" i="44"/>
  <c r="O1275" i="44"/>
  <c r="O1276" i="44"/>
  <c r="O1277" i="44"/>
  <c r="O1278" i="44"/>
  <c r="O1279" i="44"/>
  <c r="O1280" i="44"/>
  <c r="O1281" i="44"/>
  <c r="O1282" i="44"/>
  <c r="O1283" i="44"/>
  <c r="O1284" i="44"/>
  <c r="O1285" i="44"/>
  <c r="O1286" i="44"/>
  <c r="O1287" i="44"/>
  <c r="O1288" i="44"/>
  <c r="O1289" i="44"/>
  <c r="O1290" i="44"/>
  <c r="O1291" i="44"/>
  <c r="O1292" i="44"/>
  <c r="O1293" i="44"/>
  <c r="O1294" i="44"/>
  <c r="O1295" i="44"/>
  <c r="O1296" i="44"/>
  <c r="O1297" i="44"/>
  <c r="O1298" i="44"/>
  <c r="O1299" i="44"/>
  <c r="O1300" i="44"/>
  <c r="O1301" i="44"/>
  <c r="O1302" i="44"/>
  <c r="O1303" i="44"/>
  <c r="O1304" i="44"/>
  <c r="O1305" i="44"/>
  <c r="O1306" i="44"/>
  <c r="O1307" i="44"/>
  <c r="O1308" i="44"/>
  <c r="O1309" i="44"/>
  <c r="O1310" i="44"/>
  <c r="O1311" i="44"/>
  <c r="O1312" i="44"/>
  <c r="O1313" i="44"/>
  <c r="O1314" i="44"/>
  <c r="O1315" i="44"/>
  <c r="O1316" i="44"/>
  <c r="O1317" i="44"/>
  <c r="O1318" i="44"/>
  <c r="O1319" i="44"/>
  <c r="O1320" i="44"/>
  <c r="O1321" i="44"/>
  <c r="O1322" i="44"/>
  <c r="O1323" i="44"/>
  <c r="O1324" i="44"/>
  <c r="O1325" i="44"/>
  <c r="O1326" i="44"/>
  <c r="O1327" i="44"/>
  <c r="O1328" i="44"/>
  <c r="O1329" i="44"/>
  <c r="O1330" i="44"/>
  <c r="O1331" i="44"/>
  <c r="O1332" i="44"/>
  <c r="O1333" i="44"/>
  <c r="O1334" i="44"/>
  <c r="O1335" i="44"/>
  <c r="O1336" i="44"/>
  <c r="O1337" i="44"/>
  <c r="O1338" i="44"/>
  <c r="O1339" i="44"/>
  <c r="O2" i="44"/>
  <c r="R2" i="44" l="1"/>
  <c r="R1336" i="44"/>
  <c r="R1332" i="44"/>
  <c r="R1328" i="44"/>
  <c r="R1324" i="44"/>
  <c r="R1320" i="44"/>
  <c r="R1316" i="44"/>
  <c r="R1312" i="44"/>
  <c r="R1308" i="44"/>
  <c r="R1304" i="44"/>
  <c r="R1300" i="44"/>
  <c r="R1296" i="44"/>
  <c r="R1292" i="44"/>
  <c r="R1288" i="44"/>
  <c r="R1284" i="44"/>
  <c r="R1280" i="44"/>
  <c r="R1276" i="44"/>
  <c r="R1272" i="44"/>
  <c r="R1268" i="44"/>
  <c r="R1264" i="44"/>
  <c r="R1260" i="44"/>
  <c r="R1256" i="44"/>
  <c r="R1252" i="44"/>
  <c r="R1248" i="44"/>
  <c r="R1244" i="44"/>
  <c r="R1240" i="44"/>
  <c r="R1236" i="44"/>
  <c r="R1232" i="44"/>
  <c r="R1228" i="44"/>
  <c r="R1224" i="44"/>
  <c r="R1220" i="44"/>
  <c r="R1216" i="44"/>
  <c r="R1212" i="44"/>
  <c r="R1208" i="44"/>
  <c r="R1204" i="44"/>
  <c r="R1200" i="44"/>
  <c r="R1196" i="44"/>
  <c r="R1192" i="44"/>
  <c r="R1188" i="44"/>
  <c r="R1184" i="44"/>
  <c r="R1180" i="44"/>
  <c r="R1176" i="44"/>
  <c r="R1172" i="44"/>
  <c r="R1168" i="44"/>
  <c r="R1164" i="44"/>
  <c r="R1160" i="44"/>
  <c r="R1156" i="44"/>
  <c r="R1152" i="44"/>
  <c r="R1148" i="44"/>
  <c r="R1144" i="44"/>
  <c r="R1140" i="44"/>
  <c r="R1136" i="44"/>
  <c r="R1132" i="44"/>
  <c r="R1128" i="44"/>
  <c r="R1124" i="44"/>
  <c r="R1120" i="44"/>
  <c r="R1116" i="44"/>
  <c r="R1112" i="44"/>
  <c r="R1108" i="44"/>
  <c r="R1104" i="44"/>
  <c r="R1100" i="44"/>
  <c r="R1096" i="44"/>
  <c r="R1092" i="44"/>
  <c r="R1088" i="44"/>
  <c r="R1084" i="44"/>
  <c r="R1080" i="44"/>
  <c r="R1076" i="44"/>
  <c r="R1072" i="44"/>
  <c r="R1068" i="44"/>
  <c r="R1064" i="44"/>
  <c r="R1060" i="44"/>
  <c r="R1056" i="44"/>
  <c r="R1052" i="44"/>
  <c r="R1048" i="44"/>
  <c r="R1044" i="44"/>
  <c r="R1040" i="44"/>
  <c r="R1036" i="44"/>
  <c r="R1032" i="44"/>
  <c r="R1028" i="44"/>
  <c r="R1024" i="44"/>
  <c r="R1020" i="44"/>
  <c r="R1016" i="44"/>
  <c r="R1012" i="44"/>
  <c r="R1008" i="44"/>
  <c r="R1004" i="44"/>
  <c r="R1000" i="44"/>
  <c r="R996" i="44"/>
  <c r="R992" i="44"/>
  <c r="R988" i="44"/>
  <c r="R984" i="44"/>
  <c r="R980" i="44"/>
  <c r="R976" i="44"/>
  <c r="R972" i="44"/>
  <c r="R969" i="44"/>
  <c r="R965" i="44"/>
  <c r="R961" i="44"/>
  <c r="R957" i="44"/>
  <c r="R953" i="44"/>
  <c r="R949" i="44"/>
  <c r="R945" i="44"/>
  <c r="R941" i="44"/>
  <c r="R937" i="44"/>
  <c r="R933" i="44"/>
  <c r="R929" i="44"/>
  <c r="R925" i="44"/>
  <c r="R921" i="44"/>
  <c r="R1339" i="44"/>
  <c r="R1335" i="44"/>
  <c r="R1331" i="44"/>
  <c r="R1327" i="44"/>
  <c r="R1323" i="44"/>
  <c r="R1319" i="44"/>
  <c r="R1315" i="44"/>
  <c r="R1311" i="44"/>
  <c r="R1307" i="44"/>
  <c r="R1303" i="44"/>
  <c r="R1299" i="44"/>
  <c r="R1295" i="44"/>
  <c r="R1291" i="44"/>
  <c r="R1287" i="44"/>
  <c r="R1283" i="44"/>
  <c r="R1279" i="44"/>
  <c r="R1275" i="44"/>
  <c r="R1271" i="44"/>
  <c r="R1267" i="44"/>
  <c r="R1263" i="44"/>
  <c r="R1259" i="44"/>
  <c r="R1255" i="44"/>
  <c r="R1251" i="44"/>
  <c r="R1247" i="44"/>
  <c r="R1243" i="44"/>
  <c r="R1239" i="44"/>
  <c r="R1235" i="44"/>
  <c r="R1231" i="44"/>
  <c r="R1227" i="44"/>
  <c r="R1223" i="44"/>
  <c r="R1219" i="44"/>
  <c r="R1215" i="44"/>
  <c r="R1211" i="44"/>
  <c r="R1207" i="44"/>
  <c r="R1203" i="44"/>
  <c r="R1199" i="44"/>
  <c r="R1195" i="44"/>
  <c r="R1191" i="44"/>
  <c r="R1187" i="44"/>
  <c r="R1183" i="44"/>
  <c r="R1179" i="44"/>
  <c r="R1175" i="44"/>
  <c r="R1171" i="44"/>
  <c r="R1167" i="44"/>
  <c r="R1163" i="44"/>
  <c r="R1159" i="44"/>
  <c r="R1155" i="44"/>
  <c r="R1151" i="44"/>
  <c r="R1147" i="44"/>
  <c r="R1143" i="44"/>
  <c r="R1139" i="44"/>
  <c r="R1135" i="44"/>
  <c r="R1131" i="44"/>
  <c r="R1127" i="44"/>
  <c r="R1123" i="44"/>
  <c r="R1119" i="44"/>
  <c r="R1115" i="44"/>
  <c r="R1111" i="44"/>
  <c r="R1107" i="44"/>
  <c r="R1103" i="44"/>
  <c r="R1099" i="44"/>
  <c r="R1095" i="44"/>
  <c r="R1091" i="44"/>
  <c r="R1087" i="44"/>
  <c r="R1083" i="44"/>
  <c r="R1079" i="44"/>
  <c r="R1075" i="44"/>
  <c r="R1071" i="44"/>
  <c r="R1067" i="44"/>
  <c r="R1063" i="44"/>
  <c r="R1059" i="44"/>
  <c r="R1055" i="44"/>
  <c r="R1051" i="44"/>
  <c r="R1047" i="44"/>
  <c r="R1043" i="44"/>
  <c r="R1039" i="44"/>
  <c r="R1035" i="44"/>
  <c r="R1031" i="44"/>
  <c r="R1027" i="44"/>
  <c r="R1023" i="44"/>
  <c r="R1019" i="44"/>
  <c r="R1015" i="44"/>
  <c r="R1011" i="44"/>
  <c r="R1007" i="44"/>
  <c r="R1003" i="44"/>
  <c r="R999" i="44"/>
  <c r="R995" i="44"/>
  <c r="R991" i="44"/>
  <c r="R917" i="44"/>
  <c r="R913" i="44"/>
  <c r="R909" i="44"/>
  <c r="R905" i="44"/>
  <c r="R901" i="44"/>
  <c r="R897" i="44"/>
  <c r="R893" i="44"/>
  <c r="R889" i="44"/>
  <c r="R885" i="44"/>
  <c r="R881" i="44"/>
  <c r="R877" i="44"/>
  <c r="R873" i="44"/>
  <c r="R869" i="44"/>
  <c r="R865" i="44"/>
  <c r="R861" i="44"/>
  <c r="R857" i="44"/>
  <c r="R853" i="44"/>
  <c r="R849" i="44"/>
  <c r="R845" i="44"/>
  <c r="R841" i="44"/>
  <c r="R837" i="44"/>
  <c r="R833" i="44"/>
  <c r="R829" i="44"/>
  <c r="R825" i="44"/>
  <c r="R821" i="44"/>
  <c r="R817" i="44"/>
  <c r="R813" i="44"/>
  <c r="R809" i="44"/>
  <c r="R805" i="44"/>
  <c r="R801" i="44"/>
  <c r="R797" i="44"/>
  <c r="R793" i="44"/>
  <c r="R789" i="44"/>
  <c r="R785" i="44"/>
  <c r="R781" i="44"/>
  <c r="R777" i="44"/>
  <c r="R773" i="44"/>
  <c r="R769" i="44"/>
  <c r="R765" i="44"/>
  <c r="R761" i="44"/>
  <c r="R757" i="44"/>
  <c r="R753" i="44"/>
  <c r="R749" i="44"/>
  <c r="R745" i="44"/>
  <c r="R741" i="44"/>
  <c r="R737" i="44"/>
  <c r="R733" i="44"/>
  <c r="R729" i="44"/>
  <c r="R725" i="44"/>
  <c r="R721" i="44"/>
  <c r="R717" i="44"/>
  <c r="R713" i="44"/>
  <c r="R709" i="44"/>
  <c r="R705" i="44"/>
  <c r="R701" i="44"/>
  <c r="R697" i="44"/>
  <c r="R693" i="44"/>
  <c r="R689" i="44"/>
  <c r="R685" i="44"/>
  <c r="R681" i="44"/>
  <c r="R677" i="44"/>
  <c r="R673" i="44"/>
  <c r="R669" i="44"/>
  <c r="R665" i="44"/>
  <c r="R661" i="44"/>
  <c r="R657" i="44"/>
  <c r="R653" i="44"/>
  <c r="R649" i="44"/>
  <c r="R645" i="44"/>
  <c r="R641" i="44"/>
  <c r="R637" i="44"/>
  <c r="R633" i="44"/>
  <c r="R629" i="44"/>
  <c r="R625" i="44"/>
  <c r="R621" i="44"/>
  <c r="R617" i="44"/>
  <c r="R613" i="44"/>
  <c r="R609" i="44"/>
  <c r="R605" i="44"/>
  <c r="R601" i="44"/>
  <c r="R597" i="44"/>
  <c r="R593" i="44"/>
  <c r="R589" i="44"/>
  <c r="R585" i="44"/>
  <c r="R581" i="44"/>
  <c r="R577" i="44"/>
  <c r="R573" i="44"/>
  <c r="R569" i="44"/>
  <c r="R565" i="44"/>
  <c r="R561" i="44"/>
  <c r="R557" i="44"/>
  <c r="R553" i="44"/>
  <c r="R549" i="44"/>
  <c r="R545" i="44"/>
  <c r="R541" i="44"/>
  <c r="R537" i="44"/>
  <c r="R533" i="44"/>
  <c r="R529" i="44"/>
  <c r="R525" i="44"/>
  <c r="R521" i="44"/>
  <c r="R517" i="44"/>
  <c r="R513" i="44"/>
  <c r="R509" i="44"/>
  <c r="R505" i="44"/>
  <c r="R501" i="44"/>
  <c r="R497" i="44"/>
  <c r="R493" i="44"/>
  <c r="R489" i="44"/>
  <c r="R485" i="44"/>
  <c r="R481" i="44"/>
  <c r="R477" i="44"/>
  <c r="R473" i="44"/>
  <c r="R469" i="44"/>
  <c r="R465" i="44"/>
  <c r="R461" i="44"/>
  <c r="R457" i="44"/>
  <c r="R453" i="44"/>
  <c r="R449" i="44"/>
  <c r="R445" i="44"/>
  <c r="R441" i="44"/>
  <c r="R437" i="44"/>
  <c r="R433" i="44"/>
  <c r="R429" i="44"/>
  <c r="R425" i="44"/>
  <c r="R421" i="44"/>
  <c r="R417" i="44"/>
  <c r="R413" i="44"/>
  <c r="R409" i="44"/>
  <c r="R405" i="44"/>
  <c r="R401" i="44"/>
  <c r="R397" i="44"/>
  <c r="R393" i="44"/>
  <c r="R389" i="44"/>
  <c r="R385" i="44"/>
  <c r="R381" i="44"/>
  <c r="R377" i="44"/>
  <c r="R373" i="44"/>
  <c r="R369" i="44"/>
  <c r="R365" i="44"/>
  <c r="R361" i="44"/>
  <c r="R357" i="44"/>
  <c r="R353" i="44"/>
  <c r="R349" i="44"/>
  <c r="R345" i="44"/>
  <c r="R341" i="44"/>
  <c r="R337" i="44"/>
  <c r="R333" i="44"/>
  <c r="R329" i="44"/>
  <c r="R325" i="44"/>
  <c r="R321" i="44"/>
  <c r="R317" i="44"/>
  <c r="R313" i="44"/>
  <c r="R309" i="44"/>
  <c r="R305" i="44"/>
  <c r="R301" i="44"/>
  <c r="R297" i="44"/>
  <c r="R293" i="44"/>
  <c r="R289" i="44"/>
  <c r="R285" i="44"/>
  <c r="R281" i="44"/>
  <c r="R277" i="44"/>
  <c r="R273" i="44"/>
  <c r="R269" i="44"/>
  <c r="R265" i="44"/>
  <c r="R261" i="44"/>
  <c r="R257" i="44"/>
  <c r="R253" i="44"/>
  <c r="R249" i="44"/>
  <c r="R245" i="44"/>
  <c r="R241" i="44"/>
  <c r="R987" i="44"/>
  <c r="R983" i="44"/>
  <c r="R979" i="44"/>
  <c r="R975" i="44"/>
  <c r="R968" i="44"/>
  <c r="R964" i="44"/>
  <c r="R960" i="44"/>
  <c r="R956" i="44"/>
  <c r="R952" i="44"/>
  <c r="R948" i="44"/>
  <c r="R944" i="44"/>
  <c r="R940" i="44"/>
  <c r="R936" i="44"/>
  <c r="R932" i="44"/>
  <c r="R928" i="44"/>
  <c r="R924" i="44"/>
  <c r="R920" i="44"/>
  <c r="R916" i="44"/>
  <c r="R912" i="44"/>
  <c r="R908" i="44"/>
  <c r="R904" i="44"/>
  <c r="R900" i="44"/>
  <c r="R896" i="44"/>
  <c r="R892" i="44"/>
  <c r="R888" i="44"/>
  <c r="R884" i="44"/>
  <c r="R880" i="44"/>
  <c r="R876" i="44"/>
  <c r="R872" i="44"/>
  <c r="R868" i="44"/>
  <c r="R864" i="44"/>
  <c r="R860" i="44"/>
  <c r="R856" i="44"/>
  <c r="R852" i="44"/>
  <c r="R848" i="44"/>
  <c r="R844" i="44"/>
  <c r="R840" i="44"/>
  <c r="R836" i="44"/>
  <c r="R832" i="44"/>
  <c r="R828" i="44"/>
  <c r="R824" i="44"/>
  <c r="R820" i="44"/>
  <c r="R816" i="44"/>
  <c r="R812" i="44"/>
  <c r="R808" i="44"/>
  <c r="R804" i="44"/>
  <c r="R800" i="44"/>
  <c r="R796" i="44"/>
  <c r="R792" i="44"/>
  <c r="R788" i="44"/>
  <c r="R784" i="44"/>
  <c r="R780" i="44"/>
  <c r="R776" i="44"/>
  <c r="R772" i="44"/>
  <c r="R768" i="44"/>
  <c r="R764" i="44"/>
  <c r="R760" i="44"/>
  <c r="R756" i="44"/>
  <c r="R752" i="44"/>
  <c r="R748" i="44"/>
  <c r="R744" i="44"/>
  <c r="R740" i="44"/>
  <c r="R736" i="44"/>
  <c r="R732" i="44"/>
  <c r="R728" i="44"/>
  <c r="R724" i="44"/>
  <c r="R720" i="44"/>
  <c r="R716" i="44"/>
  <c r="R712" i="44"/>
  <c r="R708" i="44"/>
  <c r="R704" i="44"/>
  <c r="R700" i="44"/>
  <c r="R696" i="44"/>
  <c r="R692" i="44"/>
  <c r="R688" i="44"/>
  <c r="R684" i="44"/>
  <c r="R680" i="44"/>
  <c r="R676" i="44"/>
  <c r="R672" i="44"/>
  <c r="R668" i="44"/>
  <c r="R664" i="44"/>
  <c r="R660" i="44"/>
  <c r="R656" i="44"/>
  <c r="R652" i="44"/>
  <c r="R648" i="44"/>
  <c r="R644" i="44"/>
  <c r="R640" i="44"/>
  <c r="R636" i="44"/>
  <c r="R632" i="44"/>
  <c r="R628" i="44"/>
  <c r="R624" i="44"/>
  <c r="R620" i="44"/>
  <c r="R616" i="44"/>
  <c r="R612" i="44"/>
  <c r="R608" i="44"/>
  <c r="R604" i="44"/>
  <c r="R600" i="44"/>
  <c r="R596" i="44"/>
  <c r="R592" i="44"/>
  <c r="R588" i="44"/>
  <c r="R584" i="44"/>
  <c r="R580" i="44"/>
  <c r="R576" i="44"/>
  <c r="R572" i="44"/>
  <c r="R568" i="44"/>
  <c r="R564" i="44"/>
  <c r="R560" i="44"/>
  <c r="R556" i="44"/>
  <c r="R552" i="44"/>
  <c r="R548" i="44"/>
  <c r="R544" i="44"/>
  <c r="R540" i="44"/>
  <c r="R536" i="44"/>
  <c r="R532" i="44"/>
  <c r="R528" i="44"/>
  <c r="R524" i="44"/>
  <c r="R520" i="44"/>
  <c r="R516" i="44"/>
  <c r="R512" i="44"/>
  <c r="R508" i="44"/>
  <c r="R504" i="44"/>
  <c r="R500" i="44"/>
  <c r="R496" i="44"/>
  <c r="R492" i="44"/>
  <c r="R488" i="44"/>
  <c r="R484" i="44"/>
  <c r="R480" i="44"/>
  <c r="R476" i="44"/>
  <c r="R472" i="44"/>
  <c r="R468" i="44"/>
  <c r="R464" i="44"/>
  <c r="R460" i="44"/>
  <c r="R456" i="44"/>
  <c r="R452" i="44"/>
  <c r="R448" i="44"/>
  <c r="R444" i="44"/>
  <c r="R440" i="44"/>
  <c r="R436" i="44"/>
  <c r="R432" i="44"/>
  <c r="R428" i="44"/>
  <c r="R424" i="44"/>
  <c r="R420" i="44"/>
  <c r="R416" i="44"/>
  <c r="R412" i="44"/>
  <c r="R408" i="44"/>
  <c r="R404" i="44"/>
  <c r="R400" i="44"/>
  <c r="R396" i="44"/>
  <c r="R392" i="44"/>
  <c r="R388" i="44"/>
  <c r="R384" i="44"/>
  <c r="R380" i="44"/>
  <c r="R376" i="44"/>
  <c r="R372" i="44"/>
  <c r="R368" i="44"/>
  <c r="R364" i="44"/>
  <c r="R360" i="44"/>
  <c r="R356" i="44"/>
  <c r="R352" i="44"/>
  <c r="R348" i="44"/>
  <c r="R344" i="44"/>
  <c r="R340" i="44"/>
  <c r="R336" i="44"/>
  <c r="R1338" i="44"/>
  <c r="R1334" i="44"/>
  <c r="R1330" i="44"/>
  <c r="R1326" i="44"/>
  <c r="R1322" i="44"/>
  <c r="R1318" i="44"/>
  <c r="R1314" i="44"/>
  <c r="R1310" i="44"/>
  <c r="R1306" i="44"/>
  <c r="R1302" i="44"/>
  <c r="R1298" i="44"/>
  <c r="R1294" i="44"/>
  <c r="R1290" i="44"/>
  <c r="R1286" i="44"/>
  <c r="R1282" i="44"/>
  <c r="R1278" i="44"/>
  <c r="R1274" i="44"/>
  <c r="R1270" i="44"/>
  <c r="R1266" i="44"/>
  <c r="R1262" i="44"/>
  <c r="R1258" i="44"/>
  <c r="R1254" i="44"/>
  <c r="R1250" i="44"/>
  <c r="R1246" i="44"/>
  <c r="R1242" i="44"/>
  <c r="R1238" i="44"/>
  <c r="R1234" i="44"/>
  <c r="R1230" i="44"/>
  <c r="R1226" i="44"/>
  <c r="R1222" i="44"/>
  <c r="R1218" i="44"/>
  <c r="R1214" i="44"/>
  <c r="R1210" i="44"/>
  <c r="R1206" i="44"/>
  <c r="R1202" i="44"/>
  <c r="R1198" i="44"/>
  <c r="R1194" i="44"/>
  <c r="R1190" i="44"/>
  <c r="R1186" i="44"/>
  <c r="R1182" i="44"/>
  <c r="R1178" i="44"/>
  <c r="R1174" i="44"/>
  <c r="R1170" i="44"/>
  <c r="R1166" i="44"/>
  <c r="R1162" i="44"/>
  <c r="R1158" i="44"/>
  <c r="R1154" i="44"/>
  <c r="R1150" i="44"/>
  <c r="R1146" i="44"/>
  <c r="R1142" i="44"/>
  <c r="R1138" i="44"/>
  <c r="R1134" i="44"/>
  <c r="R1130" i="44"/>
  <c r="R1126" i="44"/>
  <c r="R1122" i="44"/>
  <c r="R1118" i="44"/>
  <c r="R1114" i="44"/>
  <c r="R1110" i="44"/>
  <c r="R1106" i="44"/>
  <c r="R1102" i="44"/>
  <c r="R1098" i="44"/>
  <c r="R1094" i="44"/>
  <c r="R1090" i="44"/>
  <c r="R1086" i="44"/>
  <c r="R1082" i="44"/>
  <c r="R1078" i="44"/>
  <c r="R1074" i="44"/>
  <c r="R1070" i="44"/>
  <c r="R1066" i="44"/>
  <c r="R1062" i="44"/>
  <c r="R1058" i="44"/>
  <c r="R1054" i="44"/>
  <c r="R1050" i="44"/>
  <c r="R1046" i="44"/>
  <c r="R1042" i="44"/>
  <c r="R1038" i="44"/>
  <c r="R1034" i="44"/>
  <c r="R1030" i="44"/>
  <c r="R1026" i="44"/>
  <c r="R1022" i="44"/>
  <c r="R1018" i="44"/>
  <c r="R1014" i="44"/>
  <c r="R1010" i="44"/>
  <c r="R1006" i="44"/>
  <c r="R1002" i="44"/>
  <c r="R998" i="44"/>
  <c r="R994" i="44"/>
  <c r="R990" i="44"/>
  <c r="R986" i="44"/>
  <c r="R982" i="44"/>
  <c r="R978" i="44"/>
  <c r="R974" i="44"/>
  <c r="R971" i="44"/>
  <c r="R967" i="44"/>
  <c r="R963" i="44"/>
  <c r="R959" i="44"/>
  <c r="R955" i="44"/>
  <c r="R951" i="44"/>
  <c r="R947" i="44"/>
  <c r="R943" i="44"/>
  <c r="R939" i="44"/>
  <c r="R935" i="44"/>
  <c r="R931" i="44"/>
  <c r="R927" i="44"/>
  <c r="R923" i="44"/>
  <c r="R919" i="44"/>
  <c r="R915" i="44"/>
  <c r="R911" i="44"/>
  <c r="R907" i="44"/>
  <c r="R903" i="44"/>
  <c r="R899" i="44"/>
  <c r="R895" i="44"/>
  <c r="R891" i="44"/>
  <c r="R887" i="44"/>
  <c r="R883" i="44"/>
  <c r="R879" i="44"/>
  <c r="R875" i="44"/>
  <c r="R871" i="44"/>
  <c r="R867" i="44"/>
  <c r="R863" i="44"/>
  <c r="R859" i="44"/>
  <c r="R855" i="44"/>
  <c r="R851" i="44"/>
  <c r="R847" i="44"/>
  <c r="R843" i="44"/>
  <c r="R839" i="44"/>
  <c r="R835" i="44"/>
  <c r="R831" i="44"/>
  <c r="R827" i="44"/>
  <c r="R823" i="44"/>
  <c r="R819" i="44"/>
  <c r="R815" i="44"/>
  <c r="R811" i="44"/>
  <c r="R807" i="44"/>
  <c r="R803" i="44"/>
  <c r="R799" i="44"/>
  <c r="R795" i="44"/>
  <c r="R791" i="44"/>
  <c r="R787" i="44"/>
  <c r="R783" i="44"/>
  <c r="R779" i="44"/>
  <c r="R775" i="44"/>
  <c r="R771" i="44"/>
  <c r="R767" i="44"/>
  <c r="R763" i="44"/>
  <c r="R759" i="44"/>
  <c r="R755" i="44"/>
  <c r="R751" i="44"/>
  <c r="R747" i="44"/>
  <c r="R743" i="44"/>
  <c r="R739" i="44"/>
  <c r="R735" i="44"/>
  <c r="R731" i="44"/>
  <c r="R727" i="44"/>
  <c r="R723" i="44"/>
  <c r="R719" i="44"/>
  <c r="R715" i="44"/>
  <c r="R711" i="44"/>
  <c r="R707" i="44"/>
  <c r="R703" i="44"/>
  <c r="R699" i="44"/>
  <c r="R695" i="44"/>
  <c r="R691" i="44"/>
  <c r="R687" i="44"/>
  <c r="R683" i="44"/>
  <c r="R679" i="44"/>
  <c r="R675" i="44"/>
  <c r="R671" i="44"/>
  <c r="R667" i="44"/>
  <c r="R663" i="44"/>
  <c r="R659" i="44"/>
  <c r="R655" i="44"/>
  <c r="R651" i="44"/>
  <c r="R647" i="44"/>
  <c r="R643" i="44"/>
  <c r="R639" i="44"/>
  <c r="R635" i="44"/>
  <c r="R631" i="44"/>
  <c r="R627" i="44"/>
  <c r="R623" i="44"/>
  <c r="R619" i="44"/>
  <c r="R615" i="44"/>
  <c r="R611" i="44"/>
  <c r="R607" i="44"/>
  <c r="R603" i="44"/>
  <c r="R599" i="44"/>
  <c r="R595" i="44"/>
  <c r="R591" i="44"/>
  <c r="R587" i="44"/>
  <c r="R583" i="44"/>
  <c r="R579" i="44"/>
  <c r="R575" i="44"/>
  <c r="R571" i="44"/>
  <c r="R567" i="44"/>
  <c r="R563" i="44"/>
  <c r="R559" i="44"/>
  <c r="R555" i="44"/>
  <c r="R551" i="44"/>
  <c r="R547" i="44"/>
  <c r="R543" i="44"/>
  <c r="R539" i="44"/>
  <c r="R535" i="44"/>
  <c r="R531" i="44"/>
  <c r="R527" i="44"/>
  <c r="R523" i="44"/>
  <c r="R519" i="44"/>
  <c r="R515" i="44"/>
  <c r="R511" i="44"/>
  <c r="R507" i="44"/>
  <c r="R503" i="44"/>
  <c r="R499" i="44"/>
  <c r="R495" i="44"/>
  <c r="R491" i="44"/>
  <c r="R487" i="44"/>
  <c r="R483" i="44"/>
  <c r="R479" i="44"/>
  <c r="R475" i="44"/>
  <c r="R471" i="44"/>
  <c r="R467" i="44"/>
  <c r="R463" i="44"/>
  <c r="R459" i="44"/>
  <c r="R455" i="44"/>
  <c r="R451" i="44"/>
  <c r="R447" i="44"/>
  <c r="R443" i="44"/>
  <c r="R439" i="44"/>
  <c r="R435" i="44"/>
  <c r="R431" i="44"/>
  <c r="R427" i="44"/>
  <c r="R423" i="44"/>
  <c r="R419" i="44"/>
  <c r="R415" i="44"/>
  <c r="R411" i="44"/>
  <c r="R407" i="44"/>
  <c r="R403" i="44"/>
  <c r="R399" i="44"/>
  <c r="R395" i="44"/>
  <c r="R391" i="44"/>
  <c r="R387" i="44"/>
  <c r="R383" i="44"/>
  <c r="R379" i="44"/>
  <c r="R375" i="44"/>
  <c r="R371" i="44"/>
  <c r="R367" i="44"/>
  <c r="R363" i="44"/>
  <c r="R359" i="44"/>
  <c r="R355" i="44"/>
  <c r="R351" i="44"/>
  <c r="R347" i="44"/>
  <c r="R343" i="44"/>
  <c r="R339" i="44"/>
  <c r="R335" i="44"/>
  <c r="R331" i="44"/>
  <c r="R327" i="44"/>
  <c r="R323" i="44"/>
  <c r="R319" i="44"/>
  <c r="R1337" i="44"/>
  <c r="R1333" i="44"/>
  <c r="R1329" i="44"/>
  <c r="R1325" i="44"/>
  <c r="R1321" i="44"/>
  <c r="R1317" i="44"/>
  <c r="R1313" i="44"/>
  <c r="R1309" i="44"/>
  <c r="R1305" i="44"/>
  <c r="R1301" i="44"/>
  <c r="R1297" i="44"/>
  <c r="R1293" i="44"/>
  <c r="R1289" i="44"/>
  <c r="R1285" i="44"/>
  <c r="R1281" i="44"/>
  <c r="R1277" i="44"/>
  <c r="R1273" i="44"/>
  <c r="R1269" i="44"/>
  <c r="R1265" i="44"/>
  <c r="R1261" i="44"/>
  <c r="R1257" i="44"/>
  <c r="R1253" i="44"/>
  <c r="R1249" i="44"/>
  <c r="R1245" i="44"/>
  <c r="R1241" i="44"/>
  <c r="R1237" i="44"/>
  <c r="R1233" i="44"/>
  <c r="R1229" i="44"/>
  <c r="R1225" i="44"/>
  <c r="R1221" i="44"/>
  <c r="R1217" i="44"/>
  <c r="R1213" i="44"/>
  <c r="R1209" i="44"/>
  <c r="R1205" i="44"/>
  <c r="R1201" i="44"/>
  <c r="R1197" i="44"/>
  <c r="R1193" i="44"/>
  <c r="R1189" i="44"/>
  <c r="R1185" i="44"/>
  <c r="R1181" i="44"/>
  <c r="R1177" i="44"/>
  <c r="R1173" i="44"/>
  <c r="R1169" i="44"/>
  <c r="R1165" i="44"/>
  <c r="R1161" i="44"/>
  <c r="R1157" i="44"/>
  <c r="R1153" i="44"/>
  <c r="R1149" i="44"/>
  <c r="R1145" i="44"/>
  <c r="R1141" i="44"/>
  <c r="R1137" i="44"/>
  <c r="R1133" i="44"/>
  <c r="R1129" i="44"/>
  <c r="R1125" i="44"/>
  <c r="R1121" i="44"/>
  <c r="R1117" i="44"/>
  <c r="R1113" i="44"/>
  <c r="R1109" i="44"/>
  <c r="R1105" i="44"/>
  <c r="R1101" i="44"/>
  <c r="R1097" i="44"/>
  <c r="R1093" i="44"/>
  <c r="R1089" i="44"/>
  <c r="R1085" i="44"/>
  <c r="R1081" i="44"/>
  <c r="R1077" i="44"/>
  <c r="R1073" i="44"/>
  <c r="R1069" i="44"/>
  <c r="R1065" i="44"/>
  <c r="R1061" i="44"/>
  <c r="R1057" i="44"/>
  <c r="R1053" i="44"/>
  <c r="R1049" i="44"/>
  <c r="R1045" i="44"/>
  <c r="R1041" i="44"/>
  <c r="R1037" i="44"/>
  <c r="R1033" i="44"/>
  <c r="R1029" i="44"/>
  <c r="R1025" i="44"/>
  <c r="R1021" i="44"/>
  <c r="R1017" i="44"/>
  <c r="R1013" i="44"/>
  <c r="R1009" i="44"/>
  <c r="R1005" i="44"/>
  <c r="R1001" i="44"/>
  <c r="R997" i="44"/>
  <c r="R993" i="44"/>
  <c r="R989" i="44"/>
  <c r="R985" i="44"/>
  <c r="R981" i="44"/>
  <c r="R977" i="44"/>
  <c r="R973" i="44"/>
  <c r="R970" i="44"/>
  <c r="R966" i="44"/>
  <c r="R962" i="44"/>
  <c r="R958" i="44"/>
  <c r="R954" i="44"/>
  <c r="R950" i="44"/>
  <c r="R946" i="44"/>
  <c r="R942" i="44"/>
  <c r="R938" i="44"/>
  <c r="R934" i="44"/>
  <c r="R930" i="44"/>
  <c r="R926" i="44"/>
  <c r="R922" i="44"/>
  <c r="R918" i="44"/>
  <c r="R914" i="44"/>
  <c r="R910" i="44"/>
  <c r="R906" i="44"/>
  <c r="R902" i="44"/>
  <c r="R898" i="44"/>
  <c r="R894" i="44"/>
  <c r="R890" i="44"/>
  <c r="R886" i="44"/>
  <c r="R882" i="44"/>
  <c r="R878" i="44"/>
  <c r="R874" i="44"/>
  <c r="R870" i="44"/>
  <c r="R866" i="44"/>
  <c r="R862" i="44"/>
  <c r="R858" i="44"/>
  <c r="R854" i="44"/>
  <c r="R850" i="44"/>
  <c r="R846" i="44"/>
  <c r="R842" i="44"/>
  <c r="R838" i="44"/>
  <c r="R834" i="44"/>
  <c r="R830" i="44"/>
  <c r="R826" i="44"/>
  <c r="R822" i="44"/>
  <c r="R818" i="44"/>
  <c r="R814" i="44"/>
  <c r="R810" i="44"/>
  <c r="R806" i="44"/>
  <c r="R802" i="44"/>
  <c r="R798" i="44"/>
  <c r="R794" i="44"/>
  <c r="R790" i="44"/>
  <c r="R786" i="44"/>
  <c r="R782" i="44"/>
  <c r="R778" i="44"/>
  <c r="R774" i="44"/>
  <c r="R770" i="44"/>
  <c r="R766" i="44"/>
  <c r="R762" i="44"/>
  <c r="R758" i="44"/>
  <c r="R754" i="44"/>
  <c r="R750" i="44"/>
  <c r="R746" i="44"/>
  <c r="R742" i="44"/>
  <c r="R738" i="44"/>
  <c r="R734" i="44"/>
  <c r="R730" i="44"/>
  <c r="R726" i="44"/>
  <c r="R722" i="44"/>
  <c r="R718" i="44"/>
  <c r="R714" i="44"/>
  <c r="R710" i="44"/>
  <c r="R706" i="44"/>
  <c r="R702" i="44"/>
  <c r="R698" i="44"/>
  <c r="R694" i="44"/>
  <c r="R690" i="44"/>
  <c r="R686" i="44"/>
  <c r="R682" i="44"/>
  <c r="R678" i="44"/>
  <c r="R674" i="44"/>
  <c r="R670" i="44"/>
  <c r="R666" i="44"/>
  <c r="R662" i="44"/>
  <c r="R658" i="44"/>
  <c r="R654" i="44"/>
  <c r="R650" i="44"/>
  <c r="R646" i="44"/>
  <c r="R642" i="44"/>
  <c r="R638" i="44"/>
  <c r="R634" i="44"/>
  <c r="R630" i="44"/>
  <c r="R626" i="44"/>
  <c r="R622" i="44"/>
  <c r="R618" i="44"/>
  <c r="R614" i="44"/>
  <c r="R610" i="44"/>
  <c r="R606" i="44"/>
  <c r="R602" i="44"/>
  <c r="R598" i="44"/>
  <c r="R594" i="44"/>
  <c r="R590" i="44"/>
  <c r="R586" i="44"/>
  <c r="R582" i="44"/>
  <c r="R578" i="44"/>
  <c r="R574" i="44"/>
  <c r="R570" i="44"/>
  <c r="R566" i="44"/>
  <c r="R562" i="44"/>
  <c r="R558" i="44"/>
  <c r="R554" i="44"/>
  <c r="R550" i="44"/>
  <c r="R546" i="44"/>
  <c r="R542" i="44"/>
  <c r="R538" i="44"/>
  <c r="R534" i="44"/>
  <c r="R530" i="44"/>
  <c r="R526" i="44"/>
  <c r="R522" i="44"/>
  <c r="R518" i="44"/>
  <c r="R514" i="44"/>
  <c r="R510" i="44"/>
  <c r="R506" i="44"/>
  <c r="R502" i="44"/>
  <c r="R498" i="44"/>
  <c r="R494" i="44"/>
  <c r="R490" i="44"/>
  <c r="R486" i="44"/>
  <c r="R482" i="44"/>
  <c r="R478" i="44"/>
  <c r="R474" i="44"/>
  <c r="R470" i="44"/>
  <c r="R466" i="44"/>
  <c r="R462" i="44"/>
  <c r="R458" i="44"/>
  <c r="R454" i="44"/>
  <c r="R450" i="44"/>
  <c r="R446" i="44"/>
  <c r="R442" i="44"/>
  <c r="R438" i="44"/>
  <c r="R434" i="44"/>
  <c r="R430" i="44"/>
  <c r="R426" i="44"/>
  <c r="R422" i="44"/>
  <c r="R418" i="44"/>
  <c r="R414" i="44"/>
  <c r="R410" i="44"/>
  <c r="R406" i="44"/>
  <c r="R402" i="44"/>
  <c r="R398" i="44"/>
  <c r="R394" i="44"/>
  <c r="R390" i="44"/>
  <c r="R386" i="44"/>
  <c r="R382" i="44"/>
  <c r="R378" i="44"/>
  <c r="R374" i="44"/>
  <c r="R370" i="44"/>
  <c r="R366" i="44"/>
  <c r="R362" i="44"/>
  <c r="R358" i="44"/>
  <c r="R354" i="44"/>
  <c r="R350" i="44"/>
  <c r="R346" i="44"/>
  <c r="R342" i="44"/>
  <c r="R338" i="44"/>
  <c r="R334" i="44"/>
  <c r="R330" i="44"/>
  <c r="R315" i="44"/>
  <c r="R311" i="44"/>
  <c r="R307" i="44"/>
  <c r="R303" i="44"/>
  <c r="R299" i="44"/>
  <c r="R295" i="44"/>
  <c r="R291" i="44"/>
  <c r="R287" i="44"/>
  <c r="R283" i="44"/>
  <c r="R279" i="44"/>
  <c r="R275" i="44"/>
  <c r="R271" i="44"/>
  <c r="R267" i="44"/>
  <c r="R263" i="44"/>
  <c r="R259" i="44"/>
  <c r="R255" i="44"/>
  <c r="R251" i="44"/>
  <c r="R247" i="44"/>
  <c r="R243" i="44"/>
  <c r="R239" i="44"/>
  <c r="R235" i="44"/>
  <c r="R231" i="44"/>
  <c r="R227" i="44"/>
  <c r="R223" i="44"/>
  <c r="R219" i="44"/>
  <c r="R215" i="44"/>
  <c r="R211" i="44"/>
  <c r="R207" i="44"/>
  <c r="R203" i="44"/>
  <c r="R199" i="44"/>
  <c r="R195" i="44"/>
  <c r="R191" i="44"/>
  <c r="R187" i="44"/>
  <c r="R183" i="44"/>
  <c r="R179" i="44"/>
  <c r="R175" i="44"/>
  <c r="R171" i="44"/>
  <c r="R167" i="44"/>
  <c r="R163" i="44"/>
  <c r="R159" i="44"/>
  <c r="R155" i="44"/>
  <c r="R151" i="44"/>
  <c r="R147" i="44"/>
  <c r="R143" i="44"/>
  <c r="R139" i="44"/>
  <c r="R135" i="44"/>
  <c r="R131" i="44"/>
  <c r="R127" i="44"/>
  <c r="R123" i="44"/>
  <c r="R119" i="44"/>
  <c r="R115" i="44"/>
  <c r="R111" i="44"/>
  <c r="R107" i="44"/>
  <c r="R103" i="44"/>
  <c r="R99" i="44"/>
  <c r="R95" i="44"/>
  <c r="R88" i="44"/>
  <c r="R84" i="44"/>
  <c r="R80" i="44"/>
  <c r="R76" i="44"/>
  <c r="R72" i="44"/>
  <c r="R68" i="44"/>
  <c r="R64" i="44"/>
  <c r="R60" i="44"/>
  <c r="R56" i="44"/>
  <c r="R52" i="44"/>
  <c r="R48" i="44"/>
  <c r="R44" i="44"/>
  <c r="R40" i="44"/>
  <c r="R36" i="44"/>
  <c r="R32" i="44"/>
  <c r="R28" i="44"/>
  <c r="R24" i="44"/>
  <c r="R20" i="44"/>
  <c r="R16" i="44"/>
  <c r="R12" i="44"/>
  <c r="R8" i="44"/>
  <c r="R4" i="44"/>
  <c r="R326" i="44"/>
  <c r="R322" i="44"/>
  <c r="R318" i="44"/>
  <c r="R314" i="44"/>
  <c r="R310" i="44"/>
  <c r="R306" i="44"/>
  <c r="R302" i="44"/>
  <c r="R298" i="44"/>
  <c r="R294" i="44"/>
  <c r="R290" i="44"/>
  <c r="R286" i="44"/>
  <c r="R282" i="44"/>
  <c r="R278" i="44"/>
  <c r="R274" i="44"/>
  <c r="R270" i="44"/>
  <c r="R266" i="44"/>
  <c r="R262" i="44"/>
  <c r="R258" i="44"/>
  <c r="R254" i="44"/>
  <c r="R250" i="44"/>
  <c r="R246" i="44"/>
  <c r="R242" i="44"/>
  <c r="R238" i="44"/>
  <c r="R234" i="44"/>
  <c r="R230" i="44"/>
  <c r="R226" i="44"/>
  <c r="R222" i="44"/>
  <c r="R218" i="44"/>
  <c r="R214" i="44"/>
  <c r="R210" i="44"/>
  <c r="R206" i="44"/>
  <c r="R202" i="44"/>
  <c r="R198" i="44"/>
  <c r="R194" i="44"/>
  <c r="R190" i="44"/>
  <c r="R186" i="44"/>
  <c r="R182" i="44"/>
  <c r="R178" i="44"/>
  <c r="R174" i="44"/>
  <c r="R170" i="44"/>
  <c r="R166" i="44"/>
  <c r="R162" i="44"/>
  <c r="R158" i="44"/>
  <c r="R154" i="44"/>
  <c r="R150" i="44"/>
  <c r="R146" i="44"/>
  <c r="R142" i="44"/>
  <c r="R138" i="44"/>
  <c r="R134" i="44"/>
  <c r="R130" i="44"/>
  <c r="R126" i="44"/>
  <c r="R122" i="44"/>
  <c r="R118" i="44"/>
  <c r="R114" i="44"/>
  <c r="R110" i="44"/>
  <c r="R106" i="44"/>
  <c r="R102" i="44"/>
  <c r="R98" i="44"/>
  <c r="R94" i="44"/>
  <c r="R91" i="44"/>
  <c r="R87" i="44"/>
  <c r="R83" i="44"/>
  <c r="R79" i="44"/>
  <c r="R75" i="44"/>
  <c r="R71" i="44"/>
  <c r="R67" i="44"/>
  <c r="R63" i="44"/>
  <c r="R59" i="44"/>
  <c r="R55" i="44"/>
  <c r="R51" i="44"/>
  <c r="R47" i="44"/>
  <c r="R43" i="44"/>
  <c r="R39" i="44"/>
  <c r="R35" i="44"/>
  <c r="R31" i="44"/>
  <c r="R27" i="44"/>
  <c r="R23" i="44"/>
  <c r="R19" i="44"/>
  <c r="R15" i="44"/>
  <c r="R11" i="44"/>
  <c r="R7" i="44"/>
  <c r="R3" i="44"/>
  <c r="R237" i="44"/>
  <c r="R233" i="44"/>
  <c r="R229" i="44"/>
  <c r="R225" i="44"/>
  <c r="R221" i="44"/>
  <c r="R217" i="44"/>
  <c r="R213" i="44"/>
  <c r="R209" i="44"/>
  <c r="R205" i="44"/>
  <c r="R201" i="44"/>
  <c r="R197" i="44"/>
  <c r="R193" i="44"/>
  <c r="R189" i="44"/>
  <c r="R185" i="44"/>
  <c r="R181" i="44"/>
  <c r="R177" i="44"/>
  <c r="R173" i="44"/>
  <c r="R169" i="44"/>
  <c r="R165" i="44"/>
  <c r="R161" i="44"/>
  <c r="R157" i="44"/>
  <c r="R153" i="44"/>
  <c r="R149" i="44"/>
  <c r="R145" i="44"/>
  <c r="R141" i="44"/>
  <c r="R137" i="44"/>
  <c r="R133" i="44"/>
  <c r="R129" i="44"/>
  <c r="R125" i="44"/>
  <c r="R121" i="44"/>
  <c r="R117" i="44"/>
  <c r="R113" i="44"/>
  <c r="R109" i="44"/>
  <c r="R105" i="44"/>
  <c r="R101" i="44"/>
  <c r="R97" i="44"/>
  <c r="R93" i="44"/>
  <c r="R90" i="44"/>
  <c r="R86" i="44"/>
  <c r="R82" i="44"/>
  <c r="R78" i="44"/>
  <c r="R74" i="44"/>
  <c r="R70" i="44"/>
  <c r="R66" i="44"/>
  <c r="R62" i="44"/>
  <c r="R58" i="44"/>
  <c r="R54" i="44"/>
  <c r="R50" i="44"/>
  <c r="R46" i="44"/>
  <c r="R42" i="44"/>
  <c r="R38" i="44"/>
  <c r="R34" i="44"/>
  <c r="R30" i="44"/>
  <c r="R26" i="44"/>
  <c r="R22" i="44"/>
  <c r="R18" i="44"/>
  <c r="R14" i="44"/>
  <c r="R10" i="44"/>
  <c r="R6" i="44"/>
  <c r="R332" i="44"/>
  <c r="R328" i="44"/>
  <c r="R324" i="44"/>
  <c r="R320" i="44"/>
  <c r="R316" i="44"/>
  <c r="R312" i="44"/>
  <c r="R308" i="44"/>
  <c r="R304" i="44"/>
  <c r="R300" i="44"/>
  <c r="R296" i="44"/>
  <c r="R292" i="44"/>
  <c r="R288" i="44"/>
  <c r="R284" i="44"/>
  <c r="R280" i="44"/>
  <c r="R276" i="44"/>
  <c r="R272" i="44"/>
  <c r="R268" i="44"/>
  <c r="R264" i="44"/>
  <c r="R260" i="44"/>
  <c r="R256" i="44"/>
  <c r="R252" i="44"/>
  <c r="R248" i="44"/>
  <c r="R244" i="44"/>
  <c r="R240" i="44"/>
  <c r="R236" i="44"/>
  <c r="R232" i="44"/>
  <c r="R228" i="44"/>
  <c r="R224" i="44"/>
  <c r="R220" i="44"/>
  <c r="R216" i="44"/>
  <c r="R212" i="44"/>
  <c r="R208" i="44"/>
  <c r="R204" i="44"/>
  <c r="R200" i="44"/>
  <c r="R196" i="44"/>
  <c r="R192" i="44"/>
  <c r="R188" i="44"/>
  <c r="R184" i="44"/>
  <c r="R180" i="44"/>
  <c r="R176" i="44"/>
  <c r="R172" i="44"/>
  <c r="R168" i="44"/>
  <c r="R164" i="44"/>
  <c r="R160" i="44"/>
  <c r="R156" i="44"/>
  <c r="R152" i="44"/>
  <c r="R148" i="44"/>
  <c r="R144" i="44"/>
  <c r="R140" i="44"/>
  <c r="R136" i="44"/>
  <c r="R132" i="44"/>
  <c r="R128" i="44"/>
  <c r="R124" i="44"/>
  <c r="R120" i="44"/>
  <c r="R116" i="44"/>
  <c r="R112" i="44"/>
  <c r="R108" i="44"/>
  <c r="R104" i="44"/>
  <c r="R100" i="44"/>
  <c r="R96" i="44"/>
  <c r="R92" i="44"/>
  <c r="R89" i="44"/>
  <c r="R85" i="44"/>
  <c r="R81" i="44"/>
  <c r="R77" i="44"/>
  <c r="R73" i="44"/>
  <c r="R69" i="44"/>
  <c r="R65" i="44"/>
  <c r="R61" i="44"/>
  <c r="R57" i="44"/>
  <c r="R53" i="44"/>
  <c r="R49" i="44"/>
  <c r="R45" i="44"/>
  <c r="R41" i="44"/>
  <c r="R37" i="44"/>
  <c r="R33" i="44"/>
  <c r="R29" i="44"/>
  <c r="R25" i="44"/>
  <c r="R21" i="44"/>
  <c r="R17" i="44"/>
  <c r="R13" i="44"/>
  <c r="R9" i="44"/>
  <c r="R5" i="44"/>
  <c r="F7" i="50" l="1"/>
  <c r="F6" i="50"/>
  <c r="F4" i="50"/>
  <c r="F5" i="50"/>
  <c r="U29" i="44"/>
  <c r="E29" i="44"/>
  <c r="V29" i="44" s="1"/>
  <c r="T29" i="44"/>
  <c r="U77" i="44"/>
  <c r="E77" i="44"/>
  <c r="T77" i="44"/>
  <c r="T108" i="44"/>
  <c r="U108" i="44"/>
  <c r="E108" i="44"/>
  <c r="T140" i="44"/>
  <c r="U140" i="44"/>
  <c r="E140" i="44"/>
  <c r="V140" i="44" s="1"/>
  <c r="T172" i="44"/>
  <c r="U172" i="44"/>
  <c r="E172" i="44"/>
  <c r="T204" i="44"/>
  <c r="U204" i="44"/>
  <c r="E204" i="44"/>
  <c r="T236" i="44"/>
  <c r="U236" i="44"/>
  <c r="E236" i="44"/>
  <c r="T252" i="44"/>
  <c r="U252" i="44"/>
  <c r="E252" i="44"/>
  <c r="V252" i="44" s="1"/>
  <c r="E284" i="44"/>
  <c r="T284" i="44"/>
  <c r="U284" i="44"/>
  <c r="E316" i="44"/>
  <c r="V316" i="44" s="1"/>
  <c r="T316" i="44"/>
  <c r="U316" i="44"/>
  <c r="E332" i="44"/>
  <c r="T332" i="44"/>
  <c r="U332" i="44"/>
  <c r="E34" i="44"/>
  <c r="T34" i="44"/>
  <c r="U34" i="44"/>
  <c r="E66" i="44"/>
  <c r="T66" i="44"/>
  <c r="U66" i="44"/>
  <c r="E82" i="44"/>
  <c r="V82" i="44" s="1"/>
  <c r="U82" i="44"/>
  <c r="T82" i="44"/>
  <c r="U113" i="44"/>
  <c r="E113" i="44"/>
  <c r="V113" i="44" s="1"/>
  <c r="T113" i="44"/>
  <c r="U129" i="44"/>
  <c r="E129" i="44"/>
  <c r="T129" i="44"/>
  <c r="U161" i="44"/>
  <c r="E161" i="44"/>
  <c r="V161" i="44" s="1"/>
  <c r="T161" i="44"/>
  <c r="U193" i="44"/>
  <c r="E193" i="44"/>
  <c r="T193" i="44"/>
  <c r="U209" i="44"/>
  <c r="E209" i="44"/>
  <c r="V209" i="44" s="1"/>
  <c r="T209" i="44"/>
  <c r="E3" i="44"/>
  <c r="T3" i="44"/>
  <c r="U3" i="44"/>
  <c r="E19" i="44"/>
  <c r="T19" i="44"/>
  <c r="U19" i="44"/>
  <c r="E51" i="44"/>
  <c r="V51" i="44" s="1"/>
  <c r="T51" i="44"/>
  <c r="U51" i="44"/>
  <c r="E67" i="44"/>
  <c r="T67" i="44"/>
  <c r="U67" i="44"/>
  <c r="E98" i="44"/>
  <c r="U98" i="44"/>
  <c r="T98" i="44"/>
  <c r="E130" i="44"/>
  <c r="U130" i="44"/>
  <c r="T130" i="44"/>
  <c r="E162" i="44"/>
  <c r="V162" i="44" s="1"/>
  <c r="U162" i="44"/>
  <c r="T162" i="44"/>
  <c r="E178" i="44"/>
  <c r="U178" i="44"/>
  <c r="T178" i="44"/>
  <c r="E210" i="44"/>
  <c r="U210" i="44"/>
  <c r="T210" i="44"/>
  <c r="E242" i="44"/>
  <c r="U242" i="44"/>
  <c r="T242" i="44"/>
  <c r="E274" i="44"/>
  <c r="V274" i="44" s="1"/>
  <c r="U274" i="44"/>
  <c r="T274" i="44"/>
  <c r="U306" i="44"/>
  <c r="E306" i="44"/>
  <c r="V306" i="44" s="1"/>
  <c r="T306" i="44"/>
  <c r="T12" i="44"/>
  <c r="U12" i="44"/>
  <c r="E12" i="44"/>
  <c r="V12" i="44" s="1"/>
  <c r="T44" i="44"/>
  <c r="E44" i="44"/>
  <c r="V44" i="44" s="1"/>
  <c r="U44" i="44"/>
  <c r="T76" i="44"/>
  <c r="U76" i="44"/>
  <c r="E76" i="44"/>
  <c r="E111" i="44"/>
  <c r="T111" i="44"/>
  <c r="U111" i="44"/>
  <c r="E143" i="44"/>
  <c r="T143" i="44"/>
  <c r="U143" i="44"/>
  <c r="E175" i="44"/>
  <c r="T175" i="44"/>
  <c r="U175" i="44"/>
  <c r="E207" i="44"/>
  <c r="V207" i="44" s="1"/>
  <c r="T207" i="44"/>
  <c r="U207" i="44"/>
  <c r="E239" i="44"/>
  <c r="T239" i="44"/>
  <c r="U239" i="44"/>
  <c r="E271" i="44"/>
  <c r="T271" i="44"/>
  <c r="U271" i="44"/>
  <c r="E303" i="44"/>
  <c r="T303" i="44"/>
  <c r="U303" i="44"/>
  <c r="U346" i="44"/>
  <c r="E346" i="44"/>
  <c r="T346" i="44"/>
  <c r="U378" i="44"/>
  <c r="E378" i="44"/>
  <c r="V378" i="44" s="1"/>
  <c r="T378" i="44"/>
  <c r="U394" i="44"/>
  <c r="E394" i="44"/>
  <c r="T394" i="44"/>
  <c r="E442" i="44"/>
  <c r="T442" i="44"/>
  <c r="U442" i="44"/>
  <c r="E474" i="44"/>
  <c r="V474" i="44" s="1"/>
  <c r="T474" i="44"/>
  <c r="U474" i="44"/>
  <c r="E506" i="44"/>
  <c r="T506" i="44"/>
  <c r="U506" i="44"/>
  <c r="E538" i="44"/>
  <c r="T538" i="44"/>
  <c r="U538" i="44"/>
  <c r="E586" i="44"/>
  <c r="T586" i="44"/>
  <c r="U586" i="44"/>
  <c r="E634" i="44"/>
  <c r="V634" i="44" s="1"/>
  <c r="T634" i="44"/>
  <c r="U634" i="44"/>
  <c r="E666" i="44"/>
  <c r="T666" i="44"/>
  <c r="U666" i="44"/>
  <c r="E698" i="44"/>
  <c r="T698" i="44"/>
  <c r="U698" i="44"/>
  <c r="E730" i="44"/>
  <c r="T730" i="44"/>
  <c r="U730" i="44"/>
  <c r="E762" i="44"/>
  <c r="V762" i="44" s="1"/>
  <c r="T762" i="44"/>
  <c r="U762" i="44"/>
  <c r="E794" i="44"/>
  <c r="U794" i="44"/>
  <c r="T794" i="44"/>
  <c r="E826" i="44"/>
  <c r="U826" i="44"/>
  <c r="T826" i="44"/>
  <c r="E858" i="44"/>
  <c r="U858" i="44"/>
  <c r="T858" i="44"/>
  <c r="E890" i="44"/>
  <c r="V890" i="44" s="1"/>
  <c r="U890" i="44"/>
  <c r="T890" i="44"/>
  <c r="E922" i="44"/>
  <c r="U922" i="44"/>
  <c r="T922" i="44"/>
  <c r="E954" i="44"/>
  <c r="U954" i="44"/>
  <c r="T954" i="44"/>
  <c r="U985" i="44"/>
  <c r="E985" i="44"/>
  <c r="V985" i="44" s="1"/>
  <c r="T985" i="44"/>
  <c r="U1017" i="44"/>
  <c r="E1017" i="44"/>
  <c r="T1017" i="44"/>
  <c r="U1049" i="44"/>
  <c r="E1049" i="44"/>
  <c r="V1049" i="44" s="1"/>
  <c r="T1049" i="44"/>
  <c r="U1065" i="44"/>
  <c r="E1065" i="44"/>
  <c r="T1065" i="44"/>
  <c r="U1097" i="44"/>
  <c r="E1097" i="44"/>
  <c r="V1097" i="44" s="1"/>
  <c r="T1097" i="44"/>
  <c r="U1129" i="44"/>
  <c r="E1129" i="44"/>
  <c r="T1129" i="44"/>
  <c r="U1161" i="44"/>
  <c r="E1161" i="44"/>
  <c r="V1161" i="44" s="1"/>
  <c r="T1161" i="44"/>
  <c r="U1193" i="44"/>
  <c r="E1193" i="44"/>
  <c r="T1193" i="44"/>
  <c r="U1225" i="44"/>
  <c r="E1225" i="44"/>
  <c r="V1225" i="44" s="1"/>
  <c r="T1225" i="44"/>
  <c r="U1257" i="44"/>
  <c r="E1257" i="44"/>
  <c r="T1257" i="44"/>
  <c r="U1289" i="44"/>
  <c r="E1289" i="44"/>
  <c r="V1289" i="44" s="1"/>
  <c r="T1289" i="44"/>
  <c r="U1321" i="44"/>
  <c r="E1321" i="44"/>
  <c r="T1321" i="44"/>
  <c r="E331" i="44"/>
  <c r="U331" i="44"/>
  <c r="T331" i="44"/>
  <c r="E363" i="44"/>
  <c r="V363" i="44" s="1"/>
  <c r="U363" i="44"/>
  <c r="T363" i="44"/>
  <c r="E395" i="44"/>
  <c r="U395" i="44"/>
  <c r="T395" i="44"/>
  <c r="T427" i="44"/>
  <c r="U427" i="44"/>
  <c r="E427" i="44"/>
  <c r="V427" i="44" s="1"/>
  <c r="T459" i="44"/>
  <c r="U459" i="44"/>
  <c r="E459" i="44"/>
  <c r="T491" i="44"/>
  <c r="U491" i="44"/>
  <c r="E491" i="44"/>
  <c r="T523" i="44"/>
  <c r="U523" i="44"/>
  <c r="E523" i="44"/>
  <c r="T555" i="44"/>
  <c r="U555" i="44"/>
  <c r="E555" i="44"/>
  <c r="V555" i="44" s="1"/>
  <c r="T587" i="44"/>
  <c r="U587" i="44"/>
  <c r="E587" i="44"/>
  <c r="T619" i="44"/>
  <c r="U619" i="44"/>
  <c r="E619" i="44"/>
  <c r="T667" i="44"/>
  <c r="U667" i="44"/>
  <c r="E667" i="44"/>
  <c r="E699" i="44"/>
  <c r="T699" i="44"/>
  <c r="U699" i="44"/>
  <c r="E731" i="44"/>
  <c r="T731" i="44"/>
  <c r="U731" i="44"/>
  <c r="E763" i="44"/>
  <c r="V763" i="44" s="1"/>
  <c r="T763" i="44"/>
  <c r="U763" i="44"/>
  <c r="E795" i="44"/>
  <c r="T795" i="44"/>
  <c r="U795" i="44"/>
  <c r="E827" i="44"/>
  <c r="T827" i="44"/>
  <c r="U827" i="44"/>
  <c r="E859" i="44"/>
  <c r="T859" i="44"/>
  <c r="U859" i="44"/>
  <c r="E891" i="44"/>
  <c r="V891" i="44" s="1"/>
  <c r="T891" i="44"/>
  <c r="U891" i="44"/>
  <c r="E923" i="44"/>
  <c r="T923" i="44"/>
  <c r="U923" i="44"/>
  <c r="E955" i="44"/>
  <c r="T955" i="44"/>
  <c r="U955" i="44"/>
  <c r="E986" i="44"/>
  <c r="T986" i="44"/>
  <c r="U986" i="44"/>
  <c r="E1018" i="44"/>
  <c r="V1018" i="44" s="1"/>
  <c r="T1018" i="44"/>
  <c r="U1018" i="44"/>
  <c r="E1050" i="44"/>
  <c r="T1050" i="44"/>
  <c r="U1050" i="44"/>
  <c r="E1082" i="44"/>
  <c r="T1082" i="44"/>
  <c r="U1082" i="44"/>
  <c r="E1114" i="44"/>
  <c r="T1114" i="44"/>
  <c r="U1114" i="44"/>
  <c r="E1146" i="44"/>
  <c r="V1146" i="44" s="1"/>
  <c r="T1146" i="44"/>
  <c r="U1146" i="44"/>
  <c r="E1178" i="44"/>
  <c r="T1178" i="44"/>
  <c r="U1178" i="44"/>
  <c r="E1210" i="44"/>
  <c r="T1210" i="44"/>
  <c r="U1210" i="44"/>
  <c r="E1242" i="44"/>
  <c r="T1242" i="44"/>
  <c r="U1242" i="44"/>
  <c r="E1274" i="44"/>
  <c r="V1274" i="44" s="1"/>
  <c r="T1274" i="44"/>
  <c r="U1274" i="44"/>
  <c r="E1306" i="44"/>
  <c r="T1306" i="44"/>
  <c r="U1306" i="44"/>
  <c r="E1322" i="44"/>
  <c r="T1322" i="44"/>
  <c r="U1322" i="44"/>
  <c r="E348" i="44"/>
  <c r="T348" i="44"/>
  <c r="U348" i="44"/>
  <c r="E396" i="44"/>
  <c r="V396" i="44" s="1"/>
  <c r="T396" i="44"/>
  <c r="U396" i="44"/>
  <c r="U428" i="44"/>
  <c r="T428" i="44"/>
  <c r="E428" i="44"/>
  <c r="U476" i="44"/>
  <c r="T476" i="44"/>
  <c r="E476" i="44"/>
  <c r="V476" i="44" s="1"/>
  <c r="U492" i="44"/>
  <c r="T492" i="44"/>
  <c r="E492" i="44"/>
  <c r="U524" i="44"/>
  <c r="T524" i="44"/>
  <c r="E524" i="44"/>
  <c r="U556" i="44"/>
  <c r="T556" i="44"/>
  <c r="E556" i="44"/>
  <c r="U588" i="44"/>
  <c r="T588" i="44"/>
  <c r="E588" i="44"/>
  <c r="V588" i="44" s="1"/>
  <c r="U636" i="44"/>
  <c r="T636" i="44"/>
  <c r="E636" i="44"/>
  <c r="U652" i="44"/>
  <c r="T652" i="44"/>
  <c r="E652" i="44"/>
  <c r="U684" i="44"/>
  <c r="T684" i="44"/>
  <c r="E684" i="44"/>
  <c r="T716" i="44"/>
  <c r="U716" i="44"/>
  <c r="E716" i="44"/>
  <c r="V716" i="44" s="1"/>
  <c r="T748" i="44"/>
  <c r="U748" i="44"/>
  <c r="E748" i="44"/>
  <c r="T764" i="44"/>
  <c r="U764" i="44"/>
  <c r="E764" i="44"/>
  <c r="T796" i="44"/>
  <c r="U796" i="44"/>
  <c r="E796" i="44"/>
  <c r="T828" i="44"/>
  <c r="U828" i="44"/>
  <c r="E828" i="44"/>
  <c r="V828" i="44" s="1"/>
  <c r="T860" i="44"/>
  <c r="U860" i="44"/>
  <c r="E860" i="44"/>
  <c r="T892" i="44"/>
  <c r="U892" i="44"/>
  <c r="E892" i="44"/>
  <c r="T924" i="44"/>
  <c r="U924" i="44"/>
  <c r="E924" i="44"/>
  <c r="T956" i="44"/>
  <c r="U956" i="44"/>
  <c r="E956" i="44"/>
  <c r="V956" i="44" s="1"/>
  <c r="U241" i="44"/>
  <c r="E241" i="44"/>
  <c r="V241" i="44" s="1"/>
  <c r="T241" i="44"/>
  <c r="U257" i="44"/>
  <c r="E257" i="44"/>
  <c r="T257" i="44"/>
  <c r="T289" i="44"/>
  <c r="U289" i="44"/>
  <c r="E289" i="44"/>
  <c r="T321" i="44"/>
  <c r="U321" i="44"/>
  <c r="E321" i="44"/>
  <c r="V321" i="44" s="1"/>
  <c r="T353" i="44"/>
  <c r="U353" i="44"/>
  <c r="E353" i="44"/>
  <c r="T385" i="44"/>
  <c r="U385" i="44"/>
  <c r="E385" i="44"/>
  <c r="E417" i="44"/>
  <c r="U417" i="44"/>
  <c r="T417" i="44"/>
  <c r="E449" i="44"/>
  <c r="U449" i="44"/>
  <c r="T449" i="44"/>
  <c r="E481" i="44"/>
  <c r="U481" i="44"/>
  <c r="T481" i="44"/>
  <c r="E513" i="44"/>
  <c r="V513" i="44" s="1"/>
  <c r="U513" i="44"/>
  <c r="T513" i="44"/>
  <c r="E545" i="44"/>
  <c r="U545" i="44"/>
  <c r="T545" i="44"/>
  <c r="E577" i="44"/>
  <c r="U577" i="44"/>
  <c r="T577" i="44"/>
  <c r="E609" i="44"/>
  <c r="U609" i="44"/>
  <c r="T609" i="44"/>
  <c r="E641" i="44"/>
  <c r="V641" i="44" s="1"/>
  <c r="U641" i="44"/>
  <c r="T641" i="44"/>
  <c r="E673" i="44"/>
  <c r="U673" i="44"/>
  <c r="T673" i="44"/>
  <c r="E689" i="44"/>
  <c r="U689" i="44"/>
  <c r="T689" i="44"/>
  <c r="U721" i="44"/>
  <c r="E721" i="44"/>
  <c r="V721" i="44" s="1"/>
  <c r="T721" i="44"/>
  <c r="U753" i="44"/>
  <c r="E753" i="44"/>
  <c r="T753" i="44"/>
  <c r="U785" i="44"/>
  <c r="E785" i="44"/>
  <c r="V785" i="44" s="1"/>
  <c r="T785" i="44"/>
  <c r="U817" i="44"/>
  <c r="E817" i="44"/>
  <c r="T817" i="44"/>
  <c r="U849" i="44"/>
  <c r="E849" i="44"/>
  <c r="V849" i="44" s="1"/>
  <c r="T849" i="44"/>
  <c r="U881" i="44"/>
  <c r="E881" i="44"/>
  <c r="T881" i="44"/>
  <c r="U913" i="44"/>
  <c r="E913" i="44"/>
  <c r="V913" i="44" s="1"/>
  <c r="T913" i="44"/>
  <c r="E1031" i="44"/>
  <c r="T1031" i="44"/>
  <c r="U1031" i="44"/>
  <c r="E1063" i="44"/>
  <c r="T1063" i="44"/>
  <c r="U1063" i="44"/>
  <c r="E1095" i="44"/>
  <c r="V1095" i="44" s="1"/>
  <c r="T1095" i="44"/>
  <c r="U1095" i="44"/>
  <c r="E1127" i="44"/>
  <c r="T1127" i="44"/>
  <c r="U1127" i="44"/>
  <c r="E1159" i="44"/>
  <c r="T1159" i="44"/>
  <c r="U1159" i="44"/>
  <c r="E1191" i="44"/>
  <c r="T1191" i="44"/>
  <c r="U1191" i="44"/>
  <c r="E1223" i="44"/>
  <c r="V1223" i="44" s="1"/>
  <c r="T1223" i="44"/>
  <c r="U1223" i="44"/>
  <c r="E1255" i="44"/>
  <c r="T1255" i="44"/>
  <c r="U1255" i="44"/>
  <c r="E1303" i="44"/>
  <c r="T1303" i="44"/>
  <c r="U1303" i="44"/>
  <c r="E1335" i="44"/>
  <c r="T1335" i="44"/>
  <c r="U1335" i="44"/>
  <c r="T976" i="44"/>
  <c r="E976" i="44"/>
  <c r="U976" i="44"/>
  <c r="T1008" i="44"/>
  <c r="U1008" i="44"/>
  <c r="E1008" i="44"/>
  <c r="T1040" i="44"/>
  <c r="U1040" i="44"/>
  <c r="E1040" i="44"/>
  <c r="V1040" i="44" s="1"/>
  <c r="T1072" i="44"/>
  <c r="U1072" i="44"/>
  <c r="E1072" i="44"/>
  <c r="T1104" i="44"/>
  <c r="U1104" i="44"/>
  <c r="E1104" i="44"/>
  <c r="T1120" i="44"/>
  <c r="U1120" i="44"/>
  <c r="E1120" i="44"/>
  <c r="T1136" i="44"/>
  <c r="U1136" i="44"/>
  <c r="E1136" i="44"/>
  <c r="V1136" i="44" s="1"/>
  <c r="T1152" i="44"/>
  <c r="U1152" i="44"/>
  <c r="E1152" i="44"/>
  <c r="T1168" i="44"/>
  <c r="U1168" i="44"/>
  <c r="E1168" i="44"/>
  <c r="T1184" i="44"/>
  <c r="U1184" i="44"/>
  <c r="E1184" i="44"/>
  <c r="T1200" i="44"/>
  <c r="U1200" i="44"/>
  <c r="E1200" i="44"/>
  <c r="V1200" i="44" s="1"/>
  <c r="T1216" i="44"/>
  <c r="U1216" i="44"/>
  <c r="E1216" i="44"/>
  <c r="T1232" i="44"/>
  <c r="U1232" i="44"/>
  <c r="E1232" i="44"/>
  <c r="T1248" i="44"/>
  <c r="U1248" i="44"/>
  <c r="E1248" i="44"/>
  <c r="T1264" i="44"/>
  <c r="U1264" i="44"/>
  <c r="E1264" i="44"/>
  <c r="V1264" i="44" s="1"/>
  <c r="T1280" i="44"/>
  <c r="U1280" i="44"/>
  <c r="E1280" i="44"/>
  <c r="T1328" i="44"/>
  <c r="U1328" i="44"/>
  <c r="E1328" i="44"/>
  <c r="U17" i="44"/>
  <c r="E17" i="44"/>
  <c r="V17" i="44" s="1"/>
  <c r="T17" i="44"/>
  <c r="U33" i="44"/>
  <c r="E33" i="44"/>
  <c r="T33" i="44"/>
  <c r="U49" i="44"/>
  <c r="E49" i="44"/>
  <c r="V49" i="44" s="1"/>
  <c r="T49" i="44"/>
  <c r="U65" i="44"/>
  <c r="E65" i="44"/>
  <c r="T65" i="44"/>
  <c r="U81" i="44"/>
  <c r="E81" i="44"/>
  <c r="V81" i="44" s="1"/>
  <c r="T81" i="44"/>
  <c r="T96" i="44"/>
  <c r="U96" i="44"/>
  <c r="E96" i="44"/>
  <c r="V96" i="44" s="1"/>
  <c r="T112" i="44"/>
  <c r="U112" i="44"/>
  <c r="E112" i="44"/>
  <c r="T128" i="44"/>
  <c r="U128" i="44"/>
  <c r="E128" i="44"/>
  <c r="T144" i="44"/>
  <c r="U144" i="44"/>
  <c r="E144" i="44"/>
  <c r="T160" i="44"/>
  <c r="U160" i="44"/>
  <c r="E160" i="44"/>
  <c r="V160" i="44" s="1"/>
  <c r="T176" i="44"/>
  <c r="U176" i="44"/>
  <c r="E176" i="44"/>
  <c r="T192" i="44"/>
  <c r="U192" i="44"/>
  <c r="E192" i="44"/>
  <c r="T208" i="44"/>
  <c r="U208" i="44"/>
  <c r="E208" i="44"/>
  <c r="T224" i="44"/>
  <c r="U224" i="44"/>
  <c r="E224" i="44"/>
  <c r="V224" i="44" s="1"/>
  <c r="T240" i="44"/>
  <c r="U240" i="44"/>
  <c r="E240" i="44"/>
  <c r="T256" i="44"/>
  <c r="U256" i="44"/>
  <c r="E256" i="44"/>
  <c r="T272" i="44"/>
  <c r="U272" i="44"/>
  <c r="E272" i="44"/>
  <c r="E288" i="44"/>
  <c r="T288" i="44"/>
  <c r="U288" i="44"/>
  <c r="E304" i="44"/>
  <c r="T304" i="44"/>
  <c r="U304" i="44"/>
  <c r="E320" i="44"/>
  <c r="V320" i="44" s="1"/>
  <c r="T320" i="44"/>
  <c r="U320" i="44"/>
  <c r="E6" i="44"/>
  <c r="T6" i="44"/>
  <c r="U6" i="44"/>
  <c r="E22" i="44"/>
  <c r="T22" i="44"/>
  <c r="U22" i="44"/>
  <c r="E38" i="44"/>
  <c r="T38" i="44"/>
  <c r="U38" i="44"/>
  <c r="E54" i="44"/>
  <c r="V54" i="44" s="1"/>
  <c r="T54" i="44"/>
  <c r="U54" i="44"/>
  <c r="E70" i="44"/>
  <c r="T70" i="44"/>
  <c r="U70" i="44"/>
  <c r="E86" i="44"/>
  <c r="T86" i="44"/>
  <c r="U86" i="44"/>
  <c r="U101" i="44"/>
  <c r="T101" i="44"/>
  <c r="E101" i="44"/>
  <c r="U117" i="44"/>
  <c r="T117" i="44"/>
  <c r="E117" i="44"/>
  <c r="U133" i="44"/>
  <c r="T133" i="44"/>
  <c r="E133" i="44"/>
  <c r="U149" i="44"/>
  <c r="T149" i="44"/>
  <c r="E149" i="44"/>
  <c r="V149" i="44" s="1"/>
  <c r="U165" i="44"/>
  <c r="T165" i="44"/>
  <c r="E165" i="44"/>
  <c r="U181" i="44"/>
  <c r="T181" i="44"/>
  <c r="E181" i="44"/>
  <c r="U197" i="44"/>
  <c r="T197" i="44"/>
  <c r="E197" i="44"/>
  <c r="U213" i="44"/>
  <c r="T213" i="44"/>
  <c r="E213" i="44"/>
  <c r="V213" i="44" s="1"/>
  <c r="U229" i="44"/>
  <c r="T229" i="44"/>
  <c r="E229" i="44"/>
  <c r="E7" i="44"/>
  <c r="V7" i="44" s="1"/>
  <c r="T7" i="44"/>
  <c r="U7" i="44"/>
  <c r="E23" i="44"/>
  <c r="T23" i="44"/>
  <c r="U23" i="44"/>
  <c r="E39" i="44"/>
  <c r="T39" i="44"/>
  <c r="U39" i="44"/>
  <c r="E55" i="44"/>
  <c r="T55" i="44"/>
  <c r="U55" i="44"/>
  <c r="E71" i="44"/>
  <c r="V71" i="44" s="1"/>
  <c r="T71" i="44"/>
  <c r="U71" i="44"/>
  <c r="E87" i="44"/>
  <c r="T87" i="44"/>
  <c r="U87" i="44"/>
  <c r="E102" i="44"/>
  <c r="T102" i="44"/>
  <c r="U102" i="44"/>
  <c r="E118" i="44"/>
  <c r="T118" i="44"/>
  <c r="U118" i="44"/>
  <c r="E134" i="44"/>
  <c r="V134" i="44" s="1"/>
  <c r="T134" i="44"/>
  <c r="U134" i="44"/>
  <c r="E150" i="44"/>
  <c r="T150" i="44"/>
  <c r="U150" i="44"/>
  <c r="E166" i="44"/>
  <c r="T166" i="44"/>
  <c r="U166" i="44"/>
  <c r="E182" i="44"/>
  <c r="T182" i="44"/>
  <c r="U182" i="44"/>
  <c r="E198" i="44"/>
  <c r="V198" i="44" s="1"/>
  <c r="T198" i="44"/>
  <c r="U198" i="44"/>
  <c r="E214" i="44"/>
  <c r="T214" i="44"/>
  <c r="U214" i="44"/>
  <c r="E230" i="44"/>
  <c r="T230" i="44"/>
  <c r="U230" i="44"/>
  <c r="E246" i="44"/>
  <c r="T246" i="44"/>
  <c r="U246" i="44"/>
  <c r="E262" i="44"/>
  <c r="V262" i="44" s="1"/>
  <c r="T262" i="44"/>
  <c r="U262" i="44"/>
  <c r="U278" i="44"/>
  <c r="T278" i="44"/>
  <c r="E278" i="44"/>
  <c r="U294" i="44"/>
  <c r="T294" i="44"/>
  <c r="E294" i="44"/>
  <c r="V294" i="44" s="1"/>
  <c r="U310" i="44"/>
  <c r="T310" i="44"/>
  <c r="E310" i="44"/>
  <c r="U326" i="44"/>
  <c r="T326" i="44"/>
  <c r="E326" i="44"/>
  <c r="T16" i="44"/>
  <c r="U16" i="44"/>
  <c r="E16" i="44"/>
  <c r="T32" i="44"/>
  <c r="U32" i="44"/>
  <c r="E32" i="44"/>
  <c r="V32" i="44" s="1"/>
  <c r="T48" i="44"/>
  <c r="U48" i="44"/>
  <c r="E48" i="44"/>
  <c r="T64" i="44"/>
  <c r="U64" i="44"/>
  <c r="E64" i="44"/>
  <c r="T80" i="44"/>
  <c r="U80" i="44"/>
  <c r="E80" i="44"/>
  <c r="E99" i="44"/>
  <c r="T99" i="44"/>
  <c r="U99" i="44"/>
  <c r="E115" i="44"/>
  <c r="T115" i="44"/>
  <c r="U115" i="44"/>
  <c r="E131" i="44"/>
  <c r="V131" i="44" s="1"/>
  <c r="T131" i="44"/>
  <c r="U131" i="44"/>
  <c r="E147" i="44"/>
  <c r="T147" i="44"/>
  <c r="U147" i="44"/>
  <c r="E163" i="44"/>
  <c r="T163" i="44"/>
  <c r="U163" i="44"/>
  <c r="E179" i="44"/>
  <c r="T179" i="44"/>
  <c r="U179" i="44"/>
  <c r="E195" i="44"/>
  <c r="V195" i="44" s="1"/>
  <c r="T195" i="44"/>
  <c r="U195" i="44"/>
  <c r="E211" i="44"/>
  <c r="T211" i="44"/>
  <c r="U211" i="44"/>
  <c r="E227" i="44"/>
  <c r="T227" i="44"/>
  <c r="U227" i="44"/>
  <c r="E243" i="44"/>
  <c r="T243" i="44"/>
  <c r="U243" i="44"/>
  <c r="E259" i="44"/>
  <c r="V259" i="44" s="1"/>
  <c r="T259" i="44"/>
  <c r="U259" i="44"/>
  <c r="E275" i="44"/>
  <c r="T275" i="44"/>
  <c r="U275" i="44"/>
  <c r="E291" i="44"/>
  <c r="U291" i="44"/>
  <c r="T291" i="44"/>
  <c r="E307" i="44"/>
  <c r="U307" i="44"/>
  <c r="T307" i="44"/>
  <c r="U334" i="44"/>
  <c r="T334" i="44"/>
  <c r="E334" i="44"/>
  <c r="U350" i="44"/>
  <c r="T350" i="44"/>
  <c r="E350" i="44"/>
  <c r="U366" i="44"/>
  <c r="T366" i="44"/>
  <c r="E366" i="44"/>
  <c r="V366" i="44" s="1"/>
  <c r="U382" i="44"/>
  <c r="T382" i="44"/>
  <c r="E382" i="44"/>
  <c r="U398" i="44"/>
  <c r="T398" i="44"/>
  <c r="E398" i="44"/>
  <c r="E414" i="44"/>
  <c r="T414" i="44"/>
  <c r="U414" i="44"/>
  <c r="E430" i="44"/>
  <c r="T430" i="44"/>
  <c r="U430" i="44"/>
  <c r="E446" i="44"/>
  <c r="T446" i="44"/>
  <c r="U446" i="44"/>
  <c r="E462" i="44"/>
  <c r="V462" i="44" s="1"/>
  <c r="T462" i="44"/>
  <c r="U462" i="44"/>
  <c r="E478" i="44"/>
  <c r="T478" i="44"/>
  <c r="U478" i="44"/>
  <c r="E494" i="44"/>
  <c r="T494" i="44"/>
  <c r="U494" i="44"/>
  <c r="E510" i="44"/>
  <c r="T510" i="44"/>
  <c r="U510" i="44"/>
  <c r="E526" i="44"/>
  <c r="V526" i="44" s="1"/>
  <c r="T526" i="44"/>
  <c r="U526" i="44"/>
  <c r="E542" i="44"/>
  <c r="T542" i="44"/>
  <c r="U542" i="44"/>
  <c r="E558" i="44"/>
  <c r="T558" i="44"/>
  <c r="U558" i="44"/>
  <c r="E574" i="44"/>
  <c r="T574" i="44"/>
  <c r="U574" i="44"/>
  <c r="E590" i="44"/>
  <c r="V590" i="44" s="1"/>
  <c r="T590" i="44"/>
  <c r="U590" i="44"/>
  <c r="E606" i="44"/>
  <c r="T606" i="44"/>
  <c r="U606" i="44"/>
  <c r="E622" i="44"/>
  <c r="T622" i="44"/>
  <c r="U622" i="44"/>
  <c r="E638" i="44"/>
  <c r="T638" i="44"/>
  <c r="U638" i="44"/>
  <c r="E654" i="44"/>
  <c r="V654" i="44" s="1"/>
  <c r="T654" i="44"/>
  <c r="U654" i="44"/>
  <c r="E670" i="44"/>
  <c r="T670" i="44"/>
  <c r="U670" i="44"/>
  <c r="E686" i="44"/>
  <c r="T686" i="44"/>
  <c r="U686" i="44"/>
  <c r="E702" i="44"/>
  <c r="T702" i="44"/>
  <c r="U702" i="44"/>
  <c r="E718" i="44"/>
  <c r="V718" i="44" s="1"/>
  <c r="T718" i="44"/>
  <c r="U718" i="44"/>
  <c r="E734" i="44"/>
  <c r="T734" i="44"/>
  <c r="U734" i="44"/>
  <c r="E750" i="44"/>
  <c r="T750" i="44"/>
  <c r="U750" i="44"/>
  <c r="E766" i="44"/>
  <c r="T766" i="44"/>
  <c r="U766" i="44"/>
  <c r="E782" i="44"/>
  <c r="V782" i="44" s="1"/>
  <c r="T782" i="44"/>
  <c r="U782" i="44"/>
  <c r="E798" i="44"/>
  <c r="T798" i="44"/>
  <c r="U798" i="44"/>
  <c r="E814" i="44"/>
  <c r="T814" i="44"/>
  <c r="U814" i="44"/>
  <c r="E830" i="44"/>
  <c r="T830" i="44"/>
  <c r="U830" i="44"/>
  <c r="E846" i="44"/>
  <c r="V846" i="44" s="1"/>
  <c r="T846" i="44"/>
  <c r="U846" i="44"/>
  <c r="E862" i="44"/>
  <c r="T862" i="44"/>
  <c r="U862" i="44"/>
  <c r="E878" i="44"/>
  <c r="T878" i="44"/>
  <c r="U878" i="44"/>
  <c r="E894" i="44"/>
  <c r="T894" i="44"/>
  <c r="U894" i="44"/>
  <c r="E910" i="44"/>
  <c r="V910" i="44" s="1"/>
  <c r="T910" i="44"/>
  <c r="U910" i="44"/>
  <c r="E926" i="44"/>
  <c r="T926" i="44"/>
  <c r="U926" i="44"/>
  <c r="E942" i="44"/>
  <c r="T942" i="44"/>
  <c r="U942" i="44"/>
  <c r="E958" i="44"/>
  <c r="T958" i="44"/>
  <c r="U958" i="44"/>
  <c r="U973" i="44"/>
  <c r="T973" i="44"/>
  <c r="E973" i="44"/>
  <c r="U989" i="44"/>
  <c r="E989" i="44"/>
  <c r="V989" i="44" s="1"/>
  <c r="T989" i="44"/>
  <c r="U1005" i="44"/>
  <c r="E1005" i="44"/>
  <c r="T1005" i="44"/>
  <c r="U1021" i="44"/>
  <c r="E1021" i="44"/>
  <c r="V1021" i="44" s="1"/>
  <c r="T1021" i="44"/>
  <c r="U1037" i="44"/>
  <c r="E1037" i="44"/>
  <c r="T1037" i="44"/>
  <c r="U1053" i="44"/>
  <c r="E1053" i="44"/>
  <c r="V1053" i="44" s="1"/>
  <c r="T1053" i="44"/>
  <c r="U1069" i="44"/>
  <c r="E1069" i="44"/>
  <c r="T1069" i="44"/>
  <c r="U1085" i="44"/>
  <c r="E1085" i="44"/>
  <c r="V1085" i="44" s="1"/>
  <c r="T1085" i="44"/>
  <c r="U1101" i="44"/>
  <c r="E1101" i="44"/>
  <c r="T1101" i="44"/>
  <c r="U1117" i="44"/>
  <c r="E1117" i="44"/>
  <c r="V1117" i="44" s="1"/>
  <c r="T1117" i="44"/>
  <c r="U1133" i="44"/>
  <c r="E1133" i="44"/>
  <c r="T1133" i="44"/>
  <c r="U1149" i="44"/>
  <c r="E1149" i="44"/>
  <c r="V1149" i="44" s="1"/>
  <c r="T1149" i="44"/>
  <c r="U1165" i="44"/>
  <c r="E1165" i="44"/>
  <c r="T1165" i="44"/>
  <c r="U1181" i="44"/>
  <c r="E1181" i="44"/>
  <c r="V1181" i="44" s="1"/>
  <c r="T1181" i="44"/>
  <c r="U1197" i="44"/>
  <c r="E1197" i="44"/>
  <c r="T1197" i="44"/>
  <c r="U1213" i="44"/>
  <c r="E1213" i="44"/>
  <c r="V1213" i="44" s="1"/>
  <c r="T1213" i="44"/>
  <c r="U1229" i="44"/>
  <c r="E1229" i="44"/>
  <c r="T1229" i="44"/>
  <c r="U1245" i="44"/>
  <c r="E1245" i="44"/>
  <c r="V1245" i="44" s="1"/>
  <c r="T1245" i="44"/>
  <c r="U1261" i="44"/>
  <c r="E1261" i="44"/>
  <c r="T1261" i="44"/>
  <c r="U1277" i="44"/>
  <c r="E1277" i="44"/>
  <c r="V1277" i="44" s="1"/>
  <c r="T1277" i="44"/>
  <c r="U1293" i="44"/>
  <c r="E1293" i="44"/>
  <c r="T1293" i="44"/>
  <c r="U1309" i="44"/>
  <c r="E1309" i="44"/>
  <c r="V1309" i="44" s="1"/>
  <c r="T1309" i="44"/>
  <c r="U1325" i="44"/>
  <c r="E1325" i="44"/>
  <c r="T1325" i="44"/>
  <c r="E319" i="44"/>
  <c r="T319" i="44"/>
  <c r="U319" i="44"/>
  <c r="E335" i="44"/>
  <c r="V335" i="44" s="1"/>
  <c r="T335" i="44"/>
  <c r="U335" i="44"/>
  <c r="E351" i="44"/>
  <c r="T351" i="44"/>
  <c r="U351" i="44"/>
  <c r="E367" i="44"/>
  <c r="T367" i="44"/>
  <c r="U367" i="44"/>
  <c r="E383" i="44"/>
  <c r="T383" i="44"/>
  <c r="U383" i="44"/>
  <c r="E399" i="44"/>
  <c r="V399" i="44" s="1"/>
  <c r="T399" i="44"/>
  <c r="U399" i="44"/>
  <c r="T415" i="44"/>
  <c r="U415" i="44"/>
  <c r="E415" i="44"/>
  <c r="T431" i="44"/>
  <c r="U431" i="44"/>
  <c r="E431" i="44"/>
  <c r="V431" i="44" s="1"/>
  <c r="T447" i="44"/>
  <c r="U447" i="44"/>
  <c r="E447" i="44"/>
  <c r="T463" i="44"/>
  <c r="U463" i="44"/>
  <c r="E463" i="44"/>
  <c r="T479" i="44"/>
  <c r="U479" i="44"/>
  <c r="E479" i="44"/>
  <c r="T495" i="44"/>
  <c r="U495" i="44"/>
  <c r="E495" i="44"/>
  <c r="V495" i="44" s="1"/>
  <c r="T511" i="44"/>
  <c r="U511" i="44"/>
  <c r="E511" i="44"/>
  <c r="T527" i="44"/>
  <c r="U527" i="44"/>
  <c r="E527" i="44"/>
  <c r="T543" i="44"/>
  <c r="U543" i="44"/>
  <c r="E543" i="44"/>
  <c r="T559" i="44"/>
  <c r="U559" i="44"/>
  <c r="E559" i="44"/>
  <c r="V559" i="44" s="1"/>
  <c r="T575" i="44"/>
  <c r="U575" i="44"/>
  <c r="E575" i="44"/>
  <c r="T591" i="44"/>
  <c r="U591" i="44"/>
  <c r="E591" i="44"/>
  <c r="T607" i="44"/>
  <c r="U607" i="44"/>
  <c r="E607" i="44"/>
  <c r="T623" i="44"/>
  <c r="U623" i="44"/>
  <c r="E623" i="44"/>
  <c r="V623" i="44" s="1"/>
  <c r="T639" i="44"/>
  <c r="U639" i="44"/>
  <c r="E639" i="44"/>
  <c r="T655" i="44"/>
  <c r="U655" i="44"/>
  <c r="E655" i="44"/>
  <c r="T671" i="44"/>
  <c r="U671" i="44"/>
  <c r="E671" i="44"/>
  <c r="T687" i="44"/>
  <c r="U687" i="44"/>
  <c r="E687" i="44"/>
  <c r="V687" i="44" s="1"/>
  <c r="E703" i="44"/>
  <c r="T703" i="44"/>
  <c r="U703" i="44"/>
  <c r="E719" i="44"/>
  <c r="V719" i="44" s="1"/>
  <c r="T719" i="44"/>
  <c r="U719" i="44"/>
  <c r="E735" i="44"/>
  <c r="T735" i="44"/>
  <c r="U735" i="44"/>
  <c r="E751" i="44"/>
  <c r="T751" i="44"/>
  <c r="U751" i="44"/>
  <c r="E767" i="44"/>
  <c r="T767" i="44"/>
  <c r="U767" i="44"/>
  <c r="E783" i="44"/>
  <c r="V783" i="44" s="1"/>
  <c r="T783" i="44"/>
  <c r="U783" i="44"/>
  <c r="E799" i="44"/>
  <c r="T799" i="44"/>
  <c r="U799" i="44"/>
  <c r="E815" i="44"/>
  <c r="T815" i="44"/>
  <c r="U815" i="44"/>
  <c r="E831" i="44"/>
  <c r="T831" i="44"/>
  <c r="U831" i="44"/>
  <c r="E847" i="44"/>
  <c r="V847" i="44" s="1"/>
  <c r="T847" i="44"/>
  <c r="U847" i="44"/>
  <c r="E863" i="44"/>
  <c r="T863" i="44"/>
  <c r="U863" i="44"/>
  <c r="E879" i="44"/>
  <c r="T879" i="44"/>
  <c r="U879" i="44"/>
  <c r="E895" i="44"/>
  <c r="T895" i="44"/>
  <c r="U895" i="44"/>
  <c r="E911" i="44"/>
  <c r="V911" i="44" s="1"/>
  <c r="T911" i="44"/>
  <c r="U911" i="44"/>
  <c r="E927" i="44"/>
  <c r="T927" i="44"/>
  <c r="U927" i="44"/>
  <c r="E943" i="44"/>
  <c r="T943" i="44"/>
  <c r="U943" i="44"/>
  <c r="E959" i="44"/>
  <c r="T959" i="44"/>
  <c r="U959" i="44"/>
  <c r="E974" i="44"/>
  <c r="V974" i="44" s="1"/>
  <c r="T974" i="44"/>
  <c r="U974" i="44"/>
  <c r="E990" i="44"/>
  <c r="T990" i="44"/>
  <c r="U990" i="44"/>
  <c r="E1006" i="44"/>
  <c r="T1006" i="44"/>
  <c r="U1006" i="44"/>
  <c r="E1022" i="44"/>
  <c r="T1022" i="44"/>
  <c r="U1022" i="44"/>
  <c r="E1038" i="44"/>
  <c r="V1038" i="44" s="1"/>
  <c r="T1038" i="44"/>
  <c r="U1038" i="44"/>
  <c r="E1054" i="44"/>
  <c r="T1054" i="44"/>
  <c r="U1054" i="44"/>
  <c r="E1070" i="44"/>
  <c r="T1070" i="44"/>
  <c r="U1070" i="44"/>
  <c r="E1086" i="44"/>
  <c r="T1086" i="44"/>
  <c r="U1086" i="44"/>
  <c r="E1102" i="44"/>
  <c r="V1102" i="44" s="1"/>
  <c r="T1102" i="44"/>
  <c r="U1102" i="44"/>
  <c r="E1118" i="44"/>
  <c r="T1118" i="44"/>
  <c r="U1118" i="44"/>
  <c r="E1134" i="44"/>
  <c r="T1134" i="44"/>
  <c r="U1134" i="44"/>
  <c r="E1150" i="44"/>
  <c r="T1150" i="44"/>
  <c r="U1150" i="44"/>
  <c r="E1166" i="44"/>
  <c r="V1166" i="44" s="1"/>
  <c r="T1166" i="44"/>
  <c r="U1166" i="44"/>
  <c r="E1182" i="44"/>
  <c r="T1182" i="44"/>
  <c r="U1182" i="44"/>
  <c r="E1198" i="44"/>
  <c r="T1198" i="44"/>
  <c r="U1198" i="44"/>
  <c r="E1214" i="44"/>
  <c r="T1214" i="44"/>
  <c r="U1214" i="44"/>
  <c r="E1230" i="44"/>
  <c r="V1230" i="44" s="1"/>
  <c r="T1230" i="44"/>
  <c r="U1230" i="44"/>
  <c r="E1246" i="44"/>
  <c r="T1246" i="44"/>
  <c r="U1246" i="44"/>
  <c r="E1262" i="44"/>
  <c r="T1262" i="44"/>
  <c r="U1262" i="44"/>
  <c r="E1278" i="44"/>
  <c r="T1278" i="44"/>
  <c r="U1278" i="44"/>
  <c r="E1294" i="44"/>
  <c r="V1294" i="44" s="1"/>
  <c r="T1294" i="44"/>
  <c r="U1294" i="44"/>
  <c r="E1310" i="44"/>
  <c r="T1310" i="44"/>
  <c r="U1310" i="44"/>
  <c r="E1326" i="44"/>
  <c r="T1326" i="44"/>
  <c r="U1326" i="44"/>
  <c r="E336" i="44"/>
  <c r="T336" i="44"/>
  <c r="U336" i="44"/>
  <c r="E352" i="44"/>
  <c r="V352" i="44" s="1"/>
  <c r="T352" i="44"/>
  <c r="U352" i="44"/>
  <c r="E368" i="44"/>
  <c r="T368" i="44"/>
  <c r="U368" i="44"/>
  <c r="E384" i="44"/>
  <c r="T384" i="44"/>
  <c r="U384" i="44"/>
  <c r="E400" i="44"/>
  <c r="T400" i="44"/>
  <c r="U400" i="44"/>
  <c r="U416" i="44"/>
  <c r="E416" i="44"/>
  <c r="T416" i="44"/>
  <c r="U432" i="44"/>
  <c r="E432" i="44"/>
  <c r="V432" i="44" s="1"/>
  <c r="T432" i="44"/>
  <c r="U448" i="44"/>
  <c r="E448" i="44"/>
  <c r="T448" i="44"/>
  <c r="U464" i="44"/>
  <c r="E464" i="44"/>
  <c r="T464" i="44"/>
  <c r="U480" i="44"/>
  <c r="E480" i="44"/>
  <c r="T480" i="44"/>
  <c r="U496" i="44"/>
  <c r="E496" i="44"/>
  <c r="V496" i="44" s="1"/>
  <c r="T496" i="44"/>
  <c r="U512" i="44"/>
  <c r="E512" i="44"/>
  <c r="T512" i="44"/>
  <c r="U528" i="44"/>
  <c r="E528" i="44"/>
  <c r="T528" i="44"/>
  <c r="U544" i="44"/>
  <c r="E544" i="44"/>
  <c r="T544" i="44"/>
  <c r="U560" i="44"/>
  <c r="E560" i="44"/>
  <c r="V560" i="44" s="1"/>
  <c r="T560" i="44"/>
  <c r="U576" i="44"/>
  <c r="E576" i="44"/>
  <c r="T576" i="44"/>
  <c r="U592" i="44"/>
  <c r="E592" i="44"/>
  <c r="T592" i="44"/>
  <c r="U608" i="44"/>
  <c r="E608" i="44"/>
  <c r="T608" i="44"/>
  <c r="U624" i="44"/>
  <c r="E624" i="44"/>
  <c r="V624" i="44" s="1"/>
  <c r="T624" i="44"/>
  <c r="U640" i="44"/>
  <c r="E640" i="44"/>
  <c r="T640" i="44"/>
  <c r="U656" i="44"/>
  <c r="E656" i="44"/>
  <c r="T656" i="44"/>
  <c r="U672" i="44"/>
  <c r="E672" i="44"/>
  <c r="T672" i="44"/>
  <c r="U688" i="44"/>
  <c r="E688" i="44"/>
  <c r="V688" i="44" s="1"/>
  <c r="T688" i="44"/>
  <c r="T704" i="44"/>
  <c r="U704" i="44"/>
  <c r="E704" i="44"/>
  <c r="V704" i="44" s="1"/>
  <c r="T720" i="44"/>
  <c r="U720" i="44"/>
  <c r="E720" i="44"/>
  <c r="T736" i="44"/>
  <c r="U736" i="44"/>
  <c r="E736" i="44"/>
  <c r="T752" i="44"/>
  <c r="U752" i="44"/>
  <c r="E752" i="44"/>
  <c r="T768" i="44"/>
  <c r="U768" i="44"/>
  <c r="E768" i="44"/>
  <c r="V768" i="44" s="1"/>
  <c r="T784" i="44"/>
  <c r="U784" i="44"/>
  <c r="E784" i="44"/>
  <c r="T800" i="44"/>
  <c r="U800" i="44"/>
  <c r="E800" i="44"/>
  <c r="T816" i="44"/>
  <c r="U816" i="44"/>
  <c r="E816" i="44"/>
  <c r="T832" i="44"/>
  <c r="U832" i="44"/>
  <c r="E832" i="44"/>
  <c r="V832" i="44" s="1"/>
  <c r="T848" i="44"/>
  <c r="U848" i="44"/>
  <c r="E848" i="44"/>
  <c r="T864" i="44"/>
  <c r="U864" i="44"/>
  <c r="E864" i="44"/>
  <c r="T880" i="44"/>
  <c r="U880" i="44"/>
  <c r="E880" i="44"/>
  <c r="T896" i="44"/>
  <c r="U896" i="44"/>
  <c r="E896" i="44"/>
  <c r="V896" i="44" s="1"/>
  <c r="T912" i="44"/>
  <c r="U912" i="44"/>
  <c r="E912" i="44"/>
  <c r="T928" i="44"/>
  <c r="U928" i="44"/>
  <c r="E928" i="44"/>
  <c r="T944" i="44"/>
  <c r="U944" i="44"/>
  <c r="E944" i="44"/>
  <c r="T960" i="44"/>
  <c r="U960" i="44"/>
  <c r="E960" i="44"/>
  <c r="V960" i="44" s="1"/>
  <c r="E979" i="44"/>
  <c r="T979" i="44"/>
  <c r="U979" i="44"/>
  <c r="U245" i="44"/>
  <c r="T245" i="44"/>
  <c r="E245" i="44"/>
  <c r="U261" i="44"/>
  <c r="T261" i="44"/>
  <c r="E261" i="44"/>
  <c r="T277" i="44"/>
  <c r="U277" i="44"/>
  <c r="E277" i="44"/>
  <c r="V277" i="44" s="1"/>
  <c r="T293" i="44"/>
  <c r="U293" i="44"/>
  <c r="E293" i="44"/>
  <c r="T309" i="44"/>
  <c r="U309" i="44"/>
  <c r="E309" i="44"/>
  <c r="T325" i="44"/>
  <c r="U325" i="44"/>
  <c r="E325" i="44"/>
  <c r="T341" i="44"/>
  <c r="U341" i="44"/>
  <c r="E341" i="44"/>
  <c r="V341" i="44" s="1"/>
  <c r="T357" i="44"/>
  <c r="U357" i="44"/>
  <c r="E357" i="44"/>
  <c r="T373" i="44"/>
  <c r="U373" i="44"/>
  <c r="E373" i="44"/>
  <c r="T389" i="44"/>
  <c r="U389" i="44"/>
  <c r="E389" i="44"/>
  <c r="T405" i="44"/>
  <c r="E405" i="44"/>
  <c r="U405" i="44"/>
  <c r="E421" i="44"/>
  <c r="T421" i="44"/>
  <c r="U421" i="44"/>
  <c r="E437" i="44"/>
  <c r="V437" i="44" s="1"/>
  <c r="T437" i="44"/>
  <c r="U437" i="44"/>
  <c r="E453" i="44"/>
  <c r="T453" i="44"/>
  <c r="U453" i="44"/>
  <c r="E469" i="44"/>
  <c r="T469" i="44"/>
  <c r="U469" i="44"/>
  <c r="E485" i="44"/>
  <c r="T485" i="44"/>
  <c r="U485" i="44"/>
  <c r="E501" i="44"/>
  <c r="V501" i="44" s="1"/>
  <c r="T501" i="44"/>
  <c r="U501" i="44"/>
  <c r="E517" i="44"/>
  <c r="T517" i="44"/>
  <c r="U517" i="44"/>
  <c r="E533" i="44"/>
  <c r="T533" i="44"/>
  <c r="U533" i="44"/>
  <c r="E549" i="44"/>
  <c r="T549" i="44"/>
  <c r="U549" i="44"/>
  <c r="E565" i="44"/>
  <c r="V565" i="44" s="1"/>
  <c r="T565" i="44"/>
  <c r="U565" i="44"/>
  <c r="E581" i="44"/>
  <c r="T581" i="44"/>
  <c r="U581" i="44"/>
  <c r="E597" i="44"/>
  <c r="T597" i="44"/>
  <c r="U597" i="44"/>
  <c r="E613" i="44"/>
  <c r="T613" i="44"/>
  <c r="U613" i="44"/>
  <c r="E629" i="44"/>
  <c r="V629" i="44" s="1"/>
  <c r="T629" i="44"/>
  <c r="U629" i="44"/>
  <c r="E645" i="44"/>
  <c r="T645" i="44"/>
  <c r="U645" i="44"/>
  <c r="E661" i="44"/>
  <c r="T661" i="44"/>
  <c r="U661" i="44"/>
  <c r="E677" i="44"/>
  <c r="T677" i="44"/>
  <c r="U677" i="44"/>
  <c r="U693" i="44"/>
  <c r="E693" i="44"/>
  <c r="T693" i="44"/>
  <c r="U709" i="44"/>
  <c r="E709" i="44"/>
  <c r="V709" i="44" s="1"/>
  <c r="T709" i="44"/>
  <c r="U725" i="44"/>
  <c r="E725" i="44"/>
  <c r="T725" i="44"/>
  <c r="U741" i="44"/>
  <c r="E741" i="44"/>
  <c r="T741" i="44"/>
  <c r="U757" i="44"/>
  <c r="E757" i="44"/>
  <c r="T757" i="44"/>
  <c r="U773" i="44"/>
  <c r="E773" i="44"/>
  <c r="V773" i="44" s="1"/>
  <c r="T773" i="44"/>
  <c r="U789" i="44"/>
  <c r="T789" i="44"/>
  <c r="E789" i="44"/>
  <c r="V789" i="44" s="1"/>
  <c r="U805" i="44"/>
  <c r="T805" i="44"/>
  <c r="E805" i="44"/>
  <c r="U821" i="44"/>
  <c r="T821" i="44"/>
  <c r="E821" i="44"/>
  <c r="U837" i="44"/>
  <c r="T837" i="44"/>
  <c r="E837" i="44"/>
  <c r="U853" i="44"/>
  <c r="T853" i="44"/>
  <c r="E853" i="44"/>
  <c r="V853" i="44" s="1"/>
  <c r="U869" i="44"/>
  <c r="T869" i="44"/>
  <c r="E869" i="44"/>
  <c r="U885" i="44"/>
  <c r="T885" i="44"/>
  <c r="E885" i="44"/>
  <c r="U901" i="44"/>
  <c r="T901" i="44"/>
  <c r="E901" i="44"/>
  <c r="U917" i="44"/>
  <c r="T917" i="44"/>
  <c r="E917" i="44"/>
  <c r="V917" i="44" s="1"/>
  <c r="E1003" i="44"/>
  <c r="T1003" i="44"/>
  <c r="U1003" i="44"/>
  <c r="E1019" i="44"/>
  <c r="V1019" i="44" s="1"/>
  <c r="T1019" i="44"/>
  <c r="U1019" i="44"/>
  <c r="E1035" i="44"/>
  <c r="T1035" i="44"/>
  <c r="U1035" i="44"/>
  <c r="E1051" i="44"/>
  <c r="T1051" i="44"/>
  <c r="U1051" i="44"/>
  <c r="E1067" i="44"/>
  <c r="T1067" i="44"/>
  <c r="U1067" i="44"/>
  <c r="E1083" i="44"/>
  <c r="V1083" i="44" s="1"/>
  <c r="T1083" i="44"/>
  <c r="U1083" i="44"/>
  <c r="E1099" i="44"/>
  <c r="T1099" i="44"/>
  <c r="U1099" i="44"/>
  <c r="E1115" i="44"/>
  <c r="T1115" i="44"/>
  <c r="U1115" i="44"/>
  <c r="E1131" i="44"/>
  <c r="T1131" i="44"/>
  <c r="U1131" i="44"/>
  <c r="E1147" i="44"/>
  <c r="V1147" i="44" s="1"/>
  <c r="T1147" i="44"/>
  <c r="U1147" i="44"/>
  <c r="E1163" i="44"/>
  <c r="T1163" i="44"/>
  <c r="U1163" i="44"/>
  <c r="E1179" i="44"/>
  <c r="T1179" i="44"/>
  <c r="U1179" i="44"/>
  <c r="E1195" i="44"/>
  <c r="T1195" i="44"/>
  <c r="U1195" i="44"/>
  <c r="E1211" i="44"/>
  <c r="V1211" i="44" s="1"/>
  <c r="T1211" i="44"/>
  <c r="U1211" i="44"/>
  <c r="E1227" i="44"/>
  <c r="T1227" i="44"/>
  <c r="U1227" i="44"/>
  <c r="E1243" i="44"/>
  <c r="T1243" i="44"/>
  <c r="U1243" i="44"/>
  <c r="E1259" i="44"/>
  <c r="T1259" i="44"/>
  <c r="U1259" i="44"/>
  <c r="E1275" i="44"/>
  <c r="V1275" i="44" s="1"/>
  <c r="T1275" i="44"/>
  <c r="U1275" i="44"/>
  <c r="E1291" i="44"/>
  <c r="T1291" i="44"/>
  <c r="U1291" i="44"/>
  <c r="E1307" i="44"/>
  <c r="T1307" i="44"/>
  <c r="U1307" i="44"/>
  <c r="E1323" i="44"/>
  <c r="T1323" i="44"/>
  <c r="U1323" i="44"/>
  <c r="E1339" i="44"/>
  <c r="V1339" i="44" s="1"/>
  <c r="T1339" i="44"/>
  <c r="U1339" i="44"/>
  <c r="U933" i="44"/>
  <c r="T933" i="44"/>
  <c r="E933" i="44"/>
  <c r="U949" i="44"/>
  <c r="T949" i="44"/>
  <c r="E949" i="44"/>
  <c r="V949" i="44" s="1"/>
  <c r="U965" i="44"/>
  <c r="T965" i="44"/>
  <c r="E965" i="44"/>
  <c r="T980" i="44"/>
  <c r="U980" i="44"/>
  <c r="E980" i="44"/>
  <c r="T996" i="44"/>
  <c r="U996" i="44"/>
  <c r="E996" i="44"/>
  <c r="T1012" i="44"/>
  <c r="U1012" i="44"/>
  <c r="E1012" i="44"/>
  <c r="V1012" i="44" s="1"/>
  <c r="T1028" i="44"/>
  <c r="U1028" i="44"/>
  <c r="E1028" i="44"/>
  <c r="T1044" i="44"/>
  <c r="U1044" i="44"/>
  <c r="E1044" i="44"/>
  <c r="T1060" i="44"/>
  <c r="U1060" i="44"/>
  <c r="E1060" i="44"/>
  <c r="T1076" i="44"/>
  <c r="U1076" i="44"/>
  <c r="E1076" i="44"/>
  <c r="V1076" i="44" s="1"/>
  <c r="T1092" i="44"/>
  <c r="U1092" i="44"/>
  <c r="E1092" i="44"/>
  <c r="T1108" i="44"/>
  <c r="U1108" i="44"/>
  <c r="E1108" i="44"/>
  <c r="T1124" i="44"/>
  <c r="U1124" i="44"/>
  <c r="E1124" i="44"/>
  <c r="T1140" i="44"/>
  <c r="U1140" i="44"/>
  <c r="E1140" i="44"/>
  <c r="V1140" i="44" s="1"/>
  <c r="T1156" i="44"/>
  <c r="U1156" i="44"/>
  <c r="E1156" i="44"/>
  <c r="T1172" i="44"/>
  <c r="U1172" i="44"/>
  <c r="E1172" i="44"/>
  <c r="T1188" i="44"/>
  <c r="U1188" i="44"/>
  <c r="E1188" i="44"/>
  <c r="T1204" i="44"/>
  <c r="U1204" i="44"/>
  <c r="E1204" i="44"/>
  <c r="V1204" i="44" s="1"/>
  <c r="T1220" i="44"/>
  <c r="U1220" i="44"/>
  <c r="E1220" i="44"/>
  <c r="T1236" i="44"/>
  <c r="U1236" i="44"/>
  <c r="E1236" i="44"/>
  <c r="T1252" i="44"/>
  <c r="U1252" i="44"/>
  <c r="E1252" i="44"/>
  <c r="T1268" i="44"/>
  <c r="U1268" i="44"/>
  <c r="E1268" i="44"/>
  <c r="V1268" i="44" s="1"/>
  <c r="T1284" i="44"/>
  <c r="U1284" i="44"/>
  <c r="E1284" i="44"/>
  <c r="T1300" i="44"/>
  <c r="U1300" i="44"/>
  <c r="E1300" i="44"/>
  <c r="T1316" i="44"/>
  <c r="U1316" i="44"/>
  <c r="E1316" i="44"/>
  <c r="T1332" i="44"/>
  <c r="U1332" i="44"/>
  <c r="E1332" i="44"/>
  <c r="V1332" i="44" s="1"/>
  <c r="U45" i="44"/>
  <c r="E45" i="44"/>
  <c r="T45" i="44"/>
  <c r="T1296" i="44"/>
  <c r="U1296" i="44"/>
  <c r="E1296" i="44"/>
  <c r="U5" i="44"/>
  <c r="E5" i="44"/>
  <c r="V5" i="44" s="1"/>
  <c r="T5" i="44"/>
  <c r="U21" i="44"/>
  <c r="E21" i="44"/>
  <c r="T21" i="44"/>
  <c r="U37" i="44"/>
  <c r="E37" i="44"/>
  <c r="T37" i="44"/>
  <c r="U53" i="44"/>
  <c r="E53" i="44"/>
  <c r="T53" i="44"/>
  <c r="U69" i="44"/>
  <c r="E69" i="44"/>
  <c r="V69" i="44" s="1"/>
  <c r="T69" i="44"/>
  <c r="U85" i="44"/>
  <c r="T85" i="44"/>
  <c r="E85" i="44"/>
  <c r="V85" i="44" s="1"/>
  <c r="T100" i="44"/>
  <c r="U100" i="44"/>
  <c r="E100" i="44"/>
  <c r="T116" i="44"/>
  <c r="U116" i="44"/>
  <c r="E116" i="44"/>
  <c r="T132" i="44"/>
  <c r="U132" i="44"/>
  <c r="E132" i="44"/>
  <c r="T148" i="44"/>
  <c r="U148" i="44"/>
  <c r="E148" i="44"/>
  <c r="V148" i="44" s="1"/>
  <c r="T164" i="44"/>
  <c r="U164" i="44"/>
  <c r="E164" i="44"/>
  <c r="T180" i="44"/>
  <c r="U180" i="44"/>
  <c r="E180" i="44"/>
  <c r="T196" i="44"/>
  <c r="U196" i="44"/>
  <c r="E196" i="44"/>
  <c r="T212" i="44"/>
  <c r="U212" i="44"/>
  <c r="E212" i="44"/>
  <c r="V212" i="44" s="1"/>
  <c r="T228" i="44"/>
  <c r="U228" i="44"/>
  <c r="E228" i="44"/>
  <c r="T244" i="44"/>
  <c r="U244" i="44"/>
  <c r="E244" i="44"/>
  <c r="T260" i="44"/>
  <c r="U260" i="44"/>
  <c r="E260" i="44"/>
  <c r="T276" i="44"/>
  <c r="U276" i="44"/>
  <c r="E276" i="44"/>
  <c r="V276" i="44" s="1"/>
  <c r="E292" i="44"/>
  <c r="T292" i="44"/>
  <c r="U292" i="44"/>
  <c r="E308" i="44"/>
  <c r="V308" i="44" s="1"/>
  <c r="T308" i="44"/>
  <c r="U308" i="44"/>
  <c r="E324" i="44"/>
  <c r="T324" i="44"/>
  <c r="U324" i="44"/>
  <c r="E10" i="44"/>
  <c r="T10" i="44"/>
  <c r="U10" i="44"/>
  <c r="E26" i="44"/>
  <c r="T26" i="44"/>
  <c r="U26" i="44"/>
  <c r="E42" i="44"/>
  <c r="V42" i="44" s="1"/>
  <c r="T42" i="44"/>
  <c r="U42" i="44"/>
  <c r="E58" i="44"/>
  <c r="T58" i="44"/>
  <c r="U58" i="44"/>
  <c r="E74" i="44"/>
  <c r="T74" i="44"/>
  <c r="U74" i="44"/>
  <c r="E90" i="44"/>
  <c r="U90" i="44"/>
  <c r="T90" i="44"/>
  <c r="U105" i="44"/>
  <c r="E105" i="44"/>
  <c r="T105" i="44"/>
  <c r="U121" i="44"/>
  <c r="E121" i="44"/>
  <c r="V121" i="44" s="1"/>
  <c r="T121" i="44"/>
  <c r="U137" i="44"/>
  <c r="E137" i="44"/>
  <c r="T137" i="44"/>
  <c r="U153" i="44"/>
  <c r="E153" i="44"/>
  <c r="T153" i="44"/>
  <c r="U169" i="44"/>
  <c r="E169" i="44"/>
  <c r="T169" i="44"/>
  <c r="U185" i="44"/>
  <c r="E185" i="44"/>
  <c r="V185" i="44" s="1"/>
  <c r="T185" i="44"/>
  <c r="U201" i="44"/>
  <c r="E201" i="44"/>
  <c r="T201" i="44"/>
  <c r="U217" i="44"/>
  <c r="E217" i="44"/>
  <c r="T217" i="44"/>
  <c r="U233" i="44"/>
  <c r="E233" i="44"/>
  <c r="T233" i="44"/>
  <c r="E11" i="44"/>
  <c r="T11" i="44"/>
  <c r="U11" i="44"/>
  <c r="E27" i="44"/>
  <c r="T27" i="44"/>
  <c r="U27" i="44"/>
  <c r="E43" i="44"/>
  <c r="T43" i="44"/>
  <c r="U43" i="44"/>
  <c r="E59" i="44"/>
  <c r="V59" i="44" s="1"/>
  <c r="T59" i="44"/>
  <c r="U59" i="44"/>
  <c r="E75" i="44"/>
  <c r="T75" i="44"/>
  <c r="U75" i="44"/>
  <c r="E91" i="44"/>
  <c r="T91" i="44"/>
  <c r="U91" i="44"/>
  <c r="E106" i="44"/>
  <c r="U106" i="44"/>
  <c r="T106" i="44"/>
  <c r="E122" i="44"/>
  <c r="V122" i="44" s="1"/>
  <c r="U122" i="44"/>
  <c r="T122" i="44"/>
  <c r="E138" i="44"/>
  <c r="U138" i="44"/>
  <c r="T138" i="44"/>
  <c r="E154" i="44"/>
  <c r="U154" i="44"/>
  <c r="T154" i="44"/>
  <c r="E170" i="44"/>
  <c r="U170" i="44"/>
  <c r="T170" i="44"/>
  <c r="E186" i="44"/>
  <c r="V186" i="44" s="1"/>
  <c r="U186" i="44"/>
  <c r="T186" i="44"/>
  <c r="E202" i="44"/>
  <c r="U202" i="44"/>
  <c r="T202" i="44"/>
  <c r="E218" i="44"/>
  <c r="U218" i="44"/>
  <c r="T218" i="44"/>
  <c r="E234" i="44"/>
  <c r="U234" i="44"/>
  <c r="T234" i="44"/>
  <c r="E250" i="44"/>
  <c r="V250" i="44" s="1"/>
  <c r="U250" i="44"/>
  <c r="T250" i="44"/>
  <c r="E266" i="44"/>
  <c r="U266" i="44"/>
  <c r="T266" i="44"/>
  <c r="U282" i="44"/>
  <c r="E282" i="44"/>
  <c r="T282" i="44"/>
  <c r="U298" i="44"/>
  <c r="E298" i="44"/>
  <c r="T298" i="44"/>
  <c r="U314" i="44"/>
  <c r="E314" i="44"/>
  <c r="T314" i="44"/>
  <c r="T4" i="44"/>
  <c r="U4" i="44"/>
  <c r="E4" i="44"/>
  <c r="T20" i="44"/>
  <c r="U20" i="44"/>
  <c r="E20" i="44"/>
  <c r="V20" i="44" s="1"/>
  <c r="T36" i="44"/>
  <c r="U36" i="44"/>
  <c r="E36" i="44"/>
  <c r="T52" i="44"/>
  <c r="U52" i="44"/>
  <c r="E52" i="44"/>
  <c r="T68" i="44"/>
  <c r="U68" i="44"/>
  <c r="E68" i="44"/>
  <c r="T84" i="44"/>
  <c r="U84" i="44"/>
  <c r="E84" i="44"/>
  <c r="V84" i="44" s="1"/>
  <c r="E103" i="44"/>
  <c r="T103" i="44"/>
  <c r="U103" i="44"/>
  <c r="E119" i="44"/>
  <c r="V119" i="44" s="1"/>
  <c r="T119" i="44"/>
  <c r="U119" i="44"/>
  <c r="E135" i="44"/>
  <c r="T135" i="44"/>
  <c r="U135" i="44"/>
  <c r="E151" i="44"/>
  <c r="T151" i="44"/>
  <c r="U151" i="44"/>
  <c r="E167" i="44"/>
  <c r="T167" i="44"/>
  <c r="U167" i="44"/>
  <c r="E183" i="44"/>
  <c r="V183" i="44" s="1"/>
  <c r="T183" i="44"/>
  <c r="U183" i="44"/>
  <c r="E199" i="44"/>
  <c r="T199" i="44"/>
  <c r="U199" i="44"/>
  <c r="E215" i="44"/>
  <c r="T215" i="44"/>
  <c r="U215" i="44"/>
  <c r="E231" i="44"/>
  <c r="T231" i="44"/>
  <c r="U231" i="44"/>
  <c r="E247" i="44"/>
  <c r="V247" i="44" s="1"/>
  <c r="T247" i="44"/>
  <c r="U247" i="44"/>
  <c r="E263" i="44"/>
  <c r="T263" i="44"/>
  <c r="U263" i="44"/>
  <c r="E279" i="44"/>
  <c r="T279" i="44"/>
  <c r="U279" i="44"/>
  <c r="E295" i="44"/>
  <c r="T295" i="44"/>
  <c r="U295" i="44"/>
  <c r="E311" i="44"/>
  <c r="V311" i="44" s="1"/>
  <c r="T311" i="44"/>
  <c r="U311" i="44"/>
  <c r="U338" i="44"/>
  <c r="E338" i="44"/>
  <c r="V338" i="44" s="1"/>
  <c r="T338" i="44"/>
  <c r="U354" i="44"/>
  <c r="E354" i="44"/>
  <c r="T354" i="44"/>
  <c r="U370" i="44"/>
  <c r="E370" i="44"/>
  <c r="T370" i="44"/>
  <c r="U386" i="44"/>
  <c r="E386" i="44"/>
  <c r="T386" i="44"/>
  <c r="U402" i="44"/>
  <c r="E402" i="44"/>
  <c r="V402" i="44" s="1"/>
  <c r="T402" i="44"/>
  <c r="E418" i="44"/>
  <c r="T418" i="44"/>
  <c r="U418" i="44"/>
  <c r="E434" i="44"/>
  <c r="T434" i="44"/>
  <c r="U434" i="44"/>
  <c r="E450" i="44"/>
  <c r="V450" i="44" s="1"/>
  <c r="T450" i="44"/>
  <c r="U450" i="44"/>
  <c r="E466" i="44"/>
  <c r="T466" i="44"/>
  <c r="U466" i="44"/>
  <c r="E482" i="44"/>
  <c r="T482" i="44"/>
  <c r="U482" i="44"/>
  <c r="E498" i="44"/>
  <c r="T498" i="44"/>
  <c r="U498" i="44"/>
  <c r="E514" i="44"/>
  <c r="V514" i="44" s="1"/>
  <c r="T514" i="44"/>
  <c r="U514" i="44"/>
  <c r="E530" i="44"/>
  <c r="T530" i="44"/>
  <c r="U530" i="44"/>
  <c r="E546" i="44"/>
  <c r="T546" i="44"/>
  <c r="U546" i="44"/>
  <c r="E562" i="44"/>
  <c r="T562" i="44"/>
  <c r="U562" i="44"/>
  <c r="E578" i="44"/>
  <c r="V578" i="44" s="1"/>
  <c r="T578" i="44"/>
  <c r="U578" i="44"/>
  <c r="E594" i="44"/>
  <c r="T594" i="44"/>
  <c r="U594" i="44"/>
  <c r="E610" i="44"/>
  <c r="T610" i="44"/>
  <c r="U610" i="44"/>
  <c r="E626" i="44"/>
  <c r="T626" i="44"/>
  <c r="U626" i="44"/>
  <c r="E642" i="44"/>
  <c r="V642" i="44" s="1"/>
  <c r="T642" i="44"/>
  <c r="U642" i="44"/>
  <c r="E658" i="44"/>
  <c r="T658" i="44"/>
  <c r="U658" i="44"/>
  <c r="E674" i="44"/>
  <c r="T674" i="44"/>
  <c r="U674" i="44"/>
  <c r="E690" i="44"/>
  <c r="T690" i="44"/>
  <c r="U690" i="44"/>
  <c r="E706" i="44"/>
  <c r="V706" i="44" s="1"/>
  <c r="T706" i="44"/>
  <c r="U706" i="44"/>
  <c r="E722" i="44"/>
  <c r="T722" i="44"/>
  <c r="U722" i="44"/>
  <c r="E738" i="44"/>
  <c r="T738" i="44"/>
  <c r="U738" i="44"/>
  <c r="E754" i="44"/>
  <c r="T754" i="44"/>
  <c r="U754" i="44"/>
  <c r="E770" i="44"/>
  <c r="V770" i="44" s="1"/>
  <c r="T770" i="44"/>
  <c r="U770" i="44"/>
  <c r="E786" i="44"/>
  <c r="U786" i="44"/>
  <c r="T786" i="44"/>
  <c r="E802" i="44"/>
  <c r="U802" i="44"/>
  <c r="T802" i="44"/>
  <c r="E818" i="44"/>
  <c r="U818" i="44"/>
  <c r="T818" i="44"/>
  <c r="E834" i="44"/>
  <c r="V834" i="44" s="1"/>
  <c r="U834" i="44"/>
  <c r="T834" i="44"/>
  <c r="E850" i="44"/>
  <c r="U850" i="44"/>
  <c r="T850" i="44"/>
  <c r="E866" i="44"/>
  <c r="U866" i="44"/>
  <c r="T866" i="44"/>
  <c r="E882" i="44"/>
  <c r="U882" i="44"/>
  <c r="T882" i="44"/>
  <c r="E898" i="44"/>
  <c r="V898" i="44" s="1"/>
  <c r="U898" i="44"/>
  <c r="T898" i="44"/>
  <c r="E914" i="44"/>
  <c r="U914" i="44"/>
  <c r="T914" i="44"/>
  <c r="E930" i="44"/>
  <c r="U930" i="44"/>
  <c r="T930" i="44"/>
  <c r="E946" i="44"/>
  <c r="U946" i="44"/>
  <c r="T946" i="44"/>
  <c r="E962" i="44"/>
  <c r="V962" i="44" s="1"/>
  <c r="U962" i="44"/>
  <c r="T962" i="44"/>
  <c r="U977" i="44"/>
  <c r="E977" i="44"/>
  <c r="V977" i="44" s="1"/>
  <c r="T977" i="44"/>
  <c r="U993" i="44"/>
  <c r="E993" i="44"/>
  <c r="T993" i="44"/>
  <c r="U1009" i="44"/>
  <c r="E1009" i="44"/>
  <c r="T1009" i="44"/>
  <c r="U1025" i="44"/>
  <c r="E1025" i="44"/>
  <c r="T1025" i="44"/>
  <c r="U1041" i="44"/>
  <c r="E1041" i="44"/>
  <c r="V1041" i="44" s="1"/>
  <c r="T1041" i="44"/>
  <c r="U1057" i="44"/>
  <c r="E1057" i="44"/>
  <c r="T1057" i="44"/>
  <c r="U1073" i="44"/>
  <c r="E1073" i="44"/>
  <c r="T1073" i="44"/>
  <c r="U1089" i="44"/>
  <c r="E1089" i="44"/>
  <c r="T1089" i="44"/>
  <c r="U1105" i="44"/>
  <c r="E1105" i="44"/>
  <c r="V1105" i="44" s="1"/>
  <c r="T1105" i="44"/>
  <c r="U1121" i="44"/>
  <c r="E1121" i="44"/>
  <c r="T1121" i="44"/>
  <c r="U1137" i="44"/>
  <c r="E1137" i="44"/>
  <c r="T1137" i="44"/>
  <c r="U1153" i="44"/>
  <c r="E1153" i="44"/>
  <c r="T1153" i="44"/>
  <c r="U1169" i="44"/>
  <c r="E1169" i="44"/>
  <c r="V1169" i="44" s="1"/>
  <c r="T1169" i="44"/>
  <c r="U1185" i="44"/>
  <c r="E1185" i="44"/>
  <c r="T1185" i="44"/>
  <c r="U1201" i="44"/>
  <c r="E1201" i="44"/>
  <c r="T1201" i="44"/>
  <c r="U1217" i="44"/>
  <c r="E1217" i="44"/>
  <c r="T1217" i="44"/>
  <c r="U1233" i="44"/>
  <c r="E1233" i="44"/>
  <c r="V1233" i="44" s="1"/>
  <c r="T1233" i="44"/>
  <c r="U1249" i="44"/>
  <c r="E1249" i="44"/>
  <c r="T1249" i="44"/>
  <c r="U1265" i="44"/>
  <c r="E1265" i="44"/>
  <c r="T1265" i="44"/>
  <c r="U1281" i="44"/>
  <c r="E1281" i="44"/>
  <c r="T1281" i="44"/>
  <c r="U1297" i="44"/>
  <c r="E1297" i="44"/>
  <c r="V1297" i="44" s="1"/>
  <c r="T1297" i="44"/>
  <c r="U1313" i="44"/>
  <c r="E1313" i="44"/>
  <c r="T1313" i="44"/>
  <c r="U1329" i="44"/>
  <c r="E1329" i="44"/>
  <c r="T1329" i="44"/>
  <c r="E323" i="44"/>
  <c r="V323" i="44" s="1"/>
  <c r="U323" i="44"/>
  <c r="T323" i="44"/>
  <c r="E339" i="44"/>
  <c r="U339" i="44"/>
  <c r="T339" i="44"/>
  <c r="E355" i="44"/>
  <c r="U355" i="44"/>
  <c r="T355" i="44"/>
  <c r="E371" i="44"/>
  <c r="U371" i="44"/>
  <c r="T371" i="44"/>
  <c r="E387" i="44"/>
  <c r="V387" i="44" s="1"/>
  <c r="U387" i="44"/>
  <c r="T387" i="44"/>
  <c r="E403" i="44"/>
  <c r="U403" i="44"/>
  <c r="T403" i="44"/>
  <c r="T419" i="44"/>
  <c r="U419" i="44"/>
  <c r="E419" i="44"/>
  <c r="V419" i="44" s="1"/>
  <c r="T435" i="44"/>
  <c r="U435" i="44"/>
  <c r="E435" i="44"/>
  <c r="T451" i="44"/>
  <c r="U451" i="44"/>
  <c r="E451" i="44"/>
  <c r="T467" i="44"/>
  <c r="U467" i="44"/>
  <c r="E467" i="44"/>
  <c r="T483" i="44"/>
  <c r="U483" i="44"/>
  <c r="E483" i="44"/>
  <c r="V483" i="44" s="1"/>
  <c r="T499" i="44"/>
  <c r="U499" i="44"/>
  <c r="E499" i="44"/>
  <c r="T515" i="44"/>
  <c r="U515" i="44"/>
  <c r="E515" i="44"/>
  <c r="T531" i="44"/>
  <c r="U531" i="44"/>
  <c r="E531" i="44"/>
  <c r="T547" i="44"/>
  <c r="U547" i="44"/>
  <c r="E547" i="44"/>
  <c r="V547" i="44" s="1"/>
  <c r="T563" i="44"/>
  <c r="U563" i="44"/>
  <c r="E563" i="44"/>
  <c r="T579" i="44"/>
  <c r="U579" i="44"/>
  <c r="E579" i="44"/>
  <c r="T595" i="44"/>
  <c r="U595" i="44"/>
  <c r="E595" i="44"/>
  <c r="T611" i="44"/>
  <c r="U611" i="44"/>
  <c r="E611" i="44"/>
  <c r="V611" i="44" s="1"/>
  <c r="T627" i="44"/>
  <c r="U627" i="44"/>
  <c r="E627" i="44"/>
  <c r="T643" i="44"/>
  <c r="U643" i="44"/>
  <c r="E643" i="44"/>
  <c r="T659" i="44"/>
  <c r="U659" i="44"/>
  <c r="E659" i="44"/>
  <c r="T675" i="44"/>
  <c r="U675" i="44"/>
  <c r="E675" i="44"/>
  <c r="V675" i="44" s="1"/>
  <c r="E691" i="44"/>
  <c r="T691" i="44"/>
  <c r="U691" i="44"/>
  <c r="E707" i="44"/>
  <c r="V707" i="44" s="1"/>
  <c r="T707" i="44"/>
  <c r="U707" i="44"/>
  <c r="E723" i="44"/>
  <c r="T723" i="44"/>
  <c r="U723" i="44"/>
  <c r="E739" i="44"/>
  <c r="T739" i="44"/>
  <c r="U739" i="44"/>
  <c r="E755" i="44"/>
  <c r="T755" i="44"/>
  <c r="U755" i="44"/>
  <c r="E771" i="44"/>
  <c r="V771" i="44" s="1"/>
  <c r="T771" i="44"/>
  <c r="U771" i="44"/>
  <c r="E787" i="44"/>
  <c r="T787" i="44"/>
  <c r="U787" i="44"/>
  <c r="E803" i="44"/>
  <c r="T803" i="44"/>
  <c r="U803" i="44"/>
  <c r="E819" i="44"/>
  <c r="T819" i="44"/>
  <c r="U819" i="44"/>
  <c r="E835" i="44"/>
  <c r="V835" i="44" s="1"/>
  <c r="T835" i="44"/>
  <c r="U835" i="44"/>
  <c r="E851" i="44"/>
  <c r="T851" i="44"/>
  <c r="U851" i="44"/>
  <c r="E867" i="44"/>
  <c r="T867" i="44"/>
  <c r="U867" i="44"/>
  <c r="E883" i="44"/>
  <c r="T883" i="44"/>
  <c r="U883" i="44"/>
  <c r="E899" i="44"/>
  <c r="V899" i="44" s="1"/>
  <c r="T899" i="44"/>
  <c r="U899" i="44"/>
  <c r="E915" i="44"/>
  <c r="T915" i="44"/>
  <c r="U915" i="44"/>
  <c r="E931" i="44"/>
  <c r="T931" i="44"/>
  <c r="U931" i="44"/>
  <c r="E947" i="44"/>
  <c r="T947" i="44"/>
  <c r="U947" i="44"/>
  <c r="E963" i="44"/>
  <c r="V963" i="44" s="1"/>
  <c r="T963" i="44"/>
  <c r="U963" i="44"/>
  <c r="E978" i="44"/>
  <c r="T978" i="44"/>
  <c r="U978" i="44"/>
  <c r="E994" i="44"/>
  <c r="T994" i="44"/>
  <c r="U994" i="44"/>
  <c r="E1010" i="44"/>
  <c r="T1010" i="44"/>
  <c r="U1010" i="44"/>
  <c r="E1026" i="44"/>
  <c r="V1026" i="44" s="1"/>
  <c r="T1026" i="44"/>
  <c r="U1026" i="44"/>
  <c r="E1042" i="44"/>
  <c r="T1042" i="44"/>
  <c r="U1042" i="44"/>
  <c r="E1058" i="44"/>
  <c r="T1058" i="44"/>
  <c r="U1058" i="44"/>
  <c r="E1074" i="44"/>
  <c r="T1074" i="44"/>
  <c r="U1074" i="44"/>
  <c r="E1090" i="44"/>
  <c r="V1090" i="44" s="1"/>
  <c r="T1090" i="44"/>
  <c r="U1090" i="44"/>
  <c r="E1106" i="44"/>
  <c r="T1106" i="44"/>
  <c r="U1106" i="44"/>
  <c r="E1122" i="44"/>
  <c r="T1122" i="44"/>
  <c r="U1122" i="44"/>
  <c r="E1138" i="44"/>
  <c r="T1138" i="44"/>
  <c r="U1138" i="44"/>
  <c r="E1154" i="44"/>
  <c r="V1154" i="44" s="1"/>
  <c r="T1154" i="44"/>
  <c r="U1154" i="44"/>
  <c r="E1170" i="44"/>
  <c r="T1170" i="44"/>
  <c r="U1170" i="44"/>
  <c r="E1186" i="44"/>
  <c r="T1186" i="44"/>
  <c r="U1186" i="44"/>
  <c r="E1202" i="44"/>
  <c r="T1202" i="44"/>
  <c r="U1202" i="44"/>
  <c r="E1218" i="44"/>
  <c r="V1218" i="44" s="1"/>
  <c r="T1218" i="44"/>
  <c r="U1218" i="44"/>
  <c r="E1234" i="44"/>
  <c r="T1234" i="44"/>
  <c r="U1234" i="44"/>
  <c r="E1250" i="44"/>
  <c r="T1250" i="44"/>
  <c r="U1250" i="44"/>
  <c r="E1266" i="44"/>
  <c r="T1266" i="44"/>
  <c r="U1266" i="44"/>
  <c r="E1282" i="44"/>
  <c r="V1282" i="44" s="1"/>
  <c r="T1282" i="44"/>
  <c r="U1282" i="44"/>
  <c r="E1298" i="44"/>
  <c r="T1298" i="44"/>
  <c r="U1298" i="44"/>
  <c r="E1314" i="44"/>
  <c r="T1314" i="44"/>
  <c r="U1314" i="44"/>
  <c r="E1330" i="44"/>
  <c r="T1330" i="44"/>
  <c r="U1330" i="44"/>
  <c r="E340" i="44"/>
  <c r="V340" i="44" s="1"/>
  <c r="T340" i="44"/>
  <c r="U340" i="44"/>
  <c r="E356" i="44"/>
  <c r="T356" i="44"/>
  <c r="U356" i="44"/>
  <c r="E372" i="44"/>
  <c r="T372" i="44"/>
  <c r="U372" i="44"/>
  <c r="E388" i="44"/>
  <c r="T388" i="44"/>
  <c r="U388" i="44"/>
  <c r="E404" i="44"/>
  <c r="V404" i="44" s="1"/>
  <c r="T404" i="44"/>
  <c r="U404" i="44"/>
  <c r="U420" i="44"/>
  <c r="T420" i="44"/>
  <c r="E420" i="44"/>
  <c r="U436" i="44"/>
  <c r="T436" i="44"/>
  <c r="E436" i="44"/>
  <c r="V436" i="44" s="1"/>
  <c r="U452" i="44"/>
  <c r="T452" i="44"/>
  <c r="E452" i="44"/>
  <c r="U468" i="44"/>
  <c r="T468" i="44"/>
  <c r="E468" i="44"/>
  <c r="U484" i="44"/>
  <c r="T484" i="44"/>
  <c r="E484" i="44"/>
  <c r="U500" i="44"/>
  <c r="T500" i="44"/>
  <c r="E500" i="44"/>
  <c r="V500" i="44" s="1"/>
  <c r="U516" i="44"/>
  <c r="T516" i="44"/>
  <c r="E516" i="44"/>
  <c r="U532" i="44"/>
  <c r="T532" i="44"/>
  <c r="E532" i="44"/>
  <c r="U548" i="44"/>
  <c r="T548" i="44"/>
  <c r="E548" i="44"/>
  <c r="U564" i="44"/>
  <c r="T564" i="44"/>
  <c r="E564" i="44"/>
  <c r="V564" i="44" s="1"/>
  <c r="U580" i="44"/>
  <c r="T580" i="44"/>
  <c r="E580" i="44"/>
  <c r="U596" i="44"/>
  <c r="T596" i="44"/>
  <c r="E596" i="44"/>
  <c r="U612" i="44"/>
  <c r="T612" i="44"/>
  <c r="E612" i="44"/>
  <c r="U628" i="44"/>
  <c r="T628" i="44"/>
  <c r="E628" i="44"/>
  <c r="V628" i="44" s="1"/>
  <c r="U644" i="44"/>
  <c r="T644" i="44"/>
  <c r="E644" i="44"/>
  <c r="U660" i="44"/>
  <c r="T660" i="44"/>
  <c r="E660" i="44"/>
  <c r="U676" i="44"/>
  <c r="T676" i="44"/>
  <c r="E676" i="44"/>
  <c r="T692" i="44"/>
  <c r="U692" i="44"/>
  <c r="E692" i="44"/>
  <c r="V692" i="44" s="1"/>
  <c r="T708" i="44"/>
  <c r="U708" i="44"/>
  <c r="E708" i="44"/>
  <c r="T724" i="44"/>
  <c r="U724" i="44"/>
  <c r="E724" i="44"/>
  <c r="T740" i="44"/>
  <c r="U740" i="44"/>
  <c r="E740" i="44"/>
  <c r="T756" i="44"/>
  <c r="U756" i="44"/>
  <c r="E756" i="44"/>
  <c r="V756" i="44" s="1"/>
  <c r="T772" i="44"/>
  <c r="U772" i="44"/>
  <c r="E772" i="44"/>
  <c r="T788" i="44"/>
  <c r="U788" i="44"/>
  <c r="E788" i="44"/>
  <c r="T804" i="44"/>
  <c r="U804" i="44"/>
  <c r="E804" i="44"/>
  <c r="T820" i="44"/>
  <c r="U820" i="44"/>
  <c r="E820" i="44"/>
  <c r="V820" i="44" s="1"/>
  <c r="T836" i="44"/>
  <c r="U836" i="44"/>
  <c r="E836" i="44"/>
  <c r="T852" i="44"/>
  <c r="U852" i="44"/>
  <c r="E852" i="44"/>
  <c r="T868" i="44"/>
  <c r="U868" i="44"/>
  <c r="E868" i="44"/>
  <c r="T884" i="44"/>
  <c r="U884" i="44"/>
  <c r="E884" i="44"/>
  <c r="V884" i="44" s="1"/>
  <c r="T900" i="44"/>
  <c r="U900" i="44"/>
  <c r="E900" i="44"/>
  <c r="T916" i="44"/>
  <c r="U916" i="44"/>
  <c r="E916" i="44"/>
  <c r="T932" i="44"/>
  <c r="U932" i="44"/>
  <c r="E932" i="44"/>
  <c r="T948" i="44"/>
  <c r="U948" i="44"/>
  <c r="E948" i="44"/>
  <c r="V948" i="44" s="1"/>
  <c r="T964" i="44"/>
  <c r="U964" i="44"/>
  <c r="E964" i="44"/>
  <c r="E983" i="44"/>
  <c r="V983" i="44" s="1"/>
  <c r="T983" i="44"/>
  <c r="U983" i="44"/>
  <c r="U249" i="44"/>
  <c r="E249" i="44"/>
  <c r="V249" i="44" s="1"/>
  <c r="T249" i="44"/>
  <c r="U265" i="44"/>
  <c r="E265" i="44"/>
  <c r="T265" i="44"/>
  <c r="T281" i="44"/>
  <c r="U281" i="44"/>
  <c r="E281" i="44"/>
  <c r="T297" i="44"/>
  <c r="U297" i="44"/>
  <c r="E297" i="44"/>
  <c r="T313" i="44"/>
  <c r="U313" i="44"/>
  <c r="E313" i="44"/>
  <c r="T329" i="44"/>
  <c r="U329" i="44"/>
  <c r="E329" i="44"/>
  <c r="V329" i="44" s="1"/>
  <c r="T345" i="44"/>
  <c r="U345" i="44"/>
  <c r="E345" i="44"/>
  <c r="T361" i="44"/>
  <c r="U361" i="44"/>
  <c r="E361" i="44"/>
  <c r="T377" i="44"/>
  <c r="U377" i="44"/>
  <c r="E377" i="44"/>
  <c r="T393" i="44"/>
  <c r="U393" i="44"/>
  <c r="E393" i="44"/>
  <c r="V393" i="44" s="1"/>
  <c r="E409" i="44"/>
  <c r="U409" i="44"/>
  <c r="T409" i="44"/>
  <c r="E425" i="44"/>
  <c r="V425" i="44" s="1"/>
  <c r="U425" i="44"/>
  <c r="T425" i="44"/>
  <c r="E441" i="44"/>
  <c r="U441" i="44"/>
  <c r="T441" i="44"/>
  <c r="E457" i="44"/>
  <c r="U457" i="44"/>
  <c r="T457" i="44"/>
  <c r="E473" i="44"/>
  <c r="U473" i="44"/>
  <c r="T473" i="44"/>
  <c r="E489" i="44"/>
  <c r="V489" i="44" s="1"/>
  <c r="U489" i="44"/>
  <c r="T489" i="44"/>
  <c r="E505" i="44"/>
  <c r="U505" i="44"/>
  <c r="T505" i="44"/>
  <c r="E521" i="44"/>
  <c r="U521" i="44"/>
  <c r="T521" i="44"/>
  <c r="E537" i="44"/>
  <c r="U537" i="44"/>
  <c r="T537" i="44"/>
  <c r="E553" i="44"/>
  <c r="V553" i="44" s="1"/>
  <c r="U553" i="44"/>
  <c r="T553" i="44"/>
  <c r="E569" i="44"/>
  <c r="U569" i="44"/>
  <c r="T569" i="44"/>
  <c r="E585" i="44"/>
  <c r="U585" i="44"/>
  <c r="T585" i="44"/>
  <c r="E601" i="44"/>
  <c r="U601" i="44"/>
  <c r="T601" i="44"/>
  <c r="E617" i="44"/>
  <c r="V617" i="44" s="1"/>
  <c r="U617" i="44"/>
  <c r="T617" i="44"/>
  <c r="E633" i="44"/>
  <c r="U633" i="44"/>
  <c r="T633" i="44"/>
  <c r="E649" i="44"/>
  <c r="U649" i="44"/>
  <c r="T649" i="44"/>
  <c r="E665" i="44"/>
  <c r="U665" i="44"/>
  <c r="T665" i="44"/>
  <c r="E681" i="44"/>
  <c r="V681" i="44" s="1"/>
  <c r="U681" i="44"/>
  <c r="T681" i="44"/>
  <c r="U697" i="44"/>
  <c r="E697" i="44"/>
  <c r="V697" i="44" s="1"/>
  <c r="T697" i="44"/>
  <c r="U713" i="44"/>
  <c r="E713" i="44"/>
  <c r="T713" i="44"/>
  <c r="U729" i="44"/>
  <c r="E729" i="44"/>
  <c r="T729" i="44"/>
  <c r="U745" i="44"/>
  <c r="E745" i="44"/>
  <c r="T745" i="44"/>
  <c r="U761" i="44"/>
  <c r="E761" i="44"/>
  <c r="V761" i="44" s="1"/>
  <c r="T761" i="44"/>
  <c r="U777" i="44"/>
  <c r="E777" i="44"/>
  <c r="T777" i="44"/>
  <c r="U793" i="44"/>
  <c r="E793" i="44"/>
  <c r="T793" i="44"/>
  <c r="U809" i="44"/>
  <c r="E809" i="44"/>
  <c r="T809" i="44"/>
  <c r="U825" i="44"/>
  <c r="E825" i="44"/>
  <c r="V825" i="44" s="1"/>
  <c r="T825" i="44"/>
  <c r="U841" i="44"/>
  <c r="E841" i="44"/>
  <c r="T841" i="44"/>
  <c r="U857" i="44"/>
  <c r="E857" i="44"/>
  <c r="T857" i="44"/>
  <c r="U873" i="44"/>
  <c r="E873" i="44"/>
  <c r="T873" i="44"/>
  <c r="U889" i="44"/>
  <c r="E889" i="44"/>
  <c r="V889" i="44" s="1"/>
  <c r="T889" i="44"/>
  <c r="U905" i="44"/>
  <c r="E905" i="44"/>
  <c r="T905" i="44"/>
  <c r="E991" i="44"/>
  <c r="T991" i="44"/>
  <c r="U991" i="44"/>
  <c r="E1007" i="44"/>
  <c r="V1007" i="44" s="1"/>
  <c r="T1007" i="44"/>
  <c r="U1007" i="44"/>
  <c r="E1023" i="44"/>
  <c r="T1023" i="44"/>
  <c r="U1023" i="44"/>
  <c r="E1039" i="44"/>
  <c r="T1039" i="44"/>
  <c r="U1039" i="44"/>
  <c r="E1055" i="44"/>
  <c r="T1055" i="44"/>
  <c r="U1055" i="44"/>
  <c r="E1071" i="44"/>
  <c r="V1071" i="44" s="1"/>
  <c r="T1071" i="44"/>
  <c r="U1071" i="44"/>
  <c r="E1087" i="44"/>
  <c r="T1087" i="44"/>
  <c r="U1087" i="44"/>
  <c r="E1103" i="44"/>
  <c r="T1103" i="44"/>
  <c r="U1103" i="44"/>
  <c r="E1119" i="44"/>
  <c r="T1119" i="44"/>
  <c r="U1119" i="44"/>
  <c r="E1135" i="44"/>
  <c r="V1135" i="44" s="1"/>
  <c r="T1135" i="44"/>
  <c r="U1135" i="44"/>
  <c r="E1151" i="44"/>
  <c r="T1151" i="44"/>
  <c r="U1151" i="44"/>
  <c r="E1167" i="44"/>
  <c r="T1167" i="44"/>
  <c r="U1167" i="44"/>
  <c r="E1183" i="44"/>
  <c r="T1183" i="44"/>
  <c r="U1183" i="44"/>
  <c r="E1199" i="44"/>
  <c r="V1199" i="44" s="1"/>
  <c r="T1199" i="44"/>
  <c r="U1199" i="44"/>
  <c r="E1215" i="44"/>
  <c r="T1215" i="44"/>
  <c r="U1215" i="44"/>
  <c r="E1231" i="44"/>
  <c r="T1231" i="44"/>
  <c r="U1231" i="44"/>
  <c r="E1247" i="44"/>
  <c r="T1247" i="44"/>
  <c r="U1247" i="44"/>
  <c r="E1263" i="44"/>
  <c r="V1263" i="44" s="1"/>
  <c r="T1263" i="44"/>
  <c r="U1263" i="44"/>
  <c r="E1279" i="44"/>
  <c r="T1279" i="44"/>
  <c r="U1279" i="44"/>
  <c r="E1295" i="44"/>
  <c r="T1295" i="44"/>
  <c r="U1295" i="44"/>
  <c r="E1311" i="44"/>
  <c r="T1311" i="44"/>
  <c r="U1311" i="44"/>
  <c r="E1327" i="44"/>
  <c r="V1327" i="44" s="1"/>
  <c r="T1327" i="44"/>
  <c r="U1327" i="44"/>
  <c r="U921" i="44"/>
  <c r="E921" i="44"/>
  <c r="V921" i="44" s="1"/>
  <c r="T921" i="44"/>
  <c r="U937" i="44"/>
  <c r="E937" i="44"/>
  <c r="T937" i="44"/>
  <c r="U953" i="44"/>
  <c r="E953" i="44"/>
  <c r="T953" i="44"/>
  <c r="U969" i="44"/>
  <c r="E969" i="44"/>
  <c r="T969" i="44"/>
  <c r="T984" i="44"/>
  <c r="U984" i="44"/>
  <c r="E984" i="44"/>
  <c r="T1000" i="44"/>
  <c r="U1000" i="44"/>
  <c r="E1000" i="44"/>
  <c r="T1016" i="44"/>
  <c r="U1016" i="44"/>
  <c r="E1016" i="44"/>
  <c r="T1032" i="44"/>
  <c r="U1032" i="44"/>
  <c r="E1032" i="44"/>
  <c r="T1048" i="44"/>
  <c r="U1048" i="44"/>
  <c r="E1048" i="44"/>
  <c r="T1064" i="44"/>
  <c r="U1064" i="44"/>
  <c r="E1064" i="44"/>
  <c r="V1064" i="44" s="1"/>
  <c r="T1080" i="44"/>
  <c r="U1080" i="44"/>
  <c r="E1080" i="44"/>
  <c r="T1096" i="44"/>
  <c r="U1096" i="44"/>
  <c r="E1096" i="44"/>
  <c r="T1112" i="44"/>
  <c r="U1112" i="44"/>
  <c r="E1112" i="44"/>
  <c r="T1128" i="44"/>
  <c r="U1128" i="44"/>
  <c r="E1128" i="44"/>
  <c r="V1128" i="44" s="1"/>
  <c r="T1144" i="44"/>
  <c r="U1144" i="44"/>
  <c r="E1144" i="44"/>
  <c r="T1160" i="44"/>
  <c r="U1160" i="44"/>
  <c r="E1160" i="44"/>
  <c r="T1176" i="44"/>
  <c r="U1176" i="44"/>
  <c r="E1176" i="44"/>
  <c r="T1192" i="44"/>
  <c r="U1192" i="44"/>
  <c r="E1192" i="44"/>
  <c r="V1192" i="44" s="1"/>
  <c r="T1208" i="44"/>
  <c r="U1208" i="44"/>
  <c r="E1208" i="44"/>
  <c r="T1224" i="44"/>
  <c r="U1224" i="44"/>
  <c r="E1224" i="44"/>
  <c r="T1240" i="44"/>
  <c r="U1240" i="44"/>
  <c r="E1240" i="44"/>
  <c r="T1256" i="44"/>
  <c r="U1256" i="44"/>
  <c r="E1256" i="44"/>
  <c r="V1256" i="44" s="1"/>
  <c r="T1272" i="44"/>
  <c r="U1272" i="44"/>
  <c r="E1272" i="44"/>
  <c r="T1288" i="44"/>
  <c r="U1288" i="44"/>
  <c r="E1288" i="44"/>
  <c r="T1304" i="44"/>
  <c r="U1304" i="44"/>
  <c r="E1304" i="44"/>
  <c r="T1320" i="44"/>
  <c r="U1320" i="44"/>
  <c r="E1320" i="44"/>
  <c r="V1320" i="44" s="1"/>
  <c r="T1336" i="44"/>
  <c r="U1336" i="44"/>
  <c r="E1336" i="44"/>
  <c r="U13" i="44"/>
  <c r="E13" i="44"/>
  <c r="T13" i="44"/>
  <c r="U61" i="44"/>
  <c r="E61" i="44"/>
  <c r="V61" i="44" s="1"/>
  <c r="T61" i="44"/>
  <c r="T92" i="44"/>
  <c r="U92" i="44"/>
  <c r="E92" i="44"/>
  <c r="V92" i="44" s="1"/>
  <c r="T124" i="44"/>
  <c r="U124" i="44"/>
  <c r="E124" i="44"/>
  <c r="T156" i="44"/>
  <c r="U156" i="44"/>
  <c r="E156" i="44"/>
  <c r="T188" i="44"/>
  <c r="U188" i="44"/>
  <c r="E188" i="44"/>
  <c r="T220" i="44"/>
  <c r="U220" i="44"/>
  <c r="E220" i="44"/>
  <c r="V220" i="44" s="1"/>
  <c r="T268" i="44"/>
  <c r="U268" i="44"/>
  <c r="E268" i="44"/>
  <c r="E300" i="44"/>
  <c r="V300" i="44" s="1"/>
  <c r="T300" i="44"/>
  <c r="U300" i="44"/>
  <c r="E18" i="44"/>
  <c r="T18" i="44"/>
  <c r="U18" i="44"/>
  <c r="E50" i="44"/>
  <c r="T50" i="44"/>
  <c r="U50" i="44"/>
  <c r="U97" i="44"/>
  <c r="E97" i="44"/>
  <c r="T97" i="44"/>
  <c r="U145" i="44"/>
  <c r="E145" i="44"/>
  <c r="T145" i="44"/>
  <c r="U177" i="44"/>
  <c r="E177" i="44"/>
  <c r="V177" i="44" s="1"/>
  <c r="T177" i="44"/>
  <c r="U225" i="44"/>
  <c r="E225" i="44"/>
  <c r="T225" i="44"/>
  <c r="E35" i="44"/>
  <c r="T35" i="44"/>
  <c r="U35" i="44"/>
  <c r="E83" i="44"/>
  <c r="V83" i="44" s="1"/>
  <c r="T83" i="44"/>
  <c r="U83" i="44"/>
  <c r="E114" i="44"/>
  <c r="U114" i="44"/>
  <c r="T114" i="44"/>
  <c r="E146" i="44"/>
  <c r="U146" i="44"/>
  <c r="T146" i="44"/>
  <c r="E194" i="44"/>
  <c r="U194" i="44"/>
  <c r="T194" i="44"/>
  <c r="E226" i="44"/>
  <c r="V226" i="44" s="1"/>
  <c r="U226" i="44"/>
  <c r="T226" i="44"/>
  <c r="E258" i="44"/>
  <c r="U258" i="44"/>
  <c r="T258" i="44"/>
  <c r="U290" i="44"/>
  <c r="E290" i="44"/>
  <c r="T290" i="44"/>
  <c r="U322" i="44"/>
  <c r="E322" i="44"/>
  <c r="T322" i="44"/>
  <c r="T28" i="44"/>
  <c r="U28" i="44"/>
  <c r="E28" i="44"/>
  <c r="T60" i="44"/>
  <c r="U60" i="44"/>
  <c r="E60" i="44"/>
  <c r="E95" i="44"/>
  <c r="T95" i="44"/>
  <c r="U95" i="44"/>
  <c r="E127" i="44"/>
  <c r="T127" i="44"/>
  <c r="U127" i="44"/>
  <c r="E159" i="44"/>
  <c r="V159" i="44" s="1"/>
  <c r="T159" i="44"/>
  <c r="U159" i="44"/>
  <c r="E191" i="44"/>
  <c r="T191" i="44"/>
  <c r="U191" i="44"/>
  <c r="E223" i="44"/>
  <c r="T223" i="44"/>
  <c r="U223" i="44"/>
  <c r="E255" i="44"/>
  <c r="T255" i="44"/>
  <c r="U255" i="44"/>
  <c r="E287" i="44"/>
  <c r="V287" i="44" s="1"/>
  <c r="T287" i="44"/>
  <c r="U287" i="44"/>
  <c r="U330" i="44"/>
  <c r="E330" i="44"/>
  <c r="V330" i="44" s="1"/>
  <c r="T330" i="44"/>
  <c r="U362" i="44"/>
  <c r="E362" i="44"/>
  <c r="T362" i="44"/>
  <c r="E410" i="44"/>
  <c r="T410" i="44"/>
  <c r="U410" i="44"/>
  <c r="E426" i="44"/>
  <c r="V426" i="44" s="1"/>
  <c r="T426" i="44"/>
  <c r="U426" i="44"/>
  <c r="E458" i="44"/>
  <c r="T458" i="44"/>
  <c r="U458" i="44"/>
  <c r="E490" i="44"/>
  <c r="T490" i="44"/>
  <c r="U490" i="44"/>
  <c r="E522" i="44"/>
  <c r="T522" i="44"/>
  <c r="U522" i="44"/>
  <c r="E554" i="44"/>
  <c r="V554" i="44" s="1"/>
  <c r="T554" i="44"/>
  <c r="U554" i="44"/>
  <c r="E570" i="44"/>
  <c r="T570" i="44"/>
  <c r="U570" i="44"/>
  <c r="E602" i="44"/>
  <c r="T602" i="44"/>
  <c r="U602" i="44"/>
  <c r="E618" i="44"/>
  <c r="T618" i="44"/>
  <c r="U618" i="44"/>
  <c r="E650" i="44"/>
  <c r="V650" i="44" s="1"/>
  <c r="T650" i="44"/>
  <c r="U650" i="44"/>
  <c r="E682" i="44"/>
  <c r="T682" i="44"/>
  <c r="U682" i="44"/>
  <c r="E714" i="44"/>
  <c r="T714" i="44"/>
  <c r="U714" i="44"/>
  <c r="E746" i="44"/>
  <c r="T746" i="44"/>
  <c r="U746" i="44"/>
  <c r="E778" i="44"/>
  <c r="V778" i="44" s="1"/>
  <c r="U778" i="44"/>
  <c r="T778" i="44"/>
  <c r="E810" i="44"/>
  <c r="U810" i="44"/>
  <c r="T810" i="44"/>
  <c r="E842" i="44"/>
  <c r="U842" i="44"/>
  <c r="T842" i="44"/>
  <c r="E874" i="44"/>
  <c r="U874" i="44"/>
  <c r="T874" i="44"/>
  <c r="E906" i="44"/>
  <c r="V906" i="44" s="1"/>
  <c r="U906" i="44"/>
  <c r="T906" i="44"/>
  <c r="E938" i="44"/>
  <c r="U938" i="44"/>
  <c r="T938" i="44"/>
  <c r="E970" i="44"/>
  <c r="U970" i="44"/>
  <c r="T970" i="44"/>
  <c r="U1001" i="44"/>
  <c r="E1001" i="44"/>
  <c r="T1001" i="44"/>
  <c r="U1033" i="44"/>
  <c r="E1033" i="44"/>
  <c r="T1033" i="44"/>
  <c r="U1081" i="44"/>
  <c r="E1081" i="44"/>
  <c r="V1081" i="44" s="1"/>
  <c r="T1081" i="44"/>
  <c r="U1113" i="44"/>
  <c r="E1113" i="44"/>
  <c r="T1113" i="44"/>
  <c r="U1145" i="44"/>
  <c r="E1145" i="44"/>
  <c r="T1145" i="44"/>
  <c r="U1177" i="44"/>
  <c r="E1177" i="44"/>
  <c r="T1177" i="44"/>
  <c r="U1209" i="44"/>
  <c r="E1209" i="44"/>
  <c r="V1209" i="44" s="1"/>
  <c r="T1209" i="44"/>
  <c r="U1241" i="44"/>
  <c r="E1241" i="44"/>
  <c r="T1241" i="44"/>
  <c r="U1273" i="44"/>
  <c r="E1273" i="44"/>
  <c r="T1273" i="44"/>
  <c r="U1305" i="44"/>
  <c r="E1305" i="44"/>
  <c r="T1305" i="44"/>
  <c r="U1337" i="44"/>
  <c r="E1337" i="44"/>
  <c r="V1337" i="44" s="1"/>
  <c r="T1337" i="44"/>
  <c r="E347" i="44"/>
  <c r="U347" i="44"/>
  <c r="T347" i="44"/>
  <c r="E379" i="44"/>
  <c r="U379" i="44"/>
  <c r="T379" i="44"/>
  <c r="T411" i="44"/>
  <c r="U411" i="44"/>
  <c r="E411" i="44"/>
  <c r="T443" i="44"/>
  <c r="U443" i="44"/>
  <c r="E443" i="44"/>
  <c r="T475" i="44"/>
  <c r="U475" i="44"/>
  <c r="E475" i="44"/>
  <c r="V475" i="44" s="1"/>
  <c r="T507" i="44"/>
  <c r="U507" i="44"/>
  <c r="E507" i="44"/>
  <c r="T539" i="44"/>
  <c r="U539" i="44"/>
  <c r="E539" i="44"/>
  <c r="T571" i="44"/>
  <c r="U571" i="44"/>
  <c r="E571" i="44"/>
  <c r="T603" i="44"/>
  <c r="U603" i="44"/>
  <c r="E603" i="44"/>
  <c r="V603" i="44" s="1"/>
  <c r="T635" i="44"/>
  <c r="U635" i="44"/>
  <c r="E635" i="44"/>
  <c r="T651" i="44"/>
  <c r="U651" i="44"/>
  <c r="E651" i="44"/>
  <c r="T683" i="44"/>
  <c r="U683" i="44"/>
  <c r="E683" i="44"/>
  <c r="E715" i="44"/>
  <c r="T715" i="44"/>
  <c r="U715" i="44"/>
  <c r="E747" i="44"/>
  <c r="T747" i="44"/>
  <c r="U747" i="44"/>
  <c r="E779" i="44"/>
  <c r="V779" i="44" s="1"/>
  <c r="T779" i="44"/>
  <c r="U779" i="44"/>
  <c r="E811" i="44"/>
  <c r="T811" i="44"/>
  <c r="U811" i="44"/>
  <c r="E843" i="44"/>
  <c r="T843" i="44"/>
  <c r="U843" i="44"/>
  <c r="E875" i="44"/>
  <c r="T875" i="44"/>
  <c r="U875" i="44"/>
  <c r="E907" i="44"/>
  <c r="V907" i="44" s="1"/>
  <c r="T907" i="44"/>
  <c r="U907" i="44"/>
  <c r="E939" i="44"/>
  <c r="T939" i="44"/>
  <c r="U939" i="44"/>
  <c r="E971" i="44"/>
  <c r="T971" i="44"/>
  <c r="U971" i="44"/>
  <c r="E1002" i="44"/>
  <c r="T1002" i="44"/>
  <c r="U1002" i="44"/>
  <c r="E1034" i="44"/>
  <c r="V1034" i="44" s="1"/>
  <c r="T1034" i="44"/>
  <c r="U1034" i="44"/>
  <c r="E1066" i="44"/>
  <c r="T1066" i="44"/>
  <c r="U1066" i="44"/>
  <c r="E1098" i="44"/>
  <c r="T1098" i="44"/>
  <c r="U1098" i="44"/>
  <c r="E1130" i="44"/>
  <c r="T1130" i="44"/>
  <c r="U1130" i="44"/>
  <c r="E1162" i="44"/>
  <c r="V1162" i="44" s="1"/>
  <c r="T1162" i="44"/>
  <c r="U1162" i="44"/>
  <c r="E1194" i="44"/>
  <c r="T1194" i="44"/>
  <c r="U1194" i="44"/>
  <c r="E1226" i="44"/>
  <c r="T1226" i="44"/>
  <c r="U1226" i="44"/>
  <c r="E1258" i="44"/>
  <c r="T1258" i="44"/>
  <c r="U1258" i="44"/>
  <c r="E1290" i="44"/>
  <c r="V1290" i="44" s="1"/>
  <c r="T1290" i="44"/>
  <c r="U1290" i="44"/>
  <c r="E1338" i="44"/>
  <c r="T1338" i="44"/>
  <c r="U1338" i="44"/>
  <c r="E364" i="44"/>
  <c r="T364" i="44"/>
  <c r="U364" i="44"/>
  <c r="E380" i="44"/>
  <c r="T380" i="44"/>
  <c r="U380" i="44"/>
  <c r="U412" i="44"/>
  <c r="T412" i="44"/>
  <c r="E412" i="44"/>
  <c r="U444" i="44"/>
  <c r="T444" i="44"/>
  <c r="E444" i="44"/>
  <c r="U460" i="44"/>
  <c r="T460" i="44"/>
  <c r="E460" i="44"/>
  <c r="V460" i="44" s="1"/>
  <c r="U508" i="44"/>
  <c r="T508" i="44"/>
  <c r="E508" i="44"/>
  <c r="U540" i="44"/>
  <c r="T540" i="44"/>
  <c r="E540" i="44"/>
  <c r="U572" i="44"/>
  <c r="T572" i="44"/>
  <c r="E572" i="44"/>
  <c r="U604" i="44"/>
  <c r="T604" i="44"/>
  <c r="E604" i="44"/>
  <c r="V604" i="44" s="1"/>
  <c r="U620" i="44"/>
  <c r="T620" i="44"/>
  <c r="E620" i="44"/>
  <c r="U668" i="44"/>
  <c r="T668" i="44"/>
  <c r="E668" i="44"/>
  <c r="T700" i="44"/>
  <c r="U700" i="44"/>
  <c r="E700" i="44"/>
  <c r="T732" i="44"/>
  <c r="U732" i="44"/>
  <c r="E732" i="44"/>
  <c r="V732" i="44" s="1"/>
  <c r="T780" i="44"/>
  <c r="U780" i="44"/>
  <c r="E780" i="44"/>
  <c r="T812" i="44"/>
  <c r="U812" i="44"/>
  <c r="E812" i="44"/>
  <c r="T844" i="44"/>
  <c r="U844" i="44"/>
  <c r="E844" i="44"/>
  <c r="T876" i="44"/>
  <c r="U876" i="44"/>
  <c r="E876" i="44"/>
  <c r="V876" i="44" s="1"/>
  <c r="T908" i="44"/>
  <c r="U908" i="44"/>
  <c r="E908" i="44"/>
  <c r="T940" i="44"/>
  <c r="U940" i="44"/>
  <c r="E940" i="44"/>
  <c r="E975" i="44"/>
  <c r="T975" i="44"/>
  <c r="U975" i="44"/>
  <c r="U273" i="44"/>
  <c r="E273" i="44"/>
  <c r="T273" i="44"/>
  <c r="T305" i="44"/>
  <c r="U305" i="44"/>
  <c r="E305" i="44"/>
  <c r="T337" i="44"/>
  <c r="U337" i="44"/>
  <c r="E337" i="44"/>
  <c r="T369" i="44"/>
  <c r="U369" i="44"/>
  <c r="E369" i="44"/>
  <c r="T401" i="44"/>
  <c r="U401" i="44"/>
  <c r="E401" i="44"/>
  <c r="V401" i="44" s="1"/>
  <c r="E433" i="44"/>
  <c r="U433" i="44"/>
  <c r="T433" i="44"/>
  <c r="E465" i="44"/>
  <c r="V465" i="44" s="1"/>
  <c r="U465" i="44"/>
  <c r="T465" i="44"/>
  <c r="E497" i="44"/>
  <c r="U497" i="44"/>
  <c r="T497" i="44"/>
  <c r="E529" i="44"/>
  <c r="U529" i="44"/>
  <c r="T529" i="44"/>
  <c r="E561" i="44"/>
  <c r="U561" i="44"/>
  <c r="T561" i="44"/>
  <c r="E593" i="44"/>
  <c r="V593" i="44" s="1"/>
  <c r="U593" i="44"/>
  <c r="T593" i="44"/>
  <c r="E625" i="44"/>
  <c r="U625" i="44"/>
  <c r="T625" i="44"/>
  <c r="E657" i="44"/>
  <c r="U657" i="44"/>
  <c r="T657" i="44"/>
  <c r="U705" i="44"/>
  <c r="E705" i="44"/>
  <c r="T705" i="44"/>
  <c r="U737" i="44"/>
  <c r="E737" i="44"/>
  <c r="T737" i="44"/>
  <c r="U769" i="44"/>
  <c r="E769" i="44"/>
  <c r="V769" i="44" s="1"/>
  <c r="T769" i="44"/>
  <c r="U801" i="44"/>
  <c r="E801" i="44"/>
  <c r="T801" i="44"/>
  <c r="U833" i="44"/>
  <c r="E833" i="44"/>
  <c r="T833" i="44"/>
  <c r="U865" i="44"/>
  <c r="E865" i="44"/>
  <c r="T865" i="44"/>
  <c r="U897" i="44"/>
  <c r="E897" i="44"/>
  <c r="V897" i="44" s="1"/>
  <c r="T897" i="44"/>
  <c r="E999" i="44"/>
  <c r="T999" i="44"/>
  <c r="U999" i="44"/>
  <c r="E1015" i="44"/>
  <c r="T1015" i="44"/>
  <c r="U1015" i="44"/>
  <c r="E1047" i="44"/>
  <c r="V1047" i="44" s="1"/>
  <c r="T1047" i="44"/>
  <c r="U1047" i="44"/>
  <c r="E1079" i="44"/>
  <c r="T1079" i="44"/>
  <c r="U1079" i="44"/>
  <c r="E1111" i="44"/>
  <c r="T1111" i="44"/>
  <c r="U1111" i="44"/>
  <c r="E1143" i="44"/>
  <c r="T1143" i="44"/>
  <c r="U1143" i="44"/>
  <c r="E1175" i="44"/>
  <c r="V1175" i="44" s="1"/>
  <c r="T1175" i="44"/>
  <c r="U1175" i="44"/>
  <c r="E1207" i="44"/>
  <c r="T1207" i="44"/>
  <c r="U1207" i="44"/>
  <c r="E1239" i="44"/>
  <c r="T1239" i="44"/>
  <c r="U1239" i="44"/>
  <c r="E1271" i="44"/>
  <c r="T1271" i="44"/>
  <c r="U1271" i="44"/>
  <c r="E1287" i="44"/>
  <c r="V1287" i="44" s="1"/>
  <c r="T1287" i="44"/>
  <c r="U1287" i="44"/>
  <c r="E1319" i="44"/>
  <c r="T1319" i="44"/>
  <c r="U1319" i="44"/>
  <c r="U929" i="44"/>
  <c r="E929" i="44"/>
  <c r="T929" i="44"/>
  <c r="U945" i="44"/>
  <c r="E945" i="44"/>
  <c r="T945" i="44"/>
  <c r="U961" i="44"/>
  <c r="E961" i="44"/>
  <c r="T961" i="44"/>
  <c r="T992" i="44"/>
  <c r="U992" i="44"/>
  <c r="E992" i="44"/>
  <c r="T1024" i="44"/>
  <c r="U1024" i="44"/>
  <c r="E1024" i="44"/>
  <c r="V1024" i="44" s="1"/>
  <c r="T1056" i="44"/>
  <c r="U1056" i="44"/>
  <c r="E1056" i="44"/>
  <c r="T1088" i="44"/>
  <c r="U1088" i="44"/>
  <c r="E1088" i="44"/>
  <c r="T1312" i="44"/>
  <c r="U1312" i="44"/>
  <c r="E1312" i="44"/>
  <c r="U9" i="44"/>
  <c r="E9" i="44"/>
  <c r="T9" i="44"/>
  <c r="U25" i="44"/>
  <c r="E25" i="44"/>
  <c r="T25" i="44"/>
  <c r="U41" i="44"/>
  <c r="E41" i="44"/>
  <c r="T41" i="44"/>
  <c r="U57" i="44"/>
  <c r="E57" i="44"/>
  <c r="V57" i="44" s="1"/>
  <c r="T57" i="44"/>
  <c r="U73" i="44"/>
  <c r="E73" i="44"/>
  <c r="T73" i="44"/>
  <c r="U89" i="44"/>
  <c r="E89" i="44"/>
  <c r="T89" i="44"/>
  <c r="T104" i="44"/>
  <c r="U104" i="44"/>
  <c r="E104" i="44"/>
  <c r="T120" i="44"/>
  <c r="U120" i="44"/>
  <c r="E120" i="44"/>
  <c r="T136" i="44"/>
  <c r="U136" i="44"/>
  <c r="E136" i="44"/>
  <c r="V136" i="44" s="1"/>
  <c r="T152" i="44"/>
  <c r="U152" i="44"/>
  <c r="E152" i="44"/>
  <c r="T168" i="44"/>
  <c r="U168" i="44"/>
  <c r="E168" i="44"/>
  <c r="T184" i="44"/>
  <c r="U184" i="44"/>
  <c r="E184" i="44"/>
  <c r="T200" i="44"/>
  <c r="U200" i="44"/>
  <c r="E200" i="44"/>
  <c r="V200" i="44" s="1"/>
  <c r="T216" i="44"/>
  <c r="U216" i="44"/>
  <c r="E216" i="44"/>
  <c r="T232" i="44"/>
  <c r="U232" i="44"/>
  <c r="E232" i="44"/>
  <c r="T248" i="44"/>
  <c r="U248" i="44"/>
  <c r="E248" i="44"/>
  <c r="T264" i="44"/>
  <c r="U264" i="44"/>
  <c r="E264" i="44"/>
  <c r="V264" i="44" s="1"/>
  <c r="E280" i="44"/>
  <c r="T280" i="44"/>
  <c r="U280" i="44"/>
  <c r="E296" i="44"/>
  <c r="V296" i="44" s="1"/>
  <c r="T296" i="44"/>
  <c r="U296" i="44"/>
  <c r="E312" i="44"/>
  <c r="T312" i="44"/>
  <c r="U312" i="44"/>
  <c r="E328" i="44"/>
  <c r="T328" i="44"/>
  <c r="U328" i="44"/>
  <c r="E14" i="44"/>
  <c r="T14" i="44"/>
  <c r="U14" i="44"/>
  <c r="E30" i="44"/>
  <c r="V30" i="44" s="1"/>
  <c r="T30" i="44"/>
  <c r="U30" i="44"/>
  <c r="E46" i="44"/>
  <c r="T46" i="44"/>
  <c r="U46" i="44"/>
  <c r="E62" i="44"/>
  <c r="T62" i="44"/>
  <c r="U62" i="44"/>
  <c r="E78" i="44"/>
  <c r="T78" i="44"/>
  <c r="U78" i="44"/>
  <c r="U93" i="44"/>
  <c r="T93" i="44"/>
  <c r="E93" i="44"/>
  <c r="U109" i="44"/>
  <c r="T109" i="44"/>
  <c r="E109" i="44"/>
  <c r="U125" i="44"/>
  <c r="T125" i="44"/>
  <c r="E125" i="44"/>
  <c r="V125" i="44" s="1"/>
  <c r="U141" i="44"/>
  <c r="T141" i="44"/>
  <c r="E141" i="44"/>
  <c r="U157" i="44"/>
  <c r="T157" i="44"/>
  <c r="E157" i="44"/>
  <c r="U173" i="44"/>
  <c r="T173" i="44"/>
  <c r="E173" i="44"/>
  <c r="U189" i="44"/>
  <c r="T189" i="44"/>
  <c r="E189" i="44"/>
  <c r="V189" i="44" s="1"/>
  <c r="U205" i="44"/>
  <c r="T205" i="44"/>
  <c r="E205" i="44"/>
  <c r="U221" i="44"/>
  <c r="T221" i="44"/>
  <c r="E221" i="44"/>
  <c r="U237" i="44"/>
  <c r="T237" i="44"/>
  <c r="E237" i="44"/>
  <c r="E15" i="44"/>
  <c r="T15" i="44"/>
  <c r="U15" i="44"/>
  <c r="E31" i="44"/>
  <c r="T31" i="44"/>
  <c r="U31" i="44"/>
  <c r="E47" i="44"/>
  <c r="V47" i="44" s="1"/>
  <c r="T47" i="44"/>
  <c r="U47" i="44"/>
  <c r="E63" i="44"/>
  <c r="T63" i="44"/>
  <c r="U63" i="44"/>
  <c r="E79" i="44"/>
  <c r="T79" i="44"/>
  <c r="U79" i="44"/>
  <c r="E94" i="44"/>
  <c r="T94" i="44"/>
  <c r="U94" i="44"/>
  <c r="E110" i="44"/>
  <c r="V110" i="44" s="1"/>
  <c r="T110" i="44"/>
  <c r="U110" i="44"/>
  <c r="E126" i="44"/>
  <c r="T126" i="44"/>
  <c r="U126" i="44"/>
  <c r="E142" i="44"/>
  <c r="T142" i="44"/>
  <c r="U142" i="44"/>
  <c r="E158" i="44"/>
  <c r="T158" i="44"/>
  <c r="U158" i="44"/>
  <c r="E174" i="44"/>
  <c r="V174" i="44" s="1"/>
  <c r="T174" i="44"/>
  <c r="U174" i="44"/>
  <c r="E190" i="44"/>
  <c r="T190" i="44"/>
  <c r="U190" i="44"/>
  <c r="E206" i="44"/>
  <c r="T206" i="44"/>
  <c r="U206" i="44"/>
  <c r="E222" i="44"/>
  <c r="T222" i="44"/>
  <c r="U222" i="44"/>
  <c r="E238" i="44"/>
  <c r="V238" i="44" s="1"/>
  <c r="T238" i="44"/>
  <c r="U238" i="44"/>
  <c r="E254" i="44"/>
  <c r="T254" i="44"/>
  <c r="U254" i="44"/>
  <c r="E270" i="44"/>
  <c r="T270" i="44"/>
  <c r="U270" i="44"/>
  <c r="U286" i="44"/>
  <c r="T286" i="44"/>
  <c r="E286" i="44"/>
  <c r="U302" i="44"/>
  <c r="T302" i="44"/>
  <c r="E302" i="44"/>
  <c r="U318" i="44"/>
  <c r="T318" i="44"/>
  <c r="E318" i="44"/>
  <c r="T8" i="44"/>
  <c r="U8" i="44"/>
  <c r="E8" i="44"/>
  <c r="V8" i="44" s="1"/>
  <c r="T24" i="44"/>
  <c r="U24" i="44"/>
  <c r="E24" i="44"/>
  <c r="T40" i="44"/>
  <c r="U40" i="44"/>
  <c r="E40" i="44"/>
  <c r="T56" i="44"/>
  <c r="U56" i="44"/>
  <c r="E56" i="44"/>
  <c r="T72" i="44"/>
  <c r="U72" i="44"/>
  <c r="E72" i="44"/>
  <c r="V72" i="44" s="1"/>
  <c r="T88" i="44"/>
  <c r="U88" i="44"/>
  <c r="E88" i="44"/>
  <c r="E107" i="44"/>
  <c r="V107" i="44" s="1"/>
  <c r="T107" i="44"/>
  <c r="U107" i="44"/>
  <c r="E123" i="44"/>
  <c r="T123" i="44"/>
  <c r="U123" i="44"/>
  <c r="E139" i="44"/>
  <c r="T139" i="44"/>
  <c r="U139" i="44"/>
  <c r="E155" i="44"/>
  <c r="T155" i="44"/>
  <c r="U155" i="44"/>
  <c r="E171" i="44"/>
  <c r="V171" i="44" s="1"/>
  <c r="T171" i="44"/>
  <c r="U171" i="44"/>
  <c r="E187" i="44"/>
  <c r="T187" i="44"/>
  <c r="U187" i="44"/>
  <c r="E203" i="44"/>
  <c r="T203" i="44"/>
  <c r="U203" i="44"/>
  <c r="E219" i="44"/>
  <c r="T219" i="44"/>
  <c r="U219" i="44"/>
  <c r="E235" i="44"/>
  <c r="V235" i="44" s="1"/>
  <c r="T235" i="44"/>
  <c r="U235" i="44"/>
  <c r="E251" i="44"/>
  <c r="T251" i="44"/>
  <c r="U251" i="44"/>
  <c r="E267" i="44"/>
  <c r="T267" i="44"/>
  <c r="U267" i="44"/>
  <c r="E283" i="44"/>
  <c r="U283" i="44"/>
  <c r="T283" i="44"/>
  <c r="E299" i="44"/>
  <c r="V299" i="44" s="1"/>
  <c r="U299" i="44"/>
  <c r="T299" i="44"/>
  <c r="E315" i="44"/>
  <c r="U315" i="44"/>
  <c r="T315" i="44"/>
  <c r="U342" i="44"/>
  <c r="T342" i="44"/>
  <c r="E342" i="44"/>
  <c r="V342" i="44" s="1"/>
  <c r="U358" i="44"/>
  <c r="T358" i="44"/>
  <c r="E358" i="44"/>
  <c r="U374" i="44"/>
  <c r="T374" i="44"/>
  <c r="E374" i="44"/>
  <c r="U390" i="44"/>
  <c r="T390" i="44"/>
  <c r="E390" i="44"/>
  <c r="E406" i="44"/>
  <c r="T406" i="44"/>
  <c r="U406" i="44"/>
  <c r="E422" i="44"/>
  <c r="T422" i="44"/>
  <c r="U422" i="44"/>
  <c r="E438" i="44"/>
  <c r="V438" i="44" s="1"/>
  <c r="T438" i="44"/>
  <c r="U438" i="44"/>
  <c r="E454" i="44"/>
  <c r="T454" i="44"/>
  <c r="U454" i="44"/>
  <c r="E470" i="44"/>
  <c r="T470" i="44"/>
  <c r="U470" i="44"/>
  <c r="E486" i="44"/>
  <c r="T486" i="44"/>
  <c r="U486" i="44"/>
  <c r="E502" i="44"/>
  <c r="V502" i="44" s="1"/>
  <c r="T502" i="44"/>
  <c r="U502" i="44"/>
  <c r="E518" i="44"/>
  <c r="T518" i="44"/>
  <c r="U518" i="44"/>
  <c r="E534" i="44"/>
  <c r="T534" i="44"/>
  <c r="U534" i="44"/>
  <c r="E550" i="44"/>
  <c r="T550" i="44"/>
  <c r="U550" i="44"/>
  <c r="E566" i="44"/>
  <c r="V566" i="44" s="1"/>
  <c r="T566" i="44"/>
  <c r="U566" i="44"/>
  <c r="E582" i="44"/>
  <c r="T582" i="44"/>
  <c r="U582" i="44"/>
  <c r="E598" i="44"/>
  <c r="T598" i="44"/>
  <c r="U598" i="44"/>
  <c r="E614" i="44"/>
  <c r="T614" i="44"/>
  <c r="U614" i="44"/>
  <c r="E630" i="44"/>
  <c r="V630" i="44" s="1"/>
  <c r="T630" i="44"/>
  <c r="U630" i="44"/>
  <c r="E646" i="44"/>
  <c r="T646" i="44"/>
  <c r="U646" i="44"/>
  <c r="E662" i="44"/>
  <c r="T662" i="44"/>
  <c r="U662" i="44"/>
  <c r="E678" i="44"/>
  <c r="T678" i="44"/>
  <c r="U678" i="44"/>
  <c r="E694" i="44"/>
  <c r="V694" i="44" s="1"/>
  <c r="T694" i="44"/>
  <c r="U694" i="44"/>
  <c r="E710" i="44"/>
  <c r="T710" i="44"/>
  <c r="U710" i="44"/>
  <c r="E726" i="44"/>
  <c r="T726" i="44"/>
  <c r="U726" i="44"/>
  <c r="E742" i="44"/>
  <c r="T742" i="44"/>
  <c r="U742" i="44"/>
  <c r="E758" i="44"/>
  <c r="V758" i="44" s="1"/>
  <c r="T758" i="44"/>
  <c r="U758" i="44"/>
  <c r="E774" i="44"/>
  <c r="T774" i="44"/>
  <c r="U774" i="44"/>
  <c r="E790" i="44"/>
  <c r="T790" i="44"/>
  <c r="U790" i="44"/>
  <c r="E806" i="44"/>
  <c r="T806" i="44"/>
  <c r="U806" i="44"/>
  <c r="E822" i="44"/>
  <c r="V822" i="44" s="1"/>
  <c r="T822" i="44"/>
  <c r="U822" i="44"/>
  <c r="E838" i="44"/>
  <c r="T838" i="44"/>
  <c r="U838" i="44"/>
  <c r="E854" i="44"/>
  <c r="T854" i="44"/>
  <c r="U854" i="44"/>
  <c r="E870" i="44"/>
  <c r="T870" i="44"/>
  <c r="U870" i="44"/>
  <c r="E886" i="44"/>
  <c r="V886" i="44" s="1"/>
  <c r="T886" i="44"/>
  <c r="U886" i="44"/>
  <c r="E902" i="44"/>
  <c r="T902" i="44"/>
  <c r="U902" i="44"/>
  <c r="E918" i="44"/>
  <c r="T918" i="44"/>
  <c r="U918" i="44"/>
  <c r="E934" i="44"/>
  <c r="T934" i="44"/>
  <c r="U934" i="44"/>
  <c r="E950" i="44"/>
  <c r="V950" i="44" s="1"/>
  <c r="T950" i="44"/>
  <c r="U950" i="44"/>
  <c r="E966" i="44"/>
  <c r="T966" i="44"/>
  <c r="U966" i="44"/>
  <c r="U981" i="44"/>
  <c r="E981" i="44"/>
  <c r="T981" i="44"/>
  <c r="U997" i="44"/>
  <c r="E997" i="44"/>
  <c r="T997" i="44"/>
  <c r="U1013" i="44"/>
  <c r="E1013" i="44"/>
  <c r="T1013" i="44"/>
  <c r="U1029" i="44"/>
  <c r="E1029" i="44"/>
  <c r="V1029" i="44" s="1"/>
  <c r="T1029" i="44"/>
  <c r="U1045" i="44"/>
  <c r="E1045" i="44"/>
  <c r="T1045" i="44"/>
  <c r="U1061" i="44"/>
  <c r="E1061" i="44"/>
  <c r="T1061" i="44"/>
  <c r="U1077" i="44"/>
  <c r="E1077" i="44"/>
  <c r="T1077" i="44"/>
  <c r="U1093" i="44"/>
  <c r="E1093" i="44"/>
  <c r="V1093" i="44" s="1"/>
  <c r="T1093" i="44"/>
  <c r="U1109" i="44"/>
  <c r="E1109" i="44"/>
  <c r="T1109" i="44"/>
  <c r="U1125" i="44"/>
  <c r="E1125" i="44"/>
  <c r="T1125" i="44"/>
  <c r="U1141" i="44"/>
  <c r="E1141" i="44"/>
  <c r="T1141" i="44"/>
  <c r="U1157" i="44"/>
  <c r="E1157" i="44"/>
  <c r="V1157" i="44" s="1"/>
  <c r="T1157" i="44"/>
  <c r="U1173" i="44"/>
  <c r="E1173" i="44"/>
  <c r="T1173" i="44"/>
  <c r="U1189" i="44"/>
  <c r="E1189" i="44"/>
  <c r="T1189" i="44"/>
  <c r="U1205" i="44"/>
  <c r="E1205" i="44"/>
  <c r="T1205" i="44"/>
  <c r="U1221" i="44"/>
  <c r="E1221" i="44"/>
  <c r="V1221" i="44" s="1"/>
  <c r="T1221" i="44"/>
  <c r="U1237" i="44"/>
  <c r="E1237" i="44"/>
  <c r="T1237" i="44"/>
  <c r="U1253" i="44"/>
  <c r="E1253" i="44"/>
  <c r="T1253" i="44"/>
  <c r="U1269" i="44"/>
  <c r="E1269" i="44"/>
  <c r="T1269" i="44"/>
  <c r="U1285" i="44"/>
  <c r="E1285" i="44"/>
  <c r="V1285" i="44" s="1"/>
  <c r="T1285" i="44"/>
  <c r="U1301" i="44"/>
  <c r="E1301" i="44"/>
  <c r="T1301" i="44"/>
  <c r="U1317" i="44"/>
  <c r="E1317" i="44"/>
  <c r="T1317" i="44"/>
  <c r="U1333" i="44"/>
  <c r="E1333" i="44"/>
  <c r="T1333" i="44"/>
  <c r="E327" i="44"/>
  <c r="T327" i="44"/>
  <c r="U327" i="44"/>
  <c r="E343" i="44"/>
  <c r="T343" i="44"/>
  <c r="U343" i="44"/>
  <c r="E359" i="44"/>
  <c r="T359" i="44"/>
  <c r="U359" i="44"/>
  <c r="E375" i="44"/>
  <c r="V375" i="44" s="1"/>
  <c r="T375" i="44"/>
  <c r="U375" i="44"/>
  <c r="E391" i="44"/>
  <c r="T391" i="44"/>
  <c r="U391" i="44"/>
  <c r="T407" i="44"/>
  <c r="U407" i="44"/>
  <c r="E407" i="44"/>
  <c r="V407" i="44" s="1"/>
  <c r="T423" i="44"/>
  <c r="U423" i="44"/>
  <c r="E423" i="44"/>
  <c r="T439" i="44"/>
  <c r="U439" i="44"/>
  <c r="E439" i="44"/>
  <c r="T455" i="44"/>
  <c r="U455" i="44"/>
  <c r="E455" i="44"/>
  <c r="T471" i="44"/>
  <c r="U471" i="44"/>
  <c r="E471" i="44"/>
  <c r="V471" i="44" s="1"/>
  <c r="T487" i="44"/>
  <c r="U487" i="44"/>
  <c r="E487" i="44"/>
  <c r="T503" i="44"/>
  <c r="U503" i="44"/>
  <c r="E503" i="44"/>
  <c r="T519" i="44"/>
  <c r="U519" i="44"/>
  <c r="E519" i="44"/>
  <c r="T535" i="44"/>
  <c r="U535" i="44"/>
  <c r="E535" i="44"/>
  <c r="V535" i="44" s="1"/>
  <c r="T551" i="44"/>
  <c r="U551" i="44"/>
  <c r="E551" i="44"/>
  <c r="T567" i="44"/>
  <c r="U567" i="44"/>
  <c r="E567" i="44"/>
  <c r="T583" i="44"/>
  <c r="U583" i="44"/>
  <c r="E583" i="44"/>
  <c r="T599" i="44"/>
  <c r="U599" i="44"/>
  <c r="E599" i="44"/>
  <c r="V599" i="44" s="1"/>
  <c r="T615" i="44"/>
  <c r="U615" i="44"/>
  <c r="E615" i="44"/>
  <c r="T631" i="44"/>
  <c r="U631" i="44"/>
  <c r="E631" i="44"/>
  <c r="T647" i="44"/>
  <c r="U647" i="44"/>
  <c r="E647" i="44"/>
  <c r="T663" i="44"/>
  <c r="U663" i="44"/>
  <c r="E663" i="44"/>
  <c r="V663" i="44" s="1"/>
  <c r="T679" i="44"/>
  <c r="U679" i="44"/>
  <c r="E679" i="44"/>
  <c r="E695" i="44"/>
  <c r="V695" i="44" s="1"/>
  <c r="T695" i="44"/>
  <c r="U695" i="44"/>
  <c r="E711" i="44"/>
  <c r="T711" i="44"/>
  <c r="U711" i="44"/>
  <c r="E727" i="44"/>
  <c r="T727" i="44"/>
  <c r="U727" i="44"/>
  <c r="E743" i="44"/>
  <c r="T743" i="44"/>
  <c r="U743" i="44"/>
  <c r="E759" i="44"/>
  <c r="V759" i="44" s="1"/>
  <c r="T759" i="44"/>
  <c r="U759" i="44"/>
  <c r="E775" i="44"/>
  <c r="T775" i="44"/>
  <c r="U775" i="44"/>
  <c r="E791" i="44"/>
  <c r="T791" i="44"/>
  <c r="U791" i="44"/>
  <c r="E807" i="44"/>
  <c r="T807" i="44"/>
  <c r="U807" i="44"/>
  <c r="E823" i="44"/>
  <c r="V823" i="44" s="1"/>
  <c r="T823" i="44"/>
  <c r="U823" i="44"/>
  <c r="E839" i="44"/>
  <c r="T839" i="44"/>
  <c r="U839" i="44"/>
  <c r="E855" i="44"/>
  <c r="T855" i="44"/>
  <c r="U855" i="44"/>
  <c r="E871" i="44"/>
  <c r="T871" i="44"/>
  <c r="U871" i="44"/>
  <c r="E887" i="44"/>
  <c r="V887" i="44" s="1"/>
  <c r="T887" i="44"/>
  <c r="U887" i="44"/>
  <c r="E903" i="44"/>
  <c r="T903" i="44"/>
  <c r="U903" i="44"/>
  <c r="E919" i="44"/>
  <c r="T919" i="44"/>
  <c r="U919" i="44"/>
  <c r="E935" i="44"/>
  <c r="T935" i="44"/>
  <c r="U935" i="44"/>
  <c r="E951" i="44"/>
  <c r="V951" i="44" s="1"/>
  <c r="T951" i="44"/>
  <c r="U951" i="44"/>
  <c r="E967" i="44"/>
  <c r="T967" i="44"/>
  <c r="U967" i="44"/>
  <c r="E982" i="44"/>
  <c r="T982" i="44"/>
  <c r="U982" i="44"/>
  <c r="E998" i="44"/>
  <c r="T998" i="44"/>
  <c r="U998" i="44"/>
  <c r="E1014" i="44"/>
  <c r="V1014" i="44" s="1"/>
  <c r="T1014" i="44"/>
  <c r="U1014" i="44"/>
  <c r="E1030" i="44"/>
  <c r="T1030" i="44"/>
  <c r="U1030" i="44"/>
  <c r="E1046" i="44"/>
  <c r="T1046" i="44"/>
  <c r="U1046" i="44"/>
  <c r="E1062" i="44"/>
  <c r="T1062" i="44"/>
  <c r="U1062" i="44"/>
  <c r="E1078" i="44"/>
  <c r="V1078" i="44" s="1"/>
  <c r="T1078" i="44"/>
  <c r="U1078" i="44"/>
  <c r="E1094" i="44"/>
  <c r="T1094" i="44"/>
  <c r="U1094" i="44"/>
  <c r="E1110" i="44"/>
  <c r="T1110" i="44"/>
  <c r="U1110" i="44"/>
  <c r="E1126" i="44"/>
  <c r="T1126" i="44"/>
  <c r="U1126" i="44"/>
  <c r="E1142" i="44"/>
  <c r="V1142" i="44" s="1"/>
  <c r="T1142" i="44"/>
  <c r="U1142" i="44"/>
  <c r="E1158" i="44"/>
  <c r="T1158" i="44"/>
  <c r="U1158" i="44"/>
  <c r="E1174" i="44"/>
  <c r="T1174" i="44"/>
  <c r="U1174" i="44"/>
  <c r="E1190" i="44"/>
  <c r="T1190" i="44"/>
  <c r="U1190" i="44"/>
  <c r="E1206" i="44"/>
  <c r="V1206" i="44" s="1"/>
  <c r="T1206" i="44"/>
  <c r="U1206" i="44"/>
  <c r="E1222" i="44"/>
  <c r="T1222" i="44"/>
  <c r="U1222" i="44"/>
  <c r="E1238" i="44"/>
  <c r="T1238" i="44"/>
  <c r="U1238" i="44"/>
  <c r="E1254" i="44"/>
  <c r="T1254" i="44"/>
  <c r="U1254" i="44"/>
  <c r="E1270" i="44"/>
  <c r="V1270" i="44" s="1"/>
  <c r="T1270" i="44"/>
  <c r="U1270" i="44"/>
  <c r="E1286" i="44"/>
  <c r="T1286" i="44"/>
  <c r="U1286" i="44"/>
  <c r="E1302" i="44"/>
  <c r="T1302" i="44"/>
  <c r="U1302" i="44"/>
  <c r="E1318" i="44"/>
  <c r="T1318" i="44"/>
  <c r="U1318" i="44"/>
  <c r="E1334" i="44"/>
  <c r="V1334" i="44" s="1"/>
  <c r="T1334" i="44"/>
  <c r="U1334" i="44"/>
  <c r="E344" i="44"/>
  <c r="T344" i="44"/>
  <c r="U344" i="44"/>
  <c r="E360" i="44"/>
  <c r="T360" i="44"/>
  <c r="U360" i="44"/>
  <c r="E376" i="44"/>
  <c r="T376" i="44"/>
  <c r="U376" i="44"/>
  <c r="E392" i="44"/>
  <c r="V392" i="44" s="1"/>
  <c r="T392" i="44"/>
  <c r="U392" i="44"/>
  <c r="U408" i="44"/>
  <c r="E408" i="44"/>
  <c r="V408" i="44" s="1"/>
  <c r="T408" i="44"/>
  <c r="U424" i="44"/>
  <c r="E424" i="44"/>
  <c r="T424" i="44"/>
  <c r="U440" i="44"/>
  <c r="E440" i="44"/>
  <c r="T440" i="44"/>
  <c r="U456" i="44"/>
  <c r="E456" i="44"/>
  <c r="T456" i="44"/>
  <c r="U472" i="44"/>
  <c r="E472" i="44"/>
  <c r="V472" i="44" s="1"/>
  <c r="T472" i="44"/>
  <c r="U488" i="44"/>
  <c r="E488" i="44"/>
  <c r="T488" i="44"/>
  <c r="U504" i="44"/>
  <c r="E504" i="44"/>
  <c r="T504" i="44"/>
  <c r="U520" i="44"/>
  <c r="E520" i="44"/>
  <c r="T520" i="44"/>
  <c r="U536" i="44"/>
  <c r="E536" i="44"/>
  <c r="V536" i="44" s="1"/>
  <c r="T536" i="44"/>
  <c r="U552" i="44"/>
  <c r="E552" i="44"/>
  <c r="T552" i="44"/>
  <c r="U568" i="44"/>
  <c r="E568" i="44"/>
  <c r="T568" i="44"/>
  <c r="U584" i="44"/>
  <c r="E584" i="44"/>
  <c r="T584" i="44"/>
  <c r="U600" i="44"/>
  <c r="E600" i="44"/>
  <c r="V600" i="44" s="1"/>
  <c r="T600" i="44"/>
  <c r="U616" i="44"/>
  <c r="E616" i="44"/>
  <c r="T616" i="44"/>
  <c r="U632" i="44"/>
  <c r="E632" i="44"/>
  <c r="T632" i="44"/>
  <c r="U648" i="44"/>
  <c r="E648" i="44"/>
  <c r="T648" i="44"/>
  <c r="U664" i="44"/>
  <c r="E664" i="44"/>
  <c r="V664" i="44" s="1"/>
  <c r="T664" i="44"/>
  <c r="U680" i="44"/>
  <c r="E680" i="44"/>
  <c r="T680" i="44"/>
  <c r="T696" i="44"/>
  <c r="U696" i="44"/>
  <c r="E696" i="44"/>
  <c r="T712" i="44"/>
  <c r="U712" i="44"/>
  <c r="E712" i="44"/>
  <c r="T728" i="44"/>
  <c r="U728" i="44"/>
  <c r="E728" i="44"/>
  <c r="T744" i="44"/>
  <c r="U744" i="44"/>
  <c r="E744" i="44"/>
  <c r="V744" i="44" s="1"/>
  <c r="T760" i="44"/>
  <c r="U760" i="44"/>
  <c r="E760" i="44"/>
  <c r="T776" i="44"/>
  <c r="U776" i="44"/>
  <c r="E776" i="44"/>
  <c r="T792" i="44"/>
  <c r="U792" i="44"/>
  <c r="E792" i="44"/>
  <c r="T808" i="44"/>
  <c r="U808" i="44"/>
  <c r="E808" i="44"/>
  <c r="V808" i="44" s="1"/>
  <c r="T824" i="44"/>
  <c r="U824" i="44"/>
  <c r="E824" i="44"/>
  <c r="T840" i="44"/>
  <c r="U840" i="44"/>
  <c r="E840" i="44"/>
  <c r="T856" i="44"/>
  <c r="U856" i="44"/>
  <c r="E856" i="44"/>
  <c r="T872" i="44"/>
  <c r="U872" i="44"/>
  <c r="E872" i="44"/>
  <c r="V872" i="44" s="1"/>
  <c r="T888" i="44"/>
  <c r="U888" i="44"/>
  <c r="E888" i="44"/>
  <c r="T904" i="44"/>
  <c r="U904" i="44"/>
  <c r="E904" i="44"/>
  <c r="T920" i="44"/>
  <c r="U920" i="44"/>
  <c r="E920" i="44"/>
  <c r="T936" i="44"/>
  <c r="U936" i="44"/>
  <c r="E936" i="44"/>
  <c r="V936" i="44" s="1"/>
  <c r="T952" i="44"/>
  <c r="U952" i="44"/>
  <c r="E952" i="44"/>
  <c r="T968" i="44"/>
  <c r="U968" i="44"/>
  <c r="E968" i="44"/>
  <c r="E987" i="44"/>
  <c r="T987" i="44"/>
  <c r="U987" i="44"/>
  <c r="U253" i="44"/>
  <c r="T253" i="44"/>
  <c r="E253" i="44"/>
  <c r="V253" i="44" s="1"/>
  <c r="U269" i="44"/>
  <c r="T269" i="44"/>
  <c r="E269" i="44"/>
  <c r="T285" i="44"/>
  <c r="U285" i="44"/>
  <c r="E285" i="44"/>
  <c r="T301" i="44"/>
  <c r="U301" i="44"/>
  <c r="E301" i="44"/>
  <c r="T317" i="44"/>
  <c r="U317" i="44"/>
  <c r="E317" i="44"/>
  <c r="V317" i="44" s="1"/>
  <c r="T333" i="44"/>
  <c r="U333" i="44"/>
  <c r="E333" i="44"/>
  <c r="T349" i="44"/>
  <c r="U349" i="44"/>
  <c r="E349" i="44"/>
  <c r="T365" i="44"/>
  <c r="U365" i="44"/>
  <c r="E365" i="44"/>
  <c r="T381" i="44"/>
  <c r="U381" i="44"/>
  <c r="E381" i="44"/>
  <c r="V381" i="44" s="1"/>
  <c r="T397" i="44"/>
  <c r="U397" i="44"/>
  <c r="E397" i="44"/>
  <c r="E413" i="44"/>
  <c r="V413" i="44" s="1"/>
  <c r="T413" i="44"/>
  <c r="U413" i="44"/>
  <c r="E429" i="44"/>
  <c r="T429" i="44"/>
  <c r="U429" i="44"/>
  <c r="E445" i="44"/>
  <c r="T445" i="44"/>
  <c r="U445" i="44"/>
  <c r="E461" i="44"/>
  <c r="T461" i="44"/>
  <c r="U461" i="44"/>
  <c r="E477" i="44"/>
  <c r="V477" i="44" s="1"/>
  <c r="T477" i="44"/>
  <c r="U477" i="44"/>
  <c r="E493" i="44"/>
  <c r="T493" i="44"/>
  <c r="U493" i="44"/>
  <c r="E509" i="44"/>
  <c r="T509" i="44"/>
  <c r="U509" i="44"/>
  <c r="E525" i="44"/>
  <c r="T525" i="44"/>
  <c r="U525" i="44"/>
  <c r="E541" i="44"/>
  <c r="V541" i="44" s="1"/>
  <c r="T541" i="44"/>
  <c r="U541" i="44"/>
  <c r="E557" i="44"/>
  <c r="T557" i="44"/>
  <c r="U557" i="44"/>
  <c r="E573" i="44"/>
  <c r="T573" i="44"/>
  <c r="U573" i="44"/>
  <c r="E589" i="44"/>
  <c r="T589" i="44"/>
  <c r="U589" i="44"/>
  <c r="E605" i="44"/>
  <c r="V605" i="44" s="1"/>
  <c r="T605" i="44"/>
  <c r="U605" i="44"/>
  <c r="E621" i="44"/>
  <c r="T621" i="44"/>
  <c r="U621" i="44"/>
  <c r="E637" i="44"/>
  <c r="T637" i="44"/>
  <c r="U637" i="44"/>
  <c r="E653" i="44"/>
  <c r="T653" i="44"/>
  <c r="U653" i="44"/>
  <c r="E669" i="44"/>
  <c r="V669" i="44" s="1"/>
  <c r="T669" i="44"/>
  <c r="U669" i="44"/>
  <c r="E685" i="44"/>
  <c r="T685" i="44"/>
  <c r="U685" i="44"/>
  <c r="U701" i="44"/>
  <c r="E701" i="44"/>
  <c r="T701" i="44"/>
  <c r="U717" i="44"/>
  <c r="E717" i="44"/>
  <c r="T717" i="44"/>
  <c r="U733" i="44"/>
  <c r="E733" i="44"/>
  <c r="T733" i="44"/>
  <c r="U749" i="44"/>
  <c r="E749" i="44"/>
  <c r="V749" i="44" s="1"/>
  <c r="T749" i="44"/>
  <c r="U765" i="44"/>
  <c r="E765" i="44"/>
  <c r="T765" i="44"/>
  <c r="U781" i="44"/>
  <c r="T781" i="44"/>
  <c r="E781" i="44"/>
  <c r="U797" i="44"/>
  <c r="T797" i="44"/>
  <c r="E797" i="44"/>
  <c r="U813" i="44"/>
  <c r="T813" i="44"/>
  <c r="E813" i="44"/>
  <c r="U829" i="44"/>
  <c r="T829" i="44"/>
  <c r="E829" i="44"/>
  <c r="V829" i="44" s="1"/>
  <c r="U845" i="44"/>
  <c r="T845" i="44"/>
  <c r="E845" i="44"/>
  <c r="U861" i="44"/>
  <c r="T861" i="44"/>
  <c r="E861" i="44"/>
  <c r="U877" i="44"/>
  <c r="T877" i="44"/>
  <c r="E877" i="44"/>
  <c r="U893" i="44"/>
  <c r="T893" i="44"/>
  <c r="E893" i="44"/>
  <c r="V893" i="44" s="1"/>
  <c r="U909" i="44"/>
  <c r="T909" i="44"/>
  <c r="E909" i="44"/>
  <c r="E995" i="44"/>
  <c r="T995" i="44"/>
  <c r="U995" i="44"/>
  <c r="E1011" i="44"/>
  <c r="T1011" i="44"/>
  <c r="U1011" i="44"/>
  <c r="E1027" i="44"/>
  <c r="T1027" i="44"/>
  <c r="U1027" i="44"/>
  <c r="E1043" i="44"/>
  <c r="T1043" i="44"/>
  <c r="U1043" i="44"/>
  <c r="E1059" i="44"/>
  <c r="T1059" i="44"/>
  <c r="U1059" i="44"/>
  <c r="E1075" i="44"/>
  <c r="T1075" i="44"/>
  <c r="U1075" i="44"/>
  <c r="E1091" i="44"/>
  <c r="T1091" i="44"/>
  <c r="U1091" i="44"/>
  <c r="E1107" i="44"/>
  <c r="T1107" i="44"/>
  <c r="U1107" i="44"/>
  <c r="E1123" i="44"/>
  <c r="T1123" i="44"/>
  <c r="U1123" i="44"/>
  <c r="E1139" i="44"/>
  <c r="T1139" i="44"/>
  <c r="U1139" i="44"/>
  <c r="E1155" i="44"/>
  <c r="T1155" i="44"/>
  <c r="U1155" i="44"/>
  <c r="E1171" i="44"/>
  <c r="T1171" i="44"/>
  <c r="U1171" i="44"/>
  <c r="E1187" i="44"/>
  <c r="T1187" i="44"/>
  <c r="U1187" i="44"/>
  <c r="E1203" i="44"/>
  <c r="T1203" i="44"/>
  <c r="U1203" i="44"/>
  <c r="E1219" i="44"/>
  <c r="T1219" i="44"/>
  <c r="U1219" i="44"/>
  <c r="E1235" i="44"/>
  <c r="T1235" i="44"/>
  <c r="U1235" i="44"/>
  <c r="E1251" i="44"/>
  <c r="T1251" i="44"/>
  <c r="U1251" i="44"/>
  <c r="E1267" i="44"/>
  <c r="T1267" i="44"/>
  <c r="U1267" i="44"/>
  <c r="E1283" i="44"/>
  <c r="T1283" i="44"/>
  <c r="U1283" i="44"/>
  <c r="E1299" i="44"/>
  <c r="T1299" i="44"/>
  <c r="U1299" i="44"/>
  <c r="E1315" i="44"/>
  <c r="T1315" i="44"/>
  <c r="U1315" i="44"/>
  <c r="E1331" i="44"/>
  <c r="T1331" i="44"/>
  <c r="U1331" i="44"/>
  <c r="U925" i="44"/>
  <c r="T925" i="44"/>
  <c r="E925" i="44"/>
  <c r="V925" i="44" s="1"/>
  <c r="U941" i="44"/>
  <c r="T941" i="44"/>
  <c r="E941" i="44"/>
  <c r="U957" i="44"/>
  <c r="T957" i="44"/>
  <c r="E957" i="44"/>
  <c r="T972" i="44"/>
  <c r="U972" i="44"/>
  <c r="E972" i="44"/>
  <c r="T988" i="44"/>
  <c r="U988" i="44"/>
  <c r="E988" i="44"/>
  <c r="V988" i="44" s="1"/>
  <c r="T1004" i="44"/>
  <c r="U1004" i="44"/>
  <c r="E1004" i="44"/>
  <c r="T1020" i="44"/>
  <c r="U1020" i="44"/>
  <c r="E1020" i="44"/>
  <c r="T1036" i="44"/>
  <c r="U1036" i="44"/>
  <c r="E1036" i="44"/>
  <c r="T1052" i="44"/>
  <c r="U1052" i="44"/>
  <c r="E1052" i="44"/>
  <c r="T1068" i="44"/>
  <c r="U1068" i="44"/>
  <c r="E1068" i="44"/>
  <c r="T1084" i="44"/>
  <c r="U1084" i="44"/>
  <c r="E1084" i="44"/>
  <c r="T1100" i="44"/>
  <c r="U1100" i="44"/>
  <c r="E1100" i="44"/>
  <c r="T1116" i="44"/>
  <c r="U1116" i="44"/>
  <c r="E1116" i="44"/>
  <c r="T1132" i="44"/>
  <c r="U1132" i="44"/>
  <c r="E1132" i="44"/>
  <c r="T1148" i="44"/>
  <c r="U1148" i="44"/>
  <c r="E1148" i="44"/>
  <c r="T1164" i="44"/>
  <c r="U1164" i="44"/>
  <c r="E1164" i="44"/>
  <c r="T1180" i="44"/>
  <c r="U1180" i="44"/>
  <c r="E1180" i="44"/>
  <c r="T1196" i="44"/>
  <c r="U1196" i="44"/>
  <c r="E1196" i="44"/>
  <c r="T1212" i="44"/>
  <c r="U1212" i="44"/>
  <c r="E1212" i="44"/>
  <c r="T1228" i="44"/>
  <c r="U1228" i="44"/>
  <c r="E1228" i="44"/>
  <c r="T1244" i="44"/>
  <c r="U1244" i="44"/>
  <c r="E1244" i="44"/>
  <c r="T1260" i="44"/>
  <c r="U1260" i="44"/>
  <c r="E1260" i="44"/>
  <c r="T1276" i="44"/>
  <c r="U1276" i="44"/>
  <c r="E1276" i="44"/>
  <c r="T1292" i="44"/>
  <c r="U1292" i="44"/>
  <c r="E1292" i="44"/>
  <c r="T1308" i="44"/>
  <c r="U1308" i="44"/>
  <c r="E1308" i="44"/>
  <c r="T1324" i="44"/>
  <c r="U1324" i="44"/>
  <c r="E1324" i="44"/>
  <c r="T2" i="44"/>
  <c r="E2" i="44"/>
  <c r="U2" i="44"/>
  <c r="V1000" i="44" l="1"/>
  <c r="V717" i="44"/>
  <c r="V632" i="44"/>
  <c r="V568" i="44"/>
  <c r="V504" i="44"/>
  <c r="V440" i="44"/>
  <c r="V1317" i="44"/>
  <c r="V1253" i="44"/>
  <c r="V1189" i="44"/>
  <c r="V1125" i="44"/>
  <c r="V1061" i="44"/>
  <c r="V997" i="44"/>
  <c r="V89" i="44"/>
  <c r="V25" i="44"/>
  <c r="V945" i="44"/>
  <c r="V833" i="44"/>
  <c r="V705" i="44"/>
  <c r="V1273" i="44"/>
  <c r="V1145" i="44"/>
  <c r="V1001" i="44"/>
  <c r="V322" i="44"/>
  <c r="V97" i="44"/>
  <c r="V953" i="44"/>
  <c r="V857" i="44"/>
  <c r="V793" i="44"/>
  <c r="V729" i="44"/>
  <c r="V1329" i="44"/>
  <c r="V1265" i="44"/>
  <c r="V1201" i="44"/>
  <c r="V1137" i="44"/>
  <c r="V1073" i="44"/>
  <c r="V1009" i="44"/>
  <c r="V370" i="44"/>
  <c r="V298" i="44"/>
  <c r="V217" i="44"/>
  <c r="V153" i="44"/>
  <c r="V37" i="44"/>
  <c r="V45" i="44"/>
  <c r="V741" i="44"/>
  <c r="V656" i="44"/>
  <c r="V592" i="44"/>
  <c r="V528" i="44"/>
  <c r="V464" i="44"/>
  <c r="V1308" i="44"/>
  <c r="V995" i="44"/>
  <c r="V1244" i="44"/>
  <c r="V1180" i="44"/>
  <c r="V1116" i="44"/>
  <c r="V1052" i="44"/>
  <c r="V1315" i="44"/>
  <c r="V1251" i="44"/>
  <c r="V1187" i="44"/>
  <c r="V1123" i="44"/>
  <c r="V1059" i="44"/>
  <c r="V1324" i="44"/>
  <c r="V1260" i="44"/>
  <c r="V1196" i="44"/>
  <c r="V1132" i="44"/>
  <c r="V1068" i="44"/>
  <c r="V1004" i="44"/>
  <c r="V941" i="44"/>
  <c r="V1331" i="44"/>
  <c r="V1267" i="44"/>
  <c r="V1203" i="44"/>
  <c r="V1276" i="44"/>
  <c r="V1148" i="44"/>
  <c r="V1020" i="44"/>
  <c r="V957" i="44"/>
  <c r="V1283" i="44"/>
  <c r="V861" i="44"/>
  <c r="V797" i="44"/>
  <c r="V637" i="44"/>
  <c r="V509" i="44"/>
  <c r="V285" i="44"/>
  <c r="V968" i="44"/>
  <c r="V904" i="44"/>
  <c r="V840" i="44"/>
  <c r="V712" i="44"/>
  <c r="V360" i="44"/>
  <c r="V1302" i="44"/>
  <c r="V1238" i="44"/>
  <c r="V1174" i="44"/>
  <c r="V1110" i="44"/>
  <c r="V1046" i="44"/>
  <c r="V982" i="44"/>
  <c r="V919" i="44"/>
  <c r="V855" i="44"/>
  <c r="V791" i="44"/>
  <c r="V727" i="44"/>
  <c r="V631" i="44"/>
  <c r="V567" i="44"/>
  <c r="V503" i="44"/>
  <c r="V439" i="44"/>
  <c r="V343" i="44"/>
  <c r="V918" i="44"/>
  <c r="V854" i="44"/>
  <c r="V790" i="44"/>
  <c r="V726" i="44"/>
  <c r="V662" i="44"/>
  <c r="V598" i="44"/>
  <c r="V534" i="44"/>
  <c r="V470" i="44"/>
  <c r="V406" i="44"/>
  <c r="V374" i="44"/>
  <c r="V267" i="44"/>
  <c r="V203" i="44"/>
  <c r="V139" i="44"/>
  <c r="V40" i="44"/>
  <c r="V302" i="44"/>
  <c r="V270" i="44"/>
  <c r="V206" i="44"/>
  <c r="V142" i="44"/>
  <c r="V79" i="44"/>
  <c r="V15" i="44"/>
  <c r="V221" i="44"/>
  <c r="V157" i="44"/>
  <c r="V93" i="44"/>
  <c r="V62" i="44"/>
  <c r="V328" i="44"/>
  <c r="V232" i="44"/>
  <c r="V168" i="44"/>
  <c r="V104" i="44"/>
  <c r="V1088" i="44"/>
  <c r="V1239" i="44"/>
  <c r="V1111" i="44"/>
  <c r="V999" i="44"/>
  <c r="V657" i="44"/>
  <c r="V529" i="44"/>
  <c r="V337" i="44"/>
  <c r="V940" i="44"/>
  <c r="V812" i="44"/>
  <c r="V668" i="44"/>
  <c r="V540" i="44"/>
  <c r="V412" i="44"/>
  <c r="V364" i="44"/>
  <c r="V1226" i="44"/>
  <c r="V1098" i="44"/>
  <c r="V971" i="44"/>
  <c r="V843" i="44"/>
  <c r="V715" i="44"/>
  <c r="V651" i="44"/>
  <c r="V539" i="44"/>
  <c r="V411" i="44"/>
  <c r="V1212" i="44"/>
  <c r="V1084" i="44"/>
  <c r="V1219" i="44"/>
  <c r="V1155" i="44"/>
  <c r="V1091" i="44"/>
  <c r="V1027" i="44"/>
  <c r="V573" i="44"/>
  <c r="V445" i="44"/>
  <c r="V349" i="44"/>
  <c r="V776" i="44"/>
  <c r="V2" i="44"/>
  <c r="V1292" i="44"/>
  <c r="V1228" i="44"/>
  <c r="V1164" i="44"/>
  <c r="V1100" i="44"/>
  <c r="V1036" i="44"/>
  <c r="V972" i="44"/>
  <c r="V1299" i="44"/>
  <c r="V1235" i="44"/>
  <c r="V1171" i="44"/>
  <c r="V1107" i="44"/>
  <c r="V1043" i="44"/>
  <c r="V877" i="44"/>
  <c r="V813" i="44"/>
  <c r="V733" i="44"/>
  <c r="V653" i="44"/>
  <c r="V589" i="44"/>
  <c r="V525" i="44"/>
  <c r="V461" i="44"/>
  <c r="V365" i="44"/>
  <c r="V301" i="44"/>
  <c r="V920" i="44"/>
  <c r="V856" i="44"/>
  <c r="V792" i="44"/>
  <c r="V728" i="44"/>
  <c r="V648" i="44"/>
  <c r="V584" i="44"/>
  <c r="V520" i="44"/>
  <c r="V456" i="44"/>
  <c r="V376" i="44"/>
  <c r="V1318" i="44"/>
  <c r="V1254" i="44"/>
  <c r="V1190" i="44"/>
  <c r="V1126" i="44"/>
  <c r="V1062" i="44"/>
  <c r="V998" i="44"/>
  <c r="V935" i="44"/>
  <c r="V871" i="44"/>
  <c r="V807" i="44"/>
  <c r="V743" i="44"/>
  <c r="V647" i="44"/>
  <c r="V583" i="44"/>
  <c r="V519" i="44"/>
  <c r="V455" i="44"/>
  <c r="V359" i="44"/>
  <c r="V1333" i="44"/>
  <c r="V1269" i="44"/>
  <c r="V1205" i="44"/>
  <c r="V1141" i="44"/>
  <c r="V1077" i="44"/>
  <c r="V1013" i="44"/>
  <c r="V934" i="44"/>
  <c r="V870" i="44"/>
  <c r="V806" i="44"/>
  <c r="V742" i="44"/>
  <c r="V678" i="44"/>
  <c r="V614" i="44"/>
  <c r="V550" i="44"/>
  <c r="V486" i="44"/>
  <c r="V422" i="44"/>
  <c r="V390" i="44"/>
  <c r="V283" i="44"/>
  <c r="V219" i="44"/>
  <c r="V155" i="44"/>
  <c r="V56" i="44"/>
  <c r="V318" i="44"/>
  <c r="V222" i="44"/>
  <c r="V158" i="44"/>
  <c r="V94" i="44"/>
  <c r="V31" i="44"/>
  <c r="V237" i="44"/>
  <c r="V173" i="44"/>
  <c r="V109" i="44"/>
  <c r="V78" i="44"/>
  <c r="V14" i="44"/>
  <c r="V280" i="44"/>
  <c r="V248" i="44"/>
  <c r="V184" i="44"/>
  <c r="V120" i="44"/>
  <c r="V41" i="44"/>
  <c r="V1312" i="44"/>
  <c r="V992" i="44"/>
  <c r="V961" i="44"/>
  <c r="V1271" i="44"/>
  <c r="V1143" i="44"/>
  <c r="V1015" i="44"/>
  <c r="V865" i="44"/>
  <c r="V737" i="44"/>
  <c r="V561" i="44"/>
  <c r="V433" i="44"/>
  <c r="V1139" i="44"/>
  <c r="V1075" i="44"/>
  <c r="V1011" i="44"/>
  <c r="V909" i="44"/>
  <c r="V845" i="44"/>
  <c r="V781" i="44"/>
  <c r="V765" i="44"/>
  <c r="V701" i="44"/>
  <c r="V685" i="44"/>
  <c r="V621" i="44"/>
  <c r="V557" i="44"/>
  <c r="V493" i="44"/>
  <c r="V429" i="44"/>
  <c r="V397" i="44"/>
  <c r="V333" i="44"/>
  <c r="V269" i="44"/>
  <c r="V987" i="44"/>
  <c r="V952" i="44"/>
  <c r="V888" i="44"/>
  <c r="V824" i="44"/>
  <c r="V760" i="44"/>
  <c r="V696" i="44"/>
  <c r="V680" i="44"/>
  <c r="V616" i="44"/>
  <c r="V552" i="44"/>
  <c r="V488" i="44"/>
  <c r="V424" i="44"/>
  <c r="V344" i="44"/>
  <c r="V1286" i="44"/>
  <c r="V1222" i="44"/>
  <c r="V1158" i="44"/>
  <c r="V1094" i="44"/>
  <c r="V1030" i="44"/>
  <c r="V967" i="44"/>
  <c r="V903" i="44"/>
  <c r="V839" i="44"/>
  <c r="V775" i="44"/>
  <c r="V711" i="44"/>
  <c r="V679" i="44"/>
  <c r="V615" i="44"/>
  <c r="V551" i="44"/>
  <c r="V487" i="44"/>
  <c r="V423" i="44"/>
  <c r="V391" i="44"/>
  <c r="V327" i="44"/>
  <c r="V1301" i="44"/>
  <c r="V1237" i="44"/>
  <c r="V1173" i="44"/>
  <c r="V1109" i="44"/>
  <c r="V1045" i="44"/>
  <c r="V981" i="44"/>
  <c r="V966" i="44"/>
  <c r="V902" i="44"/>
  <c r="V838" i="44"/>
  <c r="V774" i="44"/>
  <c r="V710" i="44"/>
  <c r="V646" i="44"/>
  <c r="V582" i="44"/>
  <c r="V518" i="44"/>
  <c r="V454" i="44"/>
  <c r="V358" i="44"/>
  <c r="V315" i="44"/>
  <c r="V251" i="44"/>
  <c r="V187" i="44"/>
  <c r="V123" i="44"/>
  <c r="V88" i="44"/>
  <c r="V24" i="44"/>
  <c r="V286" i="44"/>
  <c r="V254" i="44"/>
  <c r="V190" i="44"/>
  <c r="V126" i="44"/>
  <c r="V63" i="44"/>
  <c r="V205" i="44"/>
  <c r="V141" i="44"/>
  <c r="V46" i="44"/>
  <c r="V312" i="44"/>
  <c r="V216" i="44"/>
  <c r="V152" i="44"/>
  <c r="V73" i="44"/>
  <c r="V9" i="44"/>
  <c r="V1056" i="44"/>
  <c r="V929" i="44"/>
  <c r="V1319" i="44"/>
  <c r="V1207" i="44"/>
  <c r="V1079" i="44"/>
  <c r="V801" i="44"/>
  <c r="V625" i="44"/>
  <c r="V497" i="44"/>
  <c r="V305" i="44"/>
  <c r="V273" i="44"/>
  <c r="V975" i="44"/>
  <c r="V908" i="44"/>
  <c r="V780" i="44"/>
  <c r="V620" i="44"/>
  <c r="V508" i="44"/>
  <c r="V1338" i="44"/>
  <c r="V1194" i="44"/>
  <c r="V1066" i="44"/>
  <c r="V939" i="44"/>
  <c r="V811" i="44"/>
  <c r="V635" i="44"/>
  <c r="V507" i="44"/>
  <c r="V1241" i="44"/>
  <c r="V1113" i="44"/>
  <c r="V938" i="44"/>
  <c r="V810" i="44"/>
  <c r="V682" i="44"/>
  <c r="V570" i="44"/>
  <c r="V458" i="44"/>
  <c r="V362" i="44"/>
  <c r="V191" i="44"/>
  <c r="V290" i="44"/>
  <c r="V258" i="44"/>
  <c r="V114" i="44"/>
  <c r="V225" i="44"/>
  <c r="V18" i="44"/>
  <c r="V268" i="44"/>
  <c r="V124" i="44"/>
  <c r="V1336" i="44"/>
  <c r="V1272" i="44"/>
  <c r="V1208" i="44"/>
  <c r="V1144" i="44"/>
  <c r="V1080" i="44"/>
  <c r="V1016" i="44"/>
  <c r="V937" i="44"/>
  <c r="V1279" i="44"/>
  <c r="V1215" i="44"/>
  <c r="V1151" i="44"/>
  <c r="V1087" i="44"/>
  <c r="V1023" i="44"/>
  <c r="V905" i="44"/>
  <c r="V841" i="44"/>
  <c r="V777" i="44"/>
  <c r="V713" i="44"/>
  <c r="V633" i="44"/>
  <c r="V569" i="44"/>
  <c r="V505" i="44"/>
  <c r="V441" i="44"/>
  <c r="V345" i="44"/>
  <c r="V281" i="44"/>
  <c r="V265" i="44"/>
  <c r="V964" i="44"/>
  <c r="V900" i="44"/>
  <c r="V836" i="44"/>
  <c r="V772" i="44"/>
  <c r="V708" i="44"/>
  <c r="V644" i="44"/>
  <c r="V347" i="44"/>
  <c r="V970" i="44"/>
  <c r="V842" i="44"/>
  <c r="V714" i="44"/>
  <c r="V602" i="44"/>
  <c r="V490" i="44"/>
  <c r="V223" i="44"/>
  <c r="V95" i="44"/>
  <c r="V28" i="44"/>
  <c r="V146" i="44"/>
  <c r="V50" i="44"/>
  <c r="V156" i="44"/>
  <c r="V1288" i="44"/>
  <c r="V1224" i="44"/>
  <c r="V1160" i="44"/>
  <c r="V1096" i="44"/>
  <c r="V1032" i="44"/>
  <c r="V1295" i="44"/>
  <c r="V1231" i="44"/>
  <c r="V1167" i="44"/>
  <c r="V1103" i="44"/>
  <c r="V1039" i="44"/>
  <c r="V649" i="44"/>
  <c r="V585" i="44"/>
  <c r="V521" i="44"/>
  <c r="V457" i="44"/>
  <c r="V361" i="44"/>
  <c r="V297" i="44"/>
  <c r="V916" i="44"/>
  <c r="V852" i="44"/>
  <c r="V788" i="44"/>
  <c r="V724" i="44"/>
  <c r="V660" i="44"/>
  <c r="V596" i="44"/>
  <c r="V532" i="44"/>
  <c r="V468" i="44"/>
  <c r="V372" i="44"/>
  <c r="V1314" i="44"/>
  <c r="V1250" i="44"/>
  <c r="V1186" i="44"/>
  <c r="V1122" i="44"/>
  <c r="V1058" i="44"/>
  <c r="V994" i="44"/>
  <c r="V931" i="44"/>
  <c r="V867" i="44"/>
  <c r="V803" i="44"/>
  <c r="V739" i="44"/>
  <c r="V643" i="44"/>
  <c r="V579" i="44"/>
  <c r="V515" i="44"/>
  <c r="V451" i="44"/>
  <c r="V355" i="44"/>
  <c r="V930" i="44"/>
  <c r="V866" i="44"/>
  <c r="V802" i="44"/>
  <c r="V738" i="44"/>
  <c r="V674" i="44"/>
  <c r="V610" i="44"/>
  <c r="V546" i="44"/>
  <c r="V482" i="44"/>
  <c r="V418" i="44"/>
  <c r="V279" i="44"/>
  <c r="V215" i="44"/>
  <c r="V151" i="44"/>
  <c r="V52" i="44"/>
  <c r="V218" i="44"/>
  <c r="V154" i="44"/>
  <c r="V91" i="44"/>
  <c r="V27" i="44"/>
  <c r="V74" i="44"/>
  <c r="V10" i="44"/>
  <c r="V244" i="44"/>
  <c r="V180" i="44"/>
  <c r="V116" i="44"/>
  <c r="V1296" i="44"/>
  <c r="V1300" i="44"/>
  <c r="V1236" i="44"/>
  <c r="V1172" i="44"/>
  <c r="V1108" i="44"/>
  <c r="V1044" i="44"/>
  <c r="V980" i="44"/>
  <c r="V1307" i="44"/>
  <c r="V1243" i="44"/>
  <c r="V1179" i="44"/>
  <c r="V1115" i="44"/>
  <c r="V1051" i="44"/>
  <c r="V885" i="44"/>
  <c r="V821" i="44"/>
  <c r="V661" i="44"/>
  <c r="V597" i="44"/>
  <c r="V533" i="44"/>
  <c r="V469" i="44"/>
  <c r="V373" i="44"/>
  <c r="V309" i="44"/>
  <c r="V245" i="44"/>
  <c r="V928" i="44"/>
  <c r="V864" i="44"/>
  <c r="V800" i="44"/>
  <c r="V736" i="44"/>
  <c r="V384" i="44"/>
  <c r="V1326" i="44"/>
  <c r="V1262" i="44"/>
  <c r="V1198" i="44"/>
  <c r="V1134" i="44"/>
  <c r="V1070" i="44"/>
  <c r="V1006" i="44"/>
  <c r="V943" i="44"/>
  <c r="V879" i="44"/>
  <c r="V815" i="44"/>
  <c r="V751" i="44"/>
  <c r="V655" i="44"/>
  <c r="V591" i="44"/>
  <c r="V527" i="44"/>
  <c r="V463" i="44"/>
  <c r="V367" i="44"/>
  <c r="V973" i="44"/>
  <c r="V942" i="44"/>
  <c r="V878" i="44"/>
  <c r="V814" i="44"/>
  <c r="V750" i="44"/>
  <c r="V686" i="44"/>
  <c r="V622" i="44"/>
  <c r="V558" i="44"/>
  <c r="V494" i="44"/>
  <c r="V430" i="44"/>
  <c r="V398" i="44"/>
  <c r="V334" i="44"/>
  <c r="V291" i="44"/>
  <c r="V227" i="44"/>
  <c r="V163" i="44"/>
  <c r="V99" i="44"/>
  <c r="V64" i="44"/>
  <c r="V326" i="44"/>
  <c r="V230" i="44"/>
  <c r="V166" i="44"/>
  <c r="V102" i="44"/>
  <c r="V369" i="44"/>
  <c r="V844" i="44"/>
  <c r="V700" i="44"/>
  <c r="V572" i="44"/>
  <c r="V444" i="44"/>
  <c r="V380" i="44"/>
  <c r="V1258" i="44"/>
  <c r="V1130" i="44"/>
  <c r="V1002" i="44"/>
  <c r="V875" i="44"/>
  <c r="V747" i="44"/>
  <c r="V683" i="44"/>
  <c r="V571" i="44"/>
  <c r="V443" i="44"/>
  <c r="V379" i="44"/>
  <c r="V1305" i="44"/>
  <c r="V1177" i="44"/>
  <c r="V1033" i="44"/>
  <c r="V874" i="44"/>
  <c r="V746" i="44"/>
  <c r="V618" i="44"/>
  <c r="V522" i="44"/>
  <c r="V410" i="44"/>
  <c r="V255" i="44"/>
  <c r="V127" i="44"/>
  <c r="V60" i="44"/>
  <c r="V194" i="44"/>
  <c r="V35" i="44"/>
  <c r="V145" i="44"/>
  <c r="V188" i="44"/>
  <c r="V13" i="44"/>
  <c r="V1304" i="44"/>
  <c r="V1240" i="44"/>
  <c r="V1176" i="44"/>
  <c r="V1112" i="44"/>
  <c r="V1048" i="44"/>
  <c r="V984" i="44"/>
  <c r="V969" i="44"/>
  <c r="V1311" i="44"/>
  <c r="V1247" i="44"/>
  <c r="V1183" i="44"/>
  <c r="V1119" i="44"/>
  <c r="V1055" i="44"/>
  <c r="V991" i="44"/>
  <c r="V873" i="44"/>
  <c r="V809" i="44"/>
  <c r="V745" i="44"/>
  <c r="V665" i="44"/>
  <c r="V601" i="44"/>
  <c r="V537" i="44"/>
  <c r="V473" i="44"/>
  <c r="V409" i="44"/>
  <c r="V377" i="44"/>
  <c r="V313" i="44"/>
  <c r="V932" i="44"/>
  <c r="V868" i="44"/>
  <c r="V804" i="44"/>
  <c r="V740" i="44"/>
  <c r="V676" i="44"/>
  <c r="V612" i="44"/>
  <c r="V548" i="44"/>
  <c r="V484" i="44"/>
  <c r="V420" i="44"/>
  <c r="V388" i="44"/>
  <c r="V1330" i="44"/>
  <c r="V1266" i="44"/>
  <c r="V1202" i="44"/>
  <c r="V1138" i="44"/>
  <c r="V1074" i="44"/>
  <c r="V1010" i="44"/>
  <c r="V947" i="44"/>
  <c r="V883" i="44"/>
  <c r="V819" i="44"/>
  <c r="V755" i="44"/>
  <c r="V691" i="44"/>
  <c r="V659" i="44"/>
  <c r="V595" i="44"/>
  <c r="V531" i="44"/>
  <c r="V467" i="44"/>
  <c r="V371" i="44"/>
  <c r="V1281" i="44"/>
  <c r="V1217" i="44"/>
  <c r="V1153" i="44"/>
  <c r="V1089" i="44"/>
  <c r="V1025" i="44"/>
  <c r="V946" i="44"/>
  <c r="V882" i="44"/>
  <c r="V818" i="44"/>
  <c r="V754" i="44"/>
  <c r="V690" i="44"/>
  <c r="V626" i="44"/>
  <c r="V562" i="44"/>
  <c r="V498" i="44"/>
  <c r="V434" i="44"/>
  <c r="V386" i="44"/>
  <c r="V295" i="44"/>
  <c r="V231" i="44"/>
  <c r="V167" i="44"/>
  <c r="V103" i="44"/>
  <c r="V68" i="44"/>
  <c r="V4" i="44"/>
  <c r="V314" i="44"/>
  <c r="V234" i="44"/>
  <c r="V170" i="44"/>
  <c r="V106" i="44"/>
  <c r="V43" i="44"/>
  <c r="V233" i="44"/>
  <c r="V169" i="44"/>
  <c r="V105" i="44"/>
  <c r="V90" i="44"/>
  <c r="V26" i="44"/>
  <c r="V292" i="44"/>
  <c r="V260" i="44"/>
  <c r="V196" i="44"/>
  <c r="V132" i="44"/>
  <c r="V53" i="44"/>
  <c r="V1316" i="44"/>
  <c r="V1252" i="44"/>
  <c r="V1188" i="44"/>
  <c r="V1124" i="44"/>
  <c r="V1060" i="44"/>
  <c r="V996" i="44"/>
  <c r="V933" i="44"/>
  <c r="V1323" i="44"/>
  <c r="V1259" i="44"/>
  <c r="V1195" i="44"/>
  <c r="V1131" i="44"/>
  <c r="V1067" i="44"/>
  <c r="V1003" i="44"/>
  <c r="V901" i="44"/>
  <c r="V837" i="44"/>
  <c r="V757" i="44"/>
  <c r="V693" i="44"/>
  <c r="V677" i="44"/>
  <c r="V613" i="44"/>
  <c r="V549" i="44"/>
  <c r="V485" i="44"/>
  <c r="V421" i="44"/>
  <c r="V389" i="44"/>
  <c r="V325" i="44"/>
  <c r="V261" i="44"/>
  <c r="V979" i="44"/>
  <c r="V944" i="44"/>
  <c r="V880" i="44"/>
  <c r="V816" i="44"/>
  <c r="V752" i="44"/>
  <c r="V672" i="44"/>
  <c r="V608" i="44"/>
  <c r="V544" i="44"/>
  <c r="V480" i="44"/>
  <c r="V416" i="44"/>
  <c r="V400" i="44"/>
  <c r="V336" i="44"/>
  <c r="V1278" i="44"/>
  <c r="V1214" i="44"/>
  <c r="V1150" i="44"/>
  <c r="V1086" i="44"/>
  <c r="V1022" i="44"/>
  <c r="V959" i="44"/>
  <c r="V895" i="44"/>
  <c r="V831" i="44"/>
  <c r="V767" i="44"/>
  <c r="V703" i="44"/>
  <c r="V671" i="44"/>
  <c r="V607" i="44"/>
  <c r="V543" i="44"/>
  <c r="V479" i="44"/>
  <c r="V415" i="44"/>
  <c r="V383" i="44"/>
  <c r="V319" i="44"/>
  <c r="V580" i="44"/>
  <c r="V516" i="44"/>
  <c r="V452" i="44"/>
  <c r="V356" i="44"/>
  <c r="V1298" i="44"/>
  <c r="V1234" i="44"/>
  <c r="V1170" i="44"/>
  <c r="V1106" i="44"/>
  <c r="V1042" i="44"/>
  <c r="V978" i="44"/>
  <c r="V915" i="44"/>
  <c r="V851" i="44"/>
  <c r="V787" i="44"/>
  <c r="V723" i="44"/>
  <c r="V627" i="44"/>
  <c r="V563" i="44"/>
  <c r="V499" i="44"/>
  <c r="V435" i="44"/>
  <c r="V403" i="44"/>
  <c r="V339" i="44"/>
  <c r="V1313" i="44"/>
  <c r="V1249" i="44"/>
  <c r="V1185" i="44"/>
  <c r="V1121" i="44"/>
  <c r="V1057" i="44"/>
  <c r="V993" i="44"/>
  <c r="V914" i="44"/>
  <c r="V850" i="44"/>
  <c r="V786" i="44"/>
  <c r="V722" i="44"/>
  <c r="V658" i="44"/>
  <c r="V594" i="44"/>
  <c r="V530" i="44"/>
  <c r="V466" i="44"/>
  <c r="V354" i="44"/>
  <c r="V263" i="44"/>
  <c r="V199" i="44"/>
  <c r="V135" i="44"/>
  <c r="V36" i="44"/>
  <c r="V282" i="44"/>
  <c r="V266" i="44"/>
  <c r="V202" i="44"/>
  <c r="V138" i="44"/>
  <c r="V75" i="44"/>
  <c r="V11" i="44"/>
  <c r="V201" i="44"/>
  <c r="V137" i="44"/>
  <c r="V58" i="44"/>
  <c r="V324" i="44"/>
  <c r="V228" i="44"/>
  <c r="V164" i="44"/>
  <c r="V100" i="44"/>
  <c r="V21" i="44"/>
  <c r="V1284" i="44"/>
  <c r="V1220" i="44"/>
  <c r="V1156" i="44"/>
  <c r="V1092" i="44"/>
  <c r="V1028" i="44"/>
  <c r="V965" i="44"/>
  <c r="V1291" i="44"/>
  <c r="V1227" i="44"/>
  <c r="V1163" i="44"/>
  <c r="V1099" i="44"/>
  <c r="V1035" i="44"/>
  <c r="V869" i="44"/>
  <c r="V805" i="44"/>
  <c r="V725" i="44"/>
  <c r="V645" i="44"/>
  <c r="V581" i="44"/>
  <c r="V517" i="44"/>
  <c r="V453" i="44"/>
  <c r="V405" i="44"/>
  <c r="V357" i="44"/>
  <c r="V293" i="44"/>
  <c r="V912" i="44"/>
  <c r="V848" i="44"/>
  <c r="V784" i="44"/>
  <c r="V720" i="44"/>
  <c r="V640" i="44"/>
  <c r="V576" i="44"/>
  <c r="V512" i="44"/>
  <c r="V448" i="44"/>
  <c r="V368" i="44"/>
  <c r="V1310" i="44"/>
  <c r="V1246" i="44"/>
  <c r="V1182" i="44"/>
  <c r="V1118" i="44"/>
  <c r="V1054" i="44"/>
  <c r="V990" i="44"/>
  <c r="V927" i="44"/>
  <c r="V863" i="44"/>
  <c r="V799" i="44"/>
  <c r="V735" i="44"/>
  <c r="V639" i="44"/>
  <c r="V575" i="44"/>
  <c r="V511" i="44"/>
  <c r="V447" i="44"/>
  <c r="V351" i="44"/>
  <c r="V1325" i="44"/>
  <c r="V1261" i="44"/>
  <c r="V1197" i="44"/>
  <c r="V1133" i="44"/>
  <c r="V1069" i="44"/>
  <c r="V1005" i="44"/>
  <c r="V926" i="44"/>
  <c r="V862" i="44"/>
  <c r="V798" i="44"/>
  <c r="V734" i="44"/>
  <c r="V670" i="44"/>
  <c r="V606" i="44"/>
  <c r="V542" i="44"/>
  <c r="V478" i="44"/>
  <c r="V414" i="44"/>
  <c r="V382" i="44"/>
  <c r="V275" i="44"/>
  <c r="V211" i="44"/>
  <c r="V147" i="44"/>
  <c r="V48" i="44"/>
  <c r="V310" i="44"/>
  <c r="V214" i="44"/>
  <c r="V150" i="44"/>
  <c r="V87" i="44"/>
  <c r="V23" i="44"/>
  <c r="V229" i="44"/>
  <c r="V165" i="44"/>
  <c r="V101" i="44"/>
  <c r="V70" i="44"/>
  <c r="V6" i="44"/>
  <c r="V240" i="44"/>
  <c r="V176" i="44"/>
  <c r="V112" i="44"/>
  <c r="V33" i="44"/>
  <c r="V1280" i="44"/>
  <c r="V1216" i="44"/>
  <c r="V1152" i="44"/>
  <c r="V1072" i="44"/>
  <c r="V1255" i="44"/>
  <c r="V1127" i="44"/>
  <c r="V817" i="44"/>
  <c r="V673" i="44"/>
  <c r="V545" i="44"/>
  <c r="V417" i="44"/>
  <c r="V353" i="44"/>
  <c r="V860" i="44"/>
  <c r="V748" i="44"/>
  <c r="V636" i="44"/>
  <c r="V492" i="44"/>
  <c r="V1306" i="44"/>
  <c r="V1178" i="44"/>
  <c r="V1050" i="44"/>
  <c r="V923" i="44"/>
  <c r="V795" i="44"/>
  <c r="V587" i="44"/>
  <c r="V459" i="44"/>
  <c r="V395" i="44"/>
  <c r="V1321" i="44"/>
  <c r="V1193" i="44"/>
  <c r="V1065" i="44"/>
  <c r="V922" i="44"/>
  <c r="V794" i="44"/>
  <c r="V666" i="44"/>
  <c r="V506" i="44"/>
  <c r="V394" i="44"/>
  <c r="V239" i="44"/>
  <c r="V111" i="44"/>
  <c r="V178" i="44"/>
  <c r="V67" i="44"/>
  <c r="V129" i="44"/>
  <c r="V332" i="44"/>
  <c r="V172" i="44"/>
  <c r="V39" i="44"/>
  <c r="V181" i="44"/>
  <c r="V117" i="44"/>
  <c r="V86" i="44"/>
  <c r="V22" i="44"/>
  <c r="V288" i="44"/>
  <c r="V256" i="44"/>
  <c r="V192" i="44"/>
  <c r="V128" i="44"/>
  <c r="V1328" i="44"/>
  <c r="V1232" i="44"/>
  <c r="V1168" i="44"/>
  <c r="V1104" i="44"/>
  <c r="V1303" i="44"/>
  <c r="V1159" i="44"/>
  <c r="V1031" i="44"/>
  <c r="V689" i="44"/>
  <c r="V577" i="44"/>
  <c r="V449" i="44"/>
  <c r="V385" i="44"/>
  <c r="V892" i="44"/>
  <c r="V764" i="44"/>
  <c r="V652" i="44"/>
  <c r="V524" i="44"/>
  <c r="V1322" i="44"/>
  <c r="V1210" i="44"/>
  <c r="V1082" i="44"/>
  <c r="V955" i="44"/>
  <c r="V827" i="44"/>
  <c r="V699" i="44"/>
  <c r="V619" i="44"/>
  <c r="V491" i="44"/>
  <c r="V954" i="44"/>
  <c r="V826" i="44"/>
  <c r="V698" i="44"/>
  <c r="V538" i="44"/>
  <c r="V271" i="44"/>
  <c r="V143" i="44"/>
  <c r="V76" i="44"/>
  <c r="V210" i="44"/>
  <c r="V98" i="44"/>
  <c r="V3" i="44"/>
  <c r="V34" i="44"/>
  <c r="V204" i="44"/>
  <c r="V1293" i="44"/>
  <c r="V1229" i="44"/>
  <c r="V1165" i="44"/>
  <c r="V1101" i="44"/>
  <c r="V1037" i="44"/>
  <c r="V958" i="44"/>
  <c r="V894" i="44"/>
  <c r="V830" i="44"/>
  <c r="V766" i="44"/>
  <c r="V702" i="44"/>
  <c r="V638" i="44"/>
  <c r="V574" i="44"/>
  <c r="V510" i="44"/>
  <c r="V446" i="44"/>
  <c r="V350" i="44"/>
  <c r="V307" i="44"/>
  <c r="V243" i="44"/>
  <c r="V179" i="44"/>
  <c r="V115" i="44"/>
  <c r="V80" i="44"/>
  <c r="V16" i="44"/>
  <c r="V278" i="44"/>
  <c r="V246" i="44"/>
  <c r="V182" i="44"/>
  <c r="V118" i="44"/>
  <c r="V55" i="44"/>
  <c r="V197" i="44"/>
  <c r="V133" i="44"/>
  <c r="V38" i="44"/>
  <c r="V304" i="44"/>
  <c r="V272" i="44"/>
  <c r="V208" i="44"/>
  <c r="V144" i="44"/>
  <c r="V65" i="44"/>
  <c r="V1248" i="44"/>
  <c r="V1184" i="44"/>
  <c r="V1120" i="44"/>
  <c r="V1008" i="44"/>
  <c r="V976" i="44"/>
  <c r="V1335" i="44"/>
  <c r="V1191" i="44"/>
  <c r="V1063" i="44"/>
  <c r="V881" i="44"/>
  <c r="V753" i="44"/>
  <c r="V609" i="44"/>
  <c r="V481" i="44"/>
  <c r="V289" i="44"/>
  <c r="V257" i="44"/>
  <c r="V924" i="44"/>
  <c r="V796" i="44"/>
  <c r="V684" i="44"/>
  <c r="V556" i="44"/>
  <c r="V428" i="44"/>
  <c r="V348" i="44"/>
  <c r="V1242" i="44"/>
  <c r="V1114" i="44"/>
  <c r="V986" i="44"/>
  <c r="V859" i="44"/>
  <c r="V731" i="44"/>
  <c r="V667" i="44"/>
  <c r="V523" i="44"/>
  <c r="V331" i="44"/>
  <c r="V1257" i="44"/>
  <c r="V1129" i="44"/>
  <c r="V1017" i="44"/>
  <c r="V858" i="44"/>
  <c r="V730" i="44"/>
  <c r="V586" i="44"/>
  <c r="V442" i="44"/>
  <c r="V346" i="44"/>
  <c r="V303" i="44"/>
  <c r="V175" i="44"/>
  <c r="V242" i="44"/>
  <c r="V130" i="44"/>
  <c r="V19" i="44"/>
  <c r="V193" i="44"/>
  <c r="V66" i="44"/>
  <c r="V284" i="44"/>
  <c r="V236" i="44"/>
  <c r="V108" i="44"/>
  <c r="V77" i="44"/>
  <c r="C14" i="58"/>
  <c r="F67" i="50"/>
  <c r="F74" i="50"/>
  <c r="F79" i="50"/>
  <c r="F85" i="50"/>
  <c r="F90" i="50"/>
  <c r="F95" i="50"/>
  <c r="F101" i="50"/>
  <c r="F106" i="50"/>
  <c r="F111" i="50"/>
  <c r="F117" i="50"/>
  <c r="F122" i="50"/>
  <c r="F127" i="50"/>
  <c r="F133" i="50"/>
  <c r="F138" i="50"/>
  <c r="F143" i="50"/>
  <c r="F149" i="50"/>
  <c r="F154" i="50"/>
  <c r="F159" i="50"/>
  <c r="F165" i="50"/>
  <c r="F170" i="50"/>
  <c r="F175" i="50"/>
  <c r="F180" i="50"/>
  <c r="F184" i="50"/>
  <c r="F188" i="50"/>
  <c r="F192" i="50"/>
  <c r="F196" i="50"/>
  <c r="F200" i="50"/>
  <c r="F204" i="50"/>
  <c r="F208" i="50"/>
  <c r="F212" i="50"/>
  <c r="F216" i="50"/>
  <c r="F220" i="50"/>
  <c r="F224" i="50"/>
  <c r="F228" i="50"/>
  <c r="F232" i="50"/>
  <c r="F236" i="50"/>
  <c r="F240" i="50"/>
  <c r="F244" i="50"/>
  <c r="F248" i="50"/>
  <c r="F252" i="50"/>
  <c r="F256" i="50"/>
  <c r="F260" i="50"/>
  <c r="F264" i="50"/>
  <c r="F268" i="50"/>
  <c r="F272" i="50"/>
  <c r="F276" i="50"/>
  <c r="F280" i="50"/>
  <c r="F284" i="50"/>
  <c r="F288" i="50"/>
  <c r="F292" i="50"/>
  <c r="F296" i="50"/>
  <c r="F300" i="50"/>
  <c r="F304" i="50"/>
  <c r="F308" i="50"/>
  <c r="F312" i="50"/>
  <c r="F316" i="50"/>
  <c r="F320" i="50"/>
  <c r="F324" i="50"/>
  <c r="F328" i="50"/>
  <c r="F332" i="50"/>
  <c r="F336" i="50"/>
  <c r="F340" i="50"/>
  <c r="F344" i="50"/>
  <c r="F348" i="50"/>
  <c r="F352" i="50"/>
  <c r="F356" i="50"/>
  <c r="F360" i="50"/>
  <c r="F364" i="50"/>
  <c r="F368" i="50"/>
  <c r="F372" i="50"/>
  <c r="F376" i="50"/>
  <c r="F380" i="50"/>
  <c r="F384" i="50"/>
  <c r="F388" i="50"/>
  <c r="F392" i="50"/>
  <c r="F396" i="50"/>
  <c r="F400" i="50"/>
  <c r="F404" i="50"/>
  <c r="F408" i="50"/>
  <c r="F412" i="50"/>
  <c r="F416" i="50"/>
  <c r="F420" i="50"/>
  <c r="F424" i="50"/>
  <c r="F428" i="50"/>
  <c r="F432" i="50"/>
  <c r="F75" i="50"/>
  <c r="F82" i="50"/>
  <c r="F89" i="50"/>
  <c r="F97" i="50"/>
  <c r="F103" i="50"/>
  <c r="F110" i="50"/>
  <c r="F118" i="50"/>
  <c r="F125" i="50"/>
  <c r="F131" i="50"/>
  <c r="F139" i="50"/>
  <c r="F146" i="50"/>
  <c r="F153" i="50"/>
  <c r="F161" i="50"/>
  <c r="F167" i="50"/>
  <c r="F174" i="50"/>
  <c r="F181" i="50"/>
  <c r="F186" i="50"/>
  <c r="F191" i="50"/>
  <c r="F197" i="50"/>
  <c r="F202" i="50"/>
  <c r="F207" i="50"/>
  <c r="F213" i="50"/>
  <c r="F218" i="50"/>
  <c r="F223" i="50"/>
  <c r="F229" i="50"/>
  <c r="F234" i="50"/>
  <c r="F239" i="50"/>
  <c r="F245" i="50"/>
  <c r="F250" i="50"/>
  <c r="F255" i="50"/>
  <c r="F261" i="50"/>
  <c r="F266" i="50"/>
  <c r="F271" i="50"/>
  <c r="F277" i="50"/>
  <c r="F282" i="50"/>
  <c r="F287" i="50"/>
  <c r="F293" i="50"/>
  <c r="F298" i="50"/>
  <c r="F303" i="50"/>
  <c r="F309" i="50"/>
  <c r="F314" i="50"/>
  <c r="F319" i="50"/>
  <c r="F325" i="50"/>
  <c r="F330" i="50"/>
  <c r="F335" i="50"/>
  <c r="F341" i="50"/>
  <c r="F346" i="50"/>
  <c r="F351" i="50"/>
  <c r="F357" i="50"/>
  <c r="F362" i="50"/>
  <c r="F367" i="50"/>
  <c r="F373" i="50"/>
  <c r="F378" i="50"/>
  <c r="F383" i="50"/>
  <c r="F389" i="50"/>
  <c r="F394" i="50"/>
  <c r="F399" i="50"/>
  <c r="F405" i="50"/>
  <c r="F410" i="50"/>
  <c r="F415" i="50"/>
  <c r="F421" i="50"/>
  <c r="F426" i="50"/>
  <c r="F431" i="50"/>
  <c r="F436" i="50"/>
  <c r="F440" i="50"/>
  <c r="F444" i="50"/>
  <c r="F448" i="50"/>
  <c r="F452" i="50"/>
  <c r="F456" i="50"/>
  <c r="F460" i="50"/>
  <c r="F464" i="50"/>
  <c r="F468" i="50"/>
  <c r="F472" i="50"/>
  <c r="F476" i="50"/>
  <c r="F480" i="50"/>
  <c r="F484" i="50"/>
  <c r="F488" i="50"/>
  <c r="F492" i="50"/>
  <c r="F496" i="50"/>
  <c r="F500" i="50"/>
  <c r="F504" i="50"/>
  <c r="F508" i="50"/>
  <c r="F512" i="50"/>
  <c r="F516" i="50"/>
  <c r="F520" i="50"/>
  <c r="F70" i="50"/>
  <c r="F77" i="50"/>
  <c r="F83" i="50"/>
  <c r="F91" i="50"/>
  <c r="F98" i="50"/>
  <c r="F105" i="50"/>
  <c r="F113" i="50"/>
  <c r="F119" i="50"/>
  <c r="F126" i="50"/>
  <c r="F134" i="50"/>
  <c r="F141" i="50"/>
  <c r="F147" i="50"/>
  <c r="F155" i="50"/>
  <c r="F162" i="50"/>
  <c r="F169" i="50"/>
  <c r="F177" i="50"/>
  <c r="F182" i="50"/>
  <c r="F187" i="50"/>
  <c r="F193" i="50"/>
  <c r="F198" i="50"/>
  <c r="F203" i="50"/>
  <c r="F209" i="50"/>
  <c r="F214" i="50"/>
  <c r="F219" i="50"/>
  <c r="F225" i="50"/>
  <c r="F230" i="50"/>
  <c r="F235" i="50"/>
  <c r="F241" i="50"/>
  <c r="F246" i="50"/>
  <c r="F251" i="50"/>
  <c r="F257" i="50"/>
  <c r="F262" i="50"/>
  <c r="F267" i="50"/>
  <c r="F273" i="50"/>
  <c r="F278" i="50"/>
  <c r="F283" i="50"/>
  <c r="F289" i="50"/>
  <c r="F294" i="50"/>
  <c r="F299" i="50"/>
  <c r="F305" i="50"/>
  <c r="F310" i="50"/>
  <c r="F315" i="50"/>
  <c r="F321" i="50"/>
  <c r="F326" i="50"/>
  <c r="F331" i="50"/>
  <c r="F337" i="50"/>
  <c r="F342" i="50"/>
  <c r="F347" i="50"/>
  <c r="F353" i="50"/>
  <c r="F358" i="50"/>
  <c r="F363" i="50"/>
  <c r="F369" i="50"/>
  <c r="F374" i="50"/>
  <c r="F379" i="50"/>
  <c r="F385" i="50"/>
  <c r="F390" i="50"/>
  <c r="F395" i="50"/>
  <c r="F401" i="50"/>
  <c r="F406" i="50"/>
  <c r="F411" i="50"/>
  <c r="F417" i="50"/>
  <c r="F422" i="50"/>
  <c r="F427" i="50"/>
  <c r="F433" i="50"/>
  <c r="F437" i="50"/>
  <c r="F441" i="50"/>
  <c r="F445" i="50"/>
  <c r="F449" i="50"/>
  <c r="F453" i="50"/>
  <c r="F457" i="50"/>
  <c r="F461" i="50"/>
  <c r="F465" i="50"/>
  <c r="F469" i="50"/>
  <c r="F473" i="50"/>
  <c r="F477" i="50"/>
  <c r="F481" i="50"/>
  <c r="F485" i="50"/>
  <c r="F489" i="50"/>
  <c r="F493" i="50"/>
  <c r="F497" i="50"/>
  <c r="F501" i="50"/>
  <c r="F505" i="50"/>
  <c r="F509" i="50"/>
  <c r="F513" i="50"/>
  <c r="F517" i="50"/>
  <c r="F71" i="50"/>
  <c r="F86" i="50"/>
  <c r="F99" i="50"/>
  <c r="F114" i="50"/>
  <c r="F129" i="50"/>
  <c r="F142" i="50"/>
  <c r="F157" i="50"/>
  <c r="F171" i="50"/>
  <c r="F183" i="50"/>
  <c r="F194" i="50"/>
  <c r="F205" i="50"/>
  <c r="F215" i="50"/>
  <c r="F226" i="50"/>
  <c r="F237" i="50"/>
  <c r="F247" i="50"/>
  <c r="F258" i="50"/>
  <c r="F269" i="50"/>
  <c r="F279" i="50"/>
  <c r="F290" i="50"/>
  <c r="F301" i="50"/>
  <c r="F311" i="50"/>
  <c r="F322" i="50"/>
  <c r="F333" i="50"/>
  <c r="F343" i="50"/>
  <c r="F354" i="50"/>
  <c r="F365" i="50"/>
  <c r="F375" i="50"/>
  <c r="F386" i="50"/>
  <c r="F397" i="50"/>
  <c r="F407" i="50"/>
  <c r="F418" i="50"/>
  <c r="F429" i="50"/>
  <c r="F438" i="50"/>
  <c r="F446" i="50"/>
  <c r="F454" i="50"/>
  <c r="F462" i="50"/>
  <c r="F470" i="50"/>
  <c r="F478" i="50"/>
  <c r="F486" i="50"/>
  <c r="F494" i="50"/>
  <c r="F502" i="50"/>
  <c r="F510" i="50"/>
  <c r="F518" i="50"/>
  <c r="F523" i="50"/>
  <c r="F527" i="50"/>
  <c r="F531" i="50"/>
  <c r="F535" i="50"/>
  <c r="F539" i="50"/>
  <c r="F543" i="50"/>
  <c r="F547" i="50"/>
  <c r="F551" i="50"/>
  <c r="F555" i="50"/>
  <c r="F559" i="50"/>
  <c r="F563" i="50"/>
  <c r="F567" i="50"/>
  <c r="F571" i="50"/>
  <c r="F575" i="50"/>
  <c r="F579" i="50"/>
  <c r="F583" i="50"/>
  <c r="F587" i="50"/>
  <c r="F591" i="50"/>
  <c r="F595" i="50"/>
  <c r="F599" i="50"/>
  <c r="F603" i="50"/>
  <c r="F607" i="50"/>
  <c r="F611" i="50"/>
  <c r="F615" i="50"/>
  <c r="F619" i="50"/>
  <c r="F623" i="50"/>
  <c r="F627" i="50"/>
  <c r="F631" i="50"/>
  <c r="F635" i="50"/>
  <c r="F639" i="50"/>
  <c r="F643" i="50"/>
  <c r="F647" i="50"/>
  <c r="F651" i="50"/>
  <c r="F655" i="50"/>
  <c r="F659" i="50"/>
  <c r="F663" i="50"/>
  <c r="F667" i="50"/>
  <c r="F671" i="50"/>
  <c r="F675" i="50"/>
  <c r="F679" i="50"/>
  <c r="F683" i="50"/>
  <c r="F73" i="50"/>
  <c r="F87" i="50"/>
  <c r="F102" i="50"/>
  <c r="F115" i="50"/>
  <c r="F130" i="50"/>
  <c r="F145" i="50"/>
  <c r="F158" i="50"/>
  <c r="F173" i="50"/>
  <c r="F185" i="50"/>
  <c r="F195" i="50"/>
  <c r="F206" i="50"/>
  <c r="F217" i="50"/>
  <c r="F227" i="50"/>
  <c r="F238" i="50"/>
  <c r="F249" i="50"/>
  <c r="F259" i="50"/>
  <c r="F270" i="50"/>
  <c r="F281" i="50"/>
  <c r="F291" i="50"/>
  <c r="F302" i="50"/>
  <c r="F313" i="50"/>
  <c r="F323" i="50"/>
  <c r="F334" i="50"/>
  <c r="F345" i="50"/>
  <c r="F355" i="50"/>
  <c r="F366" i="50"/>
  <c r="F377" i="50"/>
  <c r="F387" i="50"/>
  <c r="F398" i="50"/>
  <c r="F409" i="50"/>
  <c r="F419" i="50"/>
  <c r="F430" i="50"/>
  <c r="F439" i="50"/>
  <c r="F447" i="50"/>
  <c r="F455" i="50"/>
  <c r="F463" i="50"/>
  <c r="F471" i="50"/>
  <c r="F479" i="50"/>
  <c r="F487" i="50"/>
  <c r="F495" i="50"/>
  <c r="F503" i="50"/>
  <c r="F511" i="50"/>
  <c r="F519" i="50"/>
  <c r="F524" i="50"/>
  <c r="F528" i="50"/>
  <c r="F532" i="50"/>
  <c r="F536" i="50"/>
  <c r="F540" i="50"/>
  <c r="F544" i="50"/>
  <c r="F548" i="50"/>
  <c r="F552" i="50"/>
  <c r="F556" i="50"/>
  <c r="F560" i="50"/>
  <c r="F564" i="50"/>
  <c r="F568" i="50"/>
  <c r="F572" i="50"/>
  <c r="F576" i="50"/>
  <c r="F580" i="50"/>
  <c r="F584" i="50"/>
  <c r="F588" i="50"/>
  <c r="F592" i="50"/>
  <c r="F596" i="50"/>
  <c r="F600" i="50"/>
  <c r="F604" i="50"/>
  <c r="F608" i="50"/>
  <c r="F612" i="50"/>
  <c r="F616" i="50"/>
  <c r="F620" i="50"/>
  <c r="F624" i="50"/>
  <c r="F628" i="50"/>
  <c r="F632" i="50"/>
  <c r="F636" i="50"/>
  <c r="F640" i="50"/>
  <c r="F644" i="50"/>
  <c r="F648" i="50"/>
  <c r="F652" i="50"/>
  <c r="F656" i="50"/>
  <c r="F660" i="50"/>
  <c r="F664" i="50"/>
  <c r="F668" i="50"/>
  <c r="F672" i="50"/>
  <c r="F676" i="50"/>
  <c r="F680" i="50"/>
  <c r="F684" i="50"/>
  <c r="F688" i="50"/>
  <c r="F78" i="50"/>
  <c r="F93" i="50"/>
  <c r="F107" i="50"/>
  <c r="F121" i="50"/>
  <c r="F135" i="50"/>
  <c r="F150" i="50"/>
  <c r="F163" i="50"/>
  <c r="F178" i="50"/>
  <c r="F189" i="50"/>
  <c r="F199" i="50"/>
  <c r="F210" i="50"/>
  <c r="F221" i="50"/>
  <c r="F231" i="50"/>
  <c r="F242" i="50"/>
  <c r="F253" i="50"/>
  <c r="F263" i="50"/>
  <c r="F274" i="50"/>
  <c r="F285" i="50"/>
  <c r="F295" i="50"/>
  <c r="F306" i="50"/>
  <c r="F317" i="50"/>
  <c r="F327" i="50"/>
  <c r="F338" i="50"/>
  <c r="F349" i="50"/>
  <c r="F359" i="50"/>
  <c r="F370" i="50"/>
  <c r="F381" i="50"/>
  <c r="F391" i="50"/>
  <c r="F402" i="50"/>
  <c r="F413" i="50"/>
  <c r="F423" i="50"/>
  <c r="F434" i="50"/>
  <c r="F442" i="50"/>
  <c r="F450" i="50"/>
  <c r="F458" i="50"/>
  <c r="F466" i="50"/>
  <c r="F474" i="50"/>
  <c r="F482" i="50"/>
  <c r="F490" i="50"/>
  <c r="F498" i="50"/>
  <c r="F506" i="50"/>
  <c r="F514" i="50"/>
  <c r="F521" i="50"/>
  <c r="F525" i="50"/>
  <c r="F529" i="50"/>
  <c r="F533" i="50"/>
  <c r="F537" i="50"/>
  <c r="F541" i="50"/>
  <c r="F545" i="50"/>
  <c r="F549" i="50"/>
  <c r="F553" i="50"/>
  <c r="F557" i="50"/>
  <c r="F561" i="50"/>
  <c r="F565" i="50"/>
  <c r="F569" i="50"/>
  <c r="F573" i="50"/>
  <c r="F577" i="50"/>
  <c r="F581" i="50"/>
  <c r="F585" i="50"/>
  <c r="F589" i="50"/>
  <c r="F593" i="50"/>
  <c r="F597" i="50"/>
  <c r="F601" i="50"/>
  <c r="F605" i="50"/>
  <c r="F609" i="50"/>
  <c r="F613" i="50"/>
  <c r="F617" i="50"/>
  <c r="F621" i="50"/>
  <c r="F625" i="50"/>
  <c r="F629" i="50"/>
  <c r="F633" i="50"/>
  <c r="F637" i="50"/>
  <c r="F641" i="50"/>
  <c r="F645" i="50"/>
  <c r="F649" i="50"/>
  <c r="F653" i="50"/>
  <c r="F657" i="50"/>
  <c r="F661" i="50"/>
  <c r="F665" i="50"/>
  <c r="F669" i="50"/>
  <c r="F673" i="50"/>
  <c r="F677" i="50"/>
  <c r="F681" i="50"/>
  <c r="F81" i="50"/>
  <c r="F137" i="50"/>
  <c r="F190" i="50"/>
  <c r="F233" i="50"/>
  <c r="F275" i="50"/>
  <c r="F318" i="50"/>
  <c r="F361" i="50"/>
  <c r="F403" i="50"/>
  <c r="F443" i="50"/>
  <c r="F475" i="50"/>
  <c r="F507" i="50"/>
  <c r="F530" i="50"/>
  <c r="F546" i="50"/>
  <c r="F562" i="50"/>
  <c r="F578" i="50"/>
  <c r="F594" i="50"/>
  <c r="F610" i="50"/>
  <c r="F626" i="50"/>
  <c r="F642" i="50"/>
  <c r="F658" i="50"/>
  <c r="F674" i="50"/>
  <c r="F686" i="50"/>
  <c r="F691" i="50"/>
  <c r="F695" i="50"/>
  <c r="F699" i="50"/>
  <c r="F703" i="50"/>
  <c r="F707" i="50"/>
  <c r="F711" i="50"/>
  <c r="F715" i="50"/>
  <c r="F719" i="50"/>
  <c r="F723" i="50"/>
  <c r="F727" i="50"/>
  <c r="F731" i="50"/>
  <c r="F735" i="50"/>
  <c r="F739" i="50"/>
  <c r="F743" i="50"/>
  <c r="F747" i="50"/>
  <c r="F751" i="50"/>
  <c r="F755" i="50"/>
  <c r="F759" i="50"/>
  <c r="F763" i="50"/>
  <c r="F767" i="50"/>
  <c r="F771" i="50"/>
  <c r="F775" i="50"/>
  <c r="F779" i="50"/>
  <c r="F783" i="50"/>
  <c r="F787" i="50"/>
  <c r="F791" i="50"/>
  <c r="F795" i="50"/>
  <c r="F799" i="50"/>
  <c r="F803" i="50"/>
  <c r="F807" i="50"/>
  <c r="F811" i="50"/>
  <c r="F815" i="50"/>
  <c r="F819" i="50"/>
  <c r="F823" i="50"/>
  <c r="F827" i="50"/>
  <c r="F831" i="50"/>
  <c r="F835" i="50"/>
  <c r="F839" i="50"/>
  <c r="F843" i="50"/>
  <c r="F847" i="50"/>
  <c r="F851" i="50"/>
  <c r="F855" i="50"/>
  <c r="F859" i="50"/>
  <c r="F863" i="50"/>
  <c r="F867" i="50"/>
  <c r="F871" i="50"/>
  <c r="F875" i="50"/>
  <c r="F879" i="50"/>
  <c r="F883" i="50"/>
  <c r="F887" i="50"/>
  <c r="F891" i="50"/>
  <c r="F895" i="50"/>
  <c r="F899" i="50"/>
  <c r="F903" i="50"/>
  <c r="F907" i="50"/>
  <c r="F911" i="50"/>
  <c r="F915" i="50"/>
  <c r="F919" i="50"/>
  <c r="F923" i="50"/>
  <c r="F927" i="50"/>
  <c r="F931" i="50"/>
  <c r="F935" i="50"/>
  <c r="F939" i="50"/>
  <c r="F943" i="50"/>
  <c r="F94" i="50"/>
  <c r="F151" i="50"/>
  <c r="F201" i="50"/>
  <c r="F243" i="50"/>
  <c r="F286" i="50"/>
  <c r="F329" i="50"/>
  <c r="F371" i="50"/>
  <c r="F414" i="50"/>
  <c r="F451" i="50"/>
  <c r="F483" i="50"/>
  <c r="F515" i="50"/>
  <c r="F534" i="50"/>
  <c r="F550" i="50"/>
  <c r="F566" i="50"/>
  <c r="F582" i="50"/>
  <c r="F598" i="50"/>
  <c r="F614" i="50"/>
  <c r="F630" i="50"/>
  <c r="F646" i="50"/>
  <c r="F662" i="50"/>
  <c r="F678" i="50"/>
  <c r="F687" i="50"/>
  <c r="F692" i="50"/>
  <c r="F696" i="50"/>
  <c r="F700" i="50"/>
  <c r="F704" i="50"/>
  <c r="F708" i="50"/>
  <c r="F712" i="50"/>
  <c r="F716" i="50"/>
  <c r="F720" i="50"/>
  <c r="F724" i="50"/>
  <c r="F728" i="50"/>
  <c r="F732" i="50"/>
  <c r="F736" i="50"/>
  <c r="F740" i="50"/>
  <c r="F744" i="50"/>
  <c r="F748" i="50"/>
  <c r="F752" i="50"/>
  <c r="F756" i="50"/>
  <c r="F760" i="50"/>
  <c r="F764" i="50"/>
  <c r="F768" i="50"/>
  <c r="F772" i="50"/>
  <c r="F776" i="50"/>
  <c r="F780" i="50"/>
  <c r="F784" i="50"/>
  <c r="F788" i="50"/>
  <c r="F792" i="50"/>
  <c r="F796" i="50"/>
  <c r="F800" i="50"/>
  <c r="F804" i="50"/>
  <c r="F808" i="50"/>
  <c r="F812" i="50"/>
  <c r="F816" i="50"/>
  <c r="F820" i="50"/>
  <c r="F824" i="50"/>
  <c r="F828" i="50"/>
  <c r="F832" i="50"/>
  <c r="F836" i="50"/>
  <c r="F840" i="50"/>
  <c r="F844" i="50"/>
  <c r="F848" i="50"/>
  <c r="F852" i="50"/>
  <c r="F856" i="50"/>
  <c r="F860" i="50"/>
  <c r="F864" i="50"/>
  <c r="F868" i="50"/>
  <c r="F872" i="50"/>
  <c r="F876" i="50"/>
  <c r="F880" i="50"/>
  <c r="F884" i="50"/>
  <c r="F888" i="50"/>
  <c r="F892" i="50"/>
  <c r="F896" i="50"/>
  <c r="F900" i="50"/>
  <c r="F904" i="50"/>
  <c r="F908" i="50"/>
  <c r="F912" i="50"/>
  <c r="F916" i="50"/>
  <c r="F920" i="50"/>
  <c r="F924" i="50"/>
  <c r="F928" i="50"/>
  <c r="F932" i="50"/>
  <c r="F936" i="50"/>
  <c r="F940" i="50"/>
  <c r="F944" i="50"/>
  <c r="F109" i="50"/>
  <c r="F166" i="50"/>
  <c r="F211" i="50"/>
  <c r="F254" i="50"/>
  <c r="F297" i="50"/>
  <c r="F339" i="50"/>
  <c r="F382" i="50"/>
  <c r="F425" i="50"/>
  <c r="F459" i="50"/>
  <c r="F491" i="50"/>
  <c r="F522" i="50"/>
  <c r="F538" i="50"/>
  <c r="F554" i="50"/>
  <c r="F570" i="50"/>
  <c r="F586" i="50"/>
  <c r="F602" i="50"/>
  <c r="F618" i="50"/>
  <c r="F634" i="50"/>
  <c r="F650" i="50"/>
  <c r="F666" i="50"/>
  <c r="F682" i="50"/>
  <c r="F689" i="50"/>
  <c r="F693" i="50"/>
  <c r="F697" i="50"/>
  <c r="F701" i="50"/>
  <c r="F705" i="50"/>
  <c r="F709" i="50"/>
  <c r="F713" i="50"/>
  <c r="F717" i="50"/>
  <c r="F721" i="50"/>
  <c r="F725" i="50"/>
  <c r="F729" i="50"/>
  <c r="F733" i="50"/>
  <c r="F737" i="50"/>
  <c r="F741" i="50"/>
  <c r="F745" i="50"/>
  <c r="F749" i="50"/>
  <c r="F753" i="50"/>
  <c r="F757" i="50"/>
  <c r="F761" i="50"/>
  <c r="F765" i="50"/>
  <c r="F769" i="50"/>
  <c r="F773" i="50"/>
  <c r="F777" i="50"/>
  <c r="F781" i="50"/>
  <c r="F785" i="50"/>
  <c r="F789" i="50"/>
  <c r="F793" i="50"/>
  <c r="F797" i="50"/>
  <c r="F801" i="50"/>
  <c r="F805" i="50"/>
  <c r="F809" i="50"/>
  <c r="F813" i="50"/>
  <c r="F817" i="50"/>
  <c r="F821" i="50"/>
  <c r="F825" i="50"/>
  <c r="F829" i="50"/>
  <c r="F833" i="50"/>
  <c r="F837" i="50"/>
  <c r="F841" i="50"/>
  <c r="F845" i="50"/>
  <c r="F849" i="50"/>
  <c r="F853" i="50"/>
  <c r="F857" i="50"/>
  <c r="F861" i="50"/>
  <c r="F865" i="50"/>
  <c r="F869" i="50"/>
  <c r="F873" i="50"/>
  <c r="F877" i="50"/>
  <c r="F881" i="50"/>
  <c r="F885" i="50"/>
  <c r="F889" i="50"/>
  <c r="F893" i="50"/>
  <c r="F897" i="50"/>
  <c r="F901" i="50"/>
  <c r="F905" i="50"/>
  <c r="F909" i="50"/>
  <c r="F913" i="50"/>
  <c r="F917" i="50"/>
  <c r="F921" i="50"/>
  <c r="F925" i="50"/>
  <c r="F929" i="50"/>
  <c r="F933" i="50"/>
  <c r="F937" i="50"/>
  <c r="F941" i="50"/>
  <c r="F123" i="50"/>
  <c r="F179" i="50"/>
  <c r="F222" i="50"/>
  <c r="F265" i="50"/>
  <c r="F307" i="50"/>
  <c r="F350" i="50"/>
  <c r="F393" i="50"/>
  <c r="F435" i="50"/>
  <c r="F467" i="50"/>
  <c r="F499" i="50"/>
  <c r="F526" i="50"/>
  <c r="F542" i="50"/>
  <c r="F558" i="50"/>
  <c r="F574" i="50"/>
  <c r="F590" i="50"/>
  <c r="F606" i="50"/>
  <c r="F622" i="50"/>
  <c r="F638" i="50"/>
  <c r="F654" i="50"/>
  <c r="F670" i="50"/>
  <c r="F685" i="50"/>
  <c r="F690" i="50"/>
  <c r="F694" i="50"/>
  <c r="F698" i="50"/>
  <c r="F702" i="50"/>
  <c r="F706" i="50"/>
  <c r="F710" i="50"/>
  <c r="F714" i="50"/>
  <c r="F718" i="50"/>
  <c r="F722" i="50"/>
  <c r="F726" i="50"/>
  <c r="F730" i="50"/>
  <c r="F734" i="50"/>
  <c r="F738" i="50"/>
  <c r="F742" i="50"/>
  <c r="F746" i="50"/>
  <c r="F750" i="50"/>
  <c r="F754" i="50"/>
  <c r="F758" i="50"/>
  <c r="F762" i="50"/>
  <c r="F766" i="50"/>
  <c r="F770" i="50"/>
  <c r="F774" i="50"/>
  <c r="F778" i="50"/>
  <c r="F782" i="50"/>
  <c r="F786" i="50"/>
  <c r="F790" i="50"/>
  <c r="F794" i="50"/>
  <c r="F798" i="50"/>
  <c r="F802" i="50"/>
  <c r="F806" i="50"/>
  <c r="F810" i="50"/>
  <c r="F814" i="50"/>
  <c r="F818" i="50"/>
  <c r="F822" i="50"/>
  <c r="F826" i="50"/>
  <c r="F830" i="50"/>
  <c r="F834" i="50"/>
  <c r="F838" i="50"/>
  <c r="F842" i="50"/>
  <c r="F846" i="50"/>
  <c r="F850" i="50"/>
  <c r="F854" i="50"/>
  <c r="F858" i="50"/>
  <c r="F862" i="50"/>
  <c r="F866" i="50"/>
  <c r="F870" i="50"/>
  <c r="F874" i="50"/>
  <c r="F878" i="50"/>
  <c r="F882" i="50"/>
  <c r="F886" i="50"/>
  <c r="F890" i="50"/>
  <c r="F894" i="50"/>
  <c r="F898" i="50"/>
  <c r="F902" i="50"/>
  <c r="F906" i="50"/>
  <c r="F910" i="50"/>
  <c r="F914" i="50"/>
  <c r="F918" i="50"/>
  <c r="F922" i="50"/>
  <c r="F926" i="50"/>
  <c r="F930" i="50"/>
  <c r="F934" i="50"/>
  <c r="F938" i="50"/>
  <c r="F942" i="50"/>
  <c r="F945" i="50"/>
  <c r="F949" i="50"/>
  <c r="F953" i="50"/>
  <c r="F957" i="50"/>
  <c r="F961" i="50"/>
  <c r="F965" i="50"/>
  <c r="F969" i="50"/>
  <c r="F973" i="50"/>
  <c r="F977" i="50"/>
  <c r="F981" i="50"/>
  <c r="F985" i="50"/>
  <c r="F989" i="50"/>
  <c r="F993" i="50"/>
  <c r="F997" i="50"/>
  <c r="F1001" i="50"/>
  <c r="F1005" i="50"/>
  <c r="F1009" i="50"/>
  <c r="F1013" i="50"/>
  <c r="F1017" i="50"/>
  <c r="F1021" i="50"/>
  <c r="F1025" i="50"/>
  <c r="F1029" i="50"/>
  <c r="F1033" i="50"/>
  <c r="F1037" i="50"/>
  <c r="F1041" i="50"/>
  <c r="F1045" i="50"/>
  <c r="F1049" i="50"/>
  <c r="F1053" i="50"/>
  <c r="F1057" i="50"/>
  <c r="F1061" i="50"/>
  <c r="F1065" i="50"/>
  <c r="F1069" i="50"/>
  <c r="F1073" i="50"/>
  <c r="F1077" i="50"/>
  <c r="F1081" i="50"/>
  <c r="F1085" i="50"/>
  <c r="F1089" i="50"/>
  <c r="F1093" i="50"/>
  <c r="F1097" i="50"/>
  <c r="F1101" i="50"/>
  <c r="F1105" i="50"/>
  <c r="F1109" i="50"/>
  <c r="F1113" i="50"/>
  <c r="F1117" i="50"/>
  <c r="F1121" i="50"/>
  <c r="F1125" i="50"/>
  <c r="F1129" i="50"/>
  <c r="F1133" i="50"/>
  <c r="F1137" i="50"/>
  <c r="F1141" i="50"/>
  <c r="F1145" i="50"/>
  <c r="F1149" i="50"/>
  <c r="F1153" i="50"/>
  <c r="F1157" i="50"/>
  <c r="F1161" i="50"/>
  <c r="F1165" i="50"/>
  <c r="F1169" i="50"/>
  <c r="F1173" i="50"/>
  <c r="F1177" i="50"/>
  <c r="F1181" i="50"/>
  <c r="F1185" i="50"/>
  <c r="F1189" i="50"/>
  <c r="F1193" i="50"/>
  <c r="F1197" i="50"/>
  <c r="F1201" i="50"/>
  <c r="F1205" i="50"/>
  <c r="F1209" i="50"/>
  <c r="F1213" i="50"/>
  <c r="F1217" i="50"/>
  <c r="F1221" i="50"/>
  <c r="F1225" i="50"/>
  <c r="F1229" i="50"/>
  <c r="F1233" i="50"/>
  <c r="F1237" i="50"/>
  <c r="F1241" i="50"/>
  <c r="F1245" i="50"/>
  <c r="F1249" i="50"/>
  <c r="F1253" i="50"/>
  <c r="F1257" i="50"/>
  <c r="F1261" i="50"/>
  <c r="F1265" i="50"/>
  <c r="F1269" i="50"/>
  <c r="F1273" i="50"/>
  <c r="F1277" i="50"/>
  <c r="F1281" i="50"/>
  <c r="F1285" i="50"/>
  <c r="F1289" i="50"/>
  <c r="F1293" i="50"/>
  <c r="F1297" i="50"/>
  <c r="F1301" i="50"/>
  <c r="F1305" i="50"/>
  <c r="F1309" i="50"/>
  <c r="F1313" i="50"/>
  <c r="F1317" i="50"/>
  <c r="F1321" i="50"/>
  <c r="F1325" i="50"/>
  <c r="F1329" i="50"/>
  <c r="F1333" i="50"/>
  <c r="F1337" i="50"/>
  <c r="F1341" i="50"/>
  <c r="F1345" i="50"/>
  <c r="F948" i="50"/>
  <c r="F964" i="50"/>
  <c r="F984" i="50"/>
  <c r="F996" i="50"/>
  <c r="F1012" i="50"/>
  <c r="F1028" i="50"/>
  <c r="F1048" i="50"/>
  <c r="F1056" i="50"/>
  <c r="F1072" i="50"/>
  <c r="F1088" i="50"/>
  <c r="F1104" i="50"/>
  <c r="F1120" i="50"/>
  <c r="F1132" i="50"/>
  <c r="F1144" i="50"/>
  <c r="F1160" i="50"/>
  <c r="F1176" i="50"/>
  <c r="F1192" i="50"/>
  <c r="F1212" i="50"/>
  <c r="F1224" i="50"/>
  <c r="F1244" i="50"/>
  <c r="F1256" i="50"/>
  <c r="F1272" i="50"/>
  <c r="F1288" i="50"/>
  <c r="F1304" i="50"/>
  <c r="F1320" i="50"/>
  <c r="F1332" i="50"/>
  <c r="F946" i="50"/>
  <c r="F950" i="50"/>
  <c r="F954" i="50"/>
  <c r="F958" i="50"/>
  <c r="F962" i="50"/>
  <c r="F966" i="50"/>
  <c r="F970" i="50"/>
  <c r="F974" i="50"/>
  <c r="F978" i="50"/>
  <c r="F982" i="50"/>
  <c r="F986" i="50"/>
  <c r="F990" i="50"/>
  <c r="F994" i="50"/>
  <c r="F998" i="50"/>
  <c r="F1002" i="50"/>
  <c r="F1006" i="50"/>
  <c r="F1010" i="50"/>
  <c r="F1014" i="50"/>
  <c r="F1018" i="50"/>
  <c r="F1022" i="50"/>
  <c r="F1026" i="50"/>
  <c r="F1030" i="50"/>
  <c r="F1034" i="50"/>
  <c r="F1038" i="50"/>
  <c r="F1042" i="50"/>
  <c r="F1046" i="50"/>
  <c r="F1050" i="50"/>
  <c r="F1054" i="50"/>
  <c r="F1058" i="50"/>
  <c r="F1062" i="50"/>
  <c r="F1066" i="50"/>
  <c r="F1070" i="50"/>
  <c r="F1074" i="50"/>
  <c r="F1078" i="50"/>
  <c r="F1082" i="50"/>
  <c r="F1086" i="50"/>
  <c r="F1090" i="50"/>
  <c r="F1094" i="50"/>
  <c r="F1098" i="50"/>
  <c r="F1102" i="50"/>
  <c r="F1106" i="50"/>
  <c r="F1110" i="50"/>
  <c r="F1114" i="50"/>
  <c r="F1118" i="50"/>
  <c r="F1122" i="50"/>
  <c r="F1126" i="50"/>
  <c r="F1130" i="50"/>
  <c r="F1134" i="50"/>
  <c r="F1138" i="50"/>
  <c r="F1142" i="50"/>
  <c r="F1146" i="50"/>
  <c r="F1150" i="50"/>
  <c r="F1154" i="50"/>
  <c r="F1158" i="50"/>
  <c r="F1162" i="50"/>
  <c r="F1166" i="50"/>
  <c r="F1170" i="50"/>
  <c r="F1174" i="50"/>
  <c r="F1178" i="50"/>
  <c r="F1182" i="50"/>
  <c r="F1186" i="50"/>
  <c r="F1190" i="50"/>
  <c r="F1194" i="50"/>
  <c r="F1198" i="50"/>
  <c r="F1202" i="50"/>
  <c r="F1206" i="50"/>
  <c r="F1210" i="50"/>
  <c r="F1214" i="50"/>
  <c r="F1218" i="50"/>
  <c r="F1222" i="50"/>
  <c r="F1226" i="50"/>
  <c r="F1230" i="50"/>
  <c r="F1234" i="50"/>
  <c r="F1238" i="50"/>
  <c r="F1242" i="50"/>
  <c r="F1246" i="50"/>
  <c r="F1250" i="50"/>
  <c r="F1254" i="50"/>
  <c r="F1258" i="50"/>
  <c r="F1262" i="50"/>
  <c r="F1266" i="50"/>
  <c r="F1270" i="50"/>
  <c r="F1274" i="50"/>
  <c r="F1278" i="50"/>
  <c r="F1282" i="50"/>
  <c r="F1286" i="50"/>
  <c r="F1290" i="50"/>
  <c r="F1294" i="50"/>
  <c r="F1298" i="50"/>
  <c r="F1302" i="50"/>
  <c r="F1306" i="50"/>
  <c r="F1310" i="50"/>
  <c r="F1314" i="50"/>
  <c r="F1318" i="50"/>
  <c r="F1322" i="50"/>
  <c r="F1326" i="50"/>
  <c r="F1330" i="50"/>
  <c r="F1334" i="50"/>
  <c r="F1338" i="50"/>
  <c r="F1342" i="50"/>
  <c r="F1346" i="50"/>
  <c r="F960" i="50"/>
  <c r="F972" i="50"/>
  <c r="F976" i="50"/>
  <c r="F992" i="50"/>
  <c r="F1008" i="50"/>
  <c r="F1024" i="50"/>
  <c r="F1040" i="50"/>
  <c r="F1064" i="50"/>
  <c r="F1076" i="50"/>
  <c r="F1092" i="50"/>
  <c r="F1108" i="50"/>
  <c r="F1128" i="50"/>
  <c r="F1140" i="50"/>
  <c r="F1156" i="50"/>
  <c r="F1172" i="50"/>
  <c r="F1188" i="50"/>
  <c r="F1204" i="50"/>
  <c r="F1220" i="50"/>
  <c r="F1236" i="50"/>
  <c r="F1252" i="50"/>
  <c r="F1264" i="50"/>
  <c r="F1280" i="50"/>
  <c r="F1292" i="50"/>
  <c r="F1308" i="50"/>
  <c r="F1324" i="50"/>
  <c r="F1340" i="50"/>
  <c r="F947" i="50"/>
  <c r="F951" i="50"/>
  <c r="F955" i="50"/>
  <c r="F959" i="50"/>
  <c r="F963" i="50"/>
  <c r="F967" i="50"/>
  <c r="F971" i="50"/>
  <c r="F975" i="50"/>
  <c r="F979" i="50"/>
  <c r="F983" i="50"/>
  <c r="F987" i="50"/>
  <c r="F991" i="50"/>
  <c r="F995" i="50"/>
  <c r="F999" i="50"/>
  <c r="F1003" i="50"/>
  <c r="F1007" i="50"/>
  <c r="F1011" i="50"/>
  <c r="F1015" i="50"/>
  <c r="F1019" i="50"/>
  <c r="F1023" i="50"/>
  <c r="F1027" i="50"/>
  <c r="F1031" i="50"/>
  <c r="F1035" i="50"/>
  <c r="F1039" i="50"/>
  <c r="F1043" i="50"/>
  <c r="F1047" i="50"/>
  <c r="F1051" i="50"/>
  <c r="F1055" i="50"/>
  <c r="F1059" i="50"/>
  <c r="F1063" i="50"/>
  <c r="F1067" i="50"/>
  <c r="F1071" i="50"/>
  <c r="F1075" i="50"/>
  <c r="F1079" i="50"/>
  <c r="F1083" i="50"/>
  <c r="F1087" i="50"/>
  <c r="F1091" i="50"/>
  <c r="F1095" i="50"/>
  <c r="F1099" i="50"/>
  <c r="F1103" i="50"/>
  <c r="F1107" i="50"/>
  <c r="F1111" i="50"/>
  <c r="F1115" i="50"/>
  <c r="F1119" i="50"/>
  <c r="F1123" i="50"/>
  <c r="F1127" i="50"/>
  <c r="F1131" i="50"/>
  <c r="F1135" i="50"/>
  <c r="F1139" i="50"/>
  <c r="F1143" i="50"/>
  <c r="F1147" i="50"/>
  <c r="F1151" i="50"/>
  <c r="F1155" i="50"/>
  <c r="F1159" i="50"/>
  <c r="F1163" i="50"/>
  <c r="F1167" i="50"/>
  <c r="F1171" i="50"/>
  <c r="F1175" i="50"/>
  <c r="F1179" i="50"/>
  <c r="F1183" i="50"/>
  <c r="F1187" i="50"/>
  <c r="F1191" i="50"/>
  <c r="F1195" i="50"/>
  <c r="F1199" i="50"/>
  <c r="F1203" i="50"/>
  <c r="F1207" i="50"/>
  <c r="F1211" i="50"/>
  <c r="F1215" i="50"/>
  <c r="F1219" i="50"/>
  <c r="F1223" i="50"/>
  <c r="F1227" i="50"/>
  <c r="F1231" i="50"/>
  <c r="F1235" i="50"/>
  <c r="F1239" i="50"/>
  <c r="F1243" i="50"/>
  <c r="F1247" i="50"/>
  <c r="F1251" i="50"/>
  <c r="F1255" i="50"/>
  <c r="F1259" i="50"/>
  <c r="F1263" i="50"/>
  <c r="F1267" i="50"/>
  <c r="F1271" i="50"/>
  <c r="F1275" i="50"/>
  <c r="F1279" i="50"/>
  <c r="F1283" i="50"/>
  <c r="F1287" i="50"/>
  <c r="F1291" i="50"/>
  <c r="F1295" i="50"/>
  <c r="F1299" i="50"/>
  <c r="F1303" i="50"/>
  <c r="F1307" i="50"/>
  <c r="F1311" i="50"/>
  <c r="F1315" i="50"/>
  <c r="F1319" i="50"/>
  <c r="F1323" i="50"/>
  <c r="F1327" i="50"/>
  <c r="F1331" i="50"/>
  <c r="F1335" i="50"/>
  <c r="F1339" i="50"/>
  <c r="F1343" i="50"/>
  <c r="F1347" i="50"/>
  <c r="F956" i="50"/>
  <c r="F968" i="50"/>
  <c r="F980" i="50"/>
  <c r="F1000" i="50"/>
  <c r="F1016" i="50"/>
  <c r="F1032" i="50"/>
  <c r="F1036" i="50"/>
  <c r="F1052" i="50"/>
  <c r="F1068" i="50"/>
  <c r="F1084" i="50"/>
  <c r="F1100" i="50"/>
  <c r="F1116" i="50"/>
  <c r="F1136" i="50"/>
  <c r="F1152" i="50"/>
  <c r="F1164" i="50"/>
  <c r="F1180" i="50"/>
  <c r="F1196" i="50"/>
  <c r="F1208" i="50"/>
  <c r="F1228" i="50"/>
  <c r="F1240" i="50"/>
  <c r="F1268" i="50"/>
  <c r="F1284" i="50"/>
  <c r="F1300" i="50"/>
  <c r="F1312" i="50"/>
  <c r="F1328" i="50"/>
  <c r="F1344" i="50"/>
  <c r="F952" i="50"/>
  <c r="F988" i="50"/>
  <c r="F1004" i="50"/>
  <c r="F1020" i="50"/>
  <c r="F1044" i="50"/>
  <c r="F1060" i="50"/>
  <c r="F1080" i="50"/>
  <c r="F1096" i="50"/>
  <c r="F1112" i="50"/>
  <c r="F1124" i="50"/>
  <c r="F1148" i="50"/>
  <c r="F1168" i="50"/>
  <c r="F1184" i="50"/>
  <c r="F1200" i="50"/>
  <c r="F1216" i="50"/>
  <c r="F1232" i="50"/>
  <c r="F1248" i="50"/>
  <c r="F1260" i="50"/>
  <c r="F1276" i="50"/>
  <c r="F1296" i="50"/>
  <c r="F1316" i="50"/>
  <c r="F1336" i="50"/>
  <c r="F59" i="50"/>
  <c r="F43" i="50"/>
  <c r="F27" i="50"/>
  <c r="F11" i="50"/>
  <c r="F54" i="50"/>
  <c r="F38" i="50"/>
  <c r="F22" i="50"/>
  <c r="F57" i="50"/>
  <c r="F41" i="50"/>
  <c r="F25" i="50"/>
  <c r="F176" i="50"/>
  <c r="F160" i="50"/>
  <c r="F144" i="50"/>
  <c r="F128" i="50"/>
  <c r="F112" i="50"/>
  <c r="F96" i="50"/>
  <c r="F80" i="50"/>
  <c r="F64" i="50"/>
  <c r="F48" i="50"/>
  <c r="F32" i="50"/>
  <c r="F16" i="50"/>
  <c r="F55" i="50"/>
  <c r="F39" i="50"/>
  <c r="F23" i="50"/>
  <c r="F66" i="50"/>
  <c r="F50" i="50"/>
  <c r="F34" i="50"/>
  <c r="F18" i="50"/>
  <c r="F69" i="50"/>
  <c r="F53" i="50"/>
  <c r="F37" i="50"/>
  <c r="F21" i="50"/>
  <c r="F172" i="50"/>
  <c r="F156" i="50"/>
  <c r="F140" i="50"/>
  <c r="F124" i="50"/>
  <c r="F108" i="50"/>
  <c r="F92" i="50"/>
  <c r="F76" i="50"/>
  <c r="F60" i="50"/>
  <c r="F44" i="50"/>
  <c r="F28" i="50"/>
  <c r="F12" i="50"/>
  <c r="F51" i="50"/>
  <c r="F35" i="50"/>
  <c r="F19" i="50"/>
  <c r="F62" i="50"/>
  <c r="F46" i="50"/>
  <c r="F30" i="50"/>
  <c r="F14" i="50"/>
  <c r="F65" i="50"/>
  <c r="F49" i="50"/>
  <c r="F33" i="50"/>
  <c r="F17" i="50"/>
  <c r="F168" i="50"/>
  <c r="F152" i="50"/>
  <c r="F136" i="50"/>
  <c r="F120" i="50"/>
  <c r="F104" i="50"/>
  <c r="F88" i="50"/>
  <c r="F72" i="50"/>
  <c r="F56" i="50"/>
  <c r="F40" i="50"/>
  <c r="F24" i="50"/>
  <c r="F63" i="50"/>
  <c r="F47" i="50"/>
  <c r="F31" i="50"/>
  <c r="F15" i="50"/>
  <c r="F58" i="50"/>
  <c r="F42" i="50"/>
  <c r="F26" i="50"/>
  <c r="F10" i="50"/>
  <c r="F61" i="50"/>
  <c r="F45" i="50"/>
  <c r="F29" i="50"/>
  <c r="F13" i="50"/>
  <c r="F164" i="50"/>
  <c r="F148" i="50"/>
  <c r="F132" i="50"/>
  <c r="F116" i="50"/>
  <c r="F100" i="50"/>
  <c r="F84" i="50"/>
  <c r="F68" i="50"/>
  <c r="F52" i="50"/>
  <c r="F36" i="50"/>
  <c r="F20" i="50"/>
  <c r="D23" i="58" l="1"/>
  <c r="D27" i="58" s="1"/>
  <c r="C23" i="58"/>
  <c r="C27" i="58" s="1"/>
  <c r="C29" i="58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tc={1207B188-A5E5-9240-AB9D-6CD9957F168F}</author>
    <author>tc={EFBE5337-FDDD-B64C-BB6C-79939EBC11DB}</author>
    <author>tc={2D2E4AF1-4DBF-F64A-827E-E92ACAA78748}</author>
    <author>tc={0C26ACB1-FDF5-9042-886B-43A115CDB5FF}</author>
    <author>tc={DF092C55-CAA3-514B-9CB9-9B55C59D213C}</author>
  </authors>
  <commentList>
    <comment ref="E167" authorId="0" shapeId="0" xr:uid="{1207B188-A5E5-9240-AB9D-6CD9957F168F}">
      <text>
        <t>[Threaded comment]
Your version of Excel allows you to read this threaded comment; however, any edits to it will get removed if the file is opened in a newer version of Excel. Learn more: https://go.microsoft.com/fwlink/?linkid=870924
Comment:
    outlier</t>
      </text>
    </comment>
    <comment ref="B212" authorId="1" shapeId="0" xr:uid="{EFBE5337-FDDD-B64C-BB6C-79939EBC11DB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 value</t>
      </text>
    </comment>
    <comment ref="F212" authorId="2" shapeId="0" xr:uid="{2D2E4AF1-4DBF-F64A-827E-E92ACAA78748}">
      <text>
        <t>[Threaded comment]
Your version of Excel allows you to read this threaded comment; however, any edits to it will get removed if the file is opened in a newer version of Excel. Learn more: https://go.microsoft.com/fwlink/?linkid=870924
Comment:
    missing value</t>
      </text>
    </comment>
    <comment ref="E640" authorId="3" shapeId="0" xr:uid="{0C26ACB1-FDF5-9042-886B-43A115CDB5FF}">
      <text>
        <t>[Threaded comment]
Your version of Excel allows you to read this threaded comment; however, any edits to it will get removed if the file is opened in a newer version of Excel. Learn more: https://go.microsoft.com/fwlink/?linkid=870924
Comment:
    outlier</t>
      </text>
    </comment>
    <comment ref="D1267" authorId="4" shapeId="0" xr:uid="{DF092C55-CAA3-514B-9CB9-9B55C59D213C}">
      <text>
        <t>[Threaded comment]
Your version of Excel allows you to read this threaded comment; however, any edits to it will get removed if the file is opened in a newer version of Excel. Learn more: https://go.microsoft.com/fwlink/?linkid=870924
Comment:
    wrong unit input. should be converted to 161 cm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tc={52637364-A7ED-B147-B384-48424A70397F}</author>
    <author>tc={6DACFD4D-6BF4-AC4D-8C52-F5E72167F5D5}</author>
    <author>tc={27772912-7501-9647-8025-998C262882A4}</author>
    <author>tc={6E3F3130-D89A-AB4D-8FAE-5A3A422C35EE}</author>
  </authors>
  <commentList>
    <comment ref="H91" authorId="0" shapeId="0" xr:uid="{52637364-A7ED-B147-B384-48424A70397F}">
      <text>
        <t>[Threaded comment]
Your version of Excel allows you to read this threaded comment; however, any edits to it will get removed if the file is opened in a newer version of Excel. Learn more: https://go.microsoft.com/fwlink/?linkid=870924
Comment:
    BMI &lt; 30</t>
      </text>
    </comment>
    <comment ref="H92" authorId="1" shapeId="0" xr:uid="{6DACFD4D-6BF4-AC4D-8C52-F5E72167F5D5}">
      <text>
        <t>[Threaded comment]
Your version of Excel allows you to read this threaded comment; however, any edits to it will get removed if the file is opened in a newer version of Excel. Learn more: https://go.microsoft.com/fwlink/?linkid=870924
Comment:
    30 &lt;= BMI &lt; 35</t>
      </text>
    </comment>
    <comment ref="H93" authorId="2" shapeId="0" xr:uid="{27772912-7501-9647-8025-998C262882A4}">
      <text>
        <t>[Threaded comment]
Your version of Excel allows you to read this threaded comment; however, any edits to it will get removed if the file is opened in a newer version of Excel. Learn more: https://go.microsoft.com/fwlink/?linkid=870924
Comment:
    35 &lt;= BMI &lt; 40</t>
      </text>
    </comment>
    <comment ref="H94" authorId="3" shapeId="0" xr:uid="{6E3F3130-D89A-AB4D-8FAE-5A3A422C35EE}">
      <text>
        <t>[Threaded comment]
Your version of Excel allows you to read this threaded comment; however, any edits to it will get removed if the file is opened in a newer version of Excel. Learn more: https://go.microsoft.com/fwlink/?linkid=870924
Comment:
    40 &lt; BMI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tc={2B1E4FE4-5726-BB4B-82E1-EDB5E38CD502}</author>
  </authors>
  <commentList>
    <comment ref="D1264" authorId="0" shapeId="0" xr:uid="{2B1E4FE4-5726-BB4B-82E1-EDB5E38CD502}">
      <text>
        <t>[Threaded comment]
Your version of Excel allows you to read this threaded comment; however, any edits to it will get removed if the file is opened in a newer version of Excel. Learn more: https://go.microsoft.com/fwlink/?linkid=870924
Comment:
    convert to 161 cm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tc={91E901B6-8252-5F40-AA7D-B594D3F9FBC2}</author>
    <author>tc={CC927A12-BBBC-8748-B32B-1D47707A120C}</author>
    <author>tc={ED42446D-9E87-DE4D-AA28-CE878625019B}</author>
    <author>tc={575DC91E-B7D8-FC4D-8048-B5CBF53D750D}</author>
  </authors>
  <commentList>
    <comment ref="E1" authorId="0" shapeId="0" xr:uid="{91E901B6-8252-5F40-AA7D-B594D3F9FBC2}">
      <text>
        <t>[Threaded comment]
Your version of Excel allows you to read this threaded comment; however, any edits to it will get removed if the file is opened in a newer version of Excel. Learn more: https://go.microsoft.com/fwlink/?linkid=870924
Comment:
    30 &lt;= BMI &lt; 35</t>
      </text>
    </comment>
    <comment ref="T1" authorId="1" shapeId="0" xr:uid="{CC927A12-BBBC-8748-B32B-1D47707A120C}">
      <text>
        <t>[Threaded comment]
Your version of Excel allows you to read this threaded comment; however, any edits to it will get removed if the file is opened in a newer version of Excel. Learn more: https://go.microsoft.com/fwlink/?linkid=870924
Comment:
    35 &lt;= BMI &lt; 40</t>
      </text>
    </comment>
    <comment ref="U1" authorId="2" shapeId="0" xr:uid="{ED42446D-9E87-DE4D-AA28-CE878625019B}">
      <text>
        <t>[Threaded comment]
Your version of Excel allows you to read this threaded comment; however, any edits to it will get removed if the file is opened in a newer version of Excel. Learn more: https://go.microsoft.com/fwlink/?linkid=870924
Comment:
    40 &lt; BMI</t>
      </text>
    </comment>
    <comment ref="N1301" authorId="3" shapeId="0" xr:uid="{575DC91E-B7D8-FC4D-8048-B5CBF53D750D}">
      <text>
        <t>[Threaded comment]
Your version of Excel allows you to read this threaded comment; however, any edits to it will get removed if the file is opened in a newer version of Excel. Learn more: https://go.microsoft.com/fwlink/?linkid=870924
Comment:
    Correct data from 1.61cm to 161cm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tc={3B63CEAE-5922-F44E-B370-0E7701D43926}</author>
  </authors>
  <commentList>
    <comment ref="A180" authorId="0" shapeId="0" xr:uid="{3B63CEAE-5922-F44E-B370-0E7701D43926}">
      <text>
        <t>[Threaded comment]
Your version of Excel allows you to read this threaded comment; however, any edits to it will get removed if the file is opened in a newer version of Excel. Learn more: https://go.microsoft.com/fwlink/?linkid=870924
Comment:
    30 &lt;= BMI &lt; 35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<sst xmlns="http://schemas.openxmlformats.org/spreadsheetml/2006/main" count="39594" uniqueCount="142">
  <si>
    <t>southwest</t>
  </si>
  <si>
    <t>southeast</t>
  </si>
  <si>
    <t>northwest</t>
  </si>
  <si>
    <t>northeast</t>
  </si>
  <si>
    <t>Yes</t>
  </si>
  <si>
    <t>No</t>
  </si>
  <si>
    <t>Female</t>
  </si>
  <si>
    <t>Male</t>
  </si>
  <si>
    <t>Gender</t>
  </si>
  <si>
    <t>ID</t>
  </si>
  <si>
    <t>Height (cm)</t>
  </si>
  <si>
    <t>Weight (lbs)</t>
  </si>
  <si>
    <t>Annual Expenditure in HealthCare</t>
  </si>
  <si>
    <t># of Children</t>
  </si>
  <si>
    <t>Smoker</t>
  </si>
  <si>
    <t>Age</t>
  </si>
  <si>
    <t>Region</t>
  </si>
  <si>
    <t>(blank)</t>
  </si>
  <si>
    <t>Grand Total</t>
  </si>
  <si>
    <t>Average of Annual Expenditure in HealthCare</t>
  </si>
  <si>
    <t># of children</t>
  </si>
  <si>
    <t>Height</t>
  </si>
  <si>
    <t>Weight</t>
  </si>
  <si>
    <t>is_male</t>
  </si>
  <si>
    <t>is_smoker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</si>
  <si>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</si>
  <si>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</si>
  <si>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</si>
  <si>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</si>
  <si>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</si>
  <si>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</si>
  <si>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</si>
  <si>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</si>
  <si>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</si>
  <si>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</si>
  <si>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</si>
  <si>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</si>
  <si>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</si>
  <si>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</si>
  <si>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</si>
  <si>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</si>
  <si>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</si>
  <si>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</si>
  <si>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</si>
  <si>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</si>
  <si>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</si>
  <si>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</si>
  <si>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Count of Annual Expenditure in HealthCare</t>
  </si>
  <si>
    <t>Pivot Table of OriginalData</t>
  </si>
  <si>
    <t>Dummy Variables Setting Up</t>
  </si>
  <si>
    <t>is_northeast</t>
  </si>
  <si>
    <t>is_southwest</t>
  </si>
  <si>
    <t>is_southeast</t>
  </si>
  <si>
    <t>H (m)</t>
  </si>
  <si>
    <t>W (kg)</t>
  </si>
  <si>
    <t>BMI</t>
  </si>
  <si>
    <t>obesity_class i</t>
  </si>
  <si>
    <t>obesity_class ii</t>
  </si>
  <si>
    <t>obesity_class iii</t>
  </si>
  <si>
    <t>obesity</t>
  </si>
  <si>
    <t>is_northwest</t>
  </si>
  <si>
    <t>is_female</t>
  </si>
  <si>
    <t>is_healthy</t>
  </si>
  <si>
    <t>obsity_class i</t>
  </si>
  <si>
    <t>obsity_class ii</t>
  </si>
  <si>
    <t>obsity_class iii</t>
  </si>
  <si>
    <t>Combine Height and Weight and create "BMI" variable</t>
  </si>
  <si>
    <t>* Remove the missing value.</t>
  </si>
  <si>
    <t>* Remove the decimals.</t>
  </si>
  <si>
    <t>*Wrong unit. Convert to 161 cm.</t>
  </si>
  <si>
    <t>*Remove outlier.</t>
  </si>
  <si>
    <t>can be explained by smoker.</t>
  </si>
  <si>
    <t>can be explained by age.</t>
  </si>
  <si>
    <t>can be explained by # of children.</t>
  </si>
  <si>
    <t>can be explained by obesity class i.</t>
  </si>
  <si>
    <t>can be explained by obesity.</t>
  </si>
  <si>
    <t>can be explained by 3 classes of obesity.</t>
  </si>
  <si>
    <t>down from last regression, with the high p-value, showing that gender doesn't necessarily affect health expenditure.</t>
  </si>
  <si>
    <t>There is a high possibilitiy that the reality is total opposite.</t>
  </si>
  <si>
    <t>P-value is over 5% and 0 is in the range of 95% interval, so the model is still possibily wrong.</t>
  </si>
  <si>
    <t>P-value for class ii and iii are high, so if I use this model, it is still risky.</t>
  </si>
  <si>
    <t>can be explained by region.</t>
  </si>
  <si>
    <t>All the regions have a high p-value, so it is very likely that region has nothing to do with health expenditure.</t>
  </si>
  <si>
    <t>Age Bin</t>
  </si>
  <si>
    <t>BMI Bin</t>
  </si>
  <si>
    <t>Count</t>
  </si>
  <si>
    <t>Income Range</t>
  </si>
  <si>
    <t>Revised Bins</t>
  </si>
  <si>
    <t>No children</t>
  </si>
  <si>
    <t>1 children</t>
  </si>
  <si>
    <t>2 children</t>
  </si>
  <si>
    <t>3 or more children</t>
  </si>
  <si>
    <t>For the categorical variables with few values, remain the same.</t>
  </si>
  <si>
    <t>The variable # of Children has 6 categories. Count how many values under each category.</t>
  </si>
  <si>
    <t>The sizes of these 2 sub-stratum are relatively smaller than others.</t>
  </si>
  <si>
    <t>Revised 4 bins have a more even number of observations on each bin. And went from 6 categories to 4.</t>
  </si>
  <si>
    <t>May have some unintended consequences on the classifier.</t>
  </si>
  <si>
    <t># of Children Bins</t>
  </si>
  <si>
    <t>% of the dataset to become part of the test</t>
  </si>
  <si>
    <t># of total datapoints</t>
  </si>
  <si>
    <t># of datapoints needed in the test</t>
  </si>
  <si>
    <t>Subset</t>
  </si>
  <si>
    <t>RAND()</t>
  </si>
  <si>
    <t>Train</t>
  </si>
  <si>
    <t>Test</t>
  </si>
  <si>
    <t>Create Bins</t>
  </si>
  <si>
    <t>Create a new category for predict model.</t>
  </si>
  <si>
    <t>Annual expenditure over $40k</t>
  </si>
  <si>
    <t>x</t>
  </si>
  <si>
    <t>Total Probability of Yes</t>
  </si>
  <si>
    <t>Total Probability of No</t>
  </si>
  <si>
    <t>Probability of Yes</t>
  </si>
  <si>
    <t>Probability of No</t>
  </si>
  <si>
    <t>Prediction</t>
  </si>
  <si>
    <t>Correct/Incorrect</t>
  </si>
  <si>
    <t>Predicted</t>
  </si>
  <si>
    <t>Actual</t>
  </si>
  <si>
    <t>Totals</t>
  </si>
  <si>
    <t>Recall</t>
  </si>
  <si>
    <t>True Positives / (True Positives + False Negatives)</t>
  </si>
  <si>
    <t>Precision</t>
  </si>
  <si>
    <t>True Positives / (True Positives + False Positives )</t>
  </si>
  <si>
    <t>False Positive Rate</t>
  </si>
  <si>
    <t>False Positive / (False Positive + True Negative)</t>
  </si>
  <si>
    <t>False Negative Rate</t>
  </si>
  <si>
    <t>False Negatives / (False Negatives + True Positives)</t>
  </si>
  <si>
    <t>Specificity</t>
  </si>
  <si>
    <t>True Negatives / (True Negatives + False Negatives)</t>
  </si>
  <si>
    <t>Accuracy</t>
  </si>
  <si>
    <t>(True Positive + True Negative) / (Total Positives + Total Negatives)</t>
  </si>
  <si>
    <t>Total Probability</t>
  </si>
  <si>
    <t>Annual expenditure over $25k</t>
  </si>
  <si>
    <t>Compile to Bins</t>
  </si>
  <si>
    <t>New profile</t>
  </si>
  <si>
    <t>Probability</t>
  </si>
  <si>
    <t>Will this person spend over $25k in healthcare annually?</t>
  </si>
  <si>
    <t>over 27 year old</t>
  </si>
  <si>
    <t>doesn't matter</t>
  </si>
  <si>
    <t>Key factor</t>
  </si>
  <si>
    <t>&gt;= 30.38</t>
  </si>
  <si>
    <t>P-value is very high, showing the reality may be the opposite. The coefficient is not secured.</t>
  </si>
  <si>
    <t>can be explained by BMI.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</si>
</sst>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_);_(* \(#,##0.0\);_(* &quot;-&quot;??_);_(@_)"/>
    <numFmt numFmtId="165" formatCode="_(* #,##0.000000_);_(* \(#,##0.000000\);_(* &quot;-&quot;??_);_(@_)"/>
    <numFmt numFmtId="166" formatCode="0.0%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Tahoma"/>
      <family val="2"/>
    </font>
    <font>
      <b/>
      <strike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9" tint="-0.249977111117893"/>
      <name val="Calibri"/>
      <family val="2"/>
      <scheme val="minor"/>
    </font>
    <font>
      <i/>
      <sz val="11"/>
      <color theme="5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i/>
      <sz val="11"/>
      <color theme="9" tint="-0.499984740745262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i/>
      <sz val="11"/>
      <color theme="5" tint="-0.499984740745262"/>
      <name val="Calibri"/>
      <family val="2"/>
      <scheme val="minor"/>
    </font>
    <font>
      <sz val="11"/>
      <color rgb="FFC00000"/>
      <name val="Calibri"/>
      <family val="2"/>
      <scheme val="minor"/>
    </font>
    <font>
      <i/>
      <sz val="11"/>
      <color rgb="FFC00000"/>
      <name val="Calibri"/>
      <family val="2"/>
      <scheme val="minor"/>
    </font>
    <font>
      <b/>
      <i/>
      <sz val="11"/>
      <color theme="4" tint="-0.249977111117893"/>
      <name val="Calibri"/>
      <family val="2"/>
      <scheme val="minor"/>
    </font>
    <font>
      <b/>
      <i/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  <font>
      <b/>
      <i/>
      <sz val="1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5" tint="0.39997558519241921"/>
      </top>
      <bottom/>
      <diagonal/>
    </border>
    <border>
      <left/>
      <right/>
      <top style="thin">
        <color theme="5" tint="0.39997558519241921"/>
      </top>
      <bottom/>
      <diagonal/>
    </border>
    <border>
      <left/>
      <right style="thin">
        <color theme="5" tint="0.39997558519241921"/>
      </right>
      <top style="thin">
        <color theme="5" tint="0.39997558519241921"/>
      </top>
      <bottom/>
      <diagonal/>
    </border>
    <border>
      <left style="thin">
        <color theme="5" tint="0.39997558519241921"/>
      </left>
      <right/>
      <top style="thin">
        <color theme="4" tint="0.39997558519241921"/>
      </top>
      <bottom/>
      <diagonal/>
    </border>
    <border>
      <left style="thin">
        <color theme="5" tint="0.39997558519241921"/>
      </left>
      <right/>
      <top style="thin">
        <color theme="5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5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8">
    <xf numFmtId="0" fontId="0" fillId="0" borderId="0" xfId="0"/>
    <xf numFmtId="43" fontId="0" fillId="0" borderId="0" xfId="43" applyFont="1"/>
    <xf numFmtId="44" fontId="0" fillId="0" borderId="0" xfId="1" applyFont="1"/>
    <xf numFmtId="164" fontId="0" fillId="0" borderId="0" xfId="43" applyNumberFormat="1" applyFont="1"/>
    <xf numFmtId="0" fontId="16" fillId="0" borderId="0" xfId="0" applyFon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43" fontId="18" fillId="0" borderId="11" xfId="43" applyFont="1" applyFill="1" applyBorder="1" applyAlignment="1">
      <alignment horizontal="centerContinuous"/>
    </xf>
    <xf numFmtId="43" fontId="0" fillId="0" borderId="0" xfId="43" applyFont="1" applyFill="1" applyBorder="1" applyAlignment="1"/>
    <xf numFmtId="43" fontId="0" fillId="0" borderId="10" xfId="43" applyFont="1" applyFill="1" applyBorder="1" applyAlignment="1"/>
    <xf numFmtId="43" fontId="18" fillId="0" borderId="11" xfId="43" applyFont="1" applyFill="1" applyBorder="1" applyAlignment="1">
      <alignment horizontal="center"/>
    </xf>
    <xf numFmtId="164" fontId="0" fillId="34" borderId="0" xfId="0" applyNumberFormat="1" applyFill="1" applyAlignment="1">
      <alignment horizontal="left"/>
    </xf>
    <xf numFmtId="0" fontId="0" fillId="34" borderId="0" xfId="0" applyFill="1" applyAlignment="1">
      <alignment horizontal="left"/>
    </xf>
    <xf numFmtId="44" fontId="16" fillId="0" borderId="0" xfId="1" applyFont="1"/>
    <xf numFmtId="0" fontId="16" fillId="0" borderId="0" xfId="0" applyFont="1" applyFill="1"/>
    <xf numFmtId="44" fontId="0" fillId="33" borderId="0" xfId="1" applyFont="1" applyFill="1"/>
    <xf numFmtId="43" fontId="0" fillId="0" borderId="0" xfId="0" applyNumberFormat="1"/>
    <xf numFmtId="43" fontId="0" fillId="33" borderId="0" xfId="0" applyNumberFormat="1" applyFill="1"/>
    <xf numFmtId="9" fontId="0" fillId="0" borderId="0" xfId="44" applyFont="1"/>
    <xf numFmtId="10" fontId="0" fillId="36" borderId="0" xfId="44" applyNumberFormat="1" applyFont="1" applyFill="1" applyBorder="1" applyAlignment="1"/>
    <xf numFmtId="0" fontId="19" fillId="0" borderId="0" xfId="0" pivotButton="1" applyFont="1"/>
    <xf numFmtId="43" fontId="0" fillId="0" borderId="0" xfId="0" applyNumberFormat="1" applyFill="1"/>
    <xf numFmtId="43" fontId="0" fillId="0" borderId="0" xfId="43" applyFont="1" applyBorder="1"/>
    <xf numFmtId="0" fontId="0" fillId="34" borderId="0" xfId="0" applyFill="1"/>
    <xf numFmtId="43" fontId="16" fillId="0" borderId="0" xfId="43" applyFont="1"/>
    <xf numFmtId="43" fontId="16" fillId="0" borderId="12" xfId="43" applyFont="1" applyBorder="1"/>
    <xf numFmtId="0" fontId="16" fillId="0" borderId="12" xfId="0" applyFont="1" applyBorder="1" applyAlignment="1">
      <alignment horizontal="left"/>
    </xf>
    <xf numFmtId="0" fontId="16" fillId="0" borderId="12" xfId="0" applyFont="1" applyBorder="1"/>
    <xf numFmtId="44" fontId="16" fillId="0" borderId="12" xfId="1" applyFont="1" applyBorder="1"/>
    <xf numFmtId="0" fontId="0" fillId="0" borderId="0" xfId="43" applyNumberFormat="1" applyFont="1" applyAlignment="1">
      <alignment horizontal="left"/>
    </xf>
    <xf numFmtId="10" fontId="0" fillId="0" borderId="0" xfId="44" applyNumberFormat="1" applyFont="1" applyFill="1" applyBorder="1" applyAlignment="1"/>
    <xf numFmtId="0" fontId="16" fillId="39" borderId="0" xfId="0" applyFont="1" applyFill="1"/>
    <xf numFmtId="0" fontId="16" fillId="40" borderId="0" xfId="0" applyFont="1" applyFill="1"/>
    <xf numFmtId="10" fontId="0" fillId="35" borderId="0" xfId="44" applyNumberFormat="1" applyFont="1" applyFill="1" applyBorder="1" applyAlignment="1"/>
    <xf numFmtId="10" fontId="0" fillId="35" borderId="10" xfId="44" applyNumberFormat="1" applyFont="1" applyFill="1" applyBorder="1" applyAlignment="1"/>
    <xf numFmtId="10" fontId="0" fillId="0" borderId="10" xfId="44" applyNumberFormat="1" applyFont="1" applyFill="1" applyBorder="1" applyAlignment="1"/>
    <xf numFmtId="44" fontId="0" fillId="34" borderId="0" xfId="1" applyFont="1" applyFill="1"/>
    <xf numFmtId="164" fontId="0" fillId="34" borderId="0" xfId="43" applyNumberFormat="1" applyFont="1" applyFill="1"/>
    <xf numFmtId="164" fontId="0" fillId="34" borderId="0" xfId="0" applyNumberFormat="1" applyFill="1"/>
    <xf numFmtId="0" fontId="0" fillId="0" borderId="0" xfId="0" applyFill="1"/>
    <xf numFmtId="43" fontId="16" fillId="38" borderId="0" xfId="43" applyFont="1" applyFill="1"/>
    <xf numFmtId="43" fontId="21" fillId="38" borderId="0" xfId="43" applyFont="1" applyFill="1"/>
    <xf numFmtId="0" fontId="22" fillId="0" borderId="0" xfId="0" applyFont="1"/>
    <xf numFmtId="0" fontId="21" fillId="39" borderId="0" xfId="0" applyFont="1" applyFill="1"/>
    <xf numFmtId="44" fontId="16" fillId="38" borderId="0" xfId="1" applyFont="1" applyFill="1"/>
    <xf numFmtId="0" fontId="21" fillId="41" borderId="0" xfId="0" applyFont="1" applyFill="1"/>
    <xf numFmtId="44" fontId="0" fillId="0" borderId="0" xfId="1" applyFont="1" applyFill="1"/>
    <xf numFmtId="43" fontId="24" fillId="0" borderId="0" xfId="43" applyFont="1"/>
    <xf numFmtId="10" fontId="24" fillId="0" borderId="0" xfId="43" applyNumberFormat="1" applyFont="1"/>
    <xf numFmtId="0" fontId="25" fillId="0" borderId="0" xfId="0" applyFont="1"/>
    <xf numFmtId="43" fontId="0" fillId="43" borderId="0" xfId="43" applyFont="1" applyFill="1"/>
    <xf numFmtId="43" fontId="26" fillId="43" borderId="0" xfId="43" applyFont="1" applyFill="1"/>
    <xf numFmtId="0" fontId="0" fillId="43" borderId="0" xfId="0" applyFill="1"/>
    <xf numFmtId="43" fontId="18" fillId="43" borderId="11" xfId="43" applyFont="1" applyFill="1" applyBorder="1" applyAlignment="1">
      <alignment horizontal="centerContinuous"/>
    </xf>
    <xf numFmtId="43" fontId="0" fillId="43" borderId="0" xfId="43" applyFont="1" applyFill="1" applyBorder="1" applyAlignment="1"/>
    <xf numFmtId="10" fontId="0" fillId="43" borderId="0" xfId="44" applyNumberFormat="1" applyFont="1" applyFill="1" applyBorder="1" applyAlignment="1"/>
    <xf numFmtId="10" fontId="24" fillId="43" borderId="0" xfId="43" applyNumberFormat="1" applyFont="1" applyFill="1"/>
    <xf numFmtId="43" fontId="24" fillId="43" borderId="0" xfId="43" applyFont="1" applyFill="1"/>
    <xf numFmtId="43" fontId="0" fillId="43" borderId="10" xfId="43" applyFont="1" applyFill="1" applyBorder="1" applyAlignment="1"/>
    <xf numFmtId="43" fontId="18" fillId="43" borderId="11" xfId="43" applyFont="1" applyFill="1" applyBorder="1" applyAlignment="1">
      <alignment horizontal="center"/>
    </xf>
    <xf numFmtId="10" fontId="0" fillId="43" borderId="10" xfId="44" applyNumberFormat="1" applyFont="1" applyFill="1" applyBorder="1" applyAlignment="1"/>
    <xf numFmtId="0" fontId="0" fillId="0" borderId="0" xfId="0" applyAlignment="1">
      <alignment horizontal="center"/>
    </xf>
    <xf numFmtId="1" fontId="0" fillId="0" borderId="0" xfId="0" applyNumberFormat="1"/>
    <xf numFmtId="1" fontId="0" fillId="0" borderId="0" xfId="43" applyNumberFormat="1" applyFont="1"/>
    <xf numFmtId="0" fontId="23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 applyAlignment="1">
      <alignment horizontal="left"/>
    </xf>
    <xf numFmtId="0" fontId="34" fillId="0" borderId="0" xfId="0" applyFont="1"/>
    <xf numFmtId="0" fontId="35" fillId="0" borderId="0" xfId="0" applyFont="1"/>
    <xf numFmtId="0" fontId="36" fillId="0" borderId="0" xfId="0" applyFont="1"/>
    <xf numFmtId="0" fontId="37" fillId="0" borderId="0" xfId="0" applyFont="1"/>
    <xf numFmtId="165" fontId="0" fillId="0" borderId="0" xfId="43" applyNumberFormat="1" applyFont="1"/>
    <xf numFmtId="0" fontId="26" fillId="0" borderId="0" xfId="0" applyFont="1"/>
    <xf numFmtId="0" fontId="38" fillId="0" borderId="0" xfId="0" applyFont="1"/>
    <xf numFmtId="0" fontId="39" fillId="0" borderId="0" xfId="0" applyFont="1"/>
    <xf numFmtId="0" fontId="40" fillId="0" borderId="0" xfId="0" applyFont="1"/>
    <xf numFmtId="0" fontId="0" fillId="46" borderId="17" xfId="0" applyFont="1" applyFill="1" applyBorder="1"/>
    <xf numFmtId="0" fontId="0" fillId="46" borderId="18" xfId="0" applyFont="1" applyFill="1" applyBorder="1"/>
    <xf numFmtId="0" fontId="13" fillId="45" borderId="20" xfId="0" applyFont="1" applyFill="1" applyBorder="1"/>
    <xf numFmtId="0" fontId="13" fillId="45" borderId="21" xfId="0" applyFont="1" applyFill="1" applyBorder="1"/>
    <xf numFmtId="0" fontId="13" fillId="45" borderId="22" xfId="0" applyFont="1" applyFill="1" applyBorder="1"/>
    <xf numFmtId="0" fontId="13" fillId="45" borderId="23" xfId="0" applyFont="1" applyFill="1" applyBorder="1" applyAlignment="1">
      <alignment horizontal="center"/>
    </xf>
    <xf numFmtId="0" fontId="0" fillId="46" borderId="20" xfId="0" applyFont="1" applyFill="1" applyBorder="1"/>
    <xf numFmtId="0" fontId="0" fillId="46" borderId="21" xfId="0" applyFont="1" applyFill="1" applyBorder="1"/>
    <xf numFmtId="0" fontId="0" fillId="46" borderId="22" xfId="0" applyFont="1" applyFill="1" applyBorder="1"/>
    <xf numFmtId="1" fontId="0" fillId="46" borderId="22" xfId="43" applyNumberFormat="1" applyFont="1" applyFill="1" applyBorder="1"/>
    <xf numFmtId="44" fontId="0" fillId="46" borderId="23" xfId="1" applyNumberFormat="1" applyFont="1" applyFill="1" applyBorder="1" applyAlignment="1">
      <alignment horizontal="center"/>
    </xf>
    <xf numFmtId="0" fontId="0" fillId="0" borderId="24" xfId="0" applyFont="1" applyBorder="1"/>
    <xf numFmtId="0" fontId="0" fillId="0" borderId="22" xfId="0" applyFont="1" applyBorder="1"/>
    <xf numFmtId="1" fontId="0" fillId="0" borderId="22" xfId="43" applyNumberFormat="1" applyFont="1" applyBorder="1"/>
    <xf numFmtId="44" fontId="0" fillId="0" borderId="23" xfId="1" applyNumberFormat="1" applyFont="1" applyBorder="1" applyAlignment="1">
      <alignment horizontal="center"/>
    </xf>
    <xf numFmtId="0" fontId="0" fillId="46" borderId="25" xfId="0" applyFont="1" applyFill="1" applyBorder="1"/>
    <xf numFmtId="0" fontId="0" fillId="0" borderId="25" xfId="0" applyFont="1" applyBorder="1"/>
    <xf numFmtId="1" fontId="0" fillId="46" borderId="22" xfId="0" applyNumberFormat="1" applyFont="1" applyFill="1" applyBorder="1"/>
    <xf numFmtId="1" fontId="0" fillId="46" borderId="17" xfId="43" applyNumberFormat="1" applyFont="1" applyFill="1" applyBorder="1"/>
    <xf numFmtId="44" fontId="0" fillId="46" borderId="19" xfId="1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6" fontId="0" fillId="0" borderId="0" xfId="44" applyNumberFormat="1" applyFont="1"/>
    <xf numFmtId="166" fontId="0" fillId="0" borderId="0" xfId="0" applyNumberFormat="1"/>
    <xf numFmtId="0" fontId="16" fillId="0" borderId="0" xfId="0" applyFont="1" applyAlignment="1">
      <alignment horizontal="left"/>
    </xf>
    <xf numFmtId="0" fontId="29" fillId="47" borderId="0" xfId="0" applyFont="1" applyFill="1"/>
    <xf numFmtId="0" fontId="32" fillId="48" borderId="0" xfId="0" applyFont="1" applyFill="1"/>
    <xf numFmtId="0" fontId="16" fillId="0" borderId="0" xfId="0" applyNumberFormat="1" applyFont="1"/>
    <xf numFmtId="43" fontId="0" fillId="46" borderId="22" xfId="43" applyNumberFormat="1" applyFont="1" applyFill="1" applyBorder="1"/>
    <xf numFmtId="43" fontId="0" fillId="0" borderId="22" xfId="43" applyNumberFormat="1" applyFont="1" applyBorder="1"/>
    <xf numFmtId="43" fontId="0" fillId="46" borderId="17" xfId="43" applyNumberFormat="1" applyFont="1" applyFill="1" applyBorder="1"/>
    <xf numFmtId="43" fontId="0" fillId="0" borderId="0" xfId="0" applyNumberFormat="1" applyFont="1" applyFill="1" applyBorder="1" applyAlignment="1">
      <alignment horizontal="center"/>
    </xf>
    <xf numFmtId="166" fontId="0" fillId="0" borderId="0" xfId="44" applyNumberFormat="1" applyFont="1" applyFill="1" applyAlignment="1">
      <alignment horizontal="center"/>
    </xf>
    <xf numFmtId="166" fontId="0" fillId="0" borderId="0" xfId="0" applyNumberFormat="1" applyFill="1"/>
    <xf numFmtId="0" fontId="32" fillId="0" borderId="0" xfId="0" applyFont="1" applyFill="1"/>
    <xf numFmtId="166" fontId="0" fillId="0" borderId="0" xfId="44" applyNumberFormat="1" applyFont="1" applyFill="1"/>
    <xf numFmtId="0" fontId="41" fillId="0" borderId="0" xfId="0" applyFont="1" applyAlignment="1">
      <alignment horizontal="center"/>
    </xf>
    <xf numFmtId="0" fontId="42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26" fillId="0" borderId="0" xfId="0" applyFont="1" applyAlignment="1">
      <alignment horizontal="right"/>
    </xf>
    <xf numFmtId="0" fontId="0" fillId="0" borderId="0" xfId="0" applyAlignment="1">
      <alignment horizontal="right"/>
    </xf>
    <xf numFmtId="0" fontId="29" fillId="0" borderId="0" xfId="0" applyFont="1" applyFill="1"/>
    <xf numFmtId="0" fontId="0" fillId="0" borderId="0" xfId="0" applyFill="1" applyAlignment="1">
      <alignment horizontal="center"/>
    </xf>
    <xf numFmtId="0" fontId="13" fillId="44" borderId="20" xfId="0" applyFont="1" applyFill="1" applyBorder="1"/>
    <xf numFmtId="0" fontId="13" fillId="44" borderId="13" xfId="0" applyFont="1" applyFill="1" applyBorder="1"/>
    <xf numFmtId="44" fontId="13" fillId="44" borderId="26" xfId="1" applyNumberFormat="1" applyFont="1" applyFill="1" applyBorder="1"/>
    <xf numFmtId="0" fontId="0" fillId="42" borderId="20" xfId="0" applyFont="1" applyFill="1" applyBorder="1" applyAlignment="1">
      <alignment horizontal="left"/>
    </xf>
    <xf numFmtId="0" fontId="0" fillId="42" borderId="13" xfId="43" applyNumberFormat="1" applyFont="1" applyFill="1" applyBorder="1" applyAlignment="1">
      <alignment horizontal="left"/>
    </xf>
    <xf numFmtId="0" fontId="0" fillId="42" borderId="13" xfId="0" applyFont="1" applyFill="1" applyBorder="1" applyAlignment="1">
      <alignment horizontal="left"/>
    </xf>
    <xf numFmtId="43" fontId="0" fillId="42" borderId="13" xfId="43" applyNumberFormat="1" applyFont="1" applyFill="1" applyBorder="1" applyAlignment="1">
      <alignment horizontal="left"/>
    </xf>
    <xf numFmtId="44" fontId="0" fillId="42" borderId="26" xfId="1" applyNumberFormat="1" applyFont="1" applyFill="1" applyBorder="1" applyAlignment="1">
      <alignment horizontal="left"/>
    </xf>
    <xf numFmtId="0" fontId="0" fillId="0" borderId="20" xfId="0" applyFont="1" applyBorder="1" applyAlignment="1">
      <alignment horizontal="left"/>
    </xf>
    <xf numFmtId="0" fontId="0" fillId="0" borderId="13" xfId="43" applyNumberFormat="1" applyFont="1" applyBorder="1" applyAlignment="1">
      <alignment horizontal="left"/>
    </xf>
    <xf numFmtId="0" fontId="0" fillId="0" borderId="13" xfId="0" applyFont="1" applyBorder="1" applyAlignment="1">
      <alignment horizontal="left"/>
    </xf>
    <xf numFmtId="43" fontId="0" fillId="0" borderId="13" xfId="43" applyNumberFormat="1" applyFont="1" applyBorder="1" applyAlignment="1">
      <alignment horizontal="left"/>
    </xf>
    <xf numFmtId="44" fontId="0" fillId="0" borderId="26" xfId="1" applyNumberFormat="1" applyFont="1" applyBorder="1" applyAlignment="1">
      <alignment horizontal="left"/>
    </xf>
    <xf numFmtId="0" fontId="0" fillId="34" borderId="13" xfId="43" applyNumberFormat="1" applyFont="1" applyFill="1" applyBorder="1" applyAlignment="1">
      <alignment horizontal="left"/>
    </xf>
    <xf numFmtId="0" fontId="0" fillId="0" borderId="14" xfId="0" applyFont="1" applyBorder="1" applyAlignment="1">
      <alignment horizontal="left"/>
    </xf>
    <xf numFmtId="0" fontId="0" fillId="0" borderId="15" xfId="43" applyNumberFormat="1" applyFont="1" applyBorder="1" applyAlignment="1">
      <alignment horizontal="left"/>
    </xf>
    <xf numFmtId="0" fontId="0" fillId="0" borderId="15" xfId="0" applyFont="1" applyBorder="1" applyAlignment="1">
      <alignment horizontal="left"/>
    </xf>
    <xf numFmtId="43" fontId="0" fillId="0" borderId="15" xfId="43" applyNumberFormat="1" applyFont="1" applyBorder="1" applyAlignment="1">
      <alignment horizontal="left"/>
    </xf>
    <xf numFmtId="44" fontId="0" fillId="0" borderId="16" xfId="1" applyNumberFormat="1" applyFont="1" applyBorder="1" applyAlignment="1">
      <alignment horizontal="left"/>
    </xf>
    <xf numFmtId="0" fontId="23" fillId="0" borderId="0" xfId="0" applyFont="1" applyFill="1" applyBorder="1"/>
    <xf numFmtId="0" fontId="13" fillId="37" borderId="0" xfId="0" applyFont="1" applyFill="1" applyAlignment="1">
      <alignment horizontal="center"/>
    </xf>
    <xf numFmtId="43" fontId="13" fillId="37" borderId="0" xfId="43" applyFont="1" applyFill="1" applyAlignment="1">
      <alignment horizont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center"/>
    </xf>
    <xf numFmtId="43" fontId="0" fillId="47" borderId="0" xfId="43" applyFont="1" applyFill="1"/>
    <xf numFmtId="0" fontId="18" fillId="0" borderId="0" xfId="0" applyFont="1"/>
    <xf numFmtId="43" fontId="0" fillId="48" borderId="0" xfId="43" applyFont="1" applyFill="1"/>
    <xf numFmtId="43" fontId="0" fillId="0" borderId="0" xfId="43" applyFont="1" applyFill="1" applyAlignment="1">
      <alignment horizontal="center"/>
    </xf>
    <xf numFmtId="0" fontId="43" fillId="0" borderId="0" xfId="0" applyFont="1" applyFill="1" applyBorder="1" applyAlignment="1">
      <alignment horizontal="right"/>
    </xf>
    <xf numFmtId="0" fontId="26" fillId="41" borderId="0" xfId="0" applyFont="1" applyFill="1"/>
    <xf numFmtId="0" fontId="0" fillId="41" borderId="0" xfId="0" applyFill="1"/>
    <xf numFmtId="0" fontId="43" fillId="41" borderId="0" xfId="0" applyFont="1" applyFill="1" applyBorder="1"/>
    <xf numFmtId="0" fontId="16" fillId="41" borderId="0" xfId="0" applyFont="1" applyFill="1" applyAlignment="1">
      <alignment horizontal="center"/>
    </xf>
    <xf numFmtId="2" fontId="0" fillId="0" borderId="0" xfId="43" applyNumberFormat="1" applyFont="1" applyAlignment="1">
      <alignment horizontal="center"/>
    </xf>
    <xf numFmtId="0" fontId="0" fillId="34" borderId="0" xfId="0" applyFill="1" applyAlignment="1">
      <alignment horizontal="center"/>
    </xf>
    <xf numFmtId="0" fontId="19" fillId="0" borderId="0" xfId="40" applyFont="1" applyFill="1" applyAlignment="1">
      <alignment horizontal="center"/>
    </xf>
    <xf numFmtId="0" fontId="19" fillId="0" borderId="0" xfId="10" applyFont="1" applyFill="1" applyBorder="1" applyAlignment="1">
      <alignment horizontal="center"/>
    </xf>
    <xf numFmtId="2" fontId="16" fillId="0" borderId="0" xfId="43" applyNumberFormat="1" applyFont="1" applyAlignment="1">
      <alignment horizontal="center"/>
    </xf>
    <xf numFmtId="0" fontId="0" fillId="35" borderId="0" xfId="0" applyFill="1" applyAlignment="1">
      <alignment horizontal="left"/>
    </xf>
    <xf numFmtId="43" fontId="14" fillId="0" borderId="0" xfId="43" applyFont="1" applyFill="1" applyBorder="1" applyAlignment="1"/>
    <xf numFmtId="43" fontId="14" fillId="0" borderId="10" xfId="43" applyFont="1" applyFill="1" applyBorder="1" applyAlignment="1"/>
    <xf numFmtId="0" fontId="1" fillId="47" borderId="0" xfId="40" applyFill="1" applyAlignment="1">
      <alignment horizontal="center"/>
    </xf>
    <xf numFmtId="0" fontId="9" fillId="48" borderId="0" xfId="10" applyFill="1" applyBorder="1" applyAlignment="1">
      <alignment horizontal="center"/>
    </xf>
  </cellXfs>
  <cellStyles count="45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43" builtinId="3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4" builtinId="5"/>
    <cellStyle name="Title" xfId="2" builtinId="15" customBuiltin="1"/>
    <cellStyle name="Total" xfId="18" builtinId="25" customBuiltin="1"/>
    <cellStyle name="Warning Text" xfId="15" builtinId="11" customBuiltin="1"/>
  </cellStyles>
  <dxfs count="46">
    <dxf>
      <font>
        <color theme="5" tint="-0.499984740745262"/>
      </font>
      <fill>
        <patternFill>
          <fgColor auto="1"/>
          <bgColor theme="5" tint="0.59996337778862885"/>
        </patternFill>
      </fill>
    </dxf>
    <dxf>
      <font>
        <color theme="9" tint="-0.499984740745262"/>
      </font>
      <fill>
        <patternFill>
          <fgColor auto="1"/>
          <bgColor theme="9" tint="0.59996337778862885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5" tint="-0.499984740745262"/>
      </font>
      <fill>
        <patternFill>
          <bgColor theme="5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.0_);_(* \(#,##0.0\);_(* &quot;-&quot;??_);_(@_)"/>
    </dxf>
    <dxf>
      <numFmt numFmtId="0" formatCode="General"/>
    </dxf>
    <dxf>
      <numFmt numFmtId="165" formatCode="_(* #,##0.000000_);_(* \(#,##0.000000\);_(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.0_);_(* \(#,##0.0\);_(* &quot;-&quot;??_);_(@_)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.0_);_(* \(#,##0.0\);_(* &quot;-&quot;??_);_(@_)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.0_);_(* \(#,##0.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.0_);_(* \(#,##0.0\);_(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solid">
          <bgColor rgb="FFFFFF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rgb="FFFFFF00"/>
        </patternFill>
      </fill>
    </dxf>
    <dxf>
      <font>
        <color auto="1"/>
      </font>
    </dxf>
    <dxf>
      <fill>
        <patternFill patternType="solid">
          <bgColor rgb="FFFFFF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>
          <bgColor auto="1"/>
        </patternFill>
      </fill>
    </dxf>
    <dxf>
      <font>
        <color auto="1"/>
      </font>
    </dxf>
    <dxf>
      <fill>
        <patternFill patternType="none">
          <fgColor indexed="64"/>
          <bgColor indexed="65"/>
        </patternFill>
      </fill>
    </dxf>
    <dxf>
      <numFmt numFmtId="35" formatCode="_(* #,##0.00_);_(* \(#,##0.00\);_(* &quot;-&quot;??_);_(@_)"/>
    </dxf>
    <dxf>
      <font>
        <color auto="1"/>
      </font>
    </dxf>
    <dxf>
      <fill>
        <patternFill patternType="solid">
          <bgColor theme="9" tint="0.79998168889431442"/>
        </patternFill>
      </fill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159</xdr:row>
      <xdr:rowOff>114300</xdr:rowOff>
    </xdr:from>
    <xdr:to>
      <xdr:col>7</xdr:col>
      <xdr:colOff>762000</xdr:colOff>
      <xdr:row>162</xdr:row>
      <xdr:rowOff>50800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8F59463-CCD5-6044-BD3A-0D0443EB7883}"/>
            </a:ext>
          </a:extLst>
        </xdr:cNvPr>
        <xdr:cNvSpPr txBox="1"/>
      </xdr:nvSpPr>
      <xdr:spPr>
        <a:xfrm>
          <a:off x="2311400" y="26479500"/>
          <a:ext cx="5867400" cy="520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 i="1" u="none" strike="noStrike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 With a 72.43% Adjusted R Square and all the p-value of independent variables below 5%, this is the model I'm going to use. </a:t>
          </a:r>
          <a:r>
            <a:rPr lang="en-US" sz="1200">
              <a:solidFill>
                <a:schemeClr val="accent1"/>
              </a:solidFill>
            </a:rPr>
            <a:t> 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Hsiu-Ping Huang" id="{9BEF438D-AA65-544B-BB2F-18373E3E6CC3}" userId="S::hhuang2020@student.hult.edu::3d523684-84db-4a23-a645-f61738ea082a" providerId="AD"/>
</personList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Alice Huang" refreshedDate="44506.950601388889" createdVersion="7" refreshedVersion="7" minRefreshableVersion="3" recordCount="1341" xr:uid="{50DA505A-0909-BB4C-BF42-689AD67CE909}">
  <cacheSource type="worksheet">
    <worksheetSource ref="A1:I1342" sheet="OriginalData"/>
  </cacheSource>
  <cacheFields count="9">
    <cacheField name="ID" numFmtId="0">
      <sharedItems containsSemiMixedTypes="0" containsString="0" containsNumber="1" containsInteger="1" minValue="10002" maxValue="11342"/>
    </cacheField>
    <cacheField name="Region" numFmtId="0">
      <sharedItems containsBlank="1" count="5">
        <s v="northeast"/>
        <s v="northwest"/>
        <s v="southwest"/>
        <s v="southeast"/>
        <m/>
      </sharedItems>
    </cacheField>
    <cacheField name="Age" numFmtId="0">
      <sharedItems containsSemiMixedTypes="0" containsString="0" containsNumber="1" minValue="18" maxValue="64" count="48">
        <n v="24"/>
        <n v="42"/>
        <n v="28"/>
        <n v="25"/>
        <n v="48"/>
        <n v="59"/>
        <n v="40"/>
        <n v="35"/>
        <n v="49"/>
        <n v="55"/>
        <n v="58"/>
        <n v="53"/>
        <n v="47"/>
        <n v="45"/>
        <n v="29"/>
        <n v="18"/>
        <n v="33"/>
        <n v="51"/>
        <n v="21"/>
        <n v="57"/>
        <n v="19"/>
        <n v="52"/>
        <n v="38"/>
        <n v="54"/>
        <n v="44"/>
        <n v="62"/>
        <n v="60"/>
        <n v="27"/>
        <n v="37"/>
        <n v="26"/>
        <n v="63"/>
        <n v="64"/>
        <n v="50"/>
        <n v="22"/>
        <n v="39"/>
        <n v="20"/>
        <n v="31"/>
        <n v="30"/>
        <n v="41"/>
        <n v="61"/>
        <n v="46"/>
        <n v="34"/>
        <n v="43"/>
        <n v="32"/>
        <n v="56"/>
        <n v="36"/>
        <n v="23"/>
        <n v="39.071428571428569"/>
      </sharedItems>
    </cacheField>
    <cacheField name="Height (cm)" numFmtId="164">
      <sharedItems containsSemiMixedTypes="0" containsString="0" containsNumber="1" minValue="1.61" maxValue="205.4" count="390">
        <n v="175"/>
        <n v="171.6"/>
        <n v="162.1"/>
        <n v="161.4"/>
        <n v="165.6"/>
        <n v="172.4"/>
        <n v="167.9"/>
        <n v="174.79999999999998"/>
        <n v="177"/>
        <n v="162"/>
        <n v="179.1"/>
        <n v="168.29999999999998"/>
        <n v="174.4"/>
        <n v="173.29999999999998"/>
        <n v="173.7"/>
        <n v="165.4"/>
        <n v="170.5"/>
        <n v="172.2"/>
        <n v="176.2"/>
        <n v="158.79999999999998"/>
        <n v="164.7"/>
        <n v="157.29999999999998"/>
        <n v="164.79999999999998"/>
        <n v="171.7"/>
        <n v="163.1"/>
        <n v="170.29999999999998"/>
        <n v="170.1"/>
        <n v="178.6"/>
        <n v="181.7"/>
        <n v="164.6"/>
        <n v="185.79999999999998"/>
        <n v="164.1"/>
        <n v="175.1"/>
        <n v="176.9"/>
        <n v="155.6"/>
        <n v="165.79999999999998"/>
        <n v="170.6"/>
        <n v="177.7"/>
        <n v="157.6"/>
        <n v="186.6"/>
        <n v="169.29999999999998"/>
        <n v="184.1"/>
        <n v="180.5"/>
        <n v="158.29999999999998"/>
        <n v="190.1"/>
        <n v="171.29999999999998"/>
        <n v="143.4"/>
        <n v="157.4"/>
        <n v="188.5"/>
        <n v="180"/>
        <n v="165.5"/>
        <n v="173.4"/>
        <n v="162.29999999999998"/>
        <n v="180.9"/>
        <n v="151.5"/>
        <n v="186.79999999999998"/>
        <n v="175.79999999999998"/>
        <n v="177.9"/>
        <n v="149.9"/>
        <n v="178"/>
        <n v="163.9"/>
        <n v="163.19999999999999"/>
        <n v="162.4"/>
        <n v="172.6"/>
        <n v="163.4"/>
        <n v="164.29999999999998"/>
        <n v="159.29999999999998"/>
        <n v="174"/>
        <n v="152.9"/>
        <n v="178.5"/>
        <n v="174.6"/>
        <n v="174.29999999999998"/>
        <n v="179.79999999999998"/>
        <n v="159.19999999999999"/>
        <n v="155.5"/>
        <n v="170.7"/>
        <n v="166.5"/>
        <n v="155.69999999999999"/>
        <n v="147.9"/>
        <n v="177.1"/>
        <n v="177.4"/>
        <n v="162.79999999999998"/>
        <n v="177.6"/>
        <n v="189.2"/>
        <n v="187.6"/>
        <n v="166.79999999999998"/>
        <n v="168.2"/>
        <n v="172.9"/>
        <n v="161.1"/>
        <n v="157.79999999999998"/>
        <n v="176.79999999999998"/>
        <n v="180.6"/>
        <n v="166"/>
        <n v="165.9"/>
        <n v="160.6"/>
        <n v="170"/>
        <n v="147.29999999999998"/>
        <n v="159"/>
        <n v="155.9"/>
        <n v="167.2"/>
        <n v="156.29999999999998"/>
        <n v="163.6"/>
        <n v="169.9"/>
        <n v="169.6"/>
        <n v="179"/>
        <n v="160.5"/>
        <n v="174.7"/>
        <n v="153.1"/>
        <n v="155.79999999999998"/>
        <n v="159.5"/>
        <n v="168.79999999999998"/>
        <n v="177.2"/>
        <n v="161"/>
        <n v="186.29999999999998"/>
        <n v="180.4"/>
        <n v="165.7"/>
        <n v="178.9"/>
        <n v="188.4"/>
        <n v="167.5"/>
        <n v="173.9"/>
        <n v="155"/>
        <n v="183.9"/>
        <n v="165.1"/>
        <n v="173.5"/>
        <n v="149.69999999999999"/>
        <n v="156.69999999999999"/>
        <n v="176.4"/>
        <n v="179.6"/>
        <n v="163.79999999999998"/>
        <n v="170.9"/>
        <n v="171"/>
        <n v="169.7"/>
        <n v="167.8"/>
        <n v="169"/>
        <n v="176.6"/>
        <n v="161.69999999999999"/>
        <n v="155.4"/>
        <n v="158.69999999999999"/>
        <n v="171.1"/>
        <n v="174.2"/>
        <n v="168"/>
        <n v="161.5"/>
        <n v="183.29999999999998"/>
        <n v="160.79999999999998"/>
        <n v="190.7"/>
        <n v="193.29999999999998"/>
        <n v="184.6"/>
        <n v="167.1"/>
        <n v="174.1"/>
        <n v="159.1"/>
        <n v="164.9"/>
        <n v="162.19999999999999"/>
        <n v="146.9"/>
        <n v="193"/>
        <n v="168.5"/>
        <n v="175.9"/>
        <n v="154.1"/>
        <n v="183.2"/>
        <n v="186.1"/>
        <n v="168.6"/>
        <n v="156.1"/>
        <n v="188.79999999999998"/>
        <n v="157.5"/>
        <n v="182.6"/>
        <n v="163.69999999999999"/>
        <n v="172.79999999999998"/>
        <n v="192"/>
        <n v="172.5"/>
        <n v="155.19999999999999"/>
        <n v="195.7"/>
        <n v="176.5"/>
        <n v="160.29999999999998"/>
        <n v="181.29999999999998"/>
        <n v="158"/>
        <n v="170.4"/>
        <n v="173.79999999999998"/>
        <n v="154.5"/>
        <n v="164.2"/>
        <n v="178.2"/>
        <n v="181.5"/>
        <n v="181.1"/>
        <n v="160.9"/>
        <n v="182.79999999999998"/>
        <n v="183.6"/>
        <n v="162.6"/>
        <n v="171.9"/>
        <n v="170.79999999999998"/>
        <n v="172.29999999999998"/>
        <n v="171.5"/>
        <n v="170.2"/>
        <n v="181.2"/>
        <n v="158.9"/>
        <n v="186.9"/>
        <n v="158.6"/>
        <n v="173"/>
        <n v="191.4"/>
        <n v="173.6"/>
        <n v="157"/>
        <n v="161.29999999999998"/>
        <n v="183.5"/>
        <n v="165"/>
        <n v="179.29999999999998"/>
        <n v="167.4"/>
        <n v="166.4"/>
        <n v="175.5"/>
        <n v="159.9"/>
        <n v="157.19999999999999"/>
        <n v="163.29999999999998"/>
        <n v="161.19999999999999"/>
        <n v="187.79999999999998"/>
        <n v="166.29999999999998"/>
        <n v="166.1"/>
        <n v="168.1"/>
        <n v="158.4"/>
        <n v="167.7"/>
        <n v="180.1"/>
        <n v="163.5"/>
        <n v="176.29999999999998"/>
        <n v="163"/>
        <n v="154.79999999999998"/>
        <n v="172.1"/>
        <n v="156.4"/>
        <n v="175.4"/>
        <n v="180.7"/>
        <n v="171.4"/>
        <n v="161.9"/>
        <n v="167.6"/>
        <n v="168.7"/>
        <n v="183.1"/>
        <n v="175.29999999999998"/>
        <n v="175.6"/>
        <n v="184.7"/>
        <n v="155.29999999999998"/>
        <n v="157.69999999999999"/>
        <n v="174.9"/>
        <n v="185.4"/>
        <n v="179.9"/>
        <n v="160.1"/>
        <n v="168.9"/>
        <n v="166.2"/>
        <n v="159.79999999999998"/>
        <n v="154.69999999999999"/>
        <n v="180.79999999999998"/>
        <n v="150.5"/>
        <n v="181.4"/>
        <n v="181.79999999999998"/>
        <n v="165.2"/>
        <n v="166.7"/>
        <n v="157.1"/>
        <n v="154"/>
        <n v="178.79999999999998"/>
        <n v="178.4"/>
        <n v="172"/>
        <n v="169.79999999999998"/>
        <n v="155.1"/>
        <n v="188.1"/>
        <n v="183.4"/>
        <n v="156.9"/>
        <n v="183"/>
        <n v="174.5"/>
        <n v="158.19999999999999"/>
        <n v="167"/>
        <n v="176.1"/>
        <n v="153.9"/>
        <n v="152.29999999999998"/>
        <n v="151.69999999999999"/>
        <n v="166.9"/>
        <n v="158.5"/>
        <n v="164.4"/>
        <n v="167.79999999999998"/>
        <n v="153.29999999999998"/>
        <n v="153.6"/>
        <n v="162.5"/>
        <n v="184.5"/>
        <n v="185.7"/>
        <n v="156.79999999999998"/>
        <n v="156.6"/>
        <n v="190.79999999999998"/>
        <n v="150.79999999999998"/>
        <n v="151.79999999999998"/>
        <n v="154.9"/>
        <n v="191.1"/>
        <n v="161.6"/>
        <n v="149.79999999999998"/>
        <n v="185"/>
        <n v="145.9"/>
        <n v="182.29999999999998"/>
        <n v="187.7"/>
        <n v="178.7"/>
        <n v="172.7"/>
        <n v="153.5"/>
        <n v="182.4"/>
        <n v="160.69999999999999"/>
        <n v="184.29999999999998"/>
        <n v="171.2"/>
        <n v="188.2"/>
        <n v="161.79999999999998"/>
        <n v="162.69999999999999"/>
        <n v="184.2"/>
        <n v="186"/>
        <n v="180.29999999999998"/>
        <n v="182.2"/>
        <n v="156"/>
        <n v="159.69999999999999"/>
        <n v="171.79999999999998"/>
        <n v="181.9"/>
        <n v="140.69999999999999"/>
        <n v="151.9"/>
        <n v="157.9"/>
        <n v="160.19999999999999"/>
        <n v="169.4"/>
        <n v="146.6"/>
        <n v="177.29999999999998"/>
        <n v="183.7"/>
        <n v="148.79999999999998"/>
        <n v="166.6"/>
        <n v="152.69999999999999"/>
        <n v="178.1"/>
        <n v="177.79999999999998"/>
        <n v="158.1"/>
        <n v="162.9"/>
        <n v="175.2"/>
        <n v="151.4"/>
        <n v="152.4"/>
        <n v="185.1"/>
        <n v="179.5"/>
        <n v="169.1"/>
        <n v="169.5"/>
        <n v="168.4"/>
        <n v="153.19999999999999"/>
        <n v="151.6"/>
        <n v="191"/>
        <n v="182.7"/>
        <n v="152.6"/>
        <n v="185.2"/>
        <n v="154.6"/>
        <n v="167.29999999999998"/>
        <n v="176"/>
        <n v="164.5"/>
        <n v="191.9"/>
        <n v="183.79999999999998"/>
        <n v="182.1"/>
        <n v="181.6"/>
        <n v="180.2"/>
        <n v="192.7"/>
        <n v="182"/>
        <n v="191.6"/>
        <n v="179.2"/>
        <n v="184.79999999999998"/>
        <n v="189.4"/>
        <n v="190.4"/>
        <n v="182.9"/>
        <n v="165.29999999999998"/>
        <n v="154.4"/>
        <n v="179.7"/>
        <n v="173.2"/>
        <n v="154.29999999999998"/>
        <n v="185.5"/>
        <n v="181"/>
        <n v="138.69999999999999"/>
        <n v="177.5"/>
        <n v="160.4"/>
        <n v="184.4"/>
        <n v="179.4"/>
        <n v="151.1"/>
        <n v="153.69999999999999"/>
        <n v="187.2"/>
        <n v="152.5"/>
        <n v="151.19999999999999"/>
        <n v="198"/>
        <n v="187.1"/>
        <n v="182.5"/>
        <n v="205.4"/>
        <n v="186.7"/>
        <n v="159.4"/>
        <n v="173.1"/>
        <n v="178.29999999999998"/>
        <n v="151.29999999999998"/>
        <n v="149.4"/>
        <n v="159.6"/>
        <n v="191.2"/>
        <n v="196.29999999999998"/>
        <n v="176.7"/>
        <n v="184"/>
        <n v="156.19999999999999"/>
        <n v="1.61"/>
        <n v="147.6"/>
        <n v="195.79999999999998"/>
        <n v="150.4"/>
        <n v="147.79999999999998"/>
      </sharedItems>
    </cacheField>
    <cacheField name="Weight (lbs)" numFmtId="164">
      <sharedItems containsSemiMixedTypes="0" containsString="0" containsNumber="1" minValue="91.3" maxValue="1853" count="931">
        <n v="203.2"/>
        <n v="209.1"/>
        <n v="181.6"/>
        <n v="165.29999999999998"/>
        <n v="183.1"/>
        <n v="232.79999999999998"/>
        <n v="167.1"/>
        <n v="188.79999999999998"/>
        <n v="178.4"/>
        <n v="259"/>
        <n v="159.69999999999999"/>
        <n v="228.2"/>
        <n v="226"/>
        <n v="175.2"/>
        <n v="248.4"/>
        <n v="240"/>
        <n v="281.60000000000002"/>
        <n v="164.1"/>
        <n v="198.7"/>
        <n v="136.29999999999998"/>
        <n v="159.5"/>
        <n v="200.1"/>
        <n v="132.79999999999998"/>
        <n v="146.5"/>
        <n v="177.1"/>
        <n v="152.4"/>
        <n v="170"/>
        <n v="206.5"/>
        <n v="123.19999999999999"/>
        <n v="184.29999999999998"/>
        <n v="272.90000000000003"/>
        <n v="263.20000000000005"/>
        <n v="175.9"/>
        <n v="129.29999999999998"/>
        <n v="268.70000000000005"/>
        <n v="214.1"/>
        <n v="266.10000000000002"/>
        <n v="173.9"/>
        <n v="180.4"/>
        <n v="181.1"/>
        <n v="173.6"/>
        <n v="212.2"/>
        <n v="146.1"/>
        <n v="194.1"/>
        <n v="244.1"/>
        <n v="226.4"/>
        <n v="142.79999999999998"/>
        <n v="217.5"/>
        <n v="215.5"/>
        <n v="199.4"/>
        <n v="173.7"/>
        <n v="205.29999999999998"/>
        <n v="174.7"/>
        <n v="375.3"/>
        <n v="136"/>
        <n v="189.7"/>
        <n v="252.9"/>
        <n v="178.7"/>
        <n v="228.79999999999998"/>
        <n v="191.79999999999998"/>
        <n v="286.60000000000002"/>
        <n v="243.79999999999998"/>
        <n v="220.4"/>
        <n v="176.6"/>
        <n v="184.4"/>
        <n v="127.6"/>
        <n v="210.9"/>
        <n v="217.6"/>
        <n v="169"/>
        <n v="223.9"/>
        <n v="245.79999999999998"/>
        <n v="150.4"/>
        <n v="184.6"/>
        <n v="169.29999999999998"/>
        <n v="231.6"/>
        <n v="190.9"/>
        <n v="230.9"/>
        <n v="254.5"/>
        <n v="139.5"/>
        <n v="146.9"/>
        <n v="150.6"/>
        <n v="239.4"/>
        <n v="170.1"/>
        <n v="131"/>
        <n v="154.19999999999999"/>
        <n v="281.3"/>
        <n v="192.1"/>
        <n v="230.2"/>
        <n v="241.2"/>
        <n v="210.1"/>
        <n v="309.90000000000003"/>
        <n v="145.69999999999999"/>
        <n v="245.5"/>
        <n v="218.1"/>
        <n v="189.29999999999998"/>
        <n v="148"/>
        <n v="172.2"/>
        <n v="174.4"/>
        <n v="182.6"/>
        <n v="166.1"/>
        <n v="192.79999999999998"/>
        <n v="360.8"/>
        <n v="231.2"/>
        <n v="243.1"/>
        <n v="278.5"/>
        <n v="186.7"/>
        <n v="178.6"/>
        <n v="153.1"/>
        <n v="129.1"/>
        <n v="192.7"/>
        <n v="213.29999999999998"/>
        <n v="109.89999999999999"/>
        <n v="143.79999999999998"/>
        <n v="162.19999999999999"/>
        <n v="177"/>
        <n v="207.7"/>
        <n v="202.79999999999998"/>
        <n v="241.29999999999998"/>
        <n v="146.29999999999998"/>
        <n v="164.79999999999998"/>
        <n v="173.2"/>
        <n v="173.29999999999998"/>
        <n v="154.79999999999998"/>
        <n v="128.6"/>
        <n v="127.8"/>
        <n v="167.6"/>
        <n v="220.9"/>
        <n v="238.1"/>
        <n v="169.79999999999998"/>
        <n v="201"/>
        <n v="252.6"/>
        <n v="151.5"/>
        <n v="158.4"/>
        <n v="223.1"/>
        <n v="234.79999999999998"/>
        <n v="208.29999999999998"/>
        <n v="219.5"/>
        <n v="132.29999999999998"/>
        <n v="135.29999999999998"/>
        <n v="218.2"/>
        <n v="181.29999999999998"/>
        <n v="199.79999999999998"/>
        <n v="200.6"/>
        <n v="204.2"/>
        <n v="188.4"/>
        <n v="200"/>
        <n v="155"/>
        <n v="168.79999999999998"/>
        <n v="141"/>
        <n v="178.5"/>
        <n v="194.5"/>
        <n v="230.6"/>
        <n v="214.29999999999998"/>
        <n v="202.6"/>
        <n v="120.19999999999999"/>
        <n v="1853"/>
        <n v="257.40000000000003"/>
        <n v="229.5"/>
        <n v="207.9"/>
        <n v="153"/>
        <n v="242"/>
        <n v="184.1"/>
        <n v="188.5"/>
        <n v="234.2"/>
        <n v="237"/>
        <n v="230"/>
        <n v="201.79999999999998"/>
        <n v="201.6"/>
        <n v="246.1"/>
        <n v="206.9"/>
        <n v="99.5"/>
        <n v="142.5"/>
        <n v="268.20000000000005"/>
        <n v="177.9"/>
        <n v="250.1"/>
        <n v="253.79999999999998"/>
        <n v="150.79999999999998"/>
        <n v="227"/>
        <n v="185.4"/>
        <n v="190.4"/>
        <n v="181.7"/>
        <n v="223"/>
        <n v="168.29999999999998"/>
        <n v="123.8"/>
        <n v="236.9"/>
        <n v="261.10000000000002"/>
        <n v="306"/>
        <n v="144.19999999999999"/>
        <n v="246.6"/>
        <n v="188.2"/>
        <n v="193.6"/>
        <n v="192.2"/>
        <n v="255.29999999999998"/>
        <n v="209.4"/>
        <n v="160.6"/>
        <n v="103.1"/>
        <n v="195"/>
        <n v="238.2"/>
        <n v="195.5"/>
        <n v="201.9"/>
        <n v="273.3"/>
        <n v="198.1"/>
        <n v="202.4"/>
        <n v="143.1"/>
        <n v="166.4"/>
        <n v="293.8"/>
        <n v="242.29999999999998"/>
        <n v="289.10000000000002"/>
        <n v="221.7"/>
        <n v="204.79999999999998"/>
        <n v="132.4"/>
        <n v="154"/>
        <n v="123.6"/>
        <n v="195.6"/>
        <n v="185.5"/>
        <n v="154.69999999999999"/>
        <n v="232.29999999999998"/>
        <n v="196.1"/>
        <n v="240.2"/>
        <n v="176.79999999999998"/>
        <n v="229.4"/>
        <n v="216.1"/>
        <n v="239.5"/>
        <n v="237.7"/>
        <n v="160.69999999999999"/>
        <n v="242.5"/>
        <n v="170.7"/>
        <n v="199.7"/>
        <n v="284.10000000000002"/>
        <n v="215.29999999999998"/>
        <n v="110.19999999999999"/>
        <n v="253.6"/>
        <n v="140.29999999999998"/>
        <n v="216.5"/>
        <n v="171.9"/>
        <n v="200.29999999999998"/>
        <n v="239.79999999999998"/>
        <n v="226.9"/>
        <n v="204.5"/>
        <n v="151.29999999999998"/>
        <n v="189.9"/>
        <n v="171.79999999999998"/>
        <n v="317.70000000000005"/>
        <n v="230.79999999999998"/>
        <n v="251.1"/>
        <n v="164.5"/>
        <n v="274.20000000000005"/>
        <n v="164.2"/>
        <n v="141.9"/>
        <n v="255.4"/>
        <n v="149.29999999999998"/>
        <n v="238.6"/>
        <n v="241.4"/>
        <n v="237.79999999999998"/>
        <n v="184.5"/>
        <n v="166"/>
        <n v="160.19999999999999"/>
        <n v="183"/>
        <n v="212.79999999999998"/>
        <n v="162.1"/>
        <n v="157.19999999999999"/>
        <n v="219.1"/>
        <n v="263"/>
        <n v="228.9"/>
        <n v="241.79999999999998"/>
        <n v="131.1"/>
        <n v="250.5"/>
        <n v="157"/>
        <n v="291.20000000000005"/>
        <n v="167.29999999999998"/>
        <n v="179.5"/>
        <n v="160"/>
        <n v="163.6"/>
        <n v="195.79999999999998"/>
        <n v="186.5"/>
        <n v="171.6"/>
        <n v="110.39999999999999"/>
        <n v="167.9"/>
        <n v="236.1"/>
        <n v="391.5"/>
        <n v="240.79999999999998"/>
        <n v="185.6"/>
        <n v="95.899999999999991"/>
        <n v="227.5"/>
        <n v="265.8"/>
        <n v="166.9"/>
        <n v="211.4"/>
        <n v="227.79999999999998"/>
        <n v="208.1"/>
        <n v="250.7"/>
        <n v="159.1"/>
        <n v="172.1"/>
        <n v="128.9"/>
        <n v="208.79999999999998"/>
        <n v="165.6"/>
        <n v="193.9"/>
        <n v="193.5"/>
        <n v="162.4"/>
        <n v="225.2"/>
        <n v="148.4"/>
        <n v="171.4"/>
        <n v="260.60000000000002"/>
        <n v="215.7"/>
        <n v="127.3"/>
        <n v="251.9"/>
        <n v="147"/>
        <n v="134.29999999999998"/>
        <n v="254.6"/>
        <n v="162"/>
        <n v="192.6"/>
        <n v="126.5"/>
        <n v="231"/>
        <n v="154.4"/>
        <n v="181.79999999999998"/>
        <n v="151"/>
        <n v="147.69999999999999"/>
        <n v="151.4"/>
        <n v="197.1"/>
        <n v="189.79999999999998"/>
        <n v="162.29999999999998"/>
        <n v="149.19999999999999"/>
        <n v="182"/>
        <n v="144.4"/>
        <n v="196.6"/>
        <n v="204.4"/>
        <n v="220.79999999999998"/>
        <n v="159.6"/>
        <n v="182.2"/>
        <n v="190.6"/>
        <n v="298.40000000000003"/>
        <n v="209"/>
        <n v="192.5"/>
        <n v="174.5"/>
        <n v="224.9"/>
        <n v="231.79999999999998"/>
        <n v="133.79999999999998"/>
        <n v="283.40000000000003"/>
        <n v="182.7"/>
        <n v="195.4"/>
        <n v="163.79999999999998"/>
        <n v="165.4"/>
        <n v="170.5"/>
        <n v="102.1"/>
        <n v="217.9"/>
        <n v="201.2"/>
        <n v="145.29999999999998"/>
        <n v="117.39999999999999"/>
        <n v="160.79999999999998"/>
        <n v="271.70000000000005"/>
        <n v="187.29999999999998"/>
        <n v="228.7"/>
        <n v="293.20000000000005"/>
        <n v="264.40000000000003"/>
        <n v="212.6"/>
        <n v="228.6"/>
        <n v="188.1"/>
        <n v="160.29999999999998"/>
        <n v="142.6"/>
        <n v="166.79999999999998"/>
        <n v="281.70000000000005"/>
        <n v="123.69999999999999"/>
        <n v="239.1"/>
        <n v="153.69999999999999"/>
        <n v="225.5"/>
        <n v="193.29999999999998"/>
        <n v="197.7"/>
        <n v="140.4"/>
        <n v="221.29999999999998"/>
        <n v="149"/>
        <n v="135.4"/>
        <n v="305.10000000000002"/>
        <n v="214.9"/>
        <n v="207.4"/>
        <n v="248.2"/>
        <n v="228"/>
        <n v="233.79999999999998"/>
        <n v="142.4"/>
        <n v="242.2"/>
        <n v="235"/>
        <n v="197.9"/>
        <n v="146.69999999999999"/>
        <n v="253.7"/>
        <n v="145.1"/>
        <n v="126.89999999999999"/>
        <n v="250.29999999999998"/>
        <n v="145.19999999999999"/>
        <n v="125.1"/>
        <n v="207.1"/>
        <n v="235.2"/>
        <n v="130.9"/>
        <n v="258.70000000000005"/>
        <n v="122.6"/>
        <n v="194.2"/>
        <n v="143.6"/>
        <n v="247.6"/>
        <n v="116.8"/>
        <n v="198.29999999999998"/>
        <n v="158.29999999999998"/>
        <n v="186.29999999999998"/>
        <n v="283.8"/>
        <n v="173.4"/>
        <n v="185"/>
        <n v="236.7"/>
        <n v="149.6"/>
        <n v="157.29999999999998"/>
        <n v="131.19999999999999"/>
        <n v="164.4"/>
        <n v="234.1"/>
        <n v="135.79999999999998"/>
        <n v="177.7"/>
        <n v="275.20000000000005"/>
        <n v="182.9"/>
        <n v="156.79999999999998"/>
        <n v="209.7"/>
        <n v="182.79999999999998"/>
        <n v="221.5"/>
        <n v="224"/>
        <n v="165.9"/>
        <n v="201.4"/>
        <n v="185.29999999999998"/>
        <n v="184.2"/>
        <n v="216.9"/>
        <n v="291.90000000000003"/>
        <n v="265.5"/>
        <n v="185.2"/>
        <n v="259.5"/>
        <n v="142.29999999999998"/>
        <n v="161"/>
        <n v="125.3"/>
        <n v="145.4"/>
        <n v="237.5"/>
        <n v="266.40000000000003"/>
        <n v="223.6"/>
        <n v="163.9"/>
        <n v="160.5"/>
        <n v="221.1"/>
        <n v="229.6"/>
        <n v="155.69999999999999"/>
        <n v="251.6"/>
        <n v="174.1"/>
        <n v="217.1"/>
        <n v="188.7"/>
        <n v="284.90000000000003"/>
        <n v="234.7"/>
        <n v="153.79999999999998"/>
        <n v="157.69999999999999"/>
        <n v="217.4"/>
        <n v="130.19999999999999"/>
        <n v="198.5"/>
        <n v="156.5"/>
        <n v="254.9"/>
        <n v="205.2"/>
        <n v="287.5"/>
        <n v="264.90000000000003"/>
        <n v="232.4"/>
        <n v="294.5"/>
        <n v="217"/>
        <n v="184.9"/>
        <n v="172.29999999999998"/>
        <n v="110.6"/>
        <n v="214.79999999999998"/>
        <n v="121.69999999999999"/>
        <n v="150.9"/>
        <n v="168.6"/>
        <n v="142.9"/>
        <n v="289.90000000000003"/>
        <n v="244"/>
        <n v="187.7"/>
        <n v="191.7"/>
        <n v="227.2"/>
        <n v="227.4"/>
        <n v="171.5"/>
        <n v="126.1"/>
        <n v="204.7"/>
        <n v="197"/>
        <n v="196.4"/>
        <n v="180.7"/>
        <n v="175.4"/>
        <n v="183.7"/>
        <n v="169.5"/>
        <n v="183.79999999999998"/>
        <n v="224.29999999999998"/>
        <n v="138"/>
        <n v="190.2"/>
        <n v="139.9"/>
        <n v="276.20000000000005"/>
        <n v="165.2"/>
        <n v="254"/>
        <n v="112.8"/>
        <n v="253.5"/>
        <n v="186.9"/>
        <n v="186.79999999999998"/>
        <n v="134.4"/>
        <n v="130"/>
        <n v="321.5"/>
        <n v="138.69999999999999"/>
        <n v="230.1"/>
        <n v="119.3"/>
        <n v="272.60000000000002"/>
        <n v="164.7"/>
        <n v="138.1"/>
        <n v="158"/>
        <n v="316.3"/>
        <n v="152.9"/>
        <n v="235.79999999999998"/>
        <n v="165.1"/>
        <n v="131.69999999999999"/>
        <n v="179.29999999999998"/>
        <n v="138.79999999999998"/>
        <n v="216"/>
        <n v="117.8"/>
        <n v="236.2"/>
        <n v="253"/>
        <n v="146.79999999999998"/>
        <n v="144.5"/>
        <n v="214.5"/>
        <n v="166.6"/>
        <n v="139.6"/>
        <n v="122.19999999999999"/>
        <n v="179.9"/>
        <n v="214.4"/>
        <n v="150"/>
        <n v="207.29999999999998"/>
        <n v="199.5"/>
        <n v="401.7"/>
        <n v="155.5"/>
        <n v="115.5"/>
        <n v="196.9"/>
        <n v="94.6"/>
        <n v="129.9"/>
        <n v="240.5"/>
        <n v="128.4"/>
        <n v="300.5"/>
        <n v="108.89999999999999"/>
        <n v="260.70000000000005"/>
        <n v="149.9"/>
        <n v="248.9"/>
        <n v="228.1"/>
        <n v="169.4"/>
        <n v="117.5"/>
        <n v="115.89999999999999"/>
        <n v="158.5"/>
        <n v="191.29999999999998"/>
        <n v="180.79999999999998"/>
        <n v="191.9"/>
        <n v="147.1"/>
        <n v="227.6"/>
        <n v="247.5"/>
        <n v="225.79999999999998"/>
        <n v="177.6"/>
        <n v="168.5"/>
        <n v="161.69999999999999"/>
        <n v="174.9"/>
        <n v="174.79999999999998"/>
        <n v="204.9"/>
        <n v="134.9"/>
        <n v="248.1"/>
        <n v="220.2"/>
        <n v="168.9"/>
        <n v="158.19999999999999"/>
        <n v="233.1"/>
        <n v="230.7"/>
        <n v="186"/>
        <n v="196.2"/>
        <n v="176.7"/>
        <n v="219"/>
        <n v="175.7"/>
        <n v="269.20000000000005"/>
        <n v="214"/>
        <n v="309.40000000000003"/>
        <n v="102.5"/>
        <n v="233.9"/>
        <n v="137.6"/>
        <n v="279.10000000000002"/>
        <n v="141.4"/>
        <n v="194"/>
        <n v="208.5"/>
        <n v="151.9"/>
        <n v="194.79999999999998"/>
        <n v="129.6"/>
        <n v="162.9"/>
        <n v="296.40000000000003"/>
        <n v="234"/>
        <n v="177.29999999999998"/>
        <n v="141.6"/>
        <n v="116.5"/>
        <n v="209.9"/>
        <n v="239.2"/>
        <n v="97.899999999999991"/>
        <n v="166.7"/>
        <n v="296.8"/>
        <n v="171.29999999999998"/>
        <n v="231.7"/>
        <n v="187.5"/>
        <n v="198.4"/>
        <n v="213.9"/>
        <n v="186.6"/>
        <n v="206.2"/>
        <n v="124.8"/>
        <n v="201.5"/>
        <n v="196"/>
        <n v="140.9"/>
        <n v="222.2"/>
        <n v="187.2"/>
        <n v="190.1"/>
        <n v="124.1"/>
        <n v="252.1"/>
        <n v="161.19999999999999"/>
        <n v="250"/>
        <n v="271.3"/>
        <n v="204.29999999999998"/>
        <n v="162.79999999999998"/>
        <n v="262.60000000000002"/>
        <n v="178.79999999999998"/>
        <n v="211.5"/>
        <n v="218.5"/>
        <n v="179.79999999999998"/>
        <n v="236.5"/>
        <n v="170.4"/>
        <n v="152.6"/>
        <n v="134.6"/>
        <n v="267.3"/>
        <n v="129"/>
        <n v="261.3"/>
        <n v="148.19999999999999"/>
        <n v="198.9"/>
        <n v="278.10000000000002"/>
        <n v="167.7"/>
        <n v="120.89999999999999"/>
        <n v="274.90000000000003"/>
        <n v="234.6"/>
        <n v="316.90000000000003"/>
        <n v="209.5"/>
        <n v="250.2"/>
        <n v="172.79999999999998"/>
        <n v="122.89999999999999"/>
        <n v="117.6"/>
        <n v="212.4"/>
        <n v="277.3"/>
        <n v="156.29999999999998"/>
        <n v="279.40000000000003"/>
        <n v="218.7"/>
        <n v="149.79999999999998"/>
        <n v="179.1"/>
        <n v="245.29999999999998"/>
        <n v="143"/>
        <n v="224.1"/>
        <n v="145"/>
        <n v="179.7"/>
        <n v="264.3"/>
        <n v="234.4"/>
        <n v="191.4"/>
        <n v="211"/>
        <n v="186.2"/>
        <n v="134.1"/>
        <n v="301.8"/>
        <n v="91.3"/>
        <n v="276.10000000000002"/>
        <n v="169.1"/>
        <n v="254.1"/>
        <n v="198.79999999999998"/>
        <n v="216.79999999999998"/>
        <n v="176"/>
        <n v="155.19999999999999"/>
        <n v="258.40000000000003"/>
        <n v="197.29999999999998"/>
        <n v="300"/>
        <n v="182.4"/>
        <n v="146.4"/>
        <n v="216.2"/>
        <n v="178.2"/>
        <n v="171.2"/>
        <n v="125.6"/>
        <n v="203.6"/>
        <n v="183.4"/>
        <n v="111.89999999999999"/>
        <n v="154.29999999999998"/>
        <n v="173.79999999999998"/>
        <n v="179.2"/>
        <n v="222.29999999999998"/>
        <n v="267.10000000000002"/>
        <n v="218"/>
        <n v="175.6"/>
        <n v="143.5"/>
        <n v="222.9"/>
        <n v="255.79999999999998"/>
        <n v="300.60000000000002"/>
        <n v="219.6"/>
        <n v="216.4"/>
        <n v="293"/>
        <n v="276.3"/>
        <n v="132"/>
        <n v="156.69999999999999"/>
        <n v="111.8"/>
        <n v="163.5"/>
        <n v="193.7"/>
        <n v="189.2"/>
        <n v="190.79999999999998"/>
        <n v="188.6"/>
        <n v="127"/>
        <n v="202.5"/>
        <n v="287.40000000000003"/>
        <n v="196.7"/>
        <n v="302.20000000000005"/>
        <n v="152.5"/>
        <n v="187.6"/>
        <n v="248.7"/>
        <n v="213.79999999999998"/>
        <n v="99.899999999999991"/>
        <n v="112.5"/>
        <n v="249"/>
        <n v="238.29999999999998"/>
        <n v="298.8"/>
        <n v="272.40000000000003"/>
        <n v="205.1"/>
        <n v="191.6"/>
        <n v="158.6"/>
        <n v="144.69999999999999"/>
        <n v="125.69999999999999"/>
        <n v="275.70000000000005"/>
        <n v="152.69999999999999"/>
        <n v="277.5"/>
        <n v="218.9"/>
        <n v="187"/>
        <n v="211.1"/>
        <n v="212.9"/>
        <n v="136.9"/>
        <n v="259.90000000000003"/>
        <n v="239.6"/>
        <n v="260.40000000000003"/>
        <n v="124.6"/>
        <n v="256"/>
        <n v="178.29999999999998"/>
        <n v="215"/>
        <n v="112.39999999999999"/>
        <n v="102.39999999999999"/>
        <n v="240.7"/>
        <n v="221.6"/>
        <n v="222.1"/>
        <n v="114.3"/>
        <n v="222.5"/>
        <n v="269.90000000000003"/>
        <n v="171.7"/>
        <n v="219.29999999999998"/>
        <n v="113.3"/>
        <n v="176.5"/>
        <n v="236.79999999999998"/>
        <n v="183.6"/>
        <n v="130.6"/>
        <n v="197.5"/>
        <n v="202.1"/>
        <n v="190"/>
        <n v="248.29999999999998"/>
        <n v="233.5"/>
        <n v="207.2"/>
        <n v="261.8"/>
        <n v="170.2"/>
        <n v="214.2"/>
        <n v="207.79999999999998"/>
        <n v="252.5"/>
        <n v="224.4"/>
        <n v="155.79999999999998"/>
        <n v="185.7"/>
        <n v="172.5"/>
        <n v="135.6"/>
        <n v="217.2"/>
        <n v="173.1"/>
        <n v="116.3"/>
        <n v="116.19999999999999"/>
        <n v="168.1"/>
        <n v="163.29999999999998"/>
        <n v="222.4"/>
        <n v="304.60000000000002"/>
        <n v="130.29999999999998"/>
        <n v="157.6"/>
        <n v="226.2"/>
        <n v="215.79999999999998"/>
        <n v="185.9"/>
        <n v="256.3"/>
        <n v="147.6"/>
        <n v="210.5"/>
        <n v="199"/>
        <n v="208.6"/>
        <n v="101.6"/>
        <n v="138.29999999999998"/>
        <n v="153.4"/>
        <n v="189.5"/>
        <n v="191.1"/>
        <n v="183.5"/>
        <n v="125.8"/>
        <n v="169.7"/>
        <n v="245.6"/>
        <n v="164.29999999999998"/>
        <n v="313.3"/>
        <n v="288.3"/>
        <n v="189.6"/>
        <n v="145.5"/>
        <n v="137"/>
        <n v="230.29999999999998"/>
        <n v="148.6"/>
        <n v="224.2"/>
        <n v="178"/>
        <n v="229.2"/>
        <n v="163.1"/>
        <n v="208.4"/>
        <n v="215.2"/>
        <n v="125.89999999999999"/>
        <n v="105"/>
        <n v="269"/>
        <n v="139.19999999999999"/>
        <n v="156.6"/>
        <n v="203.9"/>
        <n v="266.70000000000005"/>
        <n v="206.1"/>
        <n v="409.90000000000003"/>
        <n v="264.60000000000002"/>
        <n v="217.29999999999998"/>
        <n v="137.4"/>
        <n v="209.79999999999998"/>
        <n v="242.9"/>
        <n v="103.69999999999999"/>
        <n v="187.79999999999998"/>
        <n v="141.19999999999999"/>
        <n v="345.8"/>
        <n v="157.1"/>
        <n v="376.8"/>
        <n v="261.90000000000003"/>
        <n v="221.4"/>
        <n v="202.9"/>
        <n v="218.6"/>
        <n v="124.3"/>
        <n v="200.2"/>
        <n v="158.79999999999998"/>
        <n v="227.7"/>
        <n v="246.5"/>
        <n v="194.29999999999998"/>
        <n v="125"/>
        <n v="154.9"/>
        <n v="185.79999999999998"/>
        <n v="194.9"/>
        <n v="138.6"/>
        <n v="175.79999999999998"/>
        <n v="227.1"/>
        <n v="228.4"/>
        <n v="174.29999999999998"/>
        <n v="111"/>
        <n v="122"/>
        <n v="249.6"/>
        <n v="285.3"/>
        <n v="256.60000000000002"/>
        <n v="280.3"/>
        <n v="141.79999999999998"/>
        <n v="152.19999999999999"/>
        <n v="158.9"/>
        <n v="247.2"/>
        <n v="206"/>
        <n v="206.4"/>
        <n v="185.1"/>
        <n v="269.5"/>
        <n v="241.1"/>
        <n v="221.79999999999998"/>
        <n v="288.70000000000005"/>
        <n v="219.2"/>
        <n v="187.9"/>
        <n v="222.79999999999998"/>
        <n v="197.4"/>
        <n v="349.6"/>
        <n v="127.39999999999999"/>
        <n v="196.79999999999998"/>
        <n v="180.2"/>
        <n v="274"/>
        <n v="254.4"/>
        <n v="279.3"/>
        <n v="155.4"/>
        <n v="131.5"/>
        <n v="152.1"/>
        <n v="180.9"/>
        <n v="195.29999999999998"/>
        <n v="261.40000000000003"/>
        <n v="160.4"/>
        <n v="182.29999999999998"/>
        <n v="101.8"/>
        <n v="153.6"/>
        <n v="115.3"/>
        <n v="188.9"/>
        <n v="267"/>
        <n v="142"/>
        <n v="150.5"/>
        <n v="119.6"/>
        <n v="123"/>
        <n v="268.5"/>
        <n v="157.9"/>
        <n v="168.7"/>
        <n v="194.7"/>
        <n v="163.19999999999999"/>
        <n v="181.2"/>
        <n v="162.5"/>
        <n v="106.6"/>
        <n v="145.9"/>
        <n v="199.1"/>
        <n v="288.8"/>
        <n v="151.19999999999999"/>
        <n v="184.7"/>
        <n v="213"/>
        <n v="163"/>
        <n v="195.9"/>
        <n v="126.3"/>
        <n v="239"/>
        <n v="136.1"/>
        <n v="237.29999999999998"/>
        <n v="143.9"/>
        <n v="187.4"/>
        <n v="120.8"/>
        <n v="245.1"/>
        <n v="110.69999999999999"/>
        <n v="243.2"/>
        <n v="159.79999999999998"/>
        <n v="205.79999999999998"/>
        <n v="235.6"/>
        <n v="131.9"/>
        <n v="113.6"/>
        <n v="161.5"/>
        <n v="175.1"/>
        <n v="133.4"/>
        <n v="152"/>
        <n v="172.7"/>
        <n v="191"/>
        <n v="213.6"/>
        <n v="183.2"/>
        <n v="212.5"/>
        <n v="218.79999999999998"/>
      </sharedItems>
    </cacheField>
    <cacheField name="Gender" numFmtId="0">
      <sharedItems containsBlank="1" count="3">
        <s v="Male"/>
        <s v="Female"/>
        <m/>
      </sharedItems>
    </cacheField>
    <cacheField name="Annual Expenditure in HealthCare" numFmtId="44">
      <sharedItems containsSemiMixedTypes="0" containsString="0" containsNumber="1" minValue="759.25" maxValue="63770.43" count="1340">
        <n v="17128.429999999997"/>
        <n v="6940.91"/>
        <n v="4133.6500000000005"/>
        <n v="23288.929999999997"/>
        <n v="3021.8100000000004"/>
        <n v="8277.5300000000007"/>
        <n v="28287.899999999998"/>
        <n v="19444.269999999997"/>
        <n v="5836.5300000000007"/>
        <n v="23306.55"/>
        <n v="12268.64"/>
        <n v="38245.599999999999"/>
        <n v="7196.87"/>
        <n v="11363.29"/>
        <n v="10085.85"/>
        <n v="24535.699999999997"/>
        <n v="9788.8700000000008"/>
        <n v="16115.31"/>
        <n v="39125.340000000004"/>
        <n v="3481.8700000000003"/>
        <n v="16776.309999999998"/>
        <n v="9855.14"/>
        <n v="6500.24"/>
        <n v="29186.489999999998"/>
        <n v="8017.0700000000006"/>
        <n v="2585.86"/>
        <n v="11945.14"/>
        <n v="11741.73"/>
        <n v="1639.57"/>
        <n v="35147.53"/>
        <n v="9144.57"/>
        <n v="15820.7"/>
        <n v="12479.710000000001"/>
        <n v="19594.809999999998"/>
        <n v="2020.18"/>
        <n v="27000.989999999998"/>
        <n v="48173.37"/>
        <n v="3956.0800000000004"/>
        <n v="3393.36"/>
        <n v="6112.3600000000006"/>
        <n v="44400.41"/>
        <n v="34617.85"/>
        <n v="2497.0400000000004"/>
        <n v="9724.5300000000007"/>
        <n v="3385.4"/>
        <n v="45710.21"/>
        <n v="12233.83"/>
        <n v="13974.460000000001"/>
        <n v="47291.060000000005"/>
        <n v="9617.67"/>
        <n v="2201.1000000000004"/>
        <n v="2211.1400000000003"/>
        <n v="2154.3700000000003"/>
        <n v="12829.460000000001"/>
        <n v="21082.16"/>
        <n v="4915.0600000000004"/>
        <n v="14692.67"/>
        <n v="25382.3"/>
        <n v="3757.8500000000004"/>
        <n v="24667.42"/>
        <n v="2483.7400000000002"/>
        <n v="2166.7400000000002"/>
        <n v="1607.52"/>
        <n v="47896.800000000003"/>
        <n v="7421.2"/>
        <n v="4433.92"/>
        <n v="5855.91"/>
        <n v="4137.5300000000007"/>
        <n v="1621.35"/>
        <n v="2633"/>
        <n v="7153.56"/>
        <n v="4040.5600000000004"/>
        <n v="24106.92"/>
        <n v="2156.7600000000002"/>
        <n v="6555.08"/>
        <n v="16420.5"/>
        <n v="28101.34"/>
        <n v="4243.6000000000004"/>
        <n v="29141.37"/>
        <n v="8083.92"/>
        <n v="1704.71"/>
        <n v="9863.48"/>
        <n v="20745.989999999998"/>
        <n v="1131.51"/>
        <n v="4738.2700000000004"/>
        <n v="11830.61"/>
        <n v="14455.65"/>
        <n v="19521.969999999998"/>
        <n v="41661.61"/>
        <n v="10338.94"/>
        <n v="11856.42"/>
        <n v="3201.25"/>
        <n v="10713.65"/>
        <n v="4151.0300000000007"/>
        <n v="12629.17"/>
        <n v="46200.990000000005"/>
        <n v="1622.19"/>
        <n v="3046.07"/>
        <n v="4340.45"/>
        <n v="7261.75"/>
        <n v="3736.4700000000003"/>
        <n v="2494.0300000000002"/>
        <n v="10214.64"/>
        <n v="2026.98"/>
        <n v="1682.6"/>
        <n v="4415.16"/>
        <n v="41034.230000000003"/>
        <n v="2221.5700000000002"/>
        <n v="1981.59"/>
        <n v="12404.880000000001"/>
        <n v="2842.7700000000004"/>
        <n v="5630.46"/>
        <n v="4500.34"/>
        <n v="19496.719999999998"/>
        <n v="5261.47"/>
        <n v="4827.91"/>
        <n v="6334.35"/>
        <n v="62592.880000000005"/>
        <n v="15518.19"/>
        <n v="5615.37"/>
        <n v="31620.01"/>
        <n v="12363.550000000001"/>
        <n v="1967.03"/>
        <n v="36910.61"/>
        <n v="7639.42"/>
        <n v="1708.01"/>
        <n v="12914"/>
        <n v="7935.3"/>
        <n v="8835.27"/>
        <n v="2254.8000000000002"/>
        <n v="2459.73"/>
        <n v="1702.46"/>
        <n v="13430.27"/>
        <n v="1391.53"/>
        <n v="5926.85"/>
        <n v="8334.4600000000009"/>
        <n v="5699.84"/>
        <n v="34439.86"/>
        <n v="13822.81"/>
        <n v="4890"/>
        <n v="3594.1800000000003"/>
        <n v="8615.2999999999993"/>
        <n v="5472.45"/>
        <n v="8283.69"/>
        <n v="2217.4700000000003"/>
        <n v="13063.89"/>
        <n v="5974.39"/>
        <n v="25992.829999999998"/>
        <n v="12648.710000000001"/>
        <n v="43254.420000000006"/>
        <n v="6117.5"/>
        <n v="2597.7800000000002"/>
        <n v="5383.54"/>
        <n v="12096.66"/>
        <n v="28476.739999999998"/>
        <n v="40419.020000000004"/>
        <n v="11187.66"/>
        <n v="7147.4800000000005"/>
        <n v="16796.419999999998"/>
        <n v="6686.4400000000005"/>
        <n v="33732.69"/>
        <n v="2457.2200000000003"/>
        <n v="3866.86"/>
        <n v="44260.75"/>
        <n v="24671.67"/>
        <n v="12975.58"/>
        <n v="13405.4"/>
        <n v="11326.72"/>
        <n v="6393.6100000000006"/>
        <n v="17929.309999999998"/>
        <n v="13129.61"/>
        <n v="5116.51"/>
        <n v="17043.349999999999"/>
        <n v="33475.82"/>
        <n v="1621.89"/>
        <n v="47462.9"/>
        <n v="4149.74"/>
        <n v="27322.739999999998"/>
        <n v="1964.78"/>
        <n v="4562.8500000000004"/>
        <n v="42303.700000000004"/>
        <n v="18765.879999999997"/>
        <n v="2150.4700000000003"/>
        <n v="18903.5"/>
        <n v="6653.79"/>
        <n v="14449.86"/>
        <n v="8269.0500000000011"/>
        <n v="10796.36"/>
        <n v="11520.1"/>
        <n v="5976.84"/>
        <n v="13352.1"/>
        <n v="5649.72"/>
        <n v="3268.8500000000004"/>
        <n v="4391.66"/>
        <n v="10226.290000000001"/>
        <n v="28468.92"/>
        <n v="8539.68"/>
        <n v="42856.840000000004"/>
        <n v="7749.16"/>
        <n v="11554.23"/>
        <n v="24603.05"/>
        <n v="35585.58"/>
        <n v="5972.38"/>
        <n v="6113.24"/>
        <n v="7151.1"/>
        <n v="14901.52"/>
        <n v="10959.33"/>
        <n v="4466.63"/>
        <n v="1984.46"/>
        <n v="1633.97"/>
        <n v="13147.94"/>
        <n v="2709.25"/>
        <n v="13204.29"/>
        <n v="1632.57"/>
        <n v="10965.45"/>
        <n v="8023.14"/>
        <n v="6610.1100000000006"/>
        <n v="20149.329999999998"/>
        <n v="39047.29"/>
        <n v="17085.269999999997"/>
        <n v="6414.18"/>
        <n v="14418.29"/>
        <n v="5245.2300000000005"/>
        <n v="11394.07"/>
        <n v="36837.47"/>
        <n v="38709.18"/>
        <n v="24520.269999999997"/>
        <n v="36898.740000000005"/>
        <n v="7281.51"/>
        <n v="13429.04"/>
        <n v="2709.1200000000003"/>
        <n v="16657.719999999998"/>
        <n v="6666.25"/>
        <n v="24869.84"/>
        <n v="29523.17"/>
        <n v="10435.07"/>
        <n v="2200.84"/>
        <n v="37701.880000000005"/>
        <n v="20009.64"/>
        <n v="3292.53"/>
        <n v="12644.59"/>
        <n v="8211.11"/>
        <n v="6128.8"/>
        <n v="18223.46"/>
        <n v="21472.48"/>
        <n v="11482.64"/>
        <n v="11848.15"/>
        <n v="10370.92"/>
        <n v="9877.61"/>
        <n v="43943.880000000005"/>
        <n v="10096.969999999999"/>
        <n v="2498.42"/>
        <n v="17942.109999999997"/>
        <n v="1261.8599999999999"/>
        <n v="14571.9"/>
        <n v="24180.94"/>
        <n v="11657.72"/>
        <n v="3579.8300000000004"/>
        <n v="2899.4900000000002"/>
        <n v="19107.78"/>
        <n v="11658.380000000001"/>
        <n v="6837.37"/>
        <n v="25333.34"/>
        <n v="1631.83"/>
        <n v="4646.76"/>
        <n v="10325.210000000001"/>
        <n v="12979.36"/>
        <n v="6282.24"/>
        <n v="6198.76"/>
        <n v="44423.810000000005"/>
        <n v="3558.63"/>
        <n v="2102.2700000000004"/>
        <n v="37133.9"/>
        <n v="47403.88"/>
        <n v="8798.6"/>
        <n v="10461.98"/>
        <n v="28868.67"/>
        <n v="37270.160000000003"/>
        <n v="17468.989999999998"/>
        <n v="5227.99"/>
        <n v="1909.53"/>
        <n v="3176.82"/>
        <n v="2690.1200000000003"/>
        <n v="6123.5700000000006"/>
        <n v="14988.44"/>
        <n v="4719.74"/>
        <n v="2130.6800000000003"/>
        <n v="23244.799999999999"/>
        <n v="39241.450000000004"/>
        <n v="58571.08"/>
        <n v="12129.62"/>
        <n v="9288.0300000000007"/>
        <n v="43578.94"/>
        <n v="2473.34"/>
        <n v="16884.929999999997"/>
        <n v="10115.01"/>
        <n v="8604.49"/>
        <n v="7050.0300000000007"/>
        <n v="7623.52"/>
        <n v="5484.47"/>
        <n v="10197.780000000001"/>
        <n v="13919.83"/>
        <n v="18972.5"/>
        <n v="10702.65"/>
        <n v="2927.07"/>
        <n v="5934.38"/>
        <n v="6933.25"/>
        <n v="15170.07"/>
        <n v="9869.82"/>
        <n v="3161.46"/>
        <n v="3167.46"/>
        <n v="42112.240000000005"/>
        <n v="46113.520000000004"/>
        <n v="10141.14"/>
        <n v="4766.0300000000007"/>
        <n v="7345.7300000000005"/>
        <n v="39611.760000000002"/>
        <n v="7650.7800000000007"/>
        <n v="15555.19"/>
        <n v="9620.34"/>
        <n v="12323.94"/>
        <n v="3943.6000000000004"/>
        <n v="5425.0300000000007"/>
        <n v="6338.08"/>
        <n v="6496.89"/>
        <n v="14283.460000000001"/>
        <n v="11015.18"/>
        <n v="52590.83"/>
        <n v="23563.019999999997"/>
        <n v="13880.95"/>
        <n v="18806.149999999998"/>
        <n v="20984.1"/>
        <n v="17496.309999999998"/>
        <n v="6203.91"/>
        <n v="10600.550000000001"/>
        <n v="34166.28"/>
        <n v="33307.560000000005"/>
        <n v="20167.34"/>
        <n v="11881.97"/>
        <n v="1759.34"/>
        <n v="11305.94"/>
        <n v="9140.9600000000009"/>
        <n v="2007.95"/>
        <n v="5693.4400000000005"/>
        <n v="10982.51"/>
        <n v="4074.46"/>
        <n v="8520.0300000000007"/>
        <n v="5125.22"/>
        <n v="14349.86"/>
        <n v="3260.2000000000003"/>
        <n v="1708.93"/>
        <n v="7682.67"/>
        <n v="7986.4800000000005"/>
        <n v="8688.86"/>
        <n v="39871.71"/>
        <n v="7985.8200000000006"/>
        <n v="3766.8900000000003"/>
        <n v="7727.26"/>
        <n v="1631.67"/>
        <n v="43753.340000000004"/>
        <n v="8964.07"/>
        <n v="6313.76"/>
        <n v="1141.45"/>
        <n v="46718.170000000006"/>
        <n v="47928.03"/>
        <n v="11566.31"/>
        <n v="27375.91"/>
        <n v="12265.51"/>
        <n v="10736.880000000001"/>
        <n v="47055.54"/>
        <n v="15817.99"/>
        <n v="2803.7000000000003"/>
        <n v="17352.689999999999"/>
        <n v="16085.130000000001"/>
        <n v="2322.63"/>
        <n v="10560.5"/>
        <n v="22144.039999999997"/>
        <n v="7729.6500000000005"/>
        <n v="3077.1000000000004"/>
        <n v="1737.3799999999999"/>
        <n v="4564.2"/>
        <n v="8068.1900000000005"/>
        <n v="14001.14"/>
        <n v="2719.28"/>
        <n v="1674.64"/>
        <n v="13224.06"/>
        <n v="6059.18"/>
        <n v="14394.4"/>
        <n v="11987.17"/>
        <n v="63770.43"/>
        <n v="2710.8300000000004"/>
        <n v="2775.2000000000003"/>
        <n v="11365.960000000001"/>
        <n v="5910.95"/>
        <n v="1515.35"/>
        <n v="23887.67"/>
        <n v="26140.37"/>
        <n v="10065.42"/>
        <n v="2196.48"/>
        <n v="6358.7800000000007"/>
        <n v="19144.579999999998"/>
        <n v="19933.46"/>
        <n v="3597.6000000000004"/>
        <n v="2155.69"/>
        <n v="21677.289999999997"/>
        <n v="12523.61"/>
        <n v="24915.05"/>
        <n v="3537.71"/>
        <n v="3238.44"/>
        <n v="6185.33"/>
        <n v="42111.670000000006"/>
        <n v="14478.34"/>
        <n v="11150.78"/>
        <n v="3176.2900000000004"/>
        <n v="8116.68"/>
        <n v="36149.490000000005"/>
        <n v="1769.54"/>
        <n v="1149.4000000000001"/>
        <n v="27037.919999999998"/>
        <n v="3277.17"/>
        <n v="9225.26"/>
        <n v="39836.520000000004"/>
        <n v="34303.170000000006"/>
        <n v="46151.130000000005"/>
        <n v="7526.71"/>
        <n v="24227.34"/>
        <n v="3554.21"/>
        <n v="8596.83"/>
        <n v="8059.68"/>
        <n v="7358.18"/>
        <n v="36950.26"/>
        <n v="8765.25"/>
        <n v="9872.7100000000009"/>
        <n v="5240.7700000000004"/>
        <n v="7337.75"/>
        <n v="5272.18"/>
        <n v="16069.09"/>
        <n v="26236.579999999998"/>
        <n v="17179.53"/>
        <n v="11512.41"/>
        <n v="36397.58"/>
        <n v="3410.3300000000004"/>
        <n v="32787.46"/>
        <n v="3062.51"/>
        <n v="12731"/>
        <n v="26125.679999999997"/>
        <n v="11165.42"/>
        <n v="21659.94"/>
        <n v="34828.660000000003"/>
        <n v="4428.8900000000003"/>
        <n v="4266.17"/>
        <n v="8988.16"/>
        <n v="12475.36"/>
        <n v="13981.86"/>
        <n v="36307.800000000003"/>
        <n v="11033.67"/>
        <n v="38792.69"/>
        <n v="8162.72"/>
        <n v="5375.04"/>
        <n v="32108.67"/>
        <n v="2480.98"/>
        <n v="11729.68"/>
        <n v="7627"/>
        <n v="3171.6200000000003"/>
        <n v="8556.91"/>
        <n v="19964.75"/>
        <n v="7640.31"/>
        <n v="4779.6100000000006"/>
        <n v="1837.24"/>
        <n v="46255.12"/>
        <n v="23241.48"/>
        <n v="8538.2900000000009"/>
        <n v="9778.35"/>
        <n v="11743.94"/>
        <n v="8027.97"/>
        <n v="1815.8799999999999"/>
        <n v="8782.4699999999993"/>
        <n v="37829.730000000003"/>
        <n v="13470.81"/>
        <n v="5584.31"/>
        <n v="5253.5300000000007"/>
        <n v="38998.550000000003"/>
        <n v="12224.36"/>
        <n v="13041.93"/>
        <n v="6435.63"/>
        <n v="4529.4800000000005"/>
        <n v="38415.480000000003"/>
        <n v="2730.11"/>
        <n v="12950.08"/>
        <n v="12222.9"/>
        <n v="3994.1800000000003"/>
        <n v="13143.87"/>
        <n v="14711.75"/>
        <n v="12609.89"/>
        <n v="45863.21"/>
        <n v="19350.37"/>
        <n v="25081.769999999997"/>
        <n v="4058.1200000000003"/>
        <n v="3877.3100000000004"/>
        <n v="2362.23"/>
        <n v="15161.54"/>
        <n v="10825.26"/>
        <n v="12029.29"/>
        <n v="15612.2"/>
        <n v="4618.08"/>
        <n v="12957.12"/>
        <n v="5757.42"/>
        <n v="21098.559999999998"/>
        <n v="13462.52"/>
        <n v="1242.26"/>
        <n v="1137.47"/>
        <n v="6082.41"/>
        <n v="1121.8799999999999"/>
        <n v="1241.57"/>
        <n v="1748.78"/>
        <n v="46599.11"/>
        <n v="6849.0300000000007"/>
        <n v="9625.92"/>
        <n v="10923.94"/>
        <n v="4837.59"/>
        <n v="10848.14"/>
        <n v="3378.91"/>
        <n v="7740.34"/>
        <n v="1917.32"/>
        <n v="7050.6500000000005"/>
        <n v="7243.8200000000006"/>
        <n v="3044.2200000000003"/>
        <n v="14007.23"/>
        <n v="44202.66"/>
        <n v="1705.6299999999999"/>
        <n v="11345.52"/>
        <n v="7209.5"/>
        <n v="23807.25"/>
        <n v="45702.03"/>
        <n v="39983.43"/>
        <n v="1826.85"/>
        <n v="9704.67"/>
        <n v="18328.239999999998"/>
        <n v="12044.35"/>
        <n v="5325.66"/>
        <n v="40103.89"/>
        <n v="1727.54"/>
        <n v="9583.9"/>
        <n v="7256.7300000000005"/>
        <n v="22192.44"/>
        <n v="48673.560000000005"/>
        <n v="5438.75"/>
        <n v="2128.44"/>
        <n v="13607.37"/>
        <n v="18246.5"/>
        <n v="4347.0300000000007"/>
        <n v="8569.8700000000008"/>
        <n v="14394.56"/>
        <n v="3172.0200000000004"/>
        <n v="26392.269999999997"/>
        <n v="8825.09"/>
        <n v="11272.34"/>
        <n v="9644.26"/>
        <n v="10594.23"/>
        <n v="21348.71"/>
        <n v="4234.93"/>
        <n v="4718.21"/>
        <n v="2867.1200000000003"/>
        <n v="10579.72"/>
        <n v="12269.69"/>
        <n v="6551.76"/>
        <n v="9304.7100000000009"/>
        <n v="45008.959999999999"/>
        <n v="20296.87"/>
        <n v="2566.48"/>
        <n v="12032.33"/>
        <n v="10601.64"/>
        <n v="4239.9000000000005"/>
        <n v="7441.51"/>
        <n v="32548.35"/>
        <n v="23045.57"/>
        <n v="4189.12"/>
        <n v="8534.68"/>
        <n v="8515.76"/>
        <n v="11070.54"/>
        <n v="23967.39"/>
        <n v="25309.489999999998"/>
        <n v="40273.65"/>
        <n v="1875.35"/>
        <n v="11743.300000000001"/>
        <n v="24393.629999999997"/>
        <n v="12949.16"/>
        <n v="7804.17"/>
        <n v="27218.44"/>
        <n v="7443.6500000000005"/>
        <n v="2117.34"/>
        <n v="4877.99"/>
        <n v="2205.9900000000002"/>
        <n v="13126.68"/>
        <n v="20177.679999999997"/>
        <n v="23568.28"/>
        <n v="12142.58"/>
        <n v="1135.95"/>
        <n v="51194.560000000005"/>
        <n v="2416.96"/>
        <n v="11938.26"/>
        <n v="22478.6"/>
        <n v="1137.02"/>
        <n v="34779.620000000003"/>
        <n v="19798.059999999998"/>
        <n v="17878.91"/>
        <n v="12925.89"/>
        <n v="13112.61"/>
        <n v="10601.42"/>
        <n v="2527.8200000000002"/>
        <n v="48824.45"/>
        <n v="7731.43"/>
        <n v="8823.2800000000007"/>
        <n v="4527.1900000000005"/>
        <n v="2741.9500000000003"/>
        <n v="11073.18"/>
        <n v="15006.58"/>
        <n v="5028.1500000000005"/>
        <n v="4686.3900000000003"/>
        <n v="9541.7000000000007"/>
        <n v="2523.17"/>
        <n v="37465.35"/>
        <n v="1263.25"/>
        <n v="22395.75"/>
        <n v="14451.84"/>
        <n v="9957.73"/>
        <n v="3857.76"/>
        <n v="30063.59"/>
        <n v="2134.9100000000003"/>
        <n v="1711.03"/>
        <n v="3693.4300000000003"/>
        <n v="24513.1"/>
        <n v="18648.429999999997"/>
        <n v="10106.14"/>
        <n v="13844.800000000001"/>
        <n v="9101.8000000000011"/>
        <n v="19362"/>
        <n v="1526.32"/>
        <n v="759.25"/>
        <n v="18157.879999999997"/>
        <n v="1163.47"/>
        <n v="11534.880000000001"/>
        <n v="9861.0300000000007"/>
        <n v="11840.78"/>
        <n v="13415.04"/>
        <n v="19539.25"/>
        <n v="21344.85"/>
        <n v="9391.35"/>
        <n v="15019.77"/>
        <n v="4762.33"/>
        <n v="13937.67"/>
        <n v="2731.92"/>
        <n v="4670.6400000000003"/>
        <n v="24476.48"/>
        <n v="7731.8600000000006"/>
        <n v="10977.210000000001"/>
        <n v="27724.289999999997"/>
        <n v="6877.99"/>
        <n v="14474.68"/>
        <n v="11381.33"/>
        <n v="8522.01"/>
        <n v="12643.380000000001"/>
        <n v="3353.2900000000004"/>
        <n v="37165.170000000006"/>
        <n v="13228.85"/>
        <n v="11353.23"/>
        <n v="7323.74"/>
        <n v="11842.630000000001"/>
        <n v="12557.61"/>
        <n v="7265.71"/>
        <n v="4058.7200000000003"/>
        <n v="29330.989999999998"/>
        <n v="8827.2100000000009"/>
        <n v="2639.05"/>
        <n v="2136.8900000000003"/>
        <n v="1986.94"/>
        <n v="3490.55"/>
        <n v="41999.519999999997"/>
        <n v="4931.6500000000005"/>
        <n v="6272.4800000000005"/>
        <n v="9282.49"/>
        <n v="7160.34"/>
        <n v="9447.39"/>
        <n v="9748.92"/>
        <n v="28950.469999999998"/>
        <n v="9991.0400000000009"/>
        <n v="35491.64"/>
        <n v="2904.09"/>
        <n v="11879.11"/>
        <n v="11737.85"/>
        <n v="10806.84"/>
        <n v="4687.8"/>
        <n v="47305.310000000005"/>
        <n v="5979.74"/>
        <n v="8582.31"/>
        <n v="4894.76"/>
        <n v="3645.09"/>
        <n v="3213.63"/>
        <n v="1633.05"/>
        <n v="6652.5300000000007"/>
        <n v="20234.859999999997"/>
        <n v="8444.48"/>
        <n v="9504.32"/>
        <n v="9634.5400000000009"/>
        <n v="20277.809999999998"/>
        <n v="42211.14"/>
        <n v="1615.77"/>
        <n v="28923.14"/>
        <n v="2257.48"/>
        <n v="10577.09"/>
        <n v="13457.97"/>
        <n v="33750.300000000003"/>
        <n v="60021.4"/>
        <n v="37742.58"/>
        <n v="4747.0600000000004"/>
        <n v="4561.1900000000005"/>
        <n v="1632.04"/>
        <n v="8606.2199999999993"/>
        <n v="7633.7300000000005"/>
        <n v="1877.93"/>
        <n v="6289.76"/>
        <n v="22331.57"/>
        <n v="11286.54"/>
        <n v="12485.81"/>
        <n v="3484.34"/>
        <n v="12646.210000000001"/>
        <n v="1977.82"/>
        <n v="10791.96"/>
        <n v="4032.25"/>
        <n v="2217.61"/>
        <n v="8871.16"/>
        <n v="32734.19"/>
        <n v="48970.25"/>
        <n v="1694.8"/>
        <n v="24915.23"/>
        <n v="21984.48"/>
        <n v="6710.2"/>
        <n v="6356.2800000000007"/>
        <n v="10976.25"/>
        <n v="5397.62"/>
        <n v="1534.31"/>
        <n v="16577.78"/>
        <n v="21259.379999999997"/>
        <n v="4934.71"/>
        <n v="11085.59"/>
        <n v="13451.130000000001"/>
        <n v="30166.62"/>
        <n v="4667.6100000000006"/>
        <n v="9193.84"/>
        <n v="21978.679999999997"/>
        <n v="8551.35"/>
        <n v="4349.47"/>
        <n v="8233.1"/>
        <n v="3392.98"/>
        <n v="47269.86"/>
        <n v="6186.13"/>
        <n v="9875.69"/>
        <n v="5594.85"/>
        <n v="3989.8500000000004"/>
        <n v="13747.880000000001"/>
        <n v="11944.6"/>
        <n v="11090.72"/>
        <n v="6311.96"/>
        <n v="26018.959999999999"/>
        <n v="9249.5"/>
        <n v="46130.53"/>
        <n v="37079.380000000005"/>
        <n v="9386.17"/>
        <n v="18838.71"/>
        <n v="16455.71"/>
        <n v="3972.9300000000003"/>
        <n v="42760.51"/>
        <n v="9715.85"/>
        <n v="42560.44"/>
        <n v="5312.17"/>
        <n v="27808.73"/>
        <n v="35069.380000000005"/>
        <n v="8457.82"/>
        <n v="15359.11"/>
        <n v="1719.44"/>
        <n v="4922.92"/>
        <n v="5138.26"/>
        <n v="1837.29"/>
        <n v="11538.43"/>
        <n v="34472.85"/>
        <n v="6361"/>
        <n v="16232.85"/>
        <n v="3756.63"/>
        <n v="21595.39"/>
        <n v="1744.47"/>
        <n v="7152.68"/>
        <n v="38344.57"/>
        <n v="8968.33"/>
        <n v="5709.17"/>
        <n v="7133.91"/>
        <n v="3227.13"/>
        <n v="7512.27"/>
        <n v="7325.05"/>
        <n v="27941.289999999997"/>
        <n v="1253.94"/>
        <n v="13470.86"/>
        <n v="1980.07"/>
        <n v="12928.800000000001"/>
        <n v="5469.01"/>
        <n v="8823.99"/>
        <n v="12815.45"/>
        <n v="55135.41"/>
        <n v="3861.21"/>
        <n v="3309.8"/>
        <n v="6664.6900000000005"/>
        <n v="6196.45"/>
        <n v="1627.29"/>
        <n v="16297.85"/>
        <n v="18955.23"/>
        <n v="12890.06"/>
        <n v="4433.3900000000003"/>
        <n v="21223.679999999997"/>
        <n v="5920.1100000000006"/>
        <n v="11299.35"/>
        <n v="26467.1"/>
        <n v="2261.5700000000002"/>
        <n v="8347.17"/>
        <n v="5257.51"/>
        <n v="6457.85"/>
        <n v="8116.27"/>
        <n v="3935.1800000000003"/>
        <n v="7518.0300000000007"/>
        <n v="16450.899999999998"/>
        <n v="9563.0300000000007"/>
        <n v="1252.4100000000001"/>
        <n v="12235.84"/>
        <n v="9095.07"/>
        <n v="11411.69"/>
        <n v="11436.74"/>
        <n v="11674.13"/>
        <n v="18804.759999999998"/>
        <n v="18608.269999999997"/>
        <n v="16586.5"/>
        <n v="1242.82"/>
        <n v="12146.98"/>
        <n v="4949.76"/>
        <n v="18033.969999999998"/>
        <n v="22218.12"/>
        <n v="47496.5"/>
        <n v="13616.36"/>
        <n v="14254.61"/>
        <n v="25678.78"/>
        <n v="43813.87"/>
        <n v="40720.560000000005"/>
        <n v="6389.38"/>
        <n v="9964.06"/>
        <n v="8124.41"/>
        <n v="10594.51"/>
        <n v="2396.1000000000004"/>
        <n v="2302.3000000000002"/>
        <n v="36197.700000000004"/>
        <n v="5478.04"/>
        <n v="9283.57"/>
        <n v="6875.97"/>
        <n v="5003.8600000000006"/>
        <n v="10355.65"/>
        <n v="8605.3700000000008"/>
        <n v="2866.1000000000004"/>
        <n v="22412.649999999998"/>
        <n v="5966.89"/>
        <n v="4889.04"/>
        <n v="10118.43"/>
        <n v="20773.629999999997"/>
        <n v="5148.5600000000004"/>
        <n v="9722.77"/>
        <n v="36021.020000000004"/>
        <n v="1842.52"/>
        <n v="11946.630000000001"/>
        <n v="3056.3900000000003"/>
        <n v="9850.44"/>
        <n v="7147.1100000000006"/>
        <n v="5458.05"/>
        <n v="6775.97"/>
        <n v="6799.46"/>
        <n v="1880.49"/>
        <n v="1261.45"/>
        <n v="3947.42"/>
        <n v="19040.879999999997"/>
        <n v="5969.7300000000005"/>
        <n v="36189.11"/>
        <n v="9264.8000000000011"/>
        <n v="44585.46"/>
        <n v="17560.379999999997"/>
        <n v="2534.4"/>
        <n v="17081.080000000002"/>
        <n v="8252.2900000000009"/>
        <n v="4462.7300000000005"/>
        <n v="2137.6600000000003"/>
        <n v="2304.0100000000002"/>
        <n v="9549.57"/>
        <n v="33900.660000000003"/>
        <n v="27346.05"/>
        <n v="21195.82"/>
        <n v="2198.19"/>
        <n v="4751.07"/>
        <n v="7445.92"/>
        <n v="38511.630000000005"/>
        <n v="4134.09"/>
        <n v="12981.35"/>
        <n v="44501.4"/>
        <n v="43921.19"/>
        <n v="19515.55"/>
        <n v="12347.18"/>
        <n v="2727.4"/>
        <n v="6948.71"/>
        <n v="4435.1000000000004"/>
        <n v="13224.7"/>
        <n v="11013.72"/>
        <n v="41097.170000000006"/>
        <n v="19749.39"/>
        <n v="4906.41"/>
        <n v="15828.83"/>
        <n v="3875.7400000000002"/>
        <n v="7448.41"/>
        <n v="5846.92"/>
        <n v="7726.8600000000006"/>
        <n v="19442.359999999997"/>
        <n v="1146.8"/>
        <n v="9866.31"/>
        <n v="9048.0300000000007"/>
        <n v="1532.47"/>
        <n v="4518.83"/>
        <n v="12592.54"/>
        <n v="10269.459999999999"/>
        <n v="2721.3300000000004"/>
        <n v="4005.4300000000003"/>
        <n v="3353.48"/>
        <n v="11576.13"/>
        <n v="17748.509999999998"/>
        <n v="10043.25"/>
        <n v="8410.0500000000011"/>
        <n v="48549.18"/>
        <n v="10795.94"/>
        <n v="20709.03"/>
        <n v="10407.09"/>
        <n v="30260"/>
        <n v="36580.29"/>
        <n v="7046.7300000000005"/>
        <n v="24873.39"/>
        <n v="20630.289999999997"/>
        <n v="40904.200000000004"/>
        <n v="4830.63"/>
        <n v="7418.5300000000007"/>
        <n v="3981.98"/>
        <n v="1824.29"/>
        <n v="5662.2300000000005"/>
        <n v="8280.630000000001"/>
        <n v="4399.74"/>
        <n v="3578"/>
        <n v="5415.67"/>
        <n v="10231.5"/>
        <n v="39722.75"/>
        <n v="3761.3"/>
        <n v="2219.4500000000003"/>
        <n v="7789.64"/>
        <n v="9182.17"/>
        <n v="8442.67"/>
        <n v="2680.9500000000003"/>
        <n v="6746.75"/>
        <n v="8930.94"/>
        <n v="19673.34"/>
        <n v="10493.95"/>
        <n v="36085.22"/>
        <n v="27118"/>
        <n v="3659.3500000000004"/>
        <n v="12105.32"/>
        <n v="17626.239999999998"/>
        <n v="1256.3"/>
        <n v="38711"/>
        <n v="6571.55"/>
        <n v="5729.01"/>
        <n v="4504.67"/>
        <n v="11837.16"/>
        <n v="21771.35"/>
        <n v="13393.76"/>
        <n v="9361.33"/>
        <n v="8334.59"/>
        <n v="3443.07"/>
        <n v="13012.210000000001"/>
        <n v="15230.33"/>
        <n v="12982.880000000001"/>
        <n v="4337.74"/>
        <n v="46889.270000000004"/>
        <n v="20420.609999999997"/>
        <n v="2689.5"/>
        <n v="2850.69"/>
        <n v="10564.89"/>
        <n v="42983.46"/>
        <n v="6067.13"/>
        <n v="1635.74"/>
        <n v="25517.119999999999"/>
        <n v="10072.06"/>
        <n v="38282.75"/>
        <n v="2331.5200000000004"/>
        <n v="9411.01"/>
        <n v="2801.26"/>
        <n v="39725.520000000004"/>
        <n v="11884.050000000001"/>
        <n v="2855.44"/>
        <n v="13217.1"/>
        <n v="3500.6200000000003"/>
        <n v="4260.75"/>
        <n v="4296.2800000000007"/>
        <n v="11763.01"/>
        <n v="42124.520000000004"/>
        <n v="2138.0800000000004"/>
        <n v="39597.410000000003"/>
        <n v="13770.1"/>
        <n v="8671.2000000000007"/>
        <n v="6600.21"/>
        <n v="18218.169999999998"/>
        <n v="4544.24"/>
        <n v="14256.2"/>
        <n v="2404.7400000000002"/>
        <n v="17663.149999999998"/>
        <n v="9058.74"/>
        <n v="4350.5200000000004"/>
        <n v="6593.51"/>
        <n v="13887.210000000001"/>
        <n v="7045.5"/>
        <n v="14358.37"/>
        <n v="12430.960000000001"/>
        <n v="11735.880000000001"/>
        <n v="39774.28"/>
        <n v="7077.1900000000005"/>
        <n v="9910.36"/>
        <n v="33471.980000000003"/>
        <n v="41676.090000000004"/>
        <n v="4454.41"/>
        <n v="2974.13"/>
        <n v="5031.2700000000004"/>
        <n v="7222.79"/>
        <n v="39727.620000000003"/>
        <n v="26926.519999999997"/>
        <n v="2643.2700000000004"/>
        <n v="2207.7000000000003"/>
        <n v="14410.94"/>
        <n v="22462.05"/>
        <n v="3392.3700000000003"/>
        <n v="2438.0600000000004"/>
        <n v="12231.62"/>
        <n v="5152.1400000000003"/>
        <n v="11093.630000000001"/>
        <n v="5400.99"/>
        <n v="12094.48"/>
        <n v="10422.92"/>
        <n v="3556.9300000000003"/>
        <n v="6753.04"/>
        <n v="41919.1"/>
        <n v="8978.19"/>
        <n v="6770.2"/>
        <n v="14235.08"/>
        <n v="2020.56"/>
        <n v="8627.5500000000011"/>
        <n v="37484.450000000004"/>
        <n v="4357.05"/>
        <n v="2203.48"/>
        <n v="22493.66"/>
        <n v="10381.48"/>
        <n v="8310.84"/>
        <n v="2045.69"/>
        <n v="40003.340000000004"/>
        <n v="5373.37"/>
        <n v="4463.21"/>
        <n v="12244.54"/>
        <n v="11082.58"/>
        <n v="4320.42"/>
        <n v="1629.84"/>
        <n v="6548.2"/>
        <n v="10959.7"/>
        <n v="13831.12"/>
        <n v="5377.46"/>
        <n v="4719.5300000000007"/>
        <n v="11658.12"/>
        <n v="11842.45"/>
        <n v="46661.450000000004"/>
        <n v="7173.3600000000006"/>
        <n v="27533.919999999998"/>
        <n v="16138.77"/>
        <n v="6238.3"/>
        <n v="49577.670000000006"/>
        <n v="4536.26"/>
        <n v="34254.060000000005"/>
        <n v="6600.37"/>
        <n v="2203.7400000000002"/>
        <n v="8125.79"/>
        <n v="4438.2700000000004"/>
        <n v="1634.58"/>
        <n v="14313.85"/>
        <n v="11454.03"/>
        <n v="7144.87"/>
        <n v="5124.1900000000005"/>
        <n v="19023.259999999998"/>
        <n v="14210.54"/>
        <n v="1665"/>
        <n v="13143.34"/>
        <n v="3471.4100000000003"/>
        <n v="2457.5100000000002"/>
        <n v="1832.1"/>
        <n v="4571.42"/>
        <n v="12622.18"/>
        <n v="10602.39"/>
        <n v="7348.1500000000005"/>
        <n v="2104.1200000000003"/>
        <n v="35160.14"/>
        <n v="30942.199999999997"/>
        <n v="9377.91"/>
        <n v="9290.14"/>
        <n v="8932.09"/>
        <n v="11362.76"/>
        <n v="38746.36"/>
        <n v="34672.15"/>
        <n v="12797.210000000001"/>
        <n v="6858.4800000000005"/>
        <n v="3561.8900000000003"/>
        <n v="11488.32"/>
        <n v="7160.1"/>
        <n v="13019.17"/>
        <n v="4795.66"/>
        <n v="14319.04"/>
        <n v="3906.13"/>
        <n v="18310.75"/>
        <n v="5002.79"/>
        <n v="25656.579999999998"/>
        <n v="11396.91"/>
        <n v="2897.3300000000004"/>
        <n v="34838.880000000005"/>
        <n v="6402.3"/>
        <n v="6406.42"/>
        <n v="5266.37"/>
        <n v="40974.170000000006"/>
        <n v="7441.06"/>
        <n v="6748.6"/>
        <n v="10928.85"/>
        <n v="12333.83"/>
        <n v="7162.02"/>
        <n v="23401.309999999998"/>
        <n v="8219.2100000000009"/>
        <n v="8026.67"/>
        <n v="3070.8100000000004"/>
        <n v="9447.26"/>
        <n v="6250.4400000000005"/>
        <n v="2055.3300000000004"/>
        <n v="3925.76"/>
        <n v="10264.450000000001"/>
        <n v="28340.19"/>
        <n v="48885.14"/>
        <n v="4237.13"/>
        <n v="4673.4000000000005"/>
        <n v="8302.5400000000009"/>
        <n v="13887.97"/>
        <n v="19719.699999999997"/>
        <n v="11931.130000000001"/>
        <n v="8965.8000000000011"/>
        <n v="5080.1000000000004"/>
        <n v="1712.23"/>
        <n v="11244.380000000001"/>
        <n v="2250.84"/>
        <n v="1628.48"/>
        <n v="7201.71"/>
        <n v="1136.4000000000001"/>
        <n v="11881.36"/>
        <n v="9174.14"/>
        <n v="2464.6200000000003"/>
        <n v="44641.200000000004"/>
        <n v="4185.1000000000004"/>
        <n v="7345.09"/>
        <n v="26109.329999999998"/>
        <n v="20781.489999999998"/>
        <n v="9500.58"/>
        <n v="9487.65"/>
        <n v="3591.48"/>
        <n v="3206.5"/>
        <n v="11163.57"/>
        <n v="10156.790000000001"/>
        <n v="43896.380000000005"/>
        <n v="36124.58"/>
        <n v="2699.57"/>
        <n v="11356.67"/>
        <n v="1969.62"/>
        <n v="1728.9"/>
        <n v="1704.57"/>
        <n v="14590.64"/>
        <n v="1725.56"/>
        <n v="23065.429999999997"/>
        <n v="2103.08"/>
        <n v="10704.47"/>
        <n v="5267.8200000000006"/>
        <n v="38126.25"/>
        <n v="14133.04"/>
        <n v="9414.92"/>
        <n v="39556.5"/>
        <n v="5246.05"/>
        <n v="37607.53"/>
        <n v="8062.77"/>
        <n v="33907.550000000003"/>
        <n v="5385.34"/>
        <n v="1743.22"/>
        <n v="9301.9"/>
        <n v="1906.36"/>
        <n v="2789.0600000000004"/>
        <n v="3704.36"/>
        <n v="5354.08"/>
        <n v="10450.56"/>
        <n v="48675.520000000004"/>
        <n v="10942.14"/>
        <n v="1727.79"/>
        <n v="1972.95"/>
        <n v="23082.959999999999"/>
        <n v="1720.36"/>
        <n v="5012.4800000000005"/>
        <n v="5708.87"/>
        <n v="7419.4800000000005"/>
        <n v="7624.63"/>
        <n v="8944.1200000000008"/>
        <n v="11289.11"/>
        <n v="12125"/>
        <n v="13844.51"/>
        <n v="6796.87"/>
        <n v="21232.19"/>
        <n v="11833.79"/>
        <n v="14001.29"/>
        <n v="7742.1100000000006"/>
        <n v="9222.41"/>
        <n v="8516.83"/>
        <n v="6985.51"/>
        <n v="14426.08"/>
        <n v="21880.82"/>
        <n v="40932.43"/>
        <n v="21797.01"/>
        <n v="10807.49"/>
        <n v="4402.24"/>
        <n v="2395.1800000000003"/>
        <n v="5428.7300000000005"/>
        <n v="7537.17"/>
        <n v="8603.83"/>
        <n v="24059.69"/>
        <n v="1880.07"/>
        <n v="2352.9700000000003"/>
        <n v="4846.93"/>
        <n v="8342.91"/>
        <n v="18259.219999999998"/>
        <n v="8240.59"/>
        <n v="12638.2"/>
        <n v="35595.590000000004"/>
        <n v="6184.3"/>
        <n v="13555.01"/>
        <n v="1731.68"/>
        <n v="42969.86"/>
        <n v="8413.4699999999993"/>
        <n v="1625.44"/>
        <n v="4753.6400000000003"/>
        <n v="7371.7800000000007"/>
        <n v="14043.48"/>
        <n v="3180.5200000000004"/>
        <n v="8703.4600000000009"/>
        <n v="20463"/>
        <n v="8527.5400000000009"/>
        <n v="8601.33"/>
        <n v="41949.25"/>
        <n v="6455.87"/>
        <n v="8547.7000000000007"/>
        <n v="3847.6800000000003"/>
        <n v="18767.739999999998"/>
        <n v="11552.91"/>
        <n v="6986.7"/>
        <n v="30184.94"/>
        <n v="12629.9"/>
        <n v="2913.57"/>
        <n v="4449.47"/>
        <n v="14119.62"/>
        <n v="17178.689999999999"/>
        <n v="13390.56"/>
        <n v="7954.52"/>
        <n v="17361.769999999997"/>
        <n v="19199.949999999997"/>
        <n v="10436.1"/>
        <n v="40182.25"/>
        <n v="10107.23"/>
        <n v="2902.9100000000003"/>
        <n v="19214.71"/>
        <n v="8428.07"/>
        <n v="5488.27"/>
        <n v="4746.3500000000004"/>
        <n v="9432.93"/>
        <n v="30284.649999999998"/>
        <n v="3279.8700000000003"/>
        <n v="4883.87"/>
        <n v="12495.300000000001"/>
        <n v="7228.22"/>
        <n v="6474.02"/>
        <n v="13725.48"/>
        <n v="11264.550000000001"/>
        <n v="6781.3600000000006"/>
        <n v="6373.56"/>
        <n v="6079.68"/>
        <n v="2585.2700000000004"/>
        <n v="1646.43"/>
        <n v="2755.03"/>
        <n v="20878.789999999997"/>
        <n v="10797.34"/>
        <n v="9880.07"/>
        <n v="3732.63"/>
        <n v="12574.050000000001"/>
        <n v="6571.0300000000007"/>
        <n v="5989.5300000000007"/>
        <n v="9800.89"/>
        <n v="13047.34"/>
        <n v="12741.17"/>
        <n v="3208.7900000000004"/>
        <n v="9630.4"/>
        <n v="13635.64"/>
        <n v="48517.57"/>
        <n v="9567"/>
        <n v="21774.329999999998"/>
        <n v="5209.58"/>
        <n v="6640.55"/>
        <n v="4992.38"/>
        <n v="8733.23"/>
        <n v="40941.29"/>
        <n v="11455.28"/>
        <n v="5327.41"/>
        <n v="17904.53"/>
        <n v="4441.22"/>
        <n v="18963.179999999997"/>
        <n v="8891.14"/>
        <n v="36219.410000000003"/>
        <n v="4661.29"/>
        <n v="11253.43"/>
        <n v="4076.5"/>
        <n v="14382.710000000001"/>
        <n v="3987.9300000000003"/>
        <n v="3366.67"/>
        <n v="8232.64"/>
        <n v="34806.47"/>
      </sharedItems>
    </cacheField>
    <cacheField name="# of Children" numFmtId="0">
      <sharedItems containsSemiMixedTypes="0" containsString="0" containsNumber="1" containsInteger="1" minValue="0" maxValue="5" count="6">
        <n v="4"/>
        <n v="1"/>
        <n v="0"/>
        <n v="2"/>
        <n v="3"/>
        <n v="5"/>
      </sharedItems>
    </cacheField>
    <cacheField name="Smoker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1FFCF2-2F68-0145-9D4C-7CD12E75A438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Region">
  <location ref="A4:B10" firstHeaderRow="1" firstDataRow="1" firstDataCol="1"/>
  <pivotFields count="9">
    <pivotField showAll="0"/>
    <pivotField axis="axisRow" showAll="0">
      <items count="6">
        <item x="0"/>
        <item x="1"/>
        <item x="3"/>
        <item x="2"/>
        <item x="4"/>
        <item t="default"/>
      </items>
    </pivotField>
    <pivotField showAll="0">
      <items count="49">
        <item x="15"/>
        <item x="20"/>
        <item x="35"/>
        <item x="18"/>
        <item x="33"/>
        <item x="46"/>
        <item x="0"/>
        <item x="3"/>
        <item x="29"/>
        <item x="27"/>
        <item x="2"/>
        <item x="14"/>
        <item x="37"/>
        <item x="36"/>
        <item x="43"/>
        <item x="16"/>
        <item x="41"/>
        <item x="7"/>
        <item x="45"/>
        <item x="28"/>
        <item x="22"/>
        <item x="34"/>
        <item x="47"/>
        <item x="6"/>
        <item x="38"/>
        <item x="1"/>
        <item x="42"/>
        <item x="24"/>
        <item x="13"/>
        <item x="40"/>
        <item x="12"/>
        <item x="4"/>
        <item x="8"/>
        <item x="32"/>
        <item x="17"/>
        <item x="21"/>
        <item x="11"/>
        <item x="23"/>
        <item x="9"/>
        <item x="44"/>
        <item x="19"/>
        <item x="10"/>
        <item x="5"/>
        <item x="26"/>
        <item x="39"/>
        <item x="25"/>
        <item x="30"/>
        <item x="31"/>
        <item t="default"/>
      </items>
    </pivotField>
    <pivotField numFmtId="164" showAll="0"/>
    <pivotField numFmtId="164" showAll="0"/>
    <pivotField showAll="0">
      <items count="4">
        <item x="1"/>
        <item x="0"/>
        <item x="2"/>
        <item t="default"/>
      </items>
    </pivotField>
    <pivotField dataField="1" numFmtId="44" showAll="0">
      <items count="1341">
        <item x="638"/>
        <item x="512"/>
        <item x="83"/>
        <item x="597"/>
        <item x="1165"/>
        <item x="602"/>
        <item x="510"/>
        <item x="362"/>
        <item x="922"/>
        <item x="417"/>
        <item x="640"/>
        <item x="513"/>
        <item x="509"/>
        <item x="838"/>
        <item x="829"/>
        <item x="799"/>
        <item x="972"/>
        <item x="880"/>
        <item x="253"/>
        <item x="622"/>
        <item x="133"/>
        <item x="394"/>
        <item x="637"/>
        <item x="925"/>
        <item x="740"/>
        <item x="62"/>
        <item x="706"/>
        <item x="68"/>
        <item x="174"/>
        <item x="96"/>
        <item x="1255"/>
        <item x="811"/>
        <item x="1163"/>
        <item x="1072"/>
        <item x="358"/>
        <item x="263"/>
        <item x="716"/>
        <item x="213"/>
        <item x="698"/>
        <item x="209"/>
        <item x="1092"/>
        <item x="994"/>
        <item x="28"/>
        <item x="1302"/>
        <item x="1099"/>
        <item x="384"/>
        <item x="104"/>
        <item x="733"/>
        <item x="131"/>
        <item x="1186"/>
        <item x="80"/>
        <item x="529"/>
        <item x="125"/>
        <item x="350"/>
        <item x="629"/>
        <item x="1160"/>
        <item x="779"/>
        <item x="1214"/>
        <item x="1188"/>
        <item x="541"/>
        <item x="1211"/>
        <item x="1185"/>
        <item x="1252"/>
        <item x="379"/>
        <item x="1202"/>
        <item x="789"/>
        <item x="514"/>
        <item x="339"/>
        <item x="416"/>
        <item x="475"/>
        <item x="949"/>
        <item x="535"/>
        <item x="1103"/>
        <item x="468"/>
        <item x="782"/>
        <item x="871"/>
        <item x="583"/>
        <item x="719"/>
        <item x="1242"/>
        <item x="879"/>
        <item x="1204"/>
        <item x="280"/>
        <item x="523"/>
        <item x="178"/>
        <item x="122"/>
        <item x="1184"/>
        <item x="1212"/>
        <item x="726"/>
        <item x="801"/>
        <item x="108"/>
        <item x="208"/>
        <item x="675"/>
        <item x="342"/>
        <item x="34"/>
        <item x="1057"/>
        <item x="103"/>
        <item x="1065"/>
        <item x="1147"/>
        <item x="271"/>
        <item x="1190"/>
        <item x="1108"/>
        <item x="590"/>
        <item x="547"/>
        <item x="286"/>
        <item x="628"/>
        <item x="674"/>
        <item x="892"/>
        <item x="1010"/>
        <item x="182"/>
        <item x="52"/>
        <item x="403"/>
        <item x="73"/>
        <item x="61"/>
        <item x="398"/>
        <item x="898"/>
        <item x="236"/>
        <item x="50"/>
        <item x="1061"/>
        <item x="1089"/>
        <item x="592"/>
        <item x="1040"/>
        <item x="51"/>
        <item x="144"/>
        <item x="729"/>
        <item x="958"/>
        <item x="107"/>
        <item x="1162"/>
        <item x="129"/>
        <item x="708"/>
        <item x="820"/>
        <item x="854"/>
        <item x="893"/>
        <item x="374"/>
        <item x="998"/>
        <item x="1243"/>
        <item x="499"/>
        <item x="1237"/>
        <item x="853"/>
        <item x="1018"/>
        <item x="599"/>
        <item x="1044"/>
        <item x="161"/>
        <item x="1102"/>
        <item x="130"/>
        <item x="1168"/>
        <item x="293"/>
        <item x="460"/>
        <item x="60"/>
        <item x="101"/>
        <item x="42"/>
        <item x="251"/>
        <item x="620"/>
        <item x="609"/>
        <item x="888"/>
        <item x="569"/>
        <item x="1301"/>
        <item x="25"/>
        <item x="151"/>
        <item x="69"/>
        <item x="673"/>
        <item x="1039"/>
        <item x="962"/>
        <item x="989"/>
        <item x="282"/>
        <item x="1182"/>
        <item x="230"/>
        <item x="211"/>
        <item x="390"/>
        <item x="383"/>
        <item x="929"/>
        <item x="908"/>
        <item x="487"/>
        <item x="651"/>
        <item x="614"/>
        <item x="1303"/>
        <item x="391"/>
        <item x="1205"/>
        <item x="1000"/>
        <item x="371"/>
        <item x="110"/>
        <item x="990"/>
        <item x="1003"/>
        <item x="862"/>
        <item x="562"/>
        <item x="1130"/>
        <item x="258"/>
        <item x="1284"/>
        <item x="687"/>
        <item x="1273"/>
        <item x="304"/>
        <item x="1034"/>
        <item x="4"/>
        <item x="526"/>
        <item x="97"/>
        <item x="873"/>
        <item x="443"/>
        <item x="1144"/>
        <item x="378"/>
        <item x="309"/>
        <item x="310"/>
        <item x="463"/>
        <item x="553"/>
        <item x="413"/>
        <item x="281"/>
        <item x="1259"/>
        <item x="91"/>
        <item x="1177"/>
        <item x="1314"/>
        <item x="697"/>
        <item x="795"/>
        <item x="408"/>
        <item x="349"/>
        <item x="192"/>
        <item x="419"/>
        <item x="1291"/>
        <item x="239"/>
        <item x="808"/>
        <item x="662"/>
        <item x="931"/>
        <item x="1337"/>
        <item x="521"/>
        <item x="44"/>
        <item x="1043"/>
        <item x="753"/>
        <item x="38"/>
        <item x="441"/>
        <item x="982"/>
        <item x="1101"/>
        <item x="19"/>
        <item x="724"/>
        <item x="676"/>
        <item x="1005"/>
        <item x="407"/>
        <item x="426"/>
        <item x="1051"/>
        <item x="270"/>
        <item x="1119"/>
        <item x="953"/>
        <item x="257"/>
        <item x="1176"/>
        <item x="140"/>
        <item x="402"/>
        <item x="696"/>
        <item x="969"/>
        <item x="630"/>
        <item x="1206"/>
        <item x="1307"/>
        <item x="100"/>
        <item x="787"/>
        <item x="58"/>
        <item x="957"/>
        <item x="356"/>
        <item x="1267"/>
        <item x="626"/>
        <item x="807"/>
        <item x="162"/>
        <item x="917"/>
        <item x="498"/>
        <item x="1125"/>
        <item x="1148"/>
        <item x="825"/>
        <item x="321"/>
        <item x="881"/>
        <item x="37"/>
        <item x="770"/>
        <item x="948"/>
        <item x="1336"/>
        <item x="758"/>
        <item x="490"/>
        <item x="930"/>
        <item x="728"/>
        <item x="71"/>
        <item x="497"/>
        <item x="670"/>
        <item x="345"/>
        <item x="1334"/>
        <item x="2"/>
        <item x="902"/>
        <item x="67"/>
        <item x="176"/>
        <item x="93"/>
        <item x="1170"/>
        <item x="576"/>
        <item x="560"/>
        <item x="1152"/>
        <item x="572"/>
        <item x="77"/>
        <item x="1006"/>
        <item x="450"/>
        <item x="1007"/>
        <item x="1071"/>
        <item x="986"/>
        <item x="98"/>
        <item x="550"/>
        <item x="751"/>
        <item x="1021"/>
        <item x="1060"/>
        <item x="193"/>
        <item x="952"/>
        <item x="1236"/>
        <item x="105"/>
        <item x="449"/>
        <item x="815"/>
        <item x="65"/>
        <item x="910"/>
        <item x="1091"/>
        <item x="1328"/>
        <item x="1274"/>
        <item x="1033"/>
        <item x="891"/>
        <item x="1068"/>
        <item x="207"/>
        <item x="112"/>
        <item x="976"/>
        <item x="926"/>
        <item x="613"/>
        <item x="485"/>
        <item x="1086"/>
        <item x="1016"/>
        <item x="715"/>
        <item x="179"/>
        <item x="380"/>
        <item x="1104"/>
        <item x="504"/>
        <item x="264"/>
        <item x="1332"/>
        <item x="747"/>
        <item x="652"/>
        <item x="1153"/>
        <item x="618"/>
        <item x="691"/>
        <item x="561"/>
        <item x="1077"/>
        <item x="285"/>
        <item x="84"/>
        <item x="1288"/>
        <item x="714"/>
        <item x="899"/>
        <item x="1256"/>
        <item x="649"/>
        <item x="314"/>
        <item x="467"/>
        <item x="1123"/>
        <item x="115"/>
        <item x="946"/>
        <item x="519"/>
        <item x="1244"/>
        <item x="591"/>
        <item x="1292"/>
        <item x="865"/>
        <item x="139"/>
        <item x="695"/>
        <item x="915"/>
        <item x="55"/>
        <item x="780"/>
        <item x="678"/>
        <item x="743"/>
        <item x="840"/>
        <item x="1322"/>
        <item x="1127"/>
        <item x="859"/>
        <item x="1215"/>
        <item x="617"/>
        <item x="1035"/>
        <item x="1159"/>
        <item x="171"/>
        <item x="1096"/>
        <item x="347"/>
        <item x="781"/>
        <item x="868"/>
        <item x="1046"/>
        <item x="1320"/>
        <item x="279"/>
        <item x="433"/>
        <item x="222"/>
        <item x="1197"/>
        <item x="480"/>
        <item x="822"/>
        <item x="114"/>
        <item x="1134"/>
        <item x="1192"/>
        <item x="435"/>
        <item x="774"/>
        <item x="539"/>
        <item x="1326"/>
        <item x="1207"/>
        <item x="1067"/>
        <item x="458"/>
        <item x="1076"/>
        <item x="152"/>
        <item x="1201"/>
        <item x="739"/>
        <item x="1048"/>
        <item x="954"/>
        <item x="322"/>
        <item x="1238"/>
        <item x="546"/>
        <item x="876"/>
        <item x="803"/>
        <item x="142"/>
        <item x="856"/>
        <item x="299"/>
        <item x="1287"/>
        <item x="479"/>
        <item x="757"/>
        <item x="119"/>
        <item x="111"/>
        <item x="191"/>
        <item x="950"/>
        <item x="343"/>
        <item x="136"/>
        <item x="1216"/>
        <item x="793"/>
        <item x="975"/>
        <item x="506"/>
        <item x="8"/>
        <item x="919"/>
        <item x="66"/>
        <item x="393"/>
        <item x="817"/>
        <item x="134"/>
        <item x="305"/>
        <item x="864"/>
        <item x="883"/>
        <item x="202"/>
        <item x="146"/>
        <item x="189"/>
        <item x="693"/>
        <item x="1310"/>
        <item x="386"/>
        <item x="993"/>
        <item x="1300"/>
        <item x="511"/>
        <item x="39"/>
        <item x="203"/>
        <item x="150"/>
        <item x="283"/>
        <item x="242"/>
        <item x="1250"/>
        <item x="409"/>
        <item x="755"/>
        <item x="810"/>
        <item x="268"/>
        <item x="333"/>
        <item x="1084"/>
        <item x="1146"/>
        <item x="679"/>
        <item x="267"/>
        <item x="720"/>
        <item x="762"/>
        <item x="361"/>
        <item x="116"/>
        <item x="323"/>
        <item x="737"/>
        <item x="399"/>
        <item x="785"/>
        <item x="1299"/>
        <item x="849"/>
        <item x="168"/>
        <item x="1132"/>
        <item x="1133"/>
        <item x="220"/>
        <item x="484"/>
        <item x="1265"/>
        <item x="823"/>
        <item x="1295"/>
        <item x="324"/>
        <item x="22"/>
        <item x="1073"/>
        <item x="565"/>
        <item x="74"/>
        <item x="1309"/>
        <item x="974"/>
        <item x="1022"/>
        <item x="1014"/>
        <item x="1088"/>
        <item x="216"/>
        <item x="1321"/>
        <item x="699"/>
        <item x="184"/>
        <item x="809"/>
        <item x="232"/>
        <item x="159"/>
        <item x="736"/>
        <item x="963"/>
        <item x="1137"/>
        <item x="1052"/>
        <item x="1055"/>
        <item x="877"/>
        <item x="1298"/>
        <item x="1223"/>
        <item x="878"/>
        <item x="261"/>
        <item x="516"/>
        <item x="1118"/>
        <item x="858"/>
        <item x="657"/>
        <item x="306"/>
        <item x="1"/>
        <item x="909"/>
        <item x="1230"/>
        <item x="1270"/>
        <item x="1024"/>
        <item x="942"/>
        <item x="297"/>
        <item x="524"/>
        <item x="1029"/>
        <item x="794"/>
        <item x="1095"/>
        <item x="875"/>
        <item x="157"/>
        <item x="204"/>
        <item x="790"/>
        <item x="70"/>
        <item x="1121"/>
        <item x="681"/>
        <item x="1140"/>
        <item x="1081"/>
        <item x="12"/>
        <item x="1164"/>
        <item x="531"/>
        <item x="1036"/>
        <item x="1294"/>
        <item x="525"/>
        <item x="543"/>
        <item x="99"/>
        <item x="669"/>
        <item x="228"/>
        <item x="666"/>
        <item x="797"/>
        <item x="434"/>
        <item x="1171"/>
        <item x="315"/>
        <item x="1107"/>
        <item x="429"/>
        <item x="1257"/>
        <item x="947"/>
        <item x="1217"/>
        <item x="64"/>
        <item x="1136"/>
        <item x="573"/>
        <item x="589"/>
        <item x="900"/>
        <item x="918"/>
        <item x="796"/>
        <item x="826"/>
        <item x="424"/>
        <item x="1239"/>
        <item x="298"/>
        <item x="1218"/>
        <item x="462"/>
        <item x="718"/>
        <item x="124"/>
        <item x="466"/>
        <item x="317"/>
        <item x="351"/>
        <item x="920"/>
        <item x="357"/>
        <item x="377"/>
        <item x="611"/>
        <item x="654"/>
        <item x="522"/>
        <item x="1227"/>
        <item x="198"/>
        <item x="959"/>
        <item x="587"/>
        <item x="127"/>
        <item x="1278"/>
        <item x="355"/>
        <item x="352"/>
        <item x="24"/>
        <item x="215"/>
        <item x="1143"/>
        <item x="474"/>
        <item x="428"/>
        <item x="1199"/>
        <item x="381"/>
        <item x="79"/>
        <item x="824"/>
        <item x="414"/>
        <item x="851"/>
        <item x="1090"/>
        <item x="457"/>
        <item x="241"/>
        <item x="1142"/>
        <item x="1338"/>
        <item x="752"/>
        <item x="1247"/>
        <item x="890"/>
        <item x="186"/>
        <item x="5"/>
        <item x="951"/>
        <item x="143"/>
        <item x="1154"/>
        <item x="1064"/>
        <item x="135"/>
        <item x="981"/>
        <item x="1245"/>
        <item x="821"/>
        <item x="935"/>
        <item x="1254"/>
        <item x="1286"/>
        <item x="961"/>
        <item x="701"/>
        <item x="777"/>
        <item x="578"/>
        <item x="1229"/>
        <item x="346"/>
        <item x="660"/>
        <item x="1262"/>
        <item x="577"/>
        <item x="471"/>
        <item x="196"/>
        <item x="1266"/>
        <item x="750"/>
        <item x="464"/>
        <item x="551"/>
        <item x="694"/>
        <item x="427"/>
        <item x="1263"/>
        <item x="1240"/>
        <item x="296"/>
        <item x="861"/>
        <item x="717"/>
        <item x="141"/>
        <item x="1058"/>
        <item x="1013"/>
        <item x="353"/>
        <item x="1260"/>
        <item x="1323"/>
        <item x="431"/>
        <item x="476"/>
        <item x="274"/>
        <item x="612"/>
        <item x="804"/>
        <item x="555"/>
        <item x="672"/>
        <item x="128"/>
        <item x="730"/>
        <item x="1330"/>
        <item x="964"/>
        <item x="1113"/>
        <item x="1219"/>
        <item x="360"/>
        <item x="1158"/>
        <item x="792"/>
        <item x="1054"/>
        <item x="451"/>
        <item x="924"/>
        <item x="1020"/>
        <item x="831"/>
        <item x="635"/>
        <item x="341"/>
        <item x="30"/>
        <item x="1167"/>
        <item x="960"/>
        <item x="748"/>
        <item x="1228"/>
        <item x="420"/>
        <item x="764"/>
        <item x="885"/>
        <item x="680"/>
        <item x="857"/>
        <item x="291"/>
        <item x="1112"/>
        <item x="1203"/>
        <item x="566"/>
        <item x="980"/>
        <item x="1111"/>
        <item x="767"/>
        <item x="647"/>
        <item x="999"/>
        <item x="1195"/>
        <item x="1289"/>
        <item x="1145"/>
        <item x="682"/>
        <item x="1175"/>
        <item x="1174"/>
        <item x="702"/>
        <item x="619"/>
        <item x="894"/>
        <item x="828"/>
        <item x="1318"/>
        <item x="542"/>
        <item x="49"/>
        <item x="319"/>
        <item x="517"/>
        <item x="1315"/>
        <item x="703"/>
        <item x="557"/>
        <item x="536"/>
        <item x="772"/>
        <item x="869"/>
        <item x="43"/>
        <item x="683"/>
        <item x="472"/>
        <item x="16"/>
        <item x="1311"/>
        <item x="874"/>
        <item x="21"/>
        <item x="642"/>
        <item x="81"/>
        <item x="923"/>
        <item x="308"/>
        <item x="432"/>
        <item x="756"/>
        <item x="248"/>
        <item x="1306"/>
        <item x="1030"/>
        <item x="625"/>
        <item x="850"/>
        <item x="685"/>
        <item x="934"/>
        <item x="397"/>
        <item x="996"/>
        <item x="14"/>
        <item x="250"/>
        <item x="633"/>
        <item x="1283"/>
        <item x="295"/>
        <item x="866"/>
        <item x="313"/>
        <item x="1179"/>
        <item x="300"/>
        <item x="102"/>
        <item x="194"/>
        <item x="955"/>
        <item x="1149"/>
        <item x="928"/>
        <item x="265"/>
        <item x="89"/>
        <item x="860"/>
        <item x="247"/>
        <item x="1063"/>
        <item x="939"/>
        <item x="1050"/>
        <item x="235"/>
        <item x="1281"/>
        <item x="1208"/>
        <item x="275"/>
        <item x="966"/>
        <item x="375"/>
        <item x="991"/>
        <item x="709"/>
        <item x="563"/>
        <item x="558"/>
        <item x="852"/>
        <item x="334"/>
        <item x="608"/>
        <item x="571"/>
        <item x="1106"/>
        <item x="303"/>
        <item x="1191"/>
        <item x="92"/>
        <item x="368"/>
        <item x="727"/>
        <item x="937"/>
        <item x="187"/>
        <item x="1305"/>
        <item x="690"/>
        <item x="1235"/>
        <item x="501"/>
        <item x="520"/>
        <item x="518"/>
        <item x="1138"/>
        <item x="1210"/>
        <item x="206"/>
        <item x="1074"/>
        <item x="214"/>
        <item x="738"/>
        <item x="655"/>
        <item x="344"/>
        <item x="912"/>
        <item x="326"/>
        <item x="455"/>
        <item x="579"/>
        <item x="615"/>
        <item x="1070"/>
        <item x="744"/>
        <item x="761"/>
        <item x="1047"/>
        <item x="412"/>
        <item x="1178"/>
        <item x="446"/>
        <item x="156"/>
        <item x="1161"/>
        <item x="1333"/>
        <item x="1297"/>
        <item x="556"/>
        <item x="722"/>
        <item x="1220"/>
        <item x="818"/>
        <item x="340"/>
        <item x="167"/>
        <item x="530"/>
        <item x="665"/>
        <item x="1183"/>
        <item x="1114"/>
        <item x="13"/>
        <item x="392"/>
        <item x="659"/>
        <item x="223"/>
        <item x="1129"/>
        <item x="832"/>
        <item x="833"/>
        <item x="1094"/>
        <item x="1325"/>
        <item x="245"/>
        <item x="1120"/>
        <item x="439"/>
        <item x="188"/>
        <item x="641"/>
        <item x="783"/>
        <item x="1269"/>
        <item x="199"/>
        <item x="365"/>
        <item x="932"/>
        <item x="256"/>
        <item x="1078"/>
        <item x="260"/>
        <item x="834"/>
        <item x="461"/>
        <item x="1027"/>
        <item x="689"/>
        <item x="27"/>
        <item x="584"/>
        <item x="473"/>
        <item x="1008"/>
        <item x="85"/>
        <item x="1225"/>
        <item x="977"/>
        <item x="643"/>
        <item x="1079"/>
        <item x="667"/>
        <item x="246"/>
        <item x="90"/>
        <item x="688"/>
        <item x="1166"/>
        <item x="338"/>
        <item x="1002"/>
        <item x="1157"/>
        <item x="600"/>
        <item x="760"/>
        <item x="26"/>
        <item x="872"/>
        <item x="388"/>
        <item x="502"/>
        <item x="570"/>
        <item x="538"/>
        <item x="1049"/>
        <item x="153"/>
        <item x="970"/>
        <item x="1221"/>
        <item x="290"/>
        <item x="596"/>
        <item x="839"/>
        <item x="489"/>
        <item x="482"/>
        <item x="1045"/>
        <item x="46"/>
        <item x="830"/>
        <item x="1069"/>
        <item x="367"/>
        <item x="10"/>
        <item x="564"/>
        <item x="320"/>
        <item x="1139"/>
        <item x="907"/>
        <item x="121"/>
        <item x="109"/>
        <item x="1026"/>
        <item x="452"/>
        <item x="32"/>
        <item x="723"/>
        <item x="1293"/>
        <item x="405"/>
        <item x="668"/>
        <item x="1308"/>
        <item x="927"/>
        <item x="493"/>
        <item x="1105"/>
        <item x="94"/>
        <item x="1272"/>
        <item x="1248"/>
        <item x="661"/>
        <item x="240"/>
        <item x="725"/>
        <item x="148"/>
        <item x="444"/>
        <item x="1313"/>
        <item x="1117"/>
        <item x="805"/>
        <item x="53"/>
        <item x="814"/>
        <item x="126"/>
        <item x="606"/>
        <item x="802"/>
        <item x="586"/>
        <item x="488"/>
        <item x="505"/>
        <item x="165"/>
        <item x="266"/>
        <item x="903"/>
        <item x="985"/>
        <item x="983"/>
        <item x="1122"/>
        <item x="483"/>
        <item x="1312"/>
        <item x="145"/>
        <item x="607"/>
        <item x="593"/>
        <item x="170"/>
        <item x="1100"/>
        <item x="491"/>
        <item x="210"/>
        <item x="212"/>
        <item x="1004"/>
        <item x="385"/>
        <item x="911"/>
        <item x="664"/>
        <item x="190"/>
        <item x="1277"/>
        <item x="979"/>
        <item x="166"/>
        <item x="644"/>
        <item x="229"/>
        <item x="132"/>
        <item x="745"/>
        <item x="710"/>
        <item x="508"/>
        <item x="478"/>
        <item x="800"/>
        <item x="1251"/>
        <item x="548"/>
        <item x="844"/>
        <item x="1316"/>
        <item x="1296"/>
        <item x="759"/>
        <item x="1012"/>
        <item x="138"/>
        <item x="1075"/>
        <item x="1222"/>
        <item x="634"/>
        <item x="329"/>
        <item x="1023"/>
        <item x="1155"/>
        <item x="301"/>
        <item x="650"/>
        <item x="47"/>
        <item x="453"/>
        <item x="382"/>
        <item x="1226"/>
        <item x="527"/>
        <item x="1258"/>
        <item x="1275"/>
        <item x="1194"/>
        <item x="1098"/>
        <item x="1056"/>
        <item x="845"/>
        <item x="1017"/>
        <item x="325"/>
        <item x="1093"/>
        <item x="1124"/>
        <item x="348"/>
        <item x="1025"/>
        <item x="1335"/>
        <item x="387"/>
        <item x="552"/>
        <item x="1041"/>
        <item x="221"/>
        <item x="1231"/>
        <item x="185"/>
        <item x="624"/>
        <item x="86"/>
        <item x="658"/>
        <item x="411"/>
        <item x="254"/>
        <item x="1187"/>
        <item x="56"/>
        <item x="492"/>
        <item x="205"/>
        <item x="284"/>
        <item x="616"/>
        <item x="648"/>
        <item x="500"/>
        <item x="307"/>
        <item x="984"/>
        <item x="778"/>
        <item x="118"/>
        <item x="318"/>
        <item x="503"/>
        <item x="370"/>
        <item x="31"/>
        <item x="916"/>
        <item x="436"/>
        <item x="373"/>
        <item x="17"/>
        <item x="1083"/>
        <item x="786"/>
        <item x="812"/>
        <item x="75"/>
        <item x="827"/>
        <item x="769"/>
        <item x="741"/>
        <item x="837"/>
        <item x="231"/>
        <item x="20"/>
        <item x="158"/>
        <item x="294"/>
        <item x="172"/>
        <item x="889"/>
        <item x="219"/>
        <item x="0"/>
        <item x="1276"/>
        <item x="438"/>
        <item x="372"/>
        <item x="1279"/>
        <item x="278"/>
        <item x="332"/>
        <item x="887"/>
        <item x="971"/>
        <item x="1019"/>
        <item x="933"/>
        <item x="605"/>
        <item x="1327"/>
        <item x="169"/>
        <item x="252"/>
        <item x="841"/>
        <item x="639"/>
        <item x="1015"/>
        <item x="243"/>
        <item x="549"/>
        <item x="1246"/>
        <item x="1126"/>
        <item x="537"/>
        <item x="836"/>
        <item x="632"/>
        <item x="181"/>
        <item x="1268"/>
        <item x="835"/>
        <item x="330"/>
        <item x="768"/>
        <item x="183"/>
        <item x="813"/>
        <item x="1329"/>
        <item x="302"/>
        <item x="1097"/>
        <item x="882"/>
        <item x="259"/>
        <item x="400"/>
        <item x="1280"/>
        <item x="1285"/>
        <item x="495"/>
        <item x="636"/>
        <item x="921"/>
        <item x="7"/>
        <item x="113"/>
        <item x="906"/>
        <item x="87"/>
        <item x="645"/>
        <item x="33"/>
        <item x="965"/>
        <item x="1156"/>
        <item x="914"/>
        <item x="604"/>
        <item x="401"/>
        <item x="465"/>
        <item x="238"/>
        <item x="217"/>
        <item x="337"/>
        <item x="594"/>
        <item x="700"/>
        <item x="704"/>
        <item x="568"/>
        <item x="988"/>
        <item x="1261"/>
        <item x="944"/>
        <item x="938"/>
        <item x="82"/>
        <item x="867"/>
        <item x="1173"/>
        <item x="1304"/>
        <item x="331"/>
        <item x="54"/>
        <item x="507"/>
        <item x="897"/>
        <item x="816"/>
        <item x="1224"/>
        <item x="742"/>
        <item x="646"/>
        <item x="559"/>
        <item x="244"/>
        <item x="788"/>
        <item x="447"/>
        <item x="404"/>
        <item x="978"/>
        <item x="1319"/>
        <item x="1234"/>
        <item x="1232"/>
        <item x="749"/>
        <item x="735"/>
        <item x="376"/>
        <item x="544"/>
        <item x="842"/>
        <item x="721"/>
        <item x="623"/>
        <item x="863"/>
        <item x="1042"/>
        <item x="601"/>
        <item x="1062"/>
        <item x="575"/>
        <item x="1189"/>
        <item x="1213"/>
        <item x="470"/>
        <item x="287"/>
        <item x="3"/>
        <item x="9"/>
        <item x="1141"/>
        <item x="328"/>
        <item x="595"/>
        <item x="532"/>
        <item x="395"/>
        <item x="580"/>
        <item x="1241"/>
        <item x="72"/>
        <item x="255"/>
        <item x="425"/>
        <item x="585"/>
        <item x="653"/>
        <item x="631"/>
        <item x="226"/>
        <item x="15"/>
        <item x="200"/>
        <item x="59"/>
        <item x="164"/>
        <item x="233"/>
        <item x="943"/>
        <item x="406"/>
        <item x="734"/>
        <item x="496"/>
        <item x="581"/>
        <item x="262"/>
        <item x="57"/>
        <item x="995"/>
        <item x="1128"/>
        <item x="846"/>
        <item x="147"/>
        <item x="763"/>
        <item x="1172"/>
        <item x="445"/>
        <item x="396"/>
        <item x="437"/>
        <item x="554"/>
        <item x="819"/>
        <item x="1038"/>
        <item x="35"/>
        <item x="418"/>
        <item x="968"/>
        <item x="588"/>
        <item x="177"/>
        <item x="896"/>
        <item x="366"/>
        <item x="1082"/>
        <item x="656"/>
        <item x="775"/>
        <item x="798"/>
        <item x="76"/>
        <item x="6"/>
        <item x="1150"/>
        <item x="195"/>
        <item x="154"/>
        <item x="276"/>
        <item x="707"/>
        <item x="684"/>
        <item x="78"/>
        <item x="23"/>
        <item x="671"/>
        <item x="234"/>
        <item x="627"/>
        <item x="746"/>
        <item x="1271"/>
        <item x="940"/>
        <item x="1290"/>
        <item x="1110"/>
        <item x="120"/>
        <item x="459"/>
        <item x="574"/>
        <item x="731"/>
        <item x="442"/>
        <item x="336"/>
        <item x="1031"/>
        <item x="173"/>
        <item x="160"/>
        <item x="711"/>
        <item x="895"/>
        <item x="1200"/>
        <item x="335"/>
        <item x="1087"/>
        <item x="422"/>
        <item x="137"/>
        <item x="784"/>
        <item x="41"/>
        <item x="1116"/>
        <item x="603"/>
        <item x="1339"/>
        <item x="448"/>
        <item x="1131"/>
        <item x="776"/>
        <item x="29"/>
        <item x="1109"/>
        <item x="686"/>
        <item x="201"/>
        <item x="1249"/>
        <item x="870"/>
        <item x="967"/>
        <item x="1181"/>
        <item x="415"/>
        <item x="884"/>
        <item x="855"/>
        <item x="1331"/>
        <item x="454"/>
        <item x="440"/>
        <item x="941"/>
        <item x="224"/>
        <item x="227"/>
        <item x="123"/>
        <item x="430"/>
        <item x="766"/>
        <item x="272"/>
        <item x="663"/>
        <item x="277"/>
        <item x="621"/>
        <item x="1059"/>
        <item x="1198"/>
        <item x="237"/>
        <item x="713"/>
        <item x="477"/>
        <item x="1193"/>
        <item x="11"/>
        <item x="997"/>
        <item x="791"/>
        <item x="486"/>
        <item x="901"/>
        <item x="225"/>
        <item x="973"/>
        <item x="1115"/>
        <item x="456"/>
        <item x="481"/>
        <item x="218"/>
        <item x="18"/>
        <item x="288"/>
        <item x="1196"/>
        <item x="1011"/>
        <item x="316"/>
        <item x="956"/>
        <item x="1001"/>
        <item x="1037"/>
        <item x="1028"/>
        <item x="421"/>
        <item x="354"/>
        <item x="534"/>
        <item x="1066"/>
        <item x="540"/>
        <item x="1282"/>
        <item x="582"/>
        <item x="155"/>
        <item x="848"/>
        <item x="945"/>
        <item x="1233"/>
        <item x="1324"/>
        <item x="1135"/>
        <item x="106"/>
        <item x="913"/>
        <item x="88"/>
        <item x="1032"/>
        <item x="1053"/>
        <item x="1264"/>
        <item x="677"/>
        <item x="410"/>
        <item x="311"/>
        <item x="1009"/>
        <item x="705"/>
        <item x="180"/>
        <item x="773"/>
        <item x="771"/>
        <item x="197"/>
        <item x="1253"/>
        <item x="992"/>
        <item x="149"/>
        <item x="292"/>
        <item x="359"/>
        <item x="847"/>
        <item x="1180"/>
        <item x="905"/>
        <item x="249"/>
        <item x="528"/>
        <item x="163"/>
        <item x="40"/>
        <item x="269"/>
        <item x="904"/>
        <item x="886"/>
        <item x="1169"/>
        <item x="567"/>
        <item x="533"/>
        <item x="45"/>
        <item x="494"/>
        <item x="312"/>
        <item x="765"/>
        <item x="423"/>
        <item x="95"/>
        <item x="469"/>
        <item x="515"/>
        <item x="1080"/>
        <item x="363"/>
        <item x="987"/>
        <item x="369"/>
        <item x="754"/>
        <item x="48"/>
        <item x="692"/>
        <item x="273"/>
        <item x="175"/>
        <item x="843"/>
        <item x="63"/>
        <item x="364"/>
        <item x="36"/>
        <item x="1317"/>
        <item x="936"/>
        <item x="545"/>
        <item x="1209"/>
        <item x="610"/>
        <item x="1151"/>
        <item x="732"/>
        <item x="1085"/>
        <item x="598"/>
        <item x="327"/>
        <item x="806"/>
        <item x="289"/>
        <item x="712"/>
        <item x="117"/>
        <item x="389"/>
        <item t="default"/>
      </items>
    </pivotField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Annual Expenditure in HealthCare" fld="6" subtotal="average" baseField="0" baseItem="0"/>
  </dataFields>
  <formats count="1">
    <format dxfId="28">
      <pivotArea dataOnly="0" labelOnly="1" fieldPosition="0">
        <references count="1">
          <reference field="1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68AB2-B68B-B141-B49C-EE720FD2CE2B}" name="PivotTable16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Region">
  <location ref="D4:E10" firstHeaderRow="1" firstDataRow="1" firstDataCol="1"/>
  <pivotFields count="9">
    <pivotField showAll="0"/>
    <pivotField axis="axisRow" showAll="0">
      <items count="6">
        <item x="0"/>
        <item x="1"/>
        <item x="3"/>
        <item x="2"/>
        <item x="4"/>
        <item t="default"/>
      </items>
    </pivotField>
    <pivotField showAll="0">
      <items count="49">
        <item x="15"/>
        <item x="20"/>
        <item x="35"/>
        <item x="18"/>
        <item x="33"/>
        <item x="46"/>
        <item x="0"/>
        <item x="3"/>
        <item x="29"/>
        <item x="27"/>
        <item x="2"/>
        <item x="14"/>
        <item x="37"/>
        <item x="36"/>
        <item x="43"/>
        <item x="16"/>
        <item x="41"/>
        <item x="7"/>
        <item x="45"/>
        <item x="28"/>
        <item x="22"/>
        <item x="34"/>
        <item x="47"/>
        <item x="6"/>
        <item x="38"/>
        <item x="1"/>
        <item x="42"/>
        <item x="24"/>
        <item x="13"/>
        <item x="40"/>
        <item x="12"/>
        <item x="4"/>
        <item x="8"/>
        <item x="32"/>
        <item x="17"/>
        <item x="21"/>
        <item x="11"/>
        <item x="23"/>
        <item x="9"/>
        <item x="44"/>
        <item x="19"/>
        <item x="10"/>
        <item x="5"/>
        <item x="26"/>
        <item x="39"/>
        <item x="25"/>
        <item x="30"/>
        <item x="31"/>
        <item t="default"/>
      </items>
    </pivotField>
    <pivotField numFmtId="164" showAll="0"/>
    <pivotField numFmtId="164" showAll="0"/>
    <pivotField showAll="0">
      <items count="4">
        <item x="1"/>
        <item x="0"/>
        <item x="2"/>
        <item t="default"/>
      </items>
    </pivotField>
    <pivotField dataField="1" numFmtId="44" showAll="0">
      <items count="1341">
        <item x="638"/>
        <item x="512"/>
        <item x="83"/>
        <item x="597"/>
        <item x="1165"/>
        <item x="602"/>
        <item x="510"/>
        <item x="362"/>
        <item x="922"/>
        <item x="417"/>
        <item x="640"/>
        <item x="513"/>
        <item x="509"/>
        <item x="838"/>
        <item x="829"/>
        <item x="799"/>
        <item x="972"/>
        <item x="880"/>
        <item x="253"/>
        <item x="622"/>
        <item x="133"/>
        <item x="394"/>
        <item x="637"/>
        <item x="925"/>
        <item x="740"/>
        <item x="62"/>
        <item x="706"/>
        <item x="68"/>
        <item x="174"/>
        <item x="96"/>
        <item x="1255"/>
        <item x="811"/>
        <item x="1163"/>
        <item x="1072"/>
        <item x="358"/>
        <item x="263"/>
        <item x="716"/>
        <item x="213"/>
        <item x="698"/>
        <item x="209"/>
        <item x="1092"/>
        <item x="994"/>
        <item x="28"/>
        <item x="1302"/>
        <item x="1099"/>
        <item x="384"/>
        <item x="104"/>
        <item x="733"/>
        <item x="131"/>
        <item x="1186"/>
        <item x="80"/>
        <item x="529"/>
        <item x="125"/>
        <item x="350"/>
        <item x="629"/>
        <item x="1160"/>
        <item x="779"/>
        <item x="1214"/>
        <item x="1188"/>
        <item x="541"/>
        <item x="1211"/>
        <item x="1185"/>
        <item x="1252"/>
        <item x="379"/>
        <item x="1202"/>
        <item x="789"/>
        <item x="514"/>
        <item x="339"/>
        <item x="416"/>
        <item x="475"/>
        <item x="949"/>
        <item x="535"/>
        <item x="1103"/>
        <item x="468"/>
        <item x="782"/>
        <item x="871"/>
        <item x="583"/>
        <item x="719"/>
        <item x="1242"/>
        <item x="879"/>
        <item x="1204"/>
        <item x="280"/>
        <item x="523"/>
        <item x="178"/>
        <item x="122"/>
        <item x="1184"/>
        <item x="1212"/>
        <item x="726"/>
        <item x="801"/>
        <item x="108"/>
        <item x="208"/>
        <item x="675"/>
        <item x="342"/>
        <item x="34"/>
        <item x="1057"/>
        <item x="103"/>
        <item x="1065"/>
        <item x="1147"/>
        <item x="271"/>
        <item x="1190"/>
        <item x="1108"/>
        <item x="590"/>
        <item x="547"/>
        <item x="286"/>
        <item x="628"/>
        <item x="674"/>
        <item x="892"/>
        <item x="1010"/>
        <item x="182"/>
        <item x="52"/>
        <item x="403"/>
        <item x="73"/>
        <item x="61"/>
        <item x="398"/>
        <item x="898"/>
        <item x="236"/>
        <item x="50"/>
        <item x="1061"/>
        <item x="1089"/>
        <item x="592"/>
        <item x="1040"/>
        <item x="51"/>
        <item x="144"/>
        <item x="729"/>
        <item x="958"/>
        <item x="107"/>
        <item x="1162"/>
        <item x="129"/>
        <item x="708"/>
        <item x="820"/>
        <item x="854"/>
        <item x="893"/>
        <item x="374"/>
        <item x="998"/>
        <item x="1243"/>
        <item x="499"/>
        <item x="1237"/>
        <item x="853"/>
        <item x="1018"/>
        <item x="599"/>
        <item x="1044"/>
        <item x="161"/>
        <item x="1102"/>
        <item x="130"/>
        <item x="1168"/>
        <item x="293"/>
        <item x="460"/>
        <item x="60"/>
        <item x="101"/>
        <item x="42"/>
        <item x="251"/>
        <item x="620"/>
        <item x="609"/>
        <item x="888"/>
        <item x="569"/>
        <item x="1301"/>
        <item x="25"/>
        <item x="151"/>
        <item x="69"/>
        <item x="673"/>
        <item x="1039"/>
        <item x="962"/>
        <item x="989"/>
        <item x="282"/>
        <item x="1182"/>
        <item x="230"/>
        <item x="211"/>
        <item x="390"/>
        <item x="383"/>
        <item x="929"/>
        <item x="908"/>
        <item x="487"/>
        <item x="651"/>
        <item x="614"/>
        <item x="1303"/>
        <item x="391"/>
        <item x="1205"/>
        <item x="1000"/>
        <item x="371"/>
        <item x="110"/>
        <item x="990"/>
        <item x="1003"/>
        <item x="862"/>
        <item x="562"/>
        <item x="1130"/>
        <item x="258"/>
        <item x="1284"/>
        <item x="687"/>
        <item x="1273"/>
        <item x="304"/>
        <item x="1034"/>
        <item x="4"/>
        <item x="526"/>
        <item x="97"/>
        <item x="873"/>
        <item x="443"/>
        <item x="1144"/>
        <item x="378"/>
        <item x="309"/>
        <item x="310"/>
        <item x="463"/>
        <item x="553"/>
        <item x="413"/>
        <item x="281"/>
        <item x="1259"/>
        <item x="91"/>
        <item x="1177"/>
        <item x="1314"/>
        <item x="697"/>
        <item x="795"/>
        <item x="408"/>
        <item x="349"/>
        <item x="192"/>
        <item x="419"/>
        <item x="1291"/>
        <item x="239"/>
        <item x="808"/>
        <item x="662"/>
        <item x="931"/>
        <item x="1337"/>
        <item x="521"/>
        <item x="44"/>
        <item x="1043"/>
        <item x="753"/>
        <item x="38"/>
        <item x="441"/>
        <item x="982"/>
        <item x="1101"/>
        <item x="19"/>
        <item x="724"/>
        <item x="676"/>
        <item x="1005"/>
        <item x="407"/>
        <item x="426"/>
        <item x="1051"/>
        <item x="270"/>
        <item x="1119"/>
        <item x="953"/>
        <item x="257"/>
        <item x="1176"/>
        <item x="140"/>
        <item x="402"/>
        <item x="696"/>
        <item x="969"/>
        <item x="630"/>
        <item x="1206"/>
        <item x="1307"/>
        <item x="100"/>
        <item x="787"/>
        <item x="58"/>
        <item x="957"/>
        <item x="356"/>
        <item x="1267"/>
        <item x="626"/>
        <item x="807"/>
        <item x="162"/>
        <item x="917"/>
        <item x="498"/>
        <item x="1125"/>
        <item x="1148"/>
        <item x="825"/>
        <item x="321"/>
        <item x="881"/>
        <item x="37"/>
        <item x="770"/>
        <item x="948"/>
        <item x="1336"/>
        <item x="758"/>
        <item x="490"/>
        <item x="930"/>
        <item x="728"/>
        <item x="71"/>
        <item x="497"/>
        <item x="670"/>
        <item x="345"/>
        <item x="1334"/>
        <item x="2"/>
        <item x="902"/>
        <item x="67"/>
        <item x="176"/>
        <item x="93"/>
        <item x="1170"/>
        <item x="576"/>
        <item x="560"/>
        <item x="1152"/>
        <item x="572"/>
        <item x="77"/>
        <item x="1006"/>
        <item x="450"/>
        <item x="1007"/>
        <item x="1071"/>
        <item x="986"/>
        <item x="98"/>
        <item x="550"/>
        <item x="751"/>
        <item x="1021"/>
        <item x="1060"/>
        <item x="193"/>
        <item x="952"/>
        <item x="1236"/>
        <item x="105"/>
        <item x="449"/>
        <item x="815"/>
        <item x="65"/>
        <item x="910"/>
        <item x="1091"/>
        <item x="1328"/>
        <item x="1274"/>
        <item x="1033"/>
        <item x="891"/>
        <item x="1068"/>
        <item x="207"/>
        <item x="112"/>
        <item x="976"/>
        <item x="926"/>
        <item x="613"/>
        <item x="485"/>
        <item x="1086"/>
        <item x="1016"/>
        <item x="715"/>
        <item x="179"/>
        <item x="380"/>
        <item x="1104"/>
        <item x="504"/>
        <item x="264"/>
        <item x="1332"/>
        <item x="747"/>
        <item x="652"/>
        <item x="1153"/>
        <item x="618"/>
        <item x="691"/>
        <item x="561"/>
        <item x="1077"/>
        <item x="285"/>
        <item x="84"/>
        <item x="1288"/>
        <item x="714"/>
        <item x="899"/>
        <item x="1256"/>
        <item x="649"/>
        <item x="314"/>
        <item x="467"/>
        <item x="1123"/>
        <item x="115"/>
        <item x="946"/>
        <item x="519"/>
        <item x="1244"/>
        <item x="591"/>
        <item x="1292"/>
        <item x="865"/>
        <item x="139"/>
        <item x="695"/>
        <item x="915"/>
        <item x="55"/>
        <item x="780"/>
        <item x="678"/>
        <item x="743"/>
        <item x="840"/>
        <item x="1322"/>
        <item x="1127"/>
        <item x="859"/>
        <item x="1215"/>
        <item x="617"/>
        <item x="1035"/>
        <item x="1159"/>
        <item x="171"/>
        <item x="1096"/>
        <item x="347"/>
        <item x="781"/>
        <item x="868"/>
        <item x="1046"/>
        <item x="1320"/>
        <item x="279"/>
        <item x="433"/>
        <item x="222"/>
        <item x="1197"/>
        <item x="480"/>
        <item x="822"/>
        <item x="114"/>
        <item x="1134"/>
        <item x="1192"/>
        <item x="435"/>
        <item x="774"/>
        <item x="539"/>
        <item x="1326"/>
        <item x="1207"/>
        <item x="1067"/>
        <item x="458"/>
        <item x="1076"/>
        <item x="152"/>
        <item x="1201"/>
        <item x="739"/>
        <item x="1048"/>
        <item x="954"/>
        <item x="322"/>
        <item x="1238"/>
        <item x="546"/>
        <item x="876"/>
        <item x="803"/>
        <item x="142"/>
        <item x="856"/>
        <item x="299"/>
        <item x="1287"/>
        <item x="479"/>
        <item x="757"/>
        <item x="119"/>
        <item x="111"/>
        <item x="191"/>
        <item x="950"/>
        <item x="343"/>
        <item x="136"/>
        <item x="1216"/>
        <item x="793"/>
        <item x="975"/>
        <item x="506"/>
        <item x="8"/>
        <item x="919"/>
        <item x="66"/>
        <item x="393"/>
        <item x="817"/>
        <item x="134"/>
        <item x="305"/>
        <item x="864"/>
        <item x="883"/>
        <item x="202"/>
        <item x="146"/>
        <item x="189"/>
        <item x="693"/>
        <item x="1310"/>
        <item x="386"/>
        <item x="993"/>
        <item x="1300"/>
        <item x="511"/>
        <item x="39"/>
        <item x="203"/>
        <item x="150"/>
        <item x="283"/>
        <item x="242"/>
        <item x="1250"/>
        <item x="409"/>
        <item x="755"/>
        <item x="810"/>
        <item x="268"/>
        <item x="333"/>
        <item x="1084"/>
        <item x="1146"/>
        <item x="679"/>
        <item x="267"/>
        <item x="720"/>
        <item x="762"/>
        <item x="361"/>
        <item x="116"/>
        <item x="323"/>
        <item x="737"/>
        <item x="399"/>
        <item x="785"/>
        <item x="1299"/>
        <item x="849"/>
        <item x="168"/>
        <item x="1132"/>
        <item x="1133"/>
        <item x="220"/>
        <item x="484"/>
        <item x="1265"/>
        <item x="823"/>
        <item x="1295"/>
        <item x="324"/>
        <item x="22"/>
        <item x="1073"/>
        <item x="565"/>
        <item x="74"/>
        <item x="1309"/>
        <item x="974"/>
        <item x="1022"/>
        <item x="1014"/>
        <item x="1088"/>
        <item x="216"/>
        <item x="1321"/>
        <item x="699"/>
        <item x="184"/>
        <item x="809"/>
        <item x="232"/>
        <item x="159"/>
        <item x="736"/>
        <item x="963"/>
        <item x="1137"/>
        <item x="1052"/>
        <item x="1055"/>
        <item x="877"/>
        <item x="1298"/>
        <item x="1223"/>
        <item x="878"/>
        <item x="261"/>
        <item x="516"/>
        <item x="1118"/>
        <item x="858"/>
        <item x="657"/>
        <item x="306"/>
        <item x="1"/>
        <item x="909"/>
        <item x="1230"/>
        <item x="1270"/>
        <item x="1024"/>
        <item x="942"/>
        <item x="297"/>
        <item x="524"/>
        <item x="1029"/>
        <item x="794"/>
        <item x="1095"/>
        <item x="875"/>
        <item x="157"/>
        <item x="204"/>
        <item x="790"/>
        <item x="70"/>
        <item x="1121"/>
        <item x="681"/>
        <item x="1140"/>
        <item x="1081"/>
        <item x="12"/>
        <item x="1164"/>
        <item x="531"/>
        <item x="1036"/>
        <item x="1294"/>
        <item x="525"/>
        <item x="543"/>
        <item x="99"/>
        <item x="669"/>
        <item x="228"/>
        <item x="666"/>
        <item x="797"/>
        <item x="434"/>
        <item x="1171"/>
        <item x="315"/>
        <item x="1107"/>
        <item x="429"/>
        <item x="1257"/>
        <item x="947"/>
        <item x="1217"/>
        <item x="64"/>
        <item x="1136"/>
        <item x="573"/>
        <item x="589"/>
        <item x="900"/>
        <item x="918"/>
        <item x="796"/>
        <item x="826"/>
        <item x="424"/>
        <item x="1239"/>
        <item x="298"/>
        <item x="1218"/>
        <item x="462"/>
        <item x="718"/>
        <item x="124"/>
        <item x="466"/>
        <item x="317"/>
        <item x="351"/>
        <item x="920"/>
        <item x="357"/>
        <item x="377"/>
        <item x="611"/>
        <item x="654"/>
        <item x="522"/>
        <item x="1227"/>
        <item x="198"/>
        <item x="959"/>
        <item x="587"/>
        <item x="127"/>
        <item x="1278"/>
        <item x="355"/>
        <item x="352"/>
        <item x="24"/>
        <item x="215"/>
        <item x="1143"/>
        <item x="474"/>
        <item x="428"/>
        <item x="1199"/>
        <item x="381"/>
        <item x="79"/>
        <item x="824"/>
        <item x="414"/>
        <item x="851"/>
        <item x="1090"/>
        <item x="457"/>
        <item x="241"/>
        <item x="1142"/>
        <item x="1338"/>
        <item x="752"/>
        <item x="1247"/>
        <item x="890"/>
        <item x="186"/>
        <item x="5"/>
        <item x="951"/>
        <item x="143"/>
        <item x="1154"/>
        <item x="1064"/>
        <item x="135"/>
        <item x="981"/>
        <item x="1245"/>
        <item x="821"/>
        <item x="935"/>
        <item x="1254"/>
        <item x="1286"/>
        <item x="961"/>
        <item x="701"/>
        <item x="777"/>
        <item x="578"/>
        <item x="1229"/>
        <item x="346"/>
        <item x="660"/>
        <item x="1262"/>
        <item x="577"/>
        <item x="471"/>
        <item x="196"/>
        <item x="1266"/>
        <item x="750"/>
        <item x="464"/>
        <item x="551"/>
        <item x="694"/>
        <item x="427"/>
        <item x="1263"/>
        <item x="1240"/>
        <item x="296"/>
        <item x="861"/>
        <item x="717"/>
        <item x="141"/>
        <item x="1058"/>
        <item x="1013"/>
        <item x="353"/>
        <item x="1260"/>
        <item x="1323"/>
        <item x="431"/>
        <item x="476"/>
        <item x="274"/>
        <item x="612"/>
        <item x="804"/>
        <item x="555"/>
        <item x="672"/>
        <item x="128"/>
        <item x="730"/>
        <item x="1330"/>
        <item x="964"/>
        <item x="1113"/>
        <item x="1219"/>
        <item x="360"/>
        <item x="1158"/>
        <item x="792"/>
        <item x="1054"/>
        <item x="451"/>
        <item x="924"/>
        <item x="1020"/>
        <item x="831"/>
        <item x="635"/>
        <item x="341"/>
        <item x="30"/>
        <item x="1167"/>
        <item x="960"/>
        <item x="748"/>
        <item x="1228"/>
        <item x="420"/>
        <item x="764"/>
        <item x="885"/>
        <item x="680"/>
        <item x="857"/>
        <item x="291"/>
        <item x="1112"/>
        <item x="1203"/>
        <item x="566"/>
        <item x="980"/>
        <item x="1111"/>
        <item x="767"/>
        <item x="647"/>
        <item x="999"/>
        <item x="1195"/>
        <item x="1289"/>
        <item x="1145"/>
        <item x="682"/>
        <item x="1175"/>
        <item x="1174"/>
        <item x="702"/>
        <item x="619"/>
        <item x="894"/>
        <item x="828"/>
        <item x="1318"/>
        <item x="542"/>
        <item x="49"/>
        <item x="319"/>
        <item x="517"/>
        <item x="1315"/>
        <item x="703"/>
        <item x="557"/>
        <item x="536"/>
        <item x="772"/>
        <item x="869"/>
        <item x="43"/>
        <item x="683"/>
        <item x="472"/>
        <item x="16"/>
        <item x="1311"/>
        <item x="874"/>
        <item x="21"/>
        <item x="642"/>
        <item x="81"/>
        <item x="923"/>
        <item x="308"/>
        <item x="432"/>
        <item x="756"/>
        <item x="248"/>
        <item x="1306"/>
        <item x="1030"/>
        <item x="625"/>
        <item x="850"/>
        <item x="685"/>
        <item x="934"/>
        <item x="397"/>
        <item x="996"/>
        <item x="14"/>
        <item x="250"/>
        <item x="633"/>
        <item x="1283"/>
        <item x="295"/>
        <item x="866"/>
        <item x="313"/>
        <item x="1179"/>
        <item x="300"/>
        <item x="102"/>
        <item x="194"/>
        <item x="955"/>
        <item x="1149"/>
        <item x="928"/>
        <item x="265"/>
        <item x="89"/>
        <item x="860"/>
        <item x="247"/>
        <item x="1063"/>
        <item x="939"/>
        <item x="1050"/>
        <item x="235"/>
        <item x="1281"/>
        <item x="1208"/>
        <item x="275"/>
        <item x="966"/>
        <item x="375"/>
        <item x="991"/>
        <item x="709"/>
        <item x="563"/>
        <item x="558"/>
        <item x="852"/>
        <item x="334"/>
        <item x="608"/>
        <item x="571"/>
        <item x="1106"/>
        <item x="303"/>
        <item x="1191"/>
        <item x="92"/>
        <item x="368"/>
        <item x="727"/>
        <item x="937"/>
        <item x="187"/>
        <item x="1305"/>
        <item x="690"/>
        <item x="1235"/>
        <item x="501"/>
        <item x="520"/>
        <item x="518"/>
        <item x="1138"/>
        <item x="1210"/>
        <item x="206"/>
        <item x="1074"/>
        <item x="214"/>
        <item x="738"/>
        <item x="655"/>
        <item x="344"/>
        <item x="912"/>
        <item x="326"/>
        <item x="455"/>
        <item x="579"/>
        <item x="615"/>
        <item x="1070"/>
        <item x="744"/>
        <item x="761"/>
        <item x="1047"/>
        <item x="412"/>
        <item x="1178"/>
        <item x="446"/>
        <item x="156"/>
        <item x="1161"/>
        <item x="1333"/>
        <item x="1297"/>
        <item x="556"/>
        <item x="722"/>
        <item x="1220"/>
        <item x="818"/>
        <item x="340"/>
        <item x="167"/>
        <item x="530"/>
        <item x="665"/>
        <item x="1183"/>
        <item x="1114"/>
        <item x="13"/>
        <item x="392"/>
        <item x="659"/>
        <item x="223"/>
        <item x="1129"/>
        <item x="832"/>
        <item x="833"/>
        <item x="1094"/>
        <item x="1325"/>
        <item x="245"/>
        <item x="1120"/>
        <item x="439"/>
        <item x="188"/>
        <item x="641"/>
        <item x="783"/>
        <item x="1269"/>
        <item x="199"/>
        <item x="365"/>
        <item x="932"/>
        <item x="256"/>
        <item x="1078"/>
        <item x="260"/>
        <item x="834"/>
        <item x="461"/>
        <item x="1027"/>
        <item x="689"/>
        <item x="27"/>
        <item x="584"/>
        <item x="473"/>
        <item x="1008"/>
        <item x="85"/>
        <item x="1225"/>
        <item x="977"/>
        <item x="643"/>
        <item x="1079"/>
        <item x="667"/>
        <item x="246"/>
        <item x="90"/>
        <item x="688"/>
        <item x="1166"/>
        <item x="338"/>
        <item x="1002"/>
        <item x="1157"/>
        <item x="600"/>
        <item x="760"/>
        <item x="26"/>
        <item x="872"/>
        <item x="388"/>
        <item x="502"/>
        <item x="570"/>
        <item x="538"/>
        <item x="1049"/>
        <item x="153"/>
        <item x="970"/>
        <item x="1221"/>
        <item x="290"/>
        <item x="596"/>
        <item x="839"/>
        <item x="489"/>
        <item x="482"/>
        <item x="1045"/>
        <item x="46"/>
        <item x="830"/>
        <item x="1069"/>
        <item x="367"/>
        <item x="10"/>
        <item x="564"/>
        <item x="320"/>
        <item x="1139"/>
        <item x="907"/>
        <item x="121"/>
        <item x="109"/>
        <item x="1026"/>
        <item x="452"/>
        <item x="32"/>
        <item x="723"/>
        <item x="1293"/>
        <item x="405"/>
        <item x="668"/>
        <item x="1308"/>
        <item x="927"/>
        <item x="493"/>
        <item x="1105"/>
        <item x="94"/>
        <item x="1272"/>
        <item x="1248"/>
        <item x="661"/>
        <item x="240"/>
        <item x="725"/>
        <item x="148"/>
        <item x="444"/>
        <item x="1313"/>
        <item x="1117"/>
        <item x="805"/>
        <item x="53"/>
        <item x="814"/>
        <item x="126"/>
        <item x="606"/>
        <item x="802"/>
        <item x="586"/>
        <item x="488"/>
        <item x="505"/>
        <item x="165"/>
        <item x="266"/>
        <item x="903"/>
        <item x="985"/>
        <item x="983"/>
        <item x="1122"/>
        <item x="483"/>
        <item x="1312"/>
        <item x="145"/>
        <item x="607"/>
        <item x="593"/>
        <item x="170"/>
        <item x="1100"/>
        <item x="491"/>
        <item x="210"/>
        <item x="212"/>
        <item x="1004"/>
        <item x="385"/>
        <item x="911"/>
        <item x="664"/>
        <item x="190"/>
        <item x="1277"/>
        <item x="979"/>
        <item x="166"/>
        <item x="644"/>
        <item x="229"/>
        <item x="132"/>
        <item x="745"/>
        <item x="710"/>
        <item x="508"/>
        <item x="478"/>
        <item x="800"/>
        <item x="1251"/>
        <item x="548"/>
        <item x="844"/>
        <item x="1316"/>
        <item x="1296"/>
        <item x="759"/>
        <item x="1012"/>
        <item x="138"/>
        <item x="1075"/>
        <item x="1222"/>
        <item x="634"/>
        <item x="329"/>
        <item x="1023"/>
        <item x="1155"/>
        <item x="301"/>
        <item x="650"/>
        <item x="47"/>
        <item x="453"/>
        <item x="382"/>
        <item x="1226"/>
        <item x="527"/>
        <item x="1258"/>
        <item x="1275"/>
        <item x="1194"/>
        <item x="1098"/>
        <item x="1056"/>
        <item x="845"/>
        <item x="1017"/>
        <item x="325"/>
        <item x="1093"/>
        <item x="1124"/>
        <item x="348"/>
        <item x="1025"/>
        <item x="1335"/>
        <item x="387"/>
        <item x="552"/>
        <item x="1041"/>
        <item x="221"/>
        <item x="1231"/>
        <item x="185"/>
        <item x="624"/>
        <item x="86"/>
        <item x="658"/>
        <item x="411"/>
        <item x="254"/>
        <item x="1187"/>
        <item x="56"/>
        <item x="492"/>
        <item x="205"/>
        <item x="284"/>
        <item x="616"/>
        <item x="648"/>
        <item x="500"/>
        <item x="307"/>
        <item x="984"/>
        <item x="778"/>
        <item x="118"/>
        <item x="318"/>
        <item x="503"/>
        <item x="370"/>
        <item x="31"/>
        <item x="916"/>
        <item x="436"/>
        <item x="373"/>
        <item x="17"/>
        <item x="1083"/>
        <item x="786"/>
        <item x="812"/>
        <item x="75"/>
        <item x="827"/>
        <item x="769"/>
        <item x="741"/>
        <item x="837"/>
        <item x="231"/>
        <item x="20"/>
        <item x="158"/>
        <item x="294"/>
        <item x="172"/>
        <item x="889"/>
        <item x="219"/>
        <item x="0"/>
        <item x="1276"/>
        <item x="438"/>
        <item x="372"/>
        <item x="1279"/>
        <item x="278"/>
        <item x="332"/>
        <item x="887"/>
        <item x="971"/>
        <item x="1019"/>
        <item x="933"/>
        <item x="605"/>
        <item x="1327"/>
        <item x="169"/>
        <item x="252"/>
        <item x="841"/>
        <item x="639"/>
        <item x="1015"/>
        <item x="243"/>
        <item x="549"/>
        <item x="1246"/>
        <item x="1126"/>
        <item x="537"/>
        <item x="836"/>
        <item x="632"/>
        <item x="181"/>
        <item x="1268"/>
        <item x="835"/>
        <item x="330"/>
        <item x="768"/>
        <item x="183"/>
        <item x="813"/>
        <item x="1329"/>
        <item x="302"/>
        <item x="1097"/>
        <item x="882"/>
        <item x="259"/>
        <item x="400"/>
        <item x="1280"/>
        <item x="1285"/>
        <item x="495"/>
        <item x="636"/>
        <item x="921"/>
        <item x="7"/>
        <item x="113"/>
        <item x="906"/>
        <item x="87"/>
        <item x="645"/>
        <item x="33"/>
        <item x="965"/>
        <item x="1156"/>
        <item x="914"/>
        <item x="604"/>
        <item x="401"/>
        <item x="465"/>
        <item x="238"/>
        <item x="217"/>
        <item x="337"/>
        <item x="594"/>
        <item x="700"/>
        <item x="704"/>
        <item x="568"/>
        <item x="988"/>
        <item x="1261"/>
        <item x="944"/>
        <item x="938"/>
        <item x="82"/>
        <item x="867"/>
        <item x="1173"/>
        <item x="1304"/>
        <item x="331"/>
        <item x="54"/>
        <item x="507"/>
        <item x="897"/>
        <item x="816"/>
        <item x="1224"/>
        <item x="742"/>
        <item x="646"/>
        <item x="559"/>
        <item x="244"/>
        <item x="788"/>
        <item x="447"/>
        <item x="404"/>
        <item x="978"/>
        <item x="1319"/>
        <item x="1234"/>
        <item x="1232"/>
        <item x="749"/>
        <item x="735"/>
        <item x="376"/>
        <item x="544"/>
        <item x="842"/>
        <item x="721"/>
        <item x="623"/>
        <item x="863"/>
        <item x="1042"/>
        <item x="601"/>
        <item x="1062"/>
        <item x="575"/>
        <item x="1189"/>
        <item x="1213"/>
        <item x="470"/>
        <item x="287"/>
        <item x="3"/>
        <item x="9"/>
        <item x="1141"/>
        <item x="328"/>
        <item x="595"/>
        <item x="532"/>
        <item x="395"/>
        <item x="580"/>
        <item x="1241"/>
        <item x="72"/>
        <item x="255"/>
        <item x="425"/>
        <item x="585"/>
        <item x="653"/>
        <item x="631"/>
        <item x="226"/>
        <item x="15"/>
        <item x="200"/>
        <item x="59"/>
        <item x="164"/>
        <item x="233"/>
        <item x="943"/>
        <item x="406"/>
        <item x="734"/>
        <item x="496"/>
        <item x="581"/>
        <item x="262"/>
        <item x="57"/>
        <item x="995"/>
        <item x="1128"/>
        <item x="846"/>
        <item x="147"/>
        <item x="763"/>
        <item x="1172"/>
        <item x="445"/>
        <item x="396"/>
        <item x="437"/>
        <item x="554"/>
        <item x="819"/>
        <item x="1038"/>
        <item x="35"/>
        <item x="418"/>
        <item x="968"/>
        <item x="588"/>
        <item x="177"/>
        <item x="896"/>
        <item x="366"/>
        <item x="1082"/>
        <item x="656"/>
        <item x="775"/>
        <item x="798"/>
        <item x="76"/>
        <item x="6"/>
        <item x="1150"/>
        <item x="195"/>
        <item x="154"/>
        <item x="276"/>
        <item x="707"/>
        <item x="684"/>
        <item x="78"/>
        <item x="23"/>
        <item x="671"/>
        <item x="234"/>
        <item x="627"/>
        <item x="746"/>
        <item x="1271"/>
        <item x="940"/>
        <item x="1290"/>
        <item x="1110"/>
        <item x="120"/>
        <item x="459"/>
        <item x="574"/>
        <item x="731"/>
        <item x="442"/>
        <item x="336"/>
        <item x="1031"/>
        <item x="173"/>
        <item x="160"/>
        <item x="711"/>
        <item x="895"/>
        <item x="1200"/>
        <item x="335"/>
        <item x="1087"/>
        <item x="422"/>
        <item x="137"/>
        <item x="784"/>
        <item x="41"/>
        <item x="1116"/>
        <item x="603"/>
        <item x="1339"/>
        <item x="448"/>
        <item x="1131"/>
        <item x="776"/>
        <item x="29"/>
        <item x="1109"/>
        <item x="686"/>
        <item x="201"/>
        <item x="1249"/>
        <item x="870"/>
        <item x="967"/>
        <item x="1181"/>
        <item x="415"/>
        <item x="884"/>
        <item x="855"/>
        <item x="1331"/>
        <item x="454"/>
        <item x="440"/>
        <item x="941"/>
        <item x="224"/>
        <item x="227"/>
        <item x="123"/>
        <item x="430"/>
        <item x="766"/>
        <item x="272"/>
        <item x="663"/>
        <item x="277"/>
        <item x="621"/>
        <item x="1059"/>
        <item x="1198"/>
        <item x="237"/>
        <item x="713"/>
        <item x="477"/>
        <item x="1193"/>
        <item x="11"/>
        <item x="997"/>
        <item x="791"/>
        <item x="486"/>
        <item x="901"/>
        <item x="225"/>
        <item x="973"/>
        <item x="1115"/>
        <item x="456"/>
        <item x="481"/>
        <item x="218"/>
        <item x="18"/>
        <item x="288"/>
        <item x="1196"/>
        <item x="1011"/>
        <item x="316"/>
        <item x="956"/>
        <item x="1001"/>
        <item x="1037"/>
        <item x="1028"/>
        <item x="421"/>
        <item x="354"/>
        <item x="534"/>
        <item x="1066"/>
        <item x="540"/>
        <item x="1282"/>
        <item x="582"/>
        <item x="155"/>
        <item x="848"/>
        <item x="945"/>
        <item x="1233"/>
        <item x="1324"/>
        <item x="1135"/>
        <item x="106"/>
        <item x="913"/>
        <item x="88"/>
        <item x="1032"/>
        <item x="1053"/>
        <item x="1264"/>
        <item x="677"/>
        <item x="410"/>
        <item x="311"/>
        <item x="1009"/>
        <item x="705"/>
        <item x="180"/>
        <item x="773"/>
        <item x="771"/>
        <item x="197"/>
        <item x="1253"/>
        <item x="992"/>
        <item x="149"/>
        <item x="292"/>
        <item x="359"/>
        <item x="847"/>
        <item x="1180"/>
        <item x="905"/>
        <item x="249"/>
        <item x="528"/>
        <item x="163"/>
        <item x="40"/>
        <item x="269"/>
        <item x="904"/>
        <item x="886"/>
        <item x="1169"/>
        <item x="567"/>
        <item x="533"/>
        <item x="45"/>
        <item x="494"/>
        <item x="312"/>
        <item x="765"/>
        <item x="423"/>
        <item x="95"/>
        <item x="469"/>
        <item x="515"/>
        <item x="1080"/>
        <item x="363"/>
        <item x="987"/>
        <item x="369"/>
        <item x="754"/>
        <item x="48"/>
        <item x="692"/>
        <item x="273"/>
        <item x="175"/>
        <item x="843"/>
        <item x="63"/>
        <item x="364"/>
        <item x="36"/>
        <item x="1317"/>
        <item x="936"/>
        <item x="545"/>
        <item x="1209"/>
        <item x="610"/>
        <item x="1151"/>
        <item x="732"/>
        <item x="1085"/>
        <item x="598"/>
        <item x="327"/>
        <item x="806"/>
        <item x="289"/>
        <item x="712"/>
        <item x="117"/>
        <item x="389"/>
        <item t="default"/>
      </items>
    </pivotField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Annual Expenditure in HealthCare" fld="6" subtotal="count" baseField="0" baseItem="0"/>
  </dataFields>
  <formats count="1">
    <format dxfId="29">
      <pivotArea dataOnly="0" labelOnly="1" fieldPosition="0">
        <references count="1">
          <reference field="1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3743E0-0427-F646-919D-F12FF0767767}" name="PivotTable1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# of children">
  <location ref="D20:E27" firstHeaderRow="1" firstDataRow="1" firstDataCol="1"/>
  <pivotFields count="9">
    <pivotField showAll="0"/>
    <pivotField showAll="0">
      <items count="6">
        <item x="0"/>
        <item x="1"/>
        <item x="3"/>
        <item x="2"/>
        <item x="4"/>
        <item t="default"/>
      </items>
    </pivotField>
    <pivotField showAll="0">
      <items count="49">
        <item x="15"/>
        <item x="20"/>
        <item x="35"/>
        <item x="18"/>
        <item x="33"/>
        <item x="46"/>
        <item x="0"/>
        <item x="3"/>
        <item x="29"/>
        <item x="27"/>
        <item x="2"/>
        <item x="14"/>
        <item x="37"/>
        <item x="36"/>
        <item x="43"/>
        <item x="16"/>
        <item x="41"/>
        <item x="7"/>
        <item x="45"/>
        <item x="28"/>
        <item x="22"/>
        <item x="34"/>
        <item x="47"/>
        <item x="6"/>
        <item x="38"/>
        <item x="1"/>
        <item x="42"/>
        <item x="24"/>
        <item x="13"/>
        <item x="40"/>
        <item x="12"/>
        <item x="4"/>
        <item x="8"/>
        <item x="32"/>
        <item x="17"/>
        <item x="21"/>
        <item x="11"/>
        <item x="23"/>
        <item x="9"/>
        <item x="44"/>
        <item x="19"/>
        <item x="10"/>
        <item x="5"/>
        <item x="26"/>
        <item x="39"/>
        <item x="25"/>
        <item x="30"/>
        <item x="31"/>
        <item t="default"/>
      </items>
    </pivotField>
    <pivotField numFmtId="164" showAll="0"/>
    <pivotField numFmtId="164" showAll="0"/>
    <pivotField showAll="0">
      <items count="4">
        <item x="1"/>
        <item x="0"/>
        <item x="2"/>
        <item t="default"/>
      </items>
    </pivotField>
    <pivotField dataField="1" numFmtId="44" showAll="0">
      <items count="1341">
        <item x="638"/>
        <item x="512"/>
        <item x="83"/>
        <item x="597"/>
        <item x="1165"/>
        <item x="602"/>
        <item x="510"/>
        <item x="362"/>
        <item x="922"/>
        <item x="417"/>
        <item x="640"/>
        <item x="513"/>
        <item x="509"/>
        <item x="838"/>
        <item x="829"/>
        <item x="799"/>
        <item x="972"/>
        <item x="880"/>
        <item x="253"/>
        <item x="622"/>
        <item x="133"/>
        <item x="394"/>
        <item x="637"/>
        <item x="925"/>
        <item x="740"/>
        <item x="62"/>
        <item x="706"/>
        <item x="68"/>
        <item x="174"/>
        <item x="96"/>
        <item x="1255"/>
        <item x="811"/>
        <item x="1163"/>
        <item x="1072"/>
        <item x="358"/>
        <item x="263"/>
        <item x="716"/>
        <item x="213"/>
        <item x="698"/>
        <item x="209"/>
        <item x="1092"/>
        <item x="994"/>
        <item x="28"/>
        <item x="1302"/>
        <item x="1099"/>
        <item x="384"/>
        <item x="104"/>
        <item x="733"/>
        <item x="131"/>
        <item x="1186"/>
        <item x="80"/>
        <item x="529"/>
        <item x="125"/>
        <item x="350"/>
        <item x="629"/>
        <item x="1160"/>
        <item x="779"/>
        <item x="1214"/>
        <item x="1188"/>
        <item x="541"/>
        <item x="1211"/>
        <item x="1185"/>
        <item x="1252"/>
        <item x="379"/>
        <item x="1202"/>
        <item x="789"/>
        <item x="514"/>
        <item x="339"/>
        <item x="416"/>
        <item x="475"/>
        <item x="949"/>
        <item x="535"/>
        <item x="1103"/>
        <item x="468"/>
        <item x="782"/>
        <item x="871"/>
        <item x="583"/>
        <item x="719"/>
        <item x="1242"/>
        <item x="879"/>
        <item x="1204"/>
        <item x="280"/>
        <item x="523"/>
        <item x="178"/>
        <item x="122"/>
        <item x="1184"/>
        <item x="1212"/>
        <item x="726"/>
        <item x="801"/>
        <item x="108"/>
        <item x="208"/>
        <item x="675"/>
        <item x="342"/>
        <item x="34"/>
        <item x="1057"/>
        <item x="103"/>
        <item x="1065"/>
        <item x="1147"/>
        <item x="271"/>
        <item x="1190"/>
        <item x="1108"/>
        <item x="590"/>
        <item x="547"/>
        <item x="286"/>
        <item x="628"/>
        <item x="674"/>
        <item x="892"/>
        <item x="1010"/>
        <item x="182"/>
        <item x="52"/>
        <item x="403"/>
        <item x="73"/>
        <item x="61"/>
        <item x="398"/>
        <item x="898"/>
        <item x="236"/>
        <item x="50"/>
        <item x="1061"/>
        <item x="1089"/>
        <item x="592"/>
        <item x="1040"/>
        <item x="51"/>
        <item x="144"/>
        <item x="729"/>
        <item x="958"/>
        <item x="107"/>
        <item x="1162"/>
        <item x="129"/>
        <item x="708"/>
        <item x="820"/>
        <item x="854"/>
        <item x="893"/>
        <item x="374"/>
        <item x="998"/>
        <item x="1243"/>
        <item x="499"/>
        <item x="1237"/>
        <item x="853"/>
        <item x="1018"/>
        <item x="599"/>
        <item x="1044"/>
        <item x="161"/>
        <item x="1102"/>
        <item x="130"/>
        <item x="1168"/>
        <item x="293"/>
        <item x="460"/>
        <item x="60"/>
        <item x="101"/>
        <item x="42"/>
        <item x="251"/>
        <item x="620"/>
        <item x="609"/>
        <item x="888"/>
        <item x="569"/>
        <item x="1301"/>
        <item x="25"/>
        <item x="151"/>
        <item x="69"/>
        <item x="673"/>
        <item x="1039"/>
        <item x="962"/>
        <item x="989"/>
        <item x="282"/>
        <item x="1182"/>
        <item x="230"/>
        <item x="211"/>
        <item x="390"/>
        <item x="383"/>
        <item x="929"/>
        <item x="908"/>
        <item x="487"/>
        <item x="651"/>
        <item x="614"/>
        <item x="1303"/>
        <item x="391"/>
        <item x="1205"/>
        <item x="1000"/>
        <item x="371"/>
        <item x="110"/>
        <item x="990"/>
        <item x="1003"/>
        <item x="862"/>
        <item x="562"/>
        <item x="1130"/>
        <item x="258"/>
        <item x="1284"/>
        <item x="687"/>
        <item x="1273"/>
        <item x="304"/>
        <item x="1034"/>
        <item x="4"/>
        <item x="526"/>
        <item x="97"/>
        <item x="873"/>
        <item x="443"/>
        <item x="1144"/>
        <item x="378"/>
        <item x="309"/>
        <item x="310"/>
        <item x="463"/>
        <item x="553"/>
        <item x="413"/>
        <item x="281"/>
        <item x="1259"/>
        <item x="91"/>
        <item x="1177"/>
        <item x="1314"/>
        <item x="697"/>
        <item x="795"/>
        <item x="408"/>
        <item x="349"/>
        <item x="192"/>
        <item x="419"/>
        <item x="1291"/>
        <item x="239"/>
        <item x="808"/>
        <item x="662"/>
        <item x="931"/>
        <item x="1337"/>
        <item x="521"/>
        <item x="44"/>
        <item x="1043"/>
        <item x="753"/>
        <item x="38"/>
        <item x="441"/>
        <item x="982"/>
        <item x="1101"/>
        <item x="19"/>
        <item x="724"/>
        <item x="676"/>
        <item x="1005"/>
        <item x="407"/>
        <item x="426"/>
        <item x="1051"/>
        <item x="270"/>
        <item x="1119"/>
        <item x="953"/>
        <item x="257"/>
        <item x="1176"/>
        <item x="140"/>
        <item x="402"/>
        <item x="696"/>
        <item x="969"/>
        <item x="630"/>
        <item x="1206"/>
        <item x="1307"/>
        <item x="100"/>
        <item x="787"/>
        <item x="58"/>
        <item x="957"/>
        <item x="356"/>
        <item x="1267"/>
        <item x="626"/>
        <item x="807"/>
        <item x="162"/>
        <item x="917"/>
        <item x="498"/>
        <item x="1125"/>
        <item x="1148"/>
        <item x="825"/>
        <item x="321"/>
        <item x="881"/>
        <item x="37"/>
        <item x="770"/>
        <item x="948"/>
        <item x="1336"/>
        <item x="758"/>
        <item x="490"/>
        <item x="930"/>
        <item x="728"/>
        <item x="71"/>
        <item x="497"/>
        <item x="670"/>
        <item x="345"/>
        <item x="1334"/>
        <item x="2"/>
        <item x="902"/>
        <item x="67"/>
        <item x="176"/>
        <item x="93"/>
        <item x="1170"/>
        <item x="576"/>
        <item x="560"/>
        <item x="1152"/>
        <item x="572"/>
        <item x="77"/>
        <item x="1006"/>
        <item x="450"/>
        <item x="1007"/>
        <item x="1071"/>
        <item x="986"/>
        <item x="98"/>
        <item x="550"/>
        <item x="751"/>
        <item x="1021"/>
        <item x="1060"/>
        <item x="193"/>
        <item x="952"/>
        <item x="1236"/>
        <item x="105"/>
        <item x="449"/>
        <item x="815"/>
        <item x="65"/>
        <item x="910"/>
        <item x="1091"/>
        <item x="1328"/>
        <item x="1274"/>
        <item x="1033"/>
        <item x="891"/>
        <item x="1068"/>
        <item x="207"/>
        <item x="112"/>
        <item x="976"/>
        <item x="926"/>
        <item x="613"/>
        <item x="485"/>
        <item x="1086"/>
        <item x="1016"/>
        <item x="715"/>
        <item x="179"/>
        <item x="380"/>
        <item x="1104"/>
        <item x="504"/>
        <item x="264"/>
        <item x="1332"/>
        <item x="747"/>
        <item x="652"/>
        <item x="1153"/>
        <item x="618"/>
        <item x="691"/>
        <item x="561"/>
        <item x="1077"/>
        <item x="285"/>
        <item x="84"/>
        <item x="1288"/>
        <item x="714"/>
        <item x="899"/>
        <item x="1256"/>
        <item x="649"/>
        <item x="314"/>
        <item x="467"/>
        <item x="1123"/>
        <item x="115"/>
        <item x="946"/>
        <item x="519"/>
        <item x="1244"/>
        <item x="591"/>
        <item x="1292"/>
        <item x="865"/>
        <item x="139"/>
        <item x="695"/>
        <item x="915"/>
        <item x="55"/>
        <item x="780"/>
        <item x="678"/>
        <item x="743"/>
        <item x="840"/>
        <item x="1322"/>
        <item x="1127"/>
        <item x="859"/>
        <item x="1215"/>
        <item x="617"/>
        <item x="1035"/>
        <item x="1159"/>
        <item x="171"/>
        <item x="1096"/>
        <item x="347"/>
        <item x="781"/>
        <item x="868"/>
        <item x="1046"/>
        <item x="1320"/>
        <item x="279"/>
        <item x="433"/>
        <item x="222"/>
        <item x="1197"/>
        <item x="480"/>
        <item x="822"/>
        <item x="114"/>
        <item x="1134"/>
        <item x="1192"/>
        <item x="435"/>
        <item x="774"/>
        <item x="539"/>
        <item x="1326"/>
        <item x="1207"/>
        <item x="1067"/>
        <item x="458"/>
        <item x="1076"/>
        <item x="152"/>
        <item x="1201"/>
        <item x="739"/>
        <item x="1048"/>
        <item x="954"/>
        <item x="322"/>
        <item x="1238"/>
        <item x="546"/>
        <item x="876"/>
        <item x="803"/>
        <item x="142"/>
        <item x="856"/>
        <item x="299"/>
        <item x="1287"/>
        <item x="479"/>
        <item x="757"/>
        <item x="119"/>
        <item x="111"/>
        <item x="191"/>
        <item x="950"/>
        <item x="343"/>
        <item x="136"/>
        <item x="1216"/>
        <item x="793"/>
        <item x="975"/>
        <item x="506"/>
        <item x="8"/>
        <item x="919"/>
        <item x="66"/>
        <item x="393"/>
        <item x="817"/>
        <item x="134"/>
        <item x="305"/>
        <item x="864"/>
        <item x="883"/>
        <item x="202"/>
        <item x="146"/>
        <item x="189"/>
        <item x="693"/>
        <item x="1310"/>
        <item x="386"/>
        <item x="993"/>
        <item x="1300"/>
        <item x="511"/>
        <item x="39"/>
        <item x="203"/>
        <item x="150"/>
        <item x="283"/>
        <item x="242"/>
        <item x="1250"/>
        <item x="409"/>
        <item x="755"/>
        <item x="810"/>
        <item x="268"/>
        <item x="333"/>
        <item x="1084"/>
        <item x="1146"/>
        <item x="679"/>
        <item x="267"/>
        <item x="720"/>
        <item x="762"/>
        <item x="361"/>
        <item x="116"/>
        <item x="323"/>
        <item x="737"/>
        <item x="399"/>
        <item x="785"/>
        <item x="1299"/>
        <item x="849"/>
        <item x="168"/>
        <item x="1132"/>
        <item x="1133"/>
        <item x="220"/>
        <item x="484"/>
        <item x="1265"/>
        <item x="823"/>
        <item x="1295"/>
        <item x="324"/>
        <item x="22"/>
        <item x="1073"/>
        <item x="565"/>
        <item x="74"/>
        <item x="1309"/>
        <item x="974"/>
        <item x="1022"/>
        <item x="1014"/>
        <item x="1088"/>
        <item x="216"/>
        <item x="1321"/>
        <item x="699"/>
        <item x="184"/>
        <item x="809"/>
        <item x="232"/>
        <item x="159"/>
        <item x="736"/>
        <item x="963"/>
        <item x="1137"/>
        <item x="1052"/>
        <item x="1055"/>
        <item x="877"/>
        <item x="1298"/>
        <item x="1223"/>
        <item x="878"/>
        <item x="261"/>
        <item x="516"/>
        <item x="1118"/>
        <item x="858"/>
        <item x="657"/>
        <item x="306"/>
        <item x="1"/>
        <item x="909"/>
        <item x="1230"/>
        <item x="1270"/>
        <item x="1024"/>
        <item x="942"/>
        <item x="297"/>
        <item x="524"/>
        <item x="1029"/>
        <item x="794"/>
        <item x="1095"/>
        <item x="875"/>
        <item x="157"/>
        <item x="204"/>
        <item x="790"/>
        <item x="70"/>
        <item x="1121"/>
        <item x="681"/>
        <item x="1140"/>
        <item x="1081"/>
        <item x="12"/>
        <item x="1164"/>
        <item x="531"/>
        <item x="1036"/>
        <item x="1294"/>
        <item x="525"/>
        <item x="543"/>
        <item x="99"/>
        <item x="669"/>
        <item x="228"/>
        <item x="666"/>
        <item x="797"/>
        <item x="434"/>
        <item x="1171"/>
        <item x="315"/>
        <item x="1107"/>
        <item x="429"/>
        <item x="1257"/>
        <item x="947"/>
        <item x="1217"/>
        <item x="64"/>
        <item x="1136"/>
        <item x="573"/>
        <item x="589"/>
        <item x="900"/>
        <item x="918"/>
        <item x="796"/>
        <item x="826"/>
        <item x="424"/>
        <item x="1239"/>
        <item x="298"/>
        <item x="1218"/>
        <item x="462"/>
        <item x="718"/>
        <item x="124"/>
        <item x="466"/>
        <item x="317"/>
        <item x="351"/>
        <item x="920"/>
        <item x="357"/>
        <item x="377"/>
        <item x="611"/>
        <item x="654"/>
        <item x="522"/>
        <item x="1227"/>
        <item x="198"/>
        <item x="959"/>
        <item x="587"/>
        <item x="127"/>
        <item x="1278"/>
        <item x="355"/>
        <item x="352"/>
        <item x="24"/>
        <item x="215"/>
        <item x="1143"/>
        <item x="474"/>
        <item x="428"/>
        <item x="1199"/>
        <item x="381"/>
        <item x="79"/>
        <item x="824"/>
        <item x="414"/>
        <item x="851"/>
        <item x="1090"/>
        <item x="457"/>
        <item x="241"/>
        <item x="1142"/>
        <item x="1338"/>
        <item x="752"/>
        <item x="1247"/>
        <item x="890"/>
        <item x="186"/>
        <item x="5"/>
        <item x="951"/>
        <item x="143"/>
        <item x="1154"/>
        <item x="1064"/>
        <item x="135"/>
        <item x="981"/>
        <item x="1245"/>
        <item x="821"/>
        <item x="935"/>
        <item x="1254"/>
        <item x="1286"/>
        <item x="961"/>
        <item x="701"/>
        <item x="777"/>
        <item x="578"/>
        <item x="1229"/>
        <item x="346"/>
        <item x="660"/>
        <item x="1262"/>
        <item x="577"/>
        <item x="471"/>
        <item x="196"/>
        <item x="1266"/>
        <item x="750"/>
        <item x="464"/>
        <item x="551"/>
        <item x="694"/>
        <item x="427"/>
        <item x="1263"/>
        <item x="1240"/>
        <item x="296"/>
        <item x="861"/>
        <item x="717"/>
        <item x="141"/>
        <item x="1058"/>
        <item x="1013"/>
        <item x="353"/>
        <item x="1260"/>
        <item x="1323"/>
        <item x="431"/>
        <item x="476"/>
        <item x="274"/>
        <item x="612"/>
        <item x="804"/>
        <item x="555"/>
        <item x="672"/>
        <item x="128"/>
        <item x="730"/>
        <item x="1330"/>
        <item x="964"/>
        <item x="1113"/>
        <item x="1219"/>
        <item x="360"/>
        <item x="1158"/>
        <item x="792"/>
        <item x="1054"/>
        <item x="451"/>
        <item x="924"/>
        <item x="1020"/>
        <item x="831"/>
        <item x="635"/>
        <item x="341"/>
        <item x="30"/>
        <item x="1167"/>
        <item x="960"/>
        <item x="748"/>
        <item x="1228"/>
        <item x="420"/>
        <item x="764"/>
        <item x="885"/>
        <item x="680"/>
        <item x="857"/>
        <item x="291"/>
        <item x="1112"/>
        <item x="1203"/>
        <item x="566"/>
        <item x="980"/>
        <item x="1111"/>
        <item x="767"/>
        <item x="647"/>
        <item x="999"/>
        <item x="1195"/>
        <item x="1289"/>
        <item x="1145"/>
        <item x="682"/>
        <item x="1175"/>
        <item x="1174"/>
        <item x="702"/>
        <item x="619"/>
        <item x="894"/>
        <item x="828"/>
        <item x="1318"/>
        <item x="542"/>
        <item x="49"/>
        <item x="319"/>
        <item x="517"/>
        <item x="1315"/>
        <item x="703"/>
        <item x="557"/>
        <item x="536"/>
        <item x="772"/>
        <item x="869"/>
        <item x="43"/>
        <item x="683"/>
        <item x="472"/>
        <item x="16"/>
        <item x="1311"/>
        <item x="874"/>
        <item x="21"/>
        <item x="642"/>
        <item x="81"/>
        <item x="923"/>
        <item x="308"/>
        <item x="432"/>
        <item x="756"/>
        <item x="248"/>
        <item x="1306"/>
        <item x="1030"/>
        <item x="625"/>
        <item x="850"/>
        <item x="685"/>
        <item x="934"/>
        <item x="397"/>
        <item x="996"/>
        <item x="14"/>
        <item x="250"/>
        <item x="633"/>
        <item x="1283"/>
        <item x="295"/>
        <item x="866"/>
        <item x="313"/>
        <item x="1179"/>
        <item x="300"/>
        <item x="102"/>
        <item x="194"/>
        <item x="955"/>
        <item x="1149"/>
        <item x="928"/>
        <item x="265"/>
        <item x="89"/>
        <item x="860"/>
        <item x="247"/>
        <item x="1063"/>
        <item x="939"/>
        <item x="1050"/>
        <item x="235"/>
        <item x="1281"/>
        <item x="1208"/>
        <item x="275"/>
        <item x="966"/>
        <item x="375"/>
        <item x="991"/>
        <item x="709"/>
        <item x="563"/>
        <item x="558"/>
        <item x="852"/>
        <item x="334"/>
        <item x="608"/>
        <item x="571"/>
        <item x="1106"/>
        <item x="303"/>
        <item x="1191"/>
        <item x="92"/>
        <item x="368"/>
        <item x="727"/>
        <item x="937"/>
        <item x="187"/>
        <item x="1305"/>
        <item x="690"/>
        <item x="1235"/>
        <item x="501"/>
        <item x="520"/>
        <item x="518"/>
        <item x="1138"/>
        <item x="1210"/>
        <item x="206"/>
        <item x="1074"/>
        <item x="214"/>
        <item x="738"/>
        <item x="655"/>
        <item x="344"/>
        <item x="912"/>
        <item x="326"/>
        <item x="455"/>
        <item x="579"/>
        <item x="615"/>
        <item x="1070"/>
        <item x="744"/>
        <item x="761"/>
        <item x="1047"/>
        <item x="412"/>
        <item x="1178"/>
        <item x="446"/>
        <item x="156"/>
        <item x="1161"/>
        <item x="1333"/>
        <item x="1297"/>
        <item x="556"/>
        <item x="722"/>
        <item x="1220"/>
        <item x="818"/>
        <item x="340"/>
        <item x="167"/>
        <item x="530"/>
        <item x="665"/>
        <item x="1183"/>
        <item x="1114"/>
        <item x="13"/>
        <item x="392"/>
        <item x="659"/>
        <item x="223"/>
        <item x="1129"/>
        <item x="832"/>
        <item x="833"/>
        <item x="1094"/>
        <item x="1325"/>
        <item x="245"/>
        <item x="1120"/>
        <item x="439"/>
        <item x="188"/>
        <item x="641"/>
        <item x="783"/>
        <item x="1269"/>
        <item x="199"/>
        <item x="365"/>
        <item x="932"/>
        <item x="256"/>
        <item x="1078"/>
        <item x="260"/>
        <item x="834"/>
        <item x="461"/>
        <item x="1027"/>
        <item x="689"/>
        <item x="27"/>
        <item x="584"/>
        <item x="473"/>
        <item x="1008"/>
        <item x="85"/>
        <item x="1225"/>
        <item x="977"/>
        <item x="643"/>
        <item x="1079"/>
        <item x="667"/>
        <item x="246"/>
        <item x="90"/>
        <item x="688"/>
        <item x="1166"/>
        <item x="338"/>
        <item x="1002"/>
        <item x="1157"/>
        <item x="600"/>
        <item x="760"/>
        <item x="26"/>
        <item x="872"/>
        <item x="388"/>
        <item x="502"/>
        <item x="570"/>
        <item x="538"/>
        <item x="1049"/>
        <item x="153"/>
        <item x="970"/>
        <item x="1221"/>
        <item x="290"/>
        <item x="596"/>
        <item x="839"/>
        <item x="489"/>
        <item x="482"/>
        <item x="1045"/>
        <item x="46"/>
        <item x="830"/>
        <item x="1069"/>
        <item x="367"/>
        <item x="10"/>
        <item x="564"/>
        <item x="320"/>
        <item x="1139"/>
        <item x="907"/>
        <item x="121"/>
        <item x="109"/>
        <item x="1026"/>
        <item x="452"/>
        <item x="32"/>
        <item x="723"/>
        <item x="1293"/>
        <item x="405"/>
        <item x="668"/>
        <item x="1308"/>
        <item x="927"/>
        <item x="493"/>
        <item x="1105"/>
        <item x="94"/>
        <item x="1272"/>
        <item x="1248"/>
        <item x="661"/>
        <item x="240"/>
        <item x="725"/>
        <item x="148"/>
        <item x="444"/>
        <item x="1313"/>
        <item x="1117"/>
        <item x="805"/>
        <item x="53"/>
        <item x="814"/>
        <item x="126"/>
        <item x="606"/>
        <item x="802"/>
        <item x="586"/>
        <item x="488"/>
        <item x="505"/>
        <item x="165"/>
        <item x="266"/>
        <item x="903"/>
        <item x="985"/>
        <item x="983"/>
        <item x="1122"/>
        <item x="483"/>
        <item x="1312"/>
        <item x="145"/>
        <item x="607"/>
        <item x="593"/>
        <item x="170"/>
        <item x="1100"/>
        <item x="491"/>
        <item x="210"/>
        <item x="212"/>
        <item x="1004"/>
        <item x="385"/>
        <item x="911"/>
        <item x="664"/>
        <item x="190"/>
        <item x="1277"/>
        <item x="979"/>
        <item x="166"/>
        <item x="644"/>
        <item x="229"/>
        <item x="132"/>
        <item x="745"/>
        <item x="710"/>
        <item x="508"/>
        <item x="478"/>
        <item x="800"/>
        <item x="1251"/>
        <item x="548"/>
        <item x="844"/>
        <item x="1316"/>
        <item x="1296"/>
        <item x="759"/>
        <item x="1012"/>
        <item x="138"/>
        <item x="1075"/>
        <item x="1222"/>
        <item x="634"/>
        <item x="329"/>
        <item x="1023"/>
        <item x="1155"/>
        <item x="301"/>
        <item x="650"/>
        <item x="47"/>
        <item x="453"/>
        <item x="382"/>
        <item x="1226"/>
        <item x="527"/>
        <item x="1258"/>
        <item x="1275"/>
        <item x="1194"/>
        <item x="1098"/>
        <item x="1056"/>
        <item x="845"/>
        <item x="1017"/>
        <item x="325"/>
        <item x="1093"/>
        <item x="1124"/>
        <item x="348"/>
        <item x="1025"/>
        <item x="1335"/>
        <item x="387"/>
        <item x="552"/>
        <item x="1041"/>
        <item x="221"/>
        <item x="1231"/>
        <item x="185"/>
        <item x="624"/>
        <item x="86"/>
        <item x="658"/>
        <item x="411"/>
        <item x="254"/>
        <item x="1187"/>
        <item x="56"/>
        <item x="492"/>
        <item x="205"/>
        <item x="284"/>
        <item x="616"/>
        <item x="648"/>
        <item x="500"/>
        <item x="307"/>
        <item x="984"/>
        <item x="778"/>
        <item x="118"/>
        <item x="318"/>
        <item x="503"/>
        <item x="370"/>
        <item x="31"/>
        <item x="916"/>
        <item x="436"/>
        <item x="373"/>
        <item x="17"/>
        <item x="1083"/>
        <item x="786"/>
        <item x="812"/>
        <item x="75"/>
        <item x="827"/>
        <item x="769"/>
        <item x="741"/>
        <item x="837"/>
        <item x="231"/>
        <item x="20"/>
        <item x="158"/>
        <item x="294"/>
        <item x="172"/>
        <item x="889"/>
        <item x="219"/>
        <item x="0"/>
        <item x="1276"/>
        <item x="438"/>
        <item x="372"/>
        <item x="1279"/>
        <item x="278"/>
        <item x="332"/>
        <item x="887"/>
        <item x="971"/>
        <item x="1019"/>
        <item x="933"/>
        <item x="605"/>
        <item x="1327"/>
        <item x="169"/>
        <item x="252"/>
        <item x="841"/>
        <item x="639"/>
        <item x="1015"/>
        <item x="243"/>
        <item x="549"/>
        <item x="1246"/>
        <item x="1126"/>
        <item x="537"/>
        <item x="836"/>
        <item x="632"/>
        <item x="181"/>
        <item x="1268"/>
        <item x="835"/>
        <item x="330"/>
        <item x="768"/>
        <item x="183"/>
        <item x="813"/>
        <item x="1329"/>
        <item x="302"/>
        <item x="1097"/>
        <item x="882"/>
        <item x="259"/>
        <item x="400"/>
        <item x="1280"/>
        <item x="1285"/>
        <item x="495"/>
        <item x="636"/>
        <item x="921"/>
        <item x="7"/>
        <item x="113"/>
        <item x="906"/>
        <item x="87"/>
        <item x="645"/>
        <item x="33"/>
        <item x="965"/>
        <item x="1156"/>
        <item x="914"/>
        <item x="604"/>
        <item x="401"/>
        <item x="465"/>
        <item x="238"/>
        <item x="217"/>
        <item x="337"/>
        <item x="594"/>
        <item x="700"/>
        <item x="704"/>
        <item x="568"/>
        <item x="988"/>
        <item x="1261"/>
        <item x="944"/>
        <item x="938"/>
        <item x="82"/>
        <item x="867"/>
        <item x="1173"/>
        <item x="1304"/>
        <item x="331"/>
        <item x="54"/>
        <item x="507"/>
        <item x="897"/>
        <item x="816"/>
        <item x="1224"/>
        <item x="742"/>
        <item x="646"/>
        <item x="559"/>
        <item x="244"/>
        <item x="788"/>
        <item x="447"/>
        <item x="404"/>
        <item x="978"/>
        <item x="1319"/>
        <item x="1234"/>
        <item x="1232"/>
        <item x="749"/>
        <item x="735"/>
        <item x="376"/>
        <item x="544"/>
        <item x="842"/>
        <item x="721"/>
        <item x="623"/>
        <item x="863"/>
        <item x="1042"/>
        <item x="601"/>
        <item x="1062"/>
        <item x="575"/>
        <item x="1189"/>
        <item x="1213"/>
        <item x="470"/>
        <item x="287"/>
        <item x="3"/>
        <item x="9"/>
        <item x="1141"/>
        <item x="328"/>
        <item x="595"/>
        <item x="532"/>
        <item x="395"/>
        <item x="580"/>
        <item x="1241"/>
        <item x="72"/>
        <item x="255"/>
        <item x="425"/>
        <item x="585"/>
        <item x="653"/>
        <item x="631"/>
        <item x="226"/>
        <item x="15"/>
        <item x="200"/>
        <item x="59"/>
        <item x="164"/>
        <item x="233"/>
        <item x="943"/>
        <item x="406"/>
        <item x="734"/>
        <item x="496"/>
        <item x="581"/>
        <item x="262"/>
        <item x="57"/>
        <item x="995"/>
        <item x="1128"/>
        <item x="846"/>
        <item x="147"/>
        <item x="763"/>
        <item x="1172"/>
        <item x="445"/>
        <item x="396"/>
        <item x="437"/>
        <item x="554"/>
        <item x="819"/>
        <item x="1038"/>
        <item x="35"/>
        <item x="418"/>
        <item x="968"/>
        <item x="588"/>
        <item x="177"/>
        <item x="896"/>
        <item x="366"/>
        <item x="1082"/>
        <item x="656"/>
        <item x="775"/>
        <item x="798"/>
        <item x="76"/>
        <item x="6"/>
        <item x="1150"/>
        <item x="195"/>
        <item x="154"/>
        <item x="276"/>
        <item x="707"/>
        <item x="684"/>
        <item x="78"/>
        <item x="23"/>
        <item x="671"/>
        <item x="234"/>
        <item x="627"/>
        <item x="746"/>
        <item x="1271"/>
        <item x="940"/>
        <item x="1290"/>
        <item x="1110"/>
        <item x="120"/>
        <item x="459"/>
        <item x="574"/>
        <item x="731"/>
        <item x="442"/>
        <item x="336"/>
        <item x="1031"/>
        <item x="173"/>
        <item x="160"/>
        <item x="711"/>
        <item x="895"/>
        <item x="1200"/>
        <item x="335"/>
        <item x="1087"/>
        <item x="422"/>
        <item x="137"/>
        <item x="784"/>
        <item x="41"/>
        <item x="1116"/>
        <item x="603"/>
        <item x="1339"/>
        <item x="448"/>
        <item x="1131"/>
        <item x="776"/>
        <item x="29"/>
        <item x="1109"/>
        <item x="686"/>
        <item x="201"/>
        <item x="1249"/>
        <item x="870"/>
        <item x="967"/>
        <item x="1181"/>
        <item x="415"/>
        <item x="884"/>
        <item x="855"/>
        <item x="1331"/>
        <item x="454"/>
        <item x="440"/>
        <item x="941"/>
        <item x="224"/>
        <item x="227"/>
        <item x="123"/>
        <item x="430"/>
        <item x="766"/>
        <item x="272"/>
        <item x="663"/>
        <item x="277"/>
        <item x="621"/>
        <item x="1059"/>
        <item x="1198"/>
        <item x="237"/>
        <item x="713"/>
        <item x="477"/>
        <item x="1193"/>
        <item x="11"/>
        <item x="997"/>
        <item x="791"/>
        <item x="486"/>
        <item x="901"/>
        <item x="225"/>
        <item x="973"/>
        <item x="1115"/>
        <item x="456"/>
        <item x="481"/>
        <item x="218"/>
        <item x="18"/>
        <item x="288"/>
        <item x="1196"/>
        <item x="1011"/>
        <item x="316"/>
        <item x="956"/>
        <item x="1001"/>
        <item x="1037"/>
        <item x="1028"/>
        <item x="421"/>
        <item x="354"/>
        <item x="534"/>
        <item x="1066"/>
        <item x="540"/>
        <item x="1282"/>
        <item x="582"/>
        <item x="155"/>
        <item x="848"/>
        <item x="945"/>
        <item x="1233"/>
        <item x="1324"/>
        <item x="1135"/>
        <item x="106"/>
        <item x="913"/>
        <item x="88"/>
        <item x="1032"/>
        <item x="1053"/>
        <item x="1264"/>
        <item x="677"/>
        <item x="410"/>
        <item x="311"/>
        <item x="1009"/>
        <item x="705"/>
        <item x="180"/>
        <item x="773"/>
        <item x="771"/>
        <item x="197"/>
        <item x="1253"/>
        <item x="992"/>
        <item x="149"/>
        <item x="292"/>
        <item x="359"/>
        <item x="847"/>
        <item x="1180"/>
        <item x="905"/>
        <item x="249"/>
        <item x="528"/>
        <item x="163"/>
        <item x="40"/>
        <item x="269"/>
        <item x="904"/>
        <item x="886"/>
        <item x="1169"/>
        <item x="567"/>
        <item x="533"/>
        <item x="45"/>
        <item x="494"/>
        <item x="312"/>
        <item x="765"/>
        <item x="423"/>
        <item x="95"/>
        <item x="469"/>
        <item x="515"/>
        <item x="1080"/>
        <item x="363"/>
        <item x="987"/>
        <item x="369"/>
        <item x="754"/>
        <item x="48"/>
        <item x="692"/>
        <item x="273"/>
        <item x="175"/>
        <item x="843"/>
        <item x="63"/>
        <item x="364"/>
        <item x="36"/>
        <item x="1317"/>
        <item x="936"/>
        <item x="545"/>
        <item x="1209"/>
        <item x="610"/>
        <item x="1151"/>
        <item x="732"/>
        <item x="1085"/>
        <item x="598"/>
        <item x="327"/>
        <item x="806"/>
        <item x="289"/>
        <item x="712"/>
        <item x="117"/>
        <item x="389"/>
        <item t="default"/>
      </items>
    </pivotField>
    <pivotField axis="axisRow" showAll="0">
      <items count="7">
        <item x="2"/>
        <item x="1"/>
        <item x="3"/>
        <item x="4"/>
        <item x="0"/>
        <item x="5"/>
        <item t="default"/>
      </items>
    </pivotField>
    <pivotField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Annual Expenditure in HealthCar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BAFE8C-95DC-204A-A7ED-C8553351682B}" name="PivotTable4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# of children">
  <location ref="A20:B27" firstHeaderRow="1" firstDataRow="1" firstDataCol="1"/>
  <pivotFields count="9">
    <pivotField showAll="0"/>
    <pivotField showAll="0">
      <items count="6">
        <item x="0"/>
        <item x="1"/>
        <item x="3"/>
        <item x="2"/>
        <item x="4"/>
        <item t="default"/>
      </items>
    </pivotField>
    <pivotField showAll="0">
      <items count="49">
        <item x="15"/>
        <item x="20"/>
        <item x="35"/>
        <item x="18"/>
        <item x="33"/>
        <item x="46"/>
        <item x="0"/>
        <item x="3"/>
        <item x="29"/>
        <item x="27"/>
        <item x="2"/>
        <item x="14"/>
        <item x="37"/>
        <item x="36"/>
        <item x="43"/>
        <item x="16"/>
        <item x="41"/>
        <item x="7"/>
        <item x="45"/>
        <item x="28"/>
        <item x="22"/>
        <item x="34"/>
        <item x="47"/>
        <item x="6"/>
        <item x="38"/>
        <item x="1"/>
        <item x="42"/>
        <item x="24"/>
        <item x="13"/>
        <item x="40"/>
        <item x="12"/>
        <item x="4"/>
        <item x="8"/>
        <item x="32"/>
        <item x="17"/>
        <item x="21"/>
        <item x="11"/>
        <item x="23"/>
        <item x="9"/>
        <item x="44"/>
        <item x="19"/>
        <item x="10"/>
        <item x="5"/>
        <item x="26"/>
        <item x="39"/>
        <item x="25"/>
        <item x="30"/>
        <item x="31"/>
        <item t="default"/>
      </items>
    </pivotField>
    <pivotField numFmtId="164" showAll="0"/>
    <pivotField numFmtId="164" showAll="0"/>
    <pivotField showAll="0">
      <items count="4">
        <item x="1"/>
        <item x="0"/>
        <item x="2"/>
        <item t="default"/>
      </items>
    </pivotField>
    <pivotField dataField="1" numFmtId="44" showAll="0">
      <items count="1341">
        <item x="638"/>
        <item x="512"/>
        <item x="83"/>
        <item x="597"/>
        <item x="1165"/>
        <item x="602"/>
        <item x="510"/>
        <item x="362"/>
        <item x="922"/>
        <item x="417"/>
        <item x="640"/>
        <item x="513"/>
        <item x="509"/>
        <item x="838"/>
        <item x="829"/>
        <item x="799"/>
        <item x="972"/>
        <item x="880"/>
        <item x="253"/>
        <item x="622"/>
        <item x="133"/>
        <item x="394"/>
        <item x="637"/>
        <item x="925"/>
        <item x="740"/>
        <item x="62"/>
        <item x="706"/>
        <item x="68"/>
        <item x="174"/>
        <item x="96"/>
        <item x="1255"/>
        <item x="811"/>
        <item x="1163"/>
        <item x="1072"/>
        <item x="358"/>
        <item x="263"/>
        <item x="716"/>
        <item x="213"/>
        <item x="698"/>
        <item x="209"/>
        <item x="1092"/>
        <item x="994"/>
        <item x="28"/>
        <item x="1302"/>
        <item x="1099"/>
        <item x="384"/>
        <item x="104"/>
        <item x="733"/>
        <item x="131"/>
        <item x="1186"/>
        <item x="80"/>
        <item x="529"/>
        <item x="125"/>
        <item x="350"/>
        <item x="629"/>
        <item x="1160"/>
        <item x="779"/>
        <item x="1214"/>
        <item x="1188"/>
        <item x="541"/>
        <item x="1211"/>
        <item x="1185"/>
        <item x="1252"/>
        <item x="379"/>
        <item x="1202"/>
        <item x="789"/>
        <item x="514"/>
        <item x="339"/>
        <item x="416"/>
        <item x="475"/>
        <item x="949"/>
        <item x="535"/>
        <item x="1103"/>
        <item x="468"/>
        <item x="782"/>
        <item x="871"/>
        <item x="583"/>
        <item x="719"/>
        <item x="1242"/>
        <item x="879"/>
        <item x="1204"/>
        <item x="280"/>
        <item x="523"/>
        <item x="178"/>
        <item x="122"/>
        <item x="1184"/>
        <item x="1212"/>
        <item x="726"/>
        <item x="801"/>
        <item x="108"/>
        <item x="208"/>
        <item x="675"/>
        <item x="342"/>
        <item x="34"/>
        <item x="1057"/>
        <item x="103"/>
        <item x="1065"/>
        <item x="1147"/>
        <item x="271"/>
        <item x="1190"/>
        <item x="1108"/>
        <item x="590"/>
        <item x="547"/>
        <item x="286"/>
        <item x="628"/>
        <item x="674"/>
        <item x="892"/>
        <item x="1010"/>
        <item x="182"/>
        <item x="52"/>
        <item x="403"/>
        <item x="73"/>
        <item x="61"/>
        <item x="398"/>
        <item x="898"/>
        <item x="236"/>
        <item x="50"/>
        <item x="1061"/>
        <item x="1089"/>
        <item x="592"/>
        <item x="1040"/>
        <item x="51"/>
        <item x="144"/>
        <item x="729"/>
        <item x="958"/>
        <item x="107"/>
        <item x="1162"/>
        <item x="129"/>
        <item x="708"/>
        <item x="820"/>
        <item x="854"/>
        <item x="893"/>
        <item x="374"/>
        <item x="998"/>
        <item x="1243"/>
        <item x="499"/>
        <item x="1237"/>
        <item x="853"/>
        <item x="1018"/>
        <item x="599"/>
        <item x="1044"/>
        <item x="161"/>
        <item x="1102"/>
        <item x="130"/>
        <item x="1168"/>
        <item x="293"/>
        <item x="460"/>
        <item x="60"/>
        <item x="101"/>
        <item x="42"/>
        <item x="251"/>
        <item x="620"/>
        <item x="609"/>
        <item x="888"/>
        <item x="569"/>
        <item x="1301"/>
        <item x="25"/>
        <item x="151"/>
        <item x="69"/>
        <item x="673"/>
        <item x="1039"/>
        <item x="962"/>
        <item x="989"/>
        <item x="282"/>
        <item x="1182"/>
        <item x="230"/>
        <item x="211"/>
        <item x="390"/>
        <item x="383"/>
        <item x="929"/>
        <item x="908"/>
        <item x="487"/>
        <item x="651"/>
        <item x="614"/>
        <item x="1303"/>
        <item x="391"/>
        <item x="1205"/>
        <item x="1000"/>
        <item x="371"/>
        <item x="110"/>
        <item x="990"/>
        <item x="1003"/>
        <item x="862"/>
        <item x="562"/>
        <item x="1130"/>
        <item x="258"/>
        <item x="1284"/>
        <item x="687"/>
        <item x="1273"/>
        <item x="304"/>
        <item x="1034"/>
        <item x="4"/>
        <item x="526"/>
        <item x="97"/>
        <item x="873"/>
        <item x="443"/>
        <item x="1144"/>
        <item x="378"/>
        <item x="309"/>
        <item x="310"/>
        <item x="463"/>
        <item x="553"/>
        <item x="413"/>
        <item x="281"/>
        <item x="1259"/>
        <item x="91"/>
        <item x="1177"/>
        <item x="1314"/>
        <item x="697"/>
        <item x="795"/>
        <item x="408"/>
        <item x="349"/>
        <item x="192"/>
        <item x="419"/>
        <item x="1291"/>
        <item x="239"/>
        <item x="808"/>
        <item x="662"/>
        <item x="931"/>
        <item x="1337"/>
        <item x="521"/>
        <item x="44"/>
        <item x="1043"/>
        <item x="753"/>
        <item x="38"/>
        <item x="441"/>
        <item x="982"/>
        <item x="1101"/>
        <item x="19"/>
        <item x="724"/>
        <item x="676"/>
        <item x="1005"/>
        <item x="407"/>
        <item x="426"/>
        <item x="1051"/>
        <item x="270"/>
        <item x="1119"/>
        <item x="953"/>
        <item x="257"/>
        <item x="1176"/>
        <item x="140"/>
        <item x="402"/>
        <item x="696"/>
        <item x="969"/>
        <item x="630"/>
        <item x="1206"/>
        <item x="1307"/>
        <item x="100"/>
        <item x="787"/>
        <item x="58"/>
        <item x="957"/>
        <item x="356"/>
        <item x="1267"/>
        <item x="626"/>
        <item x="807"/>
        <item x="162"/>
        <item x="917"/>
        <item x="498"/>
        <item x="1125"/>
        <item x="1148"/>
        <item x="825"/>
        <item x="321"/>
        <item x="881"/>
        <item x="37"/>
        <item x="770"/>
        <item x="948"/>
        <item x="1336"/>
        <item x="758"/>
        <item x="490"/>
        <item x="930"/>
        <item x="728"/>
        <item x="71"/>
        <item x="497"/>
        <item x="670"/>
        <item x="345"/>
        <item x="1334"/>
        <item x="2"/>
        <item x="902"/>
        <item x="67"/>
        <item x="176"/>
        <item x="93"/>
        <item x="1170"/>
        <item x="576"/>
        <item x="560"/>
        <item x="1152"/>
        <item x="572"/>
        <item x="77"/>
        <item x="1006"/>
        <item x="450"/>
        <item x="1007"/>
        <item x="1071"/>
        <item x="986"/>
        <item x="98"/>
        <item x="550"/>
        <item x="751"/>
        <item x="1021"/>
        <item x="1060"/>
        <item x="193"/>
        <item x="952"/>
        <item x="1236"/>
        <item x="105"/>
        <item x="449"/>
        <item x="815"/>
        <item x="65"/>
        <item x="910"/>
        <item x="1091"/>
        <item x="1328"/>
        <item x="1274"/>
        <item x="1033"/>
        <item x="891"/>
        <item x="1068"/>
        <item x="207"/>
        <item x="112"/>
        <item x="976"/>
        <item x="926"/>
        <item x="613"/>
        <item x="485"/>
        <item x="1086"/>
        <item x="1016"/>
        <item x="715"/>
        <item x="179"/>
        <item x="380"/>
        <item x="1104"/>
        <item x="504"/>
        <item x="264"/>
        <item x="1332"/>
        <item x="747"/>
        <item x="652"/>
        <item x="1153"/>
        <item x="618"/>
        <item x="691"/>
        <item x="561"/>
        <item x="1077"/>
        <item x="285"/>
        <item x="84"/>
        <item x="1288"/>
        <item x="714"/>
        <item x="899"/>
        <item x="1256"/>
        <item x="649"/>
        <item x="314"/>
        <item x="467"/>
        <item x="1123"/>
        <item x="115"/>
        <item x="946"/>
        <item x="519"/>
        <item x="1244"/>
        <item x="591"/>
        <item x="1292"/>
        <item x="865"/>
        <item x="139"/>
        <item x="695"/>
        <item x="915"/>
        <item x="55"/>
        <item x="780"/>
        <item x="678"/>
        <item x="743"/>
        <item x="840"/>
        <item x="1322"/>
        <item x="1127"/>
        <item x="859"/>
        <item x="1215"/>
        <item x="617"/>
        <item x="1035"/>
        <item x="1159"/>
        <item x="171"/>
        <item x="1096"/>
        <item x="347"/>
        <item x="781"/>
        <item x="868"/>
        <item x="1046"/>
        <item x="1320"/>
        <item x="279"/>
        <item x="433"/>
        <item x="222"/>
        <item x="1197"/>
        <item x="480"/>
        <item x="822"/>
        <item x="114"/>
        <item x="1134"/>
        <item x="1192"/>
        <item x="435"/>
        <item x="774"/>
        <item x="539"/>
        <item x="1326"/>
        <item x="1207"/>
        <item x="1067"/>
        <item x="458"/>
        <item x="1076"/>
        <item x="152"/>
        <item x="1201"/>
        <item x="739"/>
        <item x="1048"/>
        <item x="954"/>
        <item x="322"/>
        <item x="1238"/>
        <item x="546"/>
        <item x="876"/>
        <item x="803"/>
        <item x="142"/>
        <item x="856"/>
        <item x="299"/>
        <item x="1287"/>
        <item x="479"/>
        <item x="757"/>
        <item x="119"/>
        <item x="111"/>
        <item x="191"/>
        <item x="950"/>
        <item x="343"/>
        <item x="136"/>
        <item x="1216"/>
        <item x="793"/>
        <item x="975"/>
        <item x="506"/>
        <item x="8"/>
        <item x="919"/>
        <item x="66"/>
        <item x="393"/>
        <item x="817"/>
        <item x="134"/>
        <item x="305"/>
        <item x="864"/>
        <item x="883"/>
        <item x="202"/>
        <item x="146"/>
        <item x="189"/>
        <item x="693"/>
        <item x="1310"/>
        <item x="386"/>
        <item x="993"/>
        <item x="1300"/>
        <item x="511"/>
        <item x="39"/>
        <item x="203"/>
        <item x="150"/>
        <item x="283"/>
        <item x="242"/>
        <item x="1250"/>
        <item x="409"/>
        <item x="755"/>
        <item x="810"/>
        <item x="268"/>
        <item x="333"/>
        <item x="1084"/>
        <item x="1146"/>
        <item x="679"/>
        <item x="267"/>
        <item x="720"/>
        <item x="762"/>
        <item x="361"/>
        <item x="116"/>
        <item x="323"/>
        <item x="737"/>
        <item x="399"/>
        <item x="785"/>
        <item x="1299"/>
        <item x="849"/>
        <item x="168"/>
        <item x="1132"/>
        <item x="1133"/>
        <item x="220"/>
        <item x="484"/>
        <item x="1265"/>
        <item x="823"/>
        <item x="1295"/>
        <item x="324"/>
        <item x="22"/>
        <item x="1073"/>
        <item x="565"/>
        <item x="74"/>
        <item x="1309"/>
        <item x="974"/>
        <item x="1022"/>
        <item x="1014"/>
        <item x="1088"/>
        <item x="216"/>
        <item x="1321"/>
        <item x="699"/>
        <item x="184"/>
        <item x="809"/>
        <item x="232"/>
        <item x="159"/>
        <item x="736"/>
        <item x="963"/>
        <item x="1137"/>
        <item x="1052"/>
        <item x="1055"/>
        <item x="877"/>
        <item x="1298"/>
        <item x="1223"/>
        <item x="878"/>
        <item x="261"/>
        <item x="516"/>
        <item x="1118"/>
        <item x="858"/>
        <item x="657"/>
        <item x="306"/>
        <item x="1"/>
        <item x="909"/>
        <item x="1230"/>
        <item x="1270"/>
        <item x="1024"/>
        <item x="942"/>
        <item x="297"/>
        <item x="524"/>
        <item x="1029"/>
        <item x="794"/>
        <item x="1095"/>
        <item x="875"/>
        <item x="157"/>
        <item x="204"/>
        <item x="790"/>
        <item x="70"/>
        <item x="1121"/>
        <item x="681"/>
        <item x="1140"/>
        <item x="1081"/>
        <item x="12"/>
        <item x="1164"/>
        <item x="531"/>
        <item x="1036"/>
        <item x="1294"/>
        <item x="525"/>
        <item x="543"/>
        <item x="99"/>
        <item x="669"/>
        <item x="228"/>
        <item x="666"/>
        <item x="797"/>
        <item x="434"/>
        <item x="1171"/>
        <item x="315"/>
        <item x="1107"/>
        <item x="429"/>
        <item x="1257"/>
        <item x="947"/>
        <item x="1217"/>
        <item x="64"/>
        <item x="1136"/>
        <item x="573"/>
        <item x="589"/>
        <item x="900"/>
        <item x="918"/>
        <item x="796"/>
        <item x="826"/>
        <item x="424"/>
        <item x="1239"/>
        <item x="298"/>
        <item x="1218"/>
        <item x="462"/>
        <item x="718"/>
        <item x="124"/>
        <item x="466"/>
        <item x="317"/>
        <item x="351"/>
        <item x="920"/>
        <item x="357"/>
        <item x="377"/>
        <item x="611"/>
        <item x="654"/>
        <item x="522"/>
        <item x="1227"/>
        <item x="198"/>
        <item x="959"/>
        <item x="587"/>
        <item x="127"/>
        <item x="1278"/>
        <item x="355"/>
        <item x="352"/>
        <item x="24"/>
        <item x="215"/>
        <item x="1143"/>
        <item x="474"/>
        <item x="428"/>
        <item x="1199"/>
        <item x="381"/>
        <item x="79"/>
        <item x="824"/>
        <item x="414"/>
        <item x="851"/>
        <item x="1090"/>
        <item x="457"/>
        <item x="241"/>
        <item x="1142"/>
        <item x="1338"/>
        <item x="752"/>
        <item x="1247"/>
        <item x="890"/>
        <item x="186"/>
        <item x="5"/>
        <item x="951"/>
        <item x="143"/>
        <item x="1154"/>
        <item x="1064"/>
        <item x="135"/>
        <item x="981"/>
        <item x="1245"/>
        <item x="821"/>
        <item x="935"/>
        <item x="1254"/>
        <item x="1286"/>
        <item x="961"/>
        <item x="701"/>
        <item x="777"/>
        <item x="578"/>
        <item x="1229"/>
        <item x="346"/>
        <item x="660"/>
        <item x="1262"/>
        <item x="577"/>
        <item x="471"/>
        <item x="196"/>
        <item x="1266"/>
        <item x="750"/>
        <item x="464"/>
        <item x="551"/>
        <item x="694"/>
        <item x="427"/>
        <item x="1263"/>
        <item x="1240"/>
        <item x="296"/>
        <item x="861"/>
        <item x="717"/>
        <item x="141"/>
        <item x="1058"/>
        <item x="1013"/>
        <item x="353"/>
        <item x="1260"/>
        <item x="1323"/>
        <item x="431"/>
        <item x="476"/>
        <item x="274"/>
        <item x="612"/>
        <item x="804"/>
        <item x="555"/>
        <item x="672"/>
        <item x="128"/>
        <item x="730"/>
        <item x="1330"/>
        <item x="964"/>
        <item x="1113"/>
        <item x="1219"/>
        <item x="360"/>
        <item x="1158"/>
        <item x="792"/>
        <item x="1054"/>
        <item x="451"/>
        <item x="924"/>
        <item x="1020"/>
        <item x="831"/>
        <item x="635"/>
        <item x="341"/>
        <item x="30"/>
        <item x="1167"/>
        <item x="960"/>
        <item x="748"/>
        <item x="1228"/>
        <item x="420"/>
        <item x="764"/>
        <item x="885"/>
        <item x="680"/>
        <item x="857"/>
        <item x="291"/>
        <item x="1112"/>
        <item x="1203"/>
        <item x="566"/>
        <item x="980"/>
        <item x="1111"/>
        <item x="767"/>
        <item x="647"/>
        <item x="999"/>
        <item x="1195"/>
        <item x="1289"/>
        <item x="1145"/>
        <item x="682"/>
        <item x="1175"/>
        <item x="1174"/>
        <item x="702"/>
        <item x="619"/>
        <item x="894"/>
        <item x="828"/>
        <item x="1318"/>
        <item x="542"/>
        <item x="49"/>
        <item x="319"/>
        <item x="517"/>
        <item x="1315"/>
        <item x="703"/>
        <item x="557"/>
        <item x="536"/>
        <item x="772"/>
        <item x="869"/>
        <item x="43"/>
        <item x="683"/>
        <item x="472"/>
        <item x="16"/>
        <item x="1311"/>
        <item x="874"/>
        <item x="21"/>
        <item x="642"/>
        <item x="81"/>
        <item x="923"/>
        <item x="308"/>
        <item x="432"/>
        <item x="756"/>
        <item x="248"/>
        <item x="1306"/>
        <item x="1030"/>
        <item x="625"/>
        <item x="850"/>
        <item x="685"/>
        <item x="934"/>
        <item x="397"/>
        <item x="996"/>
        <item x="14"/>
        <item x="250"/>
        <item x="633"/>
        <item x="1283"/>
        <item x="295"/>
        <item x="866"/>
        <item x="313"/>
        <item x="1179"/>
        <item x="300"/>
        <item x="102"/>
        <item x="194"/>
        <item x="955"/>
        <item x="1149"/>
        <item x="928"/>
        <item x="265"/>
        <item x="89"/>
        <item x="860"/>
        <item x="247"/>
        <item x="1063"/>
        <item x="939"/>
        <item x="1050"/>
        <item x="235"/>
        <item x="1281"/>
        <item x="1208"/>
        <item x="275"/>
        <item x="966"/>
        <item x="375"/>
        <item x="991"/>
        <item x="709"/>
        <item x="563"/>
        <item x="558"/>
        <item x="852"/>
        <item x="334"/>
        <item x="608"/>
        <item x="571"/>
        <item x="1106"/>
        <item x="303"/>
        <item x="1191"/>
        <item x="92"/>
        <item x="368"/>
        <item x="727"/>
        <item x="937"/>
        <item x="187"/>
        <item x="1305"/>
        <item x="690"/>
        <item x="1235"/>
        <item x="501"/>
        <item x="520"/>
        <item x="518"/>
        <item x="1138"/>
        <item x="1210"/>
        <item x="206"/>
        <item x="1074"/>
        <item x="214"/>
        <item x="738"/>
        <item x="655"/>
        <item x="344"/>
        <item x="912"/>
        <item x="326"/>
        <item x="455"/>
        <item x="579"/>
        <item x="615"/>
        <item x="1070"/>
        <item x="744"/>
        <item x="761"/>
        <item x="1047"/>
        <item x="412"/>
        <item x="1178"/>
        <item x="446"/>
        <item x="156"/>
        <item x="1161"/>
        <item x="1333"/>
        <item x="1297"/>
        <item x="556"/>
        <item x="722"/>
        <item x="1220"/>
        <item x="818"/>
        <item x="340"/>
        <item x="167"/>
        <item x="530"/>
        <item x="665"/>
        <item x="1183"/>
        <item x="1114"/>
        <item x="13"/>
        <item x="392"/>
        <item x="659"/>
        <item x="223"/>
        <item x="1129"/>
        <item x="832"/>
        <item x="833"/>
        <item x="1094"/>
        <item x="1325"/>
        <item x="245"/>
        <item x="1120"/>
        <item x="439"/>
        <item x="188"/>
        <item x="641"/>
        <item x="783"/>
        <item x="1269"/>
        <item x="199"/>
        <item x="365"/>
        <item x="932"/>
        <item x="256"/>
        <item x="1078"/>
        <item x="260"/>
        <item x="834"/>
        <item x="461"/>
        <item x="1027"/>
        <item x="689"/>
        <item x="27"/>
        <item x="584"/>
        <item x="473"/>
        <item x="1008"/>
        <item x="85"/>
        <item x="1225"/>
        <item x="977"/>
        <item x="643"/>
        <item x="1079"/>
        <item x="667"/>
        <item x="246"/>
        <item x="90"/>
        <item x="688"/>
        <item x="1166"/>
        <item x="338"/>
        <item x="1002"/>
        <item x="1157"/>
        <item x="600"/>
        <item x="760"/>
        <item x="26"/>
        <item x="872"/>
        <item x="388"/>
        <item x="502"/>
        <item x="570"/>
        <item x="538"/>
        <item x="1049"/>
        <item x="153"/>
        <item x="970"/>
        <item x="1221"/>
        <item x="290"/>
        <item x="596"/>
        <item x="839"/>
        <item x="489"/>
        <item x="482"/>
        <item x="1045"/>
        <item x="46"/>
        <item x="830"/>
        <item x="1069"/>
        <item x="367"/>
        <item x="10"/>
        <item x="564"/>
        <item x="320"/>
        <item x="1139"/>
        <item x="907"/>
        <item x="121"/>
        <item x="109"/>
        <item x="1026"/>
        <item x="452"/>
        <item x="32"/>
        <item x="723"/>
        <item x="1293"/>
        <item x="405"/>
        <item x="668"/>
        <item x="1308"/>
        <item x="927"/>
        <item x="493"/>
        <item x="1105"/>
        <item x="94"/>
        <item x="1272"/>
        <item x="1248"/>
        <item x="661"/>
        <item x="240"/>
        <item x="725"/>
        <item x="148"/>
        <item x="444"/>
        <item x="1313"/>
        <item x="1117"/>
        <item x="805"/>
        <item x="53"/>
        <item x="814"/>
        <item x="126"/>
        <item x="606"/>
        <item x="802"/>
        <item x="586"/>
        <item x="488"/>
        <item x="505"/>
        <item x="165"/>
        <item x="266"/>
        <item x="903"/>
        <item x="985"/>
        <item x="983"/>
        <item x="1122"/>
        <item x="483"/>
        <item x="1312"/>
        <item x="145"/>
        <item x="607"/>
        <item x="593"/>
        <item x="170"/>
        <item x="1100"/>
        <item x="491"/>
        <item x="210"/>
        <item x="212"/>
        <item x="1004"/>
        <item x="385"/>
        <item x="911"/>
        <item x="664"/>
        <item x="190"/>
        <item x="1277"/>
        <item x="979"/>
        <item x="166"/>
        <item x="644"/>
        <item x="229"/>
        <item x="132"/>
        <item x="745"/>
        <item x="710"/>
        <item x="508"/>
        <item x="478"/>
        <item x="800"/>
        <item x="1251"/>
        <item x="548"/>
        <item x="844"/>
        <item x="1316"/>
        <item x="1296"/>
        <item x="759"/>
        <item x="1012"/>
        <item x="138"/>
        <item x="1075"/>
        <item x="1222"/>
        <item x="634"/>
        <item x="329"/>
        <item x="1023"/>
        <item x="1155"/>
        <item x="301"/>
        <item x="650"/>
        <item x="47"/>
        <item x="453"/>
        <item x="382"/>
        <item x="1226"/>
        <item x="527"/>
        <item x="1258"/>
        <item x="1275"/>
        <item x="1194"/>
        <item x="1098"/>
        <item x="1056"/>
        <item x="845"/>
        <item x="1017"/>
        <item x="325"/>
        <item x="1093"/>
        <item x="1124"/>
        <item x="348"/>
        <item x="1025"/>
        <item x="1335"/>
        <item x="387"/>
        <item x="552"/>
        <item x="1041"/>
        <item x="221"/>
        <item x="1231"/>
        <item x="185"/>
        <item x="624"/>
        <item x="86"/>
        <item x="658"/>
        <item x="411"/>
        <item x="254"/>
        <item x="1187"/>
        <item x="56"/>
        <item x="492"/>
        <item x="205"/>
        <item x="284"/>
        <item x="616"/>
        <item x="648"/>
        <item x="500"/>
        <item x="307"/>
        <item x="984"/>
        <item x="778"/>
        <item x="118"/>
        <item x="318"/>
        <item x="503"/>
        <item x="370"/>
        <item x="31"/>
        <item x="916"/>
        <item x="436"/>
        <item x="373"/>
        <item x="17"/>
        <item x="1083"/>
        <item x="786"/>
        <item x="812"/>
        <item x="75"/>
        <item x="827"/>
        <item x="769"/>
        <item x="741"/>
        <item x="837"/>
        <item x="231"/>
        <item x="20"/>
        <item x="158"/>
        <item x="294"/>
        <item x="172"/>
        <item x="889"/>
        <item x="219"/>
        <item x="0"/>
        <item x="1276"/>
        <item x="438"/>
        <item x="372"/>
        <item x="1279"/>
        <item x="278"/>
        <item x="332"/>
        <item x="887"/>
        <item x="971"/>
        <item x="1019"/>
        <item x="933"/>
        <item x="605"/>
        <item x="1327"/>
        <item x="169"/>
        <item x="252"/>
        <item x="841"/>
        <item x="639"/>
        <item x="1015"/>
        <item x="243"/>
        <item x="549"/>
        <item x="1246"/>
        <item x="1126"/>
        <item x="537"/>
        <item x="836"/>
        <item x="632"/>
        <item x="181"/>
        <item x="1268"/>
        <item x="835"/>
        <item x="330"/>
        <item x="768"/>
        <item x="183"/>
        <item x="813"/>
        <item x="1329"/>
        <item x="302"/>
        <item x="1097"/>
        <item x="882"/>
        <item x="259"/>
        <item x="400"/>
        <item x="1280"/>
        <item x="1285"/>
        <item x="495"/>
        <item x="636"/>
        <item x="921"/>
        <item x="7"/>
        <item x="113"/>
        <item x="906"/>
        <item x="87"/>
        <item x="645"/>
        <item x="33"/>
        <item x="965"/>
        <item x="1156"/>
        <item x="914"/>
        <item x="604"/>
        <item x="401"/>
        <item x="465"/>
        <item x="238"/>
        <item x="217"/>
        <item x="337"/>
        <item x="594"/>
        <item x="700"/>
        <item x="704"/>
        <item x="568"/>
        <item x="988"/>
        <item x="1261"/>
        <item x="944"/>
        <item x="938"/>
        <item x="82"/>
        <item x="867"/>
        <item x="1173"/>
        <item x="1304"/>
        <item x="331"/>
        <item x="54"/>
        <item x="507"/>
        <item x="897"/>
        <item x="816"/>
        <item x="1224"/>
        <item x="742"/>
        <item x="646"/>
        <item x="559"/>
        <item x="244"/>
        <item x="788"/>
        <item x="447"/>
        <item x="404"/>
        <item x="978"/>
        <item x="1319"/>
        <item x="1234"/>
        <item x="1232"/>
        <item x="749"/>
        <item x="735"/>
        <item x="376"/>
        <item x="544"/>
        <item x="842"/>
        <item x="721"/>
        <item x="623"/>
        <item x="863"/>
        <item x="1042"/>
        <item x="601"/>
        <item x="1062"/>
        <item x="575"/>
        <item x="1189"/>
        <item x="1213"/>
        <item x="470"/>
        <item x="287"/>
        <item x="3"/>
        <item x="9"/>
        <item x="1141"/>
        <item x="328"/>
        <item x="595"/>
        <item x="532"/>
        <item x="395"/>
        <item x="580"/>
        <item x="1241"/>
        <item x="72"/>
        <item x="255"/>
        <item x="425"/>
        <item x="585"/>
        <item x="653"/>
        <item x="631"/>
        <item x="226"/>
        <item x="15"/>
        <item x="200"/>
        <item x="59"/>
        <item x="164"/>
        <item x="233"/>
        <item x="943"/>
        <item x="406"/>
        <item x="734"/>
        <item x="496"/>
        <item x="581"/>
        <item x="262"/>
        <item x="57"/>
        <item x="995"/>
        <item x="1128"/>
        <item x="846"/>
        <item x="147"/>
        <item x="763"/>
        <item x="1172"/>
        <item x="445"/>
        <item x="396"/>
        <item x="437"/>
        <item x="554"/>
        <item x="819"/>
        <item x="1038"/>
        <item x="35"/>
        <item x="418"/>
        <item x="968"/>
        <item x="588"/>
        <item x="177"/>
        <item x="896"/>
        <item x="366"/>
        <item x="1082"/>
        <item x="656"/>
        <item x="775"/>
        <item x="798"/>
        <item x="76"/>
        <item x="6"/>
        <item x="1150"/>
        <item x="195"/>
        <item x="154"/>
        <item x="276"/>
        <item x="707"/>
        <item x="684"/>
        <item x="78"/>
        <item x="23"/>
        <item x="671"/>
        <item x="234"/>
        <item x="627"/>
        <item x="746"/>
        <item x="1271"/>
        <item x="940"/>
        <item x="1290"/>
        <item x="1110"/>
        <item x="120"/>
        <item x="459"/>
        <item x="574"/>
        <item x="731"/>
        <item x="442"/>
        <item x="336"/>
        <item x="1031"/>
        <item x="173"/>
        <item x="160"/>
        <item x="711"/>
        <item x="895"/>
        <item x="1200"/>
        <item x="335"/>
        <item x="1087"/>
        <item x="422"/>
        <item x="137"/>
        <item x="784"/>
        <item x="41"/>
        <item x="1116"/>
        <item x="603"/>
        <item x="1339"/>
        <item x="448"/>
        <item x="1131"/>
        <item x="776"/>
        <item x="29"/>
        <item x="1109"/>
        <item x="686"/>
        <item x="201"/>
        <item x="1249"/>
        <item x="870"/>
        <item x="967"/>
        <item x="1181"/>
        <item x="415"/>
        <item x="884"/>
        <item x="855"/>
        <item x="1331"/>
        <item x="454"/>
        <item x="440"/>
        <item x="941"/>
        <item x="224"/>
        <item x="227"/>
        <item x="123"/>
        <item x="430"/>
        <item x="766"/>
        <item x="272"/>
        <item x="663"/>
        <item x="277"/>
        <item x="621"/>
        <item x="1059"/>
        <item x="1198"/>
        <item x="237"/>
        <item x="713"/>
        <item x="477"/>
        <item x="1193"/>
        <item x="11"/>
        <item x="997"/>
        <item x="791"/>
        <item x="486"/>
        <item x="901"/>
        <item x="225"/>
        <item x="973"/>
        <item x="1115"/>
        <item x="456"/>
        <item x="481"/>
        <item x="218"/>
        <item x="18"/>
        <item x="288"/>
        <item x="1196"/>
        <item x="1011"/>
        <item x="316"/>
        <item x="956"/>
        <item x="1001"/>
        <item x="1037"/>
        <item x="1028"/>
        <item x="421"/>
        <item x="354"/>
        <item x="534"/>
        <item x="1066"/>
        <item x="540"/>
        <item x="1282"/>
        <item x="582"/>
        <item x="155"/>
        <item x="848"/>
        <item x="945"/>
        <item x="1233"/>
        <item x="1324"/>
        <item x="1135"/>
        <item x="106"/>
        <item x="913"/>
        <item x="88"/>
        <item x="1032"/>
        <item x="1053"/>
        <item x="1264"/>
        <item x="677"/>
        <item x="410"/>
        <item x="311"/>
        <item x="1009"/>
        <item x="705"/>
        <item x="180"/>
        <item x="773"/>
        <item x="771"/>
        <item x="197"/>
        <item x="1253"/>
        <item x="992"/>
        <item x="149"/>
        <item x="292"/>
        <item x="359"/>
        <item x="847"/>
        <item x="1180"/>
        <item x="905"/>
        <item x="249"/>
        <item x="528"/>
        <item x="163"/>
        <item x="40"/>
        <item x="269"/>
        <item x="904"/>
        <item x="886"/>
        <item x="1169"/>
        <item x="567"/>
        <item x="533"/>
        <item x="45"/>
        <item x="494"/>
        <item x="312"/>
        <item x="765"/>
        <item x="423"/>
        <item x="95"/>
        <item x="469"/>
        <item x="515"/>
        <item x="1080"/>
        <item x="363"/>
        <item x="987"/>
        <item x="369"/>
        <item x="754"/>
        <item x="48"/>
        <item x="692"/>
        <item x="273"/>
        <item x="175"/>
        <item x="843"/>
        <item x="63"/>
        <item x="364"/>
        <item x="36"/>
        <item x="1317"/>
        <item x="936"/>
        <item x="545"/>
        <item x="1209"/>
        <item x="610"/>
        <item x="1151"/>
        <item x="732"/>
        <item x="1085"/>
        <item x="598"/>
        <item x="327"/>
        <item x="806"/>
        <item x="289"/>
        <item x="712"/>
        <item x="117"/>
        <item x="389"/>
        <item t="default"/>
      </items>
    </pivotField>
    <pivotField axis="axisRow" showAll="0">
      <items count="7">
        <item x="2"/>
        <item x="1"/>
        <item x="3"/>
        <item x="4"/>
        <item x="0"/>
        <item x="5"/>
        <item t="default"/>
      </items>
    </pivotField>
    <pivotField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Annual Expenditure in HealthCare" fld="6" subtotal="average" baseField="0" baseItem="0"/>
  </dataFields>
  <formats count="1">
    <format dxfId="30">
      <pivotArea collapsedLevelsAreSubtotals="1" fieldPosition="0">
        <references count="1">
          <reference field="7" count="2"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D680B6-EE05-0B44-BC8C-A7BF28F79DFC}" name="PivotTable17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Weight">
  <location ref="D88:E1020" firstHeaderRow="1" firstDataRow="1" firstDataCol="1"/>
  <pivotFields count="9">
    <pivotField showAll="0"/>
    <pivotField showAll="0">
      <items count="6">
        <item x="0"/>
        <item x="1"/>
        <item x="3"/>
        <item x="2"/>
        <item x="4"/>
        <item t="default"/>
      </items>
    </pivotField>
    <pivotField showAll="0">
      <items count="49">
        <item x="15"/>
        <item x="20"/>
        <item x="35"/>
        <item x="18"/>
        <item x="33"/>
        <item x="46"/>
        <item x="0"/>
        <item x="3"/>
        <item x="29"/>
        <item x="27"/>
        <item x="2"/>
        <item x="14"/>
        <item x="37"/>
        <item x="36"/>
        <item x="43"/>
        <item x="16"/>
        <item x="41"/>
        <item x="7"/>
        <item x="45"/>
        <item x="28"/>
        <item x="22"/>
        <item x="34"/>
        <item x="47"/>
        <item x="6"/>
        <item x="38"/>
        <item x="1"/>
        <item x="42"/>
        <item x="24"/>
        <item x="13"/>
        <item x="40"/>
        <item x="12"/>
        <item x="4"/>
        <item x="8"/>
        <item x="32"/>
        <item x="17"/>
        <item x="21"/>
        <item x="11"/>
        <item x="23"/>
        <item x="9"/>
        <item x="44"/>
        <item x="19"/>
        <item x="10"/>
        <item x="5"/>
        <item x="26"/>
        <item x="39"/>
        <item x="25"/>
        <item x="30"/>
        <item x="31"/>
        <item t="default"/>
      </items>
    </pivotField>
    <pivotField numFmtId="164" showAll="0"/>
    <pivotField axis="axisRow" numFmtId="164" showAll="0" sortType="ascending">
      <items count="932">
        <item x="656"/>
        <item x="528"/>
        <item x="282"/>
        <item x="588"/>
        <item x="170"/>
        <item x="708"/>
        <item x="783"/>
        <item x="881"/>
        <item x="342"/>
        <item x="735"/>
        <item x="570"/>
        <item x="195"/>
        <item x="820"/>
        <item x="807"/>
        <item x="897"/>
        <item x="533"/>
        <item x="111"/>
        <item x="230"/>
        <item x="276"/>
        <item x="459"/>
        <item x="914"/>
        <item x="845"/>
        <item x="693"/>
        <item x="675"/>
        <item x="734"/>
        <item x="709"/>
        <item x="488"/>
        <item x="744"/>
        <item x="920"/>
        <item x="739"/>
        <item x="883"/>
        <item x="526"/>
        <item x="540"/>
        <item x="768"/>
        <item x="767"/>
        <item x="585"/>
        <item x="395"/>
        <item x="346"/>
        <item x="539"/>
        <item x="636"/>
        <item x="510"/>
        <item x="497"/>
        <item x="888"/>
        <item x="154"/>
        <item x="912"/>
        <item x="628"/>
        <item x="461"/>
        <item x="846"/>
        <item x="518"/>
        <item x="391"/>
        <item x="635"/>
        <item x="889"/>
        <item x="28"/>
        <item x="212"/>
        <item x="360"/>
        <item x="183"/>
        <item x="605"/>
        <item x="830"/>
        <item x="730"/>
        <item x="598"/>
        <item x="836"/>
        <item x="386"/>
        <item x="428"/>
        <item x="672"/>
        <item x="718"/>
        <item x="789"/>
        <item x="806"/>
        <item x="472"/>
        <item x="906"/>
        <item x="310"/>
        <item x="383"/>
        <item x="699"/>
        <item x="303"/>
        <item x="867"/>
        <item x="65"/>
        <item x="124"/>
        <item x="531"/>
        <item x="123"/>
        <item x="292"/>
        <item x="622"/>
        <item x="108"/>
        <item x="33"/>
        <item x="579"/>
        <item x="529"/>
        <item x="493"/>
        <item x="447"/>
        <item x="773"/>
        <item x="748"/>
        <item x="389"/>
        <item x="83"/>
        <item x="265"/>
        <item x="405"/>
        <item x="874"/>
        <item x="506"/>
        <item x="919"/>
        <item x="691"/>
        <item x="137"/>
        <item x="210"/>
        <item x="22"/>
        <item x="923"/>
        <item x="335"/>
        <item x="654"/>
        <item x="306"/>
        <item x="492"/>
        <item x="620"/>
        <item x="555"/>
        <item x="138"/>
        <item x="369"/>
        <item x="764"/>
        <item x="408"/>
        <item x="54"/>
        <item x="908"/>
        <item x="19"/>
        <item x="726"/>
        <item x="797"/>
        <item x="817"/>
        <item x="572"/>
        <item x="482"/>
        <item x="500"/>
        <item x="784"/>
        <item x="840"/>
        <item x="495"/>
        <item x="508"/>
        <item x="809"/>
        <item x="78"/>
        <item x="517"/>
        <item x="484"/>
        <item x="232"/>
        <item x="366"/>
        <item x="601"/>
        <item x="148"/>
        <item x="822"/>
        <item x="574"/>
        <item x="584"/>
        <item x="851"/>
        <item x="248"/>
        <item x="886"/>
        <item x="426"/>
        <item x="376"/>
        <item x="171"/>
        <item x="357"/>
        <item x="46"/>
        <item x="464"/>
        <item x="645"/>
        <item x="203"/>
        <item x="683"/>
        <item x="393"/>
        <item x="112"/>
        <item x="910"/>
        <item x="187"/>
        <item x="322"/>
        <item x="514"/>
        <item x="717"/>
        <item x="647"/>
        <item x="382"/>
        <item x="385"/>
        <item x="345"/>
        <item x="429"/>
        <item x="796"/>
        <item x="91"/>
        <item x="898"/>
        <item x="42"/>
        <item x="118"/>
        <item x="668"/>
        <item x="23"/>
        <item x="380"/>
        <item x="513"/>
        <item x="79"/>
        <item x="305"/>
        <item x="545"/>
        <item x="779"/>
        <item x="315"/>
        <item x="95"/>
        <item x="624"/>
        <item x="299"/>
        <item x="799"/>
        <item x="368"/>
        <item x="320"/>
        <item x="250"/>
        <item x="403"/>
        <item x="642"/>
        <item x="535"/>
        <item x="521"/>
        <item x="71"/>
        <item x="887"/>
        <item x="80"/>
        <item x="176"/>
        <item x="462"/>
        <item x="314"/>
        <item x="901"/>
        <item x="239"/>
        <item x="316"/>
        <item x="131"/>
        <item x="577"/>
        <item x="924"/>
        <item x="875"/>
        <item x="852"/>
        <item x="25"/>
        <item x="704"/>
        <item x="619"/>
        <item x="720"/>
        <item x="503"/>
        <item x="159"/>
        <item x="107"/>
        <item x="785"/>
        <item x="882"/>
        <item x="362"/>
        <item x="444"/>
        <item x="211"/>
        <item x="84"/>
        <item x="676"/>
        <item x="312"/>
        <item x="215"/>
        <item x="122"/>
        <item x="837"/>
        <item x="146"/>
        <item x="663"/>
        <item x="873"/>
        <item x="525"/>
        <item x="437"/>
        <item x="761"/>
        <item x="639"/>
        <item x="449"/>
        <item x="810"/>
        <item x="692"/>
        <item x="412"/>
        <item x="267"/>
        <item x="824"/>
        <item x="260"/>
        <item x="404"/>
        <item x="774"/>
        <item x="445"/>
        <item x="891"/>
        <item x="501"/>
        <item x="559"/>
        <item x="397"/>
        <item x="132"/>
        <item x="541"/>
        <item x="716"/>
        <item x="832"/>
        <item x="853"/>
        <item x="290"/>
        <item x="20"/>
        <item x="326"/>
        <item x="10"/>
        <item x="916"/>
        <item x="271"/>
        <item x="256"/>
        <item x="356"/>
        <item x="879"/>
        <item x="434"/>
        <item x="194"/>
        <item x="224"/>
        <item x="347"/>
        <item x="427"/>
        <item x="607"/>
        <item x="921"/>
        <item x="551"/>
        <item x="308"/>
        <item x="259"/>
        <item x="113"/>
        <item x="319"/>
        <item x="297"/>
        <item x="896"/>
        <item x="611"/>
        <item x="580"/>
        <item x="904"/>
        <item x="803"/>
        <item x="894"/>
        <item x="770"/>
        <item x="694"/>
        <item x="272"/>
        <item x="339"/>
        <item x="433"/>
        <item x="17"/>
        <item x="247"/>
        <item x="792"/>
        <item x="406"/>
        <item x="245"/>
        <item x="499"/>
        <item x="119"/>
        <item x="505"/>
        <item x="486"/>
        <item x="3"/>
        <item x="340"/>
        <item x="294"/>
        <item x="417"/>
        <item x="255"/>
        <item x="99"/>
        <item x="204"/>
        <item x="516"/>
        <item x="589"/>
        <item x="358"/>
        <item x="285"/>
        <item x="6"/>
        <item x="269"/>
        <item x="125"/>
        <item x="627"/>
        <item x="277"/>
        <item x="769"/>
        <item x="182"/>
        <item x="550"/>
        <item x="463"/>
        <item x="892"/>
        <item x="147"/>
        <item x="558"/>
        <item x="68"/>
        <item x="658"/>
        <item x="73"/>
        <item x="538"/>
        <item x="479"/>
        <item x="790"/>
        <item x="128"/>
        <item x="26"/>
        <item x="82"/>
        <item x="756"/>
        <item x="618"/>
        <item x="341"/>
        <item x="226"/>
        <item x="671"/>
        <item x="591"/>
        <item x="300"/>
        <item x="471"/>
        <item x="275"/>
        <item x="742"/>
        <item x="241"/>
        <item x="234"/>
        <item x="291"/>
        <item x="96"/>
        <item x="458"/>
        <item x="763"/>
        <item x="925"/>
        <item x="634"/>
        <item x="766"/>
        <item x="120"/>
        <item x="121"/>
        <item x="400"/>
        <item x="40"/>
        <item x="50"/>
        <item x="677"/>
        <item x="37"/>
        <item x="439"/>
        <item x="844"/>
        <item x="97"/>
        <item x="332"/>
        <item x="52"/>
        <item x="553"/>
        <item x="552"/>
        <item x="922"/>
        <item x="13"/>
        <item x="477"/>
        <item x="682"/>
        <item x="566"/>
        <item x="841"/>
        <item x="32"/>
        <item x="662"/>
        <item x="745"/>
        <item x="63"/>
        <item x="564"/>
        <item x="219"/>
        <item x="114"/>
        <item x="24"/>
        <item x="583"/>
        <item x="549"/>
        <item x="409"/>
        <item x="173"/>
        <item x="801"/>
        <item x="670"/>
        <item x="732"/>
        <item x="8"/>
        <item x="149"/>
        <item x="106"/>
        <item x="57"/>
        <item x="613"/>
        <item x="643"/>
        <item x="678"/>
        <item x="507"/>
        <item x="270"/>
        <item x="648"/>
        <item x="616"/>
        <item x="519"/>
        <item x="869"/>
        <item x="38"/>
        <item x="476"/>
        <item x="543"/>
        <item x="876"/>
        <item x="39"/>
        <item x="895"/>
        <item x="140"/>
        <item x="2"/>
        <item x="180"/>
        <item x="313"/>
        <item x="321"/>
        <item x="327"/>
        <item x="880"/>
        <item x="667"/>
        <item x="98"/>
        <item x="337"/>
        <item x="414"/>
        <item x="411"/>
        <item x="257"/>
        <item x="4"/>
        <item x="928"/>
        <item x="674"/>
        <item x="788"/>
        <item x="747"/>
        <item x="478"/>
        <item x="480"/>
        <item x="161"/>
        <item x="420"/>
        <item x="29"/>
        <item x="64"/>
        <item x="254"/>
        <item x="72"/>
        <item x="902"/>
        <item x="457"/>
        <item x="401"/>
        <item x="857"/>
        <item x="424"/>
        <item x="419"/>
        <item x="178"/>
        <item x="214"/>
        <item x="281"/>
        <item x="762"/>
        <item x="838"/>
        <item x="777"/>
        <item x="562"/>
        <item x="653"/>
        <item x="398"/>
        <item x="274"/>
        <item x="596"/>
        <item x="105"/>
        <item x="491"/>
        <item x="490"/>
        <item x="723"/>
        <item x="603"/>
        <item x="349"/>
        <item x="911"/>
        <item x="593"/>
        <item x="705"/>
        <item x="467"/>
        <item x="821"/>
        <item x="863"/>
        <item x="355"/>
        <item x="189"/>
        <item x="144"/>
        <item x="162"/>
        <item x="698"/>
        <item x="441"/>
        <item x="7"/>
        <item x="884"/>
        <item x="696"/>
        <item x="94"/>
        <item x="786"/>
        <item x="795"/>
        <item x="55"/>
        <item x="318"/>
        <item x="240"/>
        <item x="751"/>
        <item x="604"/>
        <item x="483"/>
        <item x="179"/>
        <item x="328"/>
        <item x="697"/>
        <item x="75"/>
        <item x="926"/>
        <item x="787"/>
        <item x="542"/>
        <item x="651"/>
        <item x="715"/>
        <item x="468"/>
        <item x="59"/>
        <item x="544"/>
        <item x="86"/>
        <item x="191"/>
        <item x="331"/>
        <item x="309"/>
        <item x="109"/>
        <item x="100"/>
        <item x="364"/>
        <item x="296"/>
        <item x="190"/>
        <item x="695"/>
        <item x="295"/>
        <item x="575"/>
        <item x="43"/>
        <item x="392"/>
        <item x="835"/>
        <item x="150"/>
        <item x="893"/>
        <item x="578"/>
        <item x="839"/>
        <item x="196"/>
        <item x="877"/>
        <item x="338"/>
        <item x="198"/>
        <item x="213"/>
        <item x="273"/>
        <item x="905"/>
        <item x="600"/>
        <item x="217"/>
        <item x="563"/>
        <item x="475"/>
        <item x="323"/>
        <item x="702"/>
        <item x="868"/>
        <item x="527"/>
        <item x="474"/>
        <item x="317"/>
        <item x="665"/>
        <item x="865"/>
        <item x="749"/>
        <item x="365"/>
        <item x="379"/>
        <item x="201"/>
        <item x="396"/>
        <item x="594"/>
        <item x="448"/>
        <item x="18"/>
        <item x="660"/>
        <item x="625"/>
        <item x="781"/>
        <item x="899"/>
        <item x="49"/>
        <item x="523"/>
        <item x="227"/>
        <item x="141"/>
        <item x="145"/>
        <item x="21"/>
        <item x="831"/>
        <item x="235"/>
        <item x="142"/>
        <item x="129"/>
        <item x="344"/>
        <item x="418"/>
        <item x="599"/>
        <item x="167"/>
        <item x="166"/>
        <item x="199"/>
        <item x="750"/>
        <item x="202"/>
        <item x="700"/>
        <item x="153"/>
        <item x="116"/>
        <item x="828"/>
        <item x="0"/>
        <item x="673"/>
        <item x="811"/>
        <item x="143"/>
        <item x="610"/>
        <item x="324"/>
        <item x="238"/>
        <item x="473"/>
        <item x="209"/>
        <item x="554"/>
        <item x="714"/>
        <item x="451"/>
        <item x="51"/>
        <item x="917"/>
        <item x="855"/>
        <item x="813"/>
        <item x="597"/>
        <item x="856"/>
        <item x="27"/>
        <item x="169"/>
        <item x="387"/>
        <item x="754"/>
        <item x="522"/>
        <item x="372"/>
        <item x="115"/>
        <item x="758"/>
        <item x="158"/>
        <item x="288"/>
        <item x="135"/>
        <item x="804"/>
        <item x="576"/>
        <item x="782"/>
        <item x="293"/>
        <item x="330"/>
        <item x="1"/>
        <item x="193"/>
        <item x="632"/>
        <item x="413"/>
        <item x="818"/>
        <item x="586"/>
        <item x="89"/>
        <item x="780"/>
        <item x="66"/>
        <item x="652"/>
        <item x="724"/>
        <item x="286"/>
        <item x="614"/>
        <item x="41"/>
        <item x="637"/>
        <item x="929"/>
        <item x="353"/>
        <item x="258"/>
        <item x="725"/>
        <item x="903"/>
        <item x="110"/>
        <item x="927"/>
        <item x="707"/>
        <item x="595"/>
        <item x="568"/>
        <item x="35"/>
        <item x="757"/>
        <item x="152"/>
        <item x="520"/>
        <item x="515"/>
        <item x="460"/>
        <item x="371"/>
        <item x="733"/>
        <item x="805"/>
        <item x="229"/>
        <item x="48"/>
        <item x="302"/>
        <item x="776"/>
        <item x="509"/>
        <item x="221"/>
        <item x="669"/>
        <item x="688"/>
        <item x="233"/>
        <item x="661"/>
        <item x="421"/>
        <item x="456"/>
        <item x="440"/>
        <item x="765"/>
        <item x="816"/>
        <item x="446"/>
        <item x="47"/>
        <item x="67"/>
        <item x="343"/>
        <item x="681"/>
        <item x="93"/>
        <item x="139"/>
        <item x="615"/>
        <item x="829"/>
        <item x="641"/>
        <item x="930"/>
        <item x="722"/>
        <item x="565"/>
        <item x="261"/>
        <item x="862"/>
        <item x="743"/>
        <item x="136"/>
        <item x="687"/>
        <item x="557"/>
        <item x="62"/>
        <item x="325"/>
        <item x="126"/>
        <item x="435"/>
        <item x="367"/>
        <item x="827"/>
        <item x="415"/>
        <item x="737"/>
        <item x="208"/>
        <item x="860"/>
        <item x="738"/>
        <item x="602"/>
        <item x="679"/>
        <item x="771"/>
        <item x="740"/>
        <item x="864"/>
        <item x="684"/>
        <item x="181"/>
        <item x="133"/>
        <item x="432"/>
        <item x="69"/>
        <item x="416"/>
        <item x="646"/>
        <item x="800"/>
        <item x="481"/>
        <item x="760"/>
        <item x="333"/>
        <item x="298"/>
        <item x="363"/>
        <item x="548"/>
        <item x="12"/>
        <item x="775"/>
        <item x="45"/>
        <item x="237"/>
        <item x="177"/>
        <item x="842"/>
        <item x="469"/>
        <item x="470"/>
        <item x="283"/>
        <item x="546"/>
        <item x="833"/>
        <item x="287"/>
        <item x="374"/>
        <item x="537"/>
        <item x="11"/>
        <item x="843"/>
        <item x="354"/>
        <item x="350"/>
        <item x="58"/>
        <item x="263"/>
        <item x="802"/>
        <item x="220"/>
        <item x="157"/>
        <item x="436"/>
        <item x="165"/>
        <item x="496"/>
        <item x="87"/>
        <item x="798"/>
        <item x="151"/>
        <item x="561"/>
        <item x="243"/>
        <item x="76"/>
        <item x="311"/>
        <item x="102"/>
        <item x="74"/>
        <item x="592"/>
        <item x="334"/>
        <item x="216"/>
        <item x="454"/>
        <item x="5"/>
        <item x="560"/>
        <item x="753"/>
        <item x="375"/>
        <item x="571"/>
        <item x="582"/>
        <item x="407"/>
        <item x="163"/>
        <item x="650"/>
        <item x="630"/>
        <item x="443"/>
        <item x="134"/>
        <item x="378"/>
        <item x="388"/>
        <item x="918"/>
        <item x="504"/>
        <item x="278"/>
        <item x="511"/>
        <item x="617"/>
        <item x="402"/>
        <item x="746"/>
        <item x="184"/>
        <item x="164"/>
        <item x="909"/>
        <item x="430"/>
        <item x="223"/>
        <item x="253"/>
        <item x="127"/>
        <item x="197"/>
        <item x="711"/>
        <item x="251"/>
        <item x="907"/>
        <item x="361"/>
        <item x="587"/>
        <item x="81"/>
        <item x="222"/>
        <item x="728"/>
        <item x="236"/>
        <item x="15"/>
        <item x="218"/>
        <item x="530"/>
        <item x="736"/>
        <item x="280"/>
        <item x="859"/>
        <item x="88"/>
        <item x="117"/>
        <item x="252"/>
        <item x="264"/>
        <item x="160"/>
        <item x="377"/>
        <item x="206"/>
        <item x="225"/>
        <item x="819"/>
        <item x="103"/>
        <item x="915"/>
        <item x="61"/>
        <item x="466"/>
        <item x="44"/>
        <item x="913"/>
        <item x="644"/>
        <item x="92"/>
        <item x="791"/>
        <item x="70"/>
        <item x="168"/>
        <item x="834"/>
        <item x="188"/>
        <item x="854"/>
        <item x="547"/>
        <item x="394"/>
        <item x="556"/>
        <item x="373"/>
        <item x="752"/>
        <item x="14"/>
        <item x="706"/>
        <item x="536"/>
        <item x="710"/>
        <item x="847"/>
        <item x="608"/>
        <item x="174"/>
        <item x="633"/>
        <item x="384"/>
        <item x="266"/>
        <item x="289"/>
        <item x="244"/>
        <item x="438"/>
        <item x="304"/>
        <item x="606"/>
        <item x="759"/>
        <item x="130"/>
        <item x="56"/>
        <item x="512"/>
        <item x="489"/>
        <item x="231"/>
        <item x="381"/>
        <item x="175"/>
        <item x="487"/>
        <item x="659"/>
        <item x="871"/>
        <item x="77"/>
        <item x="307"/>
        <item x="450"/>
        <item x="192"/>
        <item x="249"/>
        <item x="685"/>
        <item x="731"/>
        <item x="778"/>
        <item x="849"/>
        <item x="156"/>
        <item x="664"/>
        <item x="390"/>
        <item x="9"/>
        <item x="425"/>
        <item x="727"/>
        <item x="729"/>
        <item x="301"/>
        <item x="534"/>
        <item x="185"/>
        <item x="623"/>
        <item x="878"/>
        <item x="755"/>
        <item x="826"/>
        <item x="612"/>
        <item x="262"/>
        <item x="31"/>
        <item x="649"/>
        <item x="352"/>
        <item x="815"/>
        <item x="453"/>
        <item x="423"/>
        <item x="284"/>
        <item x="36"/>
        <item x="431"/>
        <item x="812"/>
        <item x="885"/>
        <item x="680"/>
        <item x="621"/>
        <item x="172"/>
        <item x="890"/>
        <item x="34"/>
        <item x="808"/>
        <item x="567"/>
        <item x="858"/>
        <item x="741"/>
        <item x="609"/>
        <item x="348"/>
        <item x="713"/>
        <item x="498"/>
        <item x="30"/>
        <item x="200"/>
        <item x="870"/>
        <item x="246"/>
        <item x="629"/>
        <item x="410"/>
        <item x="719"/>
        <item x="657"/>
        <item x="485"/>
        <item x="690"/>
        <item x="638"/>
        <item x="721"/>
        <item x="626"/>
        <item x="104"/>
        <item x="573"/>
        <item x="872"/>
        <item x="640"/>
        <item x="850"/>
        <item x="85"/>
        <item x="16"/>
        <item x="359"/>
        <item x="336"/>
        <item x="399"/>
        <item x="228"/>
        <item x="442"/>
        <item x="848"/>
        <item x="60"/>
        <item x="701"/>
        <item x="452"/>
        <item x="794"/>
        <item x="861"/>
        <item x="900"/>
        <item x="207"/>
        <item x="465"/>
        <item x="268"/>
        <item x="422"/>
        <item x="689"/>
        <item x="351"/>
        <item x="205"/>
        <item x="455"/>
        <item x="581"/>
        <item x="590"/>
        <item x="329"/>
        <item x="712"/>
        <item x="666"/>
        <item x="532"/>
        <item x="686"/>
        <item x="655"/>
        <item x="703"/>
        <item x="772"/>
        <item x="370"/>
        <item x="186"/>
        <item x="569"/>
        <item x="90"/>
        <item x="793"/>
        <item x="502"/>
        <item x="631"/>
        <item x="242"/>
        <item x="494"/>
        <item x="823"/>
        <item x="866"/>
        <item x="101"/>
        <item x="53"/>
        <item x="825"/>
        <item x="279"/>
        <item x="524"/>
        <item x="814"/>
        <item x="155"/>
        <item t="default"/>
      </items>
    </pivotField>
    <pivotField showAll="0">
      <items count="4">
        <item x="1"/>
        <item x="0"/>
        <item x="2"/>
        <item t="default"/>
      </items>
    </pivotField>
    <pivotField dataField="1" numFmtId="44" showAll="0">
      <items count="1341">
        <item x="638"/>
        <item x="512"/>
        <item x="83"/>
        <item x="597"/>
        <item x="1165"/>
        <item x="602"/>
        <item x="510"/>
        <item x="362"/>
        <item x="922"/>
        <item x="417"/>
        <item x="640"/>
        <item x="513"/>
        <item x="509"/>
        <item x="838"/>
        <item x="829"/>
        <item x="799"/>
        <item x="972"/>
        <item x="880"/>
        <item x="253"/>
        <item x="622"/>
        <item x="133"/>
        <item x="394"/>
        <item x="637"/>
        <item x="925"/>
        <item x="740"/>
        <item x="62"/>
        <item x="706"/>
        <item x="68"/>
        <item x="174"/>
        <item x="96"/>
        <item x="1255"/>
        <item x="811"/>
        <item x="1163"/>
        <item x="1072"/>
        <item x="358"/>
        <item x="263"/>
        <item x="716"/>
        <item x="213"/>
        <item x="698"/>
        <item x="209"/>
        <item x="1092"/>
        <item x="994"/>
        <item x="28"/>
        <item x="1302"/>
        <item x="1099"/>
        <item x="384"/>
        <item x="104"/>
        <item x="733"/>
        <item x="131"/>
        <item x="1186"/>
        <item x="80"/>
        <item x="529"/>
        <item x="125"/>
        <item x="350"/>
        <item x="629"/>
        <item x="1160"/>
        <item x="779"/>
        <item x="1214"/>
        <item x="1188"/>
        <item x="541"/>
        <item x="1211"/>
        <item x="1185"/>
        <item x="1252"/>
        <item x="379"/>
        <item x="1202"/>
        <item x="789"/>
        <item x="514"/>
        <item x="339"/>
        <item x="416"/>
        <item x="475"/>
        <item x="949"/>
        <item x="535"/>
        <item x="1103"/>
        <item x="468"/>
        <item x="782"/>
        <item x="871"/>
        <item x="583"/>
        <item x="719"/>
        <item x="1242"/>
        <item x="879"/>
        <item x="1204"/>
        <item x="280"/>
        <item x="523"/>
        <item x="178"/>
        <item x="122"/>
        <item x="1184"/>
        <item x="1212"/>
        <item x="726"/>
        <item x="801"/>
        <item x="108"/>
        <item x="208"/>
        <item x="675"/>
        <item x="342"/>
        <item x="34"/>
        <item x="1057"/>
        <item x="103"/>
        <item x="1065"/>
        <item x="1147"/>
        <item x="271"/>
        <item x="1190"/>
        <item x="1108"/>
        <item x="590"/>
        <item x="547"/>
        <item x="286"/>
        <item x="628"/>
        <item x="674"/>
        <item x="892"/>
        <item x="1010"/>
        <item x="182"/>
        <item x="52"/>
        <item x="403"/>
        <item x="73"/>
        <item x="61"/>
        <item x="398"/>
        <item x="898"/>
        <item x="236"/>
        <item x="50"/>
        <item x="1061"/>
        <item x="1089"/>
        <item x="592"/>
        <item x="1040"/>
        <item x="51"/>
        <item x="144"/>
        <item x="729"/>
        <item x="958"/>
        <item x="107"/>
        <item x="1162"/>
        <item x="129"/>
        <item x="708"/>
        <item x="820"/>
        <item x="854"/>
        <item x="893"/>
        <item x="374"/>
        <item x="998"/>
        <item x="1243"/>
        <item x="499"/>
        <item x="1237"/>
        <item x="853"/>
        <item x="1018"/>
        <item x="599"/>
        <item x="1044"/>
        <item x="161"/>
        <item x="1102"/>
        <item x="130"/>
        <item x="1168"/>
        <item x="293"/>
        <item x="460"/>
        <item x="60"/>
        <item x="101"/>
        <item x="42"/>
        <item x="251"/>
        <item x="620"/>
        <item x="609"/>
        <item x="888"/>
        <item x="569"/>
        <item x="1301"/>
        <item x="25"/>
        <item x="151"/>
        <item x="69"/>
        <item x="673"/>
        <item x="1039"/>
        <item x="962"/>
        <item x="989"/>
        <item x="282"/>
        <item x="1182"/>
        <item x="230"/>
        <item x="211"/>
        <item x="390"/>
        <item x="383"/>
        <item x="929"/>
        <item x="908"/>
        <item x="487"/>
        <item x="651"/>
        <item x="614"/>
        <item x="1303"/>
        <item x="391"/>
        <item x="1205"/>
        <item x="1000"/>
        <item x="371"/>
        <item x="110"/>
        <item x="990"/>
        <item x="1003"/>
        <item x="862"/>
        <item x="562"/>
        <item x="1130"/>
        <item x="258"/>
        <item x="1284"/>
        <item x="687"/>
        <item x="1273"/>
        <item x="304"/>
        <item x="1034"/>
        <item x="4"/>
        <item x="526"/>
        <item x="97"/>
        <item x="873"/>
        <item x="443"/>
        <item x="1144"/>
        <item x="378"/>
        <item x="309"/>
        <item x="310"/>
        <item x="463"/>
        <item x="553"/>
        <item x="413"/>
        <item x="281"/>
        <item x="1259"/>
        <item x="91"/>
        <item x="1177"/>
        <item x="1314"/>
        <item x="697"/>
        <item x="795"/>
        <item x="408"/>
        <item x="349"/>
        <item x="192"/>
        <item x="419"/>
        <item x="1291"/>
        <item x="239"/>
        <item x="808"/>
        <item x="662"/>
        <item x="931"/>
        <item x="1337"/>
        <item x="521"/>
        <item x="44"/>
        <item x="1043"/>
        <item x="753"/>
        <item x="38"/>
        <item x="441"/>
        <item x="982"/>
        <item x="1101"/>
        <item x="19"/>
        <item x="724"/>
        <item x="676"/>
        <item x="1005"/>
        <item x="407"/>
        <item x="426"/>
        <item x="1051"/>
        <item x="270"/>
        <item x="1119"/>
        <item x="953"/>
        <item x="257"/>
        <item x="1176"/>
        <item x="140"/>
        <item x="402"/>
        <item x="696"/>
        <item x="969"/>
        <item x="630"/>
        <item x="1206"/>
        <item x="1307"/>
        <item x="100"/>
        <item x="787"/>
        <item x="58"/>
        <item x="957"/>
        <item x="356"/>
        <item x="1267"/>
        <item x="626"/>
        <item x="807"/>
        <item x="162"/>
        <item x="917"/>
        <item x="498"/>
        <item x="1125"/>
        <item x="1148"/>
        <item x="825"/>
        <item x="321"/>
        <item x="881"/>
        <item x="37"/>
        <item x="770"/>
        <item x="948"/>
        <item x="1336"/>
        <item x="758"/>
        <item x="490"/>
        <item x="930"/>
        <item x="728"/>
        <item x="71"/>
        <item x="497"/>
        <item x="670"/>
        <item x="345"/>
        <item x="1334"/>
        <item x="2"/>
        <item x="902"/>
        <item x="67"/>
        <item x="176"/>
        <item x="93"/>
        <item x="1170"/>
        <item x="576"/>
        <item x="560"/>
        <item x="1152"/>
        <item x="572"/>
        <item x="77"/>
        <item x="1006"/>
        <item x="450"/>
        <item x="1007"/>
        <item x="1071"/>
        <item x="986"/>
        <item x="98"/>
        <item x="550"/>
        <item x="751"/>
        <item x="1021"/>
        <item x="1060"/>
        <item x="193"/>
        <item x="952"/>
        <item x="1236"/>
        <item x="105"/>
        <item x="449"/>
        <item x="815"/>
        <item x="65"/>
        <item x="910"/>
        <item x="1091"/>
        <item x="1328"/>
        <item x="1274"/>
        <item x="1033"/>
        <item x="891"/>
        <item x="1068"/>
        <item x="207"/>
        <item x="112"/>
        <item x="976"/>
        <item x="926"/>
        <item x="613"/>
        <item x="485"/>
        <item x="1086"/>
        <item x="1016"/>
        <item x="715"/>
        <item x="179"/>
        <item x="380"/>
        <item x="1104"/>
        <item x="504"/>
        <item x="264"/>
        <item x="1332"/>
        <item x="747"/>
        <item x="652"/>
        <item x="1153"/>
        <item x="618"/>
        <item x="691"/>
        <item x="561"/>
        <item x="1077"/>
        <item x="285"/>
        <item x="84"/>
        <item x="1288"/>
        <item x="714"/>
        <item x="899"/>
        <item x="1256"/>
        <item x="649"/>
        <item x="314"/>
        <item x="467"/>
        <item x="1123"/>
        <item x="115"/>
        <item x="946"/>
        <item x="519"/>
        <item x="1244"/>
        <item x="591"/>
        <item x="1292"/>
        <item x="865"/>
        <item x="139"/>
        <item x="695"/>
        <item x="915"/>
        <item x="55"/>
        <item x="780"/>
        <item x="678"/>
        <item x="743"/>
        <item x="840"/>
        <item x="1322"/>
        <item x="1127"/>
        <item x="859"/>
        <item x="1215"/>
        <item x="617"/>
        <item x="1035"/>
        <item x="1159"/>
        <item x="171"/>
        <item x="1096"/>
        <item x="347"/>
        <item x="781"/>
        <item x="868"/>
        <item x="1046"/>
        <item x="1320"/>
        <item x="279"/>
        <item x="433"/>
        <item x="222"/>
        <item x="1197"/>
        <item x="480"/>
        <item x="822"/>
        <item x="114"/>
        <item x="1134"/>
        <item x="1192"/>
        <item x="435"/>
        <item x="774"/>
        <item x="539"/>
        <item x="1326"/>
        <item x="1207"/>
        <item x="1067"/>
        <item x="458"/>
        <item x="1076"/>
        <item x="152"/>
        <item x="1201"/>
        <item x="739"/>
        <item x="1048"/>
        <item x="954"/>
        <item x="322"/>
        <item x="1238"/>
        <item x="546"/>
        <item x="876"/>
        <item x="803"/>
        <item x="142"/>
        <item x="856"/>
        <item x="299"/>
        <item x="1287"/>
        <item x="479"/>
        <item x="757"/>
        <item x="119"/>
        <item x="111"/>
        <item x="191"/>
        <item x="950"/>
        <item x="343"/>
        <item x="136"/>
        <item x="1216"/>
        <item x="793"/>
        <item x="975"/>
        <item x="506"/>
        <item x="8"/>
        <item x="919"/>
        <item x="66"/>
        <item x="393"/>
        <item x="817"/>
        <item x="134"/>
        <item x="305"/>
        <item x="864"/>
        <item x="883"/>
        <item x="202"/>
        <item x="146"/>
        <item x="189"/>
        <item x="693"/>
        <item x="1310"/>
        <item x="386"/>
        <item x="993"/>
        <item x="1300"/>
        <item x="511"/>
        <item x="39"/>
        <item x="203"/>
        <item x="150"/>
        <item x="283"/>
        <item x="242"/>
        <item x="1250"/>
        <item x="409"/>
        <item x="755"/>
        <item x="810"/>
        <item x="268"/>
        <item x="333"/>
        <item x="1084"/>
        <item x="1146"/>
        <item x="679"/>
        <item x="267"/>
        <item x="720"/>
        <item x="762"/>
        <item x="361"/>
        <item x="116"/>
        <item x="323"/>
        <item x="737"/>
        <item x="399"/>
        <item x="785"/>
        <item x="1299"/>
        <item x="849"/>
        <item x="168"/>
        <item x="1132"/>
        <item x="1133"/>
        <item x="220"/>
        <item x="484"/>
        <item x="1265"/>
        <item x="823"/>
        <item x="1295"/>
        <item x="324"/>
        <item x="22"/>
        <item x="1073"/>
        <item x="565"/>
        <item x="74"/>
        <item x="1309"/>
        <item x="974"/>
        <item x="1022"/>
        <item x="1014"/>
        <item x="1088"/>
        <item x="216"/>
        <item x="1321"/>
        <item x="699"/>
        <item x="184"/>
        <item x="809"/>
        <item x="232"/>
        <item x="159"/>
        <item x="736"/>
        <item x="963"/>
        <item x="1137"/>
        <item x="1052"/>
        <item x="1055"/>
        <item x="877"/>
        <item x="1298"/>
        <item x="1223"/>
        <item x="878"/>
        <item x="261"/>
        <item x="516"/>
        <item x="1118"/>
        <item x="858"/>
        <item x="657"/>
        <item x="306"/>
        <item x="1"/>
        <item x="909"/>
        <item x="1230"/>
        <item x="1270"/>
        <item x="1024"/>
        <item x="942"/>
        <item x="297"/>
        <item x="524"/>
        <item x="1029"/>
        <item x="794"/>
        <item x="1095"/>
        <item x="875"/>
        <item x="157"/>
        <item x="204"/>
        <item x="790"/>
        <item x="70"/>
        <item x="1121"/>
        <item x="681"/>
        <item x="1140"/>
        <item x="1081"/>
        <item x="12"/>
        <item x="1164"/>
        <item x="531"/>
        <item x="1036"/>
        <item x="1294"/>
        <item x="525"/>
        <item x="543"/>
        <item x="99"/>
        <item x="669"/>
        <item x="228"/>
        <item x="666"/>
        <item x="797"/>
        <item x="434"/>
        <item x="1171"/>
        <item x="315"/>
        <item x="1107"/>
        <item x="429"/>
        <item x="1257"/>
        <item x="947"/>
        <item x="1217"/>
        <item x="64"/>
        <item x="1136"/>
        <item x="573"/>
        <item x="589"/>
        <item x="900"/>
        <item x="918"/>
        <item x="796"/>
        <item x="826"/>
        <item x="424"/>
        <item x="1239"/>
        <item x="298"/>
        <item x="1218"/>
        <item x="462"/>
        <item x="718"/>
        <item x="124"/>
        <item x="466"/>
        <item x="317"/>
        <item x="351"/>
        <item x="920"/>
        <item x="357"/>
        <item x="377"/>
        <item x="611"/>
        <item x="654"/>
        <item x="522"/>
        <item x="1227"/>
        <item x="198"/>
        <item x="959"/>
        <item x="587"/>
        <item x="127"/>
        <item x="1278"/>
        <item x="355"/>
        <item x="352"/>
        <item x="24"/>
        <item x="215"/>
        <item x="1143"/>
        <item x="474"/>
        <item x="428"/>
        <item x="1199"/>
        <item x="381"/>
        <item x="79"/>
        <item x="824"/>
        <item x="414"/>
        <item x="851"/>
        <item x="1090"/>
        <item x="457"/>
        <item x="241"/>
        <item x="1142"/>
        <item x="1338"/>
        <item x="752"/>
        <item x="1247"/>
        <item x="890"/>
        <item x="186"/>
        <item x="5"/>
        <item x="951"/>
        <item x="143"/>
        <item x="1154"/>
        <item x="1064"/>
        <item x="135"/>
        <item x="981"/>
        <item x="1245"/>
        <item x="821"/>
        <item x="935"/>
        <item x="1254"/>
        <item x="1286"/>
        <item x="961"/>
        <item x="701"/>
        <item x="777"/>
        <item x="578"/>
        <item x="1229"/>
        <item x="346"/>
        <item x="660"/>
        <item x="1262"/>
        <item x="577"/>
        <item x="471"/>
        <item x="196"/>
        <item x="1266"/>
        <item x="750"/>
        <item x="464"/>
        <item x="551"/>
        <item x="694"/>
        <item x="427"/>
        <item x="1263"/>
        <item x="1240"/>
        <item x="296"/>
        <item x="861"/>
        <item x="717"/>
        <item x="141"/>
        <item x="1058"/>
        <item x="1013"/>
        <item x="353"/>
        <item x="1260"/>
        <item x="1323"/>
        <item x="431"/>
        <item x="476"/>
        <item x="274"/>
        <item x="612"/>
        <item x="804"/>
        <item x="555"/>
        <item x="672"/>
        <item x="128"/>
        <item x="730"/>
        <item x="1330"/>
        <item x="964"/>
        <item x="1113"/>
        <item x="1219"/>
        <item x="360"/>
        <item x="1158"/>
        <item x="792"/>
        <item x="1054"/>
        <item x="451"/>
        <item x="924"/>
        <item x="1020"/>
        <item x="831"/>
        <item x="635"/>
        <item x="341"/>
        <item x="30"/>
        <item x="1167"/>
        <item x="960"/>
        <item x="748"/>
        <item x="1228"/>
        <item x="420"/>
        <item x="764"/>
        <item x="885"/>
        <item x="680"/>
        <item x="857"/>
        <item x="291"/>
        <item x="1112"/>
        <item x="1203"/>
        <item x="566"/>
        <item x="980"/>
        <item x="1111"/>
        <item x="767"/>
        <item x="647"/>
        <item x="999"/>
        <item x="1195"/>
        <item x="1289"/>
        <item x="1145"/>
        <item x="682"/>
        <item x="1175"/>
        <item x="1174"/>
        <item x="702"/>
        <item x="619"/>
        <item x="894"/>
        <item x="828"/>
        <item x="1318"/>
        <item x="542"/>
        <item x="49"/>
        <item x="319"/>
        <item x="517"/>
        <item x="1315"/>
        <item x="703"/>
        <item x="557"/>
        <item x="536"/>
        <item x="772"/>
        <item x="869"/>
        <item x="43"/>
        <item x="683"/>
        <item x="472"/>
        <item x="16"/>
        <item x="1311"/>
        <item x="874"/>
        <item x="21"/>
        <item x="642"/>
        <item x="81"/>
        <item x="923"/>
        <item x="308"/>
        <item x="432"/>
        <item x="756"/>
        <item x="248"/>
        <item x="1306"/>
        <item x="1030"/>
        <item x="625"/>
        <item x="850"/>
        <item x="685"/>
        <item x="934"/>
        <item x="397"/>
        <item x="996"/>
        <item x="14"/>
        <item x="250"/>
        <item x="633"/>
        <item x="1283"/>
        <item x="295"/>
        <item x="866"/>
        <item x="313"/>
        <item x="1179"/>
        <item x="300"/>
        <item x="102"/>
        <item x="194"/>
        <item x="955"/>
        <item x="1149"/>
        <item x="928"/>
        <item x="265"/>
        <item x="89"/>
        <item x="860"/>
        <item x="247"/>
        <item x="1063"/>
        <item x="939"/>
        <item x="1050"/>
        <item x="235"/>
        <item x="1281"/>
        <item x="1208"/>
        <item x="275"/>
        <item x="966"/>
        <item x="375"/>
        <item x="991"/>
        <item x="709"/>
        <item x="563"/>
        <item x="558"/>
        <item x="852"/>
        <item x="334"/>
        <item x="608"/>
        <item x="571"/>
        <item x="1106"/>
        <item x="303"/>
        <item x="1191"/>
        <item x="92"/>
        <item x="368"/>
        <item x="727"/>
        <item x="937"/>
        <item x="187"/>
        <item x="1305"/>
        <item x="690"/>
        <item x="1235"/>
        <item x="501"/>
        <item x="520"/>
        <item x="518"/>
        <item x="1138"/>
        <item x="1210"/>
        <item x="206"/>
        <item x="1074"/>
        <item x="214"/>
        <item x="738"/>
        <item x="655"/>
        <item x="344"/>
        <item x="912"/>
        <item x="326"/>
        <item x="455"/>
        <item x="579"/>
        <item x="615"/>
        <item x="1070"/>
        <item x="744"/>
        <item x="761"/>
        <item x="1047"/>
        <item x="412"/>
        <item x="1178"/>
        <item x="446"/>
        <item x="156"/>
        <item x="1161"/>
        <item x="1333"/>
        <item x="1297"/>
        <item x="556"/>
        <item x="722"/>
        <item x="1220"/>
        <item x="818"/>
        <item x="340"/>
        <item x="167"/>
        <item x="530"/>
        <item x="665"/>
        <item x="1183"/>
        <item x="1114"/>
        <item x="13"/>
        <item x="392"/>
        <item x="659"/>
        <item x="223"/>
        <item x="1129"/>
        <item x="832"/>
        <item x="833"/>
        <item x="1094"/>
        <item x="1325"/>
        <item x="245"/>
        <item x="1120"/>
        <item x="439"/>
        <item x="188"/>
        <item x="641"/>
        <item x="783"/>
        <item x="1269"/>
        <item x="199"/>
        <item x="365"/>
        <item x="932"/>
        <item x="256"/>
        <item x="1078"/>
        <item x="260"/>
        <item x="834"/>
        <item x="461"/>
        <item x="1027"/>
        <item x="689"/>
        <item x="27"/>
        <item x="584"/>
        <item x="473"/>
        <item x="1008"/>
        <item x="85"/>
        <item x="1225"/>
        <item x="977"/>
        <item x="643"/>
        <item x="1079"/>
        <item x="667"/>
        <item x="246"/>
        <item x="90"/>
        <item x="688"/>
        <item x="1166"/>
        <item x="338"/>
        <item x="1002"/>
        <item x="1157"/>
        <item x="600"/>
        <item x="760"/>
        <item x="26"/>
        <item x="872"/>
        <item x="388"/>
        <item x="502"/>
        <item x="570"/>
        <item x="538"/>
        <item x="1049"/>
        <item x="153"/>
        <item x="970"/>
        <item x="1221"/>
        <item x="290"/>
        <item x="596"/>
        <item x="839"/>
        <item x="489"/>
        <item x="482"/>
        <item x="1045"/>
        <item x="46"/>
        <item x="830"/>
        <item x="1069"/>
        <item x="367"/>
        <item x="10"/>
        <item x="564"/>
        <item x="320"/>
        <item x="1139"/>
        <item x="907"/>
        <item x="121"/>
        <item x="109"/>
        <item x="1026"/>
        <item x="452"/>
        <item x="32"/>
        <item x="723"/>
        <item x="1293"/>
        <item x="405"/>
        <item x="668"/>
        <item x="1308"/>
        <item x="927"/>
        <item x="493"/>
        <item x="1105"/>
        <item x="94"/>
        <item x="1272"/>
        <item x="1248"/>
        <item x="661"/>
        <item x="240"/>
        <item x="725"/>
        <item x="148"/>
        <item x="444"/>
        <item x="1313"/>
        <item x="1117"/>
        <item x="805"/>
        <item x="53"/>
        <item x="814"/>
        <item x="126"/>
        <item x="606"/>
        <item x="802"/>
        <item x="586"/>
        <item x="488"/>
        <item x="505"/>
        <item x="165"/>
        <item x="266"/>
        <item x="903"/>
        <item x="985"/>
        <item x="983"/>
        <item x="1122"/>
        <item x="483"/>
        <item x="1312"/>
        <item x="145"/>
        <item x="607"/>
        <item x="593"/>
        <item x="170"/>
        <item x="1100"/>
        <item x="491"/>
        <item x="210"/>
        <item x="212"/>
        <item x="1004"/>
        <item x="385"/>
        <item x="911"/>
        <item x="664"/>
        <item x="190"/>
        <item x="1277"/>
        <item x="979"/>
        <item x="166"/>
        <item x="644"/>
        <item x="229"/>
        <item x="132"/>
        <item x="745"/>
        <item x="710"/>
        <item x="508"/>
        <item x="478"/>
        <item x="800"/>
        <item x="1251"/>
        <item x="548"/>
        <item x="844"/>
        <item x="1316"/>
        <item x="1296"/>
        <item x="759"/>
        <item x="1012"/>
        <item x="138"/>
        <item x="1075"/>
        <item x="1222"/>
        <item x="634"/>
        <item x="329"/>
        <item x="1023"/>
        <item x="1155"/>
        <item x="301"/>
        <item x="650"/>
        <item x="47"/>
        <item x="453"/>
        <item x="382"/>
        <item x="1226"/>
        <item x="527"/>
        <item x="1258"/>
        <item x="1275"/>
        <item x="1194"/>
        <item x="1098"/>
        <item x="1056"/>
        <item x="845"/>
        <item x="1017"/>
        <item x="325"/>
        <item x="1093"/>
        <item x="1124"/>
        <item x="348"/>
        <item x="1025"/>
        <item x="1335"/>
        <item x="387"/>
        <item x="552"/>
        <item x="1041"/>
        <item x="221"/>
        <item x="1231"/>
        <item x="185"/>
        <item x="624"/>
        <item x="86"/>
        <item x="658"/>
        <item x="411"/>
        <item x="254"/>
        <item x="1187"/>
        <item x="56"/>
        <item x="492"/>
        <item x="205"/>
        <item x="284"/>
        <item x="616"/>
        <item x="648"/>
        <item x="500"/>
        <item x="307"/>
        <item x="984"/>
        <item x="778"/>
        <item x="118"/>
        <item x="318"/>
        <item x="503"/>
        <item x="370"/>
        <item x="31"/>
        <item x="916"/>
        <item x="436"/>
        <item x="373"/>
        <item x="17"/>
        <item x="1083"/>
        <item x="786"/>
        <item x="812"/>
        <item x="75"/>
        <item x="827"/>
        <item x="769"/>
        <item x="741"/>
        <item x="837"/>
        <item x="231"/>
        <item x="20"/>
        <item x="158"/>
        <item x="294"/>
        <item x="172"/>
        <item x="889"/>
        <item x="219"/>
        <item x="0"/>
        <item x="1276"/>
        <item x="438"/>
        <item x="372"/>
        <item x="1279"/>
        <item x="278"/>
        <item x="332"/>
        <item x="887"/>
        <item x="971"/>
        <item x="1019"/>
        <item x="933"/>
        <item x="605"/>
        <item x="1327"/>
        <item x="169"/>
        <item x="252"/>
        <item x="841"/>
        <item x="639"/>
        <item x="1015"/>
        <item x="243"/>
        <item x="549"/>
        <item x="1246"/>
        <item x="1126"/>
        <item x="537"/>
        <item x="836"/>
        <item x="632"/>
        <item x="181"/>
        <item x="1268"/>
        <item x="835"/>
        <item x="330"/>
        <item x="768"/>
        <item x="183"/>
        <item x="813"/>
        <item x="1329"/>
        <item x="302"/>
        <item x="1097"/>
        <item x="882"/>
        <item x="259"/>
        <item x="400"/>
        <item x="1280"/>
        <item x="1285"/>
        <item x="495"/>
        <item x="636"/>
        <item x="921"/>
        <item x="7"/>
        <item x="113"/>
        <item x="906"/>
        <item x="87"/>
        <item x="645"/>
        <item x="33"/>
        <item x="965"/>
        <item x="1156"/>
        <item x="914"/>
        <item x="604"/>
        <item x="401"/>
        <item x="465"/>
        <item x="238"/>
        <item x="217"/>
        <item x="337"/>
        <item x="594"/>
        <item x="700"/>
        <item x="704"/>
        <item x="568"/>
        <item x="988"/>
        <item x="1261"/>
        <item x="944"/>
        <item x="938"/>
        <item x="82"/>
        <item x="867"/>
        <item x="1173"/>
        <item x="1304"/>
        <item x="331"/>
        <item x="54"/>
        <item x="507"/>
        <item x="897"/>
        <item x="816"/>
        <item x="1224"/>
        <item x="742"/>
        <item x="646"/>
        <item x="559"/>
        <item x="244"/>
        <item x="788"/>
        <item x="447"/>
        <item x="404"/>
        <item x="978"/>
        <item x="1319"/>
        <item x="1234"/>
        <item x="1232"/>
        <item x="749"/>
        <item x="735"/>
        <item x="376"/>
        <item x="544"/>
        <item x="842"/>
        <item x="721"/>
        <item x="623"/>
        <item x="863"/>
        <item x="1042"/>
        <item x="601"/>
        <item x="1062"/>
        <item x="575"/>
        <item x="1189"/>
        <item x="1213"/>
        <item x="470"/>
        <item x="287"/>
        <item x="3"/>
        <item x="9"/>
        <item x="1141"/>
        <item x="328"/>
        <item x="595"/>
        <item x="532"/>
        <item x="395"/>
        <item x="580"/>
        <item x="1241"/>
        <item x="72"/>
        <item x="255"/>
        <item x="425"/>
        <item x="585"/>
        <item x="653"/>
        <item x="631"/>
        <item x="226"/>
        <item x="15"/>
        <item x="200"/>
        <item x="59"/>
        <item x="164"/>
        <item x="233"/>
        <item x="943"/>
        <item x="406"/>
        <item x="734"/>
        <item x="496"/>
        <item x="581"/>
        <item x="262"/>
        <item x="57"/>
        <item x="995"/>
        <item x="1128"/>
        <item x="846"/>
        <item x="147"/>
        <item x="763"/>
        <item x="1172"/>
        <item x="445"/>
        <item x="396"/>
        <item x="437"/>
        <item x="554"/>
        <item x="819"/>
        <item x="1038"/>
        <item x="35"/>
        <item x="418"/>
        <item x="968"/>
        <item x="588"/>
        <item x="177"/>
        <item x="896"/>
        <item x="366"/>
        <item x="1082"/>
        <item x="656"/>
        <item x="775"/>
        <item x="798"/>
        <item x="76"/>
        <item x="6"/>
        <item x="1150"/>
        <item x="195"/>
        <item x="154"/>
        <item x="276"/>
        <item x="707"/>
        <item x="684"/>
        <item x="78"/>
        <item x="23"/>
        <item x="671"/>
        <item x="234"/>
        <item x="627"/>
        <item x="746"/>
        <item x="1271"/>
        <item x="940"/>
        <item x="1290"/>
        <item x="1110"/>
        <item x="120"/>
        <item x="459"/>
        <item x="574"/>
        <item x="731"/>
        <item x="442"/>
        <item x="336"/>
        <item x="1031"/>
        <item x="173"/>
        <item x="160"/>
        <item x="711"/>
        <item x="895"/>
        <item x="1200"/>
        <item x="335"/>
        <item x="1087"/>
        <item x="422"/>
        <item x="137"/>
        <item x="784"/>
        <item x="41"/>
        <item x="1116"/>
        <item x="603"/>
        <item x="1339"/>
        <item x="448"/>
        <item x="1131"/>
        <item x="776"/>
        <item x="29"/>
        <item x="1109"/>
        <item x="686"/>
        <item x="201"/>
        <item x="1249"/>
        <item x="870"/>
        <item x="967"/>
        <item x="1181"/>
        <item x="415"/>
        <item x="884"/>
        <item x="855"/>
        <item x="1331"/>
        <item x="454"/>
        <item x="440"/>
        <item x="941"/>
        <item x="224"/>
        <item x="227"/>
        <item x="123"/>
        <item x="430"/>
        <item x="766"/>
        <item x="272"/>
        <item x="663"/>
        <item x="277"/>
        <item x="621"/>
        <item x="1059"/>
        <item x="1198"/>
        <item x="237"/>
        <item x="713"/>
        <item x="477"/>
        <item x="1193"/>
        <item x="11"/>
        <item x="997"/>
        <item x="791"/>
        <item x="486"/>
        <item x="901"/>
        <item x="225"/>
        <item x="973"/>
        <item x="1115"/>
        <item x="456"/>
        <item x="481"/>
        <item x="218"/>
        <item x="18"/>
        <item x="288"/>
        <item x="1196"/>
        <item x="1011"/>
        <item x="316"/>
        <item x="956"/>
        <item x="1001"/>
        <item x="1037"/>
        <item x="1028"/>
        <item x="421"/>
        <item x="354"/>
        <item x="534"/>
        <item x="1066"/>
        <item x="540"/>
        <item x="1282"/>
        <item x="582"/>
        <item x="155"/>
        <item x="848"/>
        <item x="945"/>
        <item x="1233"/>
        <item x="1324"/>
        <item x="1135"/>
        <item x="106"/>
        <item x="913"/>
        <item x="88"/>
        <item x="1032"/>
        <item x="1053"/>
        <item x="1264"/>
        <item x="677"/>
        <item x="410"/>
        <item x="311"/>
        <item x="1009"/>
        <item x="705"/>
        <item x="180"/>
        <item x="773"/>
        <item x="771"/>
        <item x="197"/>
        <item x="1253"/>
        <item x="992"/>
        <item x="149"/>
        <item x="292"/>
        <item x="359"/>
        <item x="847"/>
        <item x="1180"/>
        <item x="905"/>
        <item x="249"/>
        <item x="528"/>
        <item x="163"/>
        <item x="40"/>
        <item x="269"/>
        <item x="904"/>
        <item x="886"/>
        <item x="1169"/>
        <item x="567"/>
        <item x="533"/>
        <item x="45"/>
        <item x="494"/>
        <item x="312"/>
        <item x="765"/>
        <item x="423"/>
        <item x="95"/>
        <item x="469"/>
        <item x="515"/>
        <item x="1080"/>
        <item x="363"/>
        <item x="987"/>
        <item x="369"/>
        <item x="754"/>
        <item x="48"/>
        <item x="692"/>
        <item x="273"/>
        <item x="175"/>
        <item x="843"/>
        <item x="63"/>
        <item x="364"/>
        <item x="36"/>
        <item x="1317"/>
        <item x="936"/>
        <item x="545"/>
        <item x="1209"/>
        <item x="610"/>
        <item x="1151"/>
        <item x="732"/>
        <item x="1085"/>
        <item x="598"/>
        <item x="327"/>
        <item x="806"/>
        <item x="289"/>
        <item x="712"/>
        <item x="117"/>
        <item x="389"/>
        <item t="default"/>
      </items>
    </pivotField>
    <pivotField showAll="0"/>
    <pivotField showAll="0">
      <items count="3">
        <item x="0"/>
        <item x="1"/>
        <item t="default"/>
      </items>
    </pivotField>
  </pivotFields>
  <rowFields count="1">
    <field x="4"/>
  </rowFields>
  <rowItems count="9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 t="grand">
      <x/>
    </i>
  </rowItems>
  <colItems count="1">
    <i/>
  </colItems>
  <dataFields count="1">
    <dataField name="Average of Annual Expenditure in HealthCare" fld="6" subtotal="average" baseField="0" baseItem="0"/>
  </dataFields>
  <formats count="1">
    <format dxfId="31">
      <pivotArea dataOnly="0" labelOnly="1" fieldPosition="0">
        <references count="1">
          <reference field="4" count="1">
            <x v="93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ABF5E0-A6B0-9045-866A-E1D7BA54CEE0}" name="PivotTable6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 rowHeaderCaption="Height">
  <location ref="A88:B479" firstHeaderRow="1" firstDataRow="1" firstDataCol="1"/>
  <pivotFields count="9">
    <pivotField showAll="0"/>
    <pivotField showAll="0">
      <items count="6">
        <item x="0"/>
        <item x="1"/>
        <item x="3"/>
        <item x="2"/>
        <item x="4"/>
        <item t="default"/>
      </items>
    </pivotField>
    <pivotField showAll="0">
      <items count="49">
        <item x="15"/>
        <item x="20"/>
        <item x="35"/>
        <item x="18"/>
        <item x="33"/>
        <item x="46"/>
        <item x="0"/>
        <item x="3"/>
        <item x="29"/>
        <item x="27"/>
        <item x="2"/>
        <item x="14"/>
        <item x="37"/>
        <item x="36"/>
        <item x="43"/>
        <item x="16"/>
        <item x="41"/>
        <item x="7"/>
        <item x="45"/>
        <item x="28"/>
        <item x="22"/>
        <item x="34"/>
        <item x="47"/>
        <item x="6"/>
        <item x="38"/>
        <item x="1"/>
        <item x="42"/>
        <item x="24"/>
        <item x="13"/>
        <item x="40"/>
        <item x="12"/>
        <item x="4"/>
        <item x="8"/>
        <item x="32"/>
        <item x="17"/>
        <item x="21"/>
        <item x="11"/>
        <item x="23"/>
        <item x="9"/>
        <item x="44"/>
        <item x="19"/>
        <item x="10"/>
        <item x="5"/>
        <item x="26"/>
        <item x="39"/>
        <item x="25"/>
        <item x="30"/>
        <item x="31"/>
        <item t="default"/>
      </items>
    </pivotField>
    <pivotField axis="axisRow" numFmtId="164" showAll="0" sortType="ascending">
      <items count="391">
        <item x="385"/>
        <item x="359"/>
        <item x="306"/>
        <item x="46"/>
        <item x="285"/>
        <item x="311"/>
        <item x="152"/>
        <item x="96"/>
        <item x="386"/>
        <item x="389"/>
        <item x="78"/>
        <item x="314"/>
        <item x="378"/>
        <item x="124"/>
        <item x="283"/>
        <item x="58"/>
        <item x="388"/>
        <item x="243"/>
        <item x="278"/>
        <item x="364"/>
        <item x="368"/>
        <item x="377"/>
        <item x="322"/>
        <item x="54"/>
        <item x="330"/>
        <item x="265"/>
        <item x="279"/>
        <item x="307"/>
        <item x="264"/>
        <item x="323"/>
        <item x="367"/>
        <item x="333"/>
        <item x="316"/>
        <item x="68"/>
        <item x="107"/>
        <item x="329"/>
        <item x="270"/>
        <item x="290"/>
        <item x="271"/>
        <item x="365"/>
        <item x="263"/>
        <item x="249"/>
        <item x="156"/>
        <item x="356"/>
        <item x="353"/>
        <item x="176"/>
        <item x="335"/>
        <item x="241"/>
        <item x="219"/>
        <item x="280"/>
        <item x="120"/>
        <item x="254"/>
        <item x="168"/>
        <item x="232"/>
        <item x="136"/>
        <item x="74"/>
        <item x="34"/>
        <item x="77"/>
        <item x="108"/>
        <item x="98"/>
        <item x="302"/>
        <item x="160"/>
        <item x="384"/>
        <item x="100"/>
        <item x="221"/>
        <item x="276"/>
        <item x="125"/>
        <item x="275"/>
        <item x="257"/>
        <item x="197"/>
        <item x="248"/>
        <item x="206"/>
        <item x="21"/>
        <item x="47"/>
        <item x="162"/>
        <item x="38"/>
        <item x="233"/>
        <item x="89"/>
        <item x="308"/>
        <item x="173"/>
        <item x="319"/>
        <item x="260"/>
        <item x="43"/>
        <item x="213"/>
        <item x="267"/>
        <item x="193"/>
        <item x="137"/>
        <item x="19"/>
        <item x="191"/>
        <item x="97"/>
        <item x="149"/>
        <item x="73"/>
        <item x="66"/>
        <item x="374"/>
        <item x="109"/>
        <item x="379"/>
        <item x="303"/>
        <item x="240"/>
        <item x="205"/>
        <item x="237"/>
        <item x="309"/>
        <item x="171"/>
        <item x="361"/>
        <item x="105"/>
        <item x="94"/>
        <item x="292"/>
        <item x="143"/>
        <item x="181"/>
        <item x="112"/>
        <item x="88"/>
        <item x="208"/>
        <item x="198"/>
        <item x="3"/>
        <item x="141"/>
        <item x="282"/>
        <item x="135"/>
        <item x="296"/>
        <item x="225"/>
        <item x="9"/>
        <item x="2"/>
        <item x="151"/>
        <item x="52"/>
        <item x="62"/>
        <item x="272"/>
        <item x="184"/>
        <item x="297"/>
        <item x="81"/>
        <item x="320"/>
        <item x="218"/>
        <item x="24"/>
        <item x="61"/>
        <item x="207"/>
        <item x="64"/>
        <item x="216"/>
        <item x="101"/>
        <item x="164"/>
        <item x="128"/>
        <item x="60"/>
        <item x="31"/>
        <item x="177"/>
        <item x="65"/>
        <item x="268"/>
        <item x="338"/>
        <item x="29"/>
        <item x="20"/>
        <item x="22"/>
        <item x="150"/>
        <item x="200"/>
        <item x="122"/>
        <item x="246"/>
        <item x="352"/>
        <item x="15"/>
        <item x="50"/>
        <item x="4"/>
        <item x="115"/>
        <item x="35"/>
        <item x="93"/>
        <item x="92"/>
        <item x="211"/>
        <item x="239"/>
        <item x="210"/>
        <item x="203"/>
        <item x="76"/>
        <item x="315"/>
        <item x="247"/>
        <item x="85"/>
        <item x="266"/>
        <item x="261"/>
        <item x="147"/>
        <item x="99"/>
        <item x="336"/>
        <item x="202"/>
        <item x="118"/>
        <item x="226"/>
        <item x="214"/>
        <item x="269"/>
        <item x="132"/>
        <item x="6"/>
        <item x="140"/>
        <item x="212"/>
        <item x="86"/>
        <item x="11"/>
        <item x="328"/>
        <item x="154"/>
        <item x="159"/>
        <item x="227"/>
        <item x="110"/>
        <item x="238"/>
        <item x="133"/>
        <item x="326"/>
        <item x="40"/>
        <item x="310"/>
        <item x="327"/>
        <item x="103"/>
        <item x="131"/>
        <item x="253"/>
        <item x="102"/>
        <item x="95"/>
        <item x="26"/>
        <item x="189"/>
        <item x="25"/>
        <item x="174"/>
        <item x="16"/>
        <item x="36"/>
        <item x="75"/>
        <item x="186"/>
        <item x="129"/>
        <item x="130"/>
        <item x="138"/>
        <item x="294"/>
        <item x="45"/>
        <item x="224"/>
        <item x="188"/>
        <item x="1"/>
        <item x="23"/>
        <item x="304"/>
        <item x="185"/>
        <item x="252"/>
        <item x="220"/>
        <item x="17"/>
        <item x="187"/>
        <item x="5"/>
        <item x="167"/>
        <item x="63"/>
        <item x="289"/>
        <item x="165"/>
        <item x="87"/>
        <item x="194"/>
        <item x="375"/>
        <item x="355"/>
        <item x="13"/>
        <item x="51"/>
        <item x="123"/>
        <item x="196"/>
        <item x="14"/>
        <item x="175"/>
        <item x="119"/>
        <item x="67"/>
        <item x="148"/>
        <item x="139"/>
        <item x="71"/>
        <item x="12"/>
        <item x="259"/>
        <item x="70"/>
        <item x="106"/>
        <item x="7"/>
        <item x="234"/>
        <item x="0"/>
        <item x="32"/>
        <item x="321"/>
        <item x="229"/>
        <item x="222"/>
        <item x="204"/>
        <item x="230"/>
        <item x="56"/>
        <item x="155"/>
        <item x="337"/>
        <item x="262"/>
        <item x="18"/>
        <item x="217"/>
        <item x="126"/>
        <item x="170"/>
        <item x="134"/>
        <item x="382"/>
        <item x="90"/>
        <item x="33"/>
        <item x="8"/>
        <item x="79"/>
        <item x="111"/>
        <item x="312"/>
        <item x="80"/>
        <item x="360"/>
        <item x="82"/>
        <item x="37"/>
        <item x="318"/>
        <item x="57"/>
        <item x="59"/>
        <item x="317"/>
        <item x="178"/>
        <item x="376"/>
        <item x="251"/>
        <item x="69"/>
        <item x="27"/>
        <item x="288"/>
        <item x="250"/>
        <item x="116"/>
        <item x="104"/>
        <item x="10"/>
        <item x="347"/>
        <item x="201"/>
        <item x="363"/>
        <item x="325"/>
        <item x="127"/>
        <item x="354"/>
        <item x="72"/>
        <item x="236"/>
        <item x="49"/>
        <item x="215"/>
        <item x="343"/>
        <item x="300"/>
        <item x="114"/>
        <item x="42"/>
        <item x="91"/>
        <item x="223"/>
        <item x="242"/>
        <item x="53"/>
        <item x="358"/>
        <item x="180"/>
        <item x="190"/>
        <item x="172"/>
        <item x="244"/>
        <item x="179"/>
        <item x="342"/>
        <item x="28"/>
        <item x="245"/>
        <item x="305"/>
        <item x="345"/>
        <item x="341"/>
        <item x="301"/>
        <item x="286"/>
        <item x="291"/>
        <item x="371"/>
        <item x="163"/>
        <item x="332"/>
        <item x="182"/>
        <item x="351"/>
        <item x="258"/>
        <item x="228"/>
        <item x="157"/>
        <item x="142"/>
        <item x="256"/>
        <item x="199"/>
        <item x="183"/>
        <item x="313"/>
        <item x="340"/>
        <item x="121"/>
        <item x="383"/>
        <item x="41"/>
        <item x="298"/>
        <item x="293"/>
        <item x="362"/>
        <item x="273"/>
        <item x="146"/>
        <item x="231"/>
        <item x="348"/>
        <item x="284"/>
        <item x="324"/>
        <item x="334"/>
        <item x="235"/>
        <item x="357"/>
        <item x="274"/>
        <item x="30"/>
        <item x="299"/>
        <item x="158"/>
        <item x="113"/>
        <item x="39"/>
        <item x="373"/>
        <item x="55"/>
        <item x="192"/>
        <item x="370"/>
        <item x="366"/>
        <item x="84"/>
        <item x="287"/>
        <item x="209"/>
        <item x="255"/>
        <item x="295"/>
        <item x="117"/>
        <item x="48"/>
        <item x="161"/>
        <item x="83"/>
        <item x="349"/>
        <item x="44"/>
        <item x="350"/>
        <item x="144"/>
        <item x="277"/>
        <item x="331"/>
        <item x="281"/>
        <item x="380"/>
        <item x="195"/>
        <item x="346"/>
        <item x="339"/>
        <item x="166"/>
        <item x="344"/>
        <item x="153"/>
        <item x="145"/>
        <item x="169"/>
        <item x="387"/>
        <item x="381"/>
        <item x="369"/>
        <item x="372"/>
        <item t="default"/>
      </items>
    </pivotField>
    <pivotField numFmtId="164" showAll="0"/>
    <pivotField showAll="0">
      <items count="4">
        <item x="1"/>
        <item x="0"/>
        <item x="2"/>
        <item t="default"/>
      </items>
    </pivotField>
    <pivotField dataField="1" numFmtId="44" showAll="0">
      <items count="1341">
        <item x="638"/>
        <item x="512"/>
        <item x="83"/>
        <item x="597"/>
        <item x="1165"/>
        <item x="602"/>
        <item x="510"/>
        <item x="362"/>
        <item x="922"/>
        <item x="417"/>
        <item x="640"/>
        <item x="513"/>
        <item x="509"/>
        <item x="838"/>
        <item x="829"/>
        <item x="799"/>
        <item x="972"/>
        <item x="880"/>
        <item x="253"/>
        <item x="622"/>
        <item x="133"/>
        <item x="394"/>
        <item x="637"/>
        <item x="925"/>
        <item x="740"/>
        <item x="62"/>
        <item x="706"/>
        <item x="68"/>
        <item x="174"/>
        <item x="96"/>
        <item x="1255"/>
        <item x="811"/>
        <item x="1163"/>
        <item x="1072"/>
        <item x="358"/>
        <item x="263"/>
        <item x="716"/>
        <item x="213"/>
        <item x="698"/>
        <item x="209"/>
        <item x="1092"/>
        <item x="994"/>
        <item x="28"/>
        <item x="1302"/>
        <item x="1099"/>
        <item x="384"/>
        <item x="104"/>
        <item x="733"/>
        <item x="131"/>
        <item x="1186"/>
        <item x="80"/>
        <item x="529"/>
        <item x="125"/>
        <item x="350"/>
        <item x="629"/>
        <item x="1160"/>
        <item x="779"/>
        <item x="1214"/>
        <item x="1188"/>
        <item x="541"/>
        <item x="1211"/>
        <item x="1185"/>
        <item x="1252"/>
        <item x="379"/>
        <item x="1202"/>
        <item x="789"/>
        <item x="514"/>
        <item x="339"/>
        <item x="416"/>
        <item x="475"/>
        <item x="949"/>
        <item x="535"/>
        <item x="1103"/>
        <item x="468"/>
        <item x="782"/>
        <item x="871"/>
        <item x="583"/>
        <item x="719"/>
        <item x="1242"/>
        <item x="879"/>
        <item x="1204"/>
        <item x="280"/>
        <item x="523"/>
        <item x="178"/>
        <item x="122"/>
        <item x="1184"/>
        <item x="1212"/>
        <item x="726"/>
        <item x="801"/>
        <item x="108"/>
        <item x="208"/>
        <item x="675"/>
        <item x="342"/>
        <item x="34"/>
        <item x="1057"/>
        <item x="103"/>
        <item x="1065"/>
        <item x="1147"/>
        <item x="271"/>
        <item x="1190"/>
        <item x="1108"/>
        <item x="590"/>
        <item x="547"/>
        <item x="286"/>
        <item x="628"/>
        <item x="674"/>
        <item x="892"/>
        <item x="1010"/>
        <item x="182"/>
        <item x="52"/>
        <item x="403"/>
        <item x="73"/>
        <item x="61"/>
        <item x="398"/>
        <item x="898"/>
        <item x="236"/>
        <item x="50"/>
        <item x="1061"/>
        <item x="1089"/>
        <item x="592"/>
        <item x="1040"/>
        <item x="51"/>
        <item x="144"/>
        <item x="729"/>
        <item x="958"/>
        <item x="107"/>
        <item x="1162"/>
        <item x="129"/>
        <item x="708"/>
        <item x="820"/>
        <item x="854"/>
        <item x="893"/>
        <item x="374"/>
        <item x="998"/>
        <item x="1243"/>
        <item x="499"/>
        <item x="1237"/>
        <item x="853"/>
        <item x="1018"/>
        <item x="599"/>
        <item x="1044"/>
        <item x="161"/>
        <item x="1102"/>
        <item x="130"/>
        <item x="1168"/>
        <item x="293"/>
        <item x="460"/>
        <item x="60"/>
        <item x="101"/>
        <item x="42"/>
        <item x="251"/>
        <item x="620"/>
        <item x="609"/>
        <item x="888"/>
        <item x="569"/>
        <item x="1301"/>
        <item x="25"/>
        <item x="151"/>
        <item x="69"/>
        <item x="673"/>
        <item x="1039"/>
        <item x="962"/>
        <item x="989"/>
        <item x="282"/>
        <item x="1182"/>
        <item x="230"/>
        <item x="211"/>
        <item x="390"/>
        <item x="383"/>
        <item x="929"/>
        <item x="908"/>
        <item x="487"/>
        <item x="651"/>
        <item x="614"/>
        <item x="1303"/>
        <item x="391"/>
        <item x="1205"/>
        <item x="1000"/>
        <item x="371"/>
        <item x="110"/>
        <item x="990"/>
        <item x="1003"/>
        <item x="862"/>
        <item x="562"/>
        <item x="1130"/>
        <item x="258"/>
        <item x="1284"/>
        <item x="687"/>
        <item x="1273"/>
        <item x="304"/>
        <item x="1034"/>
        <item x="4"/>
        <item x="526"/>
        <item x="97"/>
        <item x="873"/>
        <item x="443"/>
        <item x="1144"/>
        <item x="378"/>
        <item x="309"/>
        <item x="310"/>
        <item x="463"/>
        <item x="553"/>
        <item x="413"/>
        <item x="281"/>
        <item x="1259"/>
        <item x="91"/>
        <item x="1177"/>
        <item x="1314"/>
        <item x="697"/>
        <item x="795"/>
        <item x="408"/>
        <item x="349"/>
        <item x="192"/>
        <item x="419"/>
        <item x="1291"/>
        <item x="239"/>
        <item x="808"/>
        <item x="662"/>
        <item x="931"/>
        <item x="1337"/>
        <item x="521"/>
        <item x="44"/>
        <item x="1043"/>
        <item x="753"/>
        <item x="38"/>
        <item x="441"/>
        <item x="982"/>
        <item x="1101"/>
        <item x="19"/>
        <item x="724"/>
        <item x="676"/>
        <item x="1005"/>
        <item x="407"/>
        <item x="426"/>
        <item x="1051"/>
        <item x="270"/>
        <item x="1119"/>
        <item x="953"/>
        <item x="257"/>
        <item x="1176"/>
        <item x="140"/>
        <item x="402"/>
        <item x="696"/>
        <item x="969"/>
        <item x="630"/>
        <item x="1206"/>
        <item x="1307"/>
        <item x="100"/>
        <item x="787"/>
        <item x="58"/>
        <item x="957"/>
        <item x="356"/>
        <item x="1267"/>
        <item x="626"/>
        <item x="807"/>
        <item x="162"/>
        <item x="917"/>
        <item x="498"/>
        <item x="1125"/>
        <item x="1148"/>
        <item x="825"/>
        <item x="321"/>
        <item x="881"/>
        <item x="37"/>
        <item x="770"/>
        <item x="948"/>
        <item x="1336"/>
        <item x="758"/>
        <item x="490"/>
        <item x="930"/>
        <item x="728"/>
        <item x="71"/>
        <item x="497"/>
        <item x="670"/>
        <item x="345"/>
        <item x="1334"/>
        <item x="2"/>
        <item x="902"/>
        <item x="67"/>
        <item x="176"/>
        <item x="93"/>
        <item x="1170"/>
        <item x="576"/>
        <item x="560"/>
        <item x="1152"/>
        <item x="572"/>
        <item x="77"/>
        <item x="1006"/>
        <item x="450"/>
        <item x="1007"/>
        <item x="1071"/>
        <item x="986"/>
        <item x="98"/>
        <item x="550"/>
        <item x="751"/>
        <item x="1021"/>
        <item x="1060"/>
        <item x="193"/>
        <item x="952"/>
        <item x="1236"/>
        <item x="105"/>
        <item x="449"/>
        <item x="815"/>
        <item x="65"/>
        <item x="910"/>
        <item x="1091"/>
        <item x="1328"/>
        <item x="1274"/>
        <item x="1033"/>
        <item x="891"/>
        <item x="1068"/>
        <item x="207"/>
        <item x="112"/>
        <item x="976"/>
        <item x="926"/>
        <item x="613"/>
        <item x="485"/>
        <item x="1086"/>
        <item x="1016"/>
        <item x="715"/>
        <item x="179"/>
        <item x="380"/>
        <item x="1104"/>
        <item x="504"/>
        <item x="264"/>
        <item x="1332"/>
        <item x="747"/>
        <item x="652"/>
        <item x="1153"/>
        <item x="618"/>
        <item x="691"/>
        <item x="561"/>
        <item x="1077"/>
        <item x="285"/>
        <item x="84"/>
        <item x="1288"/>
        <item x="714"/>
        <item x="899"/>
        <item x="1256"/>
        <item x="649"/>
        <item x="314"/>
        <item x="467"/>
        <item x="1123"/>
        <item x="115"/>
        <item x="946"/>
        <item x="519"/>
        <item x="1244"/>
        <item x="591"/>
        <item x="1292"/>
        <item x="865"/>
        <item x="139"/>
        <item x="695"/>
        <item x="915"/>
        <item x="55"/>
        <item x="780"/>
        <item x="678"/>
        <item x="743"/>
        <item x="840"/>
        <item x="1322"/>
        <item x="1127"/>
        <item x="859"/>
        <item x="1215"/>
        <item x="617"/>
        <item x="1035"/>
        <item x="1159"/>
        <item x="171"/>
        <item x="1096"/>
        <item x="347"/>
        <item x="781"/>
        <item x="868"/>
        <item x="1046"/>
        <item x="1320"/>
        <item x="279"/>
        <item x="433"/>
        <item x="222"/>
        <item x="1197"/>
        <item x="480"/>
        <item x="822"/>
        <item x="114"/>
        <item x="1134"/>
        <item x="1192"/>
        <item x="435"/>
        <item x="774"/>
        <item x="539"/>
        <item x="1326"/>
        <item x="1207"/>
        <item x="1067"/>
        <item x="458"/>
        <item x="1076"/>
        <item x="152"/>
        <item x="1201"/>
        <item x="739"/>
        <item x="1048"/>
        <item x="954"/>
        <item x="322"/>
        <item x="1238"/>
        <item x="546"/>
        <item x="876"/>
        <item x="803"/>
        <item x="142"/>
        <item x="856"/>
        <item x="299"/>
        <item x="1287"/>
        <item x="479"/>
        <item x="757"/>
        <item x="119"/>
        <item x="111"/>
        <item x="191"/>
        <item x="950"/>
        <item x="343"/>
        <item x="136"/>
        <item x="1216"/>
        <item x="793"/>
        <item x="975"/>
        <item x="506"/>
        <item x="8"/>
        <item x="919"/>
        <item x="66"/>
        <item x="393"/>
        <item x="817"/>
        <item x="134"/>
        <item x="305"/>
        <item x="864"/>
        <item x="883"/>
        <item x="202"/>
        <item x="146"/>
        <item x="189"/>
        <item x="693"/>
        <item x="1310"/>
        <item x="386"/>
        <item x="993"/>
        <item x="1300"/>
        <item x="511"/>
        <item x="39"/>
        <item x="203"/>
        <item x="150"/>
        <item x="283"/>
        <item x="242"/>
        <item x="1250"/>
        <item x="409"/>
        <item x="755"/>
        <item x="810"/>
        <item x="268"/>
        <item x="333"/>
        <item x="1084"/>
        <item x="1146"/>
        <item x="679"/>
        <item x="267"/>
        <item x="720"/>
        <item x="762"/>
        <item x="361"/>
        <item x="116"/>
        <item x="323"/>
        <item x="737"/>
        <item x="399"/>
        <item x="785"/>
        <item x="1299"/>
        <item x="849"/>
        <item x="168"/>
        <item x="1132"/>
        <item x="1133"/>
        <item x="220"/>
        <item x="484"/>
        <item x="1265"/>
        <item x="823"/>
        <item x="1295"/>
        <item x="324"/>
        <item x="22"/>
        <item x="1073"/>
        <item x="565"/>
        <item x="74"/>
        <item x="1309"/>
        <item x="974"/>
        <item x="1022"/>
        <item x="1014"/>
        <item x="1088"/>
        <item x="216"/>
        <item x="1321"/>
        <item x="699"/>
        <item x="184"/>
        <item x="809"/>
        <item x="232"/>
        <item x="159"/>
        <item x="736"/>
        <item x="963"/>
        <item x="1137"/>
        <item x="1052"/>
        <item x="1055"/>
        <item x="877"/>
        <item x="1298"/>
        <item x="1223"/>
        <item x="878"/>
        <item x="261"/>
        <item x="516"/>
        <item x="1118"/>
        <item x="858"/>
        <item x="657"/>
        <item x="306"/>
        <item x="1"/>
        <item x="909"/>
        <item x="1230"/>
        <item x="1270"/>
        <item x="1024"/>
        <item x="942"/>
        <item x="297"/>
        <item x="524"/>
        <item x="1029"/>
        <item x="794"/>
        <item x="1095"/>
        <item x="875"/>
        <item x="157"/>
        <item x="204"/>
        <item x="790"/>
        <item x="70"/>
        <item x="1121"/>
        <item x="681"/>
        <item x="1140"/>
        <item x="1081"/>
        <item x="12"/>
        <item x="1164"/>
        <item x="531"/>
        <item x="1036"/>
        <item x="1294"/>
        <item x="525"/>
        <item x="543"/>
        <item x="99"/>
        <item x="669"/>
        <item x="228"/>
        <item x="666"/>
        <item x="797"/>
        <item x="434"/>
        <item x="1171"/>
        <item x="315"/>
        <item x="1107"/>
        <item x="429"/>
        <item x="1257"/>
        <item x="947"/>
        <item x="1217"/>
        <item x="64"/>
        <item x="1136"/>
        <item x="573"/>
        <item x="589"/>
        <item x="900"/>
        <item x="918"/>
        <item x="796"/>
        <item x="826"/>
        <item x="424"/>
        <item x="1239"/>
        <item x="298"/>
        <item x="1218"/>
        <item x="462"/>
        <item x="718"/>
        <item x="124"/>
        <item x="466"/>
        <item x="317"/>
        <item x="351"/>
        <item x="920"/>
        <item x="357"/>
        <item x="377"/>
        <item x="611"/>
        <item x="654"/>
        <item x="522"/>
        <item x="1227"/>
        <item x="198"/>
        <item x="959"/>
        <item x="587"/>
        <item x="127"/>
        <item x="1278"/>
        <item x="355"/>
        <item x="352"/>
        <item x="24"/>
        <item x="215"/>
        <item x="1143"/>
        <item x="474"/>
        <item x="428"/>
        <item x="1199"/>
        <item x="381"/>
        <item x="79"/>
        <item x="824"/>
        <item x="414"/>
        <item x="851"/>
        <item x="1090"/>
        <item x="457"/>
        <item x="241"/>
        <item x="1142"/>
        <item x="1338"/>
        <item x="752"/>
        <item x="1247"/>
        <item x="890"/>
        <item x="186"/>
        <item x="5"/>
        <item x="951"/>
        <item x="143"/>
        <item x="1154"/>
        <item x="1064"/>
        <item x="135"/>
        <item x="981"/>
        <item x="1245"/>
        <item x="821"/>
        <item x="935"/>
        <item x="1254"/>
        <item x="1286"/>
        <item x="961"/>
        <item x="701"/>
        <item x="777"/>
        <item x="578"/>
        <item x="1229"/>
        <item x="346"/>
        <item x="660"/>
        <item x="1262"/>
        <item x="577"/>
        <item x="471"/>
        <item x="196"/>
        <item x="1266"/>
        <item x="750"/>
        <item x="464"/>
        <item x="551"/>
        <item x="694"/>
        <item x="427"/>
        <item x="1263"/>
        <item x="1240"/>
        <item x="296"/>
        <item x="861"/>
        <item x="717"/>
        <item x="141"/>
        <item x="1058"/>
        <item x="1013"/>
        <item x="353"/>
        <item x="1260"/>
        <item x="1323"/>
        <item x="431"/>
        <item x="476"/>
        <item x="274"/>
        <item x="612"/>
        <item x="804"/>
        <item x="555"/>
        <item x="672"/>
        <item x="128"/>
        <item x="730"/>
        <item x="1330"/>
        <item x="964"/>
        <item x="1113"/>
        <item x="1219"/>
        <item x="360"/>
        <item x="1158"/>
        <item x="792"/>
        <item x="1054"/>
        <item x="451"/>
        <item x="924"/>
        <item x="1020"/>
        <item x="831"/>
        <item x="635"/>
        <item x="341"/>
        <item x="30"/>
        <item x="1167"/>
        <item x="960"/>
        <item x="748"/>
        <item x="1228"/>
        <item x="420"/>
        <item x="764"/>
        <item x="885"/>
        <item x="680"/>
        <item x="857"/>
        <item x="291"/>
        <item x="1112"/>
        <item x="1203"/>
        <item x="566"/>
        <item x="980"/>
        <item x="1111"/>
        <item x="767"/>
        <item x="647"/>
        <item x="999"/>
        <item x="1195"/>
        <item x="1289"/>
        <item x="1145"/>
        <item x="682"/>
        <item x="1175"/>
        <item x="1174"/>
        <item x="702"/>
        <item x="619"/>
        <item x="894"/>
        <item x="828"/>
        <item x="1318"/>
        <item x="542"/>
        <item x="49"/>
        <item x="319"/>
        <item x="517"/>
        <item x="1315"/>
        <item x="703"/>
        <item x="557"/>
        <item x="536"/>
        <item x="772"/>
        <item x="869"/>
        <item x="43"/>
        <item x="683"/>
        <item x="472"/>
        <item x="16"/>
        <item x="1311"/>
        <item x="874"/>
        <item x="21"/>
        <item x="642"/>
        <item x="81"/>
        <item x="923"/>
        <item x="308"/>
        <item x="432"/>
        <item x="756"/>
        <item x="248"/>
        <item x="1306"/>
        <item x="1030"/>
        <item x="625"/>
        <item x="850"/>
        <item x="685"/>
        <item x="934"/>
        <item x="397"/>
        <item x="996"/>
        <item x="14"/>
        <item x="250"/>
        <item x="633"/>
        <item x="1283"/>
        <item x="295"/>
        <item x="866"/>
        <item x="313"/>
        <item x="1179"/>
        <item x="300"/>
        <item x="102"/>
        <item x="194"/>
        <item x="955"/>
        <item x="1149"/>
        <item x="928"/>
        <item x="265"/>
        <item x="89"/>
        <item x="860"/>
        <item x="247"/>
        <item x="1063"/>
        <item x="939"/>
        <item x="1050"/>
        <item x="235"/>
        <item x="1281"/>
        <item x="1208"/>
        <item x="275"/>
        <item x="966"/>
        <item x="375"/>
        <item x="991"/>
        <item x="709"/>
        <item x="563"/>
        <item x="558"/>
        <item x="852"/>
        <item x="334"/>
        <item x="608"/>
        <item x="571"/>
        <item x="1106"/>
        <item x="303"/>
        <item x="1191"/>
        <item x="92"/>
        <item x="368"/>
        <item x="727"/>
        <item x="937"/>
        <item x="187"/>
        <item x="1305"/>
        <item x="690"/>
        <item x="1235"/>
        <item x="501"/>
        <item x="520"/>
        <item x="518"/>
        <item x="1138"/>
        <item x="1210"/>
        <item x="206"/>
        <item x="1074"/>
        <item x="214"/>
        <item x="738"/>
        <item x="655"/>
        <item x="344"/>
        <item x="912"/>
        <item x="326"/>
        <item x="455"/>
        <item x="579"/>
        <item x="615"/>
        <item x="1070"/>
        <item x="744"/>
        <item x="761"/>
        <item x="1047"/>
        <item x="412"/>
        <item x="1178"/>
        <item x="446"/>
        <item x="156"/>
        <item x="1161"/>
        <item x="1333"/>
        <item x="1297"/>
        <item x="556"/>
        <item x="722"/>
        <item x="1220"/>
        <item x="818"/>
        <item x="340"/>
        <item x="167"/>
        <item x="530"/>
        <item x="665"/>
        <item x="1183"/>
        <item x="1114"/>
        <item x="13"/>
        <item x="392"/>
        <item x="659"/>
        <item x="223"/>
        <item x="1129"/>
        <item x="832"/>
        <item x="833"/>
        <item x="1094"/>
        <item x="1325"/>
        <item x="245"/>
        <item x="1120"/>
        <item x="439"/>
        <item x="188"/>
        <item x="641"/>
        <item x="783"/>
        <item x="1269"/>
        <item x="199"/>
        <item x="365"/>
        <item x="932"/>
        <item x="256"/>
        <item x="1078"/>
        <item x="260"/>
        <item x="834"/>
        <item x="461"/>
        <item x="1027"/>
        <item x="689"/>
        <item x="27"/>
        <item x="584"/>
        <item x="473"/>
        <item x="1008"/>
        <item x="85"/>
        <item x="1225"/>
        <item x="977"/>
        <item x="643"/>
        <item x="1079"/>
        <item x="667"/>
        <item x="246"/>
        <item x="90"/>
        <item x="688"/>
        <item x="1166"/>
        <item x="338"/>
        <item x="1002"/>
        <item x="1157"/>
        <item x="600"/>
        <item x="760"/>
        <item x="26"/>
        <item x="872"/>
        <item x="388"/>
        <item x="502"/>
        <item x="570"/>
        <item x="538"/>
        <item x="1049"/>
        <item x="153"/>
        <item x="970"/>
        <item x="1221"/>
        <item x="290"/>
        <item x="596"/>
        <item x="839"/>
        <item x="489"/>
        <item x="482"/>
        <item x="1045"/>
        <item x="46"/>
        <item x="830"/>
        <item x="1069"/>
        <item x="367"/>
        <item x="10"/>
        <item x="564"/>
        <item x="320"/>
        <item x="1139"/>
        <item x="907"/>
        <item x="121"/>
        <item x="109"/>
        <item x="1026"/>
        <item x="452"/>
        <item x="32"/>
        <item x="723"/>
        <item x="1293"/>
        <item x="405"/>
        <item x="668"/>
        <item x="1308"/>
        <item x="927"/>
        <item x="493"/>
        <item x="1105"/>
        <item x="94"/>
        <item x="1272"/>
        <item x="1248"/>
        <item x="661"/>
        <item x="240"/>
        <item x="725"/>
        <item x="148"/>
        <item x="444"/>
        <item x="1313"/>
        <item x="1117"/>
        <item x="805"/>
        <item x="53"/>
        <item x="814"/>
        <item x="126"/>
        <item x="606"/>
        <item x="802"/>
        <item x="586"/>
        <item x="488"/>
        <item x="505"/>
        <item x="165"/>
        <item x="266"/>
        <item x="903"/>
        <item x="985"/>
        <item x="983"/>
        <item x="1122"/>
        <item x="483"/>
        <item x="1312"/>
        <item x="145"/>
        <item x="607"/>
        <item x="593"/>
        <item x="170"/>
        <item x="1100"/>
        <item x="491"/>
        <item x="210"/>
        <item x="212"/>
        <item x="1004"/>
        <item x="385"/>
        <item x="911"/>
        <item x="664"/>
        <item x="190"/>
        <item x="1277"/>
        <item x="979"/>
        <item x="166"/>
        <item x="644"/>
        <item x="229"/>
        <item x="132"/>
        <item x="745"/>
        <item x="710"/>
        <item x="508"/>
        <item x="478"/>
        <item x="800"/>
        <item x="1251"/>
        <item x="548"/>
        <item x="844"/>
        <item x="1316"/>
        <item x="1296"/>
        <item x="759"/>
        <item x="1012"/>
        <item x="138"/>
        <item x="1075"/>
        <item x="1222"/>
        <item x="634"/>
        <item x="329"/>
        <item x="1023"/>
        <item x="1155"/>
        <item x="301"/>
        <item x="650"/>
        <item x="47"/>
        <item x="453"/>
        <item x="382"/>
        <item x="1226"/>
        <item x="527"/>
        <item x="1258"/>
        <item x="1275"/>
        <item x="1194"/>
        <item x="1098"/>
        <item x="1056"/>
        <item x="845"/>
        <item x="1017"/>
        <item x="325"/>
        <item x="1093"/>
        <item x="1124"/>
        <item x="348"/>
        <item x="1025"/>
        <item x="1335"/>
        <item x="387"/>
        <item x="552"/>
        <item x="1041"/>
        <item x="221"/>
        <item x="1231"/>
        <item x="185"/>
        <item x="624"/>
        <item x="86"/>
        <item x="658"/>
        <item x="411"/>
        <item x="254"/>
        <item x="1187"/>
        <item x="56"/>
        <item x="492"/>
        <item x="205"/>
        <item x="284"/>
        <item x="616"/>
        <item x="648"/>
        <item x="500"/>
        <item x="307"/>
        <item x="984"/>
        <item x="778"/>
        <item x="118"/>
        <item x="318"/>
        <item x="503"/>
        <item x="370"/>
        <item x="31"/>
        <item x="916"/>
        <item x="436"/>
        <item x="373"/>
        <item x="17"/>
        <item x="1083"/>
        <item x="786"/>
        <item x="812"/>
        <item x="75"/>
        <item x="827"/>
        <item x="769"/>
        <item x="741"/>
        <item x="837"/>
        <item x="231"/>
        <item x="20"/>
        <item x="158"/>
        <item x="294"/>
        <item x="172"/>
        <item x="889"/>
        <item x="219"/>
        <item x="0"/>
        <item x="1276"/>
        <item x="438"/>
        <item x="372"/>
        <item x="1279"/>
        <item x="278"/>
        <item x="332"/>
        <item x="887"/>
        <item x="971"/>
        <item x="1019"/>
        <item x="933"/>
        <item x="605"/>
        <item x="1327"/>
        <item x="169"/>
        <item x="252"/>
        <item x="841"/>
        <item x="639"/>
        <item x="1015"/>
        <item x="243"/>
        <item x="549"/>
        <item x="1246"/>
        <item x="1126"/>
        <item x="537"/>
        <item x="836"/>
        <item x="632"/>
        <item x="181"/>
        <item x="1268"/>
        <item x="835"/>
        <item x="330"/>
        <item x="768"/>
        <item x="183"/>
        <item x="813"/>
        <item x="1329"/>
        <item x="302"/>
        <item x="1097"/>
        <item x="882"/>
        <item x="259"/>
        <item x="400"/>
        <item x="1280"/>
        <item x="1285"/>
        <item x="495"/>
        <item x="636"/>
        <item x="921"/>
        <item x="7"/>
        <item x="113"/>
        <item x="906"/>
        <item x="87"/>
        <item x="645"/>
        <item x="33"/>
        <item x="965"/>
        <item x="1156"/>
        <item x="914"/>
        <item x="604"/>
        <item x="401"/>
        <item x="465"/>
        <item x="238"/>
        <item x="217"/>
        <item x="337"/>
        <item x="594"/>
        <item x="700"/>
        <item x="704"/>
        <item x="568"/>
        <item x="988"/>
        <item x="1261"/>
        <item x="944"/>
        <item x="938"/>
        <item x="82"/>
        <item x="867"/>
        <item x="1173"/>
        <item x="1304"/>
        <item x="331"/>
        <item x="54"/>
        <item x="507"/>
        <item x="897"/>
        <item x="816"/>
        <item x="1224"/>
        <item x="742"/>
        <item x="646"/>
        <item x="559"/>
        <item x="244"/>
        <item x="788"/>
        <item x="447"/>
        <item x="404"/>
        <item x="978"/>
        <item x="1319"/>
        <item x="1234"/>
        <item x="1232"/>
        <item x="749"/>
        <item x="735"/>
        <item x="376"/>
        <item x="544"/>
        <item x="842"/>
        <item x="721"/>
        <item x="623"/>
        <item x="863"/>
        <item x="1042"/>
        <item x="601"/>
        <item x="1062"/>
        <item x="575"/>
        <item x="1189"/>
        <item x="1213"/>
        <item x="470"/>
        <item x="287"/>
        <item x="3"/>
        <item x="9"/>
        <item x="1141"/>
        <item x="328"/>
        <item x="595"/>
        <item x="532"/>
        <item x="395"/>
        <item x="580"/>
        <item x="1241"/>
        <item x="72"/>
        <item x="255"/>
        <item x="425"/>
        <item x="585"/>
        <item x="653"/>
        <item x="631"/>
        <item x="226"/>
        <item x="15"/>
        <item x="200"/>
        <item x="59"/>
        <item x="164"/>
        <item x="233"/>
        <item x="943"/>
        <item x="406"/>
        <item x="734"/>
        <item x="496"/>
        <item x="581"/>
        <item x="262"/>
        <item x="57"/>
        <item x="995"/>
        <item x="1128"/>
        <item x="846"/>
        <item x="147"/>
        <item x="763"/>
        <item x="1172"/>
        <item x="445"/>
        <item x="396"/>
        <item x="437"/>
        <item x="554"/>
        <item x="819"/>
        <item x="1038"/>
        <item x="35"/>
        <item x="418"/>
        <item x="968"/>
        <item x="588"/>
        <item x="177"/>
        <item x="896"/>
        <item x="366"/>
        <item x="1082"/>
        <item x="656"/>
        <item x="775"/>
        <item x="798"/>
        <item x="76"/>
        <item x="6"/>
        <item x="1150"/>
        <item x="195"/>
        <item x="154"/>
        <item x="276"/>
        <item x="707"/>
        <item x="684"/>
        <item x="78"/>
        <item x="23"/>
        <item x="671"/>
        <item x="234"/>
        <item x="627"/>
        <item x="746"/>
        <item x="1271"/>
        <item x="940"/>
        <item x="1290"/>
        <item x="1110"/>
        <item x="120"/>
        <item x="459"/>
        <item x="574"/>
        <item x="731"/>
        <item x="442"/>
        <item x="336"/>
        <item x="1031"/>
        <item x="173"/>
        <item x="160"/>
        <item x="711"/>
        <item x="895"/>
        <item x="1200"/>
        <item x="335"/>
        <item x="1087"/>
        <item x="422"/>
        <item x="137"/>
        <item x="784"/>
        <item x="41"/>
        <item x="1116"/>
        <item x="603"/>
        <item x="1339"/>
        <item x="448"/>
        <item x="1131"/>
        <item x="776"/>
        <item x="29"/>
        <item x="1109"/>
        <item x="686"/>
        <item x="201"/>
        <item x="1249"/>
        <item x="870"/>
        <item x="967"/>
        <item x="1181"/>
        <item x="415"/>
        <item x="884"/>
        <item x="855"/>
        <item x="1331"/>
        <item x="454"/>
        <item x="440"/>
        <item x="941"/>
        <item x="224"/>
        <item x="227"/>
        <item x="123"/>
        <item x="430"/>
        <item x="766"/>
        <item x="272"/>
        <item x="663"/>
        <item x="277"/>
        <item x="621"/>
        <item x="1059"/>
        <item x="1198"/>
        <item x="237"/>
        <item x="713"/>
        <item x="477"/>
        <item x="1193"/>
        <item x="11"/>
        <item x="997"/>
        <item x="791"/>
        <item x="486"/>
        <item x="901"/>
        <item x="225"/>
        <item x="973"/>
        <item x="1115"/>
        <item x="456"/>
        <item x="481"/>
        <item x="218"/>
        <item x="18"/>
        <item x="288"/>
        <item x="1196"/>
        <item x="1011"/>
        <item x="316"/>
        <item x="956"/>
        <item x="1001"/>
        <item x="1037"/>
        <item x="1028"/>
        <item x="421"/>
        <item x="354"/>
        <item x="534"/>
        <item x="1066"/>
        <item x="540"/>
        <item x="1282"/>
        <item x="582"/>
        <item x="155"/>
        <item x="848"/>
        <item x="945"/>
        <item x="1233"/>
        <item x="1324"/>
        <item x="1135"/>
        <item x="106"/>
        <item x="913"/>
        <item x="88"/>
        <item x="1032"/>
        <item x="1053"/>
        <item x="1264"/>
        <item x="677"/>
        <item x="410"/>
        <item x="311"/>
        <item x="1009"/>
        <item x="705"/>
        <item x="180"/>
        <item x="773"/>
        <item x="771"/>
        <item x="197"/>
        <item x="1253"/>
        <item x="992"/>
        <item x="149"/>
        <item x="292"/>
        <item x="359"/>
        <item x="847"/>
        <item x="1180"/>
        <item x="905"/>
        <item x="249"/>
        <item x="528"/>
        <item x="163"/>
        <item x="40"/>
        <item x="269"/>
        <item x="904"/>
        <item x="886"/>
        <item x="1169"/>
        <item x="567"/>
        <item x="533"/>
        <item x="45"/>
        <item x="494"/>
        <item x="312"/>
        <item x="765"/>
        <item x="423"/>
        <item x="95"/>
        <item x="469"/>
        <item x="515"/>
        <item x="1080"/>
        <item x="363"/>
        <item x="987"/>
        <item x="369"/>
        <item x="754"/>
        <item x="48"/>
        <item x="692"/>
        <item x="273"/>
        <item x="175"/>
        <item x="843"/>
        <item x="63"/>
        <item x="364"/>
        <item x="36"/>
        <item x="1317"/>
        <item x="936"/>
        <item x="545"/>
        <item x="1209"/>
        <item x="610"/>
        <item x="1151"/>
        <item x="732"/>
        <item x="1085"/>
        <item x="598"/>
        <item x="327"/>
        <item x="806"/>
        <item x="289"/>
        <item x="712"/>
        <item x="117"/>
        <item x="389"/>
        <item t="default"/>
      </items>
    </pivotField>
    <pivotField showAll="0"/>
    <pivotField showAll="0">
      <items count="3">
        <item x="0"/>
        <item x="1"/>
        <item t="default"/>
      </items>
    </pivotField>
  </pivotFields>
  <rowFields count="1">
    <field x="3"/>
  </rowFields>
  <rowItems count="3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 t="grand">
      <x/>
    </i>
  </rowItems>
  <colItems count="1">
    <i/>
  </colItems>
  <dataFields count="1">
    <dataField name="Average of Annual Expenditure in HealthCare" fld="6" subtotal="average" baseField="0" baseItem="0"/>
  </dataFields>
  <formats count="1">
    <format dxfId="32">
      <pivotArea dataOnly="0" labelOnly="1" fieldPosition="0">
        <references count="1">
          <reference field="3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7E1CBA-8E40-2944-BA3E-35B983EED177}" name="PivotTable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Gender">
  <location ref="A13:B17" firstHeaderRow="1" firstDataRow="1" firstDataCol="1"/>
  <pivotFields count="9">
    <pivotField showAll="0"/>
    <pivotField showAll="0">
      <items count="6">
        <item x="0"/>
        <item x="1"/>
        <item x="3"/>
        <item x="2"/>
        <item x="4"/>
        <item t="default"/>
      </items>
    </pivotField>
    <pivotField showAll="0">
      <items count="49">
        <item x="15"/>
        <item x="20"/>
        <item x="35"/>
        <item x="18"/>
        <item x="33"/>
        <item x="46"/>
        <item x="0"/>
        <item x="3"/>
        <item x="29"/>
        <item x="27"/>
        <item x="2"/>
        <item x="14"/>
        <item x="37"/>
        <item x="36"/>
        <item x="43"/>
        <item x="16"/>
        <item x="41"/>
        <item x="7"/>
        <item x="45"/>
        <item x="28"/>
        <item x="22"/>
        <item x="34"/>
        <item x="47"/>
        <item x="6"/>
        <item x="38"/>
        <item x="1"/>
        <item x="42"/>
        <item x="24"/>
        <item x="13"/>
        <item x="40"/>
        <item x="12"/>
        <item x="4"/>
        <item x="8"/>
        <item x="32"/>
        <item x="17"/>
        <item x="21"/>
        <item x="11"/>
        <item x="23"/>
        <item x="9"/>
        <item x="44"/>
        <item x="19"/>
        <item x="10"/>
        <item x="5"/>
        <item x="26"/>
        <item x="39"/>
        <item x="25"/>
        <item x="30"/>
        <item x="31"/>
        <item t="default"/>
      </items>
    </pivotField>
    <pivotField numFmtId="164" showAll="0"/>
    <pivotField numFmtId="164" showAll="0"/>
    <pivotField axis="axisRow" showAll="0">
      <items count="4">
        <item x="1"/>
        <item x="0"/>
        <item x="2"/>
        <item t="default"/>
      </items>
    </pivotField>
    <pivotField dataField="1" numFmtId="44" showAll="0">
      <items count="1341">
        <item x="638"/>
        <item x="512"/>
        <item x="83"/>
        <item x="597"/>
        <item x="1165"/>
        <item x="602"/>
        <item x="510"/>
        <item x="362"/>
        <item x="922"/>
        <item x="417"/>
        <item x="640"/>
        <item x="513"/>
        <item x="509"/>
        <item x="838"/>
        <item x="829"/>
        <item x="799"/>
        <item x="972"/>
        <item x="880"/>
        <item x="253"/>
        <item x="622"/>
        <item x="133"/>
        <item x="394"/>
        <item x="637"/>
        <item x="925"/>
        <item x="740"/>
        <item x="62"/>
        <item x="706"/>
        <item x="68"/>
        <item x="174"/>
        <item x="96"/>
        <item x="1255"/>
        <item x="811"/>
        <item x="1163"/>
        <item x="1072"/>
        <item x="358"/>
        <item x="263"/>
        <item x="716"/>
        <item x="213"/>
        <item x="698"/>
        <item x="209"/>
        <item x="1092"/>
        <item x="994"/>
        <item x="28"/>
        <item x="1302"/>
        <item x="1099"/>
        <item x="384"/>
        <item x="104"/>
        <item x="733"/>
        <item x="131"/>
        <item x="1186"/>
        <item x="80"/>
        <item x="529"/>
        <item x="125"/>
        <item x="350"/>
        <item x="629"/>
        <item x="1160"/>
        <item x="779"/>
        <item x="1214"/>
        <item x="1188"/>
        <item x="541"/>
        <item x="1211"/>
        <item x="1185"/>
        <item x="1252"/>
        <item x="379"/>
        <item x="1202"/>
        <item x="789"/>
        <item x="514"/>
        <item x="339"/>
        <item x="416"/>
        <item x="475"/>
        <item x="949"/>
        <item x="535"/>
        <item x="1103"/>
        <item x="468"/>
        <item x="782"/>
        <item x="871"/>
        <item x="583"/>
        <item x="719"/>
        <item x="1242"/>
        <item x="879"/>
        <item x="1204"/>
        <item x="280"/>
        <item x="523"/>
        <item x="178"/>
        <item x="122"/>
        <item x="1184"/>
        <item x="1212"/>
        <item x="726"/>
        <item x="801"/>
        <item x="108"/>
        <item x="208"/>
        <item x="675"/>
        <item x="342"/>
        <item x="34"/>
        <item x="1057"/>
        <item x="103"/>
        <item x="1065"/>
        <item x="1147"/>
        <item x="271"/>
        <item x="1190"/>
        <item x="1108"/>
        <item x="590"/>
        <item x="547"/>
        <item x="286"/>
        <item x="628"/>
        <item x="674"/>
        <item x="892"/>
        <item x="1010"/>
        <item x="182"/>
        <item x="52"/>
        <item x="403"/>
        <item x="73"/>
        <item x="61"/>
        <item x="398"/>
        <item x="898"/>
        <item x="236"/>
        <item x="50"/>
        <item x="1061"/>
        <item x="1089"/>
        <item x="592"/>
        <item x="1040"/>
        <item x="51"/>
        <item x="144"/>
        <item x="729"/>
        <item x="958"/>
        <item x="107"/>
        <item x="1162"/>
        <item x="129"/>
        <item x="708"/>
        <item x="820"/>
        <item x="854"/>
        <item x="893"/>
        <item x="374"/>
        <item x="998"/>
        <item x="1243"/>
        <item x="499"/>
        <item x="1237"/>
        <item x="853"/>
        <item x="1018"/>
        <item x="599"/>
        <item x="1044"/>
        <item x="161"/>
        <item x="1102"/>
        <item x="130"/>
        <item x="1168"/>
        <item x="293"/>
        <item x="460"/>
        <item x="60"/>
        <item x="101"/>
        <item x="42"/>
        <item x="251"/>
        <item x="620"/>
        <item x="609"/>
        <item x="888"/>
        <item x="569"/>
        <item x="1301"/>
        <item x="25"/>
        <item x="151"/>
        <item x="69"/>
        <item x="673"/>
        <item x="1039"/>
        <item x="962"/>
        <item x="989"/>
        <item x="282"/>
        <item x="1182"/>
        <item x="230"/>
        <item x="211"/>
        <item x="390"/>
        <item x="383"/>
        <item x="929"/>
        <item x="908"/>
        <item x="487"/>
        <item x="651"/>
        <item x="614"/>
        <item x="1303"/>
        <item x="391"/>
        <item x="1205"/>
        <item x="1000"/>
        <item x="371"/>
        <item x="110"/>
        <item x="990"/>
        <item x="1003"/>
        <item x="862"/>
        <item x="562"/>
        <item x="1130"/>
        <item x="258"/>
        <item x="1284"/>
        <item x="687"/>
        <item x="1273"/>
        <item x="304"/>
        <item x="1034"/>
        <item x="4"/>
        <item x="526"/>
        <item x="97"/>
        <item x="873"/>
        <item x="443"/>
        <item x="1144"/>
        <item x="378"/>
        <item x="309"/>
        <item x="310"/>
        <item x="463"/>
        <item x="553"/>
        <item x="413"/>
        <item x="281"/>
        <item x="1259"/>
        <item x="91"/>
        <item x="1177"/>
        <item x="1314"/>
        <item x="697"/>
        <item x="795"/>
        <item x="408"/>
        <item x="349"/>
        <item x="192"/>
        <item x="419"/>
        <item x="1291"/>
        <item x="239"/>
        <item x="808"/>
        <item x="662"/>
        <item x="931"/>
        <item x="1337"/>
        <item x="521"/>
        <item x="44"/>
        <item x="1043"/>
        <item x="753"/>
        <item x="38"/>
        <item x="441"/>
        <item x="982"/>
        <item x="1101"/>
        <item x="19"/>
        <item x="724"/>
        <item x="676"/>
        <item x="1005"/>
        <item x="407"/>
        <item x="426"/>
        <item x="1051"/>
        <item x="270"/>
        <item x="1119"/>
        <item x="953"/>
        <item x="257"/>
        <item x="1176"/>
        <item x="140"/>
        <item x="402"/>
        <item x="696"/>
        <item x="969"/>
        <item x="630"/>
        <item x="1206"/>
        <item x="1307"/>
        <item x="100"/>
        <item x="787"/>
        <item x="58"/>
        <item x="957"/>
        <item x="356"/>
        <item x="1267"/>
        <item x="626"/>
        <item x="807"/>
        <item x="162"/>
        <item x="917"/>
        <item x="498"/>
        <item x="1125"/>
        <item x="1148"/>
        <item x="825"/>
        <item x="321"/>
        <item x="881"/>
        <item x="37"/>
        <item x="770"/>
        <item x="948"/>
        <item x="1336"/>
        <item x="758"/>
        <item x="490"/>
        <item x="930"/>
        <item x="728"/>
        <item x="71"/>
        <item x="497"/>
        <item x="670"/>
        <item x="345"/>
        <item x="1334"/>
        <item x="2"/>
        <item x="902"/>
        <item x="67"/>
        <item x="176"/>
        <item x="93"/>
        <item x="1170"/>
        <item x="576"/>
        <item x="560"/>
        <item x="1152"/>
        <item x="572"/>
        <item x="77"/>
        <item x="1006"/>
        <item x="450"/>
        <item x="1007"/>
        <item x="1071"/>
        <item x="986"/>
        <item x="98"/>
        <item x="550"/>
        <item x="751"/>
        <item x="1021"/>
        <item x="1060"/>
        <item x="193"/>
        <item x="952"/>
        <item x="1236"/>
        <item x="105"/>
        <item x="449"/>
        <item x="815"/>
        <item x="65"/>
        <item x="910"/>
        <item x="1091"/>
        <item x="1328"/>
        <item x="1274"/>
        <item x="1033"/>
        <item x="891"/>
        <item x="1068"/>
        <item x="207"/>
        <item x="112"/>
        <item x="976"/>
        <item x="926"/>
        <item x="613"/>
        <item x="485"/>
        <item x="1086"/>
        <item x="1016"/>
        <item x="715"/>
        <item x="179"/>
        <item x="380"/>
        <item x="1104"/>
        <item x="504"/>
        <item x="264"/>
        <item x="1332"/>
        <item x="747"/>
        <item x="652"/>
        <item x="1153"/>
        <item x="618"/>
        <item x="691"/>
        <item x="561"/>
        <item x="1077"/>
        <item x="285"/>
        <item x="84"/>
        <item x="1288"/>
        <item x="714"/>
        <item x="899"/>
        <item x="1256"/>
        <item x="649"/>
        <item x="314"/>
        <item x="467"/>
        <item x="1123"/>
        <item x="115"/>
        <item x="946"/>
        <item x="519"/>
        <item x="1244"/>
        <item x="591"/>
        <item x="1292"/>
        <item x="865"/>
        <item x="139"/>
        <item x="695"/>
        <item x="915"/>
        <item x="55"/>
        <item x="780"/>
        <item x="678"/>
        <item x="743"/>
        <item x="840"/>
        <item x="1322"/>
        <item x="1127"/>
        <item x="859"/>
        <item x="1215"/>
        <item x="617"/>
        <item x="1035"/>
        <item x="1159"/>
        <item x="171"/>
        <item x="1096"/>
        <item x="347"/>
        <item x="781"/>
        <item x="868"/>
        <item x="1046"/>
        <item x="1320"/>
        <item x="279"/>
        <item x="433"/>
        <item x="222"/>
        <item x="1197"/>
        <item x="480"/>
        <item x="822"/>
        <item x="114"/>
        <item x="1134"/>
        <item x="1192"/>
        <item x="435"/>
        <item x="774"/>
        <item x="539"/>
        <item x="1326"/>
        <item x="1207"/>
        <item x="1067"/>
        <item x="458"/>
        <item x="1076"/>
        <item x="152"/>
        <item x="1201"/>
        <item x="739"/>
        <item x="1048"/>
        <item x="954"/>
        <item x="322"/>
        <item x="1238"/>
        <item x="546"/>
        <item x="876"/>
        <item x="803"/>
        <item x="142"/>
        <item x="856"/>
        <item x="299"/>
        <item x="1287"/>
        <item x="479"/>
        <item x="757"/>
        <item x="119"/>
        <item x="111"/>
        <item x="191"/>
        <item x="950"/>
        <item x="343"/>
        <item x="136"/>
        <item x="1216"/>
        <item x="793"/>
        <item x="975"/>
        <item x="506"/>
        <item x="8"/>
        <item x="919"/>
        <item x="66"/>
        <item x="393"/>
        <item x="817"/>
        <item x="134"/>
        <item x="305"/>
        <item x="864"/>
        <item x="883"/>
        <item x="202"/>
        <item x="146"/>
        <item x="189"/>
        <item x="693"/>
        <item x="1310"/>
        <item x="386"/>
        <item x="993"/>
        <item x="1300"/>
        <item x="511"/>
        <item x="39"/>
        <item x="203"/>
        <item x="150"/>
        <item x="283"/>
        <item x="242"/>
        <item x="1250"/>
        <item x="409"/>
        <item x="755"/>
        <item x="810"/>
        <item x="268"/>
        <item x="333"/>
        <item x="1084"/>
        <item x="1146"/>
        <item x="679"/>
        <item x="267"/>
        <item x="720"/>
        <item x="762"/>
        <item x="361"/>
        <item x="116"/>
        <item x="323"/>
        <item x="737"/>
        <item x="399"/>
        <item x="785"/>
        <item x="1299"/>
        <item x="849"/>
        <item x="168"/>
        <item x="1132"/>
        <item x="1133"/>
        <item x="220"/>
        <item x="484"/>
        <item x="1265"/>
        <item x="823"/>
        <item x="1295"/>
        <item x="324"/>
        <item x="22"/>
        <item x="1073"/>
        <item x="565"/>
        <item x="74"/>
        <item x="1309"/>
        <item x="974"/>
        <item x="1022"/>
        <item x="1014"/>
        <item x="1088"/>
        <item x="216"/>
        <item x="1321"/>
        <item x="699"/>
        <item x="184"/>
        <item x="809"/>
        <item x="232"/>
        <item x="159"/>
        <item x="736"/>
        <item x="963"/>
        <item x="1137"/>
        <item x="1052"/>
        <item x="1055"/>
        <item x="877"/>
        <item x="1298"/>
        <item x="1223"/>
        <item x="878"/>
        <item x="261"/>
        <item x="516"/>
        <item x="1118"/>
        <item x="858"/>
        <item x="657"/>
        <item x="306"/>
        <item x="1"/>
        <item x="909"/>
        <item x="1230"/>
        <item x="1270"/>
        <item x="1024"/>
        <item x="942"/>
        <item x="297"/>
        <item x="524"/>
        <item x="1029"/>
        <item x="794"/>
        <item x="1095"/>
        <item x="875"/>
        <item x="157"/>
        <item x="204"/>
        <item x="790"/>
        <item x="70"/>
        <item x="1121"/>
        <item x="681"/>
        <item x="1140"/>
        <item x="1081"/>
        <item x="12"/>
        <item x="1164"/>
        <item x="531"/>
        <item x="1036"/>
        <item x="1294"/>
        <item x="525"/>
        <item x="543"/>
        <item x="99"/>
        <item x="669"/>
        <item x="228"/>
        <item x="666"/>
        <item x="797"/>
        <item x="434"/>
        <item x="1171"/>
        <item x="315"/>
        <item x="1107"/>
        <item x="429"/>
        <item x="1257"/>
        <item x="947"/>
        <item x="1217"/>
        <item x="64"/>
        <item x="1136"/>
        <item x="573"/>
        <item x="589"/>
        <item x="900"/>
        <item x="918"/>
        <item x="796"/>
        <item x="826"/>
        <item x="424"/>
        <item x="1239"/>
        <item x="298"/>
        <item x="1218"/>
        <item x="462"/>
        <item x="718"/>
        <item x="124"/>
        <item x="466"/>
        <item x="317"/>
        <item x="351"/>
        <item x="920"/>
        <item x="357"/>
        <item x="377"/>
        <item x="611"/>
        <item x="654"/>
        <item x="522"/>
        <item x="1227"/>
        <item x="198"/>
        <item x="959"/>
        <item x="587"/>
        <item x="127"/>
        <item x="1278"/>
        <item x="355"/>
        <item x="352"/>
        <item x="24"/>
        <item x="215"/>
        <item x="1143"/>
        <item x="474"/>
        <item x="428"/>
        <item x="1199"/>
        <item x="381"/>
        <item x="79"/>
        <item x="824"/>
        <item x="414"/>
        <item x="851"/>
        <item x="1090"/>
        <item x="457"/>
        <item x="241"/>
        <item x="1142"/>
        <item x="1338"/>
        <item x="752"/>
        <item x="1247"/>
        <item x="890"/>
        <item x="186"/>
        <item x="5"/>
        <item x="951"/>
        <item x="143"/>
        <item x="1154"/>
        <item x="1064"/>
        <item x="135"/>
        <item x="981"/>
        <item x="1245"/>
        <item x="821"/>
        <item x="935"/>
        <item x="1254"/>
        <item x="1286"/>
        <item x="961"/>
        <item x="701"/>
        <item x="777"/>
        <item x="578"/>
        <item x="1229"/>
        <item x="346"/>
        <item x="660"/>
        <item x="1262"/>
        <item x="577"/>
        <item x="471"/>
        <item x="196"/>
        <item x="1266"/>
        <item x="750"/>
        <item x="464"/>
        <item x="551"/>
        <item x="694"/>
        <item x="427"/>
        <item x="1263"/>
        <item x="1240"/>
        <item x="296"/>
        <item x="861"/>
        <item x="717"/>
        <item x="141"/>
        <item x="1058"/>
        <item x="1013"/>
        <item x="353"/>
        <item x="1260"/>
        <item x="1323"/>
        <item x="431"/>
        <item x="476"/>
        <item x="274"/>
        <item x="612"/>
        <item x="804"/>
        <item x="555"/>
        <item x="672"/>
        <item x="128"/>
        <item x="730"/>
        <item x="1330"/>
        <item x="964"/>
        <item x="1113"/>
        <item x="1219"/>
        <item x="360"/>
        <item x="1158"/>
        <item x="792"/>
        <item x="1054"/>
        <item x="451"/>
        <item x="924"/>
        <item x="1020"/>
        <item x="831"/>
        <item x="635"/>
        <item x="341"/>
        <item x="30"/>
        <item x="1167"/>
        <item x="960"/>
        <item x="748"/>
        <item x="1228"/>
        <item x="420"/>
        <item x="764"/>
        <item x="885"/>
        <item x="680"/>
        <item x="857"/>
        <item x="291"/>
        <item x="1112"/>
        <item x="1203"/>
        <item x="566"/>
        <item x="980"/>
        <item x="1111"/>
        <item x="767"/>
        <item x="647"/>
        <item x="999"/>
        <item x="1195"/>
        <item x="1289"/>
        <item x="1145"/>
        <item x="682"/>
        <item x="1175"/>
        <item x="1174"/>
        <item x="702"/>
        <item x="619"/>
        <item x="894"/>
        <item x="828"/>
        <item x="1318"/>
        <item x="542"/>
        <item x="49"/>
        <item x="319"/>
        <item x="517"/>
        <item x="1315"/>
        <item x="703"/>
        <item x="557"/>
        <item x="536"/>
        <item x="772"/>
        <item x="869"/>
        <item x="43"/>
        <item x="683"/>
        <item x="472"/>
        <item x="16"/>
        <item x="1311"/>
        <item x="874"/>
        <item x="21"/>
        <item x="642"/>
        <item x="81"/>
        <item x="923"/>
        <item x="308"/>
        <item x="432"/>
        <item x="756"/>
        <item x="248"/>
        <item x="1306"/>
        <item x="1030"/>
        <item x="625"/>
        <item x="850"/>
        <item x="685"/>
        <item x="934"/>
        <item x="397"/>
        <item x="996"/>
        <item x="14"/>
        <item x="250"/>
        <item x="633"/>
        <item x="1283"/>
        <item x="295"/>
        <item x="866"/>
        <item x="313"/>
        <item x="1179"/>
        <item x="300"/>
        <item x="102"/>
        <item x="194"/>
        <item x="955"/>
        <item x="1149"/>
        <item x="928"/>
        <item x="265"/>
        <item x="89"/>
        <item x="860"/>
        <item x="247"/>
        <item x="1063"/>
        <item x="939"/>
        <item x="1050"/>
        <item x="235"/>
        <item x="1281"/>
        <item x="1208"/>
        <item x="275"/>
        <item x="966"/>
        <item x="375"/>
        <item x="991"/>
        <item x="709"/>
        <item x="563"/>
        <item x="558"/>
        <item x="852"/>
        <item x="334"/>
        <item x="608"/>
        <item x="571"/>
        <item x="1106"/>
        <item x="303"/>
        <item x="1191"/>
        <item x="92"/>
        <item x="368"/>
        <item x="727"/>
        <item x="937"/>
        <item x="187"/>
        <item x="1305"/>
        <item x="690"/>
        <item x="1235"/>
        <item x="501"/>
        <item x="520"/>
        <item x="518"/>
        <item x="1138"/>
        <item x="1210"/>
        <item x="206"/>
        <item x="1074"/>
        <item x="214"/>
        <item x="738"/>
        <item x="655"/>
        <item x="344"/>
        <item x="912"/>
        <item x="326"/>
        <item x="455"/>
        <item x="579"/>
        <item x="615"/>
        <item x="1070"/>
        <item x="744"/>
        <item x="761"/>
        <item x="1047"/>
        <item x="412"/>
        <item x="1178"/>
        <item x="446"/>
        <item x="156"/>
        <item x="1161"/>
        <item x="1333"/>
        <item x="1297"/>
        <item x="556"/>
        <item x="722"/>
        <item x="1220"/>
        <item x="818"/>
        <item x="340"/>
        <item x="167"/>
        <item x="530"/>
        <item x="665"/>
        <item x="1183"/>
        <item x="1114"/>
        <item x="13"/>
        <item x="392"/>
        <item x="659"/>
        <item x="223"/>
        <item x="1129"/>
        <item x="832"/>
        <item x="833"/>
        <item x="1094"/>
        <item x="1325"/>
        <item x="245"/>
        <item x="1120"/>
        <item x="439"/>
        <item x="188"/>
        <item x="641"/>
        <item x="783"/>
        <item x="1269"/>
        <item x="199"/>
        <item x="365"/>
        <item x="932"/>
        <item x="256"/>
        <item x="1078"/>
        <item x="260"/>
        <item x="834"/>
        <item x="461"/>
        <item x="1027"/>
        <item x="689"/>
        <item x="27"/>
        <item x="584"/>
        <item x="473"/>
        <item x="1008"/>
        <item x="85"/>
        <item x="1225"/>
        <item x="977"/>
        <item x="643"/>
        <item x="1079"/>
        <item x="667"/>
        <item x="246"/>
        <item x="90"/>
        <item x="688"/>
        <item x="1166"/>
        <item x="338"/>
        <item x="1002"/>
        <item x="1157"/>
        <item x="600"/>
        <item x="760"/>
        <item x="26"/>
        <item x="872"/>
        <item x="388"/>
        <item x="502"/>
        <item x="570"/>
        <item x="538"/>
        <item x="1049"/>
        <item x="153"/>
        <item x="970"/>
        <item x="1221"/>
        <item x="290"/>
        <item x="596"/>
        <item x="839"/>
        <item x="489"/>
        <item x="482"/>
        <item x="1045"/>
        <item x="46"/>
        <item x="830"/>
        <item x="1069"/>
        <item x="367"/>
        <item x="10"/>
        <item x="564"/>
        <item x="320"/>
        <item x="1139"/>
        <item x="907"/>
        <item x="121"/>
        <item x="109"/>
        <item x="1026"/>
        <item x="452"/>
        <item x="32"/>
        <item x="723"/>
        <item x="1293"/>
        <item x="405"/>
        <item x="668"/>
        <item x="1308"/>
        <item x="927"/>
        <item x="493"/>
        <item x="1105"/>
        <item x="94"/>
        <item x="1272"/>
        <item x="1248"/>
        <item x="661"/>
        <item x="240"/>
        <item x="725"/>
        <item x="148"/>
        <item x="444"/>
        <item x="1313"/>
        <item x="1117"/>
        <item x="805"/>
        <item x="53"/>
        <item x="814"/>
        <item x="126"/>
        <item x="606"/>
        <item x="802"/>
        <item x="586"/>
        <item x="488"/>
        <item x="505"/>
        <item x="165"/>
        <item x="266"/>
        <item x="903"/>
        <item x="985"/>
        <item x="983"/>
        <item x="1122"/>
        <item x="483"/>
        <item x="1312"/>
        <item x="145"/>
        <item x="607"/>
        <item x="593"/>
        <item x="170"/>
        <item x="1100"/>
        <item x="491"/>
        <item x="210"/>
        <item x="212"/>
        <item x="1004"/>
        <item x="385"/>
        <item x="911"/>
        <item x="664"/>
        <item x="190"/>
        <item x="1277"/>
        <item x="979"/>
        <item x="166"/>
        <item x="644"/>
        <item x="229"/>
        <item x="132"/>
        <item x="745"/>
        <item x="710"/>
        <item x="508"/>
        <item x="478"/>
        <item x="800"/>
        <item x="1251"/>
        <item x="548"/>
        <item x="844"/>
        <item x="1316"/>
        <item x="1296"/>
        <item x="759"/>
        <item x="1012"/>
        <item x="138"/>
        <item x="1075"/>
        <item x="1222"/>
        <item x="634"/>
        <item x="329"/>
        <item x="1023"/>
        <item x="1155"/>
        <item x="301"/>
        <item x="650"/>
        <item x="47"/>
        <item x="453"/>
        <item x="382"/>
        <item x="1226"/>
        <item x="527"/>
        <item x="1258"/>
        <item x="1275"/>
        <item x="1194"/>
        <item x="1098"/>
        <item x="1056"/>
        <item x="845"/>
        <item x="1017"/>
        <item x="325"/>
        <item x="1093"/>
        <item x="1124"/>
        <item x="348"/>
        <item x="1025"/>
        <item x="1335"/>
        <item x="387"/>
        <item x="552"/>
        <item x="1041"/>
        <item x="221"/>
        <item x="1231"/>
        <item x="185"/>
        <item x="624"/>
        <item x="86"/>
        <item x="658"/>
        <item x="411"/>
        <item x="254"/>
        <item x="1187"/>
        <item x="56"/>
        <item x="492"/>
        <item x="205"/>
        <item x="284"/>
        <item x="616"/>
        <item x="648"/>
        <item x="500"/>
        <item x="307"/>
        <item x="984"/>
        <item x="778"/>
        <item x="118"/>
        <item x="318"/>
        <item x="503"/>
        <item x="370"/>
        <item x="31"/>
        <item x="916"/>
        <item x="436"/>
        <item x="373"/>
        <item x="17"/>
        <item x="1083"/>
        <item x="786"/>
        <item x="812"/>
        <item x="75"/>
        <item x="827"/>
        <item x="769"/>
        <item x="741"/>
        <item x="837"/>
        <item x="231"/>
        <item x="20"/>
        <item x="158"/>
        <item x="294"/>
        <item x="172"/>
        <item x="889"/>
        <item x="219"/>
        <item x="0"/>
        <item x="1276"/>
        <item x="438"/>
        <item x="372"/>
        <item x="1279"/>
        <item x="278"/>
        <item x="332"/>
        <item x="887"/>
        <item x="971"/>
        <item x="1019"/>
        <item x="933"/>
        <item x="605"/>
        <item x="1327"/>
        <item x="169"/>
        <item x="252"/>
        <item x="841"/>
        <item x="639"/>
        <item x="1015"/>
        <item x="243"/>
        <item x="549"/>
        <item x="1246"/>
        <item x="1126"/>
        <item x="537"/>
        <item x="836"/>
        <item x="632"/>
        <item x="181"/>
        <item x="1268"/>
        <item x="835"/>
        <item x="330"/>
        <item x="768"/>
        <item x="183"/>
        <item x="813"/>
        <item x="1329"/>
        <item x="302"/>
        <item x="1097"/>
        <item x="882"/>
        <item x="259"/>
        <item x="400"/>
        <item x="1280"/>
        <item x="1285"/>
        <item x="495"/>
        <item x="636"/>
        <item x="921"/>
        <item x="7"/>
        <item x="113"/>
        <item x="906"/>
        <item x="87"/>
        <item x="645"/>
        <item x="33"/>
        <item x="965"/>
        <item x="1156"/>
        <item x="914"/>
        <item x="604"/>
        <item x="401"/>
        <item x="465"/>
        <item x="238"/>
        <item x="217"/>
        <item x="337"/>
        <item x="594"/>
        <item x="700"/>
        <item x="704"/>
        <item x="568"/>
        <item x="988"/>
        <item x="1261"/>
        <item x="944"/>
        <item x="938"/>
        <item x="82"/>
        <item x="867"/>
        <item x="1173"/>
        <item x="1304"/>
        <item x="331"/>
        <item x="54"/>
        <item x="507"/>
        <item x="897"/>
        <item x="816"/>
        <item x="1224"/>
        <item x="742"/>
        <item x="646"/>
        <item x="559"/>
        <item x="244"/>
        <item x="788"/>
        <item x="447"/>
        <item x="404"/>
        <item x="978"/>
        <item x="1319"/>
        <item x="1234"/>
        <item x="1232"/>
        <item x="749"/>
        <item x="735"/>
        <item x="376"/>
        <item x="544"/>
        <item x="842"/>
        <item x="721"/>
        <item x="623"/>
        <item x="863"/>
        <item x="1042"/>
        <item x="601"/>
        <item x="1062"/>
        <item x="575"/>
        <item x="1189"/>
        <item x="1213"/>
        <item x="470"/>
        <item x="287"/>
        <item x="3"/>
        <item x="9"/>
        <item x="1141"/>
        <item x="328"/>
        <item x="595"/>
        <item x="532"/>
        <item x="395"/>
        <item x="580"/>
        <item x="1241"/>
        <item x="72"/>
        <item x="255"/>
        <item x="425"/>
        <item x="585"/>
        <item x="653"/>
        <item x="631"/>
        <item x="226"/>
        <item x="15"/>
        <item x="200"/>
        <item x="59"/>
        <item x="164"/>
        <item x="233"/>
        <item x="943"/>
        <item x="406"/>
        <item x="734"/>
        <item x="496"/>
        <item x="581"/>
        <item x="262"/>
        <item x="57"/>
        <item x="995"/>
        <item x="1128"/>
        <item x="846"/>
        <item x="147"/>
        <item x="763"/>
        <item x="1172"/>
        <item x="445"/>
        <item x="396"/>
        <item x="437"/>
        <item x="554"/>
        <item x="819"/>
        <item x="1038"/>
        <item x="35"/>
        <item x="418"/>
        <item x="968"/>
        <item x="588"/>
        <item x="177"/>
        <item x="896"/>
        <item x="366"/>
        <item x="1082"/>
        <item x="656"/>
        <item x="775"/>
        <item x="798"/>
        <item x="76"/>
        <item x="6"/>
        <item x="1150"/>
        <item x="195"/>
        <item x="154"/>
        <item x="276"/>
        <item x="707"/>
        <item x="684"/>
        <item x="78"/>
        <item x="23"/>
        <item x="671"/>
        <item x="234"/>
        <item x="627"/>
        <item x="746"/>
        <item x="1271"/>
        <item x="940"/>
        <item x="1290"/>
        <item x="1110"/>
        <item x="120"/>
        <item x="459"/>
        <item x="574"/>
        <item x="731"/>
        <item x="442"/>
        <item x="336"/>
        <item x="1031"/>
        <item x="173"/>
        <item x="160"/>
        <item x="711"/>
        <item x="895"/>
        <item x="1200"/>
        <item x="335"/>
        <item x="1087"/>
        <item x="422"/>
        <item x="137"/>
        <item x="784"/>
        <item x="41"/>
        <item x="1116"/>
        <item x="603"/>
        <item x="1339"/>
        <item x="448"/>
        <item x="1131"/>
        <item x="776"/>
        <item x="29"/>
        <item x="1109"/>
        <item x="686"/>
        <item x="201"/>
        <item x="1249"/>
        <item x="870"/>
        <item x="967"/>
        <item x="1181"/>
        <item x="415"/>
        <item x="884"/>
        <item x="855"/>
        <item x="1331"/>
        <item x="454"/>
        <item x="440"/>
        <item x="941"/>
        <item x="224"/>
        <item x="227"/>
        <item x="123"/>
        <item x="430"/>
        <item x="766"/>
        <item x="272"/>
        <item x="663"/>
        <item x="277"/>
        <item x="621"/>
        <item x="1059"/>
        <item x="1198"/>
        <item x="237"/>
        <item x="713"/>
        <item x="477"/>
        <item x="1193"/>
        <item x="11"/>
        <item x="997"/>
        <item x="791"/>
        <item x="486"/>
        <item x="901"/>
        <item x="225"/>
        <item x="973"/>
        <item x="1115"/>
        <item x="456"/>
        <item x="481"/>
        <item x="218"/>
        <item x="18"/>
        <item x="288"/>
        <item x="1196"/>
        <item x="1011"/>
        <item x="316"/>
        <item x="956"/>
        <item x="1001"/>
        <item x="1037"/>
        <item x="1028"/>
        <item x="421"/>
        <item x="354"/>
        <item x="534"/>
        <item x="1066"/>
        <item x="540"/>
        <item x="1282"/>
        <item x="582"/>
        <item x="155"/>
        <item x="848"/>
        <item x="945"/>
        <item x="1233"/>
        <item x="1324"/>
        <item x="1135"/>
        <item x="106"/>
        <item x="913"/>
        <item x="88"/>
        <item x="1032"/>
        <item x="1053"/>
        <item x="1264"/>
        <item x="677"/>
        <item x="410"/>
        <item x="311"/>
        <item x="1009"/>
        <item x="705"/>
        <item x="180"/>
        <item x="773"/>
        <item x="771"/>
        <item x="197"/>
        <item x="1253"/>
        <item x="992"/>
        <item x="149"/>
        <item x="292"/>
        <item x="359"/>
        <item x="847"/>
        <item x="1180"/>
        <item x="905"/>
        <item x="249"/>
        <item x="528"/>
        <item x="163"/>
        <item x="40"/>
        <item x="269"/>
        <item x="904"/>
        <item x="886"/>
        <item x="1169"/>
        <item x="567"/>
        <item x="533"/>
        <item x="45"/>
        <item x="494"/>
        <item x="312"/>
        <item x="765"/>
        <item x="423"/>
        <item x="95"/>
        <item x="469"/>
        <item x="515"/>
        <item x="1080"/>
        <item x="363"/>
        <item x="987"/>
        <item x="369"/>
        <item x="754"/>
        <item x="48"/>
        <item x="692"/>
        <item x="273"/>
        <item x="175"/>
        <item x="843"/>
        <item x="63"/>
        <item x="364"/>
        <item x="36"/>
        <item x="1317"/>
        <item x="936"/>
        <item x="545"/>
        <item x="1209"/>
        <item x="610"/>
        <item x="1151"/>
        <item x="732"/>
        <item x="1085"/>
        <item x="598"/>
        <item x="327"/>
        <item x="806"/>
        <item x="289"/>
        <item x="712"/>
        <item x="117"/>
        <item x="389"/>
        <item t="default"/>
      </items>
    </pivotField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Annual Expenditure in HealthCare" fld="6" subtotal="average" baseField="0" baseItem="0"/>
  </dataFields>
  <formats count="2">
    <format dxfId="34">
      <pivotArea dataOnly="0" labelOnly="1" fieldPosition="0">
        <references count="1">
          <reference field="5" count="1">
            <x v="2"/>
          </reference>
        </references>
      </pivotArea>
    </format>
    <format dxfId="33">
      <pivotArea collapsedLevelsAreSubtotals="1" fieldPosition="0">
        <references count="1">
          <reference field="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5BA32D-82A1-9545-8FE9-5D4E6B9CE83F}" name="PivotTable5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Age">
  <location ref="A36:B85" firstHeaderRow="1" firstDataRow="1" firstDataCol="1"/>
  <pivotFields count="9">
    <pivotField showAll="0"/>
    <pivotField showAll="0">
      <items count="6">
        <item x="0"/>
        <item x="1"/>
        <item x="3"/>
        <item x="2"/>
        <item x="4"/>
        <item t="default"/>
      </items>
    </pivotField>
    <pivotField axis="axisRow" showAll="0">
      <items count="49">
        <item x="15"/>
        <item x="20"/>
        <item x="35"/>
        <item x="18"/>
        <item x="33"/>
        <item x="46"/>
        <item x="0"/>
        <item x="3"/>
        <item x="29"/>
        <item x="27"/>
        <item x="2"/>
        <item x="14"/>
        <item x="37"/>
        <item x="36"/>
        <item x="43"/>
        <item x="16"/>
        <item x="41"/>
        <item x="7"/>
        <item x="45"/>
        <item x="28"/>
        <item x="22"/>
        <item x="34"/>
        <item x="47"/>
        <item x="6"/>
        <item x="38"/>
        <item x="1"/>
        <item x="42"/>
        <item x="24"/>
        <item x="13"/>
        <item x="40"/>
        <item x="12"/>
        <item x="4"/>
        <item x="8"/>
        <item x="32"/>
        <item x="17"/>
        <item x="21"/>
        <item x="11"/>
        <item x="23"/>
        <item x="9"/>
        <item x="44"/>
        <item x="19"/>
        <item x="10"/>
        <item x="5"/>
        <item x="26"/>
        <item x="39"/>
        <item x="25"/>
        <item x="30"/>
        <item x="31"/>
        <item t="default"/>
      </items>
    </pivotField>
    <pivotField numFmtId="164" showAll="0"/>
    <pivotField numFmtId="164" showAll="0"/>
    <pivotField showAll="0">
      <items count="4">
        <item x="1"/>
        <item x="0"/>
        <item x="2"/>
        <item t="default"/>
      </items>
    </pivotField>
    <pivotField dataField="1" numFmtId="44" showAll="0">
      <items count="1341">
        <item x="638"/>
        <item x="512"/>
        <item x="83"/>
        <item x="597"/>
        <item x="1165"/>
        <item x="602"/>
        <item x="510"/>
        <item x="362"/>
        <item x="922"/>
        <item x="417"/>
        <item x="640"/>
        <item x="513"/>
        <item x="509"/>
        <item x="838"/>
        <item x="829"/>
        <item x="799"/>
        <item x="972"/>
        <item x="880"/>
        <item x="253"/>
        <item x="622"/>
        <item x="133"/>
        <item x="394"/>
        <item x="637"/>
        <item x="925"/>
        <item x="740"/>
        <item x="62"/>
        <item x="706"/>
        <item x="68"/>
        <item x="174"/>
        <item x="96"/>
        <item x="1255"/>
        <item x="811"/>
        <item x="1163"/>
        <item x="1072"/>
        <item x="358"/>
        <item x="263"/>
        <item x="716"/>
        <item x="213"/>
        <item x="698"/>
        <item x="209"/>
        <item x="1092"/>
        <item x="994"/>
        <item x="28"/>
        <item x="1302"/>
        <item x="1099"/>
        <item x="384"/>
        <item x="104"/>
        <item x="733"/>
        <item x="131"/>
        <item x="1186"/>
        <item x="80"/>
        <item x="529"/>
        <item x="125"/>
        <item x="350"/>
        <item x="629"/>
        <item x="1160"/>
        <item x="779"/>
        <item x="1214"/>
        <item x="1188"/>
        <item x="541"/>
        <item x="1211"/>
        <item x="1185"/>
        <item x="1252"/>
        <item x="379"/>
        <item x="1202"/>
        <item x="789"/>
        <item x="514"/>
        <item x="339"/>
        <item x="416"/>
        <item x="475"/>
        <item x="949"/>
        <item x="535"/>
        <item x="1103"/>
        <item x="468"/>
        <item x="782"/>
        <item x="871"/>
        <item x="583"/>
        <item x="719"/>
        <item x="1242"/>
        <item x="879"/>
        <item x="1204"/>
        <item x="280"/>
        <item x="523"/>
        <item x="178"/>
        <item x="122"/>
        <item x="1184"/>
        <item x="1212"/>
        <item x="726"/>
        <item x="801"/>
        <item x="108"/>
        <item x="208"/>
        <item x="675"/>
        <item x="342"/>
        <item x="34"/>
        <item x="1057"/>
        <item x="103"/>
        <item x="1065"/>
        <item x="1147"/>
        <item x="271"/>
        <item x="1190"/>
        <item x="1108"/>
        <item x="590"/>
        <item x="547"/>
        <item x="286"/>
        <item x="628"/>
        <item x="674"/>
        <item x="892"/>
        <item x="1010"/>
        <item x="182"/>
        <item x="52"/>
        <item x="403"/>
        <item x="73"/>
        <item x="61"/>
        <item x="398"/>
        <item x="898"/>
        <item x="236"/>
        <item x="50"/>
        <item x="1061"/>
        <item x="1089"/>
        <item x="592"/>
        <item x="1040"/>
        <item x="51"/>
        <item x="144"/>
        <item x="729"/>
        <item x="958"/>
        <item x="107"/>
        <item x="1162"/>
        <item x="129"/>
        <item x="708"/>
        <item x="820"/>
        <item x="854"/>
        <item x="893"/>
        <item x="374"/>
        <item x="998"/>
        <item x="1243"/>
        <item x="499"/>
        <item x="1237"/>
        <item x="853"/>
        <item x="1018"/>
        <item x="599"/>
        <item x="1044"/>
        <item x="161"/>
        <item x="1102"/>
        <item x="130"/>
        <item x="1168"/>
        <item x="293"/>
        <item x="460"/>
        <item x="60"/>
        <item x="101"/>
        <item x="42"/>
        <item x="251"/>
        <item x="620"/>
        <item x="609"/>
        <item x="888"/>
        <item x="569"/>
        <item x="1301"/>
        <item x="25"/>
        <item x="151"/>
        <item x="69"/>
        <item x="673"/>
        <item x="1039"/>
        <item x="962"/>
        <item x="989"/>
        <item x="282"/>
        <item x="1182"/>
        <item x="230"/>
        <item x="211"/>
        <item x="390"/>
        <item x="383"/>
        <item x="929"/>
        <item x="908"/>
        <item x="487"/>
        <item x="651"/>
        <item x="614"/>
        <item x="1303"/>
        <item x="391"/>
        <item x="1205"/>
        <item x="1000"/>
        <item x="371"/>
        <item x="110"/>
        <item x="990"/>
        <item x="1003"/>
        <item x="862"/>
        <item x="562"/>
        <item x="1130"/>
        <item x="258"/>
        <item x="1284"/>
        <item x="687"/>
        <item x="1273"/>
        <item x="304"/>
        <item x="1034"/>
        <item x="4"/>
        <item x="526"/>
        <item x="97"/>
        <item x="873"/>
        <item x="443"/>
        <item x="1144"/>
        <item x="378"/>
        <item x="309"/>
        <item x="310"/>
        <item x="463"/>
        <item x="553"/>
        <item x="413"/>
        <item x="281"/>
        <item x="1259"/>
        <item x="91"/>
        <item x="1177"/>
        <item x="1314"/>
        <item x="697"/>
        <item x="795"/>
        <item x="408"/>
        <item x="349"/>
        <item x="192"/>
        <item x="419"/>
        <item x="1291"/>
        <item x="239"/>
        <item x="808"/>
        <item x="662"/>
        <item x="931"/>
        <item x="1337"/>
        <item x="521"/>
        <item x="44"/>
        <item x="1043"/>
        <item x="753"/>
        <item x="38"/>
        <item x="441"/>
        <item x="982"/>
        <item x="1101"/>
        <item x="19"/>
        <item x="724"/>
        <item x="676"/>
        <item x="1005"/>
        <item x="407"/>
        <item x="426"/>
        <item x="1051"/>
        <item x="270"/>
        <item x="1119"/>
        <item x="953"/>
        <item x="257"/>
        <item x="1176"/>
        <item x="140"/>
        <item x="402"/>
        <item x="696"/>
        <item x="969"/>
        <item x="630"/>
        <item x="1206"/>
        <item x="1307"/>
        <item x="100"/>
        <item x="787"/>
        <item x="58"/>
        <item x="957"/>
        <item x="356"/>
        <item x="1267"/>
        <item x="626"/>
        <item x="807"/>
        <item x="162"/>
        <item x="917"/>
        <item x="498"/>
        <item x="1125"/>
        <item x="1148"/>
        <item x="825"/>
        <item x="321"/>
        <item x="881"/>
        <item x="37"/>
        <item x="770"/>
        <item x="948"/>
        <item x="1336"/>
        <item x="758"/>
        <item x="490"/>
        <item x="930"/>
        <item x="728"/>
        <item x="71"/>
        <item x="497"/>
        <item x="670"/>
        <item x="345"/>
        <item x="1334"/>
        <item x="2"/>
        <item x="902"/>
        <item x="67"/>
        <item x="176"/>
        <item x="93"/>
        <item x="1170"/>
        <item x="576"/>
        <item x="560"/>
        <item x="1152"/>
        <item x="572"/>
        <item x="77"/>
        <item x="1006"/>
        <item x="450"/>
        <item x="1007"/>
        <item x="1071"/>
        <item x="986"/>
        <item x="98"/>
        <item x="550"/>
        <item x="751"/>
        <item x="1021"/>
        <item x="1060"/>
        <item x="193"/>
        <item x="952"/>
        <item x="1236"/>
        <item x="105"/>
        <item x="449"/>
        <item x="815"/>
        <item x="65"/>
        <item x="910"/>
        <item x="1091"/>
        <item x="1328"/>
        <item x="1274"/>
        <item x="1033"/>
        <item x="891"/>
        <item x="1068"/>
        <item x="207"/>
        <item x="112"/>
        <item x="976"/>
        <item x="926"/>
        <item x="613"/>
        <item x="485"/>
        <item x="1086"/>
        <item x="1016"/>
        <item x="715"/>
        <item x="179"/>
        <item x="380"/>
        <item x="1104"/>
        <item x="504"/>
        <item x="264"/>
        <item x="1332"/>
        <item x="747"/>
        <item x="652"/>
        <item x="1153"/>
        <item x="618"/>
        <item x="691"/>
        <item x="561"/>
        <item x="1077"/>
        <item x="285"/>
        <item x="84"/>
        <item x="1288"/>
        <item x="714"/>
        <item x="899"/>
        <item x="1256"/>
        <item x="649"/>
        <item x="314"/>
        <item x="467"/>
        <item x="1123"/>
        <item x="115"/>
        <item x="946"/>
        <item x="519"/>
        <item x="1244"/>
        <item x="591"/>
        <item x="1292"/>
        <item x="865"/>
        <item x="139"/>
        <item x="695"/>
        <item x="915"/>
        <item x="55"/>
        <item x="780"/>
        <item x="678"/>
        <item x="743"/>
        <item x="840"/>
        <item x="1322"/>
        <item x="1127"/>
        <item x="859"/>
        <item x="1215"/>
        <item x="617"/>
        <item x="1035"/>
        <item x="1159"/>
        <item x="171"/>
        <item x="1096"/>
        <item x="347"/>
        <item x="781"/>
        <item x="868"/>
        <item x="1046"/>
        <item x="1320"/>
        <item x="279"/>
        <item x="433"/>
        <item x="222"/>
        <item x="1197"/>
        <item x="480"/>
        <item x="822"/>
        <item x="114"/>
        <item x="1134"/>
        <item x="1192"/>
        <item x="435"/>
        <item x="774"/>
        <item x="539"/>
        <item x="1326"/>
        <item x="1207"/>
        <item x="1067"/>
        <item x="458"/>
        <item x="1076"/>
        <item x="152"/>
        <item x="1201"/>
        <item x="739"/>
        <item x="1048"/>
        <item x="954"/>
        <item x="322"/>
        <item x="1238"/>
        <item x="546"/>
        <item x="876"/>
        <item x="803"/>
        <item x="142"/>
        <item x="856"/>
        <item x="299"/>
        <item x="1287"/>
        <item x="479"/>
        <item x="757"/>
        <item x="119"/>
        <item x="111"/>
        <item x="191"/>
        <item x="950"/>
        <item x="343"/>
        <item x="136"/>
        <item x="1216"/>
        <item x="793"/>
        <item x="975"/>
        <item x="506"/>
        <item x="8"/>
        <item x="919"/>
        <item x="66"/>
        <item x="393"/>
        <item x="817"/>
        <item x="134"/>
        <item x="305"/>
        <item x="864"/>
        <item x="883"/>
        <item x="202"/>
        <item x="146"/>
        <item x="189"/>
        <item x="693"/>
        <item x="1310"/>
        <item x="386"/>
        <item x="993"/>
        <item x="1300"/>
        <item x="511"/>
        <item x="39"/>
        <item x="203"/>
        <item x="150"/>
        <item x="283"/>
        <item x="242"/>
        <item x="1250"/>
        <item x="409"/>
        <item x="755"/>
        <item x="810"/>
        <item x="268"/>
        <item x="333"/>
        <item x="1084"/>
        <item x="1146"/>
        <item x="679"/>
        <item x="267"/>
        <item x="720"/>
        <item x="762"/>
        <item x="361"/>
        <item x="116"/>
        <item x="323"/>
        <item x="737"/>
        <item x="399"/>
        <item x="785"/>
        <item x="1299"/>
        <item x="849"/>
        <item x="168"/>
        <item x="1132"/>
        <item x="1133"/>
        <item x="220"/>
        <item x="484"/>
        <item x="1265"/>
        <item x="823"/>
        <item x="1295"/>
        <item x="324"/>
        <item x="22"/>
        <item x="1073"/>
        <item x="565"/>
        <item x="74"/>
        <item x="1309"/>
        <item x="974"/>
        <item x="1022"/>
        <item x="1014"/>
        <item x="1088"/>
        <item x="216"/>
        <item x="1321"/>
        <item x="699"/>
        <item x="184"/>
        <item x="809"/>
        <item x="232"/>
        <item x="159"/>
        <item x="736"/>
        <item x="963"/>
        <item x="1137"/>
        <item x="1052"/>
        <item x="1055"/>
        <item x="877"/>
        <item x="1298"/>
        <item x="1223"/>
        <item x="878"/>
        <item x="261"/>
        <item x="516"/>
        <item x="1118"/>
        <item x="858"/>
        <item x="657"/>
        <item x="306"/>
        <item x="1"/>
        <item x="909"/>
        <item x="1230"/>
        <item x="1270"/>
        <item x="1024"/>
        <item x="942"/>
        <item x="297"/>
        <item x="524"/>
        <item x="1029"/>
        <item x="794"/>
        <item x="1095"/>
        <item x="875"/>
        <item x="157"/>
        <item x="204"/>
        <item x="790"/>
        <item x="70"/>
        <item x="1121"/>
        <item x="681"/>
        <item x="1140"/>
        <item x="1081"/>
        <item x="12"/>
        <item x="1164"/>
        <item x="531"/>
        <item x="1036"/>
        <item x="1294"/>
        <item x="525"/>
        <item x="543"/>
        <item x="99"/>
        <item x="669"/>
        <item x="228"/>
        <item x="666"/>
        <item x="797"/>
        <item x="434"/>
        <item x="1171"/>
        <item x="315"/>
        <item x="1107"/>
        <item x="429"/>
        <item x="1257"/>
        <item x="947"/>
        <item x="1217"/>
        <item x="64"/>
        <item x="1136"/>
        <item x="573"/>
        <item x="589"/>
        <item x="900"/>
        <item x="918"/>
        <item x="796"/>
        <item x="826"/>
        <item x="424"/>
        <item x="1239"/>
        <item x="298"/>
        <item x="1218"/>
        <item x="462"/>
        <item x="718"/>
        <item x="124"/>
        <item x="466"/>
        <item x="317"/>
        <item x="351"/>
        <item x="920"/>
        <item x="357"/>
        <item x="377"/>
        <item x="611"/>
        <item x="654"/>
        <item x="522"/>
        <item x="1227"/>
        <item x="198"/>
        <item x="959"/>
        <item x="587"/>
        <item x="127"/>
        <item x="1278"/>
        <item x="355"/>
        <item x="352"/>
        <item x="24"/>
        <item x="215"/>
        <item x="1143"/>
        <item x="474"/>
        <item x="428"/>
        <item x="1199"/>
        <item x="381"/>
        <item x="79"/>
        <item x="824"/>
        <item x="414"/>
        <item x="851"/>
        <item x="1090"/>
        <item x="457"/>
        <item x="241"/>
        <item x="1142"/>
        <item x="1338"/>
        <item x="752"/>
        <item x="1247"/>
        <item x="890"/>
        <item x="186"/>
        <item x="5"/>
        <item x="951"/>
        <item x="143"/>
        <item x="1154"/>
        <item x="1064"/>
        <item x="135"/>
        <item x="981"/>
        <item x="1245"/>
        <item x="821"/>
        <item x="935"/>
        <item x="1254"/>
        <item x="1286"/>
        <item x="961"/>
        <item x="701"/>
        <item x="777"/>
        <item x="578"/>
        <item x="1229"/>
        <item x="346"/>
        <item x="660"/>
        <item x="1262"/>
        <item x="577"/>
        <item x="471"/>
        <item x="196"/>
        <item x="1266"/>
        <item x="750"/>
        <item x="464"/>
        <item x="551"/>
        <item x="694"/>
        <item x="427"/>
        <item x="1263"/>
        <item x="1240"/>
        <item x="296"/>
        <item x="861"/>
        <item x="717"/>
        <item x="141"/>
        <item x="1058"/>
        <item x="1013"/>
        <item x="353"/>
        <item x="1260"/>
        <item x="1323"/>
        <item x="431"/>
        <item x="476"/>
        <item x="274"/>
        <item x="612"/>
        <item x="804"/>
        <item x="555"/>
        <item x="672"/>
        <item x="128"/>
        <item x="730"/>
        <item x="1330"/>
        <item x="964"/>
        <item x="1113"/>
        <item x="1219"/>
        <item x="360"/>
        <item x="1158"/>
        <item x="792"/>
        <item x="1054"/>
        <item x="451"/>
        <item x="924"/>
        <item x="1020"/>
        <item x="831"/>
        <item x="635"/>
        <item x="341"/>
        <item x="30"/>
        <item x="1167"/>
        <item x="960"/>
        <item x="748"/>
        <item x="1228"/>
        <item x="420"/>
        <item x="764"/>
        <item x="885"/>
        <item x="680"/>
        <item x="857"/>
        <item x="291"/>
        <item x="1112"/>
        <item x="1203"/>
        <item x="566"/>
        <item x="980"/>
        <item x="1111"/>
        <item x="767"/>
        <item x="647"/>
        <item x="999"/>
        <item x="1195"/>
        <item x="1289"/>
        <item x="1145"/>
        <item x="682"/>
        <item x="1175"/>
        <item x="1174"/>
        <item x="702"/>
        <item x="619"/>
        <item x="894"/>
        <item x="828"/>
        <item x="1318"/>
        <item x="542"/>
        <item x="49"/>
        <item x="319"/>
        <item x="517"/>
        <item x="1315"/>
        <item x="703"/>
        <item x="557"/>
        <item x="536"/>
        <item x="772"/>
        <item x="869"/>
        <item x="43"/>
        <item x="683"/>
        <item x="472"/>
        <item x="16"/>
        <item x="1311"/>
        <item x="874"/>
        <item x="21"/>
        <item x="642"/>
        <item x="81"/>
        <item x="923"/>
        <item x="308"/>
        <item x="432"/>
        <item x="756"/>
        <item x="248"/>
        <item x="1306"/>
        <item x="1030"/>
        <item x="625"/>
        <item x="850"/>
        <item x="685"/>
        <item x="934"/>
        <item x="397"/>
        <item x="996"/>
        <item x="14"/>
        <item x="250"/>
        <item x="633"/>
        <item x="1283"/>
        <item x="295"/>
        <item x="866"/>
        <item x="313"/>
        <item x="1179"/>
        <item x="300"/>
        <item x="102"/>
        <item x="194"/>
        <item x="955"/>
        <item x="1149"/>
        <item x="928"/>
        <item x="265"/>
        <item x="89"/>
        <item x="860"/>
        <item x="247"/>
        <item x="1063"/>
        <item x="939"/>
        <item x="1050"/>
        <item x="235"/>
        <item x="1281"/>
        <item x="1208"/>
        <item x="275"/>
        <item x="966"/>
        <item x="375"/>
        <item x="991"/>
        <item x="709"/>
        <item x="563"/>
        <item x="558"/>
        <item x="852"/>
        <item x="334"/>
        <item x="608"/>
        <item x="571"/>
        <item x="1106"/>
        <item x="303"/>
        <item x="1191"/>
        <item x="92"/>
        <item x="368"/>
        <item x="727"/>
        <item x="937"/>
        <item x="187"/>
        <item x="1305"/>
        <item x="690"/>
        <item x="1235"/>
        <item x="501"/>
        <item x="520"/>
        <item x="518"/>
        <item x="1138"/>
        <item x="1210"/>
        <item x="206"/>
        <item x="1074"/>
        <item x="214"/>
        <item x="738"/>
        <item x="655"/>
        <item x="344"/>
        <item x="912"/>
        <item x="326"/>
        <item x="455"/>
        <item x="579"/>
        <item x="615"/>
        <item x="1070"/>
        <item x="744"/>
        <item x="761"/>
        <item x="1047"/>
        <item x="412"/>
        <item x="1178"/>
        <item x="446"/>
        <item x="156"/>
        <item x="1161"/>
        <item x="1333"/>
        <item x="1297"/>
        <item x="556"/>
        <item x="722"/>
        <item x="1220"/>
        <item x="818"/>
        <item x="340"/>
        <item x="167"/>
        <item x="530"/>
        <item x="665"/>
        <item x="1183"/>
        <item x="1114"/>
        <item x="13"/>
        <item x="392"/>
        <item x="659"/>
        <item x="223"/>
        <item x="1129"/>
        <item x="832"/>
        <item x="833"/>
        <item x="1094"/>
        <item x="1325"/>
        <item x="245"/>
        <item x="1120"/>
        <item x="439"/>
        <item x="188"/>
        <item x="641"/>
        <item x="783"/>
        <item x="1269"/>
        <item x="199"/>
        <item x="365"/>
        <item x="932"/>
        <item x="256"/>
        <item x="1078"/>
        <item x="260"/>
        <item x="834"/>
        <item x="461"/>
        <item x="1027"/>
        <item x="689"/>
        <item x="27"/>
        <item x="584"/>
        <item x="473"/>
        <item x="1008"/>
        <item x="85"/>
        <item x="1225"/>
        <item x="977"/>
        <item x="643"/>
        <item x="1079"/>
        <item x="667"/>
        <item x="246"/>
        <item x="90"/>
        <item x="688"/>
        <item x="1166"/>
        <item x="338"/>
        <item x="1002"/>
        <item x="1157"/>
        <item x="600"/>
        <item x="760"/>
        <item x="26"/>
        <item x="872"/>
        <item x="388"/>
        <item x="502"/>
        <item x="570"/>
        <item x="538"/>
        <item x="1049"/>
        <item x="153"/>
        <item x="970"/>
        <item x="1221"/>
        <item x="290"/>
        <item x="596"/>
        <item x="839"/>
        <item x="489"/>
        <item x="482"/>
        <item x="1045"/>
        <item x="46"/>
        <item x="830"/>
        <item x="1069"/>
        <item x="367"/>
        <item x="10"/>
        <item x="564"/>
        <item x="320"/>
        <item x="1139"/>
        <item x="907"/>
        <item x="121"/>
        <item x="109"/>
        <item x="1026"/>
        <item x="452"/>
        <item x="32"/>
        <item x="723"/>
        <item x="1293"/>
        <item x="405"/>
        <item x="668"/>
        <item x="1308"/>
        <item x="927"/>
        <item x="493"/>
        <item x="1105"/>
        <item x="94"/>
        <item x="1272"/>
        <item x="1248"/>
        <item x="661"/>
        <item x="240"/>
        <item x="725"/>
        <item x="148"/>
        <item x="444"/>
        <item x="1313"/>
        <item x="1117"/>
        <item x="805"/>
        <item x="53"/>
        <item x="814"/>
        <item x="126"/>
        <item x="606"/>
        <item x="802"/>
        <item x="586"/>
        <item x="488"/>
        <item x="505"/>
        <item x="165"/>
        <item x="266"/>
        <item x="903"/>
        <item x="985"/>
        <item x="983"/>
        <item x="1122"/>
        <item x="483"/>
        <item x="1312"/>
        <item x="145"/>
        <item x="607"/>
        <item x="593"/>
        <item x="170"/>
        <item x="1100"/>
        <item x="491"/>
        <item x="210"/>
        <item x="212"/>
        <item x="1004"/>
        <item x="385"/>
        <item x="911"/>
        <item x="664"/>
        <item x="190"/>
        <item x="1277"/>
        <item x="979"/>
        <item x="166"/>
        <item x="644"/>
        <item x="229"/>
        <item x="132"/>
        <item x="745"/>
        <item x="710"/>
        <item x="508"/>
        <item x="478"/>
        <item x="800"/>
        <item x="1251"/>
        <item x="548"/>
        <item x="844"/>
        <item x="1316"/>
        <item x="1296"/>
        <item x="759"/>
        <item x="1012"/>
        <item x="138"/>
        <item x="1075"/>
        <item x="1222"/>
        <item x="634"/>
        <item x="329"/>
        <item x="1023"/>
        <item x="1155"/>
        <item x="301"/>
        <item x="650"/>
        <item x="47"/>
        <item x="453"/>
        <item x="382"/>
        <item x="1226"/>
        <item x="527"/>
        <item x="1258"/>
        <item x="1275"/>
        <item x="1194"/>
        <item x="1098"/>
        <item x="1056"/>
        <item x="845"/>
        <item x="1017"/>
        <item x="325"/>
        <item x="1093"/>
        <item x="1124"/>
        <item x="348"/>
        <item x="1025"/>
        <item x="1335"/>
        <item x="387"/>
        <item x="552"/>
        <item x="1041"/>
        <item x="221"/>
        <item x="1231"/>
        <item x="185"/>
        <item x="624"/>
        <item x="86"/>
        <item x="658"/>
        <item x="411"/>
        <item x="254"/>
        <item x="1187"/>
        <item x="56"/>
        <item x="492"/>
        <item x="205"/>
        <item x="284"/>
        <item x="616"/>
        <item x="648"/>
        <item x="500"/>
        <item x="307"/>
        <item x="984"/>
        <item x="778"/>
        <item x="118"/>
        <item x="318"/>
        <item x="503"/>
        <item x="370"/>
        <item x="31"/>
        <item x="916"/>
        <item x="436"/>
        <item x="373"/>
        <item x="17"/>
        <item x="1083"/>
        <item x="786"/>
        <item x="812"/>
        <item x="75"/>
        <item x="827"/>
        <item x="769"/>
        <item x="741"/>
        <item x="837"/>
        <item x="231"/>
        <item x="20"/>
        <item x="158"/>
        <item x="294"/>
        <item x="172"/>
        <item x="889"/>
        <item x="219"/>
        <item x="0"/>
        <item x="1276"/>
        <item x="438"/>
        <item x="372"/>
        <item x="1279"/>
        <item x="278"/>
        <item x="332"/>
        <item x="887"/>
        <item x="971"/>
        <item x="1019"/>
        <item x="933"/>
        <item x="605"/>
        <item x="1327"/>
        <item x="169"/>
        <item x="252"/>
        <item x="841"/>
        <item x="639"/>
        <item x="1015"/>
        <item x="243"/>
        <item x="549"/>
        <item x="1246"/>
        <item x="1126"/>
        <item x="537"/>
        <item x="836"/>
        <item x="632"/>
        <item x="181"/>
        <item x="1268"/>
        <item x="835"/>
        <item x="330"/>
        <item x="768"/>
        <item x="183"/>
        <item x="813"/>
        <item x="1329"/>
        <item x="302"/>
        <item x="1097"/>
        <item x="882"/>
        <item x="259"/>
        <item x="400"/>
        <item x="1280"/>
        <item x="1285"/>
        <item x="495"/>
        <item x="636"/>
        <item x="921"/>
        <item x="7"/>
        <item x="113"/>
        <item x="906"/>
        <item x="87"/>
        <item x="645"/>
        <item x="33"/>
        <item x="965"/>
        <item x="1156"/>
        <item x="914"/>
        <item x="604"/>
        <item x="401"/>
        <item x="465"/>
        <item x="238"/>
        <item x="217"/>
        <item x="337"/>
        <item x="594"/>
        <item x="700"/>
        <item x="704"/>
        <item x="568"/>
        <item x="988"/>
        <item x="1261"/>
        <item x="944"/>
        <item x="938"/>
        <item x="82"/>
        <item x="867"/>
        <item x="1173"/>
        <item x="1304"/>
        <item x="331"/>
        <item x="54"/>
        <item x="507"/>
        <item x="897"/>
        <item x="816"/>
        <item x="1224"/>
        <item x="742"/>
        <item x="646"/>
        <item x="559"/>
        <item x="244"/>
        <item x="788"/>
        <item x="447"/>
        <item x="404"/>
        <item x="978"/>
        <item x="1319"/>
        <item x="1234"/>
        <item x="1232"/>
        <item x="749"/>
        <item x="735"/>
        <item x="376"/>
        <item x="544"/>
        <item x="842"/>
        <item x="721"/>
        <item x="623"/>
        <item x="863"/>
        <item x="1042"/>
        <item x="601"/>
        <item x="1062"/>
        <item x="575"/>
        <item x="1189"/>
        <item x="1213"/>
        <item x="470"/>
        <item x="287"/>
        <item x="3"/>
        <item x="9"/>
        <item x="1141"/>
        <item x="328"/>
        <item x="595"/>
        <item x="532"/>
        <item x="395"/>
        <item x="580"/>
        <item x="1241"/>
        <item x="72"/>
        <item x="255"/>
        <item x="425"/>
        <item x="585"/>
        <item x="653"/>
        <item x="631"/>
        <item x="226"/>
        <item x="15"/>
        <item x="200"/>
        <item x="59"/>
        <item x="164"/>
        <item x="233"/>
        <item x="943"/>
        <item x="406"/>
        <item x="734"/>
        <item x="496"/>
        <item x="581"/>
        <item x="262"/>
        <item x="57"/>
        <item x="995"/>
        <item x="1128"/>
        <item x="846"/>
        <item x="147"/>
        <item x="763"/>
        <item x="1172"/>
        <item x="445"/>
        <item x="396"/>
        <item x="437"/>
        <item x="554"/>
        <item x="819"/>
        <item x="1038"/>
        <item x="35"/>
        <item x="418"/>
        <item x="968"/>
        <item x="588"/>
        <item x="177"/>
        <item x="896"/>
        <item x="366"/>
        <item x="1082"/>
        <item x="656"/>
        <item x="775"/>
        <item x="798"/>
        <item x="76"/>
        <item x="6"/>
        <item x="1150"/>
        <item x="195"/>
        <item x="154"/>
        <item x="276"/>
        <item x="707"/>
        <item x="684"/>
        <item x="78"/>
        <item x="23"/>
        <item x="671"/>
        <item x="234"/>
        <item x="627"/>
        <item x="746"/>
        <item x="1271"/>
        <item x="940"/>
        <item x="1290"/>
        <item x="1110"/>
        <item x="120"/>
        <item x="459"/>
        <item x="574"/>
        <item x="731"/>
        <item x="442"/>
        <item x="336"/>
        <item x="1031"/>
        <item x="173"/>
        <item x="160"/>
        <item x="711"/>
        <item x="895"/>
        <item x="1200"/>
        <item x="335"/>
        <item x="1087"/>
        <item x="422"/>
        <item x="137"/>
        <item x="784"/>
        <item x="41"/>
        <item x="1116"/>
        <item x="603"/>
        <item x="1339"/>
        <item x="448"/>
        <item x="1131"/>
        <item x="776"/>
        <item x="29"/>
        <item x="1109"/>
        <item x="686"/>
        <item x="201"/>
        <item x="1249"/>
        <item x="870"/>
        <item x="967"/>
        <item x="1181"/>
        <item x="415"/>
        <item x="884"/>
        <item x="855"/>
        <item x="1331"/>
        <item x="454"/>
        <item x="440"/>
        <item x="941"/>
        <item x="224"/>
        <item x="227"/>
        <item x="123"/>
        <item x="430"/>
        <item x="766"/>
        <item x="272"/>
        <item x="663"/>
        <item x="277"/>
        <item x="621"/>
        <item x="1059"/>
        <item x="1198"/>
        <item x="237"/>
        <item x="713"/>
        <item x="477"/>
        <item x="1193"/>
        <item x="11"/>
        <item x="997"/>
        <item x="791"/>
        <item x="486"/>
        <item x="901"/>
        <item x="225"/>
        <item x="973"/>
        <item x="1115"/>
        <item x="456"/>
        <item x="481"/>
        <item x="218"/>
        <item x="18"/>
        <item x="288"/>
        <item x="1196"/>
        <item x="1011"/>
        <item x="316"/>
        <item x="956"/>
        <item x="1001"/>
        <item x="1037"/>
        <item x="1028"/>
        <item x="421"/>
        <item x="354"/>
        <item x="534"/>
        <item x="1066"/>
        <item x="540"/>
        <item x="1282"/>
        <item x="582"/>
        <item x="155"/>
        <item x="848"/>
        <item x="945"/>
        <item x="1233"/>
        <item x="1324"/>
        <item x="1135"/>
        <item x="106"/>
        <item x="913"/>
        <item x="88"/>
        <item x="1032"/>
        <item x="1053"/>
        <item x="1264"/>
        <item x="677"/>
        <item x="410"/>
        <item x="311"/>
        <item x="1009"/>
        <item x="705"/>
        <item x="180"/>
        <item x="773"/>
        <item x="771"/>
        <item x="197"/>
        <item x="1253"/>
        <item x="992"/>
        <item x="149"/>
        <item x="292"/>
        <item x="359"/>
        <item x="847"/>
        <item x="1180"/>
        <item x="905"/>
        <item x="249"/>
        <item x="528"/>
        <item x="163"/>
        <item x="40"/>
        <item x="269"/>
        <item x="904"/>
        <item x="886"/>
        <item x="1169"/>
        <item x="567"/>
        <item x="533"/>
        <item x="45"/>
        <item x="494"/>
        <item x="312"/>
        <item x="765"/>
        <item x="423"/>
        <item x="95"/>
        <item x="469"/>
        <item x="515"/>
        <item x="1080"/>
        <item x="363"/>
        <item x="987"/>
        <item x="369"/>
        <item x="754"/>
        <item x="48"/>
        <item x="692"/>
        <item x="273"/>
        <item x="175"/>
        <item x="843"/>
        <item x="63"/>
        <item x="364"/>
        <item x="36"/>
        <item x="1317"/>
        <item x="936"/>
        <item x="545"/>
        <item x="1209"/>
        <item x="610"/>
        <item x="1151"/>
        <item x="732"/>
        <item x="1085"/>
        <item x="598"/>
        <item x="327"/>
        <item x="806"/>
        <item x="289"/>
        <item x="712"/>
        <item x="117"/>
        <item x="389"/>
        <item t="default"/>
      </items>
    </pivotField>
    <pivotField showAll="0"/>
    <pivotField showAll="0">
      <items count="3">
        <item x="0"/>
        <item x="1"/>
        <item t="default"/>
      </items>
    </pivotField>
  </pivotFields>
  <rowFields count="1">
    <field x="2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Average of Annual Expenditure in HealthCare" fld="6" subtotal="average" baseField="0" baseItem="0"/>
  </dataFields>
  <formats count="2">
    <format dxfId="36">
      <pivotArea dataOnly="0" labelOnly="1" fieldPosition="0">
        <references count="1">
          <reference field="2" count="1">
            <x v="22"/>
          </reference>
        </references>
      </pivotArea>
    </format>
    <format dxfId="35">
      <pivotArea field="2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3346C7-3B7D-3646-855B-C9948ECF5885}" name="PivotTable14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Gender">
  <location ref="D13:E17" firstHeaderRow="1" firstDataRow="1" firstDataCol="1"/>
  <pivotFields count="9">
    <pivotField showAll="0"/>
    <pivotField showAll="0">
      <items count="6">
        <item x="0"/>
        <item x="1"/>
        <item x="3"/>
        <item x="2"/>
        <item x="4"/>
        <item t="default"/>
      </items>
    </pivotField>
    <pivotField showAll="0">
      <items count="49">
        <item x="15"/>
        <item x="20"/>
        <item x="35"/>
        <item x="18"/>
        <item x="33"/>
        <item x="46"/>
        <item x="0"/>
        <item x="3"/>
        <item x="29"/>
        <item x="27"/>
        <item x="2"/>
        <item x="14"/>
        <item x="37"/>
        <item x="36"/>
        <item x="43"/>
        <item x="16"/>
        <item x="41"/>
        <item x="7"/>
        <item x="45"/>
        <item x="28"/>
        <item x="22"/>
        <item x="34"/>
        <item x="47"/>
        <item x="6"/>
        <item x="38"/>
        <item x="1"/>
        <item x="42"/>
        <item x="24"/>
        <item x="13"/>
        <item x="40"/>
        <item x="12"/>
        <item x="4"/>
        <item x="8"/>
        <item x="32"/>
        <item x="17"/>
        <item x="21"/>
        <item x="11"/>
        <item x="23"/>
        <item x="9"/>
        <item x="44"/>
        <item x="19"/>
        <item x="10"/>
        <item x="5"/>
        <item x="26"/>
        <item x="39"/>
        <item x="25"/>
        <item x="30"/>
        <item x="31"/>
        <item t="default"/>
      </items>
    </pivotField>
    <pivotField numFmtId="164" showAll="0"/>
    <pivotField numFmtId="164" showAll="0"/>
    <pivotField axis="axisRow" showAll="0">
      <items count="4">
        <item x="1"/>
        <item x="0"/>
        <item x="2"/>
        <item t="default"/>
      </items>
    </pivotField>
    <pivotField dataField="1" numFmtId="44" showAll="0">
      <items count="1341">
        <item x="638"/>
        <item x="512"/>
        <item x="83"/>
        <item x="597"/>
        <item x="1165"/>
        <item x="602"/>
        <item x="510"/>
        <item x="362"/>
        <item x="922"/>
        <item x="417"/>
        <item x="640"/>
        <item x="513"/>
        <item x="509"/>
        <item x="838"/>
        <item x="829"/>
        <item x="799"/>
        <item x="972"/>
        <item x="880"/>
        <item x="253"/>
        <item x="622"/>
        <item x="133"/>
        <item x="394"/>
        <item x="637"/>
        <item x="925"/>
        <item x="740"/>
        <item x="62"/>
        <item x="706"/>
        <item x="68"/>
        <item x="174"/>
        <item x="96"/>
        <item x="1255"/>
        <item x="811"/>
        <item x="1163"/>
        <item x="1072"/>
        <item x="358"/>
        <item x="263"/>
        <item x="716"/>
        <item x="213"/>
        <item x="698"/>
        <item x="209"/>
        <item x="1092"/>
        <item x="994"/>
        <item x="28"/>
        <item x="1302"/>
        <item x="1099"/>
        <item x="384"/>
        <item x="104"/>
        <item x="733"/>
        <item x="131"/>
        <item x="1186"/>
        <item x="80"/>
        <item x="529"/>
        <item x="125"/>
        <item x="350"/>
        <item x="629"/>
        <item x="1160"/>
        <item x="779"/>
        <item x="1214"/>
        <item x="1188"/>
        <item x="541"/>
        <item x="1211"/>
        <item x="1185"/>
        <item x="1252"/>
        <item x="379"/>
        <item x="1202"/>
        <item x="789"/>
        <item x="514"/>
        <item x="339"/>
        <item x="416"/>
        <item x="475"/>
        <item x="949"/>
        <item x="535"/>
        <item x="1103"/>
        <item x="468"/>
        <item x="782"/>
        <item x="871"/>
        <item x="583"/>
        <item x="719"/>
        <item x="1242"/>
        <item x="879"/>
        <item x="1204"/>
        <item x="280"/>
        <item x="523"/>
        <item x="178"/>
        <item x="122"/>
        <item x="1184"/>
        <item x="1212"/>
        <item x="726"/>
        <item x="801"/>
        <item x="108"/>
        <item x="208"/>
        <item x="675"/>
        <item x="342"/>
        <item x="34"/>
        <item x="1057"/>
        <item x="103"/>
        <item x="1065"/>
        <item x="1147"/>
        <item x="271"/>
        <item x="1190"/>
        <item x="1108"/>
        <item x="590"/>
        <item x="547"/>
        <item x="286"/>
        <item x="628"/>
        <item x="674"/>
        <item x="892"/>
        <item x="1010"/>
        <item x="182"/>
        <item x="52"/>
        <item x="403"/>
        <item x="73"/>
        <item x="61"/>
        <item x="398"/>
        <item x="898"/>
        <item x="236"/>
        <item x="50"/>
        <item x="1061"/>
        <item x="1089"/>
        <item x="592"/>
        <item x="1040"/>
        <item x="51"/>
        <item x="144"/>
        <item x="729"/>
        <item x="958"/>
        <item x="107"/>
        <item x="1162"/>
        <item x="129"/>
        <item x="708"/>
        <item x="820"/>
        <item x="854"/>
        <item x="893"/>
        <item x="374"/>
        <item x="998"/>
        <item x="1243"/>
        <item x="499"/>
        <item x="1237"/>
        <item x="853"/>
        <item x="1018"/>
        <item x="599"/>
        <item x="1044"/>
        <item x="161"/>
        <item x="1102"/>
        <item x="130"/>
        <item x="1168"/>
        <item x="293"/>
        <item x="460"/>
        <item x="60"/>
        <item x="101"/>
        <item x="42"/>
        <item x="251"/>
        <item x="620"/>
        <item x="609"/>
        <item x="888"/>
        <item x="569"/>
        <item x="1301"/>
        <item x="25"/>
        <item x="151"/>
        <item x="69"/>
        <item x="673"/>
        <item x="1039"/>
        <item x="962"/>
        <item x="989"/>
        <item x="282"/>
        <item x="1182"/>
        <item x="230"/>
        <item x="211"/>
        <item x="390"/>
        <item x="383"/>
        <item x="929"/>
        <item x="908"/>
        <item x="487"/>
        <item x="651"/>
        <item x="614"/>
        <item x="1303"/>
        <item x="391"/>
        <item x="1205"/>
        <item x="1000"/>
        <item x="371"/>
        <item x="110"/>
        <item x="990"/>
        <item x="1003"/>
        <item x="862"/>
        <item x="562"/>
        <item x="1130"/>
        <item x="258"/>
        <item x="1284"/>
        <item x="687"/>
        <item x="1273"/>
        <item x="304"/>
        <item x="1034"/>
        <item x="4"/>
        <item x="526"/>
        <item x="97"/>
        <item x="873"/>
        <item x="443"/>
        <item x="1144"/>
        <item x="378"/>
        <item x="309"/>
        <item x="310"/>
        <item x="463"/>
        <item x="553"/>
        <item x="413"/>
        <item x="281"/>
        <item x="1259"/>
        <item x="91"/>
        <item x="1177"/>
        <item x="1314"/>
        <item x="697"/>
        <item x="795"/>
        <item x="408"/>
        <item x="349"/>
        <item x="192"/>
        <item x="419"/>
        <item x="1291"/>
        <item x="239"/>
        <item x="808"/>
        <item x="662"/>
        <item x="931"/>
        <item x="1337"/>
        <item x="521"/>
        <item x="44"/>
        <item x="1043"/>
        <item x="753"/>
        <item x="38"/>
        <item x="441"/>
        <item x="982"/>
        <item x="1101"/>
        <item x="19"/>
        <item x="724"/>
        <item x="676"/>
        <item x="1005"/>
        <item x="407"/>
        <item x="426"/>
        <item x="1051"/>
        <item x="270"/>
        <item x="1119"/>
        <item x="953"/>
        <item x="257"/>
        <item x="1176"/>
        <item x="140"/>
        <item x="402"/>
        <item x="696"/>
        <item x="969"/>
        <item x="630"/>
        <item x="1206"/>
        <item x="1307"/>
        <item x="100"/>
        <item x="787"/>
        <item x="58"/>
        <item x="957"/>
        <item x="356"/>
        <item x="1267"/>
        <item x="626"/>
        <item x="807"/>
        <item x="162"/>
        <item x="917"/>
        <item x="498"/>
        <item x="1125"/>
        <item x="1148"/>
        <item x="825"/>
        <item x="321"/>
        <item x="881"/>
        <item x="37"/>
        <item x="770"/>
        <item x="948"/>
        <item x="1336"/>
        <item x="758"/>
        <item x="490"/>
        <item x="930"/>
        <item x="728"/>
        <item x="71"/>
        <item x="497"/>
        <item x="670"/>
        <item x="345"/>
        <item x="1334"/>
        <item x="2"/>
        <item x="902"/>
        <item x="67"/>
        <item x="176"/>
        <item x="93"/>
        <item x="1170"/>
        <item x="576"/>
        <item x="560"/>
        <item x="1152"/>
        <item x="572"/>
        <item x="77"/>
        <item x="1006"/>
        <item x="450"/>
        <item x="1007"/>
        <item x="1071"/>
        <item x="986"/>
        <item x="98"/>
        <item x="550"/>
        <item x="751"/>
        <item x="1021"/>
        <item x="1060"/>
        <item x="193"/>
        <item x="952"/>
        <item x="1236"/>
        <item x="105"/>
        <item x="449"/>
        <item x="815"/>
        <item x="65"/>
        <item x="910"/>
        <item x="1091"/>
        <item x="1328"/>
        <item x="1274"/>
        <item x="1033"/>
        <item x="891"/>
        <item x="1068"/>
        <item x="207"/>
        <item x="112"/>
        <item x="976"/>
        <item x="926"/>
        <item x="613"/>
        <item x="485"/>
        <item x="1086"/>
        <item x="1016"/>
        <item x="715"/>
        <item x="179"/>
        <item x="380"/>
        <item x="1104"/>
        <item x="504"/>
        <item x="264"/>
        <item x="1332"/>
        <item x="747"/>
        <item x="652"/>
        <item x="1153"/>
        <item x="618"/>
        <item x="691"/>
        <item x="561"/>
        <item x="1077"/>
        <item x="285"/>
        <item x="84"/>
        <item x="1288"/>
        <item x="714"/>
        <item x="899"/>
        <item x="1256"/>
        <item x="649"/>
        <item x="314"/>
        <item x="467"/>
        <item x="1123"/>
        <item x="115"/>
        <item x="946"/>
        <item x="519"/>
        <item x="1244"/>
        <item x="591"/>
        <item x="1292"/>
        <item x="865"/>
        <item x="139"/>
        <item x="695"/>
        <item x="915"/>
        <item x="55"/>
        <item x="780"/>
        <item x="678"/>
        <item x="743"/>
        <item x="840"/>
        <item x="1322"/>
        <item x="1127"/>
        <item x="859"/>
        <item x="1215"/>
        <item x="617"/>
        <item x="1035"/>
        <item x="1159"/>
        <item x="171"/>
        <item x="1096"/>
        <item x="347"/>
        <item x="781"/>
        <item x="868"/>
        <item x="1046"/>
        <item x="1320"/>
        <item x="279"/>
        <item x="433"/>
        <item x="222"/>
        <item x="1197"/>
        <item x="480"/>
        <item x="822"/>
        <item x="114"/>
        <item x="1134"/>
        <item x="1192"/>
        <item x="435"/>
        <item x="774"/>
        <item x="539"/>
        <item x="1326"/>
        <item x="1207"/>
        <item x="1067"/>
        <item x="458"/>
        <item x="1076"/>
        <item x="152"/>
        <item x="1201"/>
        <item x="739"/>
        <item x="1048"/>
        <item x="954"/>
        <item x="322"/>
        <item x="1238"/>
        <item x="546"/>
        <item x="876"/>
        <item x="803"/>
        <item x="142"/>
        <item x="856"/>
        <item x="299"/>
        <item x="1287"/>
        <item x="479"/>
        <item x="757"/>
        <item x="119"/>
        <item x="111"/>
        <item x="191"/>
        <item x="950"/>
        <item x="343"/>
        <item x="136"/>
        <item x="1216"/>
        <item x="793"/>
        <item x="975"/>
        <item x="506"/>
        <item x="8"/>
        <item x="919"/>
        <item x="66"/>
        <item x="393"/>
        <item x="817"/>
        <item x="134"/>
        <item x="305"/>
        <item x="864"/>
        <item x="883"/>
        <item x="202"/>
        <item x="146"/>
        <item x="189"/>
        <item x="693"/>
        <item x="1310"/>
        <item x="386"/>
        <item x="993"/>
        <item x="1300"/>
        <item x="511"/>
        <item x="39"/>
        <item x="203"/>
        <item x="150"/>
        <item x="283"/>
        <item x="242"/>
        <item x="1250"/>
        <item x="409"/>
        <item x="755"/>
        <item x="810"/>
        <item x="268"/>
        <item x="333"/>
        <item x="1084"/>
        <item x="1146"/>
        <item x="679"/>
        <item x="267"/>
        <item x="720"/>
        <item x="762"/>
        <item x="361"/>
        <item x="116"/>
        <item x="323"/>
        <item x="737"/>
        <item x="399"/>
        <item x="785"/>
        <item x="1299"/>
        <item x="849"/>
        <item x="168"/>
        <item x="1132"/>
        <item x="1133"/>
        <item x="220"/>
        <item x="484"/>
        <item x="1265"/>
        <item x="823"/>
        <item x="1295"/>
        <item x="324"/>
        <item x="22"/>
        <item x="1073"/>
        <item x="565"/>
        <item x="74"/>
        <item x="1309"/>
        <item x="974"/>
        <item x="1022"/>
        <item x="1014"/>
        <item x="1088"/>
        <item x="216"/>
        <item x="1321"/>
        <item x="699"/>
        <item x="184"/>
        <item x="809"/>
        <item x="232"/>
        <item x="159"/>
        <item x="736"/>
        <item x="963"/>
        <item x="1137"/>
        <item x="1052"/>
        <item x="1055"/>
        <item x="877"/>
        <item x="1298"/>
        <item x="1223"/>
        <item x="878"/>
        <item x="261"/>
        <item x="516"/>
        <item x="1118"/>
        <item x="858"/>
        <item x="657"/>
        <item x="306"/>
        <item x="1"/>
        <item x="909"/>
        <item x="1230"/>
        <item x="1270"/>
        <item x="1024"/>
        <item x="942"/>
        <item x="297"/>
        <item x="524"/>
        <item x="1029"/>
        <item x="794"/>
        <item x="1095"/>
        <item x="875"/>
        <item x="157"/>
        <item x="204"/>
        <item x="790"/>
        <item x="70"/>
        <item x="1121"/>
        <item x="681"/>
        <item x="1140"/>
        <item x="1081"/>
        <item x="12"/>
        <item x="1164"/>
        <item x="531"/>
        <item x="1036"/>
        <item x="1294"/>
        <item x="525"/>
        <item x="543"/>
        <item x="99"/>
        <item x="669"/>
        <item x="228"/>
        <item x="666"/>
        <item x="797"/>
        <item x="434"/>
        <item x="1171"/>
        <item x="315"/>
        <item x="1107"/>
        <item x="429"/>
        <item x="1257"/>
        <item x="947"/>
        <item x="1217"/>
        <item x="64"/>
        <item x="1136"/>
        <item x="573"/>
        <item x="589"/>
        <item x="900"/>
        <item x="918"/>
        <item x="796"/>
        <item x="826"/>
        <item x="424"/>
        <item x="1239"/>
        <item x="298"/>
        <item x="1218"/>
        <item x="462"/>
        <item x="718"/>
        <item x="124"/>
        <item x="466"/>
        <item x="317"/>
        <item x="351"/>
        <item x="920"/>
        <item x="357"/>
        <item x="377"/>
        <item x="611"/>
        <item x="654"/>
        <item x="522"/>
        <item x="1227"/>
        <item x="198"/>
        <item x="959"/>
        <item x="587"/>
        <item x="127"/>
        <item x="1278"/>
        <item x="355"/>
        <item x="352"/>
        <item x="24"/>
        <item x="215"/>
        <item x="1143"/>
        <item x="474"/>
        <item x="428"/>
        <item x="1199"/>
        <item x="381"/>
        <item x="79"/>
        <item x="824"/>
        <item x="414"/>
        <item x="851"/>
        <item x="1090"/>
        <item x="457"/>
        <item x="241"/>
        <item x="1142"/>
        <item x="1338"/>
        <item x="752"/>
        <item x="1247"/>
        <item x="890"/>
        <item x="186"/>
        <item x="5"/>
        <item x="951"/>
        <item x="143"/>
        <item x="1154"/>
        <item x="1064"/>
        <item x="135"/>
        <item x="981"/>
        <item x="1245"/>
        <item x="821"/>
        <item x="935"/>
        <item x="1254"/>
        <item x="1286"/>
        <item x="961"/>
        <item x="701"/>
        <item x="777"/>
        <item x="578"/>
        <item x="1229"/>
        <item x="346"/>
        <item x="660"/>
        <item x="1262"/>
        <item x="577"/>
        <item x="471"/>
        <item x="196"/>
        <item x="1266"/>
        <item x="750"/>
        <item x="464"/>
        <item x="551"/>
        <item x="694"/>
        <item x="427"/>
        <item x="1263"/>
        <item x="1240"/>
        <item x="296"/>
        <item x="861"/>
        <item x="717"/>
        <item x="141"/>
        <item x="1058"/>
        <item x="1013"/>
        <item x="353"/>
        <item x="1260"/>
        <item x="1323"/>
        <item x="431"/>
        <item x="476"/>
        <item x="274"/>
        <item x="612"/>
        <item x="804"/>
        <item x="555"/>
        <item x="672"/>
        <item x="128"/>
        <item x="730"/>
        <item x="1330"/>
        <item x="964"/>
        <item x="1113"/>
        <item x="1219"/>
        <item x="360"/>
        <item x="1158"/>
        <item x="792"/>
        <item x="1054"/>
        <item x="451"/>
        <item x="924"/>
        <item x="1020"/>
        <item x="831"/>
        <item x="635"/>
        <item x="341"/>
        <item x="30"/>
        <item x="1167"/>
        <item x="960"/>
        <item x="748"/>
        <item x="1228"/>
        <item x="420"/>
        <item x="764"/>
        <item x="885"/>
        <item x="680"/>
        <item x="857"/>
        <item x="291"/>
        <item x="1112"/>
        <item x="1203"/>
        <item x="566"/>
        <item x="980"/>
        <item x="1111"/>
        <item x="767"/>
        <item x="647"/>
        <item x="999"/>
        <item x="1195"/>
        <item x="1289"/>
        <item x="1145"/>
        <item x="682"/>
        <item x="1175"/>
        <item x="1174"/>
        <item x="702"/>
        <item x="619"/>
        <item x="894"/>
        <item x="828"/>
        <item x="1318"/>
        <item x="542"/>
        <item x="49"/>
        <item x="319"/>
        <item x="517"/>
        <item x="1315"/>
        <item x="703"/>
        <item x="557"/>
        <item x="536"/>
        <item x="772"/>
        <item x="869"/>
        <item x="43"/>
        <item x="683"/>
        <item x="472"/>
        <item x="16"/>
        <item x="1311"/>
        <item x="874"/>
        <item x="21"/>
        <item x="642"/>
        <item x="81"/>
        <item x="923"/>
        <item x="308"/>
        <item x="432"/>
        <item x="756"/>
        <item x="248"/>
        <item x="1306"/>
        <item x="1030"/>
        <item x="625"/>
        <item x="850"/>
        <item x="685"/>
        <item x="934"/>
        <item x="397"/>
        <item x="996"/>
        <item x="14"/>
        <item x="250"/>
        <item x="633"/>
        <item x="1283"/>
        <item x="295"/>
        <item x="866"/>
        <item x="313"/>
        <item x="1179"/>
        <item x="300"/>
        <item x="102"/>
        <item x="194"/>
        <item x="955"/>
        <item x="1149"/>
        <item x="928"/>
        <item x="265"/>
        <item x="89"/>
        <item x="860"/>
        <item x="247"/>
        <item x="1063"/>
        <item x="939"/>
        <item x="1050"/>
        <item x="235"/>
        <item x="1281"/>
        <item x="1208"/>
        <item x="275"/>
        <item x="966"/>
        <item x="375"/>
        <item x="991"/>
        <item x="709"/>
        <item x="563"/>
        <item x="558"/>
        <item x="852"/>
        <item x="334"/>
        <item x="608"/>
        <item x="571"/>
        <item x="1106"/>
        <item x="303"/>
        <item x="1191"/>
        <item x="92"/>
        <item x="368"/>
        <item x="727"/>
        <item x="937"/>
        <item x="187"/>
        <item x="1305"/>
        <item x="690"/>
        <item x="1235"/>
        <item x="501"/>
        <item x="520"/>
        <item x="518"/>
        <item x="1138"/>
        <item x="1210"/>
        <item x="206"/>
        <item x="1074"/>
        <item x="214"/>
        <item x="738"/>
        <item x="655"/>
        <item x="344"/>
        <item x="912"/>
        <item x="326"/>
        <item x="455"/>
        <item x="579"/>
        <item x="615"/>
        <item x="1070"/>
        <item x="744"/>
        <item x="761"/>
        <item x="1047"/>
        <item x="412"/>
        <item x="1178"/>
        <item x="446"/>
        <item x="156"/>
        <item x="1161"/>
        <item x="1333"/>
        <item x="1297"/>
        <item x="556"/>
        <item x="722"/>
        <item x="1220"/>
        <item x="818"/>
        <item x="340"/>
        <item x="167"/>
        <item x="530"/>
        <item x="665"/>
        <item x="1183"/>
        <item x="1114"/>
        <item x="13"/>
        <item x="392"/>
        <item x="659"/>
        <item x="223"/>
        <item x="1129"/>
        <item x="832"/>
        <item x="833"/>
        <item x="1094"/>
        <item x="1325"/>
        <item x="245"/>
        <item x="1120"/>
        <item x="439"/>
        <item x="188"/>
        <item x="641"/>
        <item x="783"/>
        <item x="1269"/>
        <item x="199"/>
        <item x="365"/>
        <item x="932"/>
        <item x="256"/>
        <item x="1078"/>
        <item x="260"/>
        <item x="834"/>
        <item x="461"/>
        <item x="1027"/>
        <item x="689"/>
        <item x="27"/>
        <item x="584"/>
        <item x="473"/>
        <item x="1008"/>
        <item x="85"/>
        <item x="1225"/>
        <item x="977"/>
        <item x="643"/>
        <item x="1079"/>
        <item x="667"/>
        <item x="246"/>
        <item x="90"/>
        <item x="688"/>
        <item x="1166"/>
        <item x="338"/>
        <item x="1002"/>
        <item x="1157"/>
        <item x="600"/>
        <item x="760"/>
        <item x="26"/>
        <item x="872"/>
        <item x="388"/>
        <item x="502"/>
        <item x="570"/>
        <item x="538"/>
        <item x="1049"/>
        <item x="153"/>
        <item x="970"/>
        <item x="1221"/>
        <item x="290"/>
        <item x="596"/>
        <item x="839"/>
        <item x="489"/>
        <item x="482"/>
        <item x="1045"/>
        <item x="46"/>
        <item x="830"/>
        <item x="1069"/>
        <item x="367"/>
        <item x="10"/>
        <item x="564"/>
        <item x="320"/>
        <item x="1139"/>
        <item x="907"/>
        <item x="121"/>
        <item x="109"/>
        <item x="1026"/>
        <item x="452"/>
        <item x="32"/>
        <item x="723"/>
        <item x="1293"/>
        <item x="405"/>
        <item x="668"/>
        <item x="1308"/>
        <item x="927"/>
        <item x="493"/>
        <item x="1105"/>
        <item x="94"/>
        <item x="1272"/>
        <item x="1248"/>
        <item x="661"/>
        <item x="240"/>
        <item x="725"/>
        <item x="148"/>
        <item x="444"/>
        <item x="1313"/>
        <item x="1117"/>
        <item x="805"/>
        <item x="53"/>
        <item x="814"/>
        <item x="126"/>
        <item x="606"/>
        <item x="802"/>
        <item x="586"/>
        <item x="488"/>
        <item x="505"/>
        <item x="165"/>
        <item x="266"/>
        <item x="903"/>
        <item x="985"/>
        <item x="983"/>
        <item x="1122"/>
        <item x="483"/>
        <item x="1312"/>
        <item x="145"/>
        <item x="607"/>
        <item x="593"/>
        <item x="170"/>
        <item x="1100"/>
        <item x="491"/>
        <item x="210"/>
        <item x="212"/>
        <item x="1004"/>
        <item x="385"/>
        <item x="911"/>
        <item x="664"/>
        <item x="190"/>
        <item x="1277"/>
        <item x="979"/>
        <item x="166"/>
        <item x="644"/>
        <item x="229"/>
        <item x="132"/>
        <item x="745"/>
        <item x="710"/>
        <item x="508"/>
        <item x="478"/>
        <item x="800"/>
        <item x="1251"/>
        <item x="548"/>
        <item x="844"/>
        <item x="1316"/>
        <item x="1296"/>
        <item x="759"/>
        <item x="1012"/>
        <item x="138"/>
        <item x="1075"/>
        <item x="1222"/>
        <item x="634"/>
        <item x="329"/>
        <item x="1023"/>
        <item x="1155"/>
        <item x="301"/>
        <item x="650"/>
        <item x="47"/>
        <item x="453"/>
        <item x="382"/>
        <item x="1226"/>
        <item x="527"/>
        <item x="1258"/>
        <item x="1275"/>
        <item x="1194"/>
        <item x="1098"/>
        <item x="1056"/>
        <item x="845"/>
        <item x="1017"/>
        <item x="325"/>
        <item x="1093"/>
        <item x="1124"/>
        <item x="348"/>
        <item x="1025"/>
        <item x="1335"/>
        <item x="387"/>
        <item x="552"/>
        <item x="1041"/>
        <item x="221"/>
        <item x="1231"/>
        <item x="185"/>
        <item x="624"/>
        <item x="86"/>
        <item x="658"/>
        <item x="411"/>
        <item x="254"/>
        <item x="1187"/>
        <item x="56"/>
        <item x="492"/>
        <item x="205"/>
        <item x="284"/>
        <item x="616"/>
        <item x="648"/>
        <item x="500"/>
        <item x="307"/>
        <item x="984"/>
        <item x="778"/>
        <item x="118"/>
        <item x="318"/>
        <item x="503"/>
        <item x="370"/>
        <item x="31"/>
        <item x="916"/>
        <item x="436"/>
        <item x="373"/>
        <item x="17"/>
        <item x="1083"/>
        <item x="786"/>
        <item x="812"/>
        <item x="75"/>
        <item x="827"/>
        <item x="769"/>
        <item x="741"/>
        <item x="837"/>
        <item x="231"/>
        <item x="20"/>
        <item x="158"/>
        <item x="294"/>
        <item x="172"/>
        <item x="889"/>
        <item x="219"/>
        <item x="0"/>
        <item x="1276"/>
        <item x="438"/>
        <item x="372"/>
        <item x="1279"/>
        <item x="278"/>
        <item x="332"/>
        <item x="887"/>
        <item x="971"/>
        <item x="1019"/>
        <item x="933"/>
        <item x="605"/>
        <item x="1327"/>
        <item x="169"/>
        <item x="252"/>
        <item x="841"/>
        <item x="639"/>
        <item x="1015"/>
        <item x="243"/>
        <item x="549"/>
        <item x="1246"/>
        <item x="1126"/>
        <item x="537"/>
        <item x="836"/>
        <item x="632"/>
        <item x="181"/>
        <item x="1268"/>
        <item x="835"/>
        <item x="330"/>
        <item x="768"/>
        <item x="183"/>
        <item x="813"/>
        <item x="1329"/>
        <item x="302"/>
        <item x="1097"/>
        <item x="882"/>
        <item x="259"/>
        <item x="400"/>
        <item x="1280"/>
        <item x="1285"/>
        <item x="495"/>
        <item x="636"/>
        <item x="921"/>
        <item x="7"/>
        <item x="113"/>
        <item x="906"/>
        <item x="87"/>
        <item x="645"/>
        <item x="33"/>
        <item x="965"/>
        <item x="1156"/>
        <item x="914"/>
        <item x="604"/>
        <item x="401"/>
        <item x="465"/>
        <item x="238"/>
        <item x="217"/>
        <item x="337"/>
        <item x="594"/>
        <item x="700"/>
        <item x="704"/>
        <item x="568"/>
        <item x="988"/>
        <item x="1261"/>
        <item x="944"/>
        <item x="938"/>
        <item x="82"/>
        <item x="867"/>
        <item x="1173"/>
        <item x="1304"/>
        <item x="331"/>
        <item x="54"/>
        <item x="507"/>
        <item x="897"/>
        <item x="816"/>
        <item x="1224"/>
        <item x="742"/>
        <item x="646"/>
        <item x="559"/>
        <item x="244"/>
        <item x="788"/>
        <item x="447"/>
        <item x="404"/>
        <item x="978"/>
        <item x="1319"/>
        <item x="1234"/>
        <item x="1232"/>
        <item x="749"/>
        <item x="735"/>
        <item x="376"/>
        <item x="544"/>
        <item x="842"/>
        <item x="721"/>
        <item x="623"/>
        <item x="863"/>
        <item x="1042"/>
        <item x="601"/>
        <item x="1062"/>
        <item x="575"/>
        <item x="1189"/>
        <item x="1213"/>
        <item x="470"/>
        <item x="287"/>
        <item x="3"/>
        <item x="9"/>
        <item x="1141"/>
        <item x="328"/>
        <item x="595"/>
        <item x="532"/>
        <item x="395"/>
        <item x="580"/>
        <item x="1241"/>
        <item x="72"/>
        <item x="255"/>
        <item x="425"/>
        <item x="585"/>
        <item x="653"/>
        <item x="631"/>
        <item x="226"/>
        <item x="15"/>
        <item x="200"/>
        <item x="59"/>
        <item x="164"/>
        <item x="233"/>
        <item x="943"/>
        <item x="406"/>
        <item x="734"/>
        <item x="496"/>
        <item x="581"/>
        <item x="262"/>
        <item x="57"/>
        <item x="995"/>
        <item x="1128"/>
        <item x="846"/>
        <item x="147"/>
        <item x="763"/>
        <item x="1172"/>
        <item x="445"/>
        <item x="396"/>
        <item x="437"/>
        <item x="554"/>
        <item x="819"/>
        <item x="1038"/>
        <item x="35"/>
        <item x="418"/>
        <item x="968"/>
        <item x="588"/>
        <item x="177"/>
        <item x="896"/>
        <item x="366"/>
        <item x="1082"/>
        <item x="656"/>
        <item x="775"/>
        <item x="798"/>
        <item x="76"/>
        <item x="6"/>
        <item x="1150"/>
        <item x="195"/>
        <item x="154"/>
        <item x="276"/>
        <item x="707"/>
        <item x="684"/>
        <item x="78"/>
        <item x="23"/>
        <item x="671"/>
        <item x="234"/>
        <item x="627"/>
        <item x="746"/>
        <item x="1271"/>
        <item x="940"/>
        <item x="1290"/>
        <item x="1110"/>
        <item x="120"/>
        <item x="459"/>
        <item x="574"/>
        <item x="731"/>
        <item x="442"/>
        <item x="336"/>
        <item x="1031"/>
        <item x="173"/>
        <item x="160"/>
        <item x="711"/>
        <item x="895"/>
        <item x="1200"/>
        <item x="335"/>
        <item x="1087"/>
        <item x="422"/>
        <item x="137"/>
        <item x="784"/>
        <item x="41"/>
        <item x="1116"/>
        <item x="603"/>
        <item x="1339"/>
        <item x="448"/>
        <item x="1131"/>
        <item x="776"/>
        <item x="29"/>
        <item x="1109"/>
        <item x="686"/>
        <item x="201"/>
        <item x="1249"/>
        <item x="870"/>
        <item x="967"/>
        <item x="1181"/>
        <item x="415"/>
        <item x="884"/>
        <item x="855"/>
        <item x="1331"/>
        <item x="454"/>
        <item x="440"/>
        <item x="941"/>
        <item x="224"/>
        <item x="227"/>
        <item x="123"/>
        <item x="430"/>
        <item x="766"/>
        <item x="272"/>
        <item x="663"/>
        <item x="277"/>
        <item x="621"/>
        <item x="1059"/>
        <item x="1198"/>
        <item x="237"/>
        <item x="713"/>
        <item x="477"/>
        <item x="1193"/>
        <item x="11"/>
        <item x="997"/>
        <item x="791"/>
        <item x="486"/>
        <item x="901"/>
        <item x="225"/>
        <item x="973"/>
        <item x="1115"/>
        <item x="456"/>
        <item x="481"/>
        <item x="218"/>
        <item x="18"/>
        <item x="288"/>
        <item x="1196"/>
        <item x="1011"/>
        <item x="316"/>
        <item x="956"/>
        <item x="1001"/>
        <item x="1037"/>
        <item x="1028"/>
        <item x="421"/>
        <item x="354"/>
        <item x="534"/>
        <item x="1066"/>
        <item x="540"/>
        <item x="1282"/>
        <item x="582"/>
        <item x="155"/>
        <item x="848"/>
        <item x="945"/>
        <item x="1233"/>
        <item x="1324"/>
        <item x="1135"/>
        <item x="106"/>
        <item x="913"/>
        <item x="88"/>
        <item x="1032"/>
        <item x="1053"/>
        <item x="1264"/>
        <item x="677"/>
        <item x="410"/>
        <item x="311"/>
        <item x="1009"/>
        <item x="705"/>
        <item x="180"/>
        <item x="773"/>
        <item x="771"/>
        <item x="197"/>
        <item x="1253"/>
        <item x="992"/>
        <item x="149"/>
        <item x="292"/>
        <item x="359"/>
        <item x="847"/>
        <item x="1180"/>
        <item x="905"/>
        <item x="249"/>
        <item x="528"/>
        <item x="163"/>
        <item x="40"/>
        <item x="269"/>
        <item x="904"/>
        <item x="886"/>
        <item x="1169"/>
        <item x="567"/>
        <item x="533"/>
        <item x="45"/>
        <item x="494"/>
        <item x="312"/>
        <item x="765"/>
        <item x="423"/>
        <item x="95"/>
        <item x="469"/>
        <item x="515"/>
        <item x="1080"/>
        <item x="363"/>
        <item x="987"/>
        <item x="369"/>
        <item x="754"/>
        <item x="48"/>
        <item x="692"/>
        <item x="273"/>
        <item x="175"/>
        <item x="843"/>
        <item x="63"/>
        <item x="364"/>
        <item x="36"/>
        <item x="1317"/>
        <item x="936"/>
        <item x="545"/>
        <item x="1209"/>
        <item x="610"/>
        <item x="1151"/>
        <item x="732"/>
        <item x="1085"/>
        <item x="598"/>
        <item x="327"/>
        <item x="806"/>
        <item x="289"/>
        <item x="712"/>
        <item x="117"/>
        <item x="389"/>
        <item t="default"/>
      </items>
    </pivotField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Annual Expenditure in HealthCare" fld="6" subtotal="count" baseField="0" baseItem="0"/>
  </dataFields>
  <formats count="2">
    <format dxfId="38">
      <pivotArea collapsedLevelsAreSubtotals="1" fieldPosition="0">
        <references count="1">
          <reference field="5" count="1">
            <x v="1"/>
          </reference>
        </references>
      </pivotArea>
    </format>
    <format dxfId="37">
      <pivotArea dataOnly="0" labelOnly="1" fieldPosition="0">
        <references count="1">
          <reference field="5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5EFEB4-855F-B742-94FC-062AF042A82C}" name="PivotTable1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Smoker">
  <location ref="D30:E33" firstHeaderRow="1" firstDataRow="1" firstDataCol="1"/>
  <pivotFields count="9">
    <pivotField showAll="0"/>
    <pivotField showAll="0">
      <items count="6">
        <item x="0"/>
        <item x="1"/>
        <item x="3"/>
        <item x="2"/>
        <item x="4"/>
        <item t="default"/>
      </items>
    </pivotField>
    <pivotField showAll="0">
      <items count="49">
        <item x="15"/>
        <item x="20"/>
        <item x="35"/>
        <item x="18"/>
        <item x="33"/>
        <item x="46"/>
        <item x="0"/>
        <item x="3"/>
        <item x="29"/>
        <item x="27"/>
        <item x="2"/>
        <item x="14"/>
        <item x="37"/>
        <item x="36"/>
        <item x="43"/>
        <item x="16"/>
        <item x="41"/>
        <item x="7"/>
        <item x="45"/>
        <item x="28"/>
        <item x="22"/>
        <item x="34"/>
        <item x="47"/>
        <item x="6"/>
        <item x="38"/>
        <item x="1"/>
        <item x="42"/>
        <item x="24"/>
        <item x="13"/>
        <item x="40"/>
        <item x="12"/>
        <item x="4"/>
        <item x="8"/>
        <item x="32"/>
        <item x="17"/>
        <item x="21"/>
        <item x="11"/>
        <item x="23"/>
        <item x="9"/>
        <item x="44"/>
        <item x="19"/>
        <item x="10"/>
        <item x="5"/>
        <item x="26"/>
        <item x="39"/>
        <item x="25"/>
        <item x="30"/>
        <item x="31"/>
        <item t="default"/>
      </items>
    </pivotField>
    <pivotField numFmtId="164" showAll="0"/>
    <pivotField numFmtId="164" showAll="0"/>
    <pivotField showAll="0">
      <items count="4">
        <item x="1"/>
        <item x="0"/>
        <item x="2"/>
        <item t="default"/>
      </items>
    </pivotField>
    <pivotField dataField="1" numFmtId="44" showAll="0">
      <items count="1341">
        <item x="638"/>
        <item x="512"/>
        <item x="83"/>
        <item x="597"/>
        <item x="1165"/>
        <item x="602"/>
        <item x="510"/>
        <item x="362"/>
        <item x="922"/>
        <item x="417"/>
        <item x="640"/>
        <item x="513"/>
        <item x="509"/>
        <item x="838"/>
        <item x="829"/>
        <item x="799"/>
        <item x="972"/>
        <item x="880"/>
        <item x="253"/>
        <item x="622"/>
        <item x="133"/>
        <item x="394"/>
        <item x="637"/>
        <item x="925"/>
        <item x="740"/>
        <item x="62"/>
        <item x="706"/>
        <item x="68"/>
        <item x="174"/>
        <item x="96"/>
        <item x="1255"/>
        <item x="811"/>
        <item x="1163"/>
        <item x="1072"/>
        <item x="358"/>
        <item x="263"/>
        <item x="716"/>
        <item x="213"/>
        <item x="698"/>
        <item x="209"/>
        <item x="1092"/>
        <item x="994"/>
        <item x="28"/>
        <item x="1302"/>
        <item x="1099"/>
        <item x="384"/>
        <item x="104"/>
        <item x="733"/>
        <item x="131"/>
        <item x="1186"/>
        <item x="80"/>
        <item x="529"/>
        <item x="125"/>
        <item x="350"/>
        <item x="629"/>
        <item x="1160"/>
        <item x="779"/>
        <item x="1214"/>
        <item x="1188"/>
        <item x="541"/>
        <item x="1211"/>
        <item x="1185"/>
        <item x="1252"/>
        <item x="379"/>
        <item x="1202"/>
        <item x="789"/>
        <item x="514"/>
        <item x="339"/>
        <item x="416"/>
        <item x="475"/>
        <item x="949"/>
        <item x="535"/>
        <item x="1103"/>
        <item x="468"/>
        <item x="782"/>
        <item x="871"/>
        <item x="583"/>
        <item x="719"/>
        <item x="1242"/>
        <item x="879"/>
        <item x="1204"/>
        <item x="280"/>
        <item x="523"/>
        <item x="178"/>
        <item x="122"/>
        <item x="1184"/>
        <item x="1212"/>
        <item x="726"/>
        <item x="801"/>
        <item x="108"/>
        <item x="208"/>
        <item x="675"/>
        <item x="342"/>
        <item x="34"/>
        <item x="1057"/>
        <item x="103"/>
        <item x="1065"/>
        <item x="1147"/>
        <item x="271"/>
        <item x="1190"/>
        <item x="1108"/>
        <item x="590"/>
        <item x="547"/>
        <item x="286"/>
        <item x="628"/>
        <item x="674"/>
        <item x="892"/>
        <item x="1010"/>
        <item x="182"/>
        <item x="52"/>
        <item x="403"/>
        <item x="73"/>
        <item x="61"/>
        <item x="398"/>
        <item x="898"/>
        <item x="236"/>
        <item x="50"/>
        <item x="1061"/>
        <item x="1089"/>
        <item x="592"/>
        <item x="1040"/>
        <item x="51"/>
        <item x="144"/>
        <item x="729"/>
        <item x="958"/>
        <item x="107"/>
        <item x="1162"/>
        <item x="129"/>
        <item x="708"/>
        <item x="820"/>
        <item x="854"/>
        <item x="893"/>
        <item x="374"/>
        <item x="998"/>
        <item x="1243"/>
        <item x="499"/>
        <item x="1237"/>
        <item x="853"/>
        <item x="1018"/>
        <item x="599"/>
        <item x="1044"/>
        <item x="161"/>
        <item x="1102"/>
        <item x="130"/>
        <item x="1168"/>
        <item x="293"/>
        <item x="460"/>
        <item x="60"/>
        <item x="101"/>
        <item x="42"/>
        <item x="251"/>
        <item x="620"/>
        <item x="609"/>
        <item x="888"/>
        <item x="569"/>
        <item x="1301"/>
        <item x="25"/>
        <item x="151"/>
        <item x="69"/>
        <item x="673"/>
        <item x="1039"/>
        <item x="962"/>
        <item x="989"/>
        <item x="282"/>
        <item x="1182"/>
        <item x="230"/>
        <item x="211"/>
        <item x="390"/>
        <item x="383"/>
        <item x="929"/>
        <item x="908"/>
        <item x="487"/>
        <item x="651"/>
        <item x="614"/>
        <item x="1303"/>
        <item x="391"/>
        <item x="1205"/>
        <item x="1000"/>
        <item x="371"/>
        <item x="110"/>
        <item x="990"/>
        <item x="1003"/>
        <item x="862"/>
        <item x="562"/>
        <item x="1130"/>
        <item x="258"/>
        <item x="1284"/>
        <item x="687"/>
        <item x="1273"/>
        <item x="304"/>
        <item x="1034"/>
        <item x="4"/>
        <item x="526"/>
        <item x="97"/>
        <item x="873"/>
        <item x="443"/>
        <item x="1144"/>
        <item x="378"/>
        <item x="309"/>
        <item x="310"/>
        <item x="463"/>
        <item x="553"/>
        <item x="413"/>
        <item x="281"/>
        <item x="1259"/>
        <item x="91"/>
        <item x="1177"/>
        <item x="1314"/>
        <item x="697"/>
        <item x="795"/>
        <item x="408"/>
        <item x="349"/>
        <item x="192"/>
        <item x="419"/>
        <item x="1291"/>
        <item x="239"/>
        <item x="808"/>
        <item x="662"/>
        <item x="931"/>
        <item x="1337"/>
        <item x="521"/>
        <item x="44"/>
        <item x="1043"/>
        <item x="753"/>
        <item x="38"/>
        <item x="441"/>
        <item x="982"/>
        <item x="1101"/>
        <item x="19"/>
        <item x="724"/>
        <item x="676"/>
        <item x="1005"/>
        <item x="407"/>
        <item x="426"/>
        <item x="1051"/>
        <item x="270"/>
        <item x="1119"/>
        <item x="953"/>
        <item x="257"/>
        <item x="1176"/>
        <item x="140"/>
        <item x="402"/>
        <item x="696"/>
        <item x="969"/>
        <item x="630"/>
        <item x="1206"/>
        <item x="1307"/>
        <item x="100"/>
        <item x="787"/>
        <item x="58"/>
        <item x="957"/>
        <item x="356"/>
        <item x="1267"/>
        <item x="626"/>
        <item x="807"/>
        <item x="162"/>
        <item x="917"/>
        <item x="498"/>
        <item x="1125"/>
        <item x="1148"/>
        <item x="825"/>
        <item x="321"/>
        <item x="881"/>
        <item x="37"/>
        <item x="770"/>
        <item x="948"/>
        <item x="1336"/>
        <item x="758"/>
        <item x="490"/>
        <item x="930"/>
        <item x="728"/>
        <item x="71"/>
        <item x="497"/>
        <item x="670"/>
        <item x="345"/>
        <item x="1334"/>
        <item x="2"/>
        <item x="902"/>
        <item x="67"/>
        <item x="176"/>
        <item x="93"/>
        <item x="1170"/>
        <item x="576"/>
        <item x="560"/>
        <item x="1152"/>
        <item x="572"/>
        <item x="77"/>
        <item x="1006"/>
        <item x="450"/>
        <item x="1007"/>
        <item x="1071"/>
        <item x="986"/>
        <item x="98"/>
        <item x="550"/>
        <item x="751"/>
        <item x="1021"/>
        <item x="1060"/>
        <item x="193"/>
        <item x="952"/>
        <item x="1236"/>
        <item x="105"/>
        <item x="449"/>
        <item x="815"/>
        <item x="65"/>
        <item x="910"/>
        <item x="1091"/>
        <item x="1328"/>
        <item x="1274"/>
        <item x="1033"/>
        <item x="891"/>
        <item x="1068"/>
        <item x="207"/>
        <item x="112"/>
        <item x="976"/>
        <item x="926"/>
        <item x="613"/>
        <item x="485"/>
        <item x="1086"/>
        <item x="1016"/>
        <item x="715"/>
        <item x="179"/>
        <item x="380"/>
        <item x="1104"/>
        <item x="504"/>
        <item x="264"/>
        <item x="1332"/>
        <item x="747"/>
        <item x="652"/>
        <item x="1153"/>
        <item x="618"/>
        <item x="691"/>
        <item x="561"/>
        <item x="1077"/>
        <item x="285"/>
        <item x="84"/>
        <item x="1288"/>
        <item x="714"/>
        <item x="899"/>
        <item x="1256"/>
        <item x="649"/>
        <item x="314"/>
        <item x="467"/>
        <item x="1123"/>
        <item x="115"/>
        <item x="946"/>
        <item x="519"/>
        <item x="1244"/>
        <item x="591"/>
        <item x="1292"/>
        <item x="865"/>
        <item x="139"/>
        <item x="695"/>
        <item x="915"/>
        <item x="55"/>
        <item x="780"/>
        <item x="678"/>
        <item x="743"/>
        <item x="840"/>
        <item x="1322"/>
        <item x="1127"/>
        <item x="859"/>
        <item x="1215"/>
        <item x="617"/>
        <item x="1035"/>
        <item x="1159"/>
        <item x="171"/>
        <item x="1096"/>
        <item x="347"/>
        <item x="781"/>
        <item x="868"/>
        <item x="1046"/>
        <item x="1320"/>
        <item x="279"/>
        <item x="433"/>
        <item x="222"/>
        <item x="1197"/>
        <item x="480"/>
        <item x="822"/>
        <item x="114"/>
        <item x="1134"/>
        <item x="1192"/>
        <item x="435"/>
        <item x="774"/>
        <item x="539"/>
        <item x="1326"/>
        <item x="1207"/>
        <item x="1067"/>
        <item x="458"/>
        <item x="1076"/>
        <item x="152"/>
        <item x="1201"/>
        <item x="739"/>
        <item x="1048"/>
        <item x="954"/>
        <item x="322"/>
        <item x="1238"/>
        <item x="546"/>
        <item x="876"/>
        <item x="803"/>
        <item x="142"/>
        <item x="856"/>
        <item x="299"/>
        <item x="1287"/>
        <item x="479"/>
        <item x="757"/>
        <item x="119"/>
        <item x="111"/>
        <item x="191"/>
        <item x="950"/>
        <item x="343"/>
        <item x="136"/>
        <item x="1216"/>
        <item x="793"/>
        <item x="975"/>
        <item x="506"/>
        <item x="8"/>
        <item x="919"/>
        <item x="66"/>
        <item x="393"/>
        <item x="817"/>
        <item x="134"/>
        <item x="305"/>
        <item x="864"/>
        <item x="883"/>
        <item x="202"/>
        <item x="146"/>
        <item x="189"/>
        <item x="693"/>
        <item x="1310"/>
        <item x="386"/>
        <item x="993"/>
        <item x="1300"/>
        <item x="511"/>
        <item x="39"/>
        <item x="203"/>
        <item x="150"/>
        <item x="283"/>
        <item x="242"/>
        <item x="1250"/>
        <item x="409"/>
        <item x="755"/>
        <item x="810"/>
        <item x="268"/>
        <item x="333"/>
        <item x="1084"/>
        <item x="1146"/>
        <item x="679"/>
        <item x="267"/>
        <item x="720"/>
        <item x="762"/>
        <item x="361"/>
        <item x="116"/>
        <item x="323"/>
        <item x="737"/>
        <item x="399"/>
        <item x="785"/>
        <item x="1299"/>
        <item x="849"/>
        <item x="168"/>
        <item x="1132"/>
        <item x="1133"/>
        <item x="220"/>
        <item x="484"/>
        <item x="1265"/>
        <item x="823"/>
        <item x="1295"/>
        <item x="324"/>
        <item x="22"/>
        <item x="1073"/>
        <item x="565"/>
        <item x="74"/>
        <item x="1309"/>
        <item x="974"/>
        <item x="1022"/>
        <item x="1014"/>
        <item x="1088"/>
        <item x="216"/>
        <item x="1321"/>
        <item x="699"/>
        <item x="184"/>
        <item x="809"/>
        <item x="232"/>
        <item x="159"/>
        <item x="736"/>
        <item x="963"/>
        <item x="1137"/>
        <item x="1052"/>
        <item x="1055"/>
        <item x="877"/>
        <item x="1298"/>
        <item x="1223"/>
        <item x="878"/>
        <item x="261"/>
        <item x="516"/>
        <item x="1118"/>
        <item x="858"/>
        <item x="657"/>
        <item x="306"/>
        <item x="1"/>
        <item x="909"/>
        <item x="1230"/>
        <item x="1270"/>
        <item x="1024"/>
        <item x="942"/>
        <item x="297"/>
        <item x="524"/>
        <item x="1029"/>
        <item x="794"/>
        <item x="1095"/>
        <item x="875"/>
        <item x="157"/>
        <item x="204"/>
        <item x="790"/>
        <item x="70"/>
        <item x="1121"/>
        <item x="681"/>
        <item x="1140"/>
        <item x="1081"/>
        <item x="12"/>
        <item x="1164"/>
        <item x="531"/>
        <item x="1036"/>
        <item x="1294"/>
        <item x="525"/>
        <item x="543"/>
        <item x="99"/>
        <item x="669"/>
        <item x="228"/>
        <item x="666"/>
        <item x="797"/>
        <item x="434"/>
        <item x="1171"/>
        <item x="315"/>
        <item x="1107"/>
        <item x="429"/>
        <item x="1257"/>
        <item x="947"/>
        <item x="1217"/>
        <item x="64"/>
        <item x="1136"/>
        <item x="573"/>
        <item x="589"/>
        <item x="900"/>
        <item x="918"/>
        <item x="796"/>
        <item x="826"/>
        <item x="424"/>
        <item x="1239"/>
        <item x="298"/>
        <item x="1218"/>
        <item x="462"/>
        <item x="718"/>
        <item x="124"/>
        <item x="466"/>
        <item x="317"/>
        <item x="351"/>
        <item x="920"/>
        <item x="357"/>
        <item x="377"/>
        <item x="611"/>
        <item x="654"/>
        <item x="522"/>
        <item x="1227"/>
        <item x="198"/>
        <item x="959"/>
        <item x="587"/>
        <item x="127"/>
        <item x="1278"/>
        <item x="355"/>
        <item x="352"/>
        <item x="24"/>
        <item x="215"/>
        <item x="1143"/>
        <item x="474"/>
        <item x="428"/>
        <item x="1199"/>
        <item x="381"/>
        <item x="79"/>
        <item x="824"/>
        <item x="414"/>
        <item x="851"/>
        <item x="1090"/>
        <item x="457"/>
        <item x="241"/>
        <item x="1142"/>
        <item x="1338"/>
        <item x="752"/>
        <item x="1247"/>
        <item x="890"/>
        <item x="186"/>
        <item x="5"/>
        <item x="951"/>
        <item x="143"/>
        <item x="1154"/>
        <item x="1064"/>
        <item x="135"/>
        <item x="981"/>
        <item x="1245"/>
        <item x="821"/>
        <item x="935"/>
        <item x="1254"/>
        <item x="1286"/>
        <item x="961"/>
        <item x="701"/>
        <item x="777"/>
        <item x="578"/>
        <item x="1229"/>
        <item x="346"/>
        <item x="660"/>
        <item x="1262"/>
        <item x="577"/>
        <item x="471"/>
        <item x="196"/>
        <item x="1266"/>
        <item x="750"/>
        <item x="464"/>
        <item x="551"/>
        <item x="694"/>
        <item x="427"/>
        <item x="1263"/>
        <item x="1240"/>
        <item x="296"/>
        <item x="861"/>
        <item x="717"/>
        <item x="141"/>
        <item x="1058"/>
        <item x="1013"/>
        <item x="353"/>
        <item x="1260"/>
        <item x="1323"/>
        <item x="431"/>
        <item x="476"/>
        <item x="274"/>
        <item x="612"/>
        <item x="804"/>
        <item x="555"/>
        <item x="672"/>
        <item x="128"/>
        <item x="730"/>
        <item x="1330"/>
        <item x="964"/>
        <item x="1113"/>
        <item x="1219"/>
        <item x="360"/>
        <item x="1158"/>
        <item x="792"/>
        <item x="1054"/>
        <item x="451"/>
        <item x="924"/>
        <item x="1020"/>
        <item x="831"/>
        <item x="635"/>
        <item x="341"/>
        <item x="30"/>
        <item x="1167"/>
        <item x="960"/>
        <item x="748"/>
        <item x="1228"/>
        <item x="420"/>
        <item x="764"/>
        <item x="885"/>
        <item x="680"/>
        <item x="857"/>
        <item x="291"/>
        <item x="1112"/>
        <item x="1203"/>
        <item x="566"/>
        <item x="980"/>
        <item x="1111"/>
        <item x="767"/>
        <item x="647"/>
        <item x="999"/>
        <item x="1195"/>
        <item x="1289"/>
        <item x="1145"/>
        <item x="682"/>
        <item x="1175"/>
        <item x="1174"/>
        <item x="702"/>
        <item x="619"/>
        <item x="894"/>
        <item x="828"/>
        <item x="1318"/>
        <item x="542"/>
        <item x="49"/>
        <item x="319"/>
        <item x="517"/>
        <item x="1315"/>
        <item x="703"/>
        <item x="557"/>
        <item x="536"/>
        <item x="772"/>
        <item x="869"/>
        <item x="43"/>
        <item x="683"/>
        <item x="472"/>
        <item x="16"/>
        <item x="1311"/>
        <item x="874"/>
        <item x="21"/>
        <item x="642"/>
        <item x="81"/>
        <item x="923"/>
        <item x="308"/>
        <item x="432"/>
        <item x="756"/>
        <item x="248"/>
        <item x="1306"/>
        <item x="1030"/>
        <item x="625"/>
        <item x="850"/>
        <item x="685"/>
        <item x="934"/>
        <item x="397"/>
        <item x="996"/>
        <item x="14"/>
        <item x="250"/>
        <item x="633"/>
        <item x="1283"/>
        <item x="295"/>
        <item x="866"/>
        <item x="313"/>
        <item x="1179"/>
        <item x="300"/>
        <item x="102"/>
        <item x="194"/>
        <item x="955"/>
        <item x="1149"/>
        <item x="928"/>
        <item x="265"/>
        <item x="89"/>
        <item x="860"/>
        <item x="247"/>
        <item x="1063"/>
        <item x="939"/>
        <item x="1050"/>
        <item x="235"/>
        <item x="1281"/>
        <item x="1208"/>
        <item x="275"/>
        <item x="966"/>
        <item x="375"/>
        <item x="991"/>
        <item x="709"/>
        <item x="563"/>
        <item x="558"/>
        <item x="852"/>
        <item x="334"/>
        <item x="608"/>
        <item x="571"/>
        <item x="1106"/>
        <item x="303"/>
        <item x="1191"/>
        <item x="92"/>
        <item x="368"/>
        <item x="727"/>
        <item x="937"/>
        <item x="187"/>
        <item x="1305"/>
        <item x="690"/>
        <item x="1235"/>
        <item x="501"/>
        <item x="520"/>
        <item x="518"/>
        <item x="1138"/>
        <item x="1210"/>
        <item x="206"/>
        <item x="1074"/>
        <item x="214"/>
        <item x="738"/>
        <item x="655"/>
        <item x="344"/>
        <item x="912"/>
        <item x="326"/>
        <item x="455"/>
        <item x="579"/>
        <item x="615"/>
        <item x="1070"/>
        <item x="744"/>
        <item x="761"/>
        <item x="1047"/>
        <item x="412"/>
        <item x="1178"/>
        <item x="446"/>
        <item x="156"/>
        <item x="1161"/>
        <item x="1333"/>
        <item x="1297"/>
        <item x="556"/>
        <item x="722"/>
        <item x="1220"/>
        <item x="818"/>
        <item x="340"/>
        <item x="167"/>
        <item x="530"/>
        <item x="665"/>
        <item x="1183"/>
        <item x="1114"/>
        <item x="13"/>
        <item x="392"/>
        <item x="659"/>
        <item x="223"/>
        <item x="1129"/>
        <item x="832"/>
        <item x="833"/>
        <item x="1094"/>
        <item x="1325"/>
        <item x="245"/>
        <item x="1120"/>
        <item x="439"/>
        <item x="188"/>
        <item x="641"/>
        <item x="783"/>
        <item x="1269"/>
        <item x="199"/>
        <item x="365"/>
        <item x="932"/>
        <item x="256"/>
        <item x="1078"/>
        <item x="260"/>
        <item x="834"/>
        <item x="461"/>
        <item x="1027"/>
        <item x="689"/>
        <item x="27"/>
        <item x="584"/>
        <item x="473"/>
        <item x="1008"/>
        <item x="85"/>
        <item x="1225"/>
        <item x="977"/>
        <item x="643"/>
        <item x="1079"/>
        <item x="667"/>
        <item x="246"/>
        <item x="90"/>
        <item x="688"/>
        <item x="1166"/>
        <item x="338"/>
        <item x="1002"/>
        <item x="1157"/>
        <item x="600"/>
        <item x="760"/>
        <item x="26"/>
        <item x="872"/>
        <item x="388"/>
        <item x="502"/>
        <item x="570"/>
        <item x="538"/>
        <item x="1049"/>
        <item x="153"/>
        <item x="970"/>
        <item x="1221"/>
        <item x="290"/>
        <item x="596"/>
        <item x="839"/>
        <item x="489"/>
        <item x="482"/>
        <item x="1045"/>
        <item x="46"/>
        <item x="830"/>
        <item x="1069"/>
        <item x="367"/>
        <item x="10"/>
        <item x="564"/>
        <item x="320"/>
        <item x="1139"/>
        <item x="907"/>
        <item x="121"/>
        <item x="109"/>
        <item x="1026"/>
        <item x="452"/>
        <item x="32"/>
        <item x="723"/>
        <item x="1293"/>
        <item x="405"/>
        <item x="668"/>
        <item x="1308"/>
        <item x="927"/>
        <item x="493"/>
        <item x="1105"/>
        <item x="94"/>
        <item x="1272"/>
        <item x="1248"/>
        <item x="661"/>
        <item x="240"/>
        <item x="725"/>
        <item x="148"/>
        <item x="444"/>
        <item x="1313"/>
        <item x="1117"/>
        <item x="805"/>
        <item x="53"/>
        <item x="814"/>
        <item x="126"/>
        <item x="606"/>
        <item x="802"/>
        <item x="586"/>
        <item x="488"/>
        <item x="505"/>
        <item x="165"/>
        <item x="266"/>
        <item x="903"/>
        <item x="985"/>
        <item x="983"/>
        <item x="1122"/>
        <item x="483"/>
        <item x="1312"/>
        <item x="145"/>
        <item x="607"/>
        <item x="593"/>
        <item x="170"/>
        <item x="1100"/>
        <item x="491"/>
        <item x="210"/>
        <item x="212"/>
        <item x="1004"/>
        <item x="385"/>
        <item x="911"/>
        <item x="664"/>
        <item x="190"/>
        <item x="1277"/>
        <item x="979"/>
        <item x="166"/>
        <item x="644"/>
        <item x="229"/>
        <item x="132"/>
        <item x="745"/>
        <item x="710"/>
        <item x="508"/>
        <item x="478"/>
        <item x="800"/>
        <item x="1251"/>
        <item x="548"/>
        <item x="844"/>
        <item x="1316"/>
        <item x="1296"/>
        <item x="759"/>
        <item x="1012"/>
        <item x="138"/>
        <item x="1075"/>
        <item x="1222"/>
        <item x="634"/>
        <item x="329"/>
        <item x="1023"/>
        <item x="1155"/>
        <item x="301"/>
        <item x="650"/>
        <item x="47"/>
        <item x="453"/>
        <item x="382"/>
        <item x="1226"/>
        <item x="527"/>
        <item x="1258"/>
        <item x="1275"/>
        <item x="1194"/>
        <item x="1098"/>
        <item x="1056"/>
        <item x="845"/>
        <item x="1017"/>
        <item x="325"/>
        <item x="1093"/>
        <item x="1124"/>
        <item x="348"/>
        <item x="1025"/>
        <item x="1335"/>
        <item x="387"/>
        <item x="552"/>
        <item x="1041"/>
        <item x="221"/>
        <item x="1231"/>
        <item x="185"/>
        <item x="624"/>
        <item x="86"/>
        <item x="658"/>
        <item x="411"/>
        <item x="254"/>
        <item x="1187"/>
        <item x="56"/>
        <item x="492"/>
        <item x="205"/>
        <item x="284"/>
        <item x="616"/>
        <item x="648"/>
        <item x="500"/>
        <item x="307"/>
        <item x="984"/>
        <item x="778"/>
        <item x="118"/>
        <item x="318"/>
        <item x="503"/>
        <item x="370"/>
        <item x="31"/>
        <item x="916"/>
        <item x="436"/>
        <item x="373"/>
        <item x="17"/>
        <item x="1083"/>
        <item x="786"/>
        <item x="812"/>
        <item x="75"/>
        <item x="827"/>
        <item x="769"/>
        <item x="741"/>
        <item x="837"/>
        <item x="231"/>
        <item x="20"/>
        <item x="158"/>
        <item x="294"/>
        <item x="172"/>
        <item x="889"/>
        <item x="219"/>
        <item x="0"/>
        <item x="1276"/>
        <item x="438"/>
        <item x="372"/>
        <item x="1279"/>
        <item x="278"/>
        <item x="332"/>
        <item x="887"/>
        <item x="971"/>
        <item x="1019"/>
        <item x="933"/>
        <item x="605"/>
        <item x="1327"/>
        <item x="169"/>
        <item x="252"/>
        <item x="841"/>
        <item x="639"/>
        <item x="1015"/>
        <item x="243"/>
        <item x="549"/>
        <item x="1246"/>
        <item x="1126"/>
        <item x="537"/>
        <item x="836"/>
        <item x="632"/>
        <item x="181"/>
        <item x="1268"/>
        <item x="835"/>
        <item x="330"/>
        <item x="768"/>
        <item x="183"/>
        <item x="813"/>
        <item x="1329"/>
        <item x="302"/>
        <item x="1097"/>
        <item x="882"/>
        <item x="259"/>
        <item x="400"/>
        <item x="1280"/>
        <item x="1285"/>
        <item x="495"/>
        <item x="636"/>
        <item x="921"/>
        <item x="7"/>
        <item x="113"/>
        <item x="906"/>
        <item x="87"/>
        <item x="645"/>
        <item x="33"/>
        <item x="965"/>
        <item x="1156"/>
        <item x="914"/>
        <item x="604"/>
        <item x="401"/>
        <item x="465"/>
        <item x="238"/>
        <item x="217"/>
        <item x="337"/>
        <item x="594"/>
        <item x="700"/>
        <item x="704"/>
        <item x="568"/>
        <item x="988"/>
        <item x="1261"/>
        <item x="944"/>
        <item x="938"/>
        <item x="82"/>
        <item x="867"/>
        <item x="1173"/>
        <item x="1304"/>
        <item x="331"/>
        <item x="54"/>
        <item x="507"/>
        <item x="897"/>
        <item x="816"/>
        <item x="1224"/>
        <item x="742"/>
        <item x="646"/>
        <item x="559"/>
        <item x="244"/>
        <item x="788"/>
        <item x="447"/>
        <item x="404"/>
        <item x="978"/>
        <item x="1319"/>
        <item x="1234"/>
        <item x="1232"/>
        <item x="749"/>
        <item x="735"/>
        <item x="376"/>
        <item x="544"/>
        <item x="842"/>
        <item x="721"/>
        <item x="623"/>
        <item x="863"/>
        <item x="1042"/>
        <item x="601"/>
        <item x="1062"/>
        <item x="575"/>
        <item x="1189"/>
        <item x="1213"/>
        <item x="470"/>
        <item x="287"/>
        <item x="3"/>
        <item x="9"/>
        <item x="1141"/>
        <item x="328"/>
        <item x="595"/>
        <item x="532"/>
        <item x="395"/>
        <item x="580"/>
        <item x="1241"/>
        <item x="72"/>
        <item x="255"/>
        <item x="425"/>
        <item x="585"/>
        <item x="653"/>
        <item x="631"/>
        <item x="226"/>
        <item x="15"/>
        <item x="200"/>
        <item x="59"/>
        <item x="164"/>
        <item x="233"/>
        <item x="943"/>
        <item x="406"/>
        <item x="734"/>
        <item x="496"/>
        <item x="581"/>
        <item x="262"/>
        <item x="57"/>
        <item x="995"/>
        <item x="1128"/>
        <item x="846"/>
        <item x="147"/>
        <item x="763"/>
        <item x="1172"/>
        <item x="445"/>
        <item x="396"/>
        <item x="437"/>
        <item x="554"/>
        <item x="819"/>
        <item x="1038"/>
        <item x="35"/>
        <item x="418"/>
        <item x="968"/>
        <item x="588"/>
        <item x="177"/>
        <item x="896"/>
        <item x="366"/>
        <item x="1082"/>
        <item x="656"/>
        <item x="775"/>
        <item x="798"/>
        <item x="76"/>
        <item x="6"/>
        <item x="1150"/>
        <item x="195"/>
        <item x="154"/>
        <item x="276"/>
        <item x="707"/>
        <item x="684"/>
        <item x="78"/>
        <item x="23"/>
        <item x="671"/>
        <item x="234"/>
        <item x="627"/>
        <item x="746"/>
        <item x="1271"/>
        <item x="940"/>
        <item x="1290"/>
        <item x="1110"/>
        <item x="120"/>
        <item x="459"/>
        <item x="574"/>
        <item x="731"/>
        <item x="442"/>
        <item x="336"/>
        <item x="1031"/>
        <item x="173"/>
        <item x="160"/>
        <item x="711"/>
        <item x="895"/>
        <item x="1200"/>
        <item x="335"/>
        <item x="1087"/>
        <item x="422"/>
        <item x="137"/>
        <item x="784"/>
        <item x="41"/>
        <item x="1116"/>
        <item x="603"/>
        <item x="1339"/>
        <item x="448"/>
        <item x="1131"/>
        <item x="776"/>
        <item x="29"/>
        <item x="1109"/>
        <item x="686"/>
        <item x="201"/>
        <item x="1249"/>
        <item x="870"/>
        <item x="967"/>
        <item x="1181"/>
        <item x="415"/>
        <item x="884"/>
        <item x="855"/>
        <item x="1331"/>
        <item x="454"/>
        <item x="440"/>
        <item x="941"/>
        <item x="224"/>
        <item x="227"/>
        <item x="123"/>
        <item x="430"/>
        <item x="766"/>
        <item x="272"/>
        <item x="663"/>
        <item x="277"/>
        <item x="621"/>
        <item x="1059"/>
        <item x="1198"/>
        <item x="237"/>
        <item x="713"/>
        <item x="477"/>
        <item x="1193"/>
        <item x="11"/>
        <item x="997"/>
        <item x="791"/>
        <item x="486"/>
        <item x="901"/>
        <item x="225"/>
        <item x="973"/>
        <item x="1115"/>
        <item x="456"/>
        <item x="481"/>
        <item x="218"/>
        <item x="18"/>
        <item x="288"/>
        <item x="1196"/>
        <item x="1011"/>
        <item x="316"/>
        <item x="956"/>
        <item x="1001"/>
        <item x="1037"/>
        <item x="1028"/>
        <item x="421"/>
        <item x="354"/>
        <item x="534"/>
        <item x="1066"/>
        <item x="540"/>
        <item x="1282"/>
        <item x="582"/>
        <item x="155"/>
        <item x="848"/>
        <item x="945"/>
        <item x="1233"/>
        <item x="1324"/>
        <item x="1135"/>
        <item x="106"/>
        <item x="913"/>
        <item x="88"/>
        <item x="1032"/>
        <item x="1053"/>
        <item x="1264"/>
        <item x="677"/>
        <item x="410"/>
        <item x="311"/>
        <item x="1009"/>
        <item x="705"/>
        <item x="180"/>
        <item x="773"/>
        <item x="771"/>
        <item x="197"/>
        <item x="1253"/>
        <item x="992"/>
        <item x="149"/>
        <item x="292"/>
        <item x="359"/>
        <item x="847"/>
        <item x="1180"/>
        <item x="905"/>
        <item x="249"/>
        <item x="528"/>
        <item x="163"/>
        <item x="40"/>
        <item x="269"/>
        <item x="904"/>
        <item x="886"/>
        <item x="1169"/>
        <item x="567"/>
        <item x="533"/>
        <item x="45"/>
        <item x="494"/>
        <item x="312"/>
        <item x="765"/>
        <item x="423"/>
        <item x="95"/>
        <item x="469"/>
        <item x="515"/>
        <item x="1080"/>
        <item x="363"/>
        <item x="987"/>
        <item x="369"/>
        <item x="754"/>
        <item x="48"/>
        <item x="692"/>
        <item x="273"/>
        <item x="175"/>
        <item x="843"/>
        <item x="63"/>
        <item x="364"/>
        <item x="36"/>
        <item x="1317"/>
        <item x="936"/>
        <item x="545"/>
        <item x="1209"/>
        <item x="610"/>
        <item x="1151"/>
        <item x="732"/>
        <item x="1085"/>
        <item x="598"/>
        <item x="327"/>
        <item x="806"/>
        <item x="289"/>
        <item x="712"/>
        <item x="117"/>
        <item x="389"/>
        <item t="default"/>
      </items>
    </pivotField>
    <pivotField showAll="0"/>
    <pivotField axis="axisRow" showAll="0" sortType="descending">
      <items count="3">
        <item x="1"/>
        <item x="0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Count of Annual Expenditure in HealthCare" fld="6" subtotal="count" baseField="0" baseItem="0"/>
  </dataFields>
  <formats count="4">
    <format dxfId="42">
      <pivotArea collapsedLevelsAreSubtotals="1" fieldPosition="0">
        <references count="1">
          <reference field="8" count="0"/>
        </references>
      </pivotArea>
    </format>
    <format dxfId="41">
      <pivotArea collapsedLevelsAreSubtotals="1" fieldPosition="0">
        <references count="1">
          <reference field="8" count="1">
            <x v="0"/>
          </reference>
        </references>
      </pivotArea>
    </format>
    <format dxfId="40">
      <pivotArea field="8" type="button" dataOnly="0" labelOnly="1" outline="0" axis="axisRow" fieldPosition="0"/>
    </format>
    <format dxfId="39">
      <pivotArea collapsedLevelsAreSubtotals="1" fieldPosition="0">
        <references count="1">
          <reference field="8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1DA587-6679-2E4C-AA61-0D36538BC947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Smoker">
  <location ref="A30:B33" firstHeaderRow="1" firstDataRow="1" firstDataCol="1"/>
  <pivotFields count="9">
    <pivotField showAll="0"/>
    <pivotField showAll="0">
      <items count="6">
        <item x="0"/>
        <item x="1"/>
        <item x="3"/>
        <item x="2"/>
        <item x="4"/>
        <item t="default"/>
      </items>
    </pivotField>
    <pivotField showAll="0">
      <items count="49">
        <item x="15"/>
        <item x="20"/>
        <item x="35"/>
        <item x="18"/>
        <item x="33"/>
        <item x="46"/>
        <item x="0"/>
        <item x="3"/>
        <item x="29"/>
        <item x="27"/>
        <item x="2"/>
        <item x="14"/>
        <item x="37"/>
        <item x="36"/>
        <item x="43"/>
        <item x="16"/>
        <item x="41"/>
        <item x="7"/>
        <item x="45"/>
        <item x="28"/>
        <item x="22"/>
        <item x="34"/>
        <item x="47"/>
        <item x="6"/>
        <item x="38"/>
        <item x="1"/>
        <item x="42"/>
        <item x="24"/>
        <item x="13"/>
        <item x="40"/>
        <item x="12"/>
        <item x="4"/>
        <item x="8"/>
        <item x="32"/>
        <item x="17"/>
        <item x="21"/>
        <item x="11"/>
        <item x="23"/>
        <item x="9"/>
        <item x="44"/>
        <item x="19"/>
        <item x="10"/>
        <item x="5"/>
        <item x="26"/>
        <item x="39"/>
        <item x="25"/>
        <item x="30"/>
        <item x="31"/>
        <item t="default"/>
      </items>
    </pivotField>
    <pivotField numFmtId="164" showAll="0"/>
    <pivotField numFmtId="164" showAll="0"/>
    <pivotField showAll="0">
      <items count="4">
        <item x="1"/>
        <item x="0"/>
        <item x="2"/>
        <item t="default"/>
      </items>
    </pivotField>
    <pivotField dataField="1" numFmtId="44" showAll="0">
      <items count="1341">
        <item x="638"/>
        <item x="512"/>
        <item x="83"/>
        <item x="597"/>
        <item x="1165"/>
        <item x="602"/>
        <item x="510"/>
        <item x="362"/>
        <item x="922"/>
        <item x="417"/>
        <item x="640"/>
        <item x="513"/>
        <item x="509"/>
        <item x="838"/>
        <item x="829"/>
        <item x="799"/>
        <item x="972"/>
        <item x="880"/>
        <item x="253"/>
        <item x="622"/>
        <item x="133"/>
        <item x="394"/>
        <item x="637"/>
        <item x="925"/>
        <item x="740"/>
        <item x="62"/>
        <item x="706"/>
        <item x="68"/>
        <item x="174"/>
        <item x="96"/>
        <item x="1255"/>
        <item x="811"/>
        <item x="1163"/>
        <item x="1072"/>
        <item x="358"/>
        <item x="263"/>
        <item x="716"/>
        <item x="213"/>
        <item x="698"/>
        <item x="209"/>
        <item x="1092"/>
        <item x="994"/>
        <item x="28"/>
        <item x="1302"/>
        <item x="1099"/>
        <item x="384"/>
        <item x="104"/>
        <item x="733"/>
        <item x="131"/>
        <item x="1186"/>
        <item x="80"/>
        <item x="529"/>
        <item x="125"/>
        <item x="350"/>
        <item x="629"/>
        <item x="1160"/>
        <item x="779"/>
        <item x="1214"/>
        <item x="1188"/>
        <item x="541"/>
        <item x="1211"/>
        <item x="1185"/>
        <item x="1252"/>
        <item x="379"/>
        <item x="1202"/>
        <item x="789"/>
        <item x="514"/>
        <item x="339"/>
        <item x="416"/>
        <item x="475"/>
        <item x="949"/>
        <item x="535"/>
        <item x="1103"/>
        <item x="468"/>
        <item x="782"/>
        <item x="871"/>
        <item x="583"/>
        <item x="719"/>
        <item x="1242"/>
        <item x="879"/>
        <item x="1204"/>
        <item x="280"/>
        <item x="523"/>
        <item x="178"/>
        <item x="122"/>
        <item x="1184"/>
        <item x="1212"/>
        <item x="726"/>
        <item x="801"/>
        <item x="108"/>
        <item x="208"/>
        <item x="675"/>
        <item x="342"/>
        <item x="34"/>
        <item x="1057"/>
        <item x="103"/>
        <item x="1065"/>
        <item x="1147"/>
        <item x="271"/>
        <item x="1190"/>
        <item x="1108"/>
        <item x="590"/>
        <item x="547"/>
        <item x="286"/>
        <item x="628"/>
        <item x="674"/>
        <item x="892"/>
        <item x="1010"/>
        <item x="182"/>
        <item x="52"/>
        <item x="403"/>
        <item x="73"/>
        <item x="61"/>
        <item x="398"/>
        <item x="898"/>
        <item x="236"/>
        <item x="50"/>
        <item x="1061"/>
        <item x="1089"/>
        <item x="592"/>
        <item x="1040"/>
        <item x="51"/>
        <item x="144"/>
        <item x="729"/>
        <item x="958"/>
        <item x="107"/>
        <item x="1162"/>
        <item x="129"/>
        <item x="708"/>
        <item x="820"/>
        <item x="854"/>
        <item x="893"/>
        <item x="374"/>
        <item x="998"/>
        <item x="1243"/>
        <item x="499"/>
        <item x="1237"/>
        <item x="853"/>
        <item x="1018"/>
        <item x="599"/>
        <item x="1044"/>
        <item x="161"/>
        <item x="1102"/>
        <item x="130"/>
        <item x="1168"/>
        <item x="293"/>
        <item x="460"/>
        <item x="60"/>
        <item x="101"/>
        <item x="42"/>
        <item x="251"/>
        <item x="620"/>
        <item x="609"/>
        <item x="888"/>
        <item x="569"/>
        <item x="1301"/>
        <item x="25"/>
        <item x="151"/>
        <item x="69"/>
        <item x="673"/>
        <item x="1039"/>
        <item x="962"/>
        <item x="989"/>
        <item x="282"/>
        <item x="1182"/>
        <item x="230"/>
        <item x="211"/>
        <item x="390"/>
        <item x="383"/>
        <item x="929"/>
        <item x="908"/>
        <item x="487"/>
        <item x="651"/>
        <item x="614"/>
        <item x="1303"/>
        <item x="391"/>
        <item x="1205"/>
        <item x="1000"/>
        <item x="371"/>
        <item x="110"/>
        <item x="990"/>
        <item x="1003"/>
        <item x="862"/>
        <item x="562"/>
        <item x="1130"/>
        <item x="258"/>
        <item x="1284"/>
        <item x="687"/>
        <item x="1273"/>
        <item x="304"/>
        <item x="1034"/>
        <item x="4"/>
        <item x="526"/>
        <item x="97"/>
        <item x="873"/>
        <item x="443"/>
        <item x="1144"/>
        <item x="378"/>
        <item x="309"/>
        <item x="310"/>
        <item x="463"/>
        <item x="553"/>
        <item x="413"/>
        <item x="281"/>
        <item x="1259"/>
        <item x="91"/>
        <item x="1177"/>
        <item x="1314"/>
        <item x="697"/>
        <item x="795"/>
        <item x="408"/>
        <item x="349"/>
        <item x="192"/>
        <item x="419"/>
        <item x="1291"/>
        <item x="239"/>
        <item x="808"/>
        <item x="662"/>
        <item x="931"/>
        <item x="1337"/>
        <item x="521"/>
        <item x="44"/>
        <item x="1043"/>
        <item x="753"/>
        <item x="38"/>
        <item x="441"/>
        <item x="982"/>
        <item x="1101"/>
        <item x="19"/>
        <item x="724"/>
        <item x="676"/>
        <item x="1005"/>
        <item x="407"/>
        <item x="426"/>
        <item x="1051"/>
        <item x="270"/>
        <item x="1119"/>
        <item x="953"/>
        <item x="257"/>
        <item x="1176"/>
        <item x="140"/>
        <item x="402"/>
        <item x="696"/>
        <item x="969"/>
        <item x="630"/>
        <item x="1206"/>
        <item x="1307"/>
        <item x="100"/>
        <item x="787"/>
        <item x="58"/>
        <item x="957"/>
        <item x="356"/>
        <item x="1267"/>
        <item x="626"/>
        <item x="807"/>
        <item x="162"/>
        <item x="917"/>
        <item x="498"/>
        <item x="1125"/>
        <item x="1148"/>
        <item x="825"/>
        <item x="321"/>
        <item x="881"/>
        <item x="37"/>
        <item x="770"/>
        <item x="948"/>
        <item x="1336"/>
        <item x="758"/>
        <item x="490"/>
        <item x="930"/>
        <item x="728"/>
        <item x="71"/>
        <item x="497"/>
        <item x="670"/>
        <item x="345"/>
        <item x="1334"/>
        <item x="2"/>
        <item x="902"/>
        <item x="67"/>
        <item x="176"/>
        <item x="93"/>
        <item x="1170"/>
        <item x="576"/>
        <item x="560"/>
        <item x="1152"/>
        <item x="572"/>
        <item x="77"/>
        <item x="1006"/>
        <item x="450"/>
        <item x="1007"/>
        <item x="1071"/>
        <item x="986"/>
        <item x="98"/>
        <item x="550"/>
        <item x="751"/>
        <item x="1021"/>
        <item x="1060"/>
        <item x="193"/>
        <item x="952"/>
        <item x="1236"/>
        <item x="105"/>
        <item x="449"/>
        <item x="815"/>
        <item x="65"/>
        <item x="910"/>
        <item x="1091"/>
        <item x="1328"/>
        <item x="1274"/>
        <item x="1033"/>
        <item x="891"/>
        <item x="1068"/>
        <item x="207"/>
        <item x="112"/>
        <item x="976"/>
        <item x="926"/>
        <item x="613"/>
        <item x="485"/>
        <item x="1086"/>
        <item x="1016"/>
        <item x="715"/>
        <item x="179"/>
        <item x="380"/>
        <item x="1104"/>
        <item x="504"/>
        <item x="264"/>
        <item x="1332"/>
        <item x="747"/>
        <item x="652"/>
        <item x="1153"/>
        <item x="618"/>
        <item x="691"/>
        <item x="561"/>
        <item x="1077"/>
        <item x="285"/>
        <item x="84"/>
        <item x="1288"/>
        <item x="714"/>
        <item x="899"/>
        <item x="1256"/>
        <item x="649"/>
        <item x="314"/>
        <item x="467"/>
        <item x="1123"/>
        <item x="115"/>
        <item x="946"/>
        <item x="519"/>
        <item x="1244"/>
        <item x="591"/>
        <item x="1292"/>
        <item x="865"/>
        <item x="139"/>
        <item x="695"/>
        <item x="915"/>
        <item x="55"/>
        <item x="780"/>
        <item x="678"/>
        <item x="743"/>
        <item x="840"/>
        <item x="1322"/>
        <item x="1127"/>
        <item x="859"/>
        <item x="1215"/>
        <item x="617"/>
        <item x="1035"/>
        <item x="1159"/>
        <item x="171"/>
        <item x="1096"/>
        <item x="347"/>
        <item x="781"/>
        <item x="868"/>
        <item x="1046"/>
        <item x="1320"/>
        <item x="279"/>
        <item x="433"/>
        <item x="222"/>
        <item x="1197"/>
        <item x="480"/>
        <item x="822"/>
        <item x="114"/>
        <item x="1134"/>
        <item x="1192"/>
        <item x="435"/>
        <item x="774"/>
        <item x="539"/>
        <item x="1326"/>
        <item x="1207"/>
        <item x="1067"/>
        <item x="458"/>
        <item x="1076"/>
        <item x="152"/>
        <item x="1201"/>
        <item x="739"/>
        <item x="1048"/>
        <item x="954"/>
        <item x="322"/>
        <item x="1238"/>
        <item x="546"/>
        <item x="876"/>
        <item x="803"/>
        <item x="142"/>
        <item x="856"/>
        <item x="299"/>
        <item x="1287"/>
        <item x="479"/>
        <item x="757"/>
        <item x="119"/>
        <item x="111"/>
        <item x="191"/>
        <item x="950"/>
        <item x="343"/>
        <item x="136"/>
        <item x="1216"/>
        <item x="793"/>
        <item x="975"/>
        <item x="506"/>
        <item x="8"/>
        <item x="919"/>
        <item x="66"/>
        <item x="393"/>
        <item x="817"/>
        <item x="134"/>
        <item x="305"/>
        <item x="864"/>
        <item x="883"/>
        <item x="202"/>
        <item x="146"/>
        <item x="189"/>
        <item x="693"/>
        <item x="1310"/>
        <item x="386"/>
        <item x="993"/>
        <item x="1300"/>
        <item x="511"/>
        <item x="39"/>
        <item x="203"/>
        <item x="150"/>
        <item x="283"/>
        <item x="242"/>
        <item x="1250"/>
        <item x="409"/>
        <item x="755"/>
        <item x="810"/>
        <item x="268"/>
        <item x="333"/>
        <item x="1084"/>
        <item x="1146"/>
        <item x="679"/>
        <item x="267"/>
        <item x="720"/>
        <item x="762"/>
        <item x="361"/>
        <item x="116"/>
        <item x="323"/>
        <item x="737"/>
        <item x="399"/>
        <item x="785"/>
        <item x="1299"/>
        <item x="849"/>
        <item x="168"/>
        <item x="1132"/>
        <item x="1133"/>
        <item x="220"/>
        <item x="484"/>
        <item x="1265"/>
        <item x="823"/>
        <item x="1295"/>
        <item x="324"/>
        <item x="22"/>
        <item x="1073"/>
        <item x="565"/>
        <item x="74"/>
        <item x="1309"/>
        <item x="974"/>
        <item x="1022"/>
        <item x="1014"/>
        <item x="1088"/>
        <item x="216"/>
        <item x="1321"/>
        <item x="699"/>
        <item x="184"/>
        <item x="809"/>
        <item x="232"/>
        <item x="159"/>
        <item x="736"/>
        <item x="963"/>
        <item x="1137"/>
        <item x="1052"/>
        <item x="1055"/>
        <item x="877"/>
        <item x="1298"/>
        <item x="1223"/>
        <item x="878"/>
        <item x="261"/>
        <item x="516"/>
        <item x="1118"/>
        <item x="858"/>
        <item x="657"/>
        <item x="306"/>
        <item x="1"/>
        <item x="909"/>
        <item x="1230"/>
        <item x="1270"/>
        <item x="1024"/>
        <item x="942"/>
        <item x="297"/>
        <item x="524"/>
        <item x="1029"/>
        <item x="794"/>
        <item x="1095"/>
        <item x="875"/>
        <item x="157"/>
        <item x="204"/>
        <item x="790"/>
        <item x="70"/>
        <item x="1121"/>
        <item x="681"/>
        <item x="1140"/>
        <item x="1081"/>
        <item x="12"/>
        <item x="1164"/>
        <item x="531"/>
        <item x="1036"/>
        <item x="1294"/>
        <item x="525"/>
        <item x="543"/>
        <item x="99"/>
        <item x="669"/>
        <item x="228"/>
        <item x="666"/>
        <item x="797"/>
        <item x="434"/>
        <item x="1171"/>
        <item x="315"/>
        <item x="1107"/>
        <item x="429"/>
        <item x="1257"/>
        <item x="947"/>
        <item x="1217"/>
        <item x="64"/>
        <item x="1136"/>
        <item x="573"/>
        <item x="589"/>
        <item x="900"/>
        <item x="918"/>
        <item x="796"/>
        <item x="826"/>
        <item x="424"/>
        <item x="1239"/>
        <item x="298"/>
        <item x="1218"/>
        <item x="462"/>
        <item x="718"/>
        <item x="124"/>
        <item x="466"/>
        <item x="317"/>
        <item x="351"/>
        <item x="920"/>
        <item x="357"/>
        <item x="377"/>
        <item x="611"/>
        <item x="654"/>
        <item x="522"/>
        <item x="1227"/>
        <item x="198"/>
        <item x="959"/>
        <item x="587"/>
        <item x="127"/>
        <item x="1278"/>
        <item x="355"/>
        <item x="352"/>
        <item x="24"/>
        <item x="215"/>
        <item x="1143"/>
        <item x="474"/>
        <item x="428"/>
        <item x="1199"/>
        <item x="381"/>
        <item x="79"/>
        <item x="824"/>
        <item x="414"/>
        <item x="851"/>
        <item x="1090"/>
        <item x="457"/>
        <item x="241"/>
        <item x="1142"/>
        <item x="1338"/>
        <item x="752"/>
        <item x="1247"/>
        <item x="890"/>
        <item x="186"/>
        <item x="5"/>
        <item x="951"/>
        <item x="143"/>
        <item x="1154"/>
        <item x="1064"/>
        <item x="135"/>
        <item x="981"/>
        <item x="1245"/>
        <item x="821"/>
        <item x="935"/>
        <item x="1254"/>
        <item x="1286"/>
        <item x="961"/>
        <item x="701"/>
        <item x="777"/>
        <item x="578"/>
        <item x="1229"/>
        <item x="346"/>
        <item x="660"/>
        <item x="1262"/>
        <item x="577"/>
        <item x="471"/>
        <item x="196"/>
        <item x="1266"/>
        <item x="750"/>
        <item x="464"/>
        <item x="551"/>
        <item x="694"/>
        <item x="427"/>
        <item x="1263"/>
        <item x="1240"/>
        <item x="296"/>
        <item x="861"/>
        <item x="717"/>
        <item x="141"/>
        <item x="1058"/>
        <item x="1013"/>
        <item x="353"/>
        <item x="1260"/>
        <item x="1323"/>
        <item x="431"/>
        <item x="476"/>
        <item x="274"/>
        <item x="612"/>
        <item x="804"/>
        <item x="555"/>
        <item x="672"/>
        <item x="128"/>
        <item x="730"/>
        <item x="1330"/>
        <item x="964"/>
        <item x="1113"/>
        <item x="1219"/>
        <item x="360"/>
        <item x="1158"/>
        <item x="792"/>
        <item x="1054"/>
        <item x="451"/>
        <item x="924"/>
        <item x="1020"/>
        <item x="831"/>
        <item x="635"/>
        <item x="341"/>
        <item x="30"/>
        <item x="1167"/>
        <item x="960"/>
        <item x="748"/>
        <item x="1228"/>
        <item x="420"/>
        <item x="764"/>
        <item x="885"/>
        <item x="680"/>
        <item x="857"/>
        <item x="291"/>
        <item x="1112"/>
        <item x="1203"/>
        <item x="566"/>
        <item x="980"/>
        <item x="1111"/>
        <item x="767"/>
        <item x="647"/>
        <item x="999"/>
        <item x="1195"/>
        <item x="1289"/>
        <item x="1145"/>
        <item x="682"/>
        <item x="1175"/>
        <item x="1174"/>
        <item x="702"/>
        <item x="619"/>
        <item x="894"/>
        <item x="828"/>
        <item x="1318"/>
        <item x="542"/>
        <item x="49"/>
        <item x="319"/>
        <item x="517"/>
        <item x="1315"/>
        <item x="703"/>
        <item x="557"/>
        <item x="536"/>
        <item x="772"/>
        <item x="869"/>
        <item x="43"/>
        <item x="683"/>
        <item x="472"/>
        <item x="16"/>
        <item x="1311"/>
        <item x="874"/>
        <item x="21"/>
        <item x="642"/>
        <item x="81"/>
        <item x="923"/>
        <item x="308"/>
        <item x="432"/>
        <item x="756"/>
        <item x="248"/>
        <item x="1306"/>
        <item x="1030"/>
        <item x="625"/>
        <item x="850"/>
        <item x="685"/>
        <item x="934"/>
        <item x="397"/>
        <item x="996"/>
        <item x="14"/>
        <item x="250"/>
        <item x="633"/>
        <item x="1283"/>
        <item x="295"/>
        <item x="866"/>
        <item x="313"/>
        <item x="1179"/>
        <item x="300"/>
        <item x="102"/>
        <item x="194"/>
        <item x="955"/>
        <item x="1149"/>
        <item x="928"/>
        <item x="265"/>
        <item x="89"/>
        <item x="860"/>
        <item x="247"/>
        <item x="1063"/>
        <item x="939"/>
        <item x="1050"/>
        <item x="235"/>
        <item x="1281"/>
        <item x="1208"/>
        <item x="275"/>
        <item x="966"/>
        <item x="375"/>
        <item x="991"/>
        <item x="709"/>
        <item x="563"/>
        <item x="558"/>
        <item x="852"/>
        <item x="334"/>
        <item x="608"/>
        <item x="571"/>
        <item x="1106"/>
        <item x="303"/>
        <item x="1191"/>
        <item x="92"/>
        <item x="368"/>
        <item x="727"/>
        <item x="937"/>
        <item x="187"/>
        <item x="1305"/>
        <item x="690"/>
        <item x="1235"/>
        <item x="501"/>
        <item x="520"/>
        <item x="518"/>
        <item x="1138"/>
        <item x="1210"/>
        <item x="206"/>
        <item x="1074"/>
        <item x="214"/>
        <item x="738"/>
        <item x="655"/>
        <item x="344"/>
        <item x="912"/>
        <item x="326"/>
        <item x="455"/>
        <item x="579"/>
        <item x="615"/>
        <item x="1070"/>
        <item x="744"/>
        <item x="761"/>
        <item x="1047"/>
        <item x="412"/>
        <item x="1178"/>
        <item x="446"/>
        <item x="156"/>
        <item x="1161"/>
        <item x="1333"/>
        <item x="1297"/>
        <item x="556"/>
        <item x="722"/>
        <item x="1220"/>
        <item x="818"/>
        <item x="340"/>
        <item x="167"/>
        <item x="530"/>
        <item x="665"/>
        <item x="1183"/>
        <item x="1114"/>
        <item x="13"/>
        <item x="392"/>
        <item x="659"/>
        <item x="223"/>
        <item x="1129"/>
        <item x="832"/>
        <item x="833"/>
        <item x="1094"/>
        <item x="1325"/>
        <item x="245"/>
        <item x="1120"/>
        <item x="439"/>
        <item x="188"/>
        <item x="641"/>
        <item x="783"/>
        <item x="1269"/>
        <item x="199"/>
        <item x="365"/>
        <item x="932"/>
        <item x="256"/>
        <item x="1078"/>
        <item x="260"/>
        <item x="834"/>
        <item x="461"/>
        <item x="1027"/>
        <item x="689"/>
        <item x="27"/>
        <item x="584"/>
        <item x="473"/>
        <item x="1008"/>
        <item x="85"/>
        <item x="1225"/>
        <item x="977"/>
        <item x="643"/>
        <item x="1079"/>
        <item x="667"/>
        <item x="246"/>
        <item x="90"/>
        <item x="688"/>
        <item x="1166"/>
        <item x="338"/>
        <item x="1002"/>
        <item x="1157"/>
        <item x="600"/>
        <item x="760"/>
        <item x="26"/>
        <item x="872"/>
        <item x="388"/>
        <item x="502"/>
        <item x="570"/>
        <item x="538"/>
        <item x="1049"/>
        <item x="153"/>
        <item x="970"/>
        <item x="1221"/>
        <item x="290"/>
        <item x="596"/>
        <item x="839"/>
        <item x="489"/>
        <item x="482"/>
        <item x="1045"/>
        <item x="46"/>
        <item x="830"/>
        <item x="1069"/>
        <item x="367"/>
        <item x="10"/>
        <item x="564"/>
        <item x="320"/>
        <item x="1139"/>
        <item x="907"/>
        <item x="121"/>
        <item x="109"/>
        <item x="1026"/>
        <item x="452"/>
        <item x="32"/>
        <item x="723"/>
        <item x="1293"/>
        <item x="405"/>
        <item x="668"/>
        <item x="1308"/>
        <item x="927"/>
        <item x="493"/>
        <item x="1105"/>
        <item x="94"/>
        <item x="1272"/>
        <item x="1248"/>
        <item x="661"/>
        <item x="240"/>
        <item x="725"/>
        <item x="148"/>
        <item x="444"/>
        <item x="1313"/>
        <item x="1117"/>
        <item x="805"/>
        <item x="53"/>
        <item x="814"/>
        <item x="126"/>
        <item x="606"/>
        <item x="802"/>
        <item x="586"/>
        <item x="488"/>
        <item x="505"/>
        <item x="165"/>
        <item x="266"/>
        <item x="903"/>
        <item x="985"/>
        <item x="983"/>
        <item x="1122"/>
        <item x="483"/>
        <item x="1312"/>
        <item x="145"/>
        <item x="607"/>
        <item x="593"/>
        <item x="170"/>
        <item x="1100"/>
        <item x="491"/>
        <item x="210"/>
        <item x="212"/>
        <item x="1004"/>
        <item x="385"/>
        <item x="911"/>
        <item x="664"/>
        <item x="190"/>
        <item x="1277"/>
        <item x="979"/>
        <item x="166"/>
        <item x="644"/>
        <item x="229"/>
        <item x="132"/>
        <item x="745"/>
        <item x="710"/>
        <item x="508"/>
        <item x="478"/>
        <item x="800"/>
        <item x="1251"/>
        <item x="548"/>
        <item x="844"/>
        <item x="1316"/>
        <item x="1296"/>
        <item x="759"/>
        <item x="1012"/>
        <item x="138"/>
        <item x="1075"/>
        <item x="1222"/>
        <item x="634"/>
        <item x="329"/>
        <item x="1023"/>
        <item x="1155"/>
        <item x="301"/>
        <item x="650"/>
        <item x="47"/>
        <item x="453"/>
        <item x="382"/>
        <item x="1226"/>
        <item x="527"/>
        <item x="1258"/>
        <item x="1275"/>
        <item x="1194"/>
        <item x="1098"/>
        <item x="1056"/>
        <item x="845"/>
        <item x="1017"/>
        <item x="325"/>
        <item x="1093"/>
        <item x="1124"/>
        <item x="348"/>
        <item x="1025"/>
        <item x="1335"/>
        <item x="387"/>
        <item x="552"/>
        <item x="1041"/>
        <item x="221"/>
        <item x="1231"/>
        <item x="185"/>
        <item x="624"/>
        <item x="86"/>
        <item x="658"/>
        <item x="411"/>
        <item x="254"/>
        <item x="1187"/>
        <item x="56"/>
        <item x="492"/>
        <item x="205"/>
        <item x="284"/>
        <item x="616"/>
        <item x="648"/>
        <item x="500"/>
        <item x="307"/>
        <item x="984"/>
        <item x="778"/>
        <item x="118"/>
        <item x="318"/>
        <item x="503"/>
        <item x="370"/>
        <item x="31"/>
        <item x="916"/>
        <item x="436"/>
        <item x="373"/>
        <item x="17"/>
        <item x="1083"/>
        <item x="786"/>
        <item x="812"/>
        <item x="75"/>
        <item x="827"/>
        <item x="769"/>
        <item x="741"/>
        <item x="837"/>
        <item x="231"/>
        <item x="20"/>
        <item x="158"/>
        <item x="294"/>
        <item x="172"/>
        <item x="889"/>
        <item x="219"/>
        <item x="0"/>
        <item x="1276"/>
        <item x="438"/>
        <item x="372"/>
        <item x="1279"/>
        <item x="278"/>
        <item x="332"/>
        <item x="887"/>
        <item x="971"/>
        <item x="1019"/>
        <item x="933"/>
        <item x="605"/>
        <item x="1327"/>
        <item x="169"/>
        <item x="252"/>
        <item x="841"/>
        <item x="639"/>
        <item x="1015"/>
        <item x="243"/>
        <item x="549"/>
        <item x="1246"/>
        <item x="1126"/>
        <item x="537"/>
        <item x="836"/>
        <item x="632"/>
        <item x="181"/>
        <item x="1268"/>
        <item x="835"/>
        <item x="330"/>
        <item x="768"/>
        <item x="183"/>
        <item x="813"/>
        <item x="1329"/>
        <item x="302"/>
        <item x="1097"/>
        <item x="882"/>
        <item x="259"/>
        <item x="400"/>
        <item x="1280"/>
        <item x="1285"/>
        <item x="495"/>
        <item x="636"/>
        <item x="921"/>
        <item x="7"/>
        <item x="113"/>
        <item x="906"/>
        <item x="87"/>
        <item x="645"/>
        <item x="33"/>
        <item x="965"/>
        <item x="1156"/>
        <item x="914"/>
        <item x="604"/>
        <item x="401"/>
        <item x="465"/>
        <item x="238"/>
        <item x="217"/>
        <item x="337"/>
        <item x="594"/>
        <item x="700"/>
        <item x="704"/>
        <item x="568"/>
        <item x="988"/>
        <item x="1261"/>
        <item x="944"/>
        <item x="938"/>
        <item x="82"/>
        <item x="867"/>
        <item x="1173"/>
        <item x="1304"/>
        <item x="331"/>
        <item x="54"/>
        <item x="507"/>
        <item x="897"/>
        <item x="816"/>
        <item x="1224"/>
        <item x="742"/>
        <item x="646"/>
        <item x="559"/>
        <item x="244"/>
        <item x="788"/>
        <item x="447"/>
        <item x="404"/>
        <item x="978"/>
        <item x="1319"/>
        <item x="1234"/>
        <item x="1232"/>
        <item x="749"/>
        <item x="735"/>
        <item x="376"/>
        <item x="544"/>
        <item x="842"/>
        <item x="721"/>
        <item x="623"/>
        <item x="863"/>
        <item x="1042"/>
        <item x="601"/>
        <item x="1062"/>
        <item x="575"/>
        <item x="1189"/>
        <item x="1213"/>
        <item x="470"/>
        <item x="287"/>
        <item x="3"/>
        <item x="9"/>
        <item x="1141"/>
        <item x="328"/>
        <item x="595"/>
        <item x="532"/>
        <item x="395"/>
        <item x="580"/>
        <item x="1241"/>
        <item x="72"/>
        <item x="255"/>
        <item x="425"/>
        <item x="585"/>
        <item x="653"/>
        <item x="631"/>
        <item x="226"/>
        <item x="15"/>
        <item x="200"/>
        <item x="59"/>
        <item x="164"/>
        <item x="233"/>
        <item x="943"/>
        <item x="406"/>
        <item x="734"/>
        <item x="496"/>
        <item x="581"/>
        <item x="262"/>
        <item x="57"/>
        <item x="995"/>
        <item x="1128"/>
        <item x="846"/>
        <item x="147"/>
        <item x="763"/>
        <item x="1172"/>
        <item x="445"/>
        <item x="396"/>
        <item x="437"/>
        <item x="554"/>
        <item x="819"/>
        <item x="1038"/>
        <item x="35"/>
        <item x="418"/>
        <item x="968"/>
        <item x="588"/>
        <item x="177"/>
        <item x="896"/>
        <item x="366"/>
        <item x="1082"/>
        <item x="656"/>
        <item x="775"/>
        <item x="798"/>
        <item x="76"/>
        <item x="6"/>
        <item x="1150"/>
        <item x="195"/>
        <item x="154"/>
        <item x="276"/>
        <item x="707"/>
        <item x="684"/>
        <item x="78"/>
        <item x="23"/>
        <item x="671"/>
        <item x="234"/>
        <item x="627"/>
        <item x="746"/>
        <item x="1271"/>
        <item x="940"/>
        <item x="1290"/>
        <item x="1110"/>
        <item x="120"/>
        <item x="459"/>
        <item x="574"/>
        <item x="731"/>
        <item x="442"/>
        <item x="336"/>
        <item x="1031"/>
        <item x="173"/>
        <item x="160"/>
        <item x="711"/>
        <item x="895"/>
        <item x="1200"/>
        <item x="335"/>
        <item x="1087"/>
        <item x="422"/>
        <item x="137"/>
        <item x="784"/>
        <item x="41"/>
        <item x="1116"/>
        <item x="603"/>
        <item x="1339"/>
        <item x="448"/>
        <item x="1131"/>
        <item x="776"/>
        <item x="29"/>
        <item x="1109"/>
        <item x="686"/>
        <item x="201"/>
        <item x="1249"/>
        <item x="870"/>
        <item x="967"/>
        <item x="1181"/>
        <item x="415"/>
        <item x="884"/>
        <item x="855"/>
        <item x="1331"/>
        <item x="454"/>
        <item x="440"/>
        <item x="941"/>
        <item x="224"/>
        <item x="227"/>
        <item x="123"/>
        <item x="430"/>
        <item x="766"/>
        <item x="272"/>
        <item x="663"/>
        <item x="277"/>
        <item x="621"/>
        <item x="1059"/>
        <item x="1198"/>
        <item x="237"/>
        <item x="713"/>
        <item x="477"/>
        <item x="1193"/>
        <item x="11"/>
        <item x="997"/>
        <item x="791"/>
        <item x="486"/>
        <item x="901"/>
        <item x="225"/>
        <item x="973"/>
        <item x="1115"/>
        <item x="456"/>
        <item x="481"/>
        <item x="218"/>
        <item x="18"/>
        <item x="288"/>
        <item x="1196"/>
        <item x="1011"/>
        <item x="316"/>
        <item x="956"/>
        <item x="1001"/>
        <item x="1037"/>
        <item x="1028"/>
        <item x="421"/>
        <item x="354"/>
        <item x="534"/>
        <item x="1066"/>
        <item x="540"/>
        <item x="1282"/>
        <item x="582"/>
        <item x="155"/>
        <item x="848"/>
        <item x="945"/>
        <item x="1233"/>
        <item x="1324"/>
        <item x="1135"/>
        <item x="106"/>
        <item x="913"/>
        <item x="88"/>
        <item x="1032"/>
        <item x="1053"/>
        <item x="1264"/>
        <item x="677"/>
        <item x="410"/>
        <item x="311"/>
        <item x="1009"/>
        <item x="705"/>
        <item x="180"/>
        <item x="773"/>
        <item x="771"/>
        <item x="197"/>
        <item x="1253"/>
        <item x="992"/>
        <item x="149"/>
        <item x="292"/>
        <item x="359"/>
        <item x="847"/>
        <item x="1180"/>
        <item x="905"/>
        <item x="249"/>
        <item x="528"/>
        <item x="163"/>
        <item x="40"/>
        <item x="269"/>
        <item x="904"/>
        <item x="886"/>
        <item x="1169"/>
        <item x="567"/>
        <item x="533"/>
        <item x="45"/>
        <item x="494"/>
        <item x="312"/>
        <item x="765"/>
        <item x="423"/>
        <item x="95"/>
        <item x="469"/>
        <item x="515"/>
        <item x="1080"/>
        <item x="363"/>
        <item x="987"/>
        <item x="369"/>
        <item x="754"/>
        <item x="48"/>
        <item x="692"/>
        <item x="273"/>
        <item x="175"/>
        <item x="843"/>
        <item x="63"/>
        <item x="364"/>
        <item x="36"/>
        <item x="1317"/>
        <item x="936"/>
        <item x="545"/>
        <item x="1209"/>
        <item x="610"/>
        <item x="1151"/>
        <item x="732"/>
        <item x="1085"/>
        <item x="598"/>
        <item x="327"/>
        <item x="806"/>
        <item x="289"/>
        <item x="712"/>
        <item x="117"/>
        <item x="389"/>
        <item t="default"/>
      </items>
    </pivotField>
    <pivotField showAll="0"/>
    <pivotField axis="axisRow" showAll="0" sortType="descending">
      <items count="3">
        <item x="1"/>
        <item x="0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Average of Annual Expenditure in HealthCare" fld="6" subtotal="average" baseField="0" baseItem="0"/>
  </dataFields>
  <formats count="3">
    <format dxfId="45">
      <pivotArea collapsedLevelsAreSubtotals="1" fieldPosition="0">
        <references count="1">
          <reference field="8" count="0"/>
        </references>
      </pivotArea>
    </format>
    <format dxfId="44">
      <pivotArea collapsedLevelsAreSubtotals="1" fieldPosition="0">
        <references count="1">
          <reference field="8" count="1">
            <x v="0"/>
          </reference>
        </references>
      </pivotArea>
    </format>
    <format dxfId="43">
      <pivotArea field="8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720C74D-8D3A-A844-BFA0-EFEC0BFC2403}" name="CleanTable" displayName="CleanTable" ref="A1:I1339" totalsRowShown="0" headerRowDxfId="27">
  <autoFilter ref="A1:I1339" xr:uid="{22519D5C-CEE7-4D35-A778-93C9E55CDB04}"/>
  <tableColumns count="9">
    <tableColumn id="1" xr3:uid="{9A2C5E0A-2592-D641-92F6-FC83E7488965}" name="ID"/>
    <tableColumn id="2" xr3:uid="{5D602E37-B266-ED46-B46B-D9F24B511E1A}" name="Region"/>
    <tableColumn id="3" xr3:uid="{AE832ED8-5D49-1547-9663-096FA72F2E93}" name="Age"/>
    <tableColumn id="4" xr3:uid="{05EAE9B0-DABA-6B40-9359-D5687FAC16D8}" name="Height (cm)" dataDxfId="26" dataCellStyle="Comma"/>
    <tableColumn id="5" xr3:uid="{3BF9E5DB-924B-E949-B217-06C740AB0C74}" name="Weight (lbs)" dataDxfId="25" dataCellStyle="Comma"/>
    <tableColumn id="6" xr3:uid="{55C7C3B0-2773-4D45-BDA3-E1FB7E07126C}" name="Gender"/>
    <tableColumn id="7" xr3:uid="{47075263-80EE-D34A-B659-4817DD636DE3}" name="Annual Expenditure in HealthCare" dataDxfId="24" dataCellStyle="Currency"/>
    <tableColumn id="8" xr3:uid="{CA1B9EBA-8C94-AF4B-B566-271A08733124}" name="# of Children"/>
    <tableColumn id="9" xr3:uid="{D6EF60E1-B379-5749-8056-DB8A7F52B7EA}" name="Smoke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7334385-9619-D643-9CFF-46B47F02F0B1}" name="CleanTable6" displayName="CleanTable6" ref="A9:J1347" totalsRowShown="0" headerRowDxfId="23">
  <autoFilter ref="A9:J1347" xr:uid="{22519D5C-CEE7-4D35-A778-93C9E55CDB04}"/>
  <tableColumns count="10">
    <tableColumn id="1" xr3:uid="{E225D689-0AAF-334E-B045-50B356394449}" name="ID"/>
    <tableColumn id="2" xr3:uid="{5A14DEDD-7782-C443-B109-DF2204F0B90D}" name="Region"/>
    <tableColumn id="3" xr3:uid="{B76A5BC9-E490-C941-9391-C131E160CB31}" name="Age"/>
    <tableColumn id="10" xr3:uid="{46ACDF77-8497-4C43-A129-E255C6712C49}" name="Age Bin" dataDxfId="22">
      <calculatedColumnFormula>_xlfn.XLOOKUP(CleanTable6[[#This Row],[Age]],$D$4:$D$7,$C$4:$C$7,,-1)</calculatedColumnFormula>
    </tableColumn>
    <tableColumn id="11" xr3:uid="{80188B06-181D-6641-BE3D-B69C2F31DB59}" name="BMI" dataDxfId="21" dataCellStyle="Comma"/>
    <tableColumn id="12" xr3:uid="{D121C926-96EC-A64D-A6DF-FC29819AE427}" name="BMI Bin" dataDxfId="20" dataCellStyle="Comma">
      <calculatedColumnFormula>_xlfn.XLOOKUP(CleanTable6[[#This Row],[BMI]],$F$4:$F$7,$C$4:$C$7,,-1)</calculatedColumnFormula>
    </tableColumn>
    <tableColumn id="6" xr3:uid="{A521B28C-2E2D-6F41-A0F9-38DCEE3AE74B}" name="Gender"/>
    <tableColumn id="7" xr3:uid="{AF2779ED-A0CF-4441-9E90-D9B87F807D5B}" name="Annual Expenditure in HealthCare" dataDxfId="19" dataCellStyle="Currency"/>
    <tableColumn id="8" xr3:uid="{F60466F1-7E37-FF41-BF14-84ECB2348429}" name="# of Children"/>
    <tableColumn id="9" xr3:uid="{F5FE5A9A-1C46-BA49-A8A4-BE20CEDCEED5}" name="Smoke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B4196D4-AD55-004C-8F41-6606BD703414}" name="CleanTable67" displayName="CleanTable67" ref="A1:L1339" totalsRowShown="0" headerRowDxfId="18">
  <autoFilter ref="A1:L1339" xr:uid="{22519D5C-CEE7-4D35-A778-93C9E55CDB04}"/>
  <tableColumns count="12">
    <tableColumn id="1" xr3:uid="{04880277-6C26-4645-B611-6FABC83858A2}" name="ID"/>
    <tableColumn id="2" xr3:uid="{A625004F-B31A-D14D-8F5E-F1C2E60942AF}" name="Region"/>
    <tableColumn id="3" xr3:uid="{499A98C9-655D-2944-B408-C06C13DAD14A}" name="Age"/>
    <tableColumn id="10" xr3:uid="{F9B39F5A-F4DB-9A4A-8866-C48B64E29A29}" name="Age Bin" dataDxfId="17"/>
    <tableColumn id="11" xr3:uid="{6289FB55-7ECA-CA45-8EE0-FF5B932BD106}" name="BMI" dataDxfId="16" dataCellStyle="Comma"/>
    <tableColumn id="12" xr3:uid="{31E5EA58-C394-FF4B-8261-54DD7D8FF0C4}" name="BMI Bin" dataDxfId="15" dataCellStyle="Comma"/>
    <tableColumn id="6" xr3:uid="{84A3951A-A6B6-974D-A71C-0BCC1D379912}" name="Gender"/>
    <tableColumn id="7" xr3:uid="{B6A8965D-E6C8-CC4C-8B00-7F11D991CC27}" name="Annual Expenditure in HealthCare" dataDxfId="14" dataCellStyle="Currency"/>
    <tableColumn id="15" xr3:uid="{05FB68D5-89C4-9449-A187-9640C83B161D}" name="Annual expenditure over $25k" dataDxfId="4" dataCellStyle="Currency">
      <calculatedColumnFormula>IF(CleanTable67[[#This Row],[Annual Expenditure in HealthCare]]&gt;25000,"Yes","No")</calculatedColumnFormula>
    </tableColumn>
    <tableColumn id="8" xr3:uid="{3DCBCCAD-66E5-E64E-93A4-EC948537F626}" name="# of Children"/>
    <tableColumn id="14" xr3:uid="{ED91DB72-6225-D544-8603-008D40CE8ED2}" name="# of Children Bins" dataDxfId="13">
      <calculatedColumnFormula>_xlfn.XLOOKUP(CleanTable67[[#This Row],['# of Children]],'Reduce Categories'!$D$23:$D$28,'Reduce Categories'!$E$23:$E$28)</calculatedColumnFormula>
    </tableColumn>
    <tableColumn id="9" xr3:uid="{D7585444-2FA8-D643-A0F1-118BBE3E41AA}" name="Smoke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E713EF1-05E5-5841-91ED-0D4C4227E689}" name="CleanTable678" displayName="CleanTable678" ref="A9:N1347" totalsRowShown="0" headerRowDxfId="12">
  <autoFilter ref="A9:N1347" xr:uid="{22519D5C-CEE7-4D35-A778-93C9E55CDB04}"/>
  <tableColumns count="14">
    <tableColumn id="1" xr3:uid="{6F3897F2-A108-2B47-A144-32746B6C449A}" name="ID"/>
    <tableColumn id="15" xr3:uid="{A0AFAF8E-F228-304D-99D5-597F969D0635}" name="Subset"/>
    <tableColumn id="16" xr3:uid="{37EFD6A2-3A2D-3048-9074-2D1EF617F994}" name="RAND()" dataDxfId="11" dataCellStyle="Comma"/>
    <tableColumn id="2" xr3:uid="{31510212-A29A-E947-9447-07998ADB8A84}" name="Region"/>
    <tableColumn id="3" xr3:uid="{D499AED6-72C2-344B-B8FD-E48B4608B640}" name="Age"/>
    <tableColumn id="10" xr3:uid="{CDD53B34-9FC1-3643-B425-615094CD47B8}" name="Age Bin" dataDxfId="10"/>
    <tableColumn id="11" xr3:uid="{360034DA-C3C4-7B4D-A1A1-9393A6113074}" name="BMI" dataDxfId="9" dataCellStyle="Comma"/>
    <tableColumn id="12" xr3:uid="{DD9F9F8C-D92F-734A-BA47-8D299D25870C}" name="BMI Bin" dataDxfId="8" dataCellStyle="Comma"/>
    <tableColumn id="6" xr3:uid="{588DF241-CDD7-2149-A370-318017132707}" name="Gender"/>
    <tableColumn id="7" xr3:uid="{C0BFB90F-1A94-5A40-9C2A-F193A13800A6}" name="Annual Expenditure in HealthCare" dataDxfId="7" dataCellStyle="Currency"/>
    <tableColumn id="17" xr3:uid="{12443F2D-7FD5-A342-9ADB-406F4975E9E1}" name="Annual expenditure over $25k" dataDxfId="6" dataCellStyle="Currency"/>
    <tableColumn id="8" xr3:uid="{14C6AA9C-0BB2-F140-BC2E-5631CD026408}" name="# of Children"/>
    <tableColumn id="14" xr3:uid="{C0B45573-3BF0-2341-8BF2-8592B560EBA9}" name="# of Children Bins" dataDxfId="5"/>
    <tableColumn id="9" xr3:uid="{128E8FD7-147C-3742-A380-D5CF8AE054EC}" name="Smok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167" dT="2021-11-10T23:23:30.99" personId="{9BEF438D-AA65-544B-BB2F-18373E3E6CC3}" id="{1207B188-A5E5-9240-AB9D-6CD9957F168F}">
    <text>outlier</text>
  </threadedComment>
  <threadedComment ref="B212" dT="2021-11-10T23:23:42.80" personId="{9BEF438D-AA65-544B-BB2F-18373E3E6CC3}" id="{EFBE5337-FDDD-B64C-BB6C-79939EBC11DB}">
    <text>missing value</text>
  </threadedComment>
  <threadedComment ref="F212" dT="2021-11-10T23:23:55.00" personId="{9BEF438D-AA65-544B-BB2F-18373E3E6CC3}" id="{2D2E4AF1-4DBF-F64A-827E-E92ACAA78748}">
    <text>missing value</text>
  </threadedComment>
  <threadedComment ref="E640" dT="2021-11-10T23:30:26.10" personId="{9BEF438D-AA65-544B-BB2F-18373E3E6CC3}" id="{0C26ACB1-FDF5-9042-886B-43A115CDB5FF}">
    <text>outlier</text>
  </threadedComment>
  <threadedComment ref="D1267" dT="2021-11-10T23:25:28.79" personId="{9BEF438D-AA65-544B-BB2F-18373E3E6CC3}" id="{DF092C55-CAA3-514B-9CB9-9B55C59D213C}">
    <text>wrong unit input. should be converted to 161 cm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H91" dT="2021-11-10T23:42:07.78" personId="{9BEF438D-AA65-544B-BB2F-18373E3E6CC3}" id="{52637364-A7ED-B147-B384-48424A70397F}">
    <text>BMI &lt; 30</text>
  </threadedComment>
  <threadedComment ref="H92" dT="2021-11-09T04:03:56.15" personId="{9BEF438D-AA65-544B-BB2F-18373E3E6CC3}" id="{6DACFD4D-6BF4-AC4D-8C52-F5E72167F5D5}">
    <text>30 &lt;= BMI &lt; 35</text>
  </threadedComment>
  <threadedComment ref="H93" dT="2021-11-09T04:04:11.84" personId="{9BEF438D-AA65-544B-BB2F-18373E3E6CC3}" id="{27772912-7501-9647-8025-998C262882A4}">
    <text>35 &lt;= BMI &lt; 40</text>
  </threadedComment>
  <threadedComment ref="H94" dT="2021-11-09T04:04:31.02" personId="{9BEF438D-AA65-544B-BB2F-18373E3E6CC3}" id="{6E3F3130-D89A-AB4D-8FAE-5A3A422C35EE}">
    <text>40 &lt; BMI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1264" dT="2021-11-10T23:25:28.79" personId="{9BEF438D-AA65-544B-BB2F-18373E3E6CC3}" id="{2B1E4FE4-5726-BB4B-82E1-EDB5E38CD502}">
    <text>convert to 161 cm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E1" dT="2021-11-09T04:03:56.15" personId="{9BEF438D-AA65-544B-BB2F-18373E3E6CC3}" id="{91E901B6-8252-5F40-AA7D-B594D3F9FBC2}">
    <text>30 &lt;= BMI &lt; 35</text>
  </threadedComment>
  <threadedComment ref="T1" dT="2021-11-09T04:04:11.84" personId="{9BEF438D-AA65-544B-BB2F-18373E3E6CC3}" id="{CC927A12-BBBC-8748-B32B-1D47707A120C}">
    <text>35 &lt;= BMI &lt; 40</text>
  </threadedComment>
  <threadedComment ref="U1" dT="2021-11-09T04:04:31.02" personId="{9BEF438D-AA65-544B-BB2F-18373E3E6CC3}" id="{ED42446D-9E87-DE4D-AA28-CE878625019B}">
    <text>40 &lt; BMI</text>
  </threadedComment>
  <threadedComment ref="N1301" dT="2021-11-07T03:29:28.22" personId="{9BEF438D-AA65-544B-BB2F-18373E3E6CC3}" id="{575DC91E-B7D8-FC4D-8048-B5CBF53D750D}">
    <text>Correct data from 1.61cm to 161cm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80" dT="2021-11-13T14:32:13.14" personId="{9BEF438D-AA65-544B-BB2F-18373E3E6CC3}" id="{3B63CEAE-5922-F44E-B370-0E7701D43926}">
    <text>30 &lt;= BMI &lt; 35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comments" Target="../comments2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vmlDrawing" Target="../drawings/vmlDrawing2.v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3.vml"/><Relationship Id="rId4" Type="http://schemas.microsoft.com/office/2017/10/relationships/threadedComment" Target="../threadedComments/threadedComment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19D5C-CEE7-4D35-A778-93C9E55CDB04}">
  <dimension ref="A1:J1343"/>
  <sheetViews>
    <sheetView workbookViewId="0">
      <selection activeCell="K5" sqref="K5"/>
    </sheetView>
  </sheetViews>
  <sheetFormatPr baseColWidth="10" defaultColWidth="8.83203125" defaultRowHeight="15" x14ac:dyDescent="0.2"/>
  <cols>
    <col min="1" max="1" width="6" bestFit="1" customWidth="1"/>
    <col min="2" max="2" width="10.33203125" bestFit="1" customWidth="1"/>
    <col min="3" max="3" width="4.5" bestFit="1" customWidth="1"/>
    <col min="4" max="4" width="11.33203125" bestFit="1" customWidth="1"/>
    <col min="5" max="5" width="12" bestFit="1" customWidth="1"/>
    <col min="6" max="6" width="7.5" bestFit="1" customWidth="1"/>
    <col min="7" max="7" width="31.6640625" bestFit="1" customWidth="1"/>
    <col min="8" max="8" width="12.33203125" bestFit="1" customWidth="1"/>
    <col min="9" max="9" width="7.6640625" bestFit="1" customWidth="1"/>
    <col min="11" max="11" width="11.5" bestFit="1" customWidth="1"/>
  </cols>
  <sheetData>
    <row r="1" spans="1:10" x14ac:dyDescent="0.2">
      <c r="A1" s="4" t="s">
        <v>9</v>
      </c>
      <c r="B1" s="4" t="s">
        <v>16</v>
      </c>
      <c r="C1" s="4" t="s">
        <v>15</v>
      </c>
      <c r="D1" s="4" t="s">
        <v>10</v>
      </c>
      <c r="E1" s="4" t="s">
        <v>11</v>
      </c>
      <c r="F1" s="4" t="s">
        <v>8</v>
      </c>
      <c r="G1" s="4" t="s">
        <v>12</v>
      </c>
      <c r="H1" s="4" t="s">
        <v>13</v>
      </c>
      <c r="I1" s="4" t="s">
        <v>14</v>
      </c>
    </row>
    <row r="2" spans="1:10" x14ac:dyDescent="0.2">
      <c r="A2">
        <v>10002</v>
      </c>
      <c r="B2" t="s">
        <v>3</v>
      </c>
      <c r="C2">
        <v>24</v>
      </c>
      <c r="D2" s="3">
        <v>175</v>
      </c>
      <c r="E2" s="3">
        <v>203.2</v>
      </c>
      <c r="F2" t="s">
        <v>7</v>
      </c>
      <c r="G2" s="2">
        <v>17128.429999999997</v>
      </c>
      <c r="H2">
        <v>4</v>
      </c>
      <c r="I2" t="s">
        <v>5</v>
      </c>
      <c r="J2" s="1"/>
    </row>
    <row r="3" spans="1:10" x14ac:dyDescent="0.2">
      <c r="A3">
        <v>10003</v>
      </c>
      <c r="B3" t="s">
        <v>2</v>
      </c>
      <c r="C3">
        <v>42</v>
      </c>
      <c r="D3" s="3">
        <v>171.6</v>
      </c>
      <c r="E3" s="3">
        <v>209.1</v>
      </c>
      <c r="F3" t="s">
        <v>7</v>
      </c>
      <c r="G3" s="2">
        <v>6940.91</v>
      </c>
      <c r="H3">
        <v>1</v>
      </c>
      <c r="I3" t="s">
        <v>5</v>
      </c>
      <c r="J3" s="1"/>
    </row>
    <row r="4" spans="1:10" x14ac:dyDescent="0.2">
      <c r="A4">
        <v>10004</v>
      </c>
      <c r="B4" t="s">
        <v>2</v>
      </c>
      <c r="C4">
        <v>28</v>
      </c>
      <c r="D4" s="3">
        <v>162.1</v>
      </c>
      <c r="E4" s="3">
        <v>181.6</v>
      </c>
      <c r="F4" t="s">
        <v>6</v>
      </c>
      <c r="G4" s="2">
        <v>4133.6500000000005</v>
      </c>
      <c r="H4">
        <v>1</v>
      </c>
      <c r="I4" t="s">
        <v>5</v>
      </c>
      <c r="J4" s="1"/>
    </row>
    <row r="5" spans="1:10" x14ac:dyDescent="0.2">
      <c r="A5">
        <v>10005</v>
      </c>
      <c r="B5" t="s">
        <v>3</v>
      </c>
      <c r="C5">
        <v>28</v>
      </c>
      <c r="D5" s="3">
        <v>161.4</v>
      </c>
      <c r="E5" s="3">
        <v>165.29999999999998</v>
      </c>
      <c r="F5" t="s">
        <v>6</v>
      </c>
      <c r="G5" s="2">
        <v>23288.929999999997</v>
      </c>
      <c r="H5">
        <v>1</v>
      </c>
      <c r="I5" t="s">
        <v>5</v>
      </c>
      <c r="J5" s="1"/>
    </row>
    <row r="6" spans="1:10" x14ac:dyDescent="0.2">
      <c r="A6">
        <v>10006</v>
      </c>
      <c r="B6" t="s">
        <v>2</v>
      </c>
      <c r="C6">
        <v>25</v>
      </c>
      <c r="D6" s="3">
        <v>165.6</v>
      </c>
      <c r="E6" s="3">
        <v>183.1</v>
      </c>
      <c r="F6" t="s">
        <v>6</v>
      </c>
      <c r="G6" s="2">
        <v>3021.8100000000004</v>
      </c>
      <c r="H6">
        <v>0</v>
      </c>
      <c r="I6" t="s">
        <v>5</v>
      </c>
      <c r="J6" s="1"/>
    </row>
    <row r="7" spans="1:10" x14ac:dyDescent="0.2">
      <c r="A7">
        <v>10007</v>
      </c>
      <c r="B7" t="s">
        <v>0</v>
      </c>
      <c r="C7">
        <v>48</v>
      </c>
      <c r="D7" s="3">
        <v>172.4</v>
      </c>
      <c r="E7" s="3">
        <v>232.79999999999998</v>
      </c>
      <c r="F7" t="s">
        <v>6</v>
      </c>
      <c r="G7" s="2">
        <v>8277.5300000000007</v>
      </c>
      <c r="H7">
        <v>0</v>
      </c>
      <c r="I7" t="s">
        <v>5</v>
      </c>
      <c r="J7" s="1"/>
    </row>
    <row r="8" spans="1:10" x14ac:dyDescent="0.2">
      <c r="A8">
        <v>10008</v>
      </c>
      <c r="B8" t="s">
        <v>1</v>
      </c>
      <c r="C8">
        <v>59</v>
      </c>
      <c r="D8" s="3">
        <v>167.9</v>
      </c>
      <c r="E8" s="3">
        <v>167.1</v>
      </c>
      <c r="F8" t="s">
        <v>6</v>
      </c>
      <c r="G8" s="2">
        <v>28287.899999999998</v>
      </c>
      <c r="H8">
        <v>1</v>
      </c>
      <c r="I8" t="s">
        <v>5</v>
      </c>
      <c r="J8" s="1"/>
    </row>
    <row r="9" spans="1:10" x14ac:dyDescent="0.2">
      <c r="A9">
        <v>10009</v>
      </c>
      <c r="B9" t="s">
        <v>1</v>
      </c>
      <c r="C9">
        <v>40</v>
      </c>
      <c r="D9" s="3">
        <v>174.79999999999998</v>
      </c>
      <c r="E9" s="3">
        <v>188.79999999999998</v>
      </c>
      <c r="F9" t="s">
        <v>6</v>
      </c>
      <c r="G9" s="2">
        <v>19444.269999999997</v>
      </c>
      <c r="H9">
        <v>2</v>
      </c>
      <c r="I9" t="s">
        <v>4</v>
      </c>
      <c r="J9" s="1"/>
    </row>
    <row r="10" spans="1:10" x14ac:dyDescent="0.2">
      <c r="A10">
        <v>10010</v>
      </c>
      <c r="B10" t="s">
        <v>1</v>
      </c>
      <c r="C10">
        <v>35</v>
      </c>
      <c r="D10" s="3">
        <v>177</v>
      </c>
      <c r="E10" s="3">
        <v>178.4</v>
      </c>
      <c r="F10" t="s">
        <v>6</v>
      </c>
      <c r="G10" s="2">
        <v>5836.5300000000007</v>
      </c>
      <c r="H10">
        <v>2</v>
      </c>
      <c r="I10" t="s">
        <v>5</v>
      </c>
      <c r="J10" s="1"/>
    </row>
    <row r="11" spans="1:10" x14ac:dyDescent="0.2">
      <c r="A11">
        <v>10011</v>
      </c>
      <c r="B11" t="s">
        <v>0</v>
      </c>
      <c r="C11">
        <v>49</v>
      </c>
      <c r="D11" s="3">
        <v>175</v>
      </c>
      <c r="E11" s="3">
        <v>259</v>
      </c>
      <c r="F11" t="s">
        <v>7</v>
      </c>
      <c r="G11" s="2">
        <v>23306.55</v>
      </c>
      <c r="H11">
        <v>2</v>
      </c>
      <c r="I11" t="s">
        <v>4</v>
      </c>
      <c r="J11" s="1"/>
    </row>
    <row r="12" spans="1:10" x14ac:dyDescent="0.2">
      <c r="A12">
        <v>10012</v>
      </c>
      <c r="B12" t="s">
        <v>2</v>
      </c>
      <c r="C12">
        <v>55</v>
      </c>
      <c r="D12" s="3">
        <v>162</v>
      </c>
      <c r="E12" s="3">
        <v>159.69999999999999</v>
      </c>
      <c r="F12" t="s">
        <v>6</v>
      </c>
      <c r="G12" s="2">
        <v>12268.64</v>
      </c>
      <c r="H12">
        <v>2</v>
      </c>
      <c r="I12" t="s">
        <v>5</v>
      </c>
      <c r="J12" s="1"/>
    </row>
    <row r="13" spans="1:10" x14ac:dyDescent="0.2">
      <c r="A13">
        <v>10013</v>
      </c>
      <c r="B13" t="s">
        <v>1</v>
      </c>
      <c r="C13">
        <v>42</v>
      </c>
      <c r="D13" s="3">
        <v>179.1</v>
      </c>
      <c r="E13" s="3">
        <v>228.2</v>
      </c>
      <c r="F13" t="s">
        <v>7</v>
      </c>
      <c r="G13" s="2">
        <v>38245.599999999999</v>
      </c>
      <c r="H13">
        <v>1</v>
      </c>
      <c r="I13" t="s">
        <v>4</v>
      </c>
      <c r="J13" s="1"/>
    </row>
    <row r="14" spans="1:10" x14ac:dyDescent="0.2">
      <c r="A14">
        <v>10014</v>
      </c>
      <c r="B14" t="s">
        <v>0</v>
      </c>
      <c r="C14">
        <v>40</v>
      </c>
      <c r="D14" s="3">
        <v>168.29999999999998</v>
      </c>
      <c r="E14" s="3">
        <v>226</v>
      </c>
      <c r="F14" t="s">
        <v>7</v>
      </c>
      <c r="G14" s="2">
        <v>7196.87</v>
      </c>
      <c r="H14">
        <v>3</v>
      </c>
      <c r="I14" t="s">
        <v>5</v>
      </c>
      <c r="J14" s="1"/>
    </row>
    <row r="15" spans="1:10" x14ac:dyDescent="0.2">
      <c r="A15">
        <v>10015</v>
      </c>
      <c r="B15" t="s">
        <v>1</v>
      </c>
      <c r="C15">
        <v>58</v>
      </c>
      <c r="D15" s="3">
        <v>174.4</v>
      </c>
      <c r="E15" s="3">
        <v>175.2</v>
      </c>
      <c r="F15" t="s">
        <v>7</v>
      </c>
      <c r="G15" s="2">
        <v>11363.29</v>
      </c>
      <c r="H15">
        <v>0</v>
      </c>
      <c r="I15" t="s">
        <v>5</v>
      </c>
      <c r="J15" s="1"/>
    </row>
    <row r="16" spans="1:10" x14ac:dyDescent="0.2">
      <c r="A16">
        <v>10016</v>
      </c>
      <c r="B16" t="s">
        <v>0</v>
      </c>
      <c r="C16">
        <v>53</v>
      </c>
      <c r="D16" s="3">
        <v>173.29999999999998</v>
      </c>
      <c r="E16" s="3">
        <v>248.4</v>
      </c>
      <c r="F16" t="s">
        <v>7</v>
      </c>
      <c r="G16" s="2">
        <v>10085.85</v>
      </c>
      <c r="H16">
        <v>1</v>
      </c>
      <c r="I16" t="s">
        <v>5</v>
      </c>
      <c r="J16" s="1"/>
    </row>
    <row r="17" spans="1:10" x14ac:dyDescent="0.2">
      <c r="A17">
        <v>10017</v>
      </c>
      <c r="B17" t="s">
        <v>2</v>
      </c>
      <c r="C17">
        <v>47</v>
      </c>
      <c r="D17" s="3">
        <v>173.7</v>
      </c>
      <c r="E17" s="3">
        <v>240</v>
      </c>
      <c r="F17" t="s">
        <v>6</v>
      </c>
      <c r="G17" s="2">
        <v>24535.699999999997</v>
      </c>
      <c r="H17">
        <v>2</v>
      </c>
      <c r="I17" t="s">
        <v>4</v>
      </c>
      <c r="J17" s="1"/>
    </row>
    <row r="18" spans="1:10" x14ac:dyDescent="0.2">
      <c r="A18">
        <v>10018</v>
      </c>
      <c r="B18" t="s">
        <v>1</v>
      </c>
      <c r="C18">
        <v>45</v>
      </c>
      <c r="D18" s="3">
        <v>165.4</v>
      </c>
      <c r="E18" s="3">
        <v>281.60000000000002</v>
      </c>
      <c r="F18" t="s">
        <v>7</v>
      </c>
      <c r="G18" s="2">
        <v>9788.8700000000008</v>
      </c>
      <c r="H18">
        <v>5</v>
      </c>
      <c r="I18" t="s">
        <v>5</v>
      </c>
      <c r="J18" s="1"/>
    </row>
    <row r="19" spans="1:10" x14ac:dyDescent="0.2">
      <c r="A19">
        <v>10019</v>
      </c>
      <c r="B19" t="s">
        <v>3</v>
      </c>
      <c r="C19">
        <v>29</v>
      </c>
      <c r="D19" s="3">
        <v>170.5</v>
      </c>
      <c r="E19" s="3">
        <v>164.1</v>
      </c>
      <c r="F19" t="s">
        <v>6</v>
      </c>
      <c r="G19" s="2">
        <v>16115.31</v>
      </c>
      <c r="H19">
        <v>0</v>
      </c>
      <c r="I19" t="s">
        <v>4</v>
      </c>
      <c r="J19" s="1"/>
    </row>
    <row r="20" spans="1:10" x14ac:dyDescent="0.2">
      <c r="A20">
        <v>10020</v>
      </c>
      <c r="B20" t="s">
        <v>3</v>
      </c>
      <c r="C20">
        <v>40</v>
      </c>
      <c r="D20" s="3">
        <v>172.2</v>
      </c>
      <c r="E20" s="3">
        <v>198.7</v>
      </c>
      <c r="F20" t="s">
        <v>7</v>
      </c>
      <c r="G20" s="2">
        <v>39125.340000000004</v>
      </c>
      <c r="H20">
        <v>1</v>
      </c>
      <c r="I20" t="s">
        <v>4</v>
      </c>
      <c r="J20" s="1"/>
    </row>
    <row r="21" spans="1:10" x14ac:dyDescent="0.2">
      <c r="A21">
        <v>10021</v>
      </c>
      <c r="B21" t="s">
        <v>3</v>
      </c>
      <c r="C21">
        <v>18</v>
      </c>
      <c r="D21" s="3">
        <v>165.4</v>
      </c>
      <c r="E21" s="3">
        <v>136.29999999999998</v>
      </c>
      <c r="F21" t="s">
        <v>7</v>
      </c>
      <c r="G21" s="2">
        <v>3481.8700000000003</v>
      </c>
      <c r="H21">
        <v>3</v>
      </c>
      <c r="I21" t="s">
        <v>5</v>
      </c>
      <c r="J21" s="1"/>
    </row>
    <row r="22" spans="1:10" x14ac:dyDescent="0.2">
      <c r="A22">
        <v>10022</v>
      </c>
      <c r="B22" t="s">
        <v>3</v>
      </c>
      <c r="C22">
        <v>33</v>
      </c>
      <c r="D22" s="3">
        <v>176.2</v>
      </c>
      <c r="E22" s="3">
        <v>159.5</v>
      </c>
      <c r="F22" t="s">
        <v>6</v>
      </c>
      <c r="G22" s="2">
        <v>16776.309999999998</v>
      </c>
      <c r="H22">
        <v>2</v>
      </c>
      <c r="I22" t="s">
        <v>4</v>
      </c>
      <c r="J22" s="1"/>
    </row>
    <row r="23" spans="1:10" x14ac:dyDescent="0.2">
      <c r="A23">
        <v>10023</v>
      </c>
      <c r="B23" t="s">
        <v>1</v>
      </c>
      <c r="C23">
        <v>51</v>
      </c>
      <c r="D23" s="3">
        <v>158.79999999999998</v>
      </c>
      <c r="E23" s="3">
        <v>200.1</v>
      </c>
      <c r="F23" t="s">
        <v>6</v>
      </c>
      <c r="G23" s="2">
        <v>9855.14</v>
      </c>
      <c r="H23">
        <v>1</v>
      </c>
      <c r="I23" t="s">
        <v>5</v>
      </c>
      <c r="J23" s="1"/>
    </row>
    <row r="24" spans="1:10" x14ac:dyDescent="0.2">
      <c r="A24">
        <v>10024</v>
      </c>
      <c r="B24" t="s">
        <v>1</v>
      </c>
      <c r="C24">
        <v>40</v>
      </c>
      <c r="D24" s="3">
        <v>164.7</v>
      </c>
      <c r="E24" s="3">
        <v>132.79999999999998</v>
      </c>
      <c r="F24" t="s">
        <v>6</v>
      </c>
      <c r="G24" s="2">
        <v>6500.24</v>
      </c>
      <c r="H24">
        <v>1</v>
      </c>
      <c r="I24" t="s">
        <v>5</v>
      </c>
      <c r="J24" s="1"/>
    </row>
    <row r="25" spans="1:10" x14ac:dyDescent="0.2">
      <c r="A25">
        <v>10025</v>
      </c>
      <c r="B25" t="s">
        <v>3</v>
      </c>
      <c r="C25">
        <v>53</v>
      </c>
      <c r="D25" s="3">
        <v>157.29999999999998</v>
      </c>
      <c r="E25" s="3">
        <v>146.5</v>
      </c>
      <c r="F25" t="s">
        <v>6</v>
      </c>
      <c r="G25" s="2">
        <v>29186.489999999998</v>
      </c>
      <c r="H25">
        <v>2</v>
      </c>
      <c r="I25" t="s">
        <v>5</v>
      </c>
      <c r="J25" s="1"/>
    </row>
    <row r="26" spans="1:10" x14ac:dyDescent="0.2">
      <c r="A26">
        <v>10026</v>
      </c>
      <c r="B26" t="s">
        <v>2</v>
      </c>
      <c r="C26">
        <v>42</v>
      </c>
      <c r="D26" s="3">
        <v>164.79999999999998</v>
      </c>
      <c r="E26" s="3">
        <v>177.1</v>
      </c>
      <c r="F26" t="s">
        <v>6</v>
      </c>
      <c r="G26" s="2">
        <v>8017.0700000000006</v>
      </c>
      <c r="H26">
        <v>2</v>
      </c>
      <c r="I26" t="s">
        <v>5</v>
      </c>
      <c r="J26" s="1"/>
    </row>
    <row r="27" spans="1:10" x14ac:dyDescent="0.2">
      <c r="A27">
        <v>10027</v>
      </c>
      <c r="B27" t="s">
        <v>3</v>
      </c>
      <c r="C27">
        <v>21</v>
      </c>
      <c r="D27" s="3">
        <v>171.7</v>
      </c>
      <c r="E27" s="3">
        <v>152.4</v>
      </c>
      <c r="F27" t="s">
        <v>6</v>
      </c>
      <c r="G27" s="2">
        <v>2585.86</v>
      </c>
      <c r="H27">
        <v>0</v>
      </c>
      <c r="I27" t="s">
        <v>5</v>
      </c>
      <c r="J27" s="1"/>
    </row>
    <row r="28" spans="1:10" x14ac:dyDescent="0.2">
      <c r="A28">
        <v>10028</v>
      </c>
      <c r="B28" t="s">
        <v>2</v>
      </c>
      <c r="C28">
        <v>57</v>
      </c>
      <c r="D28" s="3">
        <v>163.1</v>
      </c>
      <c r="E28" s="3">
        <v>170</v>
      </c>
      <c r="F28" t="s">
        <v>7</v>
      </c>
      <c r="G28" s="2">
        <v>11945.14</v>
      </c>
      <c r="H28">
        <v>1</v>
      </c>
      <c r="I28" t="s">
        <v>5</v>
      </c>
      <c r="J28" s="1"/>
    </row>
    <row r="29" spans="1:10" x14ac:dyDescent="0.2">
      <c r="A29">
        <v>10029</v>
      </c>
      <c r="B29" t="s">
        <v>0</v>
      </c>
      <c r="C29">
        <v>53</v>
      </c>
      <c r="D29" s="3">
        <v>170.29999999999998</v>
      </c>
      <c r="E29" s="3">
        <v>206.5</v>
      </c>
      <c r="F29" t="s">
        <v>6</v>
      </c>
      <c r="G29" s="2">
        <v>11741.73</v>
      </c>
      <c r="H29">
        <v>3</v>
      </c>
      <c r="I29" t="s">
        <v>5</v>
      </c>
      <c r="J29" s="1"/>
    </row>
    <row r="30" spans="1:10" x14ac:dyDescent="0.2">
      <c r="A30">
        <v>10030</v>
      </c>
      <c r="B30" t="s">
        <v>2</v>
      </c>
      <c r="C30">
        <v>19</v>
      </c>
      <c r="D30" s="3">
        <v>164.7</v>
      </c>
      <c r="E30" s="3">
        <v>123.19999999999999</v>
      </c>
      <c r="F30" t="s">
        <v>7</v>
      </c>
      <c r="G30" s="2">
        <v>1639.57</v>
      </c>
      <c r="H30">
        <v>0</v>
      </c>
      <c r="I30" t="s">
        <v>5</v>
      </c>
      <c r="J30" s="1"/>
    </row>
    <row r="31" spans="1:10" x14ac:dyDescent="0.2">
      <c r="A31">
        <v>10031</v>
      </c>
      <c r="B31" t="s">
        <v>3</v>
      </c>
      <c r="C31">
        <v>24</v>
      </c>
      <c r="D31" s="3">
        <v>170.1</v>
      </c>
      <c r="E31" s="3">
        <v>184.29999999999998</v>
      </c>
      <c r="F31" t="s">
        <v>7</v>
      </c>
      <c r="G31" s="2">
        <v>35147.53</v>
      </c>
      <c r="H31">
        <v>0</v>
      </c>
      <c r="I31" t="s">
        <v>4</v>
      </c>
      <c r="J31" s="1"/>
    </row>
    <row r="32" spans="1:10" x14ac:dyDescent="0.2">
      <c r="A32">
        <v>10032</v>
      </c>
      <c r="B32" t="s">
        <v>0</v>
      </c>
      <c r="C32">
        <v>52</v>
      </c>
      <c r="D32" s="3">
        <v>178.6</v>
      </c>
      <c r="E32" s="3">
        <v>272.90000000000003</v>
      </c>
      <c r="F32" t="s">
        <v>7</v>
      </c>
      <c r="G32" s="2">
        <v>9144.57</v>
      </c>
      <c r="H32">
        <v>0</v>
      </c>
      <c r="I32" t="s">
        <v>5</v>
      </c>
      <c r="J32" s="1"/>
    </row>
    <row r="33" spans="1:10" x14ac:dyDescent="0.2">
      <c r="A33">
        <v>10033</v>
      </c>
      <c r="B33" t="s">
        <v>0</v>
      </c>
      <c r="C33">
        <v>38</v>
      </c>
      <c r="D33" s="3">
        <v>181.7</v>
      </c>
      <c r="E33" s="3">
        <v>263.20000000000005</v>
      </c>
      <c r="F33" t="s">
        <v>7</v>
      </c>
      <c r="G33" s="2">
        <v>15820.7</v>
      </c>
      <c r="H33">
        <v>0</v>
      </c>
      <c r="I33" t="s">
        <v>4</v>
      </c>
      <c r="J33" s="1"/>
    </row>
    <row r="34" spans="1:10" x14ac:dyDescent="0.2">
      <c r="A34">
        <v>10034</v>
      </c>
      <c r="B34" t="s">
        <v>2</v>
      </c>
      <c r="C34">
        <v>54</v>
      </c>
      <c r="D34" s="3">
        <v>164.6</v>
      </c>
      <c r="E34" s="3">
        <v>175.9</v>
      </c>
      <c r="F34" t="s">
        <v>6</v>
      </c>
      <c r="G34" s="2">
        <v>12479.710000000001</v>
      </c>
      <c r="H34">
        <v>3</v>
      </c>
      <c r="I34" t="s">
        <v>5</v>
      </c>
      <c r="J34" s="1"/>
    </row>
    <row r="35" spans="1:10" x14ac:dyDescent="0.2">
      <c r="A35">
        <v>10035</v>
      </c>
      <c r="B35" t="s">
        <v>3</v>
      </c>
      <c r="C35">
        <v>44</v>
      </c>
      <c r="D35" s="3">
        <v>157.29999999999998</v>
      </c>
      <c r="E35" s="3">
        <v>129.29999999999998</v>
      </c>
      <c r="F35" t="s">
        <v>6</v>
      </c>
      <c r="G35" s="2">
        <v>19594.809999999998</v>
      </c>
      <c r="H35">
        <v>1</v>
      </c>
      <c r="I35" t="s">
        <v>4</v>
      </c>
      <c r="J35" s="1"/>
    </row>
    <row r="36" spans="1:10" x14ac:dyDescent="0.2">
      <c r="A36">
        <v>10036</v>
      </c>
      <c r="B36" t="s">
        <v>0</v>
      </c>
      <c r="C36">
        <v>21</v>
      </c>
      <c r="D36" s="3">
        <v>185.79999999999998</v>
      </c>
      <c r="E36" s="3">
        <v>268.70000000000005</v>
      </c>
      <c r="F36" t="s">
        <v>6</v>
      </c>
      <c r="G36" s="2">
        <v>2020.18</v>
      </c>
      <c r="H36">
        <v>0</v>
      </c>
      <c r="I36" t="s">
        <v>5</v>
      </c>
      <c r="J36" s="1"/>
    </row>
    <row r="37" spans="1:10" x14ac:dyDescent="0.2">
      <c r="A37">
        <v>10037</v>
      </c>
      <c r="B37" t="s">
        <v>1</v>
      </c>
      <c r="C37">
        <v>62</v>
      </c>
      <c r="D37" s="3">
        <v>164.1</v>
      </c>
      <c r="E37" s="3">
        <v>214.1</v>
      </c>
      <c r="F37" t="s">
        <v>7</v>
      </c>
      <c r="G37" s="2">
        <v>27000.989999999998</v>
      </c>
      <c r="H37">
        <v>1</v>
      </c>
      <c r="I37" t="s">
        <v>5</v>
      </c>
      <c r="J37" s="1"/>
    </row>
    <row r="38" spans="1:10" x14ac:dyDescent="0.2">
      <c r="A38">
        <v>10038</v>
      </c>
      <c r="B38" t="s">
        <v>0</v>
      </c>
      <c r="C38">
        <v>60</v>
      </c>
      <c r="D38" s="3">
        <v>175.1</v>
      </c>
      <c r="E38" s="3">
        <v>266.10000000000002</v>
      </c>
      <c r="F38" t="s">
        <v>7</v>
      </c>
      <c r="G38" s="2">
        <v>48173.37</v>
      </c>
      <c r="H38">
        <v>0</v>
      </c>
      <c r="I38" t="s">
        <v>4</v>
      </c>
      <c r="J38" s="1"/>
    </row>
    <row r="39" spans="1:10" x14ac:dyDescent="0.2">
      <c r="A39">
        <v>10039</v>
      </c>
      <c r="B39" t="s">
        <v>2</v>
      </c>
      <c r="C39">
        <v>27</v>
      </c>
      <c r="D39" s="3">
        <v>176.9</v>
      </c>
      <c r="E39" s="3">
        <v>173.9</v>
      </c>
      <c r="F39" t="s">
        <v>6</v>
      </c>
      <c r="G39" s="2">
        <v>3956.0800000000004</v>
      </c>
      <c r="H39">
        <v>1</v>
      </c>
      <c r="I39" t="s">
        <v>5</v>
      </c>
      <c r="J39" s="1"/>
    </row>
    <row r="40" spans="1:10" x14ac:dyDescent="0.2">
      <c r="A40">
        <v>10040</v>
      </c>
      <c r="B40" t="s">
        <v>3</v>
      </c>
      <c r="C40">
        <v>18</v>
      </c>
      <c r="D40" s="3">
        <v>155.6</v>
      </c>
      <c r="E40" s="3">
        <v>180.4</v>
      </c>
      <c r="F40" t="s">
        <v>6</v>
      </c>
      <c r="G40" s="2">
        <v>3393.36</v>
      </c>
      <c r="H40">
        <v>2</v>
      </c>
      <c r="I40" t="s">
        <v>5</v>
      </c>
      <c r="J40" s="1"/>
    </row>
    <row r="41" spans="1:10" x14ac:dyDescent="0.2">
      <c r="A41">
        <v>10041</v>
      </c>
      <c r="B41" t="s">
        <v>2</v>
      </c>
      <c r="C41">
        <v>37</v>
      </c>
      <c r="D41" s="3">
        <v>165.79999999999998</v>
      </c>
      <c r="E41" s="3">
        <v>181.1</v>
      </c>
      <c r="F41" t="s">
        <v>6</v>
      </c>
      <c r="G41" s="2">
        <v>6112.3600000000006</v>
      </c>
      <c r="H41">
        <v>1</v>
      </c>
      <c r="I41" t="s">
        <v>5</v>
      </c>
      <c r="J41" s="1"/>
    </row>
    <row r="42" spans="1:10" x14ac:dyDescent="0.2">
      <c r="A42">
        <v>10042</v>
      </c>
      <c r="B42" t="s">
        <v>1</v>
      </c>
      <c r="C42">
        <v>51</v>
      </c>
      <c r="D42" s="3">
        <v>170.6</v>
      </c>
      <c r="E42" s="3">
        <v>173.6</v>
      </c>
      <c r="F42" t="s">
        <v>6</v>
      </c>
      <c r="G42" s="2">
        <v>44400.41</v>
      </c>
      <c r="H42">
        <v>0</v>
      </c>
      <c r="I42" t="s">
        <v>4</v>
      </c>
      <c r="J42" s="1"/>
    </row>
    <row r="43" spans="1:10" x14ac:dyDescent="0.2">
      <c r="A43">
        <v>10043</v>
      </c>
      <c r="B43" t="s">
        <v>3</v>
      </c>
      <c r="C43">
        <v>18</v>
      </c>
      <c r="D43" s="3">
        <v>177.7</v>
      </c>
      <c r="E43" s="3">
        <v>212.2</v>
      </c>
      <c r="F43" t="s">
        <v>7</v>
      </c>
      <c r="G43" s="2">
        <v>34617.85</v>
      </c>
      <c r="H43">
        <v>0</v>
      </c>
      <c r="I43" t="s">
        <v>4</v>
      </c>
      <c r="J43" s="1"/>
    </row>
    <row r="44" spans="1:10" x14ac:dyDescent="0.2">
      <c r="A44">
        <v>10044</v>
      </c>
      <c r="B44" t="s">
        <v>1</v>
      </c>
      <c r="C44">
        <v>27</v>
      </c>
      <c r="D44" s="3">
        <v>157.6</v>
      </c>
      <c r="E44" s="3">
        <v>146.1</v>
      </c>
      <c r="F44" t="s">
        <v>7</v>
      </c>
      <c r="G44" s="2">
        <v>2497.0400000000004</v>
      </c>
      <c r="H44">
        <v>0</v>
      </c>
      <c r="I44" t="s">
        <v>5</v>
      </c>
      <c r="J44" s="1"/>
    </row>
    <row r="45" spans="1:10" x14ac:dyDescent="0.2">
      <c r="A45">
        <v>10045</v>
      </c>
      <c r="B45" t="s">
        <v>0</v>
      </c>
      <c r="C45">
        <v>52</v>
      </c>
      <c r="D45" s="3">
        <v>186.6</v>
      </c>
      <c r="E45" s="3">
        <v>194.1</v>
      </c>
      <c r="F45" t="s">
        <v>7</v>
      </c>
      <c r="G45" s="2">
        <v>9724.5300000000007</v>
      </c>
      <c r="H45">
        <v>1</v>
      </c>
      <c r="I45" t="s">
        <v>5</v>
      </c>
      <c r="J45" s="1"/>
    </row>
    <row r="46" spans="1:10" x14ac:dyDescent="0.2">
      <c r="A46">
        <v>10046</v>
      </c>
      <c r="B46" t="s">
        <v>3</v>
      </c>
      <c r="C46">
        <v>26</v>
      </c>
      <c r="D46" s="3">
        <v>169.29999999999998</v>
      </c>
      <c r="E46" s="3">
        <v>244.1</v>
      </c>
      <c r="F46" t="s">
        <v>6</v>
      </c>
      <c r="G46" s="2">
        <v>3385.4</v>
      </c>
      <c r="H46">
        <v>0</v>
      </c>
      <c r="I46" t="s">
        <v>5</v>
      </c>
      <c r="J46" s="1"/>
    </row>
    <row r="47" spans="1:10" x14ac:dyDescent="0.2">
      <c r="A47">
        <v>10047</v>
      </c>
      <c r="B47" t="s">
        <v>3</v>
      </c>
      <c r="C47">
        <v>62</v>
      </c>
      <c r="D47" s="3">
        <v>184.1</v>
      </c>
      <c r="E47" s="3">
        <v>226.4</v>
      </c>
      <c r="F47" t="s">
        <v>7</v>
      </c>
      <c r="G47" s="2">
        <v>45710.21</v>
      </c>
      <c r="H47">
        <v>0</v>
      </c>
      <c r="I47" t="s">
        <v>4</v>
      </c>
      <c r="J47" s="1"/>
    </row>
    <row r="48" spans="1:10" x14ac:dyDescent="0.2">
      <c r="A48">
        <v>10048</v>
      </c>
      <c r="B48" t="s">
        <v>0</v>
      </c>
      <c r="C48">
        <v>59</v>
      </c>
      <c r="D48" s="3">
        <v>180.5</v>
      </c>
      <c r="E48" s="3">
        <v>226.4</v>
      </c>
      <c r="F48" t="s">
        <v>6</v>
      </c>
      <c r="G48" s="2">
        <v>12233.83</v>
      </c>
      <c r="H48">
        <v>0</v>
      </c>
      <c r="I48" t="s">
        <v>5</v>
      </c>
      <c r="J48" s="1"/>
    </row>
    <row r="49" spans="1:10" x14ac:dyDescent="0.2">
      <c r="A49">
        <v>10049</v>
      </c>
      <c r="B49" t="s">
        <v>3</v>
      </c>
      <c r="C49">
        <v>63</v>
      </c>
      <c r="D49" s="3">
        <v>158.29999999999998</v>
      </c>
      <c r="E49" s="3">
        <v>142.79999999999998</v>
      </c>
      <c r="F49" t="s">
        <v>7</v>
      </c>
      <c r="G49" s="2">
        <v>13974.460000000001</v>
      </c>
      <c r="H49">
        <v>0</v>
      </c>
      <c r="I49" t="s">
        <v>5</v>
      </c>
      <c r="J49" s="1"/>
    </row>
    <row r="50" spans="1:10" x14ac:dyDescent="0.2">
      <c r="A50">
        <v>10050</v>
      </c>
      <c r="B50" t="s">
        <v>0</v>
      </c>
      <c r="C50">
        <v>64</v>
      </c>
      <c r="D50" s="3">
        <v>190.1</v>
      </c>
      <c r="E50" s="3">
        <v>217.5</v>
      </c>
      <c r="F50" t="s">
        <v>6</v>
      </c>
      <c r="G50" s="2">
        <v>47291.060000000005</v>
      </c>
      <c r="H50">
        <v>2</v>
      </c>
      <c r="I50" t="s">
        <v>4</v>
      </c>
      <c r="J50" s="1"/>
    </row>
    <row r="51" spans="1:10" x14ac:dyDescent="0.2">
      <c r="A51">
        <v>10051</v>
      </c>
      <c r="B51" t="s">
        <v>3</v>
      </c>
      <c r="C51">
        <v>50</v>
      </c>
      <c r="D51" s="3">
        <v>171.29999999999998</v>
      </c>
      <c r="E51" s="3">
        <v>215.5</v>
      </c>
      <c r="F51" t="s">
        <v>7</v>
      </c>
      <c r="G51" s="2">
        <v>9617.67</v>
      </c>
      <c r="H51">
        <v>1</v>
      </c>
      <c r="I51" t="s">
        <v>5</v>
      </c>
      <c r="J51" s="1"/>
    </row>
    <row r="52" spans="1:10" x14ac:dyDescent="0.2">
      <c r="A52">
        <v>10052</v>
      </c>
      <c r="B52" t="s">
        <v>1</v>
      </c>
      <c r="C52">
        <v>18</v>
      </c>
      <c r="D52" s="3">
        <v>143.4</v>
      </c>
      <c r="E52" s="3">
        <v>199.4</v>
      </c>
      <c r="F52" t="s">
        <v>6</v>
      </c>
      <c r="G52" s="2">
        <v>2201.1000000000004</v>
      </c>
      <c r="H52">
        <v>1</v>
      </c>
      <c r="I52" t="s">
        <v>5</v>
      </c>
      <c r="J52" s="1"/>
    </row>
    <row r="53" spans="1:10" x14ac:dyDescent="0.2">
      <c r="A53">
        <v>10053</v>
      </c>
      <c r="B53" t="s">
        <v>3</v>
      </c>
      <c r="C53">
        <v>18</v>
      </c>
      <c r="D53" s="3">
        <v>157.4</v>
      </c>
      <c r="E53" s="3">
        <v>173.7</v>
      </c>
      <c r="F53" t="s">
        <v>6</v>
      </c>
      <c r="G53" s="2">
        <v>2211.1400000000003</v>
      </c>
      <c r="H53">
        <v>0</v>
      </c>
      <c r="I53" t="s">
        <v>5</v>
      </c>
      <c r="J53" s="1"/>
    </row>
    <row r="54" spans="1:10" x14ac:dyDescent="0.2">
      <c r="A54">
        <v>10054</v>
      </c>
      <c r="B54" t="s">
        <v>0</v>
      </c>
      <c r="C54">
        <v>22</v>
      </c>
      <c r="D54" s="3">
        <v>173.7</v>
      </c>
      <c r="E54" s="3">
        <v>205.29999999999998</v>
      </c>
      <c r="F54" t="s">
        <v>6</v>
      </c>
      <c r="G54" s="2">
        <v>2154.3700000000003</v>
      </c>
      <c r="H54">
        <v>0</v>
      </c>
      <c r="I54" t="s">
        <v>5</v>
      </c>
      <c r="J54" s="1"/>
    </row>
    <row r="55" spans="1:10" x14ac:dyDescent="0.2">
      <c r="A55">
        <v>10055</v>
      </c>
      <c r="B55" t="s">
        <v>3</v>
      </c>
      <c r="C55">
        <v>18</v>
      </c>
      <c r="D55" s="3">
        <v>188.5</v>
      </c>
      <c r="E55" s="3">
        <v>174.7</v>
      </c>
      <c r="F55" t="s">
        <v>7</v>
      </c>
      <c r="G55" s="2">
        <v>12829.460000000001</v>
      </c>
      <c r="H55">
        <v>2</v>
      </c>
      <c r="I55" t="s">
        <v>4</v>
      </c>
      <c r="J55" s="1"/>
    </row>
    <row r="56" spans="1:10" x14ac:dyDescent="0.2">
      <c r="A56">
        <v>10056</v>
      </c>
      <c r="B56" t="s">
        <v>0</v>
      </c>
      <c r="C56">
        <v>39</v>
      </c>
      <c r="D56" s="3">
        <v>180</v>
      </c>
      <c r="E56" s="3">
        <v>375.3</v>
      </c>
      <c r="F56" t="s">
        <v>7</v>
      </c>
      <c r="G56" s="2">
        <v>21082.16</v>
      </c>
      <c r="H56">
        <v>1</v>
      </c>
      <c r="I56" t="s">
        <v>4</v>
      </c>
      <c r="J56" s="1"/>
    </row>
    <row r="57" spans="1:10" x14ac:dyDescent="0.2">
      <c r="A57">
        <v>10057</v>
      </c>
      <c r="B57" t="s">
        <v>3</v>
      </c>
      <c r="C57">
        <v>20</v>
      </c>
      <c r="D57" s="3">
        <v>165.5</v>
      </c>
      <c r="E57" s="3">
        <v>136</v>
      </c>
      <c r="F57" t="s">
        <v>7</v>
      </c>
      <c r="G57" s="2">
        <v>4915.0600000000004</v>
      </c>
      <c r="H57">
        <v>5</v>
      </c>
      <c r="I57" t="s">
        <v>5</v>
      </c>
      <c r="J57" s="1"/>
    </row>
    <row r="58" spans="1:10" x14ac:dyDescent="0.2">
      <c r="A58">
        <v>10058</v>
      </c>
      <c r="B58" t="s">
        <v>2</v>
      </c>
      <c r="C58">
        <v>64</v>
      </c>
      <c r="D58" s="3">
        <v>175</v>
      </c>
      <c r="E58" s="3">
        <v>189.7</v>
      </c>
      <c r="F58" t="s">
        <v>6</v>
      </c>
      <c r="G58" s="2">
        <v>14692.67</v>
      </c>
      <c r="H58">
        <v>0</v>
      </c>
      <c r="I58" t="s">
        <v>5</v>
      </c>
      <c r="J58" s="1"/>
    </row>
    <row r="59" spans="1:10" x14ac:dyDescent="0.2">
      <c r="A59">
        <v>10059</v>
      </c>
      <c r="B59" t="s">
        <v>0</v>
      </c>
      <c r="C59">
        <v>54</v>
      </c>
      <c r="D59" s="3">
        <v>173.4</v>
      </c>
      <c r="E59" s="3">
        <v>252.9</v>
      </c>
      <c r="F59" t="s">
        <v>7</v>
      </c>
      <c r="G59" s="2">
        <v>25382.3</v>
      </c>
      <c r="H59">
        <v>3</v>
      </c>
      <c r="I59" t="s">
        <v>4</v>
      </c>
      <c r="J59" s="1"/>
    </row>
    <row r="60" spans="1:10" x14ac:dyDescent="0.2">
      <c r="A60">
        <v>10060</v>
      </c>
      <c r="B60" t="s">
        <v>1</v>
      </c>
      <c r="C60">
        <v>31</v>
      </c>
      <c r="D60" s="3">
        <v>162.29999999999998</v>
      </c>
      <c r="E60" s="3">
        <v>178.7</v>
      </c>
      <c r="F60" t="s">
        <v>6</v>
      </c>
      <c r="G60" s="2">
        <v>3757.8500000000004</v>
      </c>
      <c r="H60">
        <v>0</v>
      </c>
      <c r="I60" t="s">
        <v>5</v>
      </c>
      <c r="J60" s="1"/>
    </row>
    <row r="61" spans="1:10" x14ac:dyDescent="0.2">
      <c r="A61">
        <v>10061</v>
      </c>
      <c r="B61" t="s">
        <v>1</v>
      </c>
      <c r="C61">
        <v>52</v>
      </c>
      <c r="D61" s="3">
        <v>180.9</v>
      </c>
      <c r="E61" s="3">
        <v>228.79999999999998</v>
      </c>
      <c r="F61" t="s">
        <v>6</v>
      </c>
      <c r="G61" s="2">
        <v>24667.42</v>
      </c>
      <c r="H61">
        <v>2</v>
      </c>
      <c r="I61" t="s">
        <v>4</v>
      </c>
      <c r="J61" s="1"/>
    </row>
    <row r="62" spans="1:10" x14ac:dyDescent="0.2">
      <c r="A62">
        <v>10062</v>
      </c>
      <c r="B62" t="s">
        <v>1</v>
      </c>
      <c r="C62">
        <v>27</v>
      </c>
      <c r="D62" s="3">
        <v>151.5</v>
      </c>
      <c r="E62" s="3">
        <v>191.79999999999998</v>
      </c>
      <c r="F62" t="s">
        <v>7</v>
      </c>
      <c r="G62" s="2">
        <v>2483.7400000000002</v>
      </c>
      <c r="H62">
        <v>0</v>
      </c>
      <c r="I62" t="s">
        <v>5</v>
      </c>
      <c r="J62" s="1"/>
    </row>
    <row r="63" spans="1:10" x14ac:dyDescent="0.2">
      <c r="A63">
        <v>10063</v>
      </c>
      <c r="B63" t="s">
        <v>0</v>
      </c>
      <c r="C63">
        <v>22</v>
      </c>
      <c r="D63" s="3">
        <v>186.79999999999998</v>
      </c>
      <c r="E63" s="3">
        <v>286.60000000000002</v>
      </c>
      <c r="F63" t="s">
        <v>6</v>
      </c>
      <c r="G63" s="2">
        <v>2166.7400000000002</v>
      </c>
      <c r="H63">
        <v>0</v>
      </c>
      <c r="I63" t="s">
        <v>5</v>
      </c>
      <c r="J63" s="1"/>
    </row>
    <row r="64" spans="1:10" x14ac:dyDescent="0.2">
      <c r="A64">
        <v>10064</v>
      </c>
      <c r="B64" t="s">
        <v>1</v>
      </c>
      <c r="C64">
        <v>18</v>
      </c>
      <c r="D64" s="3">
        <v>175.79999999999998</v>
      </c>
      <c r="E64" s="3">
        <v>243.79999999999998</v>
      </c>
      <c r="F64" t="s">
        <v>6</v>
      </c>
      <c r="G64" s="2">
        <v>1607.52</v>
      </c>
      <c r="H64">
        <v>0</v>
      </c>
      <c r="I64" t="s">
        <v>5</v>
      </c>
      <c r="J64" s="1"/>
    </row>
    <row r="65" spans="1:10" x14ac:dyDescent="0.2">
      <c r="A65">
        <v>10065</v>
      </c>
      <c r="B65" t="s">
        <v>3</v>
      </c>
      <c r="C65">
        <v>59</v>
      </c>
      <c r="D65" s="3">
        <v>177.9</v>
      </c>
      <c r="E65" s="3">
        <v>220.4</v>
      </c>
      <c r="F65" t="s">
        <v>6</v>
      </c>
      <c r="G65" s="2">
        <v>47896.800000000003</v>
      </c>
      <c r="H65">
        <v>1</v>
      </c>
      <c r="I65" t="s">
        <v>4</v>
      </c>
      <c r="J65" s="1"/>
    </row>
    <row r="66" spans="1:10" x14ac:dyDescent="0.2">
      <c r="A66">
        <v>10066</v>
      </c>
      <c r="B66" t="s">
        <v>2</v>
      </c>
      <c r="C66">
        <v>44</v>
      </c>
      <c r="D66" s="3">
        <v>149.9</v>
      </c>
      <c r="E66" s="3">
        <v>176.6</v>
      </c>
      <c r="F66" t="s">
        <v>6</v>
      </c>
      <c r="G66" s="2">
        <v>7421.2</v>
      </c>
      <c r="H66">
        <v>0</v>
      </c>
      <c r="I66" t="s">
        <v>5</v>
      </c>
      <c r="J66" s="1"/>
    </row>
    <row r="67" spans="1:10" x14ac:dyDescent="0.2">
      <c r="A67">
        <v>10067</v>
      </c>
      <c r="B67" t="s">
        <v>2</v>
      </c>
      <c r="C67">
        <v>29</v>
      </c>
      <c r="D67" s="3">
        <v>178</v>
      </c>
      <c r="E67" s="3">
        <v>184.4</v>
      </c>
      <c r="F67" t="s">
        <v>7</v>
      </c>
      <c r="G67" s="2">
        <v>4433.92</v>
      </c>
      <c r="H67">
        <v>2</v>
      </c>
      <c r="I67" t="s">
        <v>5</v>
      </c>
      <c r="J67" s="1"/>
    </row>
    <row r="68" spans="1:10" x14ac:dyDescent="0.2">
      <c r="A68">
        <v>10068</v>
      </c>
      <c r="B68" t="s">
        <v>2</v>
      </c>
      <c r="C68">
        <v>38</v>
      </c>
      <c r="D68" s="3">
        <v>163.9</v>
      </c>
      <c r="E68" s="3">
        <v>127.6</v>
      </c>
      <c r="F68" t="s">
        <v>7</v>
      </c>
      <c r="G68" s="2">
        <v>5855.91</v>
      </c>
      <c r="H68">
        <v>1</v>
      </c>
      <c r="I68" t="s">
        <v>5</v>
      </c>
      <c r="J68" s="1"/>
    </row>
    <row r="69" spans="1:10" x14ac:dyDescent="0.2">
      <c r="A69">
        <v>10069</v>
      </c>
      <c r="B69" t="s">
        <v>3</v>
      </c>
      <c r="C69">
        <v>30</v>
      </c>
      <c r="D69" s="3">
        <v>163.19999999999999</v>
      </c>
      <c r="E69" s="3">
        <v>210.9</v>
      </c>
      <c r="F69" t="s">
        <v>6</v>
      </c>
      <c r="G69" s="2">
        <v>4137.5300000000007</v>
      </c>
      <c r="H69">
        <v>0</v>
      </c>
      <c r="I69" t="s">
        <v>5</v>
      </c>
      <c r="J69" s="1"/>
    </row>
    <row r="70" spans="1:10" x14ac:dyDescent="0.2">
      <c r="A70">
        <v>10070</v>
      </c>
      <c r="B70" t="s">
        <v>2</v>
      </c>
      <c r="C70">
        <v>19</v>
      </c>
      <c r="D70" s="3">
        <v>162.4</v>
      </c>
      <c r="E70" s="3">
        <v>217.6</v>
      </c>
      <c r="F70" t="s">
        <v>7</v>
      </c>
      <c r="G70" s="2">
        <v>1621.35</v>
      </c>
      <c r="H70">
        <v>0</v>
      </c>
      <c r="I70" t="s">
        <v>5</v>
      </c>
      <c r="J70" s="1"/>
    </row>
    <row r="71" spans="1:10" x14ac:dyDescent="0.2">
      <c r="A71">
        <v>10071</v>
      </c>
      <c r="B71" t="s">
        <v>0</v>
      </c>
      <c r="C71">
        <v>25</v>
      </c>
      <c r="D71" s="3">
        <v>172.6</v>
      </c>
      <c r="E71" s="3">
        <v>169</v>
      </c>
      <c r="F71" t="s">
        <v>6</v>
      </c>
      <c r="G71" s="2">
        <v>2633</v>
      </c>
      <c r="H71">
        <v>0</v>
      </c>
      <c r="I71" t="s">
        <v>5</v>
      </c>
      <c r="J71" s="1"/>
    </row>
    <row r="72" spans="1:10" x14ac:dyDescent="0.2">
      <c r="A72">
        <v>10072</v>
      </c>
      <c r="B72" t="s">
        <v>2</v>
      </c>
      <c r="C72">
        <v>41</v>
      </c>
      <c r="D72" s="3">
        <v>163.4</v>
      </c>
      <c r="E72" s="3">
        <v>223.9</v>
      </c>
      <c r="F72" t="s">
        <v>6</v>
      </c>
      <c r="G72" s="2">
        <v>7153.56</v>
      </c>
      <c r="H72">
        <v>1</v>
      </c>
      <c r="I72" t="s">
        <v>5</v>
      </c>
      <c r="J72" s="1"/>
    </row>
    <row r="73" spans="1:10" x14ac:dyDescent="0.2">
      <c r="A73">
        <v>10073</v>
      </c>
      <c r="B73" t="s">
        <v>3</v>
      </c>
      <c r="C73">
        <v>29</v>
      </c>
      <c r="D73" s="3">
        <v>164.29999999999998</v>
      </c>
      <c r="E73" s="3">
        <v>245.79999999999998</v>
      </c>
      <c r="F73" t="s">
        <v>7</v>
      </c>
      <c r="G73" s="2">
        <v>4040.5600000000004</v>
      </c>
      <c r="H73">
        <v>1</v>
      </c>
      <c r="I73" t="s">
        <v>5</v>
      </c>
      <c r="J73" s="1"/>
    </row>
    <row r="74" spans="1:10" x14ac:dyDescent="0.2">
      <c r="A74">
        <v>10074</v>
      </c>
      <c r="B74" t="s">
        <v>3</v>
      </c>
      <c r="C74">
        <v>49</v>
      </c>
      <c r="D74" s="3">
        <v>159.29999999999998</v>
      </c>
      <c r="E74" s="3">
        <v>150.4</v>
      </c>
      <c r="F74" t="s">
        <v>6</v>
      </c>
      <c r="G74" s="2">
        <v>24106.92</v>
      </c>
      <c r="H74">
        <v>3</v>
      </c>
      <c r="I74" t="s">
        <v>4</v>
      </c>
      <c r="J74" s="1"/>
    </row>
    <row r="75" spans="1:10" x14ac:dyDescent="0.2">
      <c r="A75">
        <v>10075</v>
      </c>
      <c r="B75" t="s">
        <v>1</v>
      </c>
      <c r="C75">
        <v>22</v>
      </c>
      <c r="D75" s="3">
        <v>174</v>
      </c>
      <c r="E75" s="3">
        <v>184.6</v>
      </c>
      <c r="F75" t="s">
        <v>6</v>
      </c>
      <c r="G75" s="2">
        <v>2156.7600000000002</v>
      </c>
      <c r="H75">
        <v>0</v>
      </c>
      <c r="I75" t="s">
        <v>5</v>
      </c>
      <c r="J75" s="1"/>
    </row>
    <row r="76" spans="1:10" x14ac:dyDescent="0.2">
      <c r="A76">
        <v>10076</v>
      </c>
      <c r="B76" t="s">
        <v>3</v>
      </c>
      <c r="C76">
        <v>38</v>
      </c>
      <c r="D76" s="3">
        <v>152.9</v>
      </c>
      <c r="E76" s="3">
        <v>169.29999999999998</v>
      </c>
      <c r="F76" t="s">
        <v>6</v>
      </c>
      <c r="G76" s="2">
        <v>6555.08</v>
      </c>
      <c r="H76">
        <v>1</v>
      </c>
      <c r="I76" t="s">
        <v>5</v>
      </c>
      <c r="J76" s="1"/>
    </row>
    <row r="77" spans="1:10" x14ac:dyDescent="0.2">
      <c r="A77">
        <v>10077</v>
      </c>
      <c r="B77" t="s">
        <v>2</v>
      </c>
      <c r="C77">
        <v>27</v>
      </c>
      <c r="D77" s="3">
        <v>178.5</v>
      </c>
      <c r="E77" s="3">
        <v>231.6</v>
      </c>
      <c r="F77" t="s">
        <v>6</v>
      </c>
      <c r="G77" s="2">
        <v>16420.5</v>
      </c>
      <c r="H77">
        <v>3</v>
      </c>
      <c r="I77" t="s">
        <v>4</v>
      </c>
      <c r="J77" s="1"/>
    </row>
    <row r="78" spans="1:10" x14ac:dyDescent="0.2">
      <c r="A78">
        <v>10078</v>
      </c>
      <c r="B78" t="s">
        <v>3</v>
      </c>
      <c r="C78">
        <v>62</v>
      </c>
      <c r="D78" s="3">
        <v>174.6</v>
      </c>
      <c r="E78" s="3">
        <v>190.9</v>
      </c>
      <c r="F78" t="s">
        <v>7</v>
      </c>
      <c r="G78" s="2">
        <v>28101.34</v>
      </c>
      <c r="H78">
        <v>0</v>
      </c>
      <c r="I78" t="s">
        <v>4</v>
      </c>
      <c r="J78" s="1"/>
    </row>
    <row r="79" spans="1:10" x14ac:dyDescent="0.2">
      <c r="A79">
        <v>10079</v>
      </c>
      <c r="B79" t="s">
        <v>2</v>
      </c>
      <c r="C79">
        <v>31</v>
      </c>
      <c r="D79" s="3">
        <v>164.29999999999998</v>
      </c>
      <c r="E79" s="3">
        <v>230.9</v>
      </c>
      <c r="F79" t="s">
        <v>7</v>
      </c>
      <c r="G79" s="2">
        <v>4243.6000000000004</v>
      </c>
      <c r="H79">
        <v>1</v>
      </c>
      <c r="I79" t="s">
        <v>5</v>
      </c>
      <c r="J79" s="1"/>
    </row>
    <row r="80" spans="1:10" x14ac:dyDescent="0.2">
      <c r="A80">
        <v>10080</v>
      </c>
      <c r="B80" t="s">
        <v>2</v>
      </c>
      <c r="C80">
        <v>61</v>
      </c>
      <c r="D80" s="3">
        <v>174.29999999999998</v>
      </c>
      <c r="E80" s="3">
        <v>254.5</v>
      </c>
      <c r="F80" t="s">
        <v>6</v>
      </c>
      <c r="G80" s="2">
        <v>29141.37</v>
      </c>
      <c r="H80">
        <v>0</v>
      </c>
      <c r="I80" t="s">
        <v>4</v>
      </c>
      <c r="J80" s="1"/>
    </row>
    <row r="81" spans="1:10" x14ac:dyDescent="0.2">
      <c r="A81">
        <v>10081</v>
      </c>
      <c r="B81" t="s">
        <v>1</v>
      </c>
      <c r="C81">
        <v>47</v>
      </c>
      <c r="D81" s="3">
        <v>179.79999999999998</v>
      </c>
      <c r="E81" s="3">
        <v>139.5</v>
      </c>
      <c r="F81" t="s">
        <v>7</v>
      </c>
      <c r="G81" s="2">
        <v>8083.92</v>
      </c>
      <c r="H81">
        <v>1</v>
      </c>
      <c r="I81" t="s">
        <v>5</v>
      </c>
      <c r="J81" s="1"/>
    </row>
    <row r="82" spans="1:10" x14ac:dyDescent="0.2">
      <c r="A82">
        <v>10082</v>
      </c>
      <c r="B82" t="s">
        <v>3</v>
      </c>
      <c r="C82">
        <v>18</v>
      </c>
      <c r="D82" s="3">
        <v>159.19999999999999</v>
      </c>
      <c r="E82" s="3">
        <v>146.9</v>
      </c>
      <c r="F82" t="s">
        <v>7</v>
      </c>
      <c r="G82" s="2">
        <v>1704.71</v>
      </c>
      <c r="H82">
        <v>0</v>
      </c>
      <c r="I82" t="s">
        <v>5</v>
      </c>
      <c r="J82" s="1"/>
    </row>
    <row r="83" spans="1:10" x14ac:dyDescent="0.2">
      <c r="A83">
        <v>10083</v>
      </c>
      <c r="B83" t="s">
        <v>2</v>
      </c>
      <c r="C83">
        <v>53</v>
      </c>
      <c r="D83" s="3">
        <v>155.5</v>
      </c>
      <c r="E83" s="3">
        <v>150.6</v>
      </c>
      <c r="F83" t="s">
        <v>7</v>
      </c>
      <c r="G83" s="2">
        <v>9863.48</v>
      </c>
      <c r="H83">
        <v>0</v>
      </c>
      <c r="I83" t="s">
        <v>5</v>
      </c>
      <c r="J83" s="1"/>
    </row>
    <row r="84" spans="1:10" x14ac:dyDescent="0.2">
      <c r="A84">
        <v>10084</v>
      </c>
      <c r="B84" t="s">
        <v>2</v>
      </c>
      <c r="C84">
        <v>30</v>
      </c>
      <c r="D84" s="3">
        <v>170.7</v>
      </c>
      <c r="E84" s="3">
        <v>239.4</v>
      </c>
      <c r="F84" t="s">
        <v>7</v>
      </c>
      <c r="G84" s="2">
        <v>20745.989999999998</v>
      </c>
      <c r="H84">
        <v>3</v>
      </c>
      <c r="I84" t="s">
        <v>4</v>
      </c>
      <c r="J84" s="1"/>
    </row>
    <row r="85" spans="1:10" x14ac:dyDescent="0.2">
      <c r="A85">
        <v>10085</v>
      </c>
      <c r="B85" t="s">
        <v>1</v>
      </c>
      <c r="C85">
        <v>18</v>
      </c>
      <c r="D85" s="3">
        <v>166.5</v>
      </c>
      <c r="E85" s="3">
        <v>170.1</v>
      </c>
      <c r="F85" t="s">
        <v>7</v>
      </c>
      <c r="G85" s="2">
        <v>1131.51</v>
      </c>
      <c r="H85">
        <v>0</v>
      </c>
      <c r="I85" t="s">
        <v>5</v>
      </c>
      <c r="J85" s="1"/>
    </row>
    <row r="86" spans="1:10" x14ac:dyDescent="0.2">
      <c r="A86">
        <v>10086</v>
      </c>
      <c r="B86" t="s">
        <v>2</v>
      </c>
      <c r="C86">
        <v>31</v>
      </c>
      <c r="D86" s="3">
        <v>155.69999999999999</v>
      </c>
      <c r="E86" s="3">
        <v>146.9</v>
      </c>
      <c r="F86" t="s">
        <v>6</v>
      </c>
      <c r="G86" s="2">
        <v>4738.2700000000004</v>
      </c>
      <c r="H86">
        <v>1</v>
      </c>
      <c r="I86" t="s">
        <v>5</v>
      </c>
      <c r="J86" s="1"/>
    </row>
    <row r="87" spans="1:10" x14ac:dyDescent="0.2">
      <c r="A87">
        <v>10087</v>
      </c>
      <c r="B87" t="s">
        <v>2</v>
      </c>
      <c r="C87">
        <v>57</v>
      </c>
      <c r="D87" s="3">
        <v>147.9</v>
      </c>
      <c r="E87" s="3">
        <v>131</v>
      </c>
      <c r="F87" t="s">
        <v>6</v>
      </c>
      <c r="G87" s="2">
        <v>11830.61</v>
      </c>
      <c r="H87">
        <v>0</v>
      </c>
      <c r="I87" t="s">
        <v>5</v>
      </c>
      <c r="J87" s="1"/>
    </row>
    <row r="88" spans="1:10" x14ac:dyDescent="0.2">
      <c r="A88">
        <v>10088</v>
      </c>
      <c r="B88" t="s">
        <v>3</v>
      </c>
      <c r="C88">
        <v>26</v>
      </c>
      <c r="D88" s="3">
        <v>177.1</v>
      </c>
      <c r="E88" s="3">
        <v>154.19999999999999</v>
      </c>
      <c r="F88" t="s">
        <v>6</v>
      </c>
      <c r="G88" s="2">
        <v>14455.65</v>
      </c>
      <c r="H88">
        <v>2</v>
      </c>
      <c r="I88" t="s">
        <v>4</v>
      </c>
      <c r="J88" s="1"/>
    </row>
    <row r="89" spans="1:10" x14ac:dyDescent="0.2">
      <c r="A89">
        <v>10089</v>
      </c>
      <c r="B89" t="s">
        <v>1</v>
      </c>
      <c r="C89">
        <v>30</v>
      </c>
      <c r="D89" s="3">
        <v>177.4</v>
      </c>
      <c r="E89" s="3">
        <v>281.3</v>
      </c>
      <c r="F89" t="s">
        <v>6</v>
      </c>
      <c r="G89" s="2">
        <v>19521.969999999998</v>
      </c>
      <c r="H89">
        <v>1</v>
      </c>
      <c r="I89" t="s">
        <v>4</v>
      </c>
      <c r="J89" s="1"/>
    </row>
    <row r="90" spans="1:10" x14ac:dyDescent="0.2">
      <c r="A90">
        <v>10090</v>
      </c>
      <c r="B90" t="s">
        <v>0</v>
      </c>
      <c r="C90">
        <v>46</v>
      </c>
      <c r="D90" s="3">
        <v>162.79999999999998</v>
      </c>
      <c r="E90" s="3">
        <v>192.1</v>
      </c>
      <c r="F90" t="s">
        <v>6</v>
      </c>
      <c r="G90" s="2">
        <v>41661.61</v>
      </c>
      <c r="H90">
        <v>1</v>
      </c>
      <c r="I90" t="s">
        <v>4</v>
      </c>
      <c r="J90" s="1"/>
    </row>
    <row r="91" spans="1:10" x14ac:dyDescent="0.2">
      <c r="A91">
        <v>10091</v>
      </c>
      <c r="B91" t="s">
        <v>1</v>
      </c>
      <c r="C91">
        <v>54</v>
      </c>
      <c r="D91" s="3">
        <v>177.6</v>
      </c>
      <c r="E91" s="3">
        <v>230.2</v>
      </c>
      <c r="F91" t="s">
        <v>6</v>
      </c>
      <c r="G91" s="2">
        <v>10338.94</v>
      </c>
      <c r="H91">
        <v>0</v>
      </c>
      <c r="I91" t="s">
        <v>5</v>
      </c>
      <c r="J91" s="1"/>
    </row>
    <row r="92" spans="1:10" x14ac:dyDescent="0.2">
      <c r="A92">
        <v>10092</v>
      </c>
      <c r="B92" t="s">
        <v>1</v>
      </c>
      <c r="C92">
        <v>58</v>
      </c>
      <c r="D92" s="3">
        <v>189.2</v>
      </c>
      <c r="E92" s="3">
        <v>241.2</v>
      </c>
      <c r="F92" t="s">
        <v>6</v>
      </c>
      <c r="G92" s="2">
        <v>11856.42</v>
      </c>
      <c r="H92">
        <v>0</v>
      </c>
      <c r="I92" t="s">
        <v>5</v>
      </c>
      <c r="J92" s="1"/>
    </row>
    <row r="93" spans="1:10" x14ac:dyDescent="0.2">
      <c r="A93">
        <v>10093</v>
      </c>
      <c r="B93" t="s">
        <v>2</v>
      </c>
      <c r="C93">
        <v>26</v>
      </c>
      <c r="D93" s="3">
        <v>166.5</v>
      </c>
      <c r="E93" s="3">
        <v>210.1</v>
      </c>
      <c r="F93" t="s">
        <v>6</v>
      </c>
      <c r="G93" s="2">
        <v>3201.25</v>
      </c>
      <c r="H93">
        <v>0</v>
      </c>
      <c r="I93" t="s">
        <v>5</v>
      </c>
      <c r="J93" s="1"/>
    </row>
    <row r="94" spans="1:10" x14ac:dyDescent="0.2">
      <c r="A94">
        <v>10094</v>
      </c>
      <c r="B94" t="s">
        <v>0</v>
      </c>
      <c r="C94">
        <v>55</v>
      </c>
      <c r="D94" s="3">
        <v>187.6</v>
      </c>
      <c r="E94" s="3">
        <v>309.90000000000003</v>
      </c>
      <c r="F94" t="s">
        <v>6</v>
      </c>
      <c r="G94" s="2">
        <v>10713.65</v>
      </c>
      <c r="H94">
        <v>0</v>
      </c>
      <c r="I94" t="s">
        <v>5</v>
      </c>
      <c r="J94" s="1"/>
    </row>
    <row r="95" spans="1:10" x14ac:dyDescent="0.2">
      <c r="A95">
        <v>10095</v>
      </c>
      <c r="B95" t="s">
        <v>1</v>
      </c>
      <c r="C95">
        <v>30</v>
      </c>
      <c r="D95" s="3">
        <v>166.79999999999998</v>
      </c>
      <c r="E95" s="3">
        <v>205.29999999999998</v>
      </c>
      <c r="F95" t="s">
        <v>6</v>
      </c>
      <c r="G95" s="2">
        <v>4151.0300000000007</v>
      </c>
      <c r="H95">
        <v>1</v>
      </c>
      <c r="I95" t="s">
        <v>5</v>
      </c>
      <c r="J95" s="1"/>
    </row>
    <row r="96" spans="1:10" x14ac:dyDescent="0.2">
      <c r="A96">
        <v>10096</v>
      </c>
      <c r="B96" t="s">
        <v>1</v>
      </c>
      <c r="C96">
        <v>57</v>
      </c>
      <c r="D96" s="3">
        <v>168.2</v>
      </c>
      <c r="E96" s="3">
        <v>145.69999999999999</v>
      </c>
      <c r="F96" t="s">
        <v>6</v>
      </c>
      <c r="G96" s="2">
        <v>12629.17</v>
      </c>
      <c r="H96">
        <v>2</v>
      </c>
      <c r="I96" t="s">
        <v>5</v>
      </c>
      <c r="J96" s="1"/>
    </row>
    <row r="97" spans="1:10" x14ac:dyDescent="0.2">
      <c r="A97">
        <v>10097</v>
      </c>
      <c r="B97" t="s">
        <v>1</v>
      </c>
      <c r="C97">
        <v>44</v>
      </c>
      <c r="D97" s="3">
        <v>177.9</v>
      </c>
      <c r="E97" s="3">
        <v>245.5</v>
      </c>
      <c r="F97" t="s">
        <v>6</v>
      </c>
      <c r="G97" s="2">
        <v>46200.990000000005</v>
      </c>
      <c r="H97">
        <v>2</v>
      </c>
      <c r="I97" t="s">
        <v>4</v>
      </c>
      <c r="J97" s="1"/>
    </row>
    <row r="98" spans="1:10" x14ac:dyDescent="0.2">
      <c r="A98">
        <v>10098</v>
      </c>
      <c r="B98" t="s">
        <v>1</v>
      </c>
      <c r="C98">
        <v>18</v>
      </c>
      <c r="D98" s="3">
        <v>172.9</v>
      </c>
      <c r="E98" s="3">
        <v>218.1</v>
      </c>
      <c r="F98" t="s">
        <v>6</v>
      </c>
      <c r="G98" s="2">
        <v>1622.19</v>
      </c>
      <c r="H98">
        <v>0</v>
      </c>
      <c r="I98" t="s">
        <v>5</v>
      </c>
      <c r="J98" s="1"/>
    </row>
    <row r="99" spans="1:10" x14ac:dyDescent="0.2">
      <c r="A99">
        <v>10099</v>
      </c>
      <c r="B99" t="s">
        <v>3</v>
      </c>
      <c r="C99">
        <v>24</v>
      </c>
      <c r="D99" s="3">
        <v>162.79999999999998</v>
      </c>
      <c r="E99" s="3">
        <v>189.29999999999998</v>
      </c>
      <c r="F99" t="s">
        <v>6</v>
      </c>
      <c r="G99" s="2">
        <v>3046.07</v>
      </c>
      <c r="H99">
        <v>0</v>
      </c>
      <c r="I99" t="s">
        <v>5</v>
      </c>
      <c r="J99" s="1"/>
    </row>
    <row r="100" spans="1:10" x14ac:dyDescent="0.2">
      <c r="A100">
        <v>10100</v>
      </c>
      <c r="B100" t="s">
        <v>1</v>
      </c>
      <c r="C100">
        <v>28</v>
      </c>
      <c r="D100" s="3">
        <v>155.6</v>
      </c>
      <c r="E100" s="3">
        <v>148</v>
      </c>
      <c r="F100" t="s">
        <v>6</v>
      </c>
      <c r="G100" s="2">
        <v>4340.45</v>
      </c>
      <c r="H100">
        <v>2</v>
      </c>
      <c r="I100" t="s">
        <v>5</v>
      </c>
      <c r="J100" s="1"/>
    </row>
    <row r="101" spans="1:10" x14ac:dyDescent="0.2">
      <c r="A101">
        <v>10101</v>
      </c>
      <c r="B101" t="s">
        <v>2</v>
      </c>
      <c r="C101">
        <v>41</v>
      </c>
      <c r="D101" s="3">
        <v>161.1</v>
      </c>
      <c r="E101" s="3">
        <v>172.2</v>
      </c>
      <c r="F101" t="s">
        <v>7</v>
      </c>
      <c r="G101" s="2">
        <v>7261.75</v>
      </c>
      <c r="H101">
        <v>2</v>
      </c>
      <c r="I101" t="s">
        <v>5</v>
      </c>
      <c r="J101" s="1"/>
    </row>
    <row r="102" spans="1:10" x14ac:dyDescent="0.2">
      <c r="A102">
        <v>10102</v>
      </c>
      <c r="B102" t="s">
        <v>2</v>
      </c>
      <c r="C102">
        <v>29</v>
      </c>
      <c r="D102" s="3">
        <v>157.79999999999998</v>
      </c>
      <c r="E102" s="3">
        <v>174.4</v>
      </c>
      <c r="F102" t="s">
        <v>6</v>
      </c>
      <c r="G102" s="2">
        <v>3736.4700000000003</v>
      </c>
      <c r="H102">
        <v>0</v>
      </c>
      <c r="I102" t="s">
        <v>5</v>
      </c>
      <c r="J102" s="1"/>
    </row>
    <row r="103" spans="1:10" x14ac:dyDescent="0.2">
      <c r="A103">
        <v>10103</v>
      </c>
      <c r="B103" t="s">
        <v>0</v>
      </c>
      <c r="C103">
        <v>27</v>
      </c>
      <c r="D103" s="3">
        <v>176.79999999999998</v>
      </c>
      <c r="E103" s="3">
        <v>182.6</v>
      </c>
      <c r="F103" t="s">
        <v>7</v>
      </c>
      <c r="G103" s="2">
        <v>2494.0300000000002</v>
      </c>
      <c r="H103">
        <v>0</v>
      </c>
      <c r="I103" t="s">
        <v>5</v>
      </c>
      <c r="J103" s="1"/>
    </row>
    <row r="104" spans="1:10" x14ac:dyDescent="0.2">
      <c r="A104">
        <v>10104</v>
      </c>
      <c r="B104" t="s">
        <v>0</v>
      </c>
      <c r="C104">
        <v>55</v>
      </c>
      <c r="D104" s="3">
        <v>180.6</v>
      </c>
      <c r="E104" s="3">
        <v>166.1</v>
      </c>
      <c r="F104" t="s">
        <v>7</v>
      </c>
      <c r="G104" s="2">
        <v>10214.64</v>
      </c>
      <c r="H104">
        <v>0</v>
      </c>
      <c r="I104" t="s">
        <v>5</v>
      </c>
      <c r="J104" s="1"/>
    </row>
    <row r="105" spans="1:10" x14ac:dyDescent="0.2">
      <c r="A105">
        <v>10105</v>
      </c>
      <c r="B105" t="s">
        <v>1</v>
      </c>
      <c r="C105">
        <v>21</v>
      </c>
      <c r="D105" s="3">
        <v>166</v>
      </c>
      <c r="E105" s="3">
        <v>192.79999999999998</v>
      </c>
      <c r="F105" t="s">
        <v>6</v>
      </c>
      <c r="G105" s="2">
        <v>2026.98</v>
      </c>
      <c r="H105">
        <v>0</v>
      </c>
      <c r="I105" t="s">
        <v>5</v>
      </c>
      <c r="J105" s="1"/>
    </row>
    <row r="106" spans="1:10" x14ac:dyDescent="0.2">
      <c r="A106">
        <v>10106</v>
      </c>
      <c r="B106" t="s">
        <v>0</v>
      </c>
      <c r="C106">
        <v>22</v>
      </c>
      <c r="D106" s="3">
        <v>187.6</v>
      </c>
      <c r="E106" s="3">
        <v>360.8</v>
      </c>
      <c r="F106" t="s">
        <v>7</v>
      </c>
      <c r="G106" s="2">
        <v>1682.6</v>
      </c>
      <c r="H106">
        <v>0</v>
      </c>
      <c r="I106" t="s">
        <v>5</v>
      </c>
      <c r="J106" s="1"/>
    </row>
    <row r="107" spans="1:10" x14ac:dyDescent="0.2">
      <c r="A107">
        <v>10107</v>
      </c>
      <c r="B107" t="s">
        <v>1</v>
      </c>
      <c r="C107">
        <v>34</v>
      </c>
      <c r="D107" s="3">
        <v>165.9</v>
      </c>
      <c r="E107" s="3">
        <v>231.2</v>
      </c>
      <c r="F107" t="s">
        <v>6</v>
      </c>
      <c r="G107" s="2">
        <v>4415.16</v>
      </c>
      <c r="H107">
        <v>0</v>
      </c>
      <c r="I107" t="s">
        <v>5</v>
      </c>
      <c r="J107" s="1"/>
    </row>
    <row r="108" spans="1:10" x14ac:dyDescent="0.2">
      <c r="A108">
        <v>10108</v>
      </c>
      <c r="B108" t="s">
        <v>3</v>
      </c>
      <c r="C108">
        <v>43</v>
      </c>
      <c r="D108" s="3">
        <v>189.2</v>
      </c>
      <c r="E108" s="3">
        <v>243.1</v>
      </c>
      <c r="F108" t="s">
        <v>7</v>
      </c>
      <c r="G108" s="2">
        <v>41034.230000000003</v>
      </c>
      <c r="H108">
        <v>1</v>
      </c>
      <c r="I108" t="s">
        <v>4</v>
      </c>
      <c r="J108" s="1"/>
    </row>
    <row r="109" spans="1:10" x14ac:dyDescent="0.2">
      <c r="A109">
        <v>10109</v>
      </c>
      <c r="B109" t="s">
        <v>2</v>
      </c>
      <c r="C109">
        <v>19</v>
      </c>
      <c r="D109" s="3">
        <v>160.6</v>
      </c>
      <c r="E109" s="3">
        <v>174.4</v>
      </c>
      <c r="F109" t="s">
        <v>7</v>
      </c>
      <c r="G109" s="2">
        <v>2221.5700000000002</v>
      </c>
      <c r="H109">
        <v>1</v>
      </c>
      <c r="I109" t="s">
        <v>5</v>
      </c>
      <c r="J109" s="1"/>
    </row>
    <row r="110" spans="1:10" x14ac:dyDescent="0.2">
      <c r="A110">
        <v>10110</v>
      </c>
      <c r="B110" t="s">
        <v>1</v>
      </c>
      <c r="C110">
        <v>24</v>
      </c>
      <c r="D110" s="3">
        <v>165.4</v>
      </c>
      <c r="E110" s="3">
        <v>278.5</v>
      </c>
      <c r="F110" t="s">
        <v>7</v>
      </c>
      <c r="G110" s="2">
        <v>1981.59</v>
      </c>
      <c r="H110">
        <v>0</v>
      </c>
      <c r="I110" t="s">
        <v>5</v>
      </c>
      <c r="J110" s="1"/>
    </row>
    <row r="111" spans="1:10" x14ac:dyDescent="0.2">
      <c r="A111">
        <v>10111</v>
      </c>
      <c r="B111" t="s">
        <v>3</v>
      </c>
      <c r="C111">
        <v>33</v>
      </c>
      <c r="D111" s="3">
        <v>164.6</v>
      </c>
      <c r="E111" s="3">
        <v>186.7</v>
      </c>
      <c r="F111" t="s">
        <v>7</v>
      </c>
      <c r="G111" s="2">
        <v>12404.880000000001</v>
      </c>
      <c r="H111">
        <v>0</v>
      </c>
      <c r="I111" t="s">
        <v>5</v>
      </c>
      <c r="J111" s="1"/>
    </row>
    <row r="112" spans="1:10" x14ac:dyDescent="0.2">
      <c r="A112">
        <v>10112</v>
      </c>
      <c r="B112" t="s">
        <v>2</v>
      </c>
      <c r="C112">
        <v>24</v>
      </c>
      <c r="D112" s="3">
        <v>170</v>
      </c>
      <c r="E112" s="3">
        <v>178.6</v>
      </c>
      <c r="F112" t="s">
        <v>6</v>
      </c>
      <c r="G112" s="2">
        <v>2842.7700000000004</v>
      </c>
      <c r="H112">
        <v>0</v>
      </c>
      <c r="I112" t="s">
        <v>5</v>
      </c>
      <c r="J112" s="1"/>
    </row>
    <row r="113" spans="1:10" x14ac:dyDescent="0.2">
      <c r="A113">
        <v>10113</v>
      </c>
      <c r="B113" t="s">
        <v>2</v>
      </c>
      <c r="C113">
        <v>35</v>
      </c>
      <c r="D113" s="3">
        <v>147.29999999999998</v>
      </c>
      <c r="E113" s="3">
        <v>153.1</v>
      </c>
      <c r="F113" t="s">
        <v>6</v>
      </c>
      <c r="G113" s="2">
        <v>5630.46</v>
      </c>
      <c r="H113">
        <v>1</v>
      </c>
      <c r="I113" t="s">
        <v>5</v>
      </c>
      <c r="J113" s="1"/>
    </row>
    <row r="114" spans="1:10" x14ac:dyDescent="0.2">
      <c r="A114">
        <v>10114</v>
      </c>
      <c r="B114" t="s">
        <v>3</v>
      </c>
      <c r="C114">
        <v>34</v>
      </c>
      <c r="D114" s="3">
        <v>162.29999999999998</v>
      </c>
      <c r="E114" s="3">
        <v>129.1</v>
      </c>
      <c r="F114" t="s">
        <v>7</v>
      </c>
      <c r="G114" s="2">
        <v>4500.34</v>
      </c>
      <c r="H114">
        <v>0</v>
      </c>
      <c r="I114" t="s">
        <v>5</v>
      </c>
      <c r="J114" s="1"/>
    </row>
    <row r="115" spans="1:10" x14ac:dyDescent="0.2">
      <c r="A115">
        <v>10115</v>
      </c>
      <c r="B115" t="s">
        <v>3</v>
      </c>
      <c r="C115">
        <v>35</v>
      </c>
      <c r="D115" s="3">
        <v>159</v>
      </c>
      <c r="E115" s="3">
        <v>192.7</v>
      </c>
      <c r="F115" t="s">
        <v>7</v>
      </c>
      <c r="G115" s="2">
        <v>19496.719999999998</v>
      </c>
      <c r="H115">
        <v>4</v>
      </c>
      <c r="I115" t="s">
        <v>5</v>
      </c>
      <c r="J115" s="1"/>
    </row>
    <row r="116" spans="1:10" x14ac:dyDescent="0.2">
      <c r="A116">
        <v>10116</v>
      </c>
      <c r="B116" t="s">
        <v>2</v>
      </c>
      <c r="C116">
        <v>33</v>
      </c>
      <c r="D116" s="3">
        <v>165.79999999999998</v>
      </c>
      <c r="E116" s="3">
        <v>213.29999999999998</v>
      </c>
      <c r="F116" t="s">
        <v>7</v>
      </c>
      <c r="G116" s="2">
        <v>5261.47</v>
      </c>
      <c r="H116">
        <v>2</v>
      </c>
      <c r="I116" t="s">
        <v>5</v>
      </c>
      <c r="J116" s="1"/>
    </row>
    <row r="117" spans="1:10" x14ac:dyDescent="0.2">
      <c r="A117">
        <v>10117</v>
      </c>
      <c r="B117" t="s">
        <v>3</v>
      </c>
      <c r="C117">
        <v>27</v>
      </c>
      <c r="D117" s="3">
        <v>155.9</v>
      </c>
      <c r="E117" s="3">
        <v>109.89999999999999</v>
      </c>
      <c r="F117" t="s">
        <v>7</v>
      </c>
      <c r="G117" s="2">
        <v>4827.91</v>
      </c>
      <c r="H117">
        <v>3</v>
      </c>
      <c r="I117" t="s">
        <v>5</v>
      </c>
      <c r="J117" s="1"/>
    </row>
    <row r="118" spans="1:10" x14ac:dyDescent="0.2">
      <c r="A118">
        <v>10118</v>
      </c>
      <c r="B118" t="s">
        <v>3</v>
      </c>
      <c r="C118">
        <v>32</v>
      </c>
      <c r="D118" s="3">
        <v>167.2</v>
      </c>
      <c r="E118" s="3">
        <v>203.2</v>
      </c>
      <c r="F118" t="s">
        <v>6</v>
      </c>
      <c r="G118" s="2">
        <v>6334.35</v>
      </c>
      <c r="H118">
        <v>3</v>
      </c>
      <c r="I118" t="s">
        <v>5</v>
      </c>
      <c r="J118" s="1"/>
    </row>
    <row r="119" spans="1:10" x14ac:dyDescent="0.2">
      <c r="A119">
        <v>10119</v>
      </c>
      <c r="B119" t="s">
        <v>1</v>
      </c>
      <c r="C119">
        <v>45</v>
      </c>
      <c r="D119" s="3">
        <v>156.29999999999998</v>
      </c>
      <c r="E119" s="3">
        <v>143.79999999999998</v>
      </c>
      <c r="F119" t="s">
        <v>7</v>
      </c>
      <c r="G119" s="2">
        <v>62592.880000000005</v>
      </c>
      <c r="H119">
        <v>0</v>
      </c>
      <c r="I119" t="s">
        <v>4</v>
      </c>
      <c r="J119" s="1"/>
    </row>
    <row r="120" spans="1:10" x14ac:dyDescent="0.2">
      <c r="A120">
        <v>10120</v>
      </c>
      <c r="B120" t="s">
        <v>3</v>
      </c>
      <c r="C120">
        <v>18</v>
      </c>
      <c r="D120" s="3">
        <v>163.6</v>
      </c>
      <c r="E120" s="3">
        <v>162.19999999999999</v>
      </c>
      <c r="F120" t="s">
        <v>7</v>
      </c>
      <c r="G120" s="2">
        <v>15518.19</v>
      </c>
      <c r="H120">
        <v>0</v>
      </c>
      <c r="I120" t="s">
        <v>4</v>
      </c>
      <c r="J120" s="1"/>
    </row>
    <row r="121" spans="1:10" x14ac:dyDescent="0.2">
      <c r="A121">
        <v>10121</v>
      </c>
      <c r="B121" t="s">
        <v>0</v>
      </c>
      <c r="C121">
        <v>28</v>
      </c>
      <c r="D121" s="3">
        <v>169.9</v>
      </c>
      <c r="E121" s="3">
        <v>177</v>
      </c>
      <c r="F121" t="s">
        <v>7</v>
      </c>
      <c r="G121" s="2">
        <v>5615.37</v>
      </c>
      <c r="H121">
        <v>5</v>
      </c>
      <c r="I121" t="s">
        <v>5</v>
      </c>
      <c r="J121" s="1"/>
    </row>
    <row r="122" spans="1:10" x14ac:dyDescent="0.2">
      <c r="A122">
        <v>10122</v>
      </c>
      <c r="B122" t="s">
        <v>3</v>
      </c>
      <c r="C122">
        <v>62</v>
      </c>
      <c r="D122" s="3">
        <v>169.6</v>
      </c>
      <c r="E122" s="3">
        <v>207.7</v>
      </c>
      <c r="F122" t="s">
        <v>6</v>
      </c>
      <c r="G122" s="2">
        <v>31620.01</v>
      </c>
      <c r="H122">
        <v>1</v>
      </c>
      <c r="I122" t="s">
        <v>5</v>
      </c>
      <c r="J122" s="1"/>
    </row>
    <row r="123" spans="1:10" x14ac:dyDescent="0.2">
      <c r="A123">
        <v>10123</v>
      </c>
      <c r="B123" t="s">
        <v>0</v>
      </c>
      <c r="C123">
        <v>56</v>
      </c>
      <c r="D123" s="3">
        <v>179</v>
      </c>
      <c r="E123" s="3">
        <v>268.70000000000005</v>
      </c>
      <c r="F123" t="s">
        <v>7</v>
      </c>
      <c r="G123" s="2">
        <v>12363.550000000001</v>
      </c>
      <c r="H123">
        <v>3</v>
      </c>
      <c r="I123" t="s">
        <v>5</v>
      </c>
      <c r="J123" s="1"/>
    </row>
    <row r="124" spans="1:10" x14ac:dyDescent="0.2">
      <c r="A124">
        <v>10124</v>
      </c>
      <c r="B124" t="s">
        <v>3</v>
      </c>
      <c r="C124">
        <v>20</v>
      </c>
      <c r="D124" s="3">
        <v>160.5</v>
      </c>
      <c r="E124" s="3">
        <v>202.79999999999998</v>
      </c>
      <c r="F124" t="s">
        <v>7</v>
      </c>
      <c r="G124" s="2">
        <v>1967.03</v>
      </c>
      <c r="H124">
        <v>0</v>
      </c>
      <c r="I124" t="s">
        <v>5</v>
      </c>
      <c r="J124" s="1"/>
    </row>
    <row r="125" spans="1:10" x14ac:dyDescent="0.2">
      <c r="A125">
        <v>10125</v>
      </c>
      <c r="B125" t="s">
        <v>0</v>
      </c>
      <c r="C125">
        <v>59</v>
      </c>
      <c r="D125" s="3">
        <v>174.7</v>
      </c>
      <c r="E125" s="3">
        <v>241.29999999999998</v>
      </c>
      <c r="F125" t="s">
        <v>6</v>
      </c>
      <c r="G125" s="2">
        <v>36910.61</v>
      </c>
      <c r="H125">
        <v>2</v>
      </c>
      <c r="I125" t="s">
        <v>5</v>
      </c>
      <c r="J125" s="1"/>
    </row>
    <row r="126" spans="1:10" x14ac:dyDescent="0.2">
      <c r="A126">
        <v>10126</v>
      </c>
      <c r="B126" t="s">
        <v>3</v>
      </c>
      <c r="C126">
        <v>42</v>
      </c>
      <c r="D126" s="3">
        <v>152.9</v>
      </c>
      <c r="E126" s="3">
        <v>146.29999999999998</v>
      </c>
      <c r="F126" t="s">
        <v>6</v>
      </c>
      <c r="G126" s="2">
        <v>7639.42</v>
      </c>
      <c r="H126">
        <v>1</v>
      </c>
      <c r="I126" t="s">
        <v>5</v>
      </c>
      <c r="J126" s="1"/>
    </row>
    <row r="127" spans="1:10" x14ac:dyDescent="0.2">
      <c r="A127">
        <v>10127</v>
      </c>
      <c r="B127" t="s">
        <v>3</v>
      </c>
      <c r="C127">
        <v>18</v>
      </c>
      <c r="D127" s="3">
        <v>168.29999999999998</v>
      </c>
      <c r="E127" s="3">
        <v>190.9</v>
      </c>
      <c r="F127" t="s">
        <v>7</v>
      </c>
      <c r="G127" s="2">
        <v>1708.01</v>
      </c>
      <c r="H127">
        <v>0</v>
      </c>
      <c r="I127" t="s">
        <v>5</v>
      </c>
      <c r="J127" s="1"/>
    </row>
    <row r="128" spans="1:10" x14ac:dyDescent="0.2">
      <c r="A128">
        <v>10128</v>
      </c>
      <c r="B128" t="s">
        <v>3</v>
      </c>
      <c r="C128">
        <v>59</v>
      </c>
      <c r="D128" s="3">
        <v>155.9</v>
      </c>
      <c r="E128" s="3">
        <v>164.79999999999998</v>
      </c>
      <c r="F128" t="s">
        <v>7</v>
      </c>
      <c r="G128" s="2">
        <v>12914</v>
      </c>
      <c r="H128">
        <v>1</v>
      </c>
      <c r="I128" t="s">
        <v>5</v>
      </c>
      <c r="J128" s="1"/>
    </row>
    <row r="129" spans="1:10" x14ac:dyDescent="0.2">
      <c r="A129">
        <v>10129</v>
      </c>
      <c r="B129" t="s">
        <v>3</v>
      </c>
      <c r="C129">
        <v>45</v>
      </c>
      <c r="D129" s="3">
        <v>153.1</v>
      </c>
      <c r="E129" s="3">
        <v>173.2</v>
      </c>
      <c r="F129" t="s">
        <v>6</v>
      </c>
      <c r="G129" s="2">
        <v>7935.3</v>
      </c>
      <c r="H129">
        <v>0</v>
      </c>
      <c r="I129" t="s">
        <v>5</v>
      </c>
      <c r="J129" s="1"/>
    </row>
    <row r="130" spans="1:10" x14ac:dyDescent="0.2">
      <c r="A130">
        <v>10130</v>
      </c>
      <c r="B130" t="s">
        <v>2</v>
      </c>
      <c r="C130">
        <v>50</v>
      </c>
      <c r="D130" s="3">
        <v>171.29999999999998</v>
      </c>
      <c r="E130" s="3">
        <v>173.29999999999998</v>
      </c>
      <c r="F130" t="s">
        <v>7</v>
      </c>
      <c r="G130" s="2">
        <v>8835.27</v>
      </c>
      <c r="H130">
        <v>0</v>
      </c>
      <c r="I130" t="s">
        <v>5</v>
      </c>
      <c r="J130" s="1"/>
    </row>
    <row r="131" spans="1:10" x14ac:dyDescent="0.2">
      <c r="A131">
        <v>10131</v>
      </c>
      <c r="B131" t="s">
        <v>3</v>
      </c>
      <c r="C131">
        <v>22</v>
      </c>
      <c r="D131" s="3">
        <v>164.29999999999998</v>
      </c>
      <c r="E131" s="3">
        <v>154.79999999999998</v>
      </c>
      <c r="F131" t="s">
        <v>7</v>
      </c>
      <c r="G131" s="2">
        <v>2254.8000000000002</v>
      </c>
      <c r="H131">
        <v>0</v>
      </c>
      <c r="I131" t="s">
        <v>5</v>
      </c>
      <c r="J131" s="1"/>
    </row>
    <row r="132" spans="1:10" x14ac:dyDescent="0.2">
      <c r="A132">
        <v>10132</v>
      </c>
      <c r="B132" t="s">
        <v>3</v>
      </c>
      <c r="C132">
        <v>20</v>
      </c>
      <c r="D132" s="3">
        <v>155.79999999999998</v>
      </c>
      <c r="E132" s="3">
        <v>128.6</v>
      </c>
      <c r="F132" t="s">
        <v>6</v>
      </c>
      <c r="G132" s="2">
        <v>2459.73</v>
      </c>
      <c r="H132">
        <v>0</v>
      </c>
      <c r="I132" t="s">
        <v>5</v>
      </c>
      <c r="J132" s="1"/>
    </row>
    <row r="133" spans="1:10" x14ac:dyDescent="0.2">
      <c r="A133">
        <v>10133</v>
      </c>
      <c r="B133" t="s">
        <v>3</v>
      </c>
      <c r="C133">
        <v>18</v>
      </c>
      <c r="D133" s="3">
        <v>159.5</v>
      </c>
      <c r="E133" s="3">
        <v>127.8</v>
      </c>
      <c r="F133" t="s">
        <v>7</v>
      </c>
      <c r="G133" s="2">
        <v>1702.46</v>
      </c>
      <c r="H133">
        <v>0</v>
      </c>
      <c r="I133" t="s">
        <v>5</v>
      </c>
      <c r="J133" s="1"/>
    </row>
    <row r="134" spans="1:10" x14ac:dyDescent="0.2">
      <c r="A134">
        <v>10134</v>
      </c>
      <c r="B134" t="s">
        <v>3</v>
      </c>
      <c r="C134">
        <v>56</v>
      </c>
      <c r="D134" s="3">
        <v>168.79999999999998</v>
      </c>
      <c r="E134" s="3">
        <v>167.6</v>
      </c>
      <c r="F134" t="s">
        <v>6</v>
      </c>
      <c r="G134" s="2">
        <v>13430.27</v>
      </c>
      <c r="H134">
        <v>3</v>
      </c>
      <c r="I134" t="s">
        <v>5</v>
      </c>
      <c r="J134" s="1"/>
    </row>
    <row r="135" spans="1:10" x14ac:dyDescent="0.2">
      <c r="A135">
        <v>10135</v>
      </c>
      <c r="B135" t="s">
        <v>1</v>
      </c>
      <c r="C135">
        <v>20</v>
      </c>
      <c r="D135" s="3">
        <v>172.2</v>
      </c>
      <c r="E135" s="3">
        <v>220.9</v>
      </c>
      <c r="F135" t="s">
        <v>7</v>
      </c>
      <c r="G135" s="2">
        <v>1391.53</v>
      </c>
      <c r="H135">
        <v>0</v>
      </c>
      <c r="I135" t="s">
        <v>5</v>
      </c>
      <c r="J135" s="1"/>
    </row>
    <row r="136" spans="1:10" x14ac:dyDescent="0.2">
      <c r="A136">
        <v>10136</v>
      </c>
      <c r="B136" t="s">
        <v>0</v>
      </c>
      <c r="C136">
        <v>35</v>
      </c>
      <c r="D136" s="3">
        <v>177.2</v>
      </c>
      <c r="E136" s="3">
        <v>238.1</v>
      </c>
      <c r="F136" t="s">
        <v>7</v>
      </c>
      <c r="G136" s="2">
        <v>5926.85</v>
      </c>
      <c r="H136">
        <v>3</v>
      </c>
      <c r="I136" t="s">
        <v>5</v>
      </c>
      <c r="J136" s="1"/>
    </row>
    <row r="137" spans="1:10" x14ac:dyDescent="0.2">
      <c r="A137">
        <v>10137</v>
      </c>
      <c r="B137" t="s">
        <v>3</v>
      </c>
      <c r="C137">
        <v>46</v>
      </c>
      <c r="D137" s="3">
        <v>161</v>
      </c>
      <c r="E137" s="3">
        <v>169.79999999999998</v>
      </c>
      <c r="F137" t="s">
        <v>7</v>
      </c>
      <c r="G137" s="2">
        <v>8334.4600000000009</v>
      </c>
      <c r="H137">
        <v>1</v>
      </c>
      <c r="I137" t="s">
        <v>5</v>
      </c>
      <c r="J137" s="1"/>
    </row>
    <row r="138" spans="1:10" x14ac:dyDescent="0.2">
      <c r="A138">
        <v>10138</v>
      </c>
      <c r="B138" t="s">
        <v>1</v>
      </c>
      <c r="C138">
        <v>41</v>
      </c>
      <c r="D138" s="3">
        <v>186.29999999999998</v>
      </c>
      <c r="E138" s="3">
        <v>128.6</v>
      </c>
      <c r="F138" t="s">
        <v>7</v>
      </c>
      <c r="G138" s="2">
        <v>5699.84</v>
      </c>
      <c r="H138">
        <v>0</v>
      </c>
      <c r="I138" t="s">
        <v>5</v>
      </c>
      <c r="J138" s="1"/>
    </row>
    <row r="139" spans="1:10" x14ac:dyDescent="0.2">
      <c r="A139">
        <v>10139</v>
      </c>
      <c r="B139" t="s">
        <v>1</v>
      </c>
      <c r="C139">
        <v>19</v>
      </c>
      <c r="D139" s="3">
        <v>177.1</v>
      </c>
      <c r="E139" s="3">
        <v>201</v>
      </c>
      <c r="F139" t="s">
        <v>6</v>
      </c>
      <c r="G139" s="2">
        <v>34439.86</v>
      </c>
      <c r="H139">
        <v>0</v>
      </c>
      <c r="I139" t="s">
        <v>4</v>
      </c>
      <c r="J139" s="1"/>
    </row>
    <row r="140" spans="1:10" x14ac:dyDescent="0.2">
      <c r="A140">
        <v>10140</v>
      </c>
      <c r="B140" t="s">
        <v>0</v>
      </c>
      <c r="C140">
        <v>64</v>
      </c>
      <c r="D140" s="3">
        <v>180.4</v>
      </c>
      <c r="E140" s="3">
        <v>252.6</v>
      </c>
      <c r="F140" t="s">
        <v>7</v>
      </c>
      <c r="G140" s="2">
        <v>13822.81</v>
      </c>
      <c r="H140">
        <v>0</v>
      </c>
      <c r="I140" t="s">
        <v>5</v>
      </c>
      <c r="J140" s="1"/>
    </row>
    <row r="141" spans="1:10" x14ac:dyDescent="0.2">
      <c r="A141">
        <v>10141</v>
      </c>
      <c r="B141" t="s">
        <v>1</v>
      </c>
      <c r="C141">
        <v>33</v>
      </c>
      <c r="D141" s="3">
        <v>164.29999999999998</v>
      </c>
      <c r="E141" s="3">
        <v>151.5</v>
      </c>
      <c r="F141" t="s">
        <v>7</v>
      </c>
      <c r="G141" s="2">
        <v>4890</v>
      </c>
      <c r="H141">
        <v>2</v>
      </c>
      <c r="I141" t="s">
        <v>5</v>
      </c>
      <c r="J141" s="1"/>
    </row>
    <row r="142" spans="1:10" x14ac:dyDescent="0.2">
      <c r="A142">
        <v>10142</v>
      </c>
      <c r="B142" t="s">
        <v>2</v>
      </c>
      <c r="C142">
        <v>25</v>
      </c>
      <c r="D142" s="3">
        <v>165.7</v>
      </c>
      <c r="E142" s="3">
        <v>158.4</v>
      </c>
      <c r="F142" t="s">
        <v>6</v>
      </c>
      <c r="G142" s="2">
        <v>3594.1800000000003</v>
      </c>
      <c r="H142">
        <v>1</v>
      </c>
      <c r="I142" t="s">
        <v>5</v>
      </c>
      <c r="J142" s="1"/>
    </row>
    <row r="143" spans="1:10" x14ac:dyDescent="0.2">
      <c r="A143">
        <v>10143</v>
      </c>
      <c r="B143" t="s">
        <v>0</v>
      </c>
      <c r="C143">
        <v>45</v>
      </c>
      <c r="D143" s="3">
        <v>178.9</v>
      </c>
      <c r="E143" s="3">
        <v>223.1</v>
      </c>
      <c r="F143" t="s">
        <v>7</v>
      </c>
      <c r="G143" s="2">
        <v>8615.2999999999993</v>
      </c>
      <c r="H143">
        <v>3</v>
      </c>
      <c r="I143" t="s">
        <v>5</v>
      </c>
      <c r="J143" s="1"/>
    </row>
    <row r="144" spans="1:10" x14ac:dyDescent="0.2">
      <c r="A144">
        <v>10144</v>
      </c>
      <c r="B144" t="s">
        <v>0</v>
      </c>
      <c r="C144">
        <v>36</v>
      </c>
      <c r="D144" s="3">
        <v>188.4</v>
      </c>
      <c r="E144" s="3">
        <v>234.79999999999998</v>
      </c>
      <c r="F144" t="s">
        <v>6</v>
      </c>
      <c r="G144" s="2">
        <v>5472.45</v>
      </c>
      <c r="H144">
        <v>1</v>
      </c>
      <c r="I144" t="s">
        <v>5</v>
      </c>
      <c r="J144" s="1"/>
    </row>
    <row r="145" spans="1:10" x14ac:dyDescent="0.2">
      <c r="A145">
        <v>10145</v>
      </c>
      <c r="B145" t="s">
        <v>1</v>
      </c>
      <c r="C145">
        <v>48</v>
      </c>
      <c r="D145" s="3">
        <v>158.29999999999998</v>
      </c>
      <c r="E145" s="3">
        <v>208.29999999999998</v>
      </c>
      <c r="F145" t="s">
        <v>6</v>
      </c>
      <c r="G145" s="2">
        <v>8283.69</v>
      </c>
      <c r="H145">
        <v>0</v>
      </c>
      <c r="I145" t="s">
        <v>5</v>
      </c>
      <c r="J145" s="1"/>
    </row>
    <row r="146" spans="1:10" x14ac:dyDescent="0.2">
      <c r="A146">
        <v>10146</v>
      </c>
      <c r="B146" t="s">
        <v>3</v>
      </c>
      <c r="C146">
        <v>18</v>
      </c>
      <c r="D146" s="3">
        <v>168.29999999999998</v>
      </c>
      <c r="E146" s="3">
        <v>219.5</v>
      </c>
      <c r="F146" t="s">
        <v>6</v>
      </c>
      <c r="G146" s="2">
        <v>2217.4700000000003</v>
      </c>
      <c r="H146">
        <v>0</v>
      </c>
      <c r="I146" t="s">
        <v>5</v>
      </c>
      <c r="J146" s="1"/>
    </row>
    <row r="147" spans="1:10" x14ac:dyDescent="0.2">
      <c r="A147">
        <v>10147</v>
      </c>
      <c r="B147" t="s">
        <v>0</v>
      </c>
      <c r="C147">
        <v>61</v>
      </c>
      <c r="D147" s="3">
        <v>167.5</v>
      </c>
      <c r="E147" s="3">
        <v>132.29999999999998</v>
      </c>
      <c r="F147" t="s">
        <v>6</v>
      </c>
      <c r="G147" s="2">
        <v>13063.89</v>
      </c>
      <c r="H147">
        <v>0</v>
      </c>
      <c r="I147" t="s">
        <v>5</v>
      </c>
      <c r="J147" s="1"/>
    </row>
    <row r="148" spans="1:10" x14ac:dyDescent="0.2">
      <c r="A148">
        <v>10148</v>
      </c>
      <c r="B148" t="s">
        <v>1</v>
      </c>
      <c r="C148">
        <v>38</v>
      </c>
      <c r="D148" s="3">
        <v>173.9</v>
      </c>
      <c r="E148" s="3">
        <v>186.7</v>
      </c>
      <c r="F148" t="s">
        <v>6</v>
      </c>
      <c r="G148" s="2">
        <v>5974.39</v>
      </c>
      <c r="H148">
        <v>1</v>
      </c>
      <c r="I148" t="s">
        <v>5</v>
      </c>
      <c r="J148" s="1"/>
    </row>
    <row r="149" spans="1:10" x14ac:dyDescent="0.2">
      <c r="A149">
        <v>10149</v>
      </c>
      <c r="B149" t="s">
        <v>1</v>
      </c>
      <c r="C149">
        <v>52</v>
      </c>
      <c r="D149" s="3">
        <v>155</v>
      </c>
      <c r="E149" s="3">
        <v>135.29999999999998</v>
      </c>
      <c r="F149" t="s">
        <v>7</v>
      </c>
      <c r="G149" s="2">
        <v>25992.829999999998</v>
      </c>
      <c r="H149">
        <v>3</v>
      </c>
      <c r="I149" t="s">
        <v>5</v>
      </c>
      <c r="J149" s="1"/>
    </row>
    <row r="150" spans="1:10" x14ac:dyDescent="0.2">
      <c r="A150">
        <v>10150</v>
      </c>
      <c r="B150" t="s">
        <v>1</v>
      </c>
      <c r="C150">
        <v>60</v>
      </c>
      <c r="D150" s="3">
        <v>183.9</v>
      </c>
      <c r="E150" s="3">
        <v>218.2</v>
      </c>
      <c r="F150" t="s">
        <v>6</v>
      </c>
      <c r="G150" s="2">
        <v>12648.710000000001</v>
      </c>
      <c r="H150">
        <v>0</v>
      </c>
      <c r="I150" t="s">
        <v>5</v>
      </c>
      <c r="J150" s="1"/>
    </row>
    <row r="151" spans="1:10" x14ac:dyDescent="0.2">
      <c r="A151">
        <v>10151</v>
      </c>
      <c r="B151" t="s">
        <v>3</v>
      </c>
      <c r="C151">
        <v>53</v>
      </c>
      <c r="D151" s="3">
        <v>163.4</v>
      </c>
      <c r="E151" s="3">
        <v>181.29999999999998</v>
      </c>
      <c r="F151" t="s">
        <v>7</v>
      </c>
      <c r="G151" s="2">
        <v>43254.420000000006</v>
      </c>
      <c r="H151">
        <v>0</v>
      </c>
      <c r="I151" t="s">
        <v>4</v>
      </c>
      <c r="J151" s="1"/>
    </row>
    <row r="152" spans="1:10" x14ac:dyDescent="0.2">
      <c r="A152">
        <v>10152</v>
      </c>
      <c r="B152" t="s">
        <v>2</v>
      </c>
      <c r="C152">
        <v>39</v>
      </c>
      <c r="D152" s="3">
        <v>165.1</v>
      </c>
      <c r="E152" s="3">
        <v>150.6</v>
      </c>
      <c r="F152" t="s">
        <v>7</v>
      </c>
      <c r="G152" s="2">
        <v>6117.5</v>
      </c>
      <c r="H152">
        <v>1</v>
      </c>
      <c r="I152" t="s">
        <v>5</v>
      </c>
      <c r="J152" s="1"/>
    </row>
    <row r="153" spans="1:10" x14ac:dyDescent="0.2">
      <c r="A153">
        <v>10153</v>
      </c>
      <c r="B153" t="s">
        <v>0</v>
      </c>
      <c r="C153">
        <v>21</v>
      </c>
      <c r="D153" s="3">
        <v>173.5</v>
      </c>
      <c r="E153" s="3">
        <v>199.79999999999998</v>
      </c>
      <c r="F153" t="s">
        <v>6</v>
      </c>
      <c r="G153" s="2">
        <v>2597.7800000000002</v>
      </c>
      <c r="H153">
        <v>1</v>
      </c>
      <c r="I153" t="s">
        <v>5</v>
      </c>
      <c r="J153" s="1"/>
    </row>
    <row r="154" spans="1:10" x14ac:dyDescent="0.2">
      <c r="A154">
        <v>10154</v>
      </c>
      <c r="B154" t="s">
        <v>0</v>
      </c>
      <c r="C154">
        <v>38</v>
      </c>
      <c r="D154" s="3">
        <v>168.29999999999998</v>
      </c>
      <c r="E154" s="3">
        <v>200.6</v>
      </c>
      <c r="F154" t="s">
        <v>6</v>
      </c>
      <c r="G154" s="2">
        <v>5383.54</v>
      </c>
      <c r="H154">
        <v>0</v>
      </c>
      <c r="I154" t="s">
        <v>5</v>
      </c>
      <c r="J154" s="1"/>
    </row>
    <row r="155" spans="1:10" x14ac:dyDescent="0.2">
      <c r="A155">
        <v>10155</v>
      </c>
      <c r="B155" t="s">
        <v>3</v>
      </c>
      <c r="C155">
        <v>54</v>
      </c>
      <c r="D155" s="3">
        <v>149.69999999999999</v>
      </c>
      <c r="E155" s="3">
        <v>204.2</v>
      </c>
      <c r="F155" t="s">
        <v>6</v>
      </c>
      <c r="G155" s="2">
        <v>12096.66</v>
      </c>
      <c r="H155">
        <v>2</v>
      </c>
      <c r="I155" t="s">
        <v>5</v>
      </c>
      <c r="J155" s="1"/>
    </row>
    <row r="156" spans="1:10" x14ac:dyDescent="0.2">
      <c r="A156">
        <v>10156</v>
      </c>
      <c r="B156" t="s">
        <v>2</v>
      </c>
      <c r="C156">
        <v>40</v>
      </c>
      <c r="D156" s="3">
        <v>156.69999999999999</v>
      </c>
      <c r="E156" s="3">
        <v>188.4</v>
      </c>
      <c r="F156" t="s">
        <v>6</v>
      </c>
      <c r="G156" s="2">
        <v>28476.739999999998</v>
      </c>
      <c r="H156">
        <v>1</v>
      </c>
      <c r="I156" t="s">
        <v>5</v>
      </c>
      <c r="J156" s="1"/>
    </row>
    <row r="157" spans="1:10" x14ac:dyDescent="0.2">
      <c r="A157">
        <v>10157</v>
      </c>
      <c r="B157" t="s">
        <v>1</v>
      </c>
      <c r="C157">
        <v>37</v>
      </c>
      <c r="D157" s="3">
        <v>176.4</v>
      </c>
      <c r="E157" s="3">
        <v>200</v>
      </c>
      <c r="F157" t="s">
        <v>6</v>
      </c>
      <c r="G157" s="2">
        <v>40419.020000000004</v>
      </c>
      <c r="H157">
        <v>0</v>
      </c>
      <c r="I157" t="s">
        <v>4</v>
      </c>
      <c r="J157" s="1"/>
    </row>
    <row r="158" spans="1:10" x14ac:dyDescent="0.2">
      <c r="A158">
        <v>10158</v>
      </c>
      <c r="B158" t="s">
        <v>2</v>
      </c>
      <c r="C158">
        <v>52</v>
      </c>
      <c r="D158" s="3">
        <v>165.4</v>
      </c>
      <c r="E158" s="3">
        <v>155</v>
      </c>
      <c r="F158" t="s">
        <v>6</v>
      </c>
      <c r="G158" s="2">
        <v>11187.66</v>
      </c>
      <c r="H158">
        <v>2</v>
      </c>
      <c r="I158" t="s">
        <v>5</v>
      </c>
      <c r="J158" s="1"/>
    </row>
    <row r="159" spans="1:10" x14ac:dyDescent="0.2">
      <c r="A159">
        <v>10159</v>
      </c>
      <c r="B159" t="s">
        <v>1</v>
      </c>
      <c r="C159">
        <v>44</v>
      </c>
      <c r="D159" s="3">
        <v>179.6</v>
      </c>
      <c r="E159" s="3">
        <v>168.79999999999998</v>
      </c>
      <c r="F159" t="s">
        <v>7</v>
      </c>
      <c r="G159" s="2">
        <v>7147.4800000000005</v>
      </c>
      <c r="H159">
        <v>1</v>
      </c>
      <c r="I159" t="s">
        <v>5</v>
      </c>
      <c r="J159" s="1"/>
    </row>
    <row r="160" spans="1:10" x14ac:dyDescent="0.2">
      <c r="A160">
        <v>10160</v>
      </c>
      <c r="B160" t="s">
        <v>3</v>
      </c>
      <c r="C160">
        <v>27</v>
      </c>
      <c r="D160" s="3">
        <v>163.79999999999998</v>
      </c>
      <c r="E160" s="3">
        <v>141</v>
      </c>
      <c r="F160" t="s">
        <v>6</v>
      </c>
      <c r="G160" s="2">
        <v>16796.419999999998</v>
      </c>
      <c r="H160">
        <v>1</v>
      </c>
      <c r="I160" t="s">
        <v>5</v>
      </c>
      <c r="J160" s="1"/>
    </row>
    <row r="161" spans="1:10" x14ac:dyDescent="0.2">
      <c r="A161">
        <v>10161</v>
      </c>
      <c r="B161" t="s">
        <v>2</v>
      </c>
      <c r="C161">
        <v>37</v>
      </c>
      <c r="D161" s="3">
        <v>170.9</v>
      </c>
      <c r="E161" s="3">
        <v>178.5</v>
      </c>
      <c r="F161" t="s">
        <v>6</v>
      </c>
      <c r="G161" s="2">
        <v>6686.4400000000005</v>
      </c>
      <c r="H161">
        <v>2</v>
      </c>
      <c r="I161" t="s">
        <v>5</v>
      </c>
      <c r="J161" s="1"/>
    </row>
    <row r="162" spans="1:10" x14ac:dyDescent="0.2">
      <c r="A162">
        <v>10162</v>
      </c>
      <c r="B162" t="s">
        <v>3</v>
      </c>
      <c r="C162">
        <v>18</v>
      </c>
      <c r="D162" s="3">
        <v>171</v>
      </c>
      <c r="E162" s="3">
        <v>194.5</v>
      </c>
      <c r="F162" t="s">
        <v>7</v>
      </c>
      <c r="G162" s="2">
        <v>33732.69</v>
      </c>
      <c r="H162">
        <v>0</v>
      </c>
      <c r="I162" t="s">
        <v>4</v>
      </c>
      <c r="J162" s="1"/>
    </row>
    <row r="163" spans="1:10" x14ac:dyDescent="0.2">
      <c r="A163">
        <v>10163</v>
      </c>
      <c r="B163" t="s">
        <v>3</v>
      </c>
      <c r="C163">
        <v>20</v>
      </c>
      <c r="D163" s="3">
        <v>163.1</v>
      </c>
      <c r="E163" s="3">
        <v>230.6</v>
      </c>
      <c r="F163" t="s">
        <v>6</v>
      </c>
      <c r="G163" s="2">
        <v>2457.2200000000003</v>
      </c>
      <c r="H163">
        <v>0</v>
      </c>
      <c r="I163" t="s">
        <v>5</v>
      </c>
      <c r="J163" s="1"/>
    </row>
    <row r="164" spans="1:10" x14ac:dyDescent="0.2">
      <c r="A164">
        <v>10164</v>
      </c>
      <c r="B164" t="s">
        <v>2</v>
      </c>
      <c r="C164">
        <v>32</v>
      </c>
      <c r="D164" s="3">
        <v>157.4</v>
      </c>
      <c r="E164" s="3">
        <v>214.29999999999998</v>
      </c>
      <c r="F164" t="s">
        <v>7</v>
      </c>
      <c r="G164" s="2">
        <v>3866.86</v>
      </c>
      <c r="H164">
        <v>0</v>
      </c>
      <c r="I164" t="s">
        <v>5</v>
      </c>
      <c r="J164" s="1"/>
    </row>
    <row r="165" spans="1:10" x14ac:dyDescent="0.2">
      <c r="A165">
        <v>10165</v>
      </c>
      <c r="B165" t="s">
        <v>1</v>
      </c>
      <c r="C165">
        <v>54</v>
      </c>
      <c r="D165" s="3">
        <v>169.7</v>
      </c>
      <c r="E165" s="3">
        <v>202.6</v>
      </c>
      <c r="F165" t="s">
        <v>7</v>
      </c>
      <c r="G165" s="2">
        <v>44260.75</v>
      </c>
      <c r="H165">
        <v>2</v>
      </c>
      <c r="I165" t="s">
        <v>4</v>
      </c>
      <c r="J165" s="1"/>
    </row>
    <row r="166" spans="1:10" x14ac:dyDescent="0.2">
      <c r="A166">
        <v>10166</v>
      </c>
      <c r="B166" t="s">
        <v>3</v>
      </c>
      <c r="C166">
        <v>26</v>
      </c>
      <c r="D166" s="3">
        <v>165.4</v>
      </c>
      <c r="E166" s="3">
        <v>120.19999999999999</v>
      </c>
      <c r="F166" t="s">
        <v>6</v>
      </c>
      <c r="G166" s="2">
        <v>24671.67</v>
      </c>
      <c r="H166">
        <v>4</v>
      </c>
      <c r="I166" t="s">
        <v>5</v>
      </c>
      <c r="J166" s="1"/>
    </row>
    <row r="167" spans="1:10" x14ac:dyDescent="0.2">
      <c r="A167">
        <v>10167</v>
      </c>
      <c r="B167" t="s">
        <v>2</v>
      </c>
      <c r="C167">
        <v>39</v>
      </c>
      <c r="D167" s="3">
        <v>167.8</v>
      </c>
      <c r="E167" s="40">
        <v>1853</v>
      </c>
      <c r="F167" t="s">
        <v>6</v>
      </c>
      <c r="G167" s="2">
        <v>12975.58</v>
      </c>
      <c r="H167">
        <v>1</v>
      </c>
      <c r="I167" t="s">
        <v>5</v>
      </c>
      <c r="J167" s="1"/>
    </row>
    <row r="168" spans="1:10" x14ac:dyDescent="0.2">
      <c r="A168">
        <v>10168</v>
      </c>
      <c r="B168" t="s">
        <v>1</v>
      </c>
      <c r="C168">
        <v>63</v>
      </c>
      <c r="D168" s="3">
        <v>169</v>
      </c>
      <c r="E168" s="3">
        <v>218.2</v>
      </c>
      <c r="F168" t="s">
        <v>7</v>
      </c>
      <c r="G168" s="2">
        <v>13405.4</v>
      </c>
      <c r="H168">
        <v>0</v>
      </c>
      <c r="I168" t="s">
        <v>5</v>
      </c>
      <c r="J168" s="1"/>
    </row>
    <row r="169" spans="1:10" x14ac:dyDescent="0.2">
      <c r="A169">
        <v>10169</v>
      </c>
      <c r="B169" t="s">
        <v>1</v>
      </c>
      <c r="C169">
        <v>33</v>
      </c>
      <c r="D169" s="3">
        <v>176.6</v>
      </c>
      <c r="E169" s="3">
        <v>257.40000000000003</v>
      </c>
      <c r="F169" t="s">
        <v>7</v>
      </c>
      <c r="G169" s="2">
        <v>11326.72</v>
      </c>
      <c r="H169">
        <v>1</v>
      </c>
      <c r="I169" t="s">
        <v>5</v>
      </c>
      <c r="J169" s="1"/>
    </row>
    <row r="170" spans="1:10" x14ac:dyDescent="0.2">
      <c r="A170">
        <v>10170</v>
      </c>
      <c r="B170" t="s">
        <v>2</v>
      </c>
      <c r="C170">
        <v>40</v>
      </c>
      <c r="D170" s="3">
        <v>161.69999999999999</v>
      </c>
      <c r="E170" s="3">
        <v>229.5</v>
      </c>
      <c r="F170" t="s">
        <v>7</v>
      </c>
      <c r="G170" s="2">
        <v>6393.6100000000006</v>
      </c>
      <c r="H170">
        <v>1</v>
      </c>
      <c r="I170" t="s">
        <v>5</v>
      </c>
      <c r="J170" s="1"/>
    </row>
    <row r="171" spans="1:10" x14ac:dyDescent="0.2">
      <c r="A171">
        <v>10171</v>
      </c>
      <c r="B171" t="s">
        <v>1</v>
      </c>
      <c r="C171">
        <v>45</v>
      </c>
      <c r="D171" s="3">
        <v>155.4</v>
      </c>
      <c r="E171" s="3">
        <v>207.9</v>
      </c>
      <c r="F171" t="s">
        <v>6</v>
      </c>
      <c r="G171" s="2">
        <v>17929.309999999998</v>
      </c>
      <c r="H171">
        <v>0</v>
      </c>
      <c r="I171" t="s">
        <v>5</v>
      </c>
      <c r="J171" s="1"/>
    </row>
    <row r="172" spans="1:10" x14ac:dyDescent="0.2">
      <c r="A172">
        <v>10172</v>
      </c>
      <c r="B172" t="s">
        <v>3</v>
      </c>
      <c r="C172">
        <v>61</v>
      </c>
      <c r="D172" s="3">
        <v>158.69999999999999</v>
      </c>
      <c r="E172" s="3">
        <v>153</v>
      </c>
      <c r="F172" t="s">
        <v>7</v>
      </c>
      <c r="G172" s="2">
        <v>13129.61</v>
      </c>
      <c r="H172">
        <v>0</v>
      </c>
      <c r="I172" t="s">
        <v>5</v>
      </c>
      <c r="J172" s="1"/>
    </row>
    <row r="173" spans="1:10" x14ac:dyDescent="0.2">
      <c r="A173">
        <v>10173</v>
      </c>
      <c r="B173" t="s">
        <v>2</v>
      </c>
      <c r="C173">
        <v>35</v>
      </c>
      <c r="D173" s="3">
        <v>171.1</v>
      </c>
      <c r="E173" s="3">
        <v>242</v>
      </c>
      <c r="F173" t="s">
        <v>7</v>
      </c>
      <c r="G173" s="2">
        <v>5116.51</v>
      </c>
      <c r="H173">
        <v>1</v>
      </c>
      <c r="I173" t="s">
        <v>5</v>
      </c>
      <c r="J173" s="1"/>
    </row>
    <row r="174" spans="1:10" x14ac:dyDescent="0.2">
      <c r="A174">
        <v>10174</v>
      </c>
      <c r="B174" t="s">
        <v>1</v>
      </c>
      <c r="C174">
        <v>26</v>
      </c>
      <c r="D174" s="3">
        <v>174.2</v>
      </c>
      <c r="E174" s="3">
        <v>228.2</v>
      </c>
      <c r="F174" t="s">
        <v>7</v>
      </c>
      <c r="G174" s="2">
        <v>17043.349999999999</v>
      </c>
      <c r="H174">
        <v>0</v>
      </c>
      <c r="I174" t="s">
        <v>4</v>
      </c>
      <c r="J174" s="1"/>
    </row>
    <row r="175" spans="1:10" x14ac:dyDescent="0.2">
      <c r="A175">
        <v>10175</v>
      </c>
      <c r="B175" t="s">
        <v>3</v>
      </c>
      <c r="C175">
        <v>20</v>
      </c>
      <c r="D175" s="3">
        <v>168</v>
      </c>
      <c r="E175" s="3">
        <v>184.1</v>
      </c>
      <c r="F175" t="s">
        <v>7</v>
      </c>
      <c r="G175" s="2">
        <v>33475.82</v>
      </c>
      <c r="H175">
        <v>0</v>
      </c>
      <c r="I175" t="s">
        <v>4</v>
      </c>
      <c r="J175" s="1"/>
    </row>
    <row r="176" spans="1:10" x14ac:dyDescent="0.2">
      <c r="A176">
        <v>10176</v>
      </c>
      <c r="B176" t="s">
        <v>1</v>
      </c>
      <c r="C176">
        <v>18</v>
      </c>
      <c r="D176" s="3">
        <v>161.5</v>
      </c>
      <c r="E176" s="3">
        <v>188.5</v>
      </c>
      <c r="F176" t="s">
        <v>6</v>
      </c>
      <c r="G176" s="2">
        <v>1621.89</v>
      </c>
      <c r="H176">
        <v>0</v>
      </c>
      <c r="I176" t="s">
        <v>5</v>
      </c>
      <c r="J176" s="1"/>
    </row>
    <row r="177" spans="1:10" x14ac:dyDescent="0.2">
      <c r="A177">
        <v>10177</v>
      </c>
      <c r="B177" t="s">
        <v>1</v>
      </c>
      <c r="C177">
        <v>51</v>
      </c>
      <c r="D177" s="3">
        <v>174</v>
      </c>
      <c r="E177" s="3">
        <v>234.2</v>
      </c>
      <c r="F177" t="s">
        <v>7</v>
      </c>
      <c r="G177" s="2">
        <v>47462.9</v>
      </c>
      <c r="H177">
        <v>2</v>
      </c>
      <c r="I177" t="s">
        <v>4</v>
      </c>
      <c r="J177" s="1"/>
    </row>
    <row r="178" spans="1:10" x14ac:dyDescent="0.2">
      <c r="A178">
        <v>10178</v>
      </c>
      <c r="B178" t="s">
        <v>0</v>
      </c>
      <c r="C178">
        <v>30</v>
      </c>
      <c r="D178" s="3">
        <v>183.29999999999998</v>
      </c>
      <c r="E178" s="3">
        <v>237</v>
      </c>
      <c r="F178" t="s">
        <v>6</v>
      </c>
      <c r="G178" s="2">
        <v>4149.74</v>
      </c>
      <c r="H178">
        <v>1</v>
      </c>
      <c r="I178" t="s">
        <v>5</v>
      </c>
      <c r="J178" s="1"/>
    </row>
    <row r="179" spans="1:10" x14ac:dyDescent="0.2">
      <c r="A179">
        <v>10179</v>
      </c>
      <c r="B179" t="s">
        <v>1</v>
      </c>
      <c r="C179">
        <v>54</v>
      </c>
      <c r="D179" s="3">
        <v>160.79999999999998</v>
      </c>
      <c r="E179" s="3">
        <v>230</v>
      </c>
      <c r="F179" t="s">
        <v>6</v>
      </c>
      <c r="G179" s="2">
        <v>27322.739999999998</v>
      </c>
      <c r="H179">
        <v>3</v>
      </c>
      <c r="I179" t="s">
        <v>5</v>
      </c>
      <c r="J179" s="1"/>
    </row>
    <row r="180" spans="1:10" x14ac:dyDescent="0.2">
      <c r="A180">
        <v>10180</v>
      </c>
      <c r="B180" t="s">
        <v>0</v>
      </c>
      <c r="C180">
        <v>20</v>
      </c>
      <c r="D180" s="3">
        <v>190.7</v>
      </c>
      <c r="E180" s="3">
        <v>201.79999999999998</v>
      </c>
      <c r="F180" t="s">
        <v>7</v>
      </c>
      <c r="G180" s="2">
        <v>1964.78</v>
      </c>
      <c r="H180">
        <v>1</v>
      </c>
      <c r="I180" t="s">
        <v>5</v>
      </c>
      <c r="J180" s="1"/>
    </row>
    <row r="181" spans="1:10" x14ac:dyDescent="0.2">
      <c r="A181">
        <v>10181</v>
      </c>
      <c r="B181" t="s">
        <v>1</v>
      </c>
      <c r="C181">
        <v>32</v>
      </c>
      <c r="D181" s="3">
        <v>163.79999999999998</v>
      </c>
      <c r="E181" s="3">
        <v>201.6</v>
      </c>
      <c r="F181" t="s">
        <v>6</v>
      </c>
      <c r="G181" s="2">
        <v>4562.8500000000004</v>
      </c>
      <c r="H181">
        <v>1</v>
      </c>
      <c r="I181" t="s">
        <v>5</v>
      </c>
      <c r="J181" s="1"/>
    </row>
    <row r="182" spans="1:10" x14ac:dyDescent="0.2">
      <c r="A182">
        <v>10182</v>
      </c>
      <c r="B182" t="s">
        <v>3</v>
      </c>
      <c r="C182">
        <v>55</v>
      </c>
      <c r="D182" s="3">
        <v>193.29999999999998</v>
      </c>
      <c r="E182" s="3">
        <v>243.79999999999998</v>
      </c>
      <c r="F182" t="s">
        <v>7</v>
      </c>
      <c r="G182" s="2">
        <v>42303.700000000004</v>
      </c>
      <c r="H182">
        <v>0</v>
      </c>
      <c r="I182" t="s">
        <v>4</v>
      </c>
      <c r="J182" s="1"/>
    </row>
    <row r="183" spans="1:10" x14ac:dyDescent="0.2">
      <c r="A183">
        <v>10183</v>
      </c>
      <c r="B183" t="s">
        <v>2</v>
      </c>
      <c r="C183">
        <v>30</v>
      </c>
      <c r="D183" s="3">
        <v>180.4</v>
      </c>
      <c r="E183" s="3">
        <v>246.1</v>
      </c>
      <c r="F183" t="s">
        <v>6</v>
      </c>
      <c r="G183" s="2">
        <v>18765.879999999997</v>
      </c>
      <c r="H183">
        <v>3</v>
      </c>
      <c r="I183" t="s">
        <v>4</v>
      </c>
      <c r="J183" s="1"/>
    </row>
    <row r="184" spans="1:10" x14ac:dyDescent="0.2">
      <c r="A184">
        <v>10184</v>
      </c>
      <c r="B184" t="s">
        <v>0</v>
      </c>
      <c r="C184">
        <v>22</v>
      </c>
      <c r="D184" s="3">
        <v>184.6</v>
      </c>
      <c r="E184" s="3">
        <v>206.9</v>
      </c>
      <c r="F184" t="s">
        <v>6</v>
      </c>
      <c r="G184" s="2">
        <v>2150.4700000000003</v>
      </c>
      <c r="H184">
        <v>0</v>
      </c>
      <c r="I184" t="s">
        <v>5</v>
      </c>
      <c r="J184" s="1"/>
    </row>
    <row r="185" spans="1:10" x14ac:dyDescent="0.2">
      <c r="A185">
        <v>10185</v>
      </c>
      <c r="B185" t="s">
        <v>3</v>
      </c>
      <c r="C185">
        <v>27</v>
      </c>
      <c r="D185" s="3">
        <v>167.1</v>
      </c>
      <c r="E185" s="3">
        <v>170.1</v>
      </c>
      <c r="F185" t="s">
        <v>6</v>
      </c>
      <c r="G185" s="2">
        <v>18903.5</v>
      </c>
      <c r="H185">
        <v>1</v>
      </c>
      <c r="I185" t="s">
        <v>5</v>
      </c>
      <c r="J185" s="1"/>
    </row>
    <row r="186" spans="1:10" x14ac:dyDescent="0.2">
      <c r="A186">
        <v>10186</v>
      </c>
      <c r="B186" t="s">
        <v>1</v>
      </c>
      <c r="C186">
        <v>33</v>
      </c>
      <c r="D186" s="3">
        <v>168.2</v>
      </c>
      <c r="E186" s="3">
        <v>99.5</v>
      </c>
      <c r="F186" t="s">
        <v>7</v>
      </c>
      <c r="G186" s="2">
        <v>6653.79</v>
      </c>
      <c r="H186">
        <v>5</v>
      </c>
      <c r="I186" t="s">
        <v>5</v>
      </c>
      <c r="J186" s="1"/>
    </row>
    <row r="187" spans="1:10" x14ac:dyDescent="0.2">
      <c r="A187">
        <v>10187</v>
      </c>
      <c r="B187" t="s">
        <v>3</v>
      </c>
      <c r="C187">
        <v>63</v>
      </c>
      <c r="D187" s="3">
        <v>174.1</v>
      </c>
      <c r="E187" s="3">
        <v>153</v>
      </c>
      <c r="F187" t="s">
        <v>6</v>
      </c>
      <c r="G187" s="2">
        <v>14449.86</v>
      </c>
      <c r="H187">
        <v>0</v>
      </c>
      <c r="I187" t="s">
        <v>5</v>
      </c>
      <c r="J187" s="1"/>
    </row>
    <row r="188" spans="1:10" x14ac:dyDescent="0.2">
      <c r="A188">
        <v>10188</v>
      </c>
      <c r="B188" t="s">
        <v>0</v>
      </c>
      <c r="C188">
        <v>48</v>
      </c>
      <c r="D188" s="3">
        <v>159.1</v>
      </c>
      <c r="E188" s="3">
        <v>142.5</v>
      </c>
      <c r="F188" t="s">
        <v>6</v>
      </c>
      <c r="G188" s="2">
        <v>8269.0500000000011</v>
      </c>
      <c r="H188">
        <v>0</v>
      </c>
      <c r="I188" t="s">
        <v>5</v>
      </c>
      <c r="J188" s="1"/>
    </row>
    <row r="189" spans="1:10" x14ac:dyDescent="0.2">
      <c r="A189">
        <v>10189</v>
      </c>
      <c r="B189" t="s">
        <v>3</v>
      </c>
      <c r="C189">
        <v>55</v>
      </c>
      <c r="D189" s="3">
        <v>164.9</v>
      </c>
      <c r="E189" s="3">
        <v>268.20000000000005</v>
      </c>
      <c r="F189" t="s">
        <v>7</v>
      </c>
      <c r="G189" s="2">
        <v>10796.36</v>
      </c>
      <c r="H189">
        <v>0</v>
      </c>
      <c r="I189" t="s">
        <v>5</v>
      </c>
      <c r="J189" s="1"/>
    </row>
    <row r="190" spans="1:10" x14ac:dyDescent="0.2">
      <c r="A190">
        <v>10190</v>
      </c>
      <c r="B190" t="s">
        <v>2</v>
      </c>
      <c r="C190">
        <v>51</v>
      </c>
      <c r="D190" s="3">
        <v>164.29999999999998</v>
      </c>
      <c r="E190" s="3">
        <v>172.2</v>
      </c>
      <c r="F190" t="s">
        <v>7</v>
      </c>
      <c r="G190" s="2">
        <v>11520.1</v>
      </c>
      <c r="H190">
        <v>4</v>
      </c>
      <c r="I190" t="s">
        <v>5</v>
      </c>
      <c r="J190" s="1"/>
    </row>
    <row r="191" spans="1:10" x14ac:dyDescent="0.2">
      <c r="A191">
        <v>10191</v>
      </c>
      <c r="B191" t="s">
        <v>1</v>
      </c>
      <c r="C191">
        <v>38</v>
      </c>
      <c r="D191" s="3">
        <v>168.29999999999998</v>
      </c>
      <c r="E191" s="3">
        <v>177.9</v>
      </c>
      <c r="F191" t="s">
        <v>6</v>
      </c>
      <c r="G191" s="2">
        <v>5976.84</v>
      </c>
      <c r="H191">
        <v>1</v>
      </c>
      <c r="I191" t="s">
        <v>5</v>
      </c>
      <c r="J191" s="1"/>
    </row>
    <row r="192" spans="1:10" x14ac:dyDescent="0.2">
      <c r="A192">
        <v>10192</v>
      </c>
      <c r="B192" t="s">
        <v>2</v>
      </c>
      <c r="C192">
        <v>62</v>
      </c>
      <c r="D192" s="3">
        <v>162.19999999999999</v>
      </c>
      <c r="E192" s="3">
        <v>250.1</v>
      </c>
      <c r="F192" t="s">
        <v>7</v>
      </c>
      <c r="G192" s="2">
        <v>13352.1</v>
      </c>
      <c r="H192">
        <v>0</v>
      </c>
      <c r="I192" t="s">
        <v>5</v>
      </c>
      <c r="J192" s="1"/>
    </row>
    <row r="193" spans="1:10" x14ac:dyDescent="0.2">
      <c r="A193">
        <v>10193</v>
      </c>
      <c r="B193" t="s">
        <v>0</v>
      </c>
      <c r="C193">
        <v>39</v>
      </c>
      <c r="D193" s="3">
        <v>186.79999999999998</v>
      </c>
      <c r="E193" s="3">
        <v>253.79999999999998</v>
      </c>
      <c r="F193" t="s">
        <v>6</v>
      </c>
      <c r="G193" s="2">
        <v>5649.72</v>
      </c>
      <c r="H193">
        <v>0</v>
      </c>
      <c r="I193" t="s">
        <v>5</v>
      </c>
      <c r="J193" s="1"/>
    </row>
    <row r="194" spans="1:10" x14ac:dyDescent="0.2">
      <c r="A194">
        <v>10194</v>
      </c>
      <c r="B194" t="s">
        <v>3</v>
      </c>
      <c r="C194">
        <v>28</v>
      </c>
      <c r="D194" s="3">
        <v>146.9</v>
      </c>
      <c r="E194" s="3">
        <v>150.79999999999998</v>
      </c>
      <c r="F194" t="s">
        <v>7</v>
      </c>
      <c r="G194" s="2">
        <v>3268.8500000000004</v>
      </c>
      <c r="H194">
        <v>0</v>
      </c>
      <c r="I194" t="s">
        <v>5</v>
      </c>
      <c r="J194" s="1"/>
    </row>
    <row r="195" spans="1:10" x14ac:dyDescent="0.2">
      <c r="A195">
        <v>10195</v>
      </c>
      <c r="B195" t="s">
        <v>0</v>
      </c>
      <c r="C195">
        <v>25</v>
      </c>
      <c r="D195" s="3">
        <v>193</v>
      </c>
      <c r="E195" s="3">
        <v>227</v>
      </c>
      <c r="F195" t="s">
        <v>6</v>
      </c>
      <c r="G195" s="2">
        <v>4391.66</v>
      </c>
      <c r="H195">
        <v>3</v>
      </c>
      <c r="I195" t="s">
        <v>5</v>
      </c>
      <c r="J195" s="1"/>
    </row>
    <row r="196" spans="1:10" x14ac:dyDescent="0.2">
      <c r="A196">
        <v>10196</v>
      </c>
      <c r="B196" t="s">
        <v>1</v>
      </c>
      <c r="C196">
        <v>55</v>
      </c>
      <c r="D196" s="3">
        <v>168.5</v>
      </c>
      <c r="E196" s="3">
        <v>185.4</v>
      </c>
      <c r="F196" t="s">
        <v>7</v>
      </c>
      <c r="G196" s="2">
        <v>10226.290000000001</v>
      </c>
      <c r="H196">
        <v>0</v>
      </c>
      <c r="I196" t="s">
        <v>5</v>
      </c>
      <c r="J196" s="1"/>
    </row>
    <row r="197" spans="1:10" x14ac:dyDescent="0.2">
      <c r="A197">
        <v>10197</v>
      </c>
      <c r="B197" t="s">
        <v>2</v>
      </c>
      <c r="C197">
        <v>48</v>
      </c>
      <c r="D197" s="3">
        <v>162.1</v>
      </c>
      <c r="E197" s="3">
        <v>190.4</v>
      </c>
      <c r="F197" t="s">
        <v>7</v>
      </c>
      <c r="G197" s="2">
        <v>28468.92</v>
      </c>
      <c r="H197">
        <v>1</v>
      </c>
      <c r="I197" t="s">
        <v>5</v>
      </c>
      <c r="J197" s="1"/>
    </row>
    <row r="198" spans="1:10" x14ac:dyDescent="0.2">
      <c r="A198">
        <v>10198</v>
      </c>
      <c r="B198" t="s">
        <v>0</v>
      </c>
      <c r="C198">
        <v>47</v>
      </c>
      <c r="D198" s="3">
        <v>177</v>
      </c>
      <c r="E198" s="3">
        <v>181.7</v>
      </c>
      <c r="F198" t="s">
        <v>6</v>
      </c>
      <c r="G198" s="2">
        <v>8539.68</v>
      </c>
      <c r="H198">
        <v>1</v>
      </c>
      <c r="I198" t="s">
        <v>5</v>
      </c>
      <c r="J198" s="1"/>
    </row>
    <row r="199" spans="1:10" x14ac:dyDescent="0.2">
      <c r="A199">
        <v>10199</v>
      </c>
      <c r="B199" t="s">
        <v>0</v>
      </c>
      <c r="C199">
        <v>50</v>
      </c>
      <c r="D199" s="3">
        <v>175.9</v>
      </c>
      <c r="E199" s="3">
        <v>223</v>
      </c>
      <c r="F199" t="s">
        <v>7</v>
      </c>
      <c r="G199" s="2">
        <v>42856.840000000004</v>
      </c>
      <c r="H199">
        <v>2</v>
      </c>
      <c r="I199" t="s">
        <v>4</v>
      </c>
      <c r="J199" s="1"/>
    </row>
    <row r="200" spans="1:10" x14ac:dyDescent="0.2">
      <c r="A200">
        <v>10200</v>
      </c>
      <c r="B200" t="s">
        <v>2</v>
      </c>
      <c r="C200">
        <v>41</v>
      </c>
      <c r="D200" s="3">
        <v>164.6</v>
      </c>
      <c r="E200" s="3">
        <v>168.29999999999998</v>
      </c>
      <c r="F200" t="s">
        <v>6</v>
      </c>
      <c r="G200" s="2">
        <v>7749.16</v>
      </c>
      <c r="H200">
        <v>2</v>
      </c>
      <c r="I200" t="s">
        <v>5</v>
      </c>
      <c r="J200" s="1"/>
    </row>
    <row r="201" spans="1:10" x14ac:dyDescent="0.2">
      <c r="A201">
        <v>10201</v>
      </c>
      <c r="B201" t="s">
        <v>1</v>
      </c>
      <c r="C201">
        <v>57</v>
      </c>
      <c r="D201" s="3">
        <v>154.1</v>
      </c>
      <c r="E201" s="3">
        <v>123.8</v>
      </c>
      <c r="F201" t="s">
        <v>7</v>
      </c>
      <c r="G201" s="2">
        <v>11554.23</v>
      </c>
      <c r="H201">
        <v>1</v>
      </c>
      <c r="I201" t="s">
        <v>5</v>
      </c>
      <c r="J201" s="1"/>
    </row>
    <row r="202" spans="1:10" x14ac:dyDescent="0.2">
      <c r="A202">
        <v>10202</v>
      </c>
      <c r="B202" t="s">
        <v>0</v>
      </c>
      <c r="C202">
        <v>46</v>
      </c>
      <c r="D202" s="3">
        <v>183.2</v>
      </c>
      <c r="E202" s="3">
        <v>236.9</v>
      </c>
      <c r="F202" t="s">
        <v>7</v>
      </c>
      <c r="G202" s="2">
        <v>24603.05</v>
      </c>
      <c r="H202">
        <v>0</v>
      </c>
      <c r="I202" t="s">
        <v>5</v>
      </c>
      <c r="J202" s="1"/>
    </row>
    <row r="203" spans="1:10" x14ac:dyDescent="0.2">
      <c r="A203">
        <v>10203</v>
      </c>
      <c r="B203" t="s">
        <v>0</v>
      </c>
      <c r="C203">
        <v>22</v>
      </c>
      <c r="D203" s="3">
        <v>183.2</v>
      </c>
      <c r="E203" s="3">
        <v>261.10000000000002</v>
      </c>
      <c r="F203" t="s">
        <v>7</v>
      </c>
      <c r="G203" s="2">
        <v>35585.58</v>
      </c>
      <c r="H203">
        <v>0</v>
      </c>
      <c r="I203" t="s">
        <v>4</v>
      </c>
      <c r="J203" s="1"/>
    </row>
    <row r="204" spans="1:10" x14ac:dyDescent="0.2">
      <c r="A204">
        <v>10204</v>
      </c>
      <c r="B204" t="s">
        <v>0</v>
      </c>
      <c r="C204">
        <v>33</v>
      </c>
      <c r="D204" s="3">
        <v>177.2</v>
      </c>
      <c r="E204" s="3">
        <v>306</v>
      </c>
      <c r="F204" t="s">
        <v>6</v>
      </c>
      <c r="G204" s="2">
        <v>5972.38</v>
      </c>
      <c r="H204">
        <v>3</v>
      </c>
      <c r="I204" t="s">
        <v>5</v>
      </c>
      <c r="J204" s="1"/>
    </row>
    <row r="205" spans="1:10" x14ac:dyDescent="0.2">
      <c r="A205">
        <v>10205</v>
      </c>
      <c r="B205" t="s">
        <v>3</v>
      </c>
      <c r="C205">
        <v>31</v>
      </c>
      <c r="D205" s="3">
        <v>168</v>
      </c>
      <c r="E205" s="3">
        <v>144.19999999999999</v>
      </c>
      <c r="F205" t="s">
        <v>6</v>
      </c>
      <c r="G205" s="2">
        <v>6113.24</v>
      </c>
      <c r="H205">
        <v>3</v>
      </c>
      <c r="I205" t="s">
        <v>5</v>
      </c>
      <c r="J205" s="1"/>
    </row>
    <row r="206" spans="1:10" x14ac:dyDescent="0.2">
      <c r="A206">
        <v>10206</v>
      </c>
      <c r="B206" t="s">
        <v>0</v>
      </c>
      <c r="C206">
        <v>38</v>
      </c>
      <c r="D206" s="3">
        <v>186.1</v>
      </c>
      <c r="E206" s="3">
        <v>246.6</v>
      </c>
      <c r="F206" t="s">
        <v>6</v>
      </c>
      <c r="G206" s="2">
        <v>7151.1</v>
      </c>
      <c r="H206">
        <v>3</v>
      </c>
      <c r="I206" t="s">
        <v>5</v>
      </c>
      <c r="J206" s="1"/>
    </row>
    <row r="207" spans="1:10" x14ac:dyDescent="0.2">
      <c r="A207">
        <v>10207</v>
      </c>
      <c r="B207" t="s">
        <v>3</v>
      </c>
      <c r="C207">
        <v>64</v>
      </c>
      <c r="D207" s="3">
        <v>167.2</v>
      </c>
      <c r="E207" s="3">
        <v>210.1</v>
      </c>
      <c r="F207" t="s">
        <v>6</v>
      </c>
      <c r="G207" s="2">
        <v>14901.52</v>
      </c>
      <c r="H207">
        <v>0</v>
      </c>
      <c r="I207" t="s">
        <v>5</v>
      </c>
      <c r="J207" s="1"/>
    </row>
    <row r="208" spans="1:10" x14ac:dyDescent="0.2">
      <c r="A208">
        <v>10208</v>
      </c>
      <c r="B208" t="s">
        <v>0</v>
      </c>
      <c r="C208">
        <v>57</v>
      </c>
      <c r="D208" s="3">
        <v>178.5</v>
      </c>
      <c r="E208" s="3">
        <v>188.2</v>
      </c>
      <c r="F208" t="s">
        <v>7</v>
      </c>
      <c r="G208" s="2">
        <v>10959.33</v>
      </c>
      <c r="H208">
        <v>0</v>
      </c>
      <c r="I208" t="s">
        <v>5</v>
      </c>
      <c r="J208" s="1"/>
    </row>
    <row r="209" spans="1:10" x14ac:dyDescent="0.2">
      <c r="A209">
        <v>10209</v>
      </c>
      <c r="B209" t="s">
        <v>2</v>
      </c>
      <c r="C209">
        <v>23</v>
      </c>
      <c r="D209" s="3">
        <v>168.6</v>
      </c>
      <c r="E209" s="3">
        <v>193.6</v>
      </c>
      <c r="F209" t="s">
        <v>6</v>
      </c>
      <c r="G209" s="2">
        <v>4466.63</v>
      </c>
      <c r="H209">
        <v>3</v>
      </c>
      <c r="I209" t="s">
        <v>5</v>
      </c>
      <c r="J209" s="1"/>
    </row>
    <row r="210" spans="1:10" x14ac:dyDescent="0.2">
      <c r="A210">
        <v>10210</v>
      </c>
      <c r="B210" t="s">
        <v>3</v>
      </c>
      <c r="C210">
        <v>20</v>
      </c>
      <c r="D210" s="3">
        <v>156.1</v>
      </c>
      <c r="E210" s="3">
        <v>192.2</v>
      </c>
      <c r="F210" t="s">
        <v>7</v>
      </c>
      <c r="G210" s="2">
        <v>1984.46</v>
      </c>
      <c r="H210">
        <v>0</v>
      </c>
      <c r="I210" t="s">
        <v>5</v>
      </c>
      <c r="J210" s="1"/>
    </row>
    <row r="211" spans="1:10" x14ac:dyDescent="0.2">
      <c r="A211">
        <v>10211</v>
      </c>
      <c r="B211" t="s">
        <v>1</v>
      </c>
      <c r="C211">
        <v>18</v>
      </c>
      <c r="D211" s="3">
        <v>188.79999999999998</v>
      </c>
      <c r="E211" s="3">
        <v>255.29999999999998</v>
      </c>
      <c r="F211" t="s">
        <v>6</v>
      </c>
      <c r="G211" s="2">
        <v>1633.97</v>
      </c>
      <c r="H211">
        <v>0</v>
      </c>
      <c r="I211" t="s">
        <v>5</v>
      </c>
      <c r="J211" s="1"/>
    </row>
    <row r="212" spans="1:10" x14ac:dyDescent="0.2">
      <c r="A212">
        <v>10212</v>
      </c>
      <c r="B212" s="26"/>
      <c r="C212" s="42">
        <v>39.071428571428569</v>
      </c>
      <c r="D212" s="3">
        <v>173.5</v>
      </c>
      <c r="E212" s="3">
        <v>209.4</v>
      </c>
      <c r="F212" s="26"/>
      <c r="G212" s="2">
        <v>13147.94</v>
      </c>
      <c r="H212">
        <v>2</v>
      </c>
      <c r="I212" t="s">
        <v>5</v>
      </c>
      <c r="J212" s="1"/>
    </row>
    <row r="213" spans="1:10" x14ac:dyDescent="0.2">
      <c r="A213">
        <v>10213</v>
      </c>
      <c r="B213" t="s">
        <v>2</v>
      </c>
      <c r="C213">
        <v>19</v>
      </c>
      <c r="D213" s="3">
        <v>157.5</v>
      </c>
      <c r="E213" s="3">
        <v>160.6</v>
      </c>
      <c r="F213" t="s">
        <v>6</v>
      </c>
      <c r="G213" s="2">
        <v>2709.25</v>
      </c>
      <c r="H213">
        <v>1</v>
      </c>
      <c r="I213" t="s">
        <v>5</v>
      </c>
      <c r="J213" s="1"/>
    </row>
    <row r="214" spans="1:10" x14ac:dyDescent="0.2">
      <c r="A214">
        <v>10214</v>
      </c>
      <c r="B214" t="s">
        <v>3</v>
      </c>
      <c r="C214">
        <v>60</v>
      </c>
      <c r="D214" s="3">
        <v>153.1</v>
      </c>
      <c r="E214" s="3">
        <v>103.1</v>
      </c>
      <c r="F214" t="s">
        <v>6</v>
      </c>
      <c r="G214" s="2">
        <v>13204.29</v>
      </c>
      <c r="H214">
        <v>0</v>
      </c>
      <c r="I214" t="s">
        <v>5</v>
      </c>
      <c r="J214" s="1"/>
    </row>
    <row r="215" spans="1:10" x14ac:dyDescent="0.2">
      <c r="A215">
        <v>10215</v>
      </c>
      <c r="B215" t="s">
        <v>2</v>
      </c>
      <c r="C215">
        <v>19</v>
      </c>
      <c r="D215" s="3">
        <v>171.29999999999998</v>
      </c>
      <c r="E215" s="3">
        <v>195</v>
      </c>
      <c r="F215" t="s">
        <v>7</v>
      </c>
      <c r="G215" s="2">
        <v>1632.57</v>
      </c>
      <c r="H215">
        <v>0</v>
      </c>
      <c r="I215" t="s">
        <v>5</v>
      </c>
      <c r="J215" s="1"/>
    </row>
    <row r="216" spans="1:10" x14ac:dyDescent="0.2">
      <c r="A216">
        <v>10216</v>
      </c>
      <c r="B216" t="s">
        <v>0</v>
      </c>
      <c r="C216">
        <v>57</v>
      </c>
      <c r="D216" s="3">
        <v>182.6</v>
      </c>
      <c r="E216" s="3">
        <v>238.2</v>
      </c>
      <c r="F216" t="s">
        <v>7</v>
      </c>
      <c r="G216" s="2">
        <v>10965.45</v>
      </c>
      <c r="H216">
        <v>0</v>
      </c>
      <c r="I216" t="s">
        <v>5</v>
      </c>
      <c r="J216" s="1"/>
    </row>
    <row r="217" spans="1:10" x14ac:dyDescent="0.2">
      <c r="A217">
        <v>10217</v>
      </c>
      <c r="B217" t="s">
        <v>2</v>
      </c>
      <c r="C217">
        <v>44</v>
      </c>
      <c r="D217" s="3">
        <v>163.69999999999999</v>
      </c>
      <c r="E217" s="3">
        <v>195.5</v>
      </c>
      <c r="F217" t="s">
        <v>6</v>
      </c>
      <c r="G217" s="2">
        <v>8023.14</v>
      </c>
      <c r="H217">
        <v>1</v>
      </c>
      <c r="I217" t="s">
        <v>5</v>
      </c>
      <c r="J217" s="1"/>
    </row>
    <row r="218" spans="1:10" x14ac:dyDescent="0.2">
      <c r="A218">
        <v>10218</v>
      </c>
      <c r="B218" t="s">
        <v>3</v>
      </c>
      <c r="C218">
        <v>40</v>
      </c>
      <c r="D218" s="3">
        <v>158.69999999999999</v>
      </c>
      <c r="E218" s="3">
        <v>201.9</v>
      </c>
      <c r="F218" t="s">
        <v>7</v>
      </c>
      <c r="G218" s="2">
        <v>6610.1100000000006</v>
      </c>
      <c r="H218">
        <v>1</v>
      </c>
      <c r="I218" t="s">
        <v>5</v>
      </c>
      <c r="J218" s="1"/>
    </row>
    <row r="219" spans="1:10" x14ac:dyDescent="0.2">
      <c r="A219">
        <v>10219</v>
      </c>
      <c r="B219" t="s">
        <v>3</v>
      </c>
      <c r="C219">
        <v>39</v>
      </c>
      <c r="D219" s="3">
        <v>180.6</v>
      </c>
      <c r="E219" s="3">
        <v>201.9</v>
      </c>
      <c r="F219" t="s">
        <v>7</v>
      </c>
      <c r="G219" s="2">
        <v>20149.329999999998</v>
      </c>
      <c r="H219">
        <v>0</v>
      </c>
      <c r="I219" t="s">
        <v>4</v>
      </c>
      <c r="J219" s="1"/>
    </row>
    <row r="220" spans="1:10" x14ac:dyDescent="0.2">
      <c r="A220">
        <v>10220</v>
      </c>
      <c r="B220" t="s">
        <v>3</v>
      </c>
      <c r="C220">
        <v>37</v>
      </c>
      <c r="D220" s="3">
        <v>172.79999999999998</v>
      </c>
      <c r="E220" s="3">
        <v>202.6</v>
      </c>
      <c r="F220" t="s">
        <v>7</v>
      </c>
      <c r="G220" s="2">
        <v>39047.29</v>
      </c>
      <c r="H220">
        <v>1</v>
      </c>
      <c r="I220" t="s">
        <v>4</v>
      </c>
      <c r="J220" s="1"/>
    </row>
    <row r="221" spans="1:10" x14ac:dyDescent="0.2">
      <c r="A221">
        <v>10221</v>
      </c>
      <c r="B221" t="s">
        <v>1</v>
      </c>
      <c r="C221">
        <v>20</v>
      </c>
      <c r="D221" s="3">
        <v>192</v>
      </c>
      <c r="E221" s="3">
        <v>273.3</v>
      </c>
      <c r="F221" t="s">
        <v>6</v>
      </c>
      <c r="G221" s="2">
        <v>17085.269999999997</v>
      </c>
      <c r="H221">
        <v>1</v>
      </c>
      <c r="I221" t="s">
        <v>4</v>
      </c>
      <c r="J221" s="1"/>
    </row>
    <row r="222" spans="1:10" x14ac:dyDescent="0.2">
      <c r="A222">
        <v>10222</v>
      </c>
      <c r="B222" t="s">
        <v>0</v>
      </c>
      <c r="C222">
        <v>35</v>
      </c>
      <c r="D222" s="3">
        <v>166.79999999999998</v>
      </c>
      <c r="E222" s="3">
        <v>198.1</v>
      </c>
      <c r="F222" t="s">
        <v>6</v>
      </c>
      <c r="G222" s="2">
        <v>6414.18</v>
      </c>
      <c r="H222">
        <v>3</v>
      </c>
      <c r="I222" t="s">
        <v>5</v>
      </c>
      <c r="J222" s="1"/>
    </row>
    <row r="223" spans="1:10" x14ac:dyDescent="0.2">
      <c r="A223">
        <v>10223</v>
      </c>
      <c r="B223" t="s">
        <v>1</v>
      </c>
      <c r="C223">
        <v>64</v>
      </c>
      <c r="D223" s="3">
        <v>172.5</v>
      </c>
      <c r="E223" s="3">
        <v>202.4</v>
      </c>
      <c r="F223" t="s">
        <v>7</v>
      </c>
      <c r="G223" s="2">
        <v>14418.29</v>
      </c>
      <c r="H223">
        <v>1</v>
      </c>
      <c r="I223" t="s">
        <v>5</v>
      </c>
      <c r="J223" s="1"/>
    </row>
    <row r="224" spans="1:10" x14ac:dyDescent="0.2">
      <c r="A224">
        <v>10224</v>
      </c>
      <c r="B224" t="s">
        <v>1</v>
      </c>
      <c r="C224">
        <v>35</v>
      </c>
      <c r="D224" s="3">
        <v>168</v>
      </c>
      <c r="E224" s="3">
        <v>143.1</v>
      </c>
      <c r="F224" t="s">
        <v>6</v>
      </c>
      <c r="G224" s="2">
        <v>5245.2300000000005</v>
      </c>
      <c r="H224">
        <v>1</v>
      </c>
      <c r="I224" t="s">
        <v>5</v>
      </c>
      <c r="J224" s="1"/>
    </row>
    <row r="225" spans="1:10" x14ac:dyDescent="0.2">
      <c r="A225">
        <v>10225</v>
      </c>
      <c r="B225" t="s">
        <v>3</v>
      </c>
      <c r="C225">
        <v>55</v>
      </c>
      <c r="D225" s="3">
        <v>155.19999999999999</v>
      </c>
      <c r="E225" s="3">
        <v>166.4</v>
      </c>
      <c r="F225" t="s">
        <v>7</v>
      </c>
      <c r="G225" s="2">
        <v>11394.07</v>
      </c>
      <c r="H225">
        <v>1</v>
      </c>
      <c r="I225" t="s">
        <v>5</v>
      </c>
      <c r="J225" s="1"/>
    </row>
    <row r="226" spans="1:10" x14ac:dyDescent="0.2">
      <c r="A226">
        <v>10226</v>
      </c>
      <c r="B226" t="s">
        <v>0</v>
      </c>
      <c r="C226">
        <v>30</v>
      </c>
      <c r="D226" s="3">
        <v>195.7</v>
      </c>
      <c r="E226" s="3">
        <v>293.8</v>
      </c>
      <c r="F226" t="s">
        <v>7</v>
      </c>
      <c r="G226" s="2">
        <v>36837.47</v>
      </c>
      <c r="H226">
        <v>0</v>
      </c>
      <c r="I226" t="s">
        <v>4</v>
      </c>
      <c r="J226" s="1"/>
    </row>
    <row r="227" spans="1:10" x14ac:dyDescent="0.2">
      <c r="A227">
        <v>10227</v>
      </c>
      <c r="B227" t="s">
        <v>1</v>
      </c>
      <c r="C227">
        <v>36</v>
      </c>
      <c r="D227" s="3">
        <v>178.6</v>
      </c>
      <c r="E227" s="3">
        <v>242.29999999999998</v>
      </c>
      <c r="F227" t="s">
        <v>7</v>
      </c>
      <c r="G227" s="2">
        <v>38709.18</v>
      </c>
      <c r="H227">
        <v>1</v>
      </c>
      <c r="I227" t="s">
        <v>4</v>
      </c>
      <c r="J227" s="1"/>
    </row>
    <row r="228" spans="1:10" x14ac:dyDescent="0.2">
      <c r="A228">
        <v>10228</v>
      </c>
      <c r="B228" t="s">
        <v>0</v>
      </c>
      <c r="C228">
        <v>50</v>
      </c>
      <c r="D228" s="3">
        <v>176.5</v>
      </c>
      <c r="E228" s="3">
        <v>289.10000000000002</v>
      </c>
      <c r="F228" t="s">
        <v>6</v>
      </c>
      <c r="G228" s="2">
        <v>24520.269999999997</v>
      </c>
      <c r="H228">
        <v>1</v>
      </c>
      <c r="I228" t="s">
        <v>4</v>
      </c>
      <c r="J228" s="1"/>
    </row>
    <row r="229" spans="1:10" x14ac:dyDescent="0.2">
      <c r="A229">
        <v>10229</v>
      </c>
      <c r="B229" t="s">
        <v>2</v>
      </c>
      <c r="C229">
        <v>19</v>
      </c>
      <c r="D229" s="3">
        <v>153.1</v>
      </c>
      <c r="E229" s="3">
        <v>221.7</v>
      </c>
      <c r="F229" t="s">
        <v>6</v>
      </c>
      <c r="G229" s="2">
        <v>36898.740000000005</v>
      </c>
      <c r="H229">
        <v>0</v>
      </c>
      <c r="I229" t="s">
        <v>4</v>
      </c>
      <c r="J229" s="1"/>
    </row>
    <row r="230" spans="1:10" x14ac:dyDescent="0.2">
      <c r="A230">
        <v>10230</v>
      </c>
      <c r="B230" t="s">
        <v>2</v>
      </c>
      <c r="C230">
        <v>37</v>
      </c>
      <c r="D230" s="3">
        <v>160.29999999999998</v>
      </c>
      <c r="E230" s="3">
        <v>204.79999999999998</v>
      </c>
      <c r="F230" t="s">
        <v>6</v>
      </c>
      <c r="G230" s="2">
        <v>7281.51</v>
      </c>
      <c r="H230">
        <v>3</v>
      </c>
      <c r="I230" t="s">
        <v>5</v>
      </c>
      <c r="J230" s="1"/>
    </row>
    <row r="231" spans="1:10" x14ac:dyDescent="0.2">
      <c r="A231">
        <v>10231</v>
      </c>
      <c r="B231" t="s">
        <v>2</v>
      </c>
      <c r="C231">
        <v>61</v>
      </c>
      <c r="D231" s="3">
        <v>156.29999999999998</v>
      </c>
      <c r="E231" s="3">
        <v>132.4</v>
      </c>
      <c r="F231" t="s">
        <v>6</v>
      </c>
      <c r="G231" s="2">
        <v>13429.04</v>
      </c>
      <c r="H231">
        <v>0</v>
      </c>
      <c r="I231" t="s">
        <v>5</v>
      </c>
      <c r="J231" s="1"/>
    </row>
    <row r="232" spans="1:10" x14ac:dyDescent="0.2">
      <c r="A232">
        <v>10232</v>
      </c>
      <c r="B232" t="s">
        <v>2</v>
      </c>
      <c r="C232">
        <v>19</v>
      </c>
      <c r="D232" s="3">
        <v>167.9</v>
      </c>
      <c r="E232" s="3">
        <v>181.7</v>
      </c>
      <c r="F232" t="s">
        <v>6</v>
      </c>
      <c r="G232" s="2">
        <v>2709.1200000000003</v>
      </c>
      <c r="H232">
        <v>1</v>
      </c>
      <c r="I232" t="s">
        <v>5</v>
      </c>
      <c r="J232" s="1"/>
    </row>
    <row r="233" spans="1:10" x14ac:dyDescent="0.2">
      <c r="A233">
        <v>10233</v>
      </c>
      <c r="B233" t="s">
        <v>3</v>
      </c>
      <c r="C233">
        <v>29</v>
      </c>
      <c r="D233" s="3">
        <v>168.5</v>
      </c>
      <c r="E233" s="3">
        <v>154</v>
      </c>
      <c r="F233" t="s">
        <v>6</v>
      </c>
      <c r="G233" s="2">
        <v>16657.719999999998</v>
      </c>
      <c r="H233">
        <v>1</v>
      </c>
      <c r="I233" t="s">
        <v>4</v>
      </c>
      <c r="J233" s="1"/>
    </row>
    <row r="234" spans="1:10" x14ac:dyDescent="0.2">
      <c r="A234">
        <v>10234</v>
      </c>
      <c r="B234" t="s">
        <v>0</v>
      </c>
      <c r="C234">
        <v>33</v>
      </c>
      <c r="D234" s="3">
        <v>165.79999999999998</v>
      </c>
      <c r="E234" s="3">
        <v>123.6</v>
      </c>
      <c r="F234" t="s">
        <v>7</v>
      </c>
      <c r="G234" s="2">
        <v>6666.25</v>
      </c>
      <c r="H234">
        <v>5</v>
      </c>
      <c r="I234" t="s">
        <v>5</v>
      </c>
      <c r="J234" s="1"/>
    </row>
    <row r="235" spans="1:10" x14ac:dyDescent="0.2">
      <c r="A235">
        <v>10235</v>
      </c>
      <c r="B235" t="s">
        <v>3</v>
      </c>
      <c r="C235">
        <v>52</v>
      </c>
      <c r="D235" s="3">
        <v>181.29999999999998</v>
      </c>
      <c r="E235" s="3">
        <v>195.6</v>
      </c>
      <c r="F235" t="s">
        <v>7</v>
      </c>
      <c r="G235" s="2">
        <v>24869.84</v>
      </c>
      <c r="H235">
        <v>3</v>
      </c>
      <c r="I235" t="s">
        <v>4</v>
      </c>
      <c r="J235" s="1"/>
    </row>
    <row r="236" spans="1:10" x14ac:dyDescent="0.2">
      <c r="A236">
        <v>10236</v>
      </c>
      <c r="B236" t="s">
        <v>3</v>
      </c>
      <c r="C236">
        <v>63</v>
      </c>
      <c r="D236" s="3">
        <v>171.29999999999998</v>
      </c>
      <c r="E236" s="3">
        <v>185.5</v>
      </c>
      <c r="F236" t="s">
        <v>6</v>
      </c>
      <c r="G236" s="2">
        <v>29523.17</v>
      </c>
      <c r="H236">
        <v>0</v>
      </c>
      <c r="I236" t="s">
        <v>4</v>
      </c>
      <c r="J236" s="1"/>
    </row>
    <row r="237" spans="1:10" x14ac:dyDescent="0.2">
      <c r="A237">
        <v>10237</v>
      </c>
      <c r="B237" t="s">
        <v>3</v>
      </c>
      <c r="C237">
        <v>54</v>
      </c>
      <c r="D237" s="3">
        <v>158</v>
      </c>
      <c r="E237" s="3">
        <v>154.69999999999999</v>
      </c>
      <c r="F237" t="s">
        <v>7</v>
      </c>
      <c r="G237" s="2">
        <v>10435.07</v>
      </c>
      <c r="H237">
        <v>0</v>
      </c>
      <c r="I237" t="s">
        <v>5</v>
      </c>
      <c r="J237" s="1"/>
    </row>
    <row r="238" spans="1:10" x14ac:dyDescent="0.2">
      <c r="A238">
        <v>10238</v>
      </c>
      <c r="B238" t="s">
        <v>3</v>
      </c>
      <c r="C238">
        <v>18</v>
      </c>
      <c r="D238" s="3">
        <v>170.4</v>
      </c>
      <c r="E238" s="3">
        <v>232.29999999999998</v>
      </c>
      <c r="F238" t="s">
        <v>6</v>
      </c>
      <c r="G238" s="2">
        <v>2200.84</v>
      </c>
      <c r="H238">
        <v>0</v>
      </c>
      <c r="I238" t="s">
        <v>5</v>
      </c>
      <c r="J238" s="1"/>
    </row>
    <row r="239" spans="1:10" x14ac:dyDescent="0.2">
      <c r="A239">
        <v>10239</v>
      </c>
      <c r="B239" t="s">
        <v>3</v>
      </c>
      <c r="C239">
        <v>34</v>
      </c>
      <c r="D239" s="3">
        <v>171.6</v>
      </c>
      <c r="E239" s="3">
        <v>196.1</v>
      </c>
      <c r="F239" t="s">
        <v>6</v>
      </c>
      <c r="G239" s="2">
        <v>37701.880000000005</v>
      </c>
      <c r="H239">
        <v>1</v>
      </c>
      <c r="I239" t="s">
        <v>4</v>
      </c>
      <c r="J239" s="1"/>
    </row>
    <row r="240" spans="1:10" x14ac:dyDescent="0.2">
      <c r="A240">
        <v>10240</v>
      </c>
      <c r="B240" t="s">
        <v>2</v>
      </c>
      <c r="C240">
        <v>34</v>
      </c>
      <c r="D240" s="3">
        <v>173.79999999999998</v>
      </c>
      <c r="E240" s="3">
        <v>240.2</v>
      </c>
      <c r="F240" t="s">
        <v>7</v>
      </c>
      <c r="G240" s="2">
        <v>20009.64</v>
      </c>
      <c r="H240">
        <v>1</v>
      </c>
      <c r="I240" t="s">
        <v>4</v>
      </c>
      <c r="J240" s="1"/>
    </row>
    <row r="241" spans="1:10" x14ac:dyDescent="0.2">
      <c r="A241">
        <v>10241</v>
      </c>
      <c r="B241" t="s">
        <v>2</v>
      </c>
      <c r="C241">
        <v>26</v>
      </c>
      <c r="D241" s="3">
        <v>164.1</v>
      </c>
      <c r="E241" s="3">
        <v>176.79999999999998</v>
      </c>
      <c r="F241" t="s">
        <v>7</v>
      </c>
      <c r="G241" s="2">
        <v>3292.53</v>
      </c>
      <c r="H241">
        <v>1</v>
      </c>
      <c r="I241" t="s">
        <v>5</v>
      </c>
      <c r="J241" s="1"/>
    </row>
    <row r="242" spans="1:10" x14ac:dyDescent="0.2">
      <c r="A242">
        <v>10242</v>
      </c>
      <c r="B242" t="s">
        <v>0</v>
      </c>
      <c r="C242">
        <v>60</v>
      </c>
      <c r="D242" s="3">
        <v>170.1</v>
      </c>
      <c r="E242" s="3">
        <v>229.4</v>
      </c>
      <c r="F242" t="s">
        <v>6</v>
      </c>
      <c r="G242" s="2">
        <v>12644.59</v>
      </c>
      <c r="H242">
        <v>0</v>
      </c>
      <c r="I242" t="s">
        <v>5</v>
      </c>
      <c r="J242" s="1"/>
    </row>
    <row r="243" spans="1:10" x14ac:dyDescent="0.2">
      <c r="A243">
        <v>10243</v>
      </c>
      <c r="B243" t="s">
        <v>1</v>
      </c>
      <c r="C243">
        <v>44</v>
      </c>
      <c r="D243" s="3">
        <v>154.5</v>
      </c>
      <c r="E243" s="3">
        <v>216.1</v>
      </c>
      <c r="F243" t="s">
        <v>6</v>
      </c>
      <c r="G243" s="2">
        <v>8211.11</v>
      </c>
      <c r="H243">
        <v>2</v>
      </c>
      <c r="I243" t="s">
        <v>5</v>
      </c>
      <c r="J243" s="1"/>
    </row>
    <row r="244" spans="1:10" x14ac:dyDescent="0.2">
      <c r="A244">
        <v>10244</v>
      </c>
      <c r="B244" t="s">
        <v>2</v>
      </c>
      <c r="C244">
        <v>32</v>
      </c>
      <c r="D244" s="3">
        <v>164.2</v>
      </c>
      <c r="E244" s="3">
        <v>168.79999999999998</v>
      </c>
      <c r="F244" t="s">
        <v>6</v>
      </c>
      <c r="G244" s="2">
        <v>6128.8</v>
      </c>
      <c r="H244">
        <v>3</v>
      </c>
      <c r="I244" t="s">
        <v>5</v>
      </c>
      <c r="J244" s="1"/>
    </row>
    <row r="245" spans="1:10" x14ac:dyDescent="0.2">
      <c r="A245">
        <v>10245</v>
      </c>
      <c r="B245" t="s">
        <v>1</v>
      </c>
      <c r="C245">
        <v>18</v>
      </c>
      <c r="D245" s="3">
        <v>178.2</v>
      </c>
      <c r="E245" s="3">
        <v>239.5</v>
      </c>
      <c r="F245" t="s">
        <v>6</v>
      </c>
      <c r="G245" s="2">
        <v>18223.46</v>
      </c>
      <c r="H245">
        <v>3</v>
      </c>
      <c r="I245" t="s">
        <v>4</v>
      </c>
      <c r="J245" s="1"/>
    </row>
    <row r="246" spans="1:10" x14ac:dyDescent="0.2">
      <c r="A246">
        <v>10246</v>
      </c>
      <c r="B246" t="s">
        <v>2</v>
      </c>
      <c r="C246">
        <v>32</v>
      </c>
      <c r="D246" s="3">
        <v>171.7</v>
      </c>
      <c r="E246" s="3">
        <v>237.7</v>
      </c>
      <c r="F246" t="s">
        <v>7</v>
      </c>
      <c r="G246" s="2">
        <v>21472.48</v>
      </c>
      <c r="H246">
        <v>4</v>
      </c>
      <c r="I246" t="s">
        <v>4</v>
      </c>
      <c r="J246" s="1"/>
    </row>
    <row r="247" spans="1:10" x14ac:dyDescent="0.2">
      <c r="A247">
        <v>10247</v>
      </c>
      <c r="B247" t="s">
        <v>1</v>
      </c>
      <c r="C247">
        <v>18</v>
      </c>
      <c r="D247" s="3">
        <v>181.5</v>
      </c>
      <c r="E247" s="3">
        <v>160.69999999999999</v>
      </c>
      <c r="F247" t="s">
        <v>6</v>
      </c>
      <c r="G247" s="2">
        <v>11482.64</v>
      </c>
      <c r="H247">
        <v>0</v>
      </c>
      <c r="I247" t="s">
        <v>5</v>
      </c>
      <c r="J247" s="1"/>
    </row>
    <row r="248" spans="1:10" x14ac:dyDescent="0.2">
      <c r="A248">
        <v>10248</v>
      </c>
      <c r="B248" t="s">
        <v>0</v>
      </c>
      <c r="C248">
        <v>58</v>
      </c>
      <c r="D248" s="3">
        <v>181.1</v>
      </c>
      <c r="E248" s="3">
        <v>242.5</v>
      </c>
      <c r="F248" t="s">
        <v>6</v>
      </c>
      <c r="G248" s="2">
        <v>11848.15</v>
      </c>
      <c r="H248">
        <v>0</v>
      </c>
      <c r="I248" t="s">
        <v>5</v>
      </c>
      <c r="J248" s="1"/>
    </row>
    <row r="249" spans="1:10" x14ac:dyDescent="0.2">
      <c r="A249">
        <v>10249</v>
      </c>
      <c r="B249" t="s">
        <v>3</v>
      </c>
      <c r="C249">
        <v>49</v>
      </c>
      <c r="D249" s="3">
        <v>160.9</v>
      </c>
      <c r="E249" s="3">
        <v>170.7</v>
      </c>
      <c r="F249" t="s">
        <v>6</v>
      </c>
      <c r="G249" s="2">
        <v>10370.92</v>
      </c>
      <c r="H249">
        <v>2</v>
      </c>
      <c r="I249" t="s">
        <v>5</v>
      </c>
      <c r="J249" s="1"/>
    </row>
    <row r="250" spans="1:10" x14ac:dyDescent="0.2">
      <c r="A250">
        <v>10250</v>
      </c>
      <c r="B250" t="s">
        <v>1</v>
      </c>
      <c r="C250">
        <v>51</v>
      </c>
      <c r="D250" s="3">
        <v>177.1</v>
      </c>
      <c r="E250" s="3">
        <v>199.7</v>
      </c>
      <c r="F250" t="s">
        <v>6</v>
      </c>
      <c r="G250" s="2">
        <v>9877.61</v>
      </c>
      <c r="H250">
        <v>1</v>
      </c>
      <c r="I250" t="s">
        <v>5</v>
      </c>
      <c r="J250" s="1"/>
    </row>
    <row r="251" spans="1:10" x14ac:dyDescent="0.2">
      <c r="A251">
        <v>10251</v>
      </c>
      <c r="B251" t="s">
        <v>2</v>
      </c>
      <c r="C251">
        <v>34</v>
      </c>
      <c r="D251" s="3">
        <v>182.79999999999998</v>
      </c>
      <c r="E251" s="3">
        <v>284.10000000000002</v>
      </c>
      <c r="F251" t="s">
        <v>6</v>
      </c>
      <c r="G251" s="2">
        <v>43943.880000000005</v>
      </c>
      <c r="H251">
        <v>1</v>
      </c>
      <c r="I251" t="s">
        <v>4</v>
      </c>
      <c r="J251" s="1"/>
    </row>
    <row r="252" spans="1:10" x14ac:dyDescent="0.2">
      <c r="A252">
        <v>10252</v>
      </c>
      <c r="B252" t="s">
        <v>0</v>
      </c>
      <c r="C252">
        <v>46</v>
      </c>
      <c r="D252" s="3">
        <v>183.6</v>
      </c>
      <c r="E252" s="3">
        <v>215.29999999999998</v>
      </c>
      <c r="F252" t="s">
        <v>7</v>
      </c>
      <c r="G252" s="2">
        <v>10096.969999999999</v>
      </c>
      <c r="H252">
        <v>5</v>
      </c>
      <c r="I252" t="s">
        <v>5</v>
      </c>
      <c r="J252" s="1"/>
    </row>
    <row r="253" spans="1:10" x14ac:dyDescent="0.2">
      <c r="A253">
        <v>10253</v>
      </c>
      <c r="B253" t="s">
        <v>1</v>
      </c>
      <c r="C253">
        <v>27</v>
      </c>
      <c r="D253" s="3">
        <v>162.6</v>
      </c>
      <c r="E253" s="3">
        <v>110.19999999999999</v>
      </c>
      <c r="F253" t="s">
        <v>7</v>
      </c>
      <c r="G253" s="2">
        <v>2498.42</v>
      </c>
      <c r="H253">
        <v>0</v>
      </c>
      <c r="I253" t="s">
        <v>5</v>
      </c>
      <c r="J253" s="1"/>
    </row>
    <row r="254" spans="1:10" x14ac:dyDescent="0.2">
      <c r="A254">
        <v>10254</v>
      </c>
      <c r="B254" t="s">
        <v>0</v>
      </c>
      <c r="C254">
        <v>21</v>
      </c>
      <c r="D254" s="3">
        <v>171.9</v>
      </c>
      <c r="E254" s="3">
        <v>253.6</v>
      </c>
      <c r="F254" t="s">
        <v>7</v>
      </c>
      <c r="G254" s="2">
        <v>17942.109999999997</v>
      </c>
      <c r="H254">
        <v>4</v>
      </c>
      <c r="I254" t="s">
        <v>4</v>
      </c>
      <c r="J254" s="1"/>
    </row>
    <row r="255" spans="1:10" x14ac:dyDescent="0.2">
      <c r="A255">
        <v>10255</v>
      </c>
      <c r="B255" t="s">
        <v>0</v>
      </c>
      <c r="C255">
        <v>19</v>
      </c>
      <c r="D255" s="3">
        <v>174.1</v>
      </c>
      <c r="E255" s="3">
        <v>230</v>
      </c>
      <c r="F255" t="s">
        <v>7</v>
      </c>
      <c r="G255" s="2">
        <v>1261.8599999999999</v>
      </c>
      <c r="H255">
        <v>0</v>
      </c>
      <c r="I255" t="s">
        <v>5</v>
      </c>
      <c r="J255" s="1"/>
    </row>
    <row r="256" spans="1:10" x14ac:dyDescent="0.2">
      <c r="A256">
        <v>10256</v>
      </c>
      <c r="B256" t="s">
        <v>3</v>
      </c>
      <c r="C256">
        <v>24</v>
      </c>
      <c r="D256" s="3">
        <v>163.6</v>
      </c>
      <c r="E256" s="3">
        <v>140.29999999999998</v>
      </c>
      <c r="F256" t="s">
        <v>6</v>
      </c>
      <c r="G256" s="2">
        <v>14571.9</v>
      </c>
      <c r="H256">
        <v>0</v>
      </c>
      <c r="I256" t="s">
        <v>4</v>
      </c>
      <c r="J256" s="1"/>
    </row>
    <row r="257" spans="1:10" x14ac:dyDescent="0.2">
      <c r="A257">
        <v>10257</v>
      </c>
      <c r="B257" t="s">
        <v>1</v>
      </c>
      <c r="C257">
        <v>48</v>
      </c>
      <c r="D257" s="3">
        <v>161.5</v>
      </c>
      <c r="E257" s="3">
        <v>184.1</v>
      </c>
      <c r="F257" t="s">
        <v>6</v>
      </c>
      <c r="G257" s="2">
        <v>24180.94</v>
      </c>
      <c r="H257">
        <v>3</v>
      </c>
      <c r="I257" t="s">
        <v>4</v>
      </c>
      <c r="J257" s="1"/>
    </row>
    <row r="258" spans="1:10" x14ac:dyDescent="0.2">
      <c r="A258">
        <v>10258</v>
      </c>
      <c r="B258" t="s">
        <v>3</v>
      </c>
      <c r="C258">
        <v>56</v>
      </c>
      <c r="D258" s="3">
        <v>164.1</v>
      </c>
      <c r="E258" s="3">
        <v>216.5</v>
      </c>
      <c r="F258" t="s">
        <v>6</v>
      </c>
      <c r="G258" s="2">
        <v>11657.72</v>
      </c>
      <c r="H258">
        <v>0</v>
      </c>
      <c r="I258" t="s">
        <v>5</v>
      </c>
      <c r="J258" s="1"/>
    </row>
    <row r="259" spans="1:10" x14ac:dyDescent="0.2">
      <c r="A259">
        <v>10259</v>
      </c>
      <c r="B259" t="s">
        <v>2</v>
      </c>
      <c r="C259">
        <v>21</v>
      </c>
      <c r="D259" s="3">
        <v>164.29999999999998</v>
      </c>
      <c r="E259" s="3">
        <v>171.9</v>
      </c>
      <c r="F259" t="s">
        <v>6</v>
      </c>
      <c r="G259" s="2">
        <v>3579.8300000000004</v>
      </c>
      <c r="H259">
        <v>2</v>
      </c>
      <c r="I259" t="s">
        <v>5</v>
      </c>
      <c r="J259" s="1"/>
    </row>
    <row r="260" spans="1:10" x14ac:dyDescent="0.2">
      <c r="A260">
        <v>10260</v>
      </c>
      <c r="B260" t="s">
        <v>3</v>
      </c>
      <c r="C260">
        <v>23</v>
      </c>
      <c r="D260" s="3">
        <v>170.79999999999998</v>
      </c>
      <c r="E260" s="3">
        <v>200.29999999999998</v>
      </c>
      <c r="F260" t="s">
        <v>6</v>
      </c>
      <c r="G260" s="2">
        <v>2899.4900000000002</v>
      </c>
      <c r="H260">
        <v>0</v>
      </c>
      <c r="I260" t="s">
        <v>5</v>
      </c>
      <c r="J260" s="1"/>
    </row>
    <row r="261" spans="1:10" x14ac:dyDescent="0.2">
      <c r="A261">
        <v>10261</v>
      </c>
      <c r="B261" t="s">
        <v>1</v>
      </c>
      <c r="C261">
        <v>29</v>
      </c>
      <c r="D261" s="3">
        <v>172.29999999999998</v>
      </c>
      <c r="E261" s="3">
        <v>239.79999999999998</v>
      </c>
      <c r="F261" t="s">
        <v>6</v>
      </c>
      <c r="G261" s="2">
        <v>19107.78</v>
      </c>
      <c r="H261">
        <v>1</v>
      </c>
      <c r="I261" t="s">
        <v>4</v>
      </c>
      <c r="J261" s="1"/>
    </row>
    <row r="262" spans="1:10" x14ac:dyDescent="0.2">
      <c r="A262">
        <v>10262</v>
      </c>
      <c r="B262" t="s">
        <v>3</v>
      </c>
      <c r="C262">
        <v>56</v>
      </c>
      <c r="D262" s="3">
        <v>160.79999999999998</v>
      </c>
      <c r="E262" s="3">
        <v>226.9</v>
      </c>
      <c r="F262" t="s">
        <v>6</v>
      </c>
      <c r="G262" s="2">
        <v>11658.380000000001</v>
      </c>
      <c r="H262">
        <v>0</v>
      </c>
      <c r="I262" t="s">
        <v>5</v>
      </c>
      <c r="J262" s="1"/>
    </row>
    <row r="263" spans="1:10" x14ac:dyDescent="0.2">
      <c r="A263">
        <v>10263</v>
      </c>
      <c r="B263" t="s">
        <v>3</v>
      </c>
      <c r="C263">
        <v>43</v>
      </c>
      <c r="D263" s="3">
        <v>171.5</v>
      </c>
      <c r="E263" s="3">
        <v>204.5</v>
      </c>
      <c r="F263" t="s">
        <v>7</v>
      </c>
      <c r="G263" s="2">
        <v>6837.37</v>
      </c>
      <c r="H263">
        <v>0</v>
      </c>
      <c r="I263" t="s">
        <v>5</v>
      </c>
      <c r="J263" s="1"/>
    </row>
    <row r="264" spans="1:10" x14ac:dyDescent="0.2">
      <c r="A264">
        <v>10264</v>
      </c>
      <c r="B264" t="s">
        <v>3</v>
      </c>
      <c r="C264">
        <v>50</v>
      </c>
      <c r="D264" s="3">
        <v>160.6</v>
      </c>
      <c r="E264" s="3">
        <v>151.29999999999998</v>
      </c>
      <c r="F264" t="s">
        <v>7</v>
      </c>
      <c r="G264" s="2">
        <v>25333.34</v>
      </c>
      <c r="H264">
        <v>2</v>
      </c>
      <c r="I264" t="s">
        <v>5</v>
      </c>
      <c r="J264" s="1"/>
    </row>
    <row r="265" spans="1:10" x14ac:dyDescent="0.2">
      <c r="A265">
        <v>10265</v>
      </c>
      <c r="B265" t="s">
        <v>1</v>
      </c>
      <c r="C265">
        <v>18</v>
      </c>
      <c r="D265" s="3">
        <v>170.2</v>
      </c>
      <c r="E265" s="3">
        <v>189.9</v>
      </c>
      <c r="F265" t="s">
        <v>6</v>
      </c>
      <c r="G265" s="2">
        <v>1631.83</v>
      </c>
      <c r="H265">
        <v>0</v>
      </c>
      <c r="I265" t="s">
        <v>5</v>
      </c>
      <c r="J265" s="1"/>
    </row>
    <row r="266" spans="1:10" x14ac:dyDescent="0.2">
      <c r="A266">
        <v>10266</v>
      </c>
      <c r="B266" t="s">
        <v>0</v>
      </c>
      <c r="C266">
        <v>37</v>
      </c>
      <c r="D266" s="3">
        <v>168</v>
      </c>
      <c r="E266" s="3">
        <v>171.79999999999998</v>
      </c>
      <c r="F266" t="s">
        <v>7</v>
      </c>
      <c r="G266" s="2">
        <v>4646.76</v>
      </c>
      <c r="H266">
        <v>0</v>
      </c>
      <c r="I266" t="s">
        <v>5</v>
      </c>
      <c r="J266" s="1"/>
    </row>
    <row r="267" spans="1:10" x14ac:dyDescent="0.2">
      <c r="A267">
        <v>10267</v>
      </c>
      <c r="B267" t="s">
        <v>0</v>
      </c>
      <c r="C267">
        <v>52</v>
      </c>
      <c r="D267" s="3">
        <v>181.2</v>
      </c>
      <c r="E267" s="3">
        <v>317.70000000000005</v>
      </c>
      <c r="F267" t="s">
        <v>7</v>
      </c>
      <c r="G267" s="2">
        <v>10325.210000000001</v>
      </c>
      <c r="H267">
        <v>2</v>
      </c>
      <c r="I267" t="s">
        <v>5</v>
      </c>
      <c r="J267" s="1"/>
    </row>
    <row r="268" spans="1:10" x14ac:dyDescent="0.2">
      <c r="A268">
        <v>10268</v>
      </c>
      <c r="B268" t="s">
        <v>0</v>
      </c>
      <c r="C268">
        <v>62</v>
      </c>
      <c r="D268" s="3">
        <v>158.9</v>
      </c>
      <c r="E268" s="3">
        <v>230.79999999999998</v>
      </c>
      <c r="F268" t="s">
        <v>7</v>
      </c>
      <c r="G268" s="2">
        <v>12979.36</v>
      </c>
      <c r="H268">
        <v>0</v>
      </c>
      <c r="I268" t="s">
        <v>5</v>
      </c>
      <c r="J268" s="1"/>
    </row>
    <row r="269" spans="1:10" x14ac:dyDescent="0.2">
      <c r="A269">
        <v>10269</v>
      </c>
      <c r="B269" t="s">
        <v>0</v>
      </c>
      <c r="C269">
        <v>41</v>
      </c>
      <c r="D269" s="3">
        <v>183.29999999999998</v>
      </c>
      <c r="E269" s="3">
        <v>251.1</v>
      </c>
      <c r="F269" t="s">
        <v>7</v>
      </c>
      <c r="G269" s="2">
        <v>6282.24</v>
      </c>
      <c r="H269">
        <v>1</v>
      </c>
      <c r="I269" t="s">
        <v>5</v>
      </c>
      <c r="J269" s="1"/>
    </row>
    <row r="270" spans="1:10" x14ac:dyDescent="0.2">
      <c r="A270">
        <v>10270</v>
      </c>
      <c r="B270" t="s">
        <v>2</v>
      </c>
      <c r="C270">
        <v>37</v>
      </c>
      <c r="D270" s="3">
        <v>160.6</v>
      </c>
      <c r="E270" s="3">
        <v>164.5</v>
      </c>
      <c r="F270" t="s">
        <v>7</v>
      </c>
      <c r="G270" s="2">
        <v>6198.76</v>
      </c>
      <c r="H270">
        <v>2</v>
      </c>
      <c r="I270" t="s">
        <v>5</v>
      </c>
      <c r="J270" s="1"/>
    </row>
    <row r="271" spans="1:10" x14ac:dyDescent="0.2">
      <c r="A271">
        <v>10271</v>
      </c>
      <c r="B271" t="s">
        <v>1</v>
      </c>
      <c r="C271">
        <v>55</v>
      </c>
      <c r="D271" s="3">
        <v>186.9</v>
      </c>
      <c r="E271" s="3">
        <v>274.20000000000005</v>
      </c>
      <c r="F271" t="s">
        <v>6</v>
      </c>
      <c r="G271" s="2">
        <v>44423.810000000005</v>
      </c>
      <c r="H271">
        <v>0</v>
      </c>
      <c r="I271" t="s">
        <v>4</v>
      </c>
      <c r="J271" s="1"/>
    </row>
    <row r="272" spans="1:10" x14ac:dyDescent="0.2">
      <c r="A272">
        <v>10272</v>
      </c>
      <c r="B272" t="s">
        <v>3</v>
      </c>
      <c r="C272">
        <v>27</v>
      </c>
      <c r="D272" s="3">
        <v>158.6</v>
      </c>
      <c r="E272" s="3">
        <v>164.2</v>
      </c>
      <c r="F272" t="s">
        <v>6</v>
      </c>
      <c r="G272" s="2">
        <v>3558.63</v>
      </c>
      <c r="H272">
        <v>0</v>
      </c>
      <c r="I272" t="s">
        <v>5</v>
      </c>
      <c r="J272" s="1"/>
    </row>
    <row r="273" spans="1:10" x14ac:dyDescent="0.2">
      <c r="A273">
        <v>10273</v>
      </c>
      <c r="B273" t="s">
        <v>3</v>
      </c>
      <c r="C273">
        <v>21</v>
      </c>
      <c r="D273" s="3">
        <v>164.1</v>
      </c>
      <c r="E273" s="3">
        <v>188.2</v>
      </c>
      <c r="F273" t="s">
        <v>7</v>
      </c>
      <c r="G273" s="2">
        <v>2102.2700000000004</v>
      </c>
      <c r="H273">
        <v>0</v>
      </c>
      <c r="I273" t="s">
        <v>5</v>
      </c>
      <c r="J273" s="1"/>
    </row>
    <row r="274" spans="1:10" x14ac:dyDescent="0.2">
      <c r="A274">
        <v>10274</v>
      </c>
      <c r="B274" t="s">
        <v>1</v>
      </c>
      <c r="C274">
        <v>27</v>
      </c>
      <c r="D274" s="3">
        <v>178.9</v>
      </c>
      <c r="E274" s="3">
        <v>141.9</v>
      </c>
      <c r="F274" t="s">
        <v>6</v>
      </c>
      <c r="G274" s="2">
        <v>37133.9</v>
      </c>
      <c r="H274">
        <v>0</v>
      </c>
      <c r="I274" t="s">
        <v>4</v>
      </c>
      <c r="J274" s="1"/>
    </row>
    <row r="275" spans="1:10" x14ac:dyDescent="0.2">
      <c r="A275">
        <v>10275</v>
      </c>
      <c r="B275" t="s">
        <v>0</v>
      </c>
      <c r="C275">
        <v>61</v>
      </c>
      <c r="D275" s="3">
        <v>173</v>
      </c>
      <c r="E275" s="3">
        <v>234.79999999999998</v>
      </c>
      <c r="F275" t="s">
        <v>7</v>
      </c>
      <c r="G275" s="2">
        <v>47403.88</v>
      </c>
      <c r="H275">
        <v>1</v>
      </c>
      <c r="I275" t="s">
        <v>4</v>
      </c>
      <c r="J275" s="1"/>
    </row>
    <row r="276" spans="1:10" x14ac:dyDescent="0.2">
      <c r="A276">
        <v>10276</v>
      </c>
      <c r="B276" t="s">
        <v>0</v>
      </c>
      <c r="C276">
        <v>51</v>
      </c>
      <c r="D276" s="3">
        <v>172.5</v>
      </c>
      <c r="E276" s="3">
        <v>255.4</v>
      </c>
      <c r="F276" t="s">
        <v>7</v>
      </c>
      <c r="G276" s="2">
        <v>8798.6</v>
      </c>
      <c r="H276">
        <v>0</v>
      </c>
      <c r="I276" t="s">
        <v>5</v>
      </c>
      <c r="J276" s="1"/>
    </row>
    <row r="277" spans="1:10" x14ac:dyDescent="0.2">
      <c r="A277">
        <v>10277</v>
      </c>
      <c r="B277" t="s">
        <v>2</v>
      </c>
      <c r="C277">
        <v>53</v>
      </c>
      <c r="D277" s="3">
        <v>165.6</v>
      </c>
      <c r="E277" s="3">
        <v>149.29999999999998</v>
      </c>
      <c r="F277" t="s">
        <v>7</v>
      </c>
      <c r="G277" s="2">
        <v>10461.98</v>
      </c>
      <c r="H277">
        <v>1</v>
      </c>
      <c r="I277" t="s">
        <v>5</v>
      </c>
      <c r="J277" s="1"/>
    </row>
    <row r="278" spans="1:10" x14ac:dyDescent="0.2">
      <c r="A278">
        <v>10278</v>
      </c>
      <c r="B278" t="s">
        <v>2</v>
      </c>
      <c r="C278">
        <v>61</v>
      </c>
      <c r="D278" s="3">
        <v>170.79999999999998</v>
      </c>
      <c r="E278" s="3">
        <v>238.6</v>
      </c>
      <c r="F278" t="s">
        <v>7</v>
      </c>
      <c r="G278" s="2">
        <v>28868.67</v>
      </c>
      <c r="H278">
        <v>1</v>
      </c>
      <c r="I278" t="s">
        <v>4</v>
      </c>
      <c r="J278" s="1"/>
    </row>
    <row r="279" spans="1:10" x14ac:dyDescent="0.2">
      <c r="A279">
        <v>10279</v>
      </c>
      <c r="B279" t="s">
        <v>3</v>
      </c>
      <c r="C279">
        <v>37</v>
      </c>
      <c r="D279" s="3">
        <v>191.4</v>
      </c>
      <c r="E279" s="3">
        <v>241.4</v>
      </c>
      <c r="F279" t="s">
        <v>6</v>
      </c>
      <c r="G279" s="2">
        <v>37270.160000000003</v>
      </c>
      <c r="H279">
        <v>0</v>
      </c>
      <c r="I279" t="s">
        <v>4</v>
      </c>
      <c r="J279" s="1"/>
    </row>
    <row r="280" spans="1:10" x14ac:dyDescent="0.2">
      <c r="A280">
        <v>10280</v>
      </c>
      <c r="B280" t="s">
        <v>2</v>
      </c>
      <c r="C280">
        <v>19</v>
      </c>
      <c r="D280" s="3">
        <v>170.6</v>
      </c>
      <c r="E280" s="3">
        <v>237.79999999999998</v>
      </c>
      <c r="F280" t="s">
        <v>6</v>
      </c>
      <c r="G280" s="2">
        <v>17468.989999999998</v>
      </c>
      <c r="H280">
        <v>0</v>
      </c>
      <c r="I280" t="s">
        <v>4</v>
      </c>
      <c r="J280" s="1"/>
    </row>
    <row r="281" spans="1:10" x14ac:dyDescent="0.2">
      <c r="A281">
        <v>10281</v>
      </c>
      <c r="B281" t="s">
        <v>3</v>
      </c>
      <c r="C281">
        <v>35</v>
      </c>
      <c r="D281" s="3">
        <v>162.19999999999999</v>
      </c>
      <c r="E281" s="3">
        <v>184.5</v>
      </c>
      <c r="F281" t="s">
        <v>6</v>
      </c>
      <c r="G281" s="2">
        <v>5227.99</v>
      </c>
      <c r="H281">
        <v>0</v>
      </c>
      <c r="I281" t="s">
        <v>5</v>
      </c>
      <c r="J281" s="1"/>
    </row>
    <row r="282" spans="1:10" x14ac:dyDescent="0.2">
      <c r="A282">
        <v>10282</v>
      </c>
      <c r="B282" t="s">
        <v>2</v>
      </c>
      <c r="C282">
        <v>21</v>
      </c>
      <c r="D282" s="3">
        <v>173.6</v>
      </c>
      <c r="E282" s="3">
        <v>166</v>
      </c>
      <c r="F282" t="s">
        <v>7</v>
      </c>
      <c r="G282" s="2">
        <v>1909.53</v>
      </c>
      <c r="H282">
        <v>0</v>
      </c>
      <c r="I282" t="s">
        <v>5</v>
      </c>
      <c r="J282" s="1"/>
    </row>
    <row r="283" spans="1:10" x14ac:dyDescent="0.2">
      <c r="A283">
        <v>10283</v>
      </c>
      <c r="B283" t="s">
        <v>2</v>
      </c>
      <c r="C283">
        <v>26</v>
      </c>
      <c r="D283" s="3">
        <v>165.6</v>
      </c>
      <c r="E283" s="3">
        <v>160.19999999999999</v>
      </c>
      <c r="F283" t="s">
        <v>6</v>
      </c>
      <c r="G283" s="2">
        <v>3176.82</v>
      </c>
      <c r="H283">
        <v>0</v>
      </c>
      <c r="I283" t="s">
        <v>5</v>
      </c>
      <c r="J283" s="1"/>
    </row>
    <row r="284" spans="1:10" x14ac:dyDescent="0.2">
      <c r="A284">
        <v>10284</v>
      </c>
      <c r="B284" t="s">
        <v>2</v>
      </c>
      <c r="C284">
        <v>23</v>
      </c>
      <c r="D284" s="3">
        <v>157</v>
      </c>
      <c r="E284" s="3">
        <v>202.4</v>
      </c>
      <c r="F284" t="s">
        <v>6</v>
      </c>
      <c r="G284" s="2">
        <v>2690.1200000000003</v>
      </c>
      <c r="H284">
        <v>0</v>
      </c>
      <c r="I284" t="s">
        <v>5</v>
      </c>
      <c r="J284" s="1"/>
    </row>
    <row r="285" spans="1:10" x14ac:dyDescent="0.2">
      <c r="A285">
        <v>10285</v>
      </c>
      <c r="B285" t="s">
        <v>2</v>
      </c>
      <c r="C285">
        <v>39</v>
      </c>
      <c r="D285" s="3">
        <v>161.29999999999998</v>
      </c>
      <c r="E285" s="3">
        <v>183</v>
      </c>
      <c r="F285" t="s">
        <v>7</v>
      </c>
      <c r="G285" s="2">
        <v>6123.5700000000006</v>
      </c>
      <c r="H285">
        <v>1</v>
      </c>
      <c r="I285" t="s">
        <v>5</v>
      </c>
      <c r="J285" s="1"/>
    </row>
    <row r="286" spans="1:10" x14ac:dyDescent="0.2">
      <c r="A286">
        <v>10286</v>
      </c>
      <c r="B286" t="s">
        <v>0</v>
      </c>
      <c r="C286">
        <v>64</v>
      </c>
      <c r="D286" s="3">
        <v>183.5</v>
      </c>
      <c r="E286" s="3">
        <v>212.79999999999998</v>
      </c>
      <c r="F286" t="s">
        <v>7</v>
      </c>
      <c r="G286" s="2">
        <v>14988.44</v>
      </c>
      <c r="H286">
        <v>2</v>
      </c>
      <c r="I286" t="s">
        <v>5</v>
      </c>
      <c r="J286" s="1"/>
    </row>
    <row r="287" spans="1:10" x14ac:dyDescent="0.2">
      <c r="A287">
        <v>10287</v>
      </c>
      <c r="B287" t="s">
        <v>2</v>
      </c>
      <c r="C287">
        <v>28</v>
      </c>
      <c r="D287" s="3">
        <v>162.6</v>
      </c>
      <c r="E287" s="3">
        <v>162.1</v>
      </c>
      <c r="F287" t="s">
        <v>6</v>
      </c>
      <c r="G287" s="2">
        <v>4719.74</v>
      </c>
      <c r="H287">
        <v>2</v>
      </c>
      <c r="I287" t="s">
        <v>5</v>
      </c>
      <c r="J287" s="1"/>
    </row>
    <row r="288" spans="1:10" x14ac:dyDescent="0.2">
      <c r="A288">
        <v>10288</v>
      </c>
      <c r="B288" t="s">
        <v>2</v>
      </c>
      <c r="C288">
        <v>19</v>
      </c>
      <c r="D288" s="3">
        <v>165</v>
      </c>
      <c r="E288" s="3">
        <v>157.19999999999999</v>
      </c>
      <c r="F288" t="s">
        <v>6</v>
      </c>
      <c r="G288" s="2">
        <v>2130.6800000000003</v>
      </c>
      <c r="H288">
        <v>0</v>
      </c>
      <c r="I288" t="s">
        <v>5</v>
      </c>
      <c r="J288" s="1"/>
    </row>
    <row r="289" spans="1:10" x14ac:dyDescent="0.2">
      <c r="A289">
        <v>10289</v>
      </c>
      <c r="B289" t="s">
        <v>1</v>
      </c>
      <c r="C289">
        <v>53</v>
      </c>
      <c r="D289" s="3">
        <v>186.79999999999998</v>
      </c>
      <c r="E289" s="3">
        <v>219.1</v>
      </c>
      <c r="F289" t="s">
        <v>6</v>
      </c>
      <c r="G289" s="2">
        <v>23244.799999999999</v>
      </c>
      <c r="H289">
        <v>1</v>
      </c>
      <c r="I289" t="s">
        <v>4</v>
      </c>
      <c r="J289" s="1"/>
    </row>
    <row r="290" spans="1:10" x14ac:dyDescent="0.2">
      <c r="A290">
        <v>10290</v>
      </c>
      <c r="B290" t="s">
        <v>0</v>
      </c>
      <c r="C290">
        <v>30</v>
      </c>
      <c r="D290" s="3">
        <v>181.1</v>
      </c>
      <c r="E290" s="3">
        <v>263</v>
      </c>
      <c r="F290" t="s">
        <v>7</v>
      </c>
      <c r="G290" s="2">
        <v>39241.450000000004</v>
      </c>
      <c r="H290">
        <v>2</v>
      </c>
      <c r="I290" t="s">
        <v>4</v>
      </c>
      <c r="J290" s="1"/>
    </row>
    <row r="291" spans="1:10" x14ac:dyDescent="0.2">
      <c r="A291">
        <v>10291</v>
      </c>
      <c r="B291" t="s">
        <v>3</v>
      </c>
      <c r="C291">
        <v>31</v>
      </c>
      <c r="D291" s="3">
        <v>179.29999999999998</v>
      </c>
      <c r="E291" s="3">
        <v>228.9</v>
      </c>
      <c r="F291" t="s">
        <v>6</v>
      </c>
      <c r="G291" s="2">
        <v>58571.08</v>
      </c>
      <c r="H291">
        <v>1</v>
      </c>
      <c r="I291" t="s">
        <v>4</v>
      </c>
      <c r="J291" s="1"/>
    </row>
    <row r="292" spans="1:10" x14ac:dyDescent="0.2">
      <c r="A292">
        <v>10292</v>
      </c>
      <c r="B292" t="s">
        <v>2</v>
      </c>
      <c r="C292">
        <v>59</v>
      </c>
      <c r="D292" s="3">
        <v>167.4</v>
      </c>
      <c r="E292" s="3">
        <v>241.79999999999998</v>
      </c>
      <c r="F292" t="s">
        <v>7</v>
      </c>
      <c r="G292" s="2">
        <v>12129.62</v>
      </c>
      <c r="H292">
        <v>0</v>
      </c>
      <c r="I292" t="s">
        <v>5</v>
      </c>
      <c r="J292" s="1"/>
    </row>
    <row r="293" spans="1:10" x14ac:dyDescent="0.2">
      <c r="A293">
        <v>10293</v>
      </c>
      <c r="B293" t="s">
        <v>3</v>
      </c>
      <c r="C293">
        <v>49</v>
      </c>
      <c r="D293" s="3">
        <v>166.4</v>
      </c>
      <c r="E293" s="3">
        <v>131.1</v>
      </c>
      <c r="F293" t="s">
        <v>7</v>
      </c>
      <c r="G293" s="2">
        <v>9288.0300000000007</v>
      </c>
      <c r="H293">
        <v>1</v>
      </c>
      <c r="I293" t="s">
        <v>5</v>
      </c>
      <c r="J293" s="1"/>
    </row>
    <row r="294" spans="1:10" x14ac:dyDescent="0.2">
      <c r="A294">
        <v>10294</v>
      </c>
      <c r="B294" t="s">
        <v>2</v>
      </c>
      <c r="C294">
        <v>57</v>
      </c>
      <c r="D294" s="3">
        <v>169</v>
      </c>
      <c r="E294" s="3">
        <v>250.5</v>
      </c>
      <c r="F294" t="s">
        <v>6</v>
      </c>
      <c r="G294" s="2">
        <v>43578.94</v>
      </c>
      <c r="H294">
        <v>0</v>
      </c>
      <c r="I294" t="s">
        <v>4</v>
      </c>
      <c r="J294" s="1"/>
    </row>
    <row r="295" spans="1:10" x14ac:dyDescent="0.2">
      <c r="A295">
        <v>10295</v>
      </c>
      <c r="B295" t="s">
        <v>1</v>
      </c>
      <c r="C295">
        <v>24</v>
      </c>
      <c r="D295" s="3">
        <v>178.2</v>
      </c>
      <c r="E295" s="3">
        <v>157</v>
      </c>
      <c r="F295" t="s">
        <v>6</v>
      </c>
      <c r="G295" s="2">
        <v>2473.34</v>
      </c>
      <c r="H295">
        <v>0</v>
      </c>
      <c r="I295" t="s">
        <v>5</v>
      </c>
      <c r="J295" s="1"/>
    </row>
    <row r="296" spans="1:10" x14ac:dyDescent="0.2">
      <c r="A296">
        <v>10296</v>
      </c>
      <c r="B296" t="s">
        <v>0</v>
      </c>
      <c r="C296">
        <v>19</v>
      </c>
      <c r="D296" s="3">
        <v>175.5</v>
      </c>
      <c r="E296" s="3">
        <v>291.20000000000005</v>
      </c>
      <c r="F296" t="s">
        <v>6</v>
      </c>
      <c r="G296" s="2">
        <v>16884.929999999997</v>
      </c>
      <c r="H296">
        <v>0</v>
      </c>
      <c r="I296" t="s">
        <v>4</v>
      </c>
      <c r="J296" s="1"/>
    </row>
    <row r="297" spans="1:10" x14ac:dyDescent="0.2">
      <c r="A297">
        <v>10297</v>
      </c>
      <c r="B297" t="s">
        <v>2</v>
      </c>
      <c r="C297">
        <v>47</v>
      </c>
      <c r="D297" s="3">
        <v>159.9</v>
      </c>
      <c r="E297" s="3">
        <v>167.29999999999998</v>
      </c>
      <c r="F297" t="s">
        <v>6</v>
      </c>
      <c r="G297" s="2">
        <v>10115.01</v>
      </c>
      <c r="H297">
        <v>3</v>
      </c>
      <c r="I297" t="s">
        <v>5</v>
      </c>
      <c r="J297" s="1"/>
    </row>
    <row r="298" spans="1:10" x14ac:dyDescent="0.2">
      <c r="A298">
        <v>10298</v>
      </c>
      <c r="B298" t="s">
        <v>3</v>
      </c>
      <c r="C298">
        <v>45</v>
      </c>
      <c r="D298" s="3">
        <v>160.5</v>
      </c>
      <c r="E298" s="3">
        <v>160.69999999999999</v>
      </c>
      <c r="F298" t="s">
        <v>7</v>
      </c>
      <c r="G298" s="2">
        <v>8604.49</v>
      </c>
      <c r="H298">
        <v>2</v>
      </c>
      <c r="I298" t="s">
        <v>5</v>
      </c>
      <c r="J298" s="1"/>
    </row>
    <row r="299" spans="1:10" x14ac:dyDescent="0.2">
      <c r="A299">
        <v>10299</v>
      </c>
      <c r="B299" t="s">
        <v>3</v>
      </c>
      <c r="C299">
        <v>42</v>
      </c>
      <c r="D299" s="3">
        <v>157.19999999999999</v>
      </c>
      <c r="E299" s="3">
        <v>153.1</v>
      </c>
      <c r="F299" t="s">
        <v>6</v>
      </c>
      <c r="G299" s="2">
        <v>7050.0300000000007</v>
      </c>
      <c r="H299">
        <v>0</v>
      </c>
      <c r="I299" t="s">
        <v>5</v>
      </c>
      <c r="J299" s="1"/>
    </row>
    <row r="300" spans="1:10" x14ac:dyDescent="0.2">
      <c r="A300">
        <v>10300</v>
      </c>
      <c r="B300" t="s">
        <v>0</v>
      </c>
      <c r="C300">
        <v>44</v>
      </c>
      <c r="D300" s="3">
        <v>169.6</v>
      </c>
      <c r="E300" s="3">
        <v>179.5</v>
      </c>
      <c r="F300" t="s">
        <v>6</v>
      </c>
      <c r="G300" s="2">
        <v>7623.52</v>
      </c>
      <c r="H300">
        <v>1</v>
      </c>
      <c r="I300" t="s">
        <v>5</v>
      </c>
      <c r="J300" s="1"/>
    </row>
    <row r="301" spans="1:10" x14ac:dyDescent="0.2">
      <c r="A301">
        <v>10301</v>
      </c>
      <c r="B301" t="s">
        <v>1</v>
      </c>
      <c r="C301">
        <v>38</v>
      </c>
      <c r="D301" s="3">
        <v>164.29999999999998</v>
      </c>
      <c r="E301" s="3">
        <v>160</v>
      </c>
      <c r="F301" t="s">
        <v>7</v>
      </c>
      <c r="G301" s="2">
        <v>5484.47</v>
      </c>
      <c r="H301">
        <v>1</v>
      </c>
      <c r="I301" t="s">
        <v>5</v>
      </c>
      <c r="J301" s="1"/>
    </row>
    <row r="302" spans="1:10" x14ac:dyDescent="0.2">
      <c r="A302">
        <v>10302</v>
      </c>
      <c r="B302" t="s">
        <v>3</v>
      </c>
      <c r="C302">
        <v>52</v>
      </c>
      <c r="D302" s="3">
        <v>167.1</v>
      </c>
      <c r="E302" s="3">
        <v>163.6</v>
      </c>
      <c r="F302" t="s">
        <v>6</v>
      </c>
      <c r="G302" s="2">
        <v>10197.780000000001</v>
      </c>
      <c r="H302">
        <v>0</v>
      </c>
      <c r="I302" t="s">
        <v>5</v>
      </c>
      <c r="J302" s="1"/>
    </row>
    <row r="303" spans="1:10" x14ac:dyDescent="0.2">
      <c r="A303">
        <v>10303</v>
      </c>
      <c r="B303" t="s">
        <v>1</v>
      </c>
      <c r="C303">
        <v>60</v>
      </c>
      <c r="D303" s="3">
        <v>168.2</v>
      </c>
      <c r="E303" s="3">
        <v>195.79999999999998</v>
      </c>
      <c r="F303" t="s">
        <v>7</v>
      </c>
      <c r="G303" s="2">
        <v>13919.83</v>
      </c>
      <c r="H303">
        <v>3</v>
      </c>
      <c r="I303" t="s">
        <v>5</v>
      </c>
      <c r="J303" s="1"/>
    </row>
    <row r="304" spans="1:10" x14ac:dyDescent="0.2">
      <c r="A304">
        <v>10304</v>
      </c>
      <c r="B304" t="s">
        <v>1</v>
      </c>
      <c r="C304">
        <v>34</v>
      </c>
      <c r="D304" s="3">
        <v>163.29999999999998</v>
      </c>
      <c r="E304" s="3">
        <v>186.5</v>
      </c>
      <c r="F304" t="s">
        <v>7</v>
      </c>
      <c r="G304" s="2">
        <v>18972.5</v>
      </c>
      <c r="H304">
        <v>2</v>
      </c>
      <c r="I304" t="s">
        <v>4</v>
      </c>
      <c r="J304" s="1"/>
    </row>
    <row r="305" spans="1:10" x14ac:dyDescent="0.2">
      <c r="A305">
        <v>10305</v>
      </c>
      <c r="B305" t="s">
        <v>1</v>
      </c>
      <c r="C305">
        <v>50</v>
      </c>
      <c r="D305" s="3">
        <v>171.1</v>
      </c>
      <c r="E305" s="3">
        <v>171.6</v>
      </c>
      <c r="F305" t="s">
        <v>6</v>
      </c>
      <c r="G305" s="2">
        <v>10702.65</v>
      </c>
      <c r="H305">
        <v>3</v>
      </c>
      <c r="I305" t="s">
        <v>5</v>
      </c>
      <c r="J305" s="1"/>
    </row>
    <row r="306" spans="1:10" x14ac:dyDescent="0.2">
      <c r="A306">
        <v>10306</v>
      </c>
      <c r="B306" t="s">
        <v>1</v>
      </c>
      <c r="C306">
        <v>26</v>
      </c>
      <c r="D306" s="3">
        <v>167.5</v>
      </c>
      <c r="E306" s="3">
        <v>110.39999999999999</v>
      </c>
      <c r="F306" t="s">
        <v>7</v>
      </c>
      <c r="G306" s="2">
        <v>2927.07</v>
      </c>
      <c r="H306">
        <v>1</v>
      </c>
      <c r="I306" t="s">
        <v>5</v>
      </c>
      <c r="J306" s="1"/>
    </row>
    <row r="307" spans="1:10" x14ac:dyDescent="0.2">
      <c r="A307">
        <v>10307</v>
      </c>
      <c r="B307" t="s">
        <v>1</v>
      </c>
      <c r="C307">
        <v>35</v>
      </c>
      <c r="D307" s="3">
        <v>179.79999999999998</v>
      </c>
      <c r="E307" s="3">
        <v>167.9</v>
      </c>
      <c r="F307" t="s">
        <v>7</v>
      </c>
      <c r="G307" s="2">
        <v>5934.38</v>
      </c>
      <c r="H307">
        <v>3</v>
      </c>
      <c r="I307" t="s">
        <v>5</v>
      </c>
      <c r="J307" s="1"/>
    </row>
    <row r="308" spans="1:10" x14ac:dyDescent="0.2">
      <c r="A308">
        <v>10308</v>
      </c>
      <c r="B308" t="s">
        <v>2</v>
      </c>
      <c r="C308">
        <v>38</v>
      </c>
      <c r="D308" s="3">
        <v>161.19999999999999</v>
      </c>
      <c r="E308" s="3">
        <v>236.1</v>
      </c>
      <c r="F308" t="s">
        <v>6</v>
      </c>
      <c r="G308" s="2">
        <v>6933.25</v>
      </c>
      <c r="H308">
        <v>2</v>
      </c>
      <c r="I308" t="s">
        <v>5</v>
      </c>
      <c r="J308" s="1"/>
    </row>
    <row r="309" spans="1:10" x14ac:dyDescent="0.2">
      <c r="A309">
        <v>10309</v>
      </c>
      <c r="B309" t="s">
        <v>0</v>
      </c>
      <c r="C309">
        <v>63</v>
      </c>
      <c r="D309" s="3">
        <v>187.79999999999998</v>
      </c>
      <c r="E309" s="3">
        <v>391.5</v>
      </c>
      <c r="F309" t="s">
        <v>7</v>
      </c>
      <c r="G309" s="2">
        <v>15170.07</v>
      </c>
      <c r="H309">
        <v>3</v>
      </c>
      <c r="I309" t="s">
        <v>5</v>
      </c>
      <c r="J309" s="1"/>
    </row>
    <row r="310" spans="1:10" x14ac:dyDescent="0.2">
      <c r="A310">
        <v>10310</v>
      </c>
      <c r="B310" t="s">
        <v>2</v>
      </c>
      <c r="C310">
        <v>53</v>
      </c>
      <c r="D310" s="3">
        <v>166.29999999999998</v>
      </c>
      <c r="E310" s="3">
        <v>240.79999999999998</v>
      </c>
      <c r="F310" t="s">
        <v>7</v>
      </c>
      <c r="G310" s="2">
        <v>9869.82</v>
      </c>
      <c r="H310">
        <v>0</v>
      </c>
      <c r="I310" t="s">
        <v>5</v>
      </c>
      <c r="J310" s="1"/>
    </row>
    <row r="311" spans="1:10" x14ac:dyDescent="0.2">
      <c r="A311">
        <v>10311</v>
      </c>
      <c r="B311" t="s">
        <v>0</v>
      </c>
      <c r="C311">
        <v>28</v>
      </c>
      <c r="D311" s="3">
        <v>168.6</v>
      </c>
      <c r="E311" s="3">
        <v>185.6</v>
      </c>
      <c r="F311" t="s">
        <v>6</v>
      </c>
      <c r="G311" s="2">
        <v>3161.46</v>
      </c>
      <c r="H311">
        <v>0</v>
      </c>
      <c r="I311" t="s">
        <v>5</v>
      </c>
      <c r="J311" s="1"/>
    </row>
    <row r="312" spans="1:10" x14ac:dyDescent="0.2">
      <c r="A312">
        <v>10312</v>
      </c>
      <c r="B312" t="s">
        <v>3</v>
      </c>
      <c r="C312">
        <v>21</v>
      </c>
      <c r="D312" s="3">
        <v>158.6</v>
      </c>
      <c r="E312" s="3">
        <v>95.899999999999991</v>
      </c>
      <c r="F312" t="s">
        <v>6</v>
      </c>
      <c r="G312" s="2">
        <v>3167.46</v>
      </c>
      <c r="H312">
        <v>1</v>
      </c>
      <c r="I312" t="s">
        <v>5</v>
      </c>
      <c r="J312" s="1"/>
    </row>
    <row r="313" spans="1:10" x14ac:dyDescent="0.2">
      <c r="A313">
        <v>10313</v>
      </c>
      <c r="B313" t="s">
        <v>1</v>
      </c>
      <c r="C313">
        <v>25</v>
      </c>
      <c r="D313" s="3">
        <v>169.9</v>
      </c>
      <c r="E313" s="3">
        <v>227.5</v>
      </c>
      <c r="F313" t="s">
        <v>7</v>
      </c>
      <c r="G313" s="2">
        <v>42112.240000000005</v>
      </c>
      <c r="H313">
        <v>2</v>
      </c>
      <c r="I313" t="s">
        <v>4</v>
      </c>
      <c r="J313" s="1"/>
    </row>
    <row r="314" spans="1:10" x14ac:dyDescent="0.2">
      <c r="A314">
        <v>10314</v>
      </c>
      <c r="B314" t="s">
        <v>0</v>
      </c>
      <c r="C314">
        <v>37</v>
      </c>
      <c r="D314" s="3">
        <v>173.9</v>
      </c>
      <c r="E314" s="3">
        <v>265.8</v>
      </c>
      <c r="F314" t="s">
        <v>6</v>
      </c>
      <c r="G314" s="2">
        <v>46113.520000000004</v>
      </c>
      <c r="H314">
        <v>2</v>
      </c>
      <c r="I314" t="s">
        <v>4</v>
      </c>
      <c r="J314" s="1"/>
    </row>
    <row r="315" spans="1:10" x14ac:dyDescent="0.2">
      <c r="A315">
        <v>10315</v>
      </c>
      <c r="B315" t="s">
        <v>3</v>
      </c>
      <c r="C315">
        <v>48</v>
      </c>
      <c r="D315" s="3">
        <v>167.4</v>
      </c>
      <c r="E315" s="3">
        <v>151.29999999999998</v>
      </c>
      <c r="F315" t="s">
        <v>7</v>
      </c>
      <c r="G315" s="2">
        <v>10141.14</v>
      </c>
      <c r="H315">
        <v>3</v>
      </c>
      <c r="I315" t="s">
        <v>5</v>
      </c>
      <c r="J315" s="1"/>
    </row>
    <row r="316" spans="1:10" x14ac:dyDescent="0.2">
      <c r="A316">
        <v>10316</v>
      </c>
      <c r="B316" t="s">
        <v>0</v>
      </c>
      <c r="C316">
        <v>33</v>
      </c>
      <c r="D316" s="3">
        <v>166.1</v>
      </c>
      <c r="E316" s="3">
        <v>132.29999999999998</v>
      </c>
      <c r="F316" t="s">
        <v>6</v>
      </c>
      <c r="G316" s="2">
        <v>4766.0300000000007</v>
      </c>
      <c r="H316">
        <v>1</v>
      </c>
      <c r="I316" t="s">
        <v>5</v>
      </c>
      <c r="J316" s="1"/>
    </row>
    <row r="317" spans="1:10" x14ac:dyDescent="0.2">
      <c r="A317">
        <v>10317</v>
      </c>
      <c r="B317" t="s">
        <v>1</v>
      </c>
      <c r="C317">
        <v>43</v>
      </c>
      <c r="D317" s="3">
        <v>172.4</v>
      </c>
      <c r="E317" s="3">
        <v>166.9</v>
      </c>
      <c r="F317" t="s">
        <v>6</v>
      </c>
      <c r="G317" s="2">
        <v>7345.7300000000005</v>
      </c>
      <c r="H317">
        <v>1</v>
      </c>
      <c r="I317" t="s">
        <v>5</v>
      </c>
      <c r="J317" s="1"/>
    </row>
    <row r="318" spans="1:10" x14ac:dyDescent="0.2">
      <c r="A318">
        <v>10318</v>
      </c>
      <c r="B318" t="s">
        <v>1</v>
      </c>
      <c r="C318">
        <v>27</v>
      </c>
      <c r="D318" s="3">
        <v>169.7</v>
      </c>
      <c r="E318" s="3">
        <v>211.4</v>
      </c>
      <c r="F318" t="s">
        <v>7</v>
      </c>
      <c r="G318" s="2">
        <v>39611.760000000002</v>
      </c>
      <c r="H318">
        <v>0</v>
      </c>
      <c r="I318" t="s">
        <v>4</v>
      </c>
      <c r="J318" s="1"/>
    </row>
    <row r="319" spans="1:10" x14ac:dyDescent="0.2">
      <c r="A319">
        <v>10319</v>
      </c>
      <c r="B319" t="s">
        <v>3</v>
      </c>
      <c r="C319">
        <v>42</v>
      </c>
      <c r="D319" s="3">
        <v>168.1</v>
      </c>
      <c r="E319" s="3">
        <v>227.79999999999998</v>
      </c>
      <c r="F319" t="s">
        <v>6</v>
      </c>
      <c r="G319" s="2">
        <v>7650.7800000000007</v>
      </c>
      <c r="H319">
        <v>1</v>
      </c>
      <c r="I319" t="s">
        <v>5</v>
      </c>
      <c r="J319" s="1"/>
    </row>
    <row r="320" spans="1:10" x14ac:dyDescent="0.2">
      <c r="A320">
        <v>10320</v>
      </c>
      <c r="B320" t="s">
        <v>2</v>
      </c>
      <c r="C320">
        <v>63</v>
      </c>
      <c r="D320" s="3">
        <v>164.7</v>
      </c>
      <c r="E320" s="3">
        <v>208.1</v>
      </c>
      <c r="F320" t="s">
        <v>7</v>
      </c>
      <c r="G320" s="2">
        <v>15555.19</v>
      </c>
      <c r="H320">
        <v>3</v>
      </c>
      <c r="I320" t="s">
        <v>5</v>
      </c>
      <c r="J320" s="1"/>
    </row>
    <row r="321" spans="1:10" x14ac:dyDescent="0.2">
      <c r="A321">
        <v>10321</v>
      </c>
      <c r="B321" t="s">
        <v>2</v>
      </c>
      <c r="C321">
        <v>47</v>
      </c>
      <c r="D321" s="3">
        <v>164.79999999999998</v>
      </c>
      <c r="E321" s="3">
        <v>250.7</v>
      </c>
      <c r="F321" t="s">
        <v>7</v>
      </c>
      <c r="G321" s="2">
        <v>9620.34</v>
      </c>
      <c r="H321">
        <v>3</v>
      </c>
      <c r="I321" t="s">
        <v>5</v>
      </c>
      <c r="J321" s="1"/>
    </row>
    <row r="322" spans="1:10" x14ac:dyDescent="0.2">
      <c r="A322">
        <v>10322</v>
      </c>
      <c r="B322" t="s">
        <v>3</v>
      </c>
      <c r="C322">
        <v>59</v>
      </c>
      <c r="D322" s="3">
        <v>158.4</v>
      </c>
      <c r="E322" s="3">
        <v>159.1</v>
      </c>
      <c r="F322" t="s">
        <v>7</v>
      </c>
      <c r="G322" s="2">
        <v>12323.94</v>
      </c>
      <c r="H322">
        <v>0</v>
      </c>
      <c r="I322" t="s">
        <v>5</v>
      </c>
      <c r="J322" s="1"/>
    </row>
    <row r="323" spans="1:10" x14ac:dyDescent="0.2">
      <c r="A323">
        <v>10323</v>
      </c>
      <c r="B323" t="s">
        <v>3</v>
      </c>
      <c r="C323">
        <v>29</v>
      </c>
      <c r="D323" s="3">
        <v>167.7</v>
      </c>
      <c r="E323" s="3">
        <v>154.79999999999998</v>
      </c>
      <c r="F323" t="s">
        <v>6</v>
      </c>
      <c r="G323" s="2">
        <v>3943.6000000000004</v>
      </c>
      <c r="H323">
        <v>0</v>
      </c>
      <c r="I323" t="s">
        <v>5</v>
      </c>
      <c r="J323" s="1"/>
    </row>
    <row r="324" spans="1:10" x14ac:dyDescent="0.2">
      <c r="A324">
        <v>10324</v>
      </c>
      <c r="B324" t="s">
        <v>2</v>
      </c>
      <c r="C324">
        <v>31</v>
      </c>
      <c r="D324" s="3">
        <v>179.29999999999998</v>
      </c>
      <c r="E324" s="3">
        <v>172.1</v>
      </c>
      <c r="F324" t="s">
        <v>7</v>
      </c>
      <c r="G324" s="2">
        <v>5425.0300000000007</v>
      </c>
      <c r="H324">
        <v>3</v>
      </c>
      <c r="I324" t="s">
        <v>5</v>
      </c>
      <c r="J324" s="1"/>
    </row>
    <row r="325" spans="1:10" x14ac:dyDescent="0.2">
      <c r="A325">
        <v>10325</v>
      </c>
      <c r="B325" t="s">
        <v>1</v>
      </c>
      <c r="C325">
        <v>39</v>
      </c>
      <c r="D325" s="3">
        <v>160.9</v>
      </c>
      <c r="E325" s="3">
        <v>128.9</v>
      </c>
      <c r="F325" t="s">
        <v>7</v>
      </c>
      <c r="G325" s="2">
        <v>6338.08</v>
      </c>
      <c r="H325">
        <v>2</v>
      </c>
      <c r="I325" t="s">
        <v>5</v>
      </c>
      <c r="J325" s="1"/>
    </row>
    <row r="326" spans="1:10" x14ac:dyDescent="0.2">
      <c r="A326">
        <v>10326</v>
      </c>
      <c r="B326" t="s">
        <v>0</v>
      </c>
      <c r="C326">
        <v>40</v>
      </c>
      <c r="D326" s="3">
        <v>174.6</v>
      </c>
      <c r="E326" s="3">
        <v>208.79999999999998</v>
      </c>
      <c r="F326" t="s">
        <v>6</v>
      </c>
      <c r="G326" s="2">
        <v>6496.89</v>
      </c>
      <c r="H326">
        <v>1</v>
      </c>
      <c r="I326" t="s">
        <v>5</v>
      </c>
      <c r="J326" s="1"/>
    </row>
    <row r="327" spans="1:10" x14ac:dyDescent="0.2">
      <c r="A327">
        <v>10327</v>
      </c>
      <c r="B327" t="s">
        <v>3</v>
      </c>
      <c r="C327">
        <v>18</v>
      </c>
      <c r="D327" s="3">
        <v>175.9</v>
      </c>
      <c r="E327" s="3">
        <v>165.6</v>
      </c>
      <c r="F327" t="s">
        <v>6</v>
      </c>
      <c r="G327" s="2">
        <v>14283.460000000001</v>
      </c>
      <c r="H327">
        <v>0</v>
      </c>
      <c r="I327" t="s">
        <v>4</v>
      </c>
      <c r="J327" s="1"/>
    </row>
    <row r="328" spans="1:10" x14ac:dyDescent="0.2">
      <c r="A328">
        <v>10328</v>
      </c>
      <c r="B328" t="s">
        <v>2</v>
      </c>
      <c r="C328">
        <v>48</v>
      </c>
      <c r="D328" s="3">
        <v>155</v>
      </c>
      <c r="E328" s="3">
        <v>193.9</v>
      </c>
      <c r="F328" t="s">
        <v>6</v>
      </c>
      <c r="G328" s="2">
        <v>11015.18</v>
      </c>
      <c r="H328">
        <v>4</v>
      </c>
      <c r="I328" t="s">
        <v>5</v>
      </c>
      <c r="J328" s="1"/>
    </row>
    <row r="329" spans="1:10" x14ac:dyDescent="0.2">
      <c r="A329">
        <v>10329</v>
      </c>
      <c r="B329" t="s">
        <v>0</v>
      </c>
      <c r="C329">
        <v>60</v>
      </c>
      <c r="D329" s="3">
        <v>171.9</v>
      </c>
      <c r="E329" s="3">
        <v>193.5</v>
      </c>
      <c r="F329" t="s">
        <v>7</v>
      </c>
      <c r="G329" s="2">
        <v>52590.83</v>
      </c>
      <c r="H329">
        <v>0</v>
      </c>
      <c r="I329" t="s">
        <v>4</v>
      </c>
      <c r="J329" s="1"/>
    </row>
    <row r="330" spans="1:10" x14ac:dyDescent="0.2">
      <c r="A330">
        <v>10330</v>
      </c>
      <c r="B330" t="s">
        <v>1</v>
      </c>
      <c r="C330">
        <v>39</v>
      </c>
      <c r="D330" s="3">
        <v>180.1</v>
      </c>
      <c r="E330" s="3">
        <v>162.4</v>
      </c>
      <c r="F330" t="s">
        <v>7</v>
      </c>
      <c r="G330" s="2">
        <v>23563.019999999997</v>
      </c>
      <c r="H330">
        <v>2</v>
      </c>
      <c r="I330" t="s">
        <v>5</v>
      </c>
      <c r="J330" s="1"/>
    </row>
    <row r="331" spans="1:10" x14ac:dyDescent="0.2">
      <c r="A331">
        <v>10331</v>
      </c>
      <c r="B331" t="s">
        <v>0</v>
      </c>
      <c r="C331">
        <v>63</v>
      </c>
      <c r="D331" s="3">
        <v>181.5</v>
      </c>
      <c r="E331" s="3">
        <v>225.2</v>
      </c>
      <c r="F331" t="s">
        <v>6</v>
      </c>
      <c r="G331" s="2">
        <v>13880.95</v>
      </c>
      <c r="H331">
        <v>0</v>
      </c>
      <c r="I331" t="s">
        <v>5</v>
      </c>
      <c r="J331" s="1"/>
    </row>
    <row r="332" spans="1:10" x14ac:dyDescent="0.2">
      <c r="A332">
        <v>10332</v>
      </c>
      <c r="B332" t="s">
        <v>1</v>
      </c>
      <c r="C332">
        <v>43</v>
      </c>
      <c r="D332" s="3">
        <v>163.5</v>
      </c>
      <c r="E332" s="3">
        <v>148.4</v>
      </c>
      <c r="F332" t="s">
        <v>7</v>
      </c>
      <c r="G332" s="2">
        <v>18806.149999999998</v>
      </c>
      <c r="H332">
        <v>2</v>
      </c>
      <c r="I332" t="s">
        <v>5</v>
      </c>
      <c r="J332" s="1"/>
    </row>
    <row r="333" spans="1:10" x14ac:dyDescent="0.2">
      <c r="A333">
        <v>10333</v>
      </c>
      <c r="B333" t="s">
        <v>3</v>
      </c>
      <c r="C333">
        <v>35</v>
      </c>
      <c r="D333" s="3">
        <v>164.6</v>
      </c>
      <c r="E333" s="3">
        <v>171.4</v>
      </c>
      <c r="F333" t="s">
        <v>7</v>
      </c>
      <c r="G333" s="2">
        <v>20984.1</v>
      </c>
      <c r="H333">
        <v>2</v>
      </c>
      <c r="I333" t="s">
        <v>4</v>
      </c>
      <c r="J333" s="1"/>
    </row>
    <row r="334" spans="1:10" x14ac:dyDescent="0.2">
      <c r="A334">
        <v>10334</v>
      </c>
      <c r="B334" t="s">
        <v>0</v>
      </c>
      <c r="C334">
        <v>32</v>
      </c>
      <c r="D334" s="3">
        <v>176.29999999999998</v>
      </c>
      <c r="E334" s="3">
        <v>260.60000000000002</v>
      </c>
      <c r="F334" t="s">
        <v>6</v>
      </c>
      <c r="G334" s="2">
        <v>17496.309999999998</v>
      </c>
      <c r="H334">
        <v>0</v>
      </c>
      <c r="I334" t="s">
        <v>4</v>
      </c>
      <c r="J334" s="1"/>
    </row>
    <row r="335" spans="1:10" x14ac:dyDescent="0.2">
      <c r="A335">
        <v>10335</v>
      </c>
      <c r="B335" t="s">
        <v>2</v>
      </c>
      <c r="C335">
        <v>37</v>
      </c>
      <c r="D335" s="3">
        <v>163</v>
      </c>
      <c r="E335" s="3">
        <v>215.7</v>
      </c>
      <c r="F335" t="s">
        <v>7</v>
      </c>
      <c r="G335" s="2">
        <v>6203.91</v>
      </c>
      <c r="H335">
        <v>2</v>
      </c>
      <c r="I335" t="s">
        <v>5</v>
      </c>
      <c r="J335" s="1"/>
    </row>
    <row r="336" spans="1:10" x14ac:dyDescent="0.2">
      <c r="A336">
        <v>10336</v>
      </c>
      <c r="B336" t="s">
        <v>2</v>
      </c>
      <c r="C336">
        <v>50</v>
      </c>
      <c r="D336" s="3">
        <v>154.79999999999998</v>
      </c>
      <c r="E336" s="3">
        <v>127.3</v>
      </c>
      <c r="F336" t="s">
        <v>7</v>
      </c>
      <c r="G336" s="2">
        <v>10600.550000000001</v>
      </c>
      <c r="H336">
        <v>3</v>
      </c>
      <c r="I336" t="s">
        <v>5</v>
      </c>
      <c r="J336" s="1"/>
    </row>
    <row r="337" spans="1:10" x14ac:dyDescent="0.2">
      <c r="A337">
        <v>10337</v>
      </c>
      <c r="B337" t="s">
        <v>0</v>
      </c>
      <c r="C337">
        <v>23</v>
      </c>
      <c r="D337" s="3">
        <v>178</v>
      </c>
      <c r="E337" s="3">
        <v>194.1</v>
      </c>
      <c r="F337" t="s">
        <v>6</v>
      </c>
      <c r="G337" s="2">
        <v>34166.28</v>
      </c>
      <c r="H337">
        <v>0</v>
      </c>
      <c r="I337" t="s">
        <v>4</v>
      </c>
      <c r="J337" s="1"/>
    </row>
    <row r="338" spans="1:10" x14ac:dyDescent="0.2">
      <c r="A338">
        <v>10338</v>
      </c>
      <c r="B338" t="s">
        <v>2</v>
      </c>
      <c r="C338">
        <v>19</v>
      </c>
      <c r="D338" s="3">
        <v>172.1</v>
      </c>
      <c r="E338" s="3">
        <v>251.9</v>
      </c>
      <c r="F338" t="s">
        <v>6</v>
      </c>
      <c r="G338" s="2">
        <v>33307.560000000005</v>
      </c>
      <c r="H338">
        <v>0</v>
      </c>
      <c r="I338" t="s">
        <v>4</v>
      </c>
      <c r="J338" s="1"/>
    </row>
    <row r="339" spans="1:10" x14ac:dyDescent="0.2">
      <c r="A339">
        <v>10339</v>
      </c>
      <c r="B339" t="s">
        <v>0</v>
      </c>
      <c r="C339">
        <v>20</v>
      </c>
      <c r="D339" s="3">
        <v>168.6</v>
      </c>
      <c r="E339" s="3">
        <v>232.29999999999998</v>
      </c>
      <c r="F339" t="s">
        <v>6</v>
      </c>
      <c r="G339" s="2">
        <v>20167.34</v>
      </c>
      <c r="H339">
        <v>0</v>
      </c>
      <c r="I339" t="s">
        <v>4</v>
      </c>
      <c r="J339" s="1"/>
    </row>
    <row r="340" spans="1:10" x14ac:dyDescent="0.2">
      <c r="A340">
        <v>10340</v>
      </c>
      <c r="B340" t="s">
        <v>1</v>
      </c>
      <c r="C340">
        <v>55</v>
      </c>
      <c r="D340" s="3">
        <v>156.4</v>
      </c>
      <c r="E340" s="3">
        <v>147</v>
      </c>
      <c r="F340" t="s">
        <v>6</v>
      </c>
      <c r="G340" s="2">
        <v>11881.97</v>
      </c>
      <c r="H340">
        <v>2</v>
      </c>
      <c r="I340" t="s">
        <v>5</v>
      </c>
      <c r="J340" s="1"/>
    </row>
    <row r="341" spans="1:10" x14ac:dyDescent="0.2">
      <c r="A341">
        <v>10341</v>
      </c>
      <c r="B341" t="s">
        <v>0</v>
      </c>
      <c r="C341">
        <v>19</v>
      </c>
      <c r="D341" s="3">
        <v>175.4</v>
      </c>
      <c r="E341" s="3">
        <v>134.29999999999998</v>
      </c>
      <c r="F341" t="s">
        <v>6</v>
      </c>
      <c r="G341" s="2">
        <v>1759.34</v>
      </c>
      <c r="H341">
        <v>0</v>
      </c>
      <c r="I341" t="s">
        <v>5</v>
      </c>
      <c r="J341" s="1"/>
    </row>
    <row r="342" spans="1:10" x14ac:dyDescent="0.2">
      <c r="A342">
        <v>10342</v>
      </c>
      <c r="B342" t="s">
        <v>2</v>
      </c>
      <c r="C342">
        <v>54</v>
      </c>
      <c r="D342" s="3">
        <v>179</v>
      </c>
      <c r="E342" s="3">
        <v>254.6</v>
      </c>
      <c r="F342" t="s">
        <v>6</v>
      </c>
      <c r="G342" s="2">
        <v>11305.94</v>
      </c>
      <c r="H342">
        <v>1</v>
      </c>
      <c r="I342" t="s">
        <v>5</v>
      </c>
      <c r="J342" s="1"/>
    </row>
    <row r="343" spans="1:10" x14ac:dyDescent="0.2">
      <c r="A343">
        <v>10343</v>
      </c>
      <c r="B343" t="s">
        <v>1</v>
      </c>
      <c r="C343">
        <v>52</v>
      </c>
      <c r="D343" s="3">
        <v>180.7</v>
      </c>
      <c r="E343" s="3">
        <v>162</v>
      </c>
      <c r="F343" t="s">
        <v>7</v>
      </c>
      <c r="G343" s="2">
        <v>9140.9600000000009</v>
      </c>
      <c r="H343">
        <v>0</v>
      </c>
      <c r="I343" t="s">
        <v>5</v>
      </c>
      <c r="J343" s="1"/>
    </row>
    <row r="344" spans="1:10" x14ac:dyDescent="0.2">
      <c r="A344">
        <v>10344</v>
      </c>
      <c r="B344" t="s">
        <v>0</v>
      </c>
      <c r="C344">
        <v>21</v>
      </c>
      <c r="D344" s="3">
        <v>171.4</v>
      </c>
      <c r="E344" s="3">
        <v>192.6</v>
      </c>
      <c r="F344" t="s">
        <v>6</v>
      </c>
      <c r="G344" s="2">
        <v>2007.95</v>
      </c>
      <c r="H344">
        <v>0</v>
      </c>
      <c r="I344" t="s">
        <v>5</v>
      </c>
      <c r="J344" s="1"/>
    </row>
    <row r="345" spans="1:10" x14ac:dyDescent="0.2">
      <c r="A345">
        <v>10345</v>
      </c>
      <c r="B345" t="s">
        <v>2</v>
      </c>
      <c r="C345">
        <v>30</v>
      </c>
      <c r="D345" s="3">
        <v>161.9</v>
      </c>
      <c r="E345" s="3">
        <v>126.5</v>
      </c>
      <c r="F345" t="s">
        <v>6</v>
      </c>
      <c r="G345" s="2">
        <v>5693.4400000000005</v>
      </c>
      <c r="H345">
        <v>3</v>
      </c>
      <c r="I345" t="s">
        <v>5</v>
      </c>
      <c r="J345" s="1"/>
    </row>
    <row r="346" spans="1:10" x14ac:dyDescent="0.2">
      <c r="A346">
        <v>10346</v>
      </c>
      <c r="B346" t="s">
        <v>1</v>
      </c>
      <c r="C346">
        <v>57</v>
      </c>
      <c r="D346" s="3">
        <v>176.79999999999998</v>
      </c>
      <c r="E346" s="3">
        <v>231</v>
      </c>
      <c r="F346" t="s">
        <v>7</v>
      </c>
      <c r="G346" s="2">
        <v>10982.51</v>
      </c>
      <c r="H346">
        <v>0</v>
      </c>
      <c r="I346" t="s">
        <v>5</v>
      </c>
      <c r="J346" s="1"/>
    </row>
    <row r="347" spans="1:10" x14ac:dyDescent="0.2">
      <c r="A347">
        <v>10347</v>
      </c>
      <c r="B347" t="s">
        <v>1</v>
      </c>
      <c r="C347">
        <v>32</v>
      </c>
      <c r="D347" s="3">
        <v>163.19999999999999</v>
      </c>
      <c r="E347" s="3">
        <v>154.4</v>
      </c>
      <c r="F347" t="s">
        <v>7</v>
      </c>
      <c r="G347" s="2">
        <v>4074.46</v>
      </c>
      <c r="H347">
        <v>1</v>
      </c>
      <c r="I347" t="s">
        <v>5</v>
      </c>
      <c r="J347" s="1"/>
    </row>
    <row r="348" spans="1:10" x14ac:dyDescent="0.2">
      <c r="A348">
        <v>10348</v>
      </c>
      <c r="B348" t="s">
        <v>0</v>
      </c>
      <c r="C348">
        <v>45</v>
      </c>
      <c r="D348" s="3">
        <v>167.6</v>
      </c>
      <c r="E348" s="3">
        <v>181.79999999999998</v>
      </c>
      <c r="F348" t="s">
        <v>6</v>
      </c>
      <c r="G348" s="2">
        <v>8520.0300000000007</v>
      </c>
      <c r="H348">
        <v>2</v>
      </c>
      <c r="I348" t="s">
        <v>5</v>
      </c>
      <c r="J348" s="1"/>
    </row>
    <row r="349" spans="1:10" x14ac:dyDescent="0.2">
      <c r="A349">
        <v>10349</v>
      </c>
      <c r="B349" t="s">
        <v>2</v>
      </c>
      <c r="C349">
        <v>35</v>
      </c>
      <c r="D349" s="3">
        <v>156.29999999999998</v>
      </c>
      <c r="E349" s="3">
        <v>151</v>
      </c>
      <c r="F349" t="s">
        <v>7</v>
      </c>
      <c r="G349" s="2">
        <v>5125.22</v>
      </c>
      <c r="H349">
        <v>1</v>
      </c>
      <c r="I349" t="s">
        <v>5</v>
      </c>
      <c r="J349" s="1"/>
    </row>
    <row r="350" spans="1:10" x14ac:dyDescent="0.2">
      <c r="A350">
        <v>10350</v>
      </c>
      <c r="B350" t="s">
        <v>2</v>
      </c>
      <c r="C350">
        <v>63</v>
      </c>
      <c r="D350" s="3">
        <v>166</v>
      </c>
      <c r="E350" s="3">
        <v>147.69999999999999</v>
      </c>
      <c r="F350" t="s">
        <v>7</v>
      </c>
      <c r="G350" s="2">
        <v>14349.86</v>
      </c>
      <c r="H350">
        <v>1</v>
      </c>
      <c r="I350" t="s">
        <v>5</v>
      </c>
      <c r="J350" s="1"/>
    </row>
    <row r="351" spans="1:10" x14ac:dyDescent="0.2">
      <c r="A351">
        <v>10351</v>
      </c>
      <c r="B351" t="s">
        <v>0</v>
      </c>
      <c r="C351">
        <v>31</v>
      </c>
      <c r="D351" s="3">
        <v>168.7</v>
      </c>
      <c r="E351" s="3">
        <v>151.4</v>
      </c>
      <c r="F351" t="s">
        <v>7</v>
      </c>
      <c r="G351" s="2">
        <v>3260.2000000000003</v>
      </c>
      <c r="H351">
        <v>0</v>
      </c>
      <c r="I351" t="s">
        <v>5</v>
      </c>
      <c r="J351" s="1"/>
    </row>
    <row r="352" spans="1:10" x14ac:dyDescent="0.2">
      <c r="A352">
        <v>10352</v>
      </c>
      <c r="B352" t="s">
        <v>3</v>
      </c>
      <c r="C352">
        <v>18</v>
      </c>
      <c r="D352" s="3">
        <v>167.4</v>
      </c>
      <c r="E352" s="3">
        <v>197.1</v>
      </c>
      <c r="F352" t="s">
        <v>7</v>
      </c>
      <c r="G352" s="2">
        <v>1708.93</v>
      </c>
      <c r="H352">
        <v>0</v>
      </c>
      <c r="I352" t="s">
        <v>5</v>
      </c>
      <c r="J352" s="1"/>
    </row>
    <row r="353" spans="1:10" x14ac:dyDescent="0.2">
      <c r="A353">
        <v>10353</v>
      </c>
      <c r="B353" t="s">
        <v>1</v>
      </c>
      <c r="C353">
        <v>40</v>
      </c>
      <c r="D353" s="3">
        <v>165.9</v>
      </c>
      <c r="E353" s="3">
        <v>189.79999999999998</v>
      </c>
      <c r="F353" t="s">
        <v>6</v>
      </c>
      <c r="G353" s="2">
        <v>7682.67</v>
      </c>
      <c r="H353">
        <v>3</v>
      </c>
      <c r="I353" t="s">
        <v>5</v>
      </c>
      <c r="J353" s="1"/>
    </row>
    <row r="354" spans="1:10" x14ac:dyDescent="0.2">
      <c r="A354">
        <v>10354</v>
      </c>
      <c r="B354" t="s">
        <v>3</v>
      </c>
      <c r="C354">
        <v>39</v>
      </c>
      <c r="D354" s="3">
        <v>166.4</v>
      </c>
      <c r="E354" s="3">
        <v>162.29999999999998</v>
      </c>
      <c r="F354" t="s">
        <v>6</v>
      </c>
      <c r="G354" s="2">
        <v>7986.4800000000005</v>
      </c>
      <c r="H354">
        <v>3</v>
      </c>
      <c r="I354" t="s">
        <v>5</v>
      </c>
      <c r="J354" s="1"/>
    </row>
    <row r="355" spans="1:10" x14ac:dyDescent="0.2">
      <c r="A355">
        <v>10355</v>
      </c>
      <c r="B355" t="s">
        <v>3</v>
      </c>
      <c r="C355">
        <v>49</v>
      </c>
      <c r="D355" s="3">
        <v>164.29999999999998</v>
      </c>
      <c r="E355" s="3">
        <v>149.19999999999999</v>
      </c>
      <c r="F355" t="s">
        <v>7</v>
      </c>
      <c r="G355" s="2">
        <v>8688.86</v>
      </c>
      <c r="H355">
        <v>0</v>
      </c>
      <c r="I355" t="s">
        <v>5</v>
      </c>
      <c r="J355" s="1"/>
    </row>
    <row r="356" spans="1:10" x14ac:dyDescent="0.2">
      <c r="A356">
        <v>10356</v>
      </c>
      <c r="B356" t="s">
        <v>1</v>
      </c>
      <c r="C356">
        <v>37</v>
      </c>
      <c r="D356" s="3">
        <v>183.1</v>
      </c>
      <c r="E356" s="3">
        <v>182</v>
      </c>
      <c r="F356" t="s">
        <v>7</v>
      </c>
      <c r="G356" s="2">
        <v>39871.71</v>
      </c>
      <c r="H356">
        <v>1</v>
      </c>
      <c r="I356" t="s">
        <v>4</v>
      </c>
      <c r="J356" s="1"/>
    </row>
    <row r="357" spans="1:10" x14ac:dyDescent="0.2">
      <c r="A357">
        <v>10357</v>
      </c>
      <c r="B357" t="s">
        <v>3</v>
      </c>
      <c r="C357">
        <v>39</v>
      </c>
      <c r="D357" s="3">
        <v>161</v>
      </c>
      <c r="E357" s="3">
        <v>144.4</v>
      </c>
      <c r="F357" t="s">
        <v>6</v>
      </c>
      <c r="G357" s="2">
        <v>7985.8200000000006</v>
      </c>
      <c r="H357">
        <v>3</v>
      </c>
      <c r="I357" t="s">
        <v>5</v>
      </c>
      <c r="J357" s="1"/>
    </row>
    <row r="358" spans="1:10" x14ac:dyDescent="0.2">
      <c r="A358">
        <v>10358</v>
      </c>
      <c r="B358" t="s">
        <v>1</v>
      </c>
      <c r="C358">
        <v>28</v>
      </c>
      <c r="D358" s="3">
        <v>176.6</v>
      </c>
      <c r="E358" s="3">
        <v>196.6</v>
      </c>
      <c r="F358" t="s">
        <v>6</v>
      </c>
      <c r="G358" s="2">
        <v>3766.8900000000003</v>
      </c>
      <c r="H358">
        <v>1</v>
      </c>
      <c r="I358" t="s">
        <v>5</v>
      </c>
      <c r="J358" s="1"/>
    </row>
    <row r="359" spans="1:10" x14ac:dyDescent="0.2">
      <c r="A359">
        <v>10359</v>
      </c>
      <c r="B359" t="s">
        <v>2</v>
      </c>
      <c r="C359">
        <v>43</v>
      </c>
      <c r="D359" s="3">
        <v>168.1</v>
      </c>
      <c r="E359" s="3">
        <v>189.79999999999998</v>
      </c>
      <c r="F359" t="s">
        <v>6</v>
      </c>
      <c r="G359" s="2">
        <v>7727.26</v>
      </c>
      <c r="H359">
        <v>1</v>
      </c>
      <c r="I359" t="s">
        <v>5</v>
      </c>
      <c r="J359" s="1"/>
    </row>
    <row r="360" spans="1:10" x14ac:dyDescent="0.2">
      <c r="A360">
        <v>10360</v>
      </c>
      <c r="B360" t="s">
        <v>1</v>
      </c>
      <c r="C360">
        <v>18</v>
      </c>
      <c r="D360" s="3">
        <v>176.9</v>
      </c>
      <c r="E360" s="3">
        <v>204.4</v>
      </c>
      <c r="F360" t="s">
        <v>6</v>
      </c>
      <c r="G360" s="2">
        <v>1631.67</v>
      </c>
      <c r="H360">
        <v>0</v>
      </c>
      <c r="I360" t="s">
        <v>5</v>
      </c>
      <c r="J360" s="1"/>
    </row>
    <row r="361" spans="1:10" x14ac:dyDescent="0.2">
      <c r="A361">
        <v>10361</v>
      </c>
      <c r="B361" t="s">
        <v>3</v>
      </c>
      <c r="C361">
        <v>36</v>
      </c>
      <c r="D361" s="3">
        <v>175.29999999999998</v>
      </c>
      <c r="E361" s="3">
        <v>220.79999999999998</v>
      </c>
      <c r="F361" t="s">
        <v>7</v>
      </c>
      <c r="G361" s="2">
        <v>43753.340000000004</v>
      </c>
      <c r="H361">
        <v>3</v>
      </c>
      <c r="I361" t="s">
        <v>4</v>
      </c>
      <c r="J361" s="1"/>
    </row>
    <row r="362" spans="1:10" x14ac:dyDescent="0.2">
      <c r="A362">
        <v>10362</v>
      </c>
      <c r="B362" t="s">
        <v>3</v>
      </c>
      <c r="C362">
        <v>48</v>
      </c>
      <c r="D362" s="3">
        <v>167.7</v>
      </c>
      <c r="E362" s="3">
        <v>159.6</v>
      </c>
      <c r="F362" t="s">
        <v>7</v>
      </c>
      <c r="G362" s="2">
        <v>8964.07</v>
      </c>
      <c r="H362">
        <v>1</v>
      </c>
      <c r="I362" t="s">
        <v>5</v>
      </c>
      <c r="J362" s="1"/>
    </row>
    <row r="363" spans="1:10" x14ac:dyDescent="0.2">
      <c r="A363">
        <v>10363</v>
      </c>
      <c r="B363" t="s">
        <v>1</v>
      </c>
      <c r="C363">
        <v>37</v>
      </c>
      <c r="D363" s="3">
        <v>166.5</v>
      </c>
      <c r="E363" s="3">
        <v>182.2</v>
      </c>
      <c r="F363" t="s">
        <v>6</v>
      </c>
      <c r="G363" s="2">
        <v>6313.76</v>
      </c>
      <c r="H363">
        <v>2</v>
      </c>
      <c r="I363" t="s">
        <v>5</v>
      </c>
      <c r="J363" s="1"/>
    </row>
    <row r="364" spans="1:10" x14ac:dyDescent="0.2">
      <c r="A364">
        <v>10364</v>
      </c>
      <c r="B364" t="s">
        <v>1</v>
      </c>
      <c r="C364">
        <v>18</v>
      </c>
      <c r="D364" s="3">
        <v>175.6</v>
      </c>
      <c r="E364" s="3">
        <v>190.6</v>
      </c>
      <c r="F364" t="s">
        <v>7</v>
      </c>
      <c r="G364" s="2">
        <v>1141.45</v>
      </c>
      <c r="H364">
        <v>0</v>
      </c>
      <c r="I364" t="s">
        <v>5</v>
      </c>
      <c r="J364" s="1"/>
    </row>
    <row r="365" spans="1:10" x14ac:dyDescent="0.2">
      <c r="A365">
        <v>10365</v>
      </c>
      <c r="B365" t="s">
        <v>2</v>
      </c>
      <c r="C365">
        <v>62</v>
      </c>
      <c r="D365" s="3">
        <v>184.7</v>
      </c>
      <c r="E365" s="3">
        <v>298.40000000000003</v>
      </c>
      <c r="F365" t="s">
        <v>7</v>
      </c>
      <c r="G365" s="2">
        <v>46718.170000000006</v>
      </c>
      <c r="H365">
        <v>3</v>
      </c>
      <c r="I365" t="s">
        <v>4</v>
      </c>
      <c r="J365" s="1"/>
    </row>
    <row r="366" spans="1:10" x14ac:dyDescent="0.2">
      <c r="A366">
        <v>10366</v>
      </c>
      <c r="B366" t="s">
        <v>0</v>
      </c>
      <c r="C366">
        <v>64</v>
      </c>
      <c r="D366" s="3">
        <v>175.5</v>
      </c>
      <c r="E366" s="3">
        <v>209</v>
      </c>
      <c r="F366" t="s">
        <v>6</v>
      </c>
      <c r="G366" s="2">
        <v>47928.03</v>
      </c>
      <c r="H366">
        <v>1</v>
      </c>
      <c r="I366" t="s">
        <v>4</v>
      </c>
      <c r="J366" s="1"/>
    </row>
    <row r="367" spans="1:10" x14ac:dyDescent="0.2">
      <c r="A367">
        <v>10367</v>
      </c>
      <c r="B367" t="s">
        <v>3</v>
      </c>
      <c r="C367">
        <v>57</v>
      </c>
      <c r="D367" s="3">
        <v>155.29999999999998</v>
      </c>
      <c r="E367" s="3">
        <v>192.5</v>
      </c>
      <c r="F367" t="s">
        <v>7</v>
      </c>
      <c r="G367" s="2">
        <v>11566.31</v>
      </c>
      <c r="H367">
        <v>0</v>
      </c>
      <c r="I367" t="s">
        <v>5</v>
      </c>
      <c r="J367" s="1"/>
    </row>
    <row r="368" spans="1:10" x14ac:dyDescent="0.2">
      <c r="A368">
        <v>10368</v>
      </c>
      <c r="B368" t="s">
        <v>3</v>
      </c>
      <c r="C368">
        <v>34</v>
      </c>
      <c r="D368" s="3">
        <v>165.4</v>
      </c>
      <c r="E368" s="3">
        <v>146.1</v>
      </c>
      <c r="F368" t="s">
        <v>7</v>
      </c>
      <c r="G368" s="2">
        <v>27375.91</v>
      </c>
      <c r="H368">
        <v>2</v>
      </c>
      <c r="I368" t="s">
        <v>5</v>
      </c>
      <c r="J368" s="1"/>
    </row>
    <row r="369" spans="1:10" x14ac:dyDescent="0.2">
      <c r="A369">
        <v>10369</v>
      </c>
      <c r="B369" t="s">
        <v>1</v>
      </c>
      <c r="C369">
        <v>56</v>
      </c>
      <c r="D369" s="3">
        <v>166.79999999999998</v>
      </c>
      <c r="E369" s="3">
        <v>174.7</v>
      </c>
      <c r="F369" t="s">
        <v>6</v>
      </c>
      <c r="G369" s="2">
        <v>12265.51</v>
      </c>
      <c r="H369">
        <v>2</v>
      </c>
      <c r="I369" t="s">
        <v>5</v>
      </c>
      <c r="J369" s="1"/>
    </row>
    <row r="370" spans="1:10" x14ac:dyDescent="0.2">
      <c r="A370">
        <v>10370</v>
      </c>
      <c r="B370" t="s">
        <v>3</v>
      </c>
      <c r="C370">
        <v>48</v>
      </c>
      <c r="D370" s="3">
        <v>157.69999999999999</v>
      </c>
      <c r="E370" s="3">
        <v>174.5</v>
      </c>
      <c r="F370" t="s">
        <v>7</v>
      </c>
      <c r="G370" s="2">
        <v>10736.880000000001</v>
      </c>
      <c r="H370">
        <v>4</v>
      </c>
      <c r="I370" t="s">
        <v>5</v>
      </c>
      <c r="J370" s="1"/>
    </row>
    <row r="371" spans="1:10" x14ac:dyDescent="0.2">
      <c r="A371">
        <v>10371</v>
      </c>
      <c r="B371" t="s">
        <v>1</v>
      </c>
      <c r="C371">
        <v>63</v>
      </c>
      <c r="D371" s="3">
        <v>172.29999999999998</v>
      </c>
      <c r="E371" s="3">
        <v>224.9</v>
      </c>
      <c r="F371" t="s">
        <v>7</v>
      </c>
      <c r="G371" s="2">
        <v>47055.54</v>
      </c>
      <c r="H371">
        <v>0</v>
      </c>
      <c r="I371" t="s">
        <v>4</v>
      </c>
      <c r="J371" s="1"/>
    </row>
    <row r="372" spans="1:10" x14ac:dyDescent="0.2">
      <c r="A372">
        <v>10372</v>
      </c>
      <c r="B372" t="s">
        <v>2</v>
      </c>
      <c r="C372">
        <v>25</v>
      </c>
      <c r="D372" s="3">
        <v>174.9</v>
      </c>
      <c r="E372" s="3">
        <v>231.79999999999998</v>
      </c>
      <c r="F372" t="s">
        <v>7</v>
      </c>
      <c r="G372" s="2">
        <v>15817.99</v>
      </c>
      <c r="H372">
        <v>0</v>
      </c>
      <c r="I372" t="s">
        <v>4</v>
      </c>
      <c r="J372" s="1"/>
    </row>
    <row r="373" spans="1:10" x14ac:dyDescent="0.2">
      <c r="A373">
        <v>10373</v>
      </c>
      <c r="B373" t="s">
        <v>2</v>
      </c>
      <c r="C373">
        <v>19</v>
      </c>
      <c r="D373" s="3">
        <v>160.6</v>
      </c>
      <c r="E373" s="3">
        <v>133.79999999999998</v>
      </c>
      <c r="F373" t="s">
        <v>7</v>
      </c>
      <c r="G373" s="2">
        <v>2803.7000000000003</v>
      </c>
      <c r="H373">
        <v>2</v>
      </c>
      <c r="I373" t="s">
        <v>5</v>
      </c>
      <c r="J373" s="1"/>
    </row>
    <row r="374" spans="1:10" x14ac:dyDescent="0.2">
      <c r="A374">
        <v>10374</v>
      </c>
      <c r="B374" t="s">
        <v>2</v>
      </c>
      <c r="C374">
        <v>19</v>
      </c>
      <c r="D374" s="3">
        <v>185.4</v>
      </c>
      <c r="E374" s="3">
        <v>283.40000000000003</v>
      </c>
      <c r="F374" t="s">
        <v>7</v>
      </c>
      <c r="G374" s="2">
        <v>17352.689999999999</v>
      </c>
      <c r="H374">
        <v>0</v>
      </c>
      <c r="I374" t="s">
        <v>4</v>
      </c>
      <c r="J374" s="1"/>
    </row>
    <row r="375" spans="1:10" x14ac:dyDescent="0.2">
      <c r="A375">
        <v>10375</v>
      </c>
      <c r="B375" t="s">
        <v>1</v>
      </c>
      <c r="C375">
        <v>64</v>
      </c>
      <c r="D375" s="3">
        <v>164.1</v>
      </c>
      <c r="E375" s="3">
        <v>182.7</v>
      </c>
      <c r="F375" t="s">
        <v>6</v>
      </c>
      <c r="G375" s="2">
        <v>16085.130000000001</v>
      </c>
      <c r="H375">
        <v>3</v>
      </c>
      <c r="I375" t="s">
        <v>5</v>
      </c>
      <c r="J375" s="1"/>
    </row>
    <row r="376" spans="1:10" x14ac:dyDescent="0.2">
      <c r="A376">
        <v>10376</v>
      </c>
      <c r="B376" t="s">
        <v>1</v>
      </c>
      <c r="C376">
        <v>26</v>
      </c>
      <c r="D376" s="3">
        <v>179.9</v>
      </c>
      <c r="E376" s="3">
        <v>181.6</v>
      </c>
      <c r="F376" t="s">
        <v>7</v>
      </c>
      <c r="G376" s="2">
        <v>2322.63</v>
      </c>
      <c r="H376">
        <v>0</v>
      </c>
      <c r="I376" t="s">
        <v>5</v>
      </c>
      <c r="J376" s="1"/>
    </row>
    <row r="377" spans="1:10" x14ac:dyDescent="0.2">
      <c r="A377">
        <v>10377</v>
      </c>
      <c r="B377" t="s">
        <v>1</v>
      </c>
      <c r="C377">
        <v>51</v>
      </c>
      <c r="D377" s="3">
        <v>160.1</v>
      </c>
      <c r="E377" s="3">
        <v>195.4</v>
      </c>
      <c r="F377" t="s">
        <v>7</v>
      </c>
      <c r="G377" s="2">
        <v>10560.5</v>
      </c>
      <c r="H377">
        <v>3</v>
      </c>
      <c r="I377" t="s">
        <v>5</v>
      </c>
      <c r="J377" s="1"/>
    </row>
    <row r="378" spans="1:10" x14ac:dyDescent="0.2">
      <c r="A378">
        <v>10378</v>
      </c>
      <c r="B378" t="s">
        <v>0</v>
      </c>
      <c r="C378">
        <v>42</v>
      </c>
      <c r="D378" s="3">
        <v>172.1</v>
      </c>
      <c r="E378" s="3">
        <v>163.79999999999998</v>
      </c>
      <c r="F378" t="s">
        <v>7</v>
      </c>
      <c r="G378" s="2">
        <v>22144.039999999997</v>
      </c>
      <c r="H378">
        <v>0</v>
      </c>
      <c r="I378" t="s">
        <v>4</v>
      </c>
      <c r="J378" s="1"/>
    </row>
    <row r="379" spans="1:10" x14ac:dyDescent="0.2">
      <c r="A379">
        <v>10379</v>
      </c>
      <c r="B379" t="s">
        <v>3</v>
      </c>
      <c r="C379">
        <v>42</v>
      </c>
      <c r="D379" s="3">
        <v>168.9</v>
      </c>
      <c r="E379" s="3">
        <v>200</v>
      </c>
      <c r="F379" t="s">
        <v>7</v>
      </c>
      <c r="G379" s="2">
        <v>7729.6500000000005</v>
      </c>
      <c r="H379">
        <v>2</v>
      </c>
      <c r="I379" t="s">
        <v>5</v>
      </c>
      <c r="J379" s="1"/>
    </row>
    <row r="380" spans="1:10" x14ac:dyDescent="0.2">
      <c r="A380">
        <v>10380</v>
      </c>
      <c r="B380" t="s">
        <v>2</v>
      </c>
      <c r="C380">
        <v>21</v>
      </c>
      <c r="D380" s="3">
        <v>164.2</v>
      </c>
      <c r="E380" s="3">
        <v>165.4</v>
      </c>
      <c r="F380" t="s">
        <v>7</v>
      </c>
      <c r="G380" s="2">
        <v>3077.1000000000004</v>
      </c>
      <c r="H380">
        <v>2</v>
      </c>
      <c r="I380" t="s">
        <v>5</v>
      </c>
      <c r="J380" s="1"/>
    </row>
    <row r="381" spans="1:10" x14ac:dyDescent="0.2">
      <c r="A381">
        <v>10381</v>
      </c>
      <c r="B381" t="s">
        <v>0</v>
      </c>
      <c r="C381">
        <v>19</v>
      </c>
      <c r="D381" s="3">
        <v>166.2</v>
      </c>
      <c r="E381" s="3">
        <v>170.5</v>
      </c>
      <c r="F381" t="s">
        <v>6</v>
      </c>
      <c r="G381" s="2">
        <v>1737.3799999999999</v>
      </c>
      <c r="H381">
        <v>0</v>
      </c>
      <c r="I381" t="s">
        <v>5</v>
      </c>
      <c r="J381" s="1"/>
    </row>
    <row r="382" spans="1:10" x14ac:dyDescent="0.2">
      <c r="A382">
        <v>10382</v>
      </c>
      <c r="B382" t="s">
        <v>3</v>
      </c>
      <c r="C382">
        <v>26</v>
      </c>
      <c r="D382" s="3">
        <v>158.9</v>
      </c>
      <c r="E382" s="3">
        <v>102.1</v>
      </c>
      <c r="F382" t="s">
        <v>6</v>
      </c>
      <c r="G382" s="2">
        <v>4564.2</v>
      </c>
      <c r="H382">
        <v>2</v>
      </c>
      <c r="I382" t="s">
        <v>5</v>
      </c>
      <c r="J382" s="1"/>
    </row>
    <row r="383" spans="1:10" x14ac:dyDescent="0.2">
      <c r="A383">
        <v>10383</v>
      </c>
      <c r="B383" t="s">
        <v>0</v>
      </c>
      <c r="C383">
        <v>47</v>
      </c>
      <c r="D383" s="3">
        <v>160.9</v>
      </c>
      <c r="E383" s="3">
        <v>217.9</v>
      </c>
      <c r="F383" t="s">
        <v>7</v>
      </c>
      <c r="G383" s="2">
        <v>8068.1900000000005</v>
      </c>
      <c r="H383">
        <v>1</v>
      </c>
      <c r="I383" t="s">
        <v>5</v>
      </c>
      <c r="J383" s="1"/>
    </row>
    <row r="384" spans="1:10" x14ac:dyDescent="0.2">
      <c r="A384">
        <v>10384</v>
      </c>
      <c r="B384" t="s">
        <v>1</v>
      </c>
      <c r="C384">
        <v>59</v>
      </c>
      <c r="D384" s="3">
        <v>157.6</v>
      </c>
      <c r="E384" s="3">
        <v>201.2</v>
      </c>
      <c r="F384" t="s">
        <v>6</v>
      </c>
      <c r="G384" s="2">
        <v>14001.14</v>
      </c>
      <c r="H384">
        <v>3</v>
      </c>
      <c r="I384" t="s">
        <v>5</v>
      </c>
      <c r="J384" s="1"/>
    </row>
    <row r="385" spans="1:10" x14ac:dyDescent="0.2">
      <c r="A385">
        <v>10385</v>
      </c>
      <c r="B385" t="s">
        <v>2</v>
      </c>
      <c r="C385">
        <v>19</v>
      </c>
      <c r="D385" s="3">
        <v>159.79999999999998</v>
      </c>
      <c r="E385" s="3">
        <v>145.29999999999998</v>
      </c>
      <c r="F385" t="s">
        <v>6</v>
      </c>
      <c r="G385" s="2">
        <v>2719.28</v>
      </c>
      <c r="H385">
        <v>1</v>
      </c>
      <c r="I385" t="s">
        <v>5</v>
      </c>
      <c r="J385" s="1"/>
    </row>
    <row r="386" spans="1:10" x14ac:dyDescent="0.2">
      <c r="A386">
        <v>10386</v>
      </c>
      <c r="B386" t="s">
        <v>1</v>
      </c>
      <c r="C386">
        <v>22</v>
      </c>
      <c r="D386" s="3">
        <v>157.5</v>
      </c>
      <c r="E386" s="3">
        <v>117.39999999999999</v>
      </c>
      <c r="F386" t="s">
        <v>7</v>
      </c>
      <c r="G386" s="2">
        <v>1674.64</v>
      </c>
      <c r="H386">
        <v>0</v>
      </c>
      <c r="I386" t="s">
        <v>5</v>
      </c>
      <c r="J386" s="1"/>
    </row>
    <row r="387" spans="1:10" x14ac:dyDescent="0.2">
      <c r="A387">
        <v>10387</v>
      </c>
      <c r="B387" t="s">
        <v>3</v>
      </c>
      <c r="C387">
        <v>57</v>
      </c>
      <c r="D387" s="3">
        <v>154.69999999999999</v>
      </c>
      <c r="E387" s="3">
        <v>160.79999999999998</v>
      </c>
      <c r="F387" t="s">
        <v>6</v>
      </c>
      <c r="G387" s="2">
        <v>13224.06</v>
      </c>
      <c r="H387">
        <v>2</v>
      </c>
      <c r="I387" t="s">
        <v>5</v>
      </c>
      <c r="J387" s="1"/>
    </row>
    <row r="388" spans="1:10" x14ac:dyDescent="0.2">
      <c r="A388">
        <v>10388</v>
      </c>
      <c r="B388" t="s">
        <v>0</v>
      </c>
      <c r="C388">
        <v>33</v>
      </c>
      <c r="D388" s="3">
        <v>180.79999999999998</v>
      </c>
      <c r="E388" s="3">
        <v>271.70000000000005</v>
      </c>
      <c r="F388" t="s">
        <v>7</v>
      </c>
      <c r="G388" s="2">
        <v>6059.18</v>
      </c>
      <c r="H388">
        <v>4</v>
      </c>
      <c r="I388" t="s">
        <v>5</v>
      </c>
      <c r="J388" s="1"/>
    </row>
    <row r="389" spans="1:10" x14ac:dyDescent="0.2">
      <c r="A389">
        <v>10389</v>
      </c>
      <c r="B389" t="s">
        <v>3</v>
      </c>
      <c r="C389">
        <v>57</v>
      </c>
      <c r="D389" s="3">
        <v>150.5</v>
      </c>
      <c r="E389" s="3">
        <v>199.7</v>
      </c>
      <c r="F389" t="s">
        <v>6</v>
      </c>
      <c r="G389" s="2">
        <v>14394.4</v>
      </c>
      <c r="H389">
        <v>4</v>
      </c>
      <c r="I389" t="s">
        <v>5</v>
      </c>
      <c r="J389" s="1"/>
    </row>
    <row r="390" spans="1:10" x14ac:dyDescent="0.2">
      <c r="A390">
        <v>10390</v>
      </c>
      <c r="B390" t="s">
        <v>1</v>
      </c>
      <c r="C390">
        <v>55</v>
      </c>
      <c r="D390" s="3">
        <v>181.4</v>
      </c>
      <c r="E390" s="3">
        <v>158.4</v>
      </c>
      <c r="F390" t="s">
        <v>7</v>
      </c>
      <c r="G390" s="2">
        <v>11987.17</v>
      </c>
      <c r="H390">
        <v>3</v>
      </c>
      <c r="I390" t="s">
        <v>5</v>
      </c>
      <c r="J390" s="1"/>
    </row>
    <row r="391" spans="1:10" x14ac:dyDescent="0.2">
      <c r="A391">
        <v>10391</v>
      </c>
      <c r="B391" t="s">
        <v>1</v>
      </c>
      <c r="C391">
        <v>54</v>
      </c>
      <c r="D391" s="3">
        <v>181.79999999999998</v>
      </c>
      <c r="E391" s="3">
        <v>261.10000000000002</v>
      </c>
      <c r="F391" t="s">
        <v>6</v>
      </c>
      <c r="G391" s="2">
        <v>63770.43</v>
      </c>
      <c r="H391">
        <v>0</v>
      </c>
      <c r="I391" t="s">
        <v>4</v>
      </c>
      <c r="J391" s="1"/>
    </row>
    <row r="392" spans="1:10" x14ac:dyDescent="0.2">
      <c r="A392">
        <v>10392</v>
      </c>
      <c r="B392" t="s">
        <v>2</v>
      </c>
      <c r="C392">
        <v>19</v>
      </c>
      <c r="D392" s="3">
        <v>165.2</v>
      </c>
      <c r="E392" s="3">
        <v>187.29999999999998</v>
      </c>
      <c r="F392" t="s">
        <v>6</v>
      </c>
      <c r="G392" s="2">
        <v>2710.8300000000004</v>
      </c>
      <c r="H392">
        <v>1</v>
      </c>
      <c r="I392" t="s">
        <v>5</v>
      </c>
      <c r="J392" s="1"/>
    </row>
    <row r="393" spans="1:10" x14ac:dyDescent="0.2">
      <c r="A393">
        <v>10393</v>
      </c>
      <c r="B393" t="s">
        <v>2</v>
      </c>
      <c r="C393">
        <v>23</v>
      </c>
      <c r="D393" s="3">
        <v>166.7</v>
      </c>
      <c r="E393" s="3">
        <v>228.7</v>
      </c>
      <c r="F393" t="s">
        <v>7</v>
      </c>
      <c r="G393" s="2">
        <v>2775.2000000000003</v>
      </c>
      <c r="H393">
        <v>1</v>
      </c>
      <c r="I393" t="s">
        <v>5</v>
      </c>
      <c r="J393" s="1"/>
    </row>
    <row r="394" spans="1:10" x14ac:dyDescent="0.2">
      <c r="A394">
        <v>10394</v>
      </c>
      <c r="B394" t="s">
        <v>0</v>
      </c>
      <c r="C394">
        <v>58</v>
      </c>
      <c r="D394" s="3">
        <v>177</v>
      </c>
      <c r="E394" s="3">
        <v>293.20000000000005</v>
      </c>
      <c r="F394" t="s">
        <v>7</v>
      </c>
      <c r="G394" s="2">
        <v>11365.960000000001</v>
      </c>
      <c r="H394">
        <v>0</v>
      </c>
      <c r="I394" t="s">
        <v>5</v>
      </c>
      <c r="J394" s="1"/>
    </row>
    <row r="395" spans="1:10" x14ac:dyDescent="0.2">
      <c r="A395">
        <v>10395</v>
      </c>
      <c r="B395" t="s">
        <v>0</v>
      </c>
      <c r="C395">
        <v>40</v>
      </c>
      <c r="D395" s="3">
        <v>176.79999999999998</v>
      </c>
      <c r="E395" s="3">
        <v>264.40000000000003</v>
      </c>
      <c r="F395" t="s">
        <v>6</v>
      </c>
      <c r="G395" s="2">
        <v>5910.95</v>
      </c>
      <c r="H395">
        <v>0</v>
      </c>
      <c r="I395" t="s">
        <v>5</v>
      </c>
      <c r="J395" s="1"/>
    </row>
    <row r="396" spans="1:10" x14ac:dyDescent="0.2">
      <c r="A396">
        <v>10396</v>
      </c>
      <c r="B396" t="s">
        <v>1</v>
      </c>
      <c r="C396">
        <v>21</v>
      </c>
      <c r="D396" s="3">
        <v>157.1</v>
      </c>
      <c r="E396" s="3">
        <v>212.6</v>
      </c>
      <c r="F396" t="s">
        <v>7</v>
      </c>
      <c r="G396" s="2">
        <v>1515.35</v>
      </c>
      <c r="H396">
        <v>0</v>
      </c>
      <c r="I396" t="s">
        <v>5</v>
      </c>
      <c r="J396" s="1"/>
    </row>
    <row r="397" spans="1:10" x14ac:dyDescent="0.2">
      <c r="A397">
        <v>10397</v>
      </c>
      <c r="B397" t="s">
        <v>2</v>
      </c>
      <c r="C397">
        <v>52</v>
      </c>
      <c r="D397" s="3">
        <v>173.6</v>
      </c>
      <c r="E397" s="3">
        <v>228.6</v>
      </c>
      <c r="F397" t="s">
        <v>6</v>
      </c>
      <c r="G397" s="2">
        <v>23887.67</v>
      </c>
      <c r="H397">
        <v>1</v>
      </c>
      <c r="I397" t="s">
        <v>4</v>
      </c>
      <c r="J397" s="1"/>
    </row>
    <row r="398" spans="1:10" x14ac:dyDescent="0.2">
      <c r="A398">
        <v>10398</v>
      </c>
      <c r="B398" t="s">
        <v>0</v>
      </c>
      <c r="C398">
        <v>49</v>
      </c>
      <c r="D398" s="3">
        <v>166.29999999999998</v>
      </c>
      <c r="E398" s="3">
        <v>188.1</v>
      </c>
      <c r="F398" t="s">
        <v>6</v>
      </c>
      <c r="G398" s="2">
        <v>26140.37</v>
      </c>
      <c r="H398">
        <v>1</v>
      </c>
      <c r="I398" t="s">
        <v>5</v>
      </c>
      <c r="J398" s="1"/>
    </row>
    <row r="399" spans="1:10" x14ac:dyDescent="0.2">
      <c r="A399">
        <v>10399</v>
      </c>
      <c r="B399" t="s">
        <v>0</v>
      </c>
      <c r="C399">
        <v>53</v>
      </c>
      <c r="D399" s="3">
        <v>171.6</v>
      </c>
      <c r="E399" s="3">
        <v>160.29999999999998</v>
      </c>
      <c r="F399" t="s">
        <v>7</v>
      </c>
      <c r="G399" s="2">
        <v>10065.42</v>
      </c>
      <c r="H399">
        <v>1</v>
      </c>
      <c r="I399" t="s">
        <v>5</v>
      </c>
      <c r="J399" s="1"/>
    </row>
    <row r="400" spans="1:10" x14ac:dyDescent="0.2">
      <c r="A400">
        <v>10400</v>
      </c>
      <c r="B400" t="s">
        <v>3</v>
      </c>
      <c r="C400">
        <v>18</v>
      </c>
      <c r="D400" s="3">
        <v>160.5</v>
      </c>
      <c r="E400" s="3">
        <v>165.6</v>
      </c>
      <c r="F400" t="s">
        <v>6</v>
      </c>
      <c r="G400" s="2">
        <v>2196.48</v>
      </c>
      <c r="H400">
        <v>0</v>
      </c>
      <c r="I400" t="s">
        <v>5</v>
      </c>
      <c r="J400" s="1"/>
    </row>
    <row r="401" spans="1:10" x14ac:dyDescent="0.2">
      <c r="A401">
        <v>10401</v>
      </c>
      <c r="B401" t="s">
        <v>2</v>
      </c>
      <c r="C401">
        <v>42</v>
      </c>
      <c r="D401" s="3">
        <v>160.9</v>
      </c>
      <c r="E401" s="3">
        <v>142.6</v>
      </c>
      <c r="F401" t="s">
        <v>7</v>
      </c>
      <c r="G401" s="2">
        <v>6358.7800000000007</v>
      </c>
      <c r="H401">
        <v>0</v>
      </c>
      <c r="I401" t="s">
        <v>5</v>
      </c>
      <c r="J401" s="1"/>
    </row>
    <row r="402" spans="1:10" x14ac:dyDescent="0.2">
      <c r="A402">
        <v>10402</v>
      </c>
      <c r="B402" t="s">
        <v>3</v>
      </c>
      <c r="C402">
        <v>43</v>
      </c>
      <c r="D402" s="3">
        <v>154</v>
      </c>
      <c r="E402" s="3">
        <v>166.79999999999998</v>
      </c>
      <c r="F402" t="s">
        <v>6</v>
      </c>
      <c r="G402" s="2">
        <v>19144.579999999998</v>
      </c>
      <c r="H402">
        <v>2</v>
      </c>
      <c r="I402" t="s">
        <v>5</v>
      </c>
      <c r="J402" s="1"/>
    </row>
    <row r="403" spans="1:10" x14ac:dyDescent="0.2">
      <c r="A403">
        <v>10403</v>
      </c>
      <c r="B403" t="s">
        <v>0</v>
      </c>
      <c r="C403">
        <v>25</v>
      </c>
      <c r="D403" s="3">
        <v>178.79999999999998</v>
      </c>
      <c r="E403" s="3">
        <v>136</v>
      </c>
      <c r="F403" t="s">
        <v>7</v>
      </c>
      <c r="G403" s="2">
        <v>19933.46</v>
      </c>
      <c r="H403">
        <v>3</v>
      </c>
      <c r="I403" t="s">
        <v>4</v>
      </c>
      <c r="J403" s="1"/>
    </row>
    <row r="404" spans="1:10" x14ac:dyDescent="0.2">
      <c r="A404">
        <v>10404</v>
      </c>
      <c r="B404" t="s">
        <v>0</v>
      </c>
      <c r="C404">
        <v>23</v>
      </c>
      <c r="D404" s="3">
        <v>178.4</v>
      </c>
      <c r="E404" s="3">
        <v>281.70000000000005</v>
      </c>
      <c r="F404" t="s">
        <v>7</v>
      </c>
      <c r="G404" s="2">
        <v>3597.6000000000004</v>
      </c>
      <c r="H404">
        <v>3</v>
      </c>
      <c r="I404" t="s">
        <v>5</v>
      </c>
      <c r="J404" s="1"/>
    </row>
    <row r="405" spans="1:10" x14ac:dyDescent="0.2">
      <c r="A405">
        <v>10405</v>
      </c>
      <c r="B405" t="s">
        <v>1</v>
      </c>
      <c r="C405">
        <v>22</v>
      </c>
      <c r="D405" s="3">
        <v>154</v>
      </c>
      <c r="E405" s="3">
        <v>123.69999999999999</v>
      </c>
      <c r="F405" t="s">
        <v>6</v>
      </c>
      <c r="G405" s="2">
        <v>2155.69</v>
      </c>
      <c r="H405">
        <v>0</v>
      </c>
      <c r="I405" t="s">
        <v>5</v>
      </c>
      <c r="J405" s="1"/>
    </row>
    <row r="406" spans="1:10" x14ac:dyDescent="0.2">
      <c r="A406">
        <v>10406</v>
      </c>
      <c r="B406" t="s">
        <v>2</v>
      </c>
      <c r="C406">
        <v>46</v>
      </c>
      <c r="D406" s="3">
        <v>178.4</v>
      </c>
      <c r="E406" s="3">
        <v>239.1</v>
      </c>
      <c r="F406" t="s">
        <v>6</v>
      </c>
      <c r="G406" s="2">
        <v>21677.289999999997</v>
      </c>
      <c r="H406">
        <v>1</v>
      </c>
      <c r="I406" t="s">
        <v>4</v>
      </c>
      <c r="J406" s="1"/>
    </row>
    <row r="407" spans="1:10" x14ac:dyDescent="0.2">
      <c r="A407">
        <v>10407</v>
      </c>
      <c r="B407" t="s">
        <v>2</v>
      </c>
      <c r="C407">
        <v>60</v>
      </c>
      <c r="D407" s="3">
        <v>155.5</v>
      </c>
      <c r="E407" s="3">
        <v>153.69999999999999</v>
      </c>
      <c r="F407" t="s">
        <v>7</v>
      </c>
      <c r="G407" s="2">
        <v>12523.61</v>
      </c>
      <c r="H407">
        <v>0</v>
      </c>
      <c r="I407" t="s">
        <v>5</v>
      </c>
      <c r="J407" s="1"/>
    </row>
    <row r="408" spans="1:10" x14ac:dyDescent="0.2">
      <c r="A408">
        <v>10408</v>
      </c>
      <c r="B408" t="s">
        <v>3</v>
      </c>
      <c r="C408">
        <v>35</v>
      </c>
      <c r="D408" s="3">
        <v>172</v>
      </c>
      <c r="E408" s="3">
        <v>217.5</v>
      </c>
      <c r="F408" t="s">
        <v>6</v>
      </c>
      <c r="G408" s="2">
        <v>24915.05</v>
      </c>
      <c r="H408">
        <v>2</v>
      </c>
      <c r="I408" t="s">
        <v>5</v>
      </c>
      <c r="J408" s="1"/>
    </row>
    <row r="409" spans="1:10" x14ac:dyDescent="0.2">
      <c r="A409">
        <v>10409</v>
      </c>
      <c r="B409" t="s">
        <v>2</v>
      </c>
      <c r="C409">
        <v>24</v>
      </c>
      <c r="D409" s="3">
        <v>158.79999999999998</v>
      </c>
      <c r="E409" s="3">
        <v>212.79999999999998</v>
      </c>
      <c r="F409" t="s">
        <v>7</v>
      </c>
      <c r="G409" s="2">
        <v>3537.71</v>
      </c>
      <c r="H409">
        <v>2</v>
      </c>
      <c r="I409" t="s">
        <v>5</v>
      </c>
      <c r="J409" s="1"/>
    </row>
    <row r="410" spans="1:10" x14ac:dyDescent="0.2">
      <c r="A410">
        <v>10410</v>
      </c>
      <c r="B410" t="s">
        <v>1</v>
      </c>
      <c r="C410">
        <v>25</v>
      </c>
      <c r="D410" s="3">
        <v>165.6</v>
      </c>
      <c r="E410" s="3">
        <v>225.5</v>
      </c>
      <c r="F410" t="s">
        <v>6</v>
      </c>
      <c r="G410" s="2">
        <v>3238.44</v>
      </c>
      <c r="H410">
        <v>1</v>
      </c>
      <c r="I410" t="s">
        <v>5</v>
      </c>
      <c r="J410" s="1"/>
    </row>
    <row r="411" spans="1:10" x14ac:dyDescent="0.2">
      <c r="A411">
        <v>10411</v>
      </c>
      <c r="B411" t="s">
        <v>1</v>
      </c>
      <c r="C411">
        <v>41</v>
      </c>
      <c r="D411" s="3">
        <v>168.1</v>
      </c>
      <c r="E411" s="3">
        <v>193.29999999999998</v>
      </c>
      <c r="F411" t="s">
        <v>6</v>
      </c>
      <c r="G411" s="2">
        <v>6185.33</v>
      </c>
      <c r="H411">
        <v>0</v>
      </c>
      <c r="I411" t="s">
        <v>5</v>
      </c>
      <c r="J411" s="1"/>
    </row>
    <row r="412" spans="1:10" x14ac:dyDescent="0.2">
      <c r="A412">
        <v>10412</v>
      </c>
      <c r="B412" t="s">
        <v>3</v>
      </c>
      <c r="C412">
        <v>46</v>
      </c>
      <c r="D412" s="3">
        <v>169.79999999999998</v>
      </c>
      <c r="E412" s="3">
        <v>197.7</v>
      </c>
      <c r="F412" t="s">
        <v>6</v>
      </c>
      <c r="G412" s="2">
        <v>42111.670000000006</v>
      </c>
      <c r="H412">
        <v>0</v>
      </c>
      <c r="I412" t="s">
        <v>4</v>
      </c>
      <c r="J412" s="1"/>
    </row>
    <row r="413" spans="1:10" x14ac:dyDescent="0.2">
      <c r="A413">
        <v>10413</v>
      </c>
      <c r="B413" t="s">
        <v>1</v>
      </c>
      <c r="C413">
        <v>43</v>
      </c>
      <c r="D413" s="3">
        <v>171.1</v>
      </c>
      <c r="E413" s="3">
        <v>140.4</v>
      </c>
      <c r="F413" t="s">
        <v>7</v>
      </c>
      <c r="G413" s="2">
        <v>14478.34</v>
      </c>
      <c r="H413">
        <v>5</v>
      </c>
      <c r="I413" t="s">
        <v>5</v>
      </c>
      <c r="J413" s="1"/>
    </row>
    <row r="414" spans="1:10" x14ac:dyDescent="0.2">
      <c r="A414">
        <v>10414</v>
      </c>
      <c r="B414" t="s">
        <v>0</v>
      </c>
      <c r="C414">
        <v>53</v>
      </c>
      <c r="D414" s="3">
        <v>181.5</v>
      </c>
      <c r="E414" s="3">
        <v>221.29999999999998</v>
      </c>
      <c r="F414" t="s">
        <v>6</v>
      </c>
      <c r="G414" s="2">
        <v>11150.78</v>
      </c>
      <c r="H414">
        <v>2</v>
      </c>
      <c r="I414" t="s">
        <v>5</v>
      </c>
      <c r="J414" s="1"/>
    </row>
    <row r="415" spans="1:10" x14ac:dyDescent="0.2">
      <c r="A415">
        <v>10415</v>
      </c>
      <c r="B415" t="s">
        <v>2</v>
      </c>
      <c r="C415">
        <v>26</v>
      </c>
      <c r="D415" s="3">
        <v>162.1</v>
      </c>
      <c r="E415" s="3">
        <v>149</v>
      </c>
      <c r="F415" t="s">
        <v>6</v>
      </c>
      <c r="G415" s="2">
        <v>3176.2900000000004</v>
      </c>
      <c r="H415">
        <v>0</v>
      </c>
      <c r="I415" t="s">
        <v>5</v>
      </c>
      <c r="J415" s="1"/>
    </row>
    <row r="416" spans="1:10" x14ac:dyDescent="0.2">
      <c r="A416">
        <v>10416</v>
      </c>
      <c r="B416" t="s">
        <v>0</v>
      </c>
      <c r="C416">
        <v>49</v>
      </c>
      <c r="D416" s="3">
        <v>155.1</v>
      </c>
      <c r="E416" s="3">
        <v>135.4</v>
      </c>
      <c r="F416" t="s">
        <v>7</v>
      </c>
      <c r="G416" s="2">
        <v>8116.68</v>
      </c>
      <c r="H416">
        <v>0</v>
      </c>
      <c r="I416" t="s">
        <v>5</v>
      </c>
      <c r="J416" s="1"/>
    </row>
    <row r="417" spans="1:10" x14ac:dyDescent="0.2">
      <c r="A417">
        <v>10417</v>
      </c>
      <c r="B417" t="s">
        <v>1</v>
      </c>
      <c r="C417">
        <v>18</v>
      </c>
      <c r="D417" s="3">
        <v>171.29999999999998</v>
      </c>
      <c r="E417" s="3">
        <v>155</v>
      </c>
      <c r="F417" t="s">
        <v>6</v>
      </c>
      <c r="G417" s="2">
        <v>36149.490000000005</v>
      </c>
      <c r="H417">
        <v>0</v>
      </c>
      <c r="I417" t="s">
        <v>4</v>
      </c>
      <c r="J417" s="1"/>
    </row>
    <row r="418" spans="1:10" x14ac:dyDescent="0.2">
      <c r="A418">
        <v>10418</v>
      </c>
      <c r="B418" t="s">
        <v>2</v>
      </c>
      <c r="C418">
        <v>20</v>
      </c>
      <c r="D418" s="3">
        <v>162.4</v>
      </c>
      <c r="E418" s="3">
        <v>241.2</v>
      </c>
      <c r="F418" t="s">
        <v>7</v>
      </c>
      <c r="G418" s="2">
        <v>1769.54</v>
      </c>
      <c r="H418">
        <v>0</v>
      </c>
      <c r="I418" t="s">
        <v>5</v>
      </c>
      <c r="J418" s="1"/>
    </row>
    <row r="419" spans="1:10" x14ac:dyDescent="0.2">
      <c r="A419">
        <v>10419</v>
      </c>
      <c r="B419" t="s">
        <v>1</v>
      </c>
      <c r="C419">
        <v>18</v>
      </c>
      <c r="D419" s="3">
        <v>188.1</v>
      </c>
      <c r="E419" s="3">
        <v>305.10000000000002</v>
      </c>
      <c r="F419" t="s">
        <v>7</v>
      </c>
      <c r="G419" s="2">
        <v>1149.4000000000001</v>
      </c>
      <c r="H419">
        <v>0</v>
      </c>
      <c r="I419" t="s">
        <v>5</v>
      </c>
      <c r="J419" s="1"/>
    </row>
    <row r="420" spans="1:10" x14ac:dyDescent="0.2">
      <c r="A420">
        <v>10420</v>
      </c>
      <c r="B420" t="s">
        <v>1</v>
      </c>
      <c r="C420">
        <v>64</v>
      </c>
      <c r="D420" s="3">
        <v>183.4</v>
      </c>
      <c r="E420" s="3">
        <v>214.9</v>
      </c>
      <c r="F420" t="s">
        <v>6</v>
      </c>
      <c r="G420" s="2">
        <v>27037.919999999998</v>
      </c>
      <c r="H420">
        <v>0</v>
      </c>
      <c r="I420" t="s">
        <v>4</v>
      </c>
      <c r="J420" s="1"/>
    </row>
    <row r="421" spans="1:10" x14ac:dyDescent="0.2">
      <c r="A421">
        <v>10421</v>
      </c>
      <c r="B421" t="s">
        <v>0</v>
      </c>
      <c r="C421">
        <v>28</v>
      </c>
      <c r="D421" s="3">
        <v>164.9</v>
      </c>
      <c r="E421" s="3">
        <v>241.79999999999998</v>
      </c>
      <c r="F421" t="s">
        <v>7</v>
      </c>
      <c r="G421" s="2">
        <v>3277.17</v>
      </c>
      <c r="H421">
        <v>1</v>
      </c>
      <c r="I421" t="s">
        <v>5</v>
      </c>
      <c r="J421" s="1"/>
    </row>
    <row r="422" spans="1:10" x14ac:dyDescent="0.2">
      <c r="A422">
        <v>10422</v>
      </c>
      <c r="B422" t="s">
        <v>3</v>
      </c>
      <c r="C422">
        <v>47</v>
      </c>
      <c r="D422" s="3">
        <v>156.9</v>
      </c>
      <c r="E422" s="3">
        <v>166</v>
      </c>
      <c r="F422" t="s">
        <v>7</v>
      </c>
      <c r="G422" s="2">
        <v>9225.26</v>
      </c>
      <c r="H422">
        <v>2</v>
      </c>
      <c r="I422" t="s">
        <v>5</v>
      </c>
      <c r="J422" s="1"/>
    </row>
    <row r="423" spans="1:10" x14ac:dyDescent="0.2">
      <c r="A423">
        <v>10423</v>
      </c>
      <c r="B423" t="s">
        <v>0</v>
      </c>
      <c r="C423">
        <v>37</v>
      </c>
      <c r="D423" s="3">
        <v>166.1</v>
      </c>
      <c r="E423" s="3">
        <v>207.4</v>
      </c>
      <c r="F423" t="s">
        <v>6</v>
      </c>
      <c r="G423" s="2">
        <v>39836.520000000004</v>
      </c>
      <c r="H423">
        <v>2</v>
      </c>
      <c r="I423" t="s">
        <v>4</v>
      </c>
      <c r="J423" s="1"/>
    </row>
    <row r="424" spans="1:10" x14ac:dyDescent="0.2">
      <c r="A424">
        <v>10424</v>
      </c>
      <c r="B424" t="s">
        <v>1</v>
      </c>
      <c r="C424">
        <v>18</v>
      </c>
      <c r="D424" s="3">
        <v>171.29999999999998</v>
      </c>
      <c r="E424" s="3">
        <v>181.79999999999998</v>
      </c>
      <c r="F424" t="s">
        <v>7</v>
      </c>
      <c r="G424" s="2">
        <v>34303.170000000006</v>
      </c>
      <c r="H424">
        <v>2</v>
      </c>
      <c r="I424" t="s">
        <v>4</v>
      </c>
      <c r="J424" s="1"/>
    </row>
    <row r="425" spans="1:10" x14ac:dyDescent="0.2">
      <c r="A425">
        <v>10425</v>
      </c>
      <c r="B425" t="s">
        <v>1</v>
      </c>
      <c r="C425">
        <v>46</v>
      </c>
      <c r="D425" s="3">
        <v>180.79999999999998</v>
      </c>
      <c r="E425" s="3">
        <v>248.2</v>
      </c>
      <c r="F425" t="s">
        <v>7</v>
      </c>
      <c r="G425" s="2">
        <v>46151.130000000005</v>
      </c>
      <c r="H425">
        <v>3</v>
      </c>
      <c r="I425" t="s">
        <v>4</v>
      </c>
      <c r="J425" s="1"/>
    </row>
    <row r="426" spans="1:10" x14ac:dyDescent="0.2">
      <c r="A426">
        <v>10426</v>
      </c>
      <c r="B426" t="s">
        <v>2</v>
      </c>
      <c r="C426">
        <v>46</v>
      </c>
      <c r="D426" s="3">
        <v>155.19999999999999</v>
      </c>
      <c r="E426" s="3">
        <v>228</v>
      </c>
      <c r="F426" t="s">
        <v>7</v>
      </c>
      <c r="G426" s="2">
        <v>7526.71</v>
      </c>
      <c r="H426">
        <v>0</v>
      </c>
      <c r="I426" t="s">
        <v>5</v>
      </c>
      <c r="J426" s="1"/>
    </row>
    <row r="427" spans="1:10" x14ac:dyDescent="0.2">
      <c r="A427">
        <v>10427</v>
      </c>
      <c r="B427" t="s">
        <v>1</v>
      </c>
      <c r="C427">
        <v>58</v>
      </c>
      <c r="D427" s="3">
        <v>172.6</v>
      </c>
      <c r="E427" s="3">
        <v>233.79999999999998</v>
      </c>
      <c r="F427" t="s">
        <v>6</v>
      </c>
      <c r="G427" s="2">
        <v>24227.34</v>
      </c>
      <c r="H427">
        <v>0</v>
      </c>
      <c r="I427" t="s">
        <v>5</v>
      </c>
      <c r="J427" s="1"/>
    </row>
    <row r="428" spans="1:10" x14ac:dyDescent="0.2">
      <c r="A428">
        <v>10428</v>
      </c>
      <c r="B428" t="s">
        <v>0</v>
      </c>
      <c r="C428">
        <v>30</v>
      </c>
      <c r="D428" s="3">
        <v>183</v>
      </c>
      <c r="E428" s="3">
        <v>237.79999999999998</v>
      </c>
      <c r="F428" t="s">
        <v>6</v>
      </c>
      <c r="G428" s="2">
        <v>3554.21</v>
      </c>
      <c r="H428">
        <v>0</v>
      </c>
      <c r="I428" t="s">
        <v>5</v>
      </c>
      <c r="J428" s="1"/>
    </row>
    <row r="429" spans="1:10" x14ac:dyDescent="0.2">
      <c r="A429">
        <v>10429</v>
      </c>
      <c r="B429" t="s">
        <v>1</v>
      </c>
      <c r="C429">
        <v>39</v>
      </c>
      <c r="D429" s="3">
        <v>180.6</v>
      </c>
      <c r="E429" s="3">
        <v>170</v>
      </c>
      <c r="F429" t="s">
        <v>6</v>
      </c>
      <c r="G429" s="2">
        <v>8596.83</v>
      </c>
      <c r="H429">
        <v>5</v>
      </c>
      <c r="I429" t="s">
        <v>5</v>
      </c>
      <c r="J429" s="1"/>
    </row>
    <row r="430" spans="1:10" x14ac:dyDescent="0.2">
      <c r="A430">
        <v>10430</v>
      </c>
      <c r="B430" t="s">
        <v>2</v>
      </c>
      <c r="C430">
        <v>40</v>
      </c>
      <c r="D430" s="3">
        <v>173.5</v>
      </c>
      <c r="E430" s="3">
        <v>259</v>
      </c>
      <c r="F430" t="s">
        <v>6</v>
      </c>
      <c r="G430" s="2">
        <v>8059.68</v>
      </c>
      <c r="H430">
        <v>3</v>
      </c>
      <c r="I430" t="s">
        <v>5</v>
      </c>
      <c r="J430" s="1"/>
    </row>
    <row r="431" spans="1:10" x14ac:dyDescent="0.2">
      <c r="A431">
        <v>10431</v>
      </c>
      <c r="B431" t="s">
        <v>3</v>
      </c>
      <c r="C431">
        <v>41</v>
      </c>
      <c r="D431" s="3">
        <v>157.79999999999998</v>
      </c>
      <c r="E431" s="3">
        <v>142.4</v>
      </c>
      <c r="F431" t="s">
        <v>6</v>
      </c>
      <c r="G431" s="2">
        <v>7358.18</v>
      </c>
      <c r="H431">
        <v>1</v>
      </c>
      <c r="I431" t="s">
        <v>5</v>
      </c>
      <c r="J431" s="1"/>
    </row>
    <row r="432" spans="1:10" x14ac:dyDescent="0.2">
      <c r="A432">
        <v>10432</v>
      </c>
      <c r="B432" t="s">
        <v>1</v>
      </c>
      <c r="C432">
        <v>30</v>
      </c>
      <c r="D432" s="3">
        <v>173.6</v>
      </c>
      <c r="E432" s="3">
        <v>242.2</v>
      </c>
      <c r="F432" t="s">
        <v>7</v>
      </c>
      <c r="G432" s="2">
        <v>36950.26</v>
      </c>
      <c r="H432">
        <v>0</v>
      </c>
      <c r="I432" t="s">
        <v>4</v>
      </c>
      <c r="J432" s="1"/>
    </row>
    <row r="433" spans="1:10" x14ac:dyDescent="0.2">
      <c r="A433">
        <v>10433</v>
      </c>
      <c r="B433" t="s">
        <v>2</v>
      </c>
      <c r="C433">
        <v>48</v>
      </c>
      <c r="D433" s="3">
        <v>156.4</v>
      </c>
      <c r="E433" s="3">
        <v>147.69999999999999</v>
      </c>
      <c r="F433" t="s">
        <v>7</v>
      </c>
      <c r="G433" s="2">
        <v>8765.25</v>
      </c>
      <c r="H433">
        <v>1</v>
      </c>
      <c r="I433" t="s">
        <v>5</v>
      </c>
      <c r="J433" s="1"/>
    </row>
    <row r="434" spans="1:10" x14ac:dyDescent="0.2">
      <c r="A434">
        <v>10434</v>
      </c>
      <c r="B434" t="s">
        <v>0</v>
      </c>
      <c r="C434">
        <v>51</v>
      </c>
      <c r="D434" s="3">
        <v>176.5</v>
      </c>
      <c r="E434" s="3">
        <v>235</v>
      </c>
      <c r="F434" t="s">
        <v>6</v>
      </c>
      <c r="G434" s="2">
        <v>9872.7100000000009</v>
      </c>
      <c r="H434">
        <v>1</v>
      </c>
      <c r="I434" t="s">
        <v>5</v>
      </c>
      <c r="J434" s="1"/>
    </row>
    <row r="435" spans="1:10" x14ac:dyDescent="0.2">
      <c r="A435">
        <v>10435</v>
      </c>
      <c r="B435" t="s">
        <v>0</v>
      </c>
      <c r="C435">
        <v>35</v>
      </c>
      <c r="D435" s="3">
        <v>174.5</v>
      </c>
      <c r="E435" s="3">
        <v>197.9</v>
      </c>
      <c r="F435" t="s">
        <v>6</v>
      </c>
      <c r="G435" s="2">
        <v>5240.7700000000004</v>
      </c>
      <c r="H435">
        <v>1</v>
      </c>
      <c r="I435" t="s">
        <v>5</v>
      </c>
      <c r="J435" s="1"/>
    </row>
    <row r="436" spans="1:10" x14ac:dyDescent="0.2">
      <c r="A436">
        <v>10436</v>
      </c>
      <c r="B436" t="s">
        <v>0</v>
      </c>
      <c r="C436">
        <v>43</v>
      </c>
      <c r="D436" s="3">
        <v>169.29999999999998</v>
      </c>
      <c r="E436" s="3">
        <v>146.69999999999999</v>
      </c>
      <c r="F436" t="s">
        <v>6</v>
      </c>
      <c r="G436" s="2">
        <v>7337.75</v>
      </c>
      <c r="H436">
        <v>1</v>
      </c>
      <c r="I436" t="s">
        <v>5</v>
      </c>
      <c r="J436" s="1"/>
    </row>
    <row r="437" spans="1:10" x14ac:dyDescent="0.2">
      <c r="A437">
        <v>10437</v>
      </c>
      <c r="B437" t="s">
        <v>2</v>
      </c>
      <c r="C437">
        <v>36</v>
      </c>
      <c r="D437" s="3">
        <v>163</v>
      </c>
      <c r="E437" s="3">
        <v>253.7</v>
      </c>
      <c r="F437" t="s">
        <v>6</v>
      </c>
      <c r="G437" s="2">
        <v>5272.18</v>
      </c>
      <c r="H437">
        <v>0</v>
      </c>
      <c r="I437" t="s">
        <v>5</v>
      </c>
      <c r="J437" s="1"/>
    </row>
    <row r="438" spans="1:10" x14ac:dyDescent="0.2">
      <c r="A438">
        <v>10438</v>
      </c>
      <c r="B438" t="s">
        <v>3</v>
      </c>
      <c r="C438">
        <v>64</v>
      </c>
      <c r="D438" s="3">
        <v>158.19999999999999</v>
      </c>
      <c r="E438" s="3">
        <v>145.1</v>
      </c>
      <c r="F438" t="s">
        <v>6</v>
      </c>
      <c r="G438" s="2">
        <v>16069.09</v>
      </c>
      <c r="H438">
        <v>2</v>
      </c>
      <c r="I438" t="s">
        <v>5</v>
      </c>
      <c r="J438" s="1"/>
    </row>
    <row r="439" spans="1:10" x14ac:dyDescent="0.2">
      <c r="A439">
        <v>10439</v>
      </c>
      <c r="B439" t="s">
        <v>0</v>
      </c>
      <c r="C439">
        <v>47</v>
      </c>
      <c r="D439" s="3">
        <v>177.6</v>
      </c>
      <c r="E439" s="3">
        <v>190.9</v>
      </c>
      <c r="F439" t="s">
        <v>6</v>
      </c>
      <c r="G439" s="2">
        <v>26236.579999999998</v>
      </c>
      <c r="H439">
        <v>1</v>
      </c>
      <c r="I439" t="s">
        <v>5</v>
      </c>
      <c r="J439" s="1"/>
    </row>
    <row r="440" spans="1:10" x14ac:dyDescent="0.2">
      <c r="A440">
        <v>10440</v>
      </c>
      <c r="B440" t="s">
        <v>1</v>
      </c>
      <c r="C440">
        <v>40</v>
      </c>
      <c r="D440" s="3">
        <v>181.29999999999998</v>
      </c>
      <c r="E440" s="3">
        <v>193.5</v>
      </c>
      <c r="F440" t="s">
        <v>7</v>
      </c>
      <c r="G440" s="2">
        <v>17179.53</v>
      </c>
      <c r="H440">
        <v>1</v>
      </c>
      <c r="I440" t="s">
        <v>4</v>
      </c>
      <c r="J440" s="1"/>
    </row>
    <row r="441" spans="1:10" x14ac:dyDescent="0.2">
      <c r="A441">
        <v>10441</v>
      </c>
      <c r="B441" t="s">
        <v>3</v>
      </c>
      <c r="C441">
        <v>54</v>
      </c>
      <c r="D441" s="3">
        <v>167.1</v>
      </c>
      <c r="E441" s="3">
        <v>166.1</v>
      </c>
      <c r="F441" t="s">
        <v>6</v>
      </c>
      <c r="G441" s="2">
        <v>11512.41</v>
      </c>
      <c r="H441">
        <v>1</v>
      </c>
      <c r="I441" t="s">
        <v>5</v>
      </c>
      <c r="J441" s="1"/>
    </row>
    <row r="442" spans="1:10" x14ac:dyDescent="0.2">
      <c r="A442">
        <v>10442</v>
      </c>
      <c r="B442" t="s">
        <v>0</v>
      </c>
      <c r="C442">
        <v>19</v>
      </c>
      <c r="D442" s="3">
        <v>170.6</v>
      </c>
      <c r="E442" s="3">
        <v>214.1</v>
      </c>
      <c r="F442" t="s">
        <v>6</v>
      </c>
      <c r="G442" s="2">
        <v>36397.58</v>
      </c>
      <c r="H442">
        <v>2</v>
      </c>
      <c r="I442" t="s">
        <v>4</v>
      </c>
      <c r="J442" s="1"/>
    </row>
    <row r="443" spans="1:10" x14ac:dyDescent="0.2">
      <c r="A443">
        <v>10443</v>
      </c>
      <c r="B443" t="s">
        <v>0</v>
      </c>
      <c r="C443">
        <v>26</v>
      </c>
      <c r="D443" s="3">
        <v>166.79999999999998</v>
      </c>
      <c r="E443" s="3">
        <v>126.89999999999999</v>
      </c>
      <c r="F443" t="s">
        <v>6</v>
      </c>
      <c r="G443" s="2">
        <v>3410.3300000000004</v>
      </c>
      <c r="H443">
        <v>1</v>
      </c>
      <c r="I443" t="s">
        <v>5</v>
      </c>
      <c r="J443" s="1"/>
    </row>
    <row r="444" spans="1:10" x14ac:dyDescent="0.2">
      <c r="A444">
        <v>10444</v>
      </c>
      <c r="B444" t="s">
        <v>2</v>
      </c>
      <c r="C444">
        <v>42</v>
      </c>
      <c r="D444" s="3">
        <v>175</v>
      </c>
      <c r="E444" s="3">
        <v>250.29999999999998</v>
      </c>
      <c r="F444" t="s">
        <v>7</v>
      </c>
      <c r="G444" s="2">
        <v>32787.46</v>
      </c>
      <c r="H444">
        <v>3</v>
      </c>
      <c r="I444" t="s">
        <v>4</v>
      </c>
      <c r="J444" s="1"/>
    </row>
    <row r="445" spans="1:10" x14ac:dyDescent="0.2">
      <c r="A445">
        <v>10445</v>
      </c>
      <c r="B445" t="s">
        <v>2</v>
      </c>
      <c r="C445">
        <v>28</v>
      </c>
      <c r="D445" s="3">
        <v>167.1</v>
      </c>
      <c r="E445" s="3">
        <v>145.19999999999999</v>
      </c>
      <c r="F445" t="s">
        <v>7</v>
      </c>
      <c r="G445" s="2">
        <v>3062.51</v>
      </c>
      <c r="H445">
        <v>0</v>
      </c>
      <c r="I445" t="s">
        <v>5</v>
      </c>
      <c r="J445" s="1"/>
    </row>
    <row r="446" spans="1:10" x14ac:dyDescent="0.2">
      <c r="A446">
        <v>10446</v>
      </c>
      <c r="B446" t="s">
        <v>3</v>
      </c>
      <c r="C446">
        <v>60</v>
      </c>
      <c r="D446" s="3">
        <v>167.5</v>
      </c>
      <c r="E446" s="3">
        <v>125.1</v>
      </c>
      <c r="F446" t="s">
        <v>7</v>
      </c>
      <c r="G446" s="2">
        <v>12731</v>
      </c>
      <c r="H446">
        <v>0</v>
      </c>
      <c r="I446" t="s">
        <v>5</v>
      </c>
      <c r="J446" s="1"/>
    </row>
    <row r="447" spans="1:10" x14ac:dyDescent="0.2">
      <c r="A447">
        <v>10447</v>
      </c>
      <c r="B447" t="s">
        <v>1</v>
      </c>
      <c r="C447">
        <v>20</v>
      </c>
      <c r="D447" s="3">
        <v>174.7</v>
      </c>
      <c r="E447" s="3">
        <v>207.1</v>
      </c>
      <c r="F447" t="s">
        <v>6</v>
      </c>
      <c r="G447" s="2">
        <v>26125.679999999997</v>
      </c>
      <c r="H447">
        <v>0</v>
      </c>
      <c r="I447" t="s">
        <v>4</v>
      </c>
      <c r="J447" s="1"/>
    </row>
    <row r="448" spans="1:10" x14ac:dyDescent="0.2">
      <c r="A448">
        <v>10448</v>
      </c>
      <c r="B448" t="s">
        <v>3</v>
      </c>
      <c r="C448">
        <v>56</v>
      </c>
      <c r="D448" s="3">
        <v>156.4</v>
      </c>
      <c r="E448" s="3">
        <v>169</v>
      </c>
      <c r="F448" t="s">
        <v>7</v>
      </c>
      <c r="G448" s="2">
        <v>11165.42</v>
      </c>
      <c r="H448">
        <v>0</v>
      </c>
      <c r="I448" t="s">
        <v>5</v>
      </c>
      <c r="J448" s="1"/>
    </row>
    <row r="449" spans="1:10" x14ac:dyDescent="0.2">
      <c r="A449">
        <v>10449</v>
      </c>
      <c r="B449" t="s">
        <v>3</v>
      </c>
      <c r="C449">
        <v>39</v>
      </c>
      <c r="D449" s="3">
        <v>167</v>
      </c>
      <c r="E449" s="3">
        <v>168.29999999999998</v>
      </c>
      <c r="F449" t="s">
        <v>6</v>
      </c>
      <c r="G449" s="2">
        <v>21659.94</v>
      </c>
      <c r="H449">
        <v>3</v>
      </c>
      <c r="I449" t="s">
        <v>4</v>
      </c>
      <c r="J449" s="1"/>
    </row>
    <row r="450" spans="1:10" x14ac:dyDescent="0.2">
      <c r="A450">
        <v>10450</v>
      </c>
      <c r="B450" t="s">
        <v>0</v>
      </c>
      <c r="C450">
        <v>19</v>
      </c>
      <c r="D450" s="3">
        <v>176.1</v>
      </c>
      <c r="E450" s="3">
        <v>235.2</v>
      </c>
      <c r="F450" t="s">
        <v>7</v>
      </c>
      <c r="G450" s="2">
        <v>34828.660000000003</v>
      </c>
      <c r="H450">
        <v>0</v>
      </c>
      <c r="I450" t="s">
        <v>4</v>
      </c>
      <c r="J450" s="1"/>
    </row>
    <row r="451" spans="1:10" x14ac:dyDescent="0.2">
      <c r="A451">
        <v>10451</v>
      </c>
      <c r="B451" t="s">
        <v>3</v>
      </c>
      <c r="C451">
        <v>28</v>
      </c>
      <c r="D451" s="3">
        <v>153.9</v>
      </c>
      <c r="E451" s="3">
        <v>130.9</v>
      </c>
      <c r="F451" t="s">
        <v>7</v>
      </c>
      <c r="G451" s="2">
        <v>4428.8900000000003</v>
      </c>
      <c r="H451">
        <v>2</v>
      </c>
      <c r="I451" t="s">
        <v>5</v>
      </c>
      <c r="J451" s="1"/>
    </row>
    <row r="452" spans="1:10" x14ac:dyDescent="0.2">
      <c r="A452">
        <v>10452</v>
      </c>
      <c r="B452" t="s">
        <v>1</v>
      </c>
      <c r="C452">
        <v>30</v>
      </c>
      <c r="D452" s="3">
        <v>170.29999999999998</v>
      </c>
      <c r="E452" s="3">
        <v>258.70000000000005</v>
      </c>
      <c r="F452" t="s">
        <v>7</v>
      </c>
      <c r="G452" s="2">
        <v>4266.17</v>
      </c>
      <c r="H452">
        <v>2</v>
      </c>
      <c r="I452" t="s">
        <v>5</v>
      </c>
      <c r="J452" s="1"/>
    </row>
    <row r="453" spans="1:10" x14ac:dyDescent="0.2">
      <c r="A453">
        <v>10453</v>
      </c>
      <c r="B453" t="s">
        <v>2</v>
      </c>
      <c r="C453">
        <v>49</v>
      </c>
      <c r="D453" s="3">
        <v>163.19999999999999</v>
      </c>
      <c r="E453" s="3">
        <v>246.1</v>
      </c>
      <c r="F453" t="s">
        <v>6</v>
      </c>
      <c r="G453" s="2">
        <v>8988.16</v>
      </c>
      <c r="H453">
        <v>0</v>
      </c>
      <c r="I453" t="s">
        <v>5</v>
      </c>
      <c r="J453" s="1"/>
    </row>
    <row r="454" spans="1:10" x14ac:dyDescent="0.2">
      <c r="A454">
        <v>10454</v>
      </c>
      <c r="B454" t="s">
        <v>2</v>
      </c>
      <c r="C454">
        <v>54</v>
      </c>
      <c r="D454" s="3">
        <v>152.29999999999998</v>
      </c>
      <c r="E454" s="3">
        <v>122.6</v>
      </c>
      <c r="F454" t="s">
        <v>6</v>
      </c>
      <c r="G454" s="2">
        <v>12475.36</v>
      </c>
      <c r="H454">
        <v>3</v>
      </c>
      <c r="I454" t="s">
        <v>5</v>
      </c>
      <c r="J454" s="1"/>
    </row>
    <row r="455" spans="1:10" x14ac:dyDescent="0.2">
      <c r="A455">
        <v>10455</v>
      </c>
      <c r="B455" t="s">
        <v>3</v>
      </c>
      <c r="C455">
        <v>63</v>
      </c>
      <c r="D455" s="3">
        <v>164.2</v>
      </c>
      <c r="E455" s="3">
        <v>194.1</v>
      </c>
      <c r="F455" t="s">
        <v>7</v>
      </c>
      <c r="G455" s="2">
        <v>13981.86</v>
      </c>
      <c r="H455">
        <v>0</v>
      </c>
      <c r="I455" t="s">
        <v>5</v>
      </c>
      <c r="J455" s="1"/>
    </row>
    <row r="456" spans="1:10" x14ac:dyDescent="0.2">
      <c r="A456">
        <v>10456</v>
      </c>
      <c r="B456" t="s">
        <v>1</v>
      </c>
      <c r="C456">
        <v>18</v>
      </c>
      <c r="D456" s="3">
        <v>174.5</v>
      </c>
      <c r="E456" s="3">
        <v>194.2</v>
      </c>
      <c r="F456" t="s">
        <v>7</v>
      </c>
      <c r="G456" s="2">
        <v>36307.800000000003</v>
      </c>
      <c r="H456">
        <v>0</v>
      </c>
      <c r="I456" t="s">
        <v>4</v>
      </c>
      <c r="J456" s="1"/>
    </row>
    <row r="457" spans="1:10" x14ac:dyDescent="0.2">
      <c r="A457">
        <v>10457</v>
      </c>
      <c r="B457" t="s">
        <v>2</v>
      </c>
      <c r="C457">
        <v>48</v>
      </c>
      <c r="D457" s="3">
        <v>151.69999999999999</v>
      </c>
      <c r="E457" s="3">
        <v>176.6</v>
      </c>
      <c r="F457" t="s">
        <v>6</v>
      </c>
      <c r="G457" s="2">
        <v>11033.67</v>
      </c>
      <c r="H457">
        <v>4</v>
      </c>
      <c r="I457" t="s">
        <v>5</v>
      </c>
      <c r="J457" s="1"/>
    </row>
    <row r="458" spans="1:10" x14ac:dyDescent="0.2">
      <c r="A458">
        <v>10458</v>
      </c>
      <c r="B458" t="s">
        <v>1</v>
      </c>
      <c r="C458">
        <v>18</v>
      </c>
      <c r="D458" s="3">
        <v>171.29999999999998</v>
      </c>
      <c r="E458" s="3">
        <v>221.29999999999998</v>
      </c>
      <c r="F458" t="s">
        <v>6</v>
      </c>
      <c r="G458" s="2">
        <v>38792.69</v>
      </c>
      <c r="H458">
        <v>0</v>
      </c>
      <c r="I458" t="s">
        <v>4</v>
      </c>
      <c r="J458" s="1"/>
    </row>
    <row r="459" spans="1:10" x14ac:dyDescent="0.2">
      <c r="A459">
        <v>10459</v>
      </c>
      <c r="B459" t="s">
        <v>2</v>
      </c>
      <c r="C459">
        <v>40</v>
      </c>
      <c r="D459" s="3">
        <v>166.9</v>
      </c>
      <c r="E459" s="3">
        <v>143.6</v>
      </c>
      <c r="F459" t="s">
        <v>7</v>
      </c>
      <c r="G459" s="2">
        <v>8162.72</v>
      </c>
      <c r="H459">
        <v>4</v>
      </c>
      <c r="I459" t="s">
        <v>5</v>
      </c>
      <c r="J459" s="1"/>
    </row>
    <row r="460" spans="1:10" x14ac:dyDescent="0.2">
      <c r="A460">
        <v>10460</v>
      </c>
      <c r="B460" t="s">
        <v>0</v>
      </c>
      <c r="C460">
        <v>33</v>
      </c>
      <c r="D460" s="3">
        <v>183.6</v>
      </c>
      <c r="E460" s="3">
        <v>247.6</v>
      </c>
      <c r="F460" t="s">
        <v>6</v>
      </c>
      <c r="G460" s="2">
        <v>5375.04</v>
      </c>
      <c r="H460">
        <v>2</v>
      </c>
      <c r="I460" t="s">
        <v>5</v>
      </c>
      <c r="J460" s="1"/>
    </row>
    <row r="461" spans="1:10" x14ac:dyDescent="0.2">
      <c r="A461">
        <v>10461</v>
      </c>
      <c r="B461" t="s">
        <v>3</v>
      </c>
      <c r="C461">
        <v>44</v>
      </c>
      <c r="D461" s="3">
        <v>158.5</v>
      </c>
      <c r="E461" s="3">
        <v>116.8</v>
      </c>
      <c r="F461" t="s">
        <v>7</v>
      </c>
      <c r="G461" s="2">
        <v>32108.67</v>
      </c>
      <c r="H461">
        <v>2</v>
      </c>
      <c r="I461" t="s">
        <v>5</v>
      </c>
      <c r="J461" s="1"/>
    </row>
    <row r="462" spans="1:10" x14ac:dyDescent="0.2">
      <c r="A462">
        <v>10462</v>
      </c>
      <c r="B462" t="s">
        <v>1</v>
      </c>
      <c r="C462">
        <v>24</v>
      </c>
      <c r="D462" s="3">
        <v>167.4</v>
      </c>
      <c r="E462" s="3">
        <v>198.29999999999998</v>
      </c>
      <c r="F462" t="s">
        <v>6</v>
      </c>
      <c r="G462" s="2">
        <v>2480.98</v>
      </c>
      <c r="H462">
        <v>0</v>
      </c>
      <c r="I462" t="s">
        <v>5</v>
      </c>
      <c r="J462" s="1"/>
    </row>
    <row r="463" spans="1:10" x14ac:dyDescent="0.2">
      <c r="A463">
        <v>10463</v>
      </c>
      <c r="B463" t="s">
        <v>3</v>
      </c>
      <c r="C463">
        <v>53</v>
      </c>
      <c r="D463" s="3">
        <v>160.6</v>
      </c>
      <c r="E463" s="3">
        <v>158.29999999999998</v>
      </c>
      <c r="F463" t="s">
        <v>6</v>
      </c>
      <c r="G463" s="2">
        <v>11729.68</v>
      </c>
      <c r="H463">
        <v>2</v>
      </c>
      <c r="I463" t="s">
        <v>5</v>
      </c>
      <c r="J463" s="1"/>
    </row>
    <row r="464" spans="1:10" x14ac:dyDescent="0.2">
      <c r="A464">
        <v>10464</v>
      </c>
      <c r="B464" t="s">
        <v>0</v>
      </c>
      <c r="C464">
        <v>44</v>
      </c>
      <c r="D464" s="3">
        <v>164.4</v>
      </c>
      <c r="E464" s="3">
        <v>186.7</v>
      </c>
      <c r="F464" t="s">
        <v>6</v>
      </c>
      <c r="G464" s="2">
        <v>7627</v>
      </c>
      <c r="H464">
        <v>1</v>
      </c>
      <c r="I464" t="s">
        <v>5</v>
      </c>
      <c r="J464" s="1"/>
    </row>
    <row r="465" spans="1:10" x14ac:dyDescent="0.2">
      <c r="A465">
        <v>10465</v>
      </c>
      <c r="B465" t="s">
        <v>1</v>
      </c>
      <c r="C465">
        <v>28</v>
      </c>
      <c r="D465" s="3">
        <v>162</v>
      </c>
      <c r="E465" s="3">
        <v>186.29999999999998</v>
      </c>
      <c r="F465" t="s">
        <v>6</v>
      </c>
      <c r="G465" s="2">
        <v>3171.6200000000003</v>
      </c>
      <c r="H465">
        <v>0</v>
      </c>
      <c r="I465" t="s">
        <v>5</v>
      </c>
      <c r="J465" s="1"/>
    </row>
    <row r="466" spans="1:10" x14ac:dyDescent="0.2">
      <c r="A466">
        <v>10466</v>
      </c>
      <c r="B466" t="s">
        <v>0</v>
      </c>
      <c r="C466">
        <v>47</v>
      </c>
      <c r="D466" s="3">
        <v>185.79999999999998</v>
      </c>
      <c r="E466" s="3">
        <v>283.8</v>
      </c>
      <c r="F466" t="s">
        <v>6</v>
      </c>
      <c r="G466" s="2">
        <v>8556.91</v>
      </c>
      <c r="H466">
        <v>1</v>
      </c>
      <c r="I466" t="s">
        <v>5</v>
      </c>
      <c r="J466" s="1"/>
    </row>
    <row r="467" spans="1:10" x14ac:dyDescent="0.2">
      <c r="A467">
        <v>10467</v>
      </c>
      <c r="B467" t="s">
        <v>3</v>
      </c>
      <c r="C467">
        <v>42</v>
      </c>
      <c r="D467" s="3">
        <v>171.29999999999998</v>
      </c>
      <c r="E467" s="3">
        <v>173.4</v>
      </c>
      <c r="F467" t="s">
        <v>6</v>
      </c>
      <c r="G467" s="2">
        <v>19964.75</v>
      </c>
      <c r="H467">
        <v>0</v>
      </c>
      <c r="I467" t="s">
        <v>4</v>
      </c>
      <c r="J467" s="1"/>
    </row>
    <row r="468" spans="1:10" x14ac:dyDescent="0.2">
      <c r="A468">
        <v>10468</v>
      </c>
      <c r="B468" t="s">
        <v>1</v>
      </c>
      <c r="C468">
        <v>42</v>
      </c>
      <c r="D468" s="3">
        <v>169.29999999999998</v>
      </c>
      <c r="E468" s="3">
        <v>192.7</v>
      </c>
      <c r="F468" t="s">
        <v>6</v>
      </c>
      <c r="G468" s="2">
        <v>7640.31</v>
      </c>
      <c r="H468">
        <v>2</v>
      </c>
      <c r="I468" t="s">
        <v>5</v>
      </c>
      <c r="J468" s="1"/>
    </row>
    <row r="469" spans="1:10" x14ac:dyDescent="0.2">
      <c r="A469">
        <v>10469</v>
      </c>
      <c r="B469" t="s">
        <v>1</v>
      </c>
      <c r="C469">
        <v>33</v>
      </c>
      <c r="D469" s="3">
        <v>167.79999999999998</v>
      </c>
      <c r="E469" s="3">
        <v>166.9</v>
      </c>
      <c r="F469" t="s">
        <v>6</v>
      </c>
      <c r="G469" s="2">
        <v>4779.6100000000006</v>
      </c>
      <c r="H469">
        <v>1</v>
      </c>
      <c r="I469" t="s">
        <v>5</v>
      </c>
      <c r="J469" s="1"/>
    </row>
    <row r="470" spans="1:10" x14ac:dyDescent="0.2">
      <c r="A470">
        <v>10470</v>
      </c>
      <c r="B470" t="s">
        <v>0</v>
      </c>
      <c r="C470">
        <v>19</v>
      </c>
      <c r="D470" s="3">
        <v>173.7</v>
      </c>
      <c r="E470" s="3">
        <v>185</v>
      </c>
      <c r="F470" t="s">
        <v>7</v>
      </c>
      <c r="G470" s="2">
        <v>1837.24</v>
      </c>
      <c r="H470">
        <v>1</v>
      </c>
      <c r="I470" t="s">
        <v>5</v>
      </c>
      <c r="J470" s="1"/>
    </row>
    <row r="471" spans="1:10" x14ac:dyDescent="0.2">
      <c r="A471">
        <v>10471</v>
      </c>
      <c r="B471" t="s">
        <v>3</v>
      </c>
      <c r="C471">
        <v>51</v>
      </c>
      <c r="D471" s="3">
        <v>182.6</v>
      </c>
      <c r="E471" s="3">
        <v>236.7</v>
      </c>
      <c r="F471" t="s">
        <v>6</v>
      </c>
      <c r="G471" s="2">
        <v>46255.12</v>
      </c>
      <c r="H471">
        <v>3</v>
      </c>
      <c r="I471" t="s">
        <v>4</v>
      </c>
      <c r="J471" s="1"/>
    </row>
    <row r="472" spans="1:10" x14ac:dyDescent="0.2">
      <c r="A472">
        <v>10472</v>
      </c>
      <c r="B472" t="s">
        <v>3</v>
      </c>
      <c r="C472">
        <v>25</v>
      </c>
      <c r="D472" s="3">
        <v>153.29999999999998</v>
      </c>
      <c r="E472" s="3">
        <v>149.6</v>
      </c>
      <c r="F472" t="s">
        <v>7</v>
      </c>
      <c r="G472" s="2">
        <v>23241.48</v>
      </c>
      <c r="H472">
        <v>2</v>
      </c>
      <c r="I472" t="s">
        <v>5</v>
      </c>
      <c r="J472" s="1"/>
    </row>
    <row r="473" spans="1:10" x14ac:dyDescent="0.2">
      <c r="A473">
        <v>10473</v>
      </c>
      <c r="B473" t="s">
        <v>3</v>
      </c>
      <c r="C473">
        <v>41</v>
      </c>
      <c r="D473" s="3">
        <v>158.79999999999998</v>
      </c>
      <c r="E473" s="3">
        <v>157.29999999999998</v>
      </c>
      <c r="F473" t="s">
        <v>6</v>
      </c>
      <c r="G473" s="2">
        <v>8538.2900000000009</v>
      </c>
      <c r="H473">
        <v>3</v>
      </c>
      <c r="I473" t="s">
        <v>5</v>
      </c>
      <c r="J473" s="1"/>
    </row>
    <row r="474" spans="1:10" x14ac:dyDescent="0.2">
      <c r="A474">
        <v>10474</v>
      </c>
      <c r="B474" t="s">
        <v>3</v>
      </c>
      <c r="C474">
        <v>49</v>
      </c>
      <c r="D474" s="3">
        <v>156.69999999999999</v>
      </c>
      <c r="E474" s="3">
        <v>131.19999999999999</v>
      </c>
      <c r="F474" t="s">
        <v>6</v>
      </c>
      <c r="G474" s="2">
        <v>9778.35</v>
      </c>
      <c r="H474">
        <v>1</v>
      </c>
      <c r="I474" t="s">
        <v>5</v>
      </c>
      <c r="J474" s="1"/>
    </row>
    <row r="475" spans="1:10" x14ac:dyDescent="0.2">
      <c r="A475">
        <v>10475</v>
      </c>
      <c r="B475" t="s">
        <v>2</v>
      </c>
      <c r="C475">
        <v>58</v>
      </c>
      <c r="D475" s="3">
        <v>157.1</v>
      </c>
      <c r="E475" s="3">
        <v>164.4</v>
      </c>
      <c r="F475" t="s">
        <v>7</v>
      </c>
      <c r="G475" s="2">
        <v>11743.94</v>
      </c>
      <c r="H475">
        <v>0</v>
      </c>
      <c r="I475" t="s">
        <v>5</v>
      </c>
      <c r="J475" s="1"/>
    </row>
    <row r="476" spans="1:10" x14ac:dyDescent="0.2">
      <c r="A476">
        <v>10476</v>
      </c>
      <c r="B476" t="s">
        <v>0</v>
      </c>
      <c r="C476">
        <v>45</v>
      </c>
      <c r="D476" s="3">
        <v>177.2</v>
      </c>
      <c r="E476" s="3">
        <v>234.1</v>
      </c>
      <c r="F476" t="s">
        <v>7</v>
      </c>
      <c r="G476" s="2">
        <v>8027.97</v>
      </c>
      <c r="H476">
        <v>2</v>
      </c>
      <c r="I476" t="s">
        <v>5</v>
      </c>
      <c r="J476" s="1"/>
    </row>
    <row r="477" spans="1:10" x14ac:dyDescent="0.2">
      <c r="A477">
        <v>10477</v>
      </c>
      <c r="B477" t="s">
        <v>1</v>
      </c>
      <c r="C477">
        <v>23</v>
      </c>
      <c r="D477" s="3">
        <v>153.6</v>
      </c>
      <c r="E477" s="3">
        <v>135.79999999999998</v>
      </c>
      <c r="F477" t="s">
        <v>7</v>
      </c>
      <c r="G477" s="2">
        <v>1815.8799999999999</v>
      </c>
      <c r="H477">
        <v>0</v>
      </c>
      <c r="I477" t="s">
        <v>5</v>
      </c>
      <c r="J477" s="1"/>
    </row>
    <row r="478" spans="1:10" x14ac:dyDescent="0.2">
      <c r="A478">
        <v>10478</v>
      </c>
      <c r="B478" t="s">
        <v>0</v>
      </c>
      <c r="C478">
        <v>51</v>
      </c>
      <c r="D478" s="3">
        <v>167.9</v>
      </c>
      <c r="E478" s="3">
        <v>177.7</v>
      </c>
      <c r="F478" t="s">
        <v>7</v>
      </c>
      <c r="G478" s="2">
        <v>8782.4699999999993</v>
      </c>
      <c r="H478">
        <v>0</v>
      </c>
      <c r="I478" t="s">
        <v>5</v>
      </c>
      <c r="J478" s="1"/>
    </row>
    <row r="479" spans="1:10" x14ac:dyDescent="0.2">
      <c r="A479">
        <v>10479</v>
      </c>
      <c r="B479" t="s">
        <v>0</v>
      </c>
      <c r="C479">
        <v>43</v>
      </c>
      <c r="D479" s="3">
        <v>171.7</v>
      </c>
      <c r="E479" s="3">
        <v>275.20000000000005</v>
      </c>
      <c r="F479" t="s">
        <v>7</v>
      </c>
      <c r="G479" s="2">
        <v>37829.730000000003</v>
      </c>
      <c r="H479">
        <v>0</v>
      </c>
      <c r="I479" t="s">
        <v>4</v>
      </c>
      <c r="J479" s="1"/>
    </row>
    <row r="480" spans="1:10" x14ac:dyDescent="0.2">
      <c r="A480">
        <v>10480</v>
      </c>
      <c r="B480" t="s">
        <v>1</v>
      </c>
      <c r="C480">
        <v>62</v>
      </c>
      <c r="D480" s="3">
        <v>162.5</v>
      </c>
      <c r="E480" s="3">
        <v>182.9</v>
      </c>
      <c r="F480" t="s">
        <v>6</v>
      </c>
      <c r="G480" s="2">
        <v>13470.81</v>
      </c>
      <c r="H480">
        <v>0</v>
      </c>
      <c r="I480" t="s">
        <v>5</v>
      </c>
      <c r="J480" s="1"/>
    </row>
    <row r="481" spans="1:10" x14ac:dyDescent="0.2">
      <c r="A481">
        <v>10481</v>
      </c>
      <c r="B481" t="s">
        <v>1</v>
      </c>
      <c r="C481">
        <v>36</v>
      </c>
      <c r="D481" s="3">
        <v>172.4</v>
      </c>
      <c r="E481" s="3">
        <v>156.79999999999998</v>
      </c>
      <c r="F481" t="s">
        <v>7</v>
      </c>
      <c r="G481" s="2">
        <v>5584.31</v>
      </c>
      <c r="H481">
        <v>2</v>
      </c>
      <c r="I481" t="s">
        <v>5</v>
      </c>
      <c r="J481" s="1"/>
    </row>
    <row r="482" spans="1:10" x14ac:dyDescent="0.2">
      <c r="A482">
        <v>10482</v>
      </c>
      <c r="B482" t="s">
        <v>0</v>
      </c>
      <c r="C482">
        <v>32</v>
      </c>
      <c r="D482" s="3">
        <v>184.5</v>
      </c>
      <c r="E482" s="3">
        <v>209.7</v>
      </c>
      <c r="F482" t="s">
        <v>7</v>
      </c>
      <c r="G482" s="2">
        <v>5253.5300000000007</v>
      </c>
      <c r="H482">
        <v>3</v>
      </c>
      <c r="I482" t="s">
        <v>5</v>
      </c>
      <c r="J482" s="1"/>
    </row>
    <row r="483" spans="1:10" x14ac:dyDescent="0.2">
      <c r="A483">
        <v>10483</v>
      </c>
      <c r="B483" t="s">
        <v>0</v>
      </c>
      <c r="C483">
        <v>44</v>
      </c>
      <c r="D483" s="3">
        <v>180</v>
      </c>
      <c r="E483" s="3">
        <v>182.79999999999998</v>
      </c>
      <c r="F483" t="s">
        <v>7</v>
      </c>
      <c r="G483" s="2">
        <v>38998.550000000003</v>
      </c>
      <c r="H483">
        <v>2</v>
      </c>
      <c r="I483" t="s">
        <v>4</v>
      </c>
      <c r="J483" s="1"/>
    </row>
    <row r="484" spans="1:10" x14ac:dyDescent="0.2">
      <c r="A484">
        <v>10484</v>
      </c>
      <c r="B484" t="s">
        <v>2</v>
      </c>
      <c r="C484">
        <v>58</v>
      </c>
      <c r="D484" s="3">
        <v>163.5</v>
      </c>
      <c r="E484" s="3">
        <v>221.5</v>
      </c>
      <c r="F484" t="s">
        <v>6</v>
      </c>
      <c r="G484" s="2">
        <v>12224.36</v>
      </c>
      <c r="H484">
        <v>0</v>
      </c>
      <c r="I484" t="s">
        <v>5</v>
      </c>
      <c r="J484" s="1"/>
    </row>
    <row r="485" spans="1:10" x14ac:dyDescent="0.2">
      <c r="A485">
        <v>10485</v>
      </c>
      <c r="B485" t="s">
        <v>0</v>
      </c>
      <c r="C485">
        <v>61</v>
      </c>
      <c r="D485" s="3">
        <v>176.1</v>
      </c>
      <c r="E485" s="3">
        <v>224</v>
      </c>
      <c r="F485" t="s">
        <v>6</v>
      </c>
      <c r="G485" s="2">
        <v>13041.93</v>
      </c>
      <c r="H485">
        <v>0</v>
      </c>
      <c r="I485" t="s">
        <v>5</v>
      </c>
      <c r="J485" s="1"/>
    </row>
    <row r="486" spans="1:10" x14ac:dyDescent="0.2">
      <c r="A486">
        <v>10486</v>
      </c>
      <c r="B486" t="s">
        <v>1</v>
      </c>
      <c r="C486">
        <v>37</v>
      </c>
      <c r="D486" s="3">
        <v>185.7</v>
      </c>
      <c r="E486" s="3">
        <v>134.29999999999998</v>
      </c>
      <c r="F486" t="s">
        <v>7</v>
      </c>
      <c r="G486" s="2">
        <v>6435.63</v>
      </c>
      <c r="H486">
        <v>3</v>
      </c>
      <c r="I486" t="s">
        <v>5</v>
      </c>
      <c r="J486" s="1"/>
    </row>
    <row r="487" spans="1:10" x14ac:dyDescent="0.2">
      <c r="A487">
        <v>10487</v>
      </c>
      <c r="B487" t="s">
        <v>0</v>
      </c>
      <c r="C487">
        <v>29</v>
      </c>
      <c r="D487" s="3">
        <v>164.4</v>
      </c>
      <c r="E487" s="3">
        <v>165.9</v>
      </c>
      <c r="F487" t="s">
        <v>6</v>
      </c>
      <c r="G487" s="2">
        <v>4529.4800000000005</v>
      </c>
      <c r="H487">
        <v>2</v>
      </c>
      <c r="I487" t="s">
        <v>5</v>
      </c>
      <c r="J487" s="1"/>
    </row>
    <row r="488" spans="1:10" x14ac:dyDescent="0.2">
      <c r="A488">
        <v>10488</v>
      </c>
      <c r="B488" t="s">
        <v>0</v>
      </c>
      <c r="C488">
        <v>36</v>
      </c>
      <c r="D488" s="3">
        <v>174.5</v>
      </c>
      <c r="E488" s="3">
        <v>201.4</v>
      </c>
      <c r="F488" t="s">
        <v>7</v>
      </c>
      <c r="G488" s="2">
        <v>38415.480000000003</v>
      </c>
      <c r="H488">
        <v>2</v>
      </c>
      <c r="I488" t="s">
        <v>4</v>
      </c>
      <c r="J488" s="1"/>
    </row>
    <row r="489" spans="1:10" x14ac:dyDescent="0.2">
      <c r="A489">
        <v>10489</v>
      </c>
      <c r="B489" t="s">
        <v>2</v>
      </c>
      <c r="C489">
        <v>19</v>
      </c>
      <c r="D489" s="3">
        <v>156.79999999999998</v>
      </c>
      <c r="E489" s="3">
        <v>185.29999999999998</v>
      </c>
      <c r="F489" t="s">
        <v>6</v>
      </c>
      <c r="G489" s="2">
        <v>2730.11</v>
      </c>
      <c r="H489">
        <v>1</v>
      </c>
      <c r="I489" t="s">
        <v>5</v>
      </c>
      <c r="J489" s="1"/>
    </row>
    <row r="490" spans="1:10" x14ac:dyDescent="0.2">
      <c r="A490">
        <v>10490</v>
      </c>
      <c r="B490" t="s">
        <v>2</v>
      </c>
      <c r="C490">
        <v>61</v>
      </c>
      <c r="D490" s="3">
        <v>156.6</v>
      </c>
      <c r="E490" s="3">
        <v>184.2</v>
      </c>
      <c r="F490" t="s">
        <v>7</v>
      </c>
      <c r="G490" s="2">
        <v>12950.08</v>
      </c>
      <c r="H490">
        <v>0</v>
      </c>
      <c r="I490" t="s">
        <v>5</v>
      </c>
      <c r="J490" s="1"/>
    </row>
    <row r="491" spans="1:10" x14ac:dyDescent="0.2">
      <c r="A491">
        <v>10491</v>
      </c>
      <c r="B491" t="s">
        <v>2</v>
      </c>
      <c r="C491">
        <v>58</v>
      </c>
      <c r="D491" s="3">
        <v>169.6</v>
      </c>
      <c r="E491" s="3">
        <v>216.9</v>
      </c>
      <c r="F491" t="s">
        <v>6</v>
      </c>
      <c r="G491" s="2">
        <v>12222.9</v>
      </c>
      <c r="H491">
        <v>0</v>
      </c>
      <c r="I491" t="s">
        <v>5</v>
      </c>
      <c r="J491" s="1"/>
    </row>
    <row r="492" spans="1:10" x14ac:dyDescent="0.2">
      <c r="A492">
        <v>10492</v>
      </c>
      <c r="B492" t="s">
        <v>1</v>
      </c>
      <c r="C492">
        <v>32</v>
      </c>
      <c r="D492" s="3">
        <v>181.29999999999998</v>
      </c>
      <c r="E492" s="3">
        <v>291.90000000000003</v>
      </c>
      <c r="F492" t="s">
        <v>6</v>
      </c>
      <c r="G492" s="2">
        <v>3994.1800000000003</v>
      </c>
      <c r="H492">
        <v>0</v>
      </c>
      <c r="I492" t="s">
        <v>5</v>
      </c>
      <c r="J492" s="1"/>
    </row>
    <row r="493" spans="1:10" x14ac:dyDescent="0.2">
      <c r="A493">
        <v>10493</v>
      </c>
      <c r="B493" t="s">
        <v>3</v>
      </c>
      <c r="C493">
        <v>61</v>
      </c>
      <c r="D493" s="3">
        <v>159.19999999999999</v>
      </c>
      <c r="E493" s="3">
        <v>169.79999999999998</v>
      </c>
      <c r="F493" t="s">
        <v>7</v>
      </c>
      <c r="G493" s="2">
        <v>13143.87</v>
      </c>
      <c r="H493">
        <v>0</v>
      </c>
      <c r="I493" t="s">
        <v>5</v>
      </c>
      <c r="J493" s="1"/>
    </row>
    <row r="494" spans="1:10" x14ac:dyDescent="0.2">
      <c r="A494">
        <v>10494</v>
      </c>
      <c r="B494" t="s">
        <v>2</v>
      </c>
      <c r="C494">
        <v>20</v>
      </c>
      <c r="D494" s="3">
        <v>190.79999999999998</v>
      </c>
      <c r="E494" s="3">
        <v>265.5</v>
      </c>
      <c r="F494" t="s">
        <v>6</v>
      </c>
      <c r="G494" s="2">
        <v>14711.75</v>
      </c>
      <c r="H494">
        <v>0</v>
      </c>
      <c r="I494" t="s">
        <v>4</v>
      </c>
      <c r="J494" s="1"/>
    </row>
    <row r="495" spans="1:10" x14ac:dyDescent="0.2">
      <c r="A495">
        <v>10495</v>
      </c>
      <c r="B495" t="s">
        <v>2</v>
      </c>
      <c r="C495">
        <v>24</v>
      </c>
      <c r="D495" s="3">
        <v>157.5</v>
      </c>
      <c r="E495" s="3">
        <v>185.2</v>
      </c>
      <c r="F495" t="s">
        <v>7</v>
      </c>
      <c r="G495" s="2">
        <v>12609.89</v>
      </c>
      <c r="H495">
        <v>1</v>
      </c>
      <c r="I495" t="s">
        <v>5</v>
      </c>
      <c r="J495" s="1"/>
    </row>
    <row r="496" spans="1:10" x14ac:dyDescent="0.2">
      <c r="A496">
        <v>10496</v>
      </c>
      <c r="B496" t="s">
        <v>1</v>
      </c>
      <c r="C496">
        <v>43</v>
      </c>
      <c r="D496" s="3">
        <v>181.5</v>
      </c>
      <c r="E496" s="3">
        <v>259.5</v>
      </c>
      <c r="F496" t="s">
        <v>6</v>
      </c>
      <c r="G496" s="2">
        <v>45863.21</v>
      </c>
      <c r="H496">
        <v>0</v>
      </c>
      <c r="I496" t="s">
        <v>4</v>
      </c>
      <c r="J496" s="1"/>
    </row>
    <row r="497" spans="1:10" x14ac:dyDescent="0.2">
      <c r="A497">
        <v>10497</v>
      </c>
      <c r="B497" t="s">
        <v>1</v>
      </c>
      <c r="C497">
        <v>31</v>
      </c>
      <c r="D497" s="3">
        <v>172.4</v>
      </c>
      <c r="E497" s="3">
        <v>162.4</v>
      </c>
      <c r="F497" t="s">
        <v>7</v>
      </c>
      <c r="G497" s="2">
        <v>19350.37</v>
      </c>
      <c r="H497">
        <v>0</v>
      </c>
      <c r="I497" t="s">
        <v>4</v>
      </c>
      <c r="J497" s="1"/>
    </row>
    <row r="498" spans="1:10" x14ac:dyDescent="0.2">
      <c r="A498">
        <v>10498</v>
      </c>
      <c r="B498" t="s">
        <v>1</v>
      </c>
      <c r="C498">
        <v>24</v>
      </c>
      <c r="D498" s="3">
        <v>158</v>
      </c>
      <c r="E498" s="3">
        <v>209</v>
      </c>
      <c r="F498" t="s">
        <v>6</v>
      </c>
      <c r="G498" s="2">
        <v>25081.769999999997</v>
      </c>
      <c r="H498">
        <v>0</v>
      </c>
      <c r="I498" t="s">
        <v>5</v>
      </c>
      <c r="J498" s="1"/>
    </row>
    <row r="499" spans="1:10" x14ac:dyDescent="0.2">
      <c r="A499">
        <v>10499</v>
      </c>
      <c r="B499" t="s">
        <v>1</v>
      </c>
      <c r="C499">
        <v>29</v>
      </c>
      <c r="D499" s="3">
        <v>172.5</v>
      </c>
      <c r="E499" s="3">
        <v>185.6</v>
      </c>
      <c r="F499" t="s">
        <v>7</v>
      </c>
      <c r="G499" s="2">
        <v>4058.1200000000003</v>
      </c>
      <c r="H499">
        <v>2</v>
      </c>
      <c r="I499" t="s">
        <v>5</v>
      </c>
      <c r="J499" s="1"/>
    </row>
    <row r="500" spans="1:10" x14ac:dyDescent="0.2">
      <c r="A500">
        <v>10500</v>
      </c>
      <c r="B500" t="s">
        <v>2</v>
      </c>
      <c r="C500">
        <v>26</v>
      </c>
      <c r="D500" s="3">
        <v>167.5</v>
      </c>
      <c r="E500" s="3">
        <v>142.29999999999998</v>
      </c>
      <c r="F500" t="s">
        <v>7</v>
      </c>
      <c r="G500" s="2">
        <v>3877.3100000000004</v>
      </c>
      <c r="H500">
        <v>2</v>
      </c>
      <c r="I500" t="s">
        <v>5</v>
      </c>
      <c r="J500" s="1"/>
    </row>
    <row r="501" spans="1:10" x14ac:dyDescent="0.2">
      <c r="A501">
        <v>10501</v>
      </c>
      <c r="B501" t="s">
        <v>2</v>
      </c>
      <c r="C501">
        <v>20</v>
      </c>
      <c r="D501" s="3">
        <v>163</v>
      </c>
      <c r="E501" s="3">
        <v>161</v>
      </c>
      <c r="F501" t="s">
        <v>7</v>
      </c>
      <c r="G501" s="2">
        <v>2362.23</v>
      </c>
      <c r="H501">
        <v>1</v>
      </c>
      <c r="I501" t="s">
        <v>5</v>
      </c>
      <c r="J501" s="1"/>
    </row>
    <row r="502" spans="1:10" x14ac:dyDescent="0.2">
      <c r="A502">
        <v>10502</v>
      </c>
      <c r="B502" t="s">
        <v>1</v>
      </c>
      <c r="C502">
        <v>63</v>
      </c>
      <c r="D502" s="3">
        <v>167.6</v>
      </c>
      <c r="E502" s="3">
        <v>125.3</v>
      </c>
      <c r="F502" t="s">
        <v>7</v>
      </c>
      <c r="G502" s="2">
        <v>15161.54</v>
      </c>
      <c r="H502">
        <v>3</v>
      </c>
      <c r="I502" t="s">
        <v>5</v>
      </c>
      <c r="J502" s="1"/>
    </row>
    <row r="503" spans="1:10" x14ac:dyDescent="0.2">
      <c r="A503">
        <v>10503</v>
      </c>
      <c r="B503" t="s">
        <v>2</v>
      </c>
      <c r="C503">
        <v>54</v>
      </c>
      <c r="D503" s="3">
        <v>150.79999999999998</v>
      </c>
      <c r="E503" s="3">
        <v>145.4</v>
      </c>
      <c r="F503" t="s">
        <v>7</v>
      </c>
      <c r="G503" s="2">
        <v>10825.26</v>
      </c>
      <c r="H503">
        <v>1</v>
      </c>
      <c r="I503" t="s">
        <v>5</v>
      </c>
      <c r="J503" s="1"/>
    </row>
    <row r="504" spans="1:10" x14ac:dyDescent="0.2">
      <c r="A504">
        <v>10504</v>
      </c>
      <c r="B504" t="s">
        <v>3</v>
      </c>
      <c r="C504">
        <v>57</v>
      </c>
      <c r="D504" s="3">
        <v>158.29999999999998</v>
      </c>
      <c r="E504" s="3">
        <v>131.19999999999999</v>
      </c>
      <c r="F504" t="s">
        <v>6</v>
      </c>
      <c r="G504" s="2">
        <v>12029.29</v>
      </c>
      <c r="H504">
        <v>0</v>
      </c>
      <c r="I504" t="s">
        <v>5</v>
      </c>
      <c r="J504" s="1"/>
    </row>
    <row r="505" spans="1:10" x14ac:dyDescent="0.2">
      <c r="A505">
        <v>10505</v>
      </c>
      <c r="B505" t="s">
        <v>2</v>
      </c>
      <c r="C505">
        <v>62</v>
      </c>
      <c r="D505" s="3">
        <v>156.4</v>
      </c>
      <c r="E505" s="3">
        <v>151</v>
      </c>
      <c r="F505" t="s">
        <v>6</v>
      </c>
      <c r="G505" s="2">
        <v>15612.2</v>
      </c>
      <c r="H505">
        <v>3</v>
      </c>
      <c r="I505" t="s">
        <v>5</v>
      </c>
      <c r="J505" s="1"/>
    </row>
    <row r="506" spans="1:10" x14ac:dyDescent="0.2">
      <c r="A506">
        <v>10506</v>
      </c>
      <c r="B506" t="s">
        <v>2</v>
      </c>
      <c r="C506">
        <v>24</v>
      </c>
      <c r="D506" s="3">
        <v>151.79999999999998</v>
      </c>
      <c r="E506" s="3">
        <v>237.5</v>
      </c>
      <c r="F506" t="s">
        <v>6</v>
      </c>
      <c r="G506" s="2">
        <v>4618.08</v>
      </c>
      <c r="H506">
        <v>3</v>
      </c>
      <c r="I506" t="s">
        <v>5</v>
      </c>
      <c r="J506" s="1"/>
    </row>
    <row r="507" spans="1:10" x14ac:dyDescent="0.2">
      <c r="A507">
        <v>10507</v>
      </c>
      <c r="B507" t="s">
        <v>0</v>
      </c>
      <c r="C507">
        <v>62</v>
      </c>
      <c r="D507" s="3">
        <v>180.6</v>
      </c>
      <c r="E507" s="3">
        <v>176.79999999999998</v>
      </c>
      <c r="F507" t="s">
        <v>7</v>
      </c>
      <c r="G507" s="2">
        <v>12957.12</v>
      </c>
      <c r="H507">
        <v>0</v>
      </c>
      <c r="I507" t="s">
        <v>5</v>
      </c>
      <c r="J507" s="1"/>
    </row>
    <row r="508" spans="1:10" x14ac:dyDescent="0.2">
      <c r="A508">
        <v>10508</v>
      </c>
      <c r="B508" t="s">
        <v>3</v>
      </c>
      <c r="C508">
        <v>39</v>
      </c>
      <c r="D508" s="3">
        <v>154.9</v>
      </c>
      <c r="E508" s="3">
        <v>193.29999999999998</v>
      </c>
      <c r="F508" t="s">
        <v>7</v>
      </c>
      <c r="G508" s="2">
        <v>5757.42</v>
      </c>
      <c r="H508">
        <v>0</v>
      </c>
      <c r="I508" t="s">
        <v>5</v>
      </c>
      <c r="J508" s="1"/>
    </row>
    <row r="509" spans="1:10" x14ac:dyDescent="0.2">
      <c r="A509">
        <v>10509</v>
      </c>
      <c r="B509" t="s">
        <v>2</v>
      </c>
      <c r="C509">
        <v>45</v>
      </c>
      <c r="D509" s="3">
        <v>191.1</v>
      </c>
      <c r="E509" s="3">
        <v>266.40000000000003</v>
      </c>
      <c r="F509" t="s">
        <v>7</v>
      </c>
      <c r="G509" s="2">
        <v>21098.559999999998</v>
      </c>
      <c r="H509">
        <v>2</v>
      </c>
      <c r="I509" t="s">
        <v>4</v>
      </c>
      <c r="J509" s="1"/>
    </row>
    <row r="510" spans="1:10" x14ac:dyDescent="0.2">
      <c r="A510">
        <v>10510</v>
      </c>
      <c r="B510" t="s">
        <v>0</v>
      </c>
      <c r="C510">
        <v>62</v>
      </c>
      <c r="D510" s="3">
        <v>173.6</v>
      </c>
      <c r="E510" s="3">
        <v>223.6</v>
      </c>
      <c r="F510" t="s">
        <v>6</v>
      </c>
      <c r="G510" s="2">
        <v>13462.52</v>
      </c>
      <c r="H510">
        <v>0</v>
      </c>
      <c r="I510" t="s">
        <v>5</v>
      </c>
      <c r="J510" s="1"/>
    </row>
    <row r="511" spans="1:10" x14ac:dyDescent="0.2">
      <c r="A511">
        <v>10511</v>
      </c>
      <c r="B511" t="s">
        <v>0</v>
      </c>
      <c r="C511">
        <v>19</v>
      </c>
      <c r="D511" s="3">
        <v>176.9</v>
      </c>
      <c r="E511" s="3">
        <v>163.9</v>
      </c>
      <c r="F511" t="s">
        <v>7</v>
      </c>
      <c r="G511" s="2">
        <v>1242.26</v>
      </c>
      <c r="H511">
        <v>0</v>
      </c>
      <c r="I511" t="s">
        <v>5</v>
      </c>
      <c r="J511" s="1"/>
    </row>
    <row r="512" spans="1:10" x14ac:dyDescent="0.2">
      <c r="A512">
        <v>10512</v>
      </c>
      <c r="B512" t="s">
        <v>1</v>
      </c>
      <c r="C512">
        <v>18</v>
      </c>
      <c r="D512" s="3">
        <v>174.79999999999998</v>
      </c>
      <c r="E512" s="3">
        <v>160.5</v>
      </c>
      <c r="F512" t="s">
        <v>7</v>
      </c>
      <c r="G512" s="2">
        <v>1137.47</v>
      </c>
      <c r="H512">
        <v>0</v>
      </c>
      <c r="I512" t="s">
        <v>5</v>
      </c>
      <c r="J512" s="1"/>
    </row>
    <row r="513" spans="1:10" x14ac:dyDescent="0.2">
      <c r="A513">
        <v>10513</v>
      </c>
      <c r="B513" t="s">
        <v>0</v>
      </c>
      <c r="C513">
        <v>38</v>
      </c>
      <c r="D513" s="3">
        <v>168.5</v>
      </c>
      <c r="E513" s="3">
        <v>221.1</v>
      </c>
      <c r="F513" t="s">
        <v>7</v>
      </c>
      <c r="G513" s="2">
        <v>6082.41</v>
      </c>
      <c r="H513">
        <v>2</v>
      </c>
      <c r="I513" t="s">
        <v>5</v>
      </c>
      <c r="J513" s="1"/>
    </row>
    <row r="514" spans="1:10" x14ac:dyDescent="0.2">
      <c r="A514">
        <v>10514</v>
      </c>
      <c r="B514" t="s">
        <v>1</v>
      </c>
      <c r="C514">
        <v>18</v>
      </c>
      <c r="D514" s="3">
        <v>163.6</v>
      </c>
      <c r="E514" s="3">
        <v>229.6</v>
      </c>
      <c r="F514" t="s">
        <v>7</v>
      </c>
      <c r="G514" s="2">
        <v>1121.8799999999999</v>
      </c>
      <c r="H514">
        <v>0</v>
      </c>
      <c r="I514" t="s">
        <v>5</v>
      </c>
      <c r="J514" s="1"/>
    </row>
    <row r="515" spans="1:10" x14ac:dyDescent="0.2">
      <c r="A515">
        <v>10515</v>
      </c>
      <c r="B515" t="s">
        <v>0</v>
      </c>
      <c r="C515">
        <v>19</v>
      </c>
      <c r="D515" s="3">
        <v>176.4</v>
      </c>
      <c r="E515" s="3">
        <v>155.69999999999999</v>
      </c>
      <c r="F515" t="s">
        <v>7</v>
      </c>
      <c r="G515" s="2">
        <v>1241.57</v>
      </c>
      <c r="H515">
        <v>0</v>
      </c>
      <c r="I515" t="s">
        <v>5</v>
      </c>
      <c r="J515" s="1"/>
    </row>
    <row r="516" spans="1:10" x14ac:dyDescent="0.2">
      <c r="A516">
        <v>10516</v>
      </c>
      <c r="B516" t="s">
        <v>0</v>
      </c>
      <c r="C516">
        <v>19</v>
      </c>
      <c r="D516" s="3">
        <v>177.9</v>
      </c>
      <c r="E516" s="3">
        <v>230.9</v>
      </c>
      <c r="F516" t="s">
        <v>6</v>
      </c>
      <c r="G516" s="2">
        <v>1748.78</v>
      </c>
      <c r="H516">
        <v>0</v>
      </c>
      <c r="I516" t="s">
        <v>5</v>
      </c>
      <c r="J516" s="1"/>
    </row>
    <row r="517" spans="1:10" x14ac:dyDescent="0.2">
      <c r="A517">
        <v>10517</v>
      </c>
      <c r="B517" t="s">
        <v>1</v>
      </c>
      <c r="C517">
        <v>61</v>
      </c>
      <c r="D517" s="3">
        <v>167.79999999999998</v>
      </c>
      <c r="E517" s="3">
        <v>251.6</v>
      </c>
      <c r="F517" t="s">
        <v>7</v>
      </c>
      <c r="G517" s="2">
        <v>46599.11</v>
      </c>
      <c r="H517">
        <v>0</v>
      </c>
      <c r="I517" t="s">
        <v>4</v>
      </c>
      <c r="J517" s="1"/>
    </row>
    <row r="518" spans="1:10" x14ac:dyDescent="0.2">
      <c r="A518">
        <v>10518</v>
      </c>
      <c r="B518" t="s">
        <v>0</v>
      </c>
      <c r="C518">
        <v>43</v>
      </c>
      <c r="D518" s="3">
        <v>181.79999999999998</v>
      </c>
      <c r="E518" s="3">
        <v>177.1</v>
      </c>
      <c r="F518" t="s">
        <v>7</v>
      </c>
      <c r="G518" s="2">
        <v>6849.0300000000007</v>
      </c>
      <c r="H518">
        <v>1</v>
      </c>
      <c r="I518" t="s">
        <v>5</v>
      </c>
      <c r="J518" s="1"/>
    </row>
    <row r="519" spans="1:10" x14ac:dyDescent="0.2">
      <c r="A519">
        <v>10519</v>
      </c>
      <c r="B519" t="s">
        <v>0</v>
      </c>
      <c r="C519">
        <v>52</v>
      </c>
      <c r="D519" s="3">
        <v>176.9</v>
      </c>
      <c r="E519" s="3">
        <v>204.79999999999998</v>
      </c>
      <c r="F519" t="s">
        <v>6</v>
      </c>
      <c r="G519" s="2">
        <v>9625.92</v>
      </c>
      <c r="H519">
        <v>0</v>
      </c>
      <c r="I519" t="s">
        <v>5</v>
      </c>
      <c r="J519" s="1"/>
    </row>
    <row r="520" spans="1:10" x14ac:dyDescent="0.2">
      <c r="A520">
        <v>10520</v>
      </c>
      <c r="B520" t="s">
        <v>3</v>
      </c>
      <c r="C520">
        <v>54</v>
      </c>
      <c r="D520" s="3">
        <v>168.2</v>
      </c>
      <c r="E520" s="3">
        <v>174.1</v>
      </c>
      <c r="F520" t="s">
        <v>6</v>
      </c>
      <c r="G520" s="2">
        <v>10923.94</v>
      </c>
      <c r="H520">
        <v>0</v>
      </c>
      <c r="I520" t="s">
        <v>5</v>
      </c>
      <c r="J520" s="1"/>
    </row>
    <row r="521" spans="1:10" x14ac:dyDescent="0.2">
      <c r="A521">
        <v>10521</v>
      </c>
      <c r="B521" t="s">
        <v>1</v>
      </c>
      <c r="C521">
        <v>30</v>
      </c>
      <c r="D521" s="3">
        <v>160.9</v>
      </c>
      <c r="E521" s="3">
        <v>217.1</v>
      </c>
      <c r="F521" t="s">
        <v>7</v>
      </c>
      <c r="G521" s="2">
        <v>4837.59</v>
      </c>
      <c r="H521">
        <v>3</v>
      </c>
      <c r="I521" t="s">
        <v>5</v>
      </c>
      <c r="J521" s="1"/>
    </row>
    <row r="522" spans="1:10" x14ac:dyDescent="0.2">
      <c r="A522">
        <v>10522</v>
      </c>
      <c r="B522" t="s">
        <v>2</v>
      </c>
      <c r="C522">
        <v>51</v>
      </c>
      <c r="D522" s="3">
        <v>161.6</v>
      </c>
      <c r="E522" s="3">
        <v>188.7</v>
      </c>
      <c r="F522" t="s">
        <v>6</v>
      </c>
      <c r="G522" s="2">
        <v>10848.14</v>
      </c>
      <c r="H522">
        <v>2</v>
      </c>
      <c r="I522" t="s">
        <v>5</v>
      </c>
      <c r="J522" s="1"/>
    </row>
    <row r="523" spans="1:10" x14ac:dyDescent="0.2">
      <c r="A523">
        <v>10523</v>
      </c>
      <c r="B523" t="s">
        <v>0</v>
      </c>
      <c r="C523">
        <v>26</v>
      </c>
      <c r="D523" s="3">
        <v>163.19999999999999</v>
      </c>
      <c r="E523" s="3">
        <v>132.79999999999998</v>
      </c>
      <c r="F523" t="s">
        <v>6</v>
      </c>
      <c r="G523" s="2">
        <v>3378.91</v>
      </c>
      <c r="H523">
        <v>1</v>
      </c>
      <c r="I523" t="s">
        <v>5</v>
      </c>
      <c r="J523" s="1"/>
    </row>
    <row r="524" spans="1:10" x14ac:dyDescent="0.2">
      <c r="A524">
        <v>10524</v>
      </c>
      <c r="B524" t="s">
        <v>0</v>
      </c>
      <c r="C524">
        <v>44</v>
      </c>
      <c r="D524" s="3">
        <v>181.7</v>
      </c>
      <c r="E524" s="3">
        <v>284.90000000000003</v>
      </c>
      <c r="F524" t="s">
        <v>7</v>
      </c>
      <c r="G524" s="2">
        <v>7740.34</v>
      </c>
      <c r="H524">
        <v>2</v>
      </c>
      <c r="I524" t="s">
        <v>5</v>
      </c>
      <c r="J524" s="1"/>
    </row>
    <row r="525" spans="1:10" x14ac:dyDescent="0.2">
      <c r="A525">
        <v>10525</v>
      </c>
      <c r="B525" t="s">
        <v>2</v>
      </c>
      <c r="C525">
        <v>21</v>
      </c>
      <c r="D525" s="3">
        <v>149.79999999999998</v>
      </c>
      <c r="E525" s="3">
        <v>163.6</v>
      </c>
      <c r="F525" t="s">
        <v>7</v>
      </c>
      <c r="G525" s="2">
        <v>1917.32</v>
      </c>
      <c r="H525">
        <v>0</v>
      </c>
      <c r="I525" t="s">
        <v>5</v>
      </c>
      <c r="J525" s="1"/>
    </row>
    <row r="526" spans="1:10" x14ac:dyDescent="0.2">
      <c r="A526">
        <v>10526</v>
      </c>
      <c r="B526" t="s">
        <v>0</v>
      </c>
      <c r="C526">
        <v>42</v>
      </c>
      <c r="D526" s="3">
        <v>172.4</v>
      </c>
      <c r="E526" s="3">
        <v>234.7</v>
      </c>
      <c r="F526" t="s">
        <v>6</v>
      </c>
      <c r="G526" s="2">
        <v>7050.6500000000005</v>
      </c>
      <c r="H526">
        <v>1</v>
      </c>
      <c r="I526" t="s">
        <v>5</v>
      </c>
      <c r="J526" s="1"/>
    </row>
    <row r="527" spans="1:10" x14ac:dyDescent="0.2">
      <c r="A527">
        <v>10527</v>
      </c>
      <c r="B527" t="s">
        <v>1</v>
      </c>
      <c r="C527">
        <v>36</v>
      </c>
      <c r="D527" s="3">
        <v>157</v>
      </c>
      <c r="E527" s="3">
        <v>153.79999999999998</v>
      </c>
      <c r="F527" t="s">
        <v>6</v>
      </c>
      <c r="G527" s="2">
        <v>7243.8200000000006</v>
      </c>
      <c r="H527">
        <v>4</v>
      </c>
      <c r="I527" t="s">
        <v>5</v>
      </c>
      <c r="J527" s="1"/>
    </row>
    <row r="528" spans="1:10" x14ac:dyDescent="0.2">
      <c r="A528">
        <v>10528</v>
      </c>
      <c r="B528" t="s">
        <v>3</v>
      </c>
      <c r="C528">
        <v>24</v>
      </c>
      <c r="D528" s="3">
        <v>154.1</v>
      </c>
      <c r="E528" s="3">
        <v>157.69999999999999</v>
      </c>
      <c r="F528" t="s">
        <v>6</v>
      </c>
      <c r="G528" s="2">
        <v>3044.2200000000003</v>
      </c>
      <c r="H528">
        <v>0</v>
      </c>
      <c r="I528" t="s">
        <v>5</v>
      </c>
      <c r="J528" s="1"/>
    </row>
    <row r="529" spans="1:10" x14ac:dyDescent="0.2">
      <c r="A529">
        <v>10529</v>
      </c>
      <c r="B529" t="s">
        <v>0</v>
      </c>
      <c r="C529">
        <v>59</v>
      </c>
      <c r="D529" s="3">
        <v>177.1</v>
      </c>
      <c r="E529" s="3">
        <v>217.4</v>
      </c>
      <c r="F529" t="s">
        <v>6</v>
      </c>
      <c r="G529" s="2">
        <v>14007.23</v>
      </c>
      <c r="H529">
        <v>3</v>
      </c>
      <c r="I529" t="s">
        <v>5</v>
      </c>
      <c r="J529" s="1"/>
    </row>
    <row r="530" spans="1:10" x14ac:dyDescent="0.2">
      <c r="A530">
        <v>10530</v>
      </c>
      <c r="B530" t="s">
        <v>1</v>
      </c>
      <c r="C530">
        <v>47</v>
      </c>
      <c r="D530" s="3">
        <v>185</v>
      </c>
      <c r="E530" s="3">
        <v>228.2</v>
      </c>
      <c r="F530" t="s">
        <v>7</v>
      </c>
      <c r="G530" s="2">
        <v>44202.66</v>
      </c>
      <c r="H530">
        <v>2</v>
      </c>
      <c r="I530" t="s">
        <v>4</v>
      </c>
      <c r="J530" s="1"/>
    </row>
    <row r="531" spans="1:10" x14ac:dyDescent="0.2">
      <c r="A531">
        <v>10531</v>
      </c>
      <c r="B531" t="s">
        <v>3</v>
      </c>
      <c r="C531">
        <v>18</v>
      </c>
      <c r="D531" s="3">
        <v>145.9</v>
      </c>
      <c r="E531" s="3">
        <v>130.19999999999999</v>
      </c>
      <c r="F531" t="s">
        <v>7</v>
      </c>
      <c r="G531" s="2">
        <v>1705.6299999999999</v>
      </c>
      <c r="H531">
        <v>0</v>
      </c>
      <c r="I531" t="s">
        <v>5</v>
      </c>
      <c r="J531" s="1"/>
    </row>
    <row r="532" spans="1:10" x14ac:dyDescent="0.2">
      <c r="A532">
        <v>10532</v>
      </c>
      <c r="B532" t="s">
        <v>0</v>
      </c>
      <c r="C532">
        <v>58</v>
      </c>
      <c r="D532" s="3">
        <v>186.29999999999998</v>
      </c>
      <c r="E532" s="3">
        <v>198.5</v>
      </c>
      <c r="F532" t="s">
        <v>7</v>
      </c>
      <c r="G532" s="2">
        <v>11345.52</v>
      </c>
      <c r="H532">
        <v>0</v>
      </c>
      <c r="I532" t="s">
        <v>5</v>
      </c>
      <c r="J532" s="1"/>
    </row>
    <row r="533" spans="1:10" x14ac:dyDescent="0.2">
      <c r="A533">
        <v>10533</v>
      </c>
      <c r="B533" t="s">
        <v>2</v>
      </c>
      <c r="C533">
        <v>39</v>
      </c>
      <c r="D533" s="3">
        <v>165.9</v>
      </c>
      <c r="E533" s="3">
        <v>156.5</v>
      </c>
      <c r="F533" t="s">
        <v>6</v>
      </c>
      <c r="G533" s="2">
        <v>7209.5</v>
      </c>
      <c r="H533">
        <v>2</v>
      </c>
      <c r="I533" t="s">
        <v>5</v>
      </c>
      <c r="J533" s="1"/>
    </row>
    <row r="534" spans="1:10" x14ac:dyDescent="0.2">
      <c r="A534">
        <v>10534</v>
      </c>
      <c r="B534" t="s">
        <v>2</v>
      </c>
      <c r="C534">
        <v>49</v>
      </c>
      <c r="D534" s="3">
        <v>182.29999999999998</v>
      </c>
      <c r="E534" s="3">
        <v>254.9</v>
      </c>
      <c r="F534" t="s">
        <v>7</v>
      </c>
      <c r="G534" s="2">
        <v>23807.25</v>
      </c>
      <c r="H534">
        <v>2</v>
      </c>
      <c r="I534" t="s">
        <v>4</v>
      </c>
      <c r="J534" s="1"/>
    </row>
    <row r="535" spans="1:10" x14ac:dyDescent="0.2">
      <c r="A535">
        <v>10535</v>
      </c>
      <c r="B535" t="s">
        <v>2</v>
      </c>
      <c r="C535">
        <v>48</v>
      </c>
      <c r="D535" s="3">
        <v>187.7</v>
      </c>
      <c r="E535" s="3">
        <v>205.2</v>
      </c>
      <c r="F535" t="s">
        <v>7</v>
      </c>
      <c r="G535" s="2">
        <v>45702.03</v>
      </c>
      <c r="H535">
        <v>2</v>
      </c>
      <c r="I535" t="s">
        <v>4</v>
      </c>
      <c r="J535" s="1"/>
    </row>
    <row r="536" spans="1:10" x14ac:dyDescent="0.2">
      <c r="A536">
        <v>10536</v>
      </c>
      <c r="B536" t="s">
        <v>2</v>
      </c>
      <c r="C536">
        <v>35</v>
      </c>
      <c r="D536" s="3">
        <v>168.6</v>
      </c>
      <c r="E536" s="3">
        <v>287.5</v>
      </c>
      <c r="F536" t="s">
        <v>6</v>
      </c>
      <c r="G536" s="2">
        <v>39983.43</v>
      </c>
      <c r="H536">
        <v>3</v>
      </c>
      <c r="I536" t="s">
        <v>4</v>
      </c>
      <c r="J536" s="1"/>
    </row>
    <row r="537" spans="1:10" x14ac:dyDescent="0.2">
      <c r="A537">
        <v>10537</v>
      </c>
      <c r="B537" t="s">
        <v>0</v>
      </c>
      <c r="C537">
        <v>23</v>
      </c>
      <c r="D537" s="3">
        <v>186.79999999999998</v>
      </c>
      <c r="E537" s="3">
        <v>264.90000000000003</v>
      </c>
      <c r="F537" t="s">
        <v>7</v>
      </c>
      <c r="G537" s="2">
        <v>1826.85</v>
      </c>
      <c r="H537">
        <v>0</v>
      </c>
      <c r="I537" t="s">
        <v>5</v>
      </c>
      <c r="J537" s="1"/>
    </row>
    <row r="538" spans="1:10" x14ac:dyDescent="0.2">
      <c r="A538">
        <v>10538</v>
      </c>
      <c r="B538" t="s">
        <v>3</v>
      </c>
      <c r="C538">
        <v>45</v>
      </c>
      <c r="D538" s="3">
        <v>173.7</v>
      </c>
      <c r="E538" s="3">
        <v>232.4</v>
      </c>
      <c r="F538" t="s">
        <v>6</v>
      </c>
      <c r="G538" s="2">
        <v>9704.67</v>
      </c>
      <c r="H538">
        <v>3</v>
      </c>
      <c r="I538" t="s">
        <v>5</v>
      </c>
      <c r="J538" s="1"/>
    </row>
    <row r="539" spans="1:10" x14ac:dyDescent="0.2">
      <c r="A539">
        <v>10539</v>
      </c>
      <c r="B539" t="s">
        <v>1</v>
      </c>
      <c r="C539">
        <v>23</v>
      </c>
      <c r="D539" s="3">
        <v>178.6</v>
      </c>
      <c r="E539" s="3">
        <v>294.5</v>
      </c>
      <c r="F539" t="s">
        <v>6</v>
      </c>
      <c r="G539" s="2">
        <v>18328.239999999998</v>
      </c>
      <c r="H539">
        <v>1</v>
      </c>
      <c r="I539" t="s">
        <v>4</v>
      </c>
      <c r="J539" s="1"/>
    </row>
    <row r="540" spans="1:10" x14ac:dyDescent="0.2">
      <c r="A540">
        <v>10540</v>
      </c>
      <c r="B540" t="s">
        <v>2</v>
      </c>
      <c r="C540">
        <v>56</v>
      </c>
      <c r="D540" s="3">
        <v>172.5</v>
      </c>
      <c r="E540" s="3">
        <v>217</v>
      </c>
      <c r="F540" t="s">
        <v>6</v>
      </c>
      <c r="G540" s="2">
        <v>12044.35</v>
      </c>
      <c r="H540">
        <v>1</v>
      </c>
      <c r="I540" t="s">
        <v>5</v>
      </c>
      <c r="J540" s="1"/>
    </row>
    <row r="541" spans="1:10" x14ac:dyDescent="0.2">
      <c r="A541">
        <v>10541</v>
      </c>
      <c r="B541" t="s">
        <v>0</v>
      </c>
      <c r="C541">
        <v>30</v>
      </c>
      <c r="D541" s="3">
        <v>169.7</v>
      </c>
      <c r="E541" s="3">
        <v>184.9</v>
      </c>
      <c r="F541" t="s">
        <v>6</v>
      </c>
      <c r="G541" s="2">
        <v>5325.66</v>
      </c>
      <c r="H541">
        <v>3</v>
      </c>
      <c r="I541" t="s">
        <v>5</v>
      </c>
      <c r="J541" s="1"/>
    </row>
    <row r="542" spans="1:10" x14ac:dyDescent="0.2">
      <c r="A542">
        <v>10542</v>
      </c>
      <c r="B542" t="s">
        <v>0</v>
      </c>
      <c r="C542">
        <v>39</v>
      </c>
      <c r="D542" s="3">
        <v>178.7</v>
      </c>
      <c r="E542" s="3">
        <v>245.5</v>
      </c>
      <c r="F542" t="s">
        <v>7</v>
      </c>
      <c r="G542" s="2">
        <v>40103.89</v>
      </c>
      <c r="H542">
        <v>2</v>
      </c>
      <c r="I542" t="s">
        <v>4</v>
      </c>
      <c r="J542" s="1"/>
    </row>
    <row r="543" spans="1:10" x14ac:dyDescent="0.2">
      <c r="A543">
        <v>10543</v>
      </c>
      <c r="B543" t="s">
        <v>1</v>
      </c>
      <c r="C543">
        <v>18</v>
      </c>
      <c r="D543" s="3">
        <v>172.7</v>
      </c>
      <c r="E543" s="3">
        <v>162.29999999999998</v>
      </c>
      <c r="F543" t="s">
        <v>7</v>
      </c>
      <c r="G543" s="2">
        <v>1727.54</v>
      </c>
      <c r="H543">
        <v>1</v>
      </c>
      <c r="I543" t="s">
        <v>5</v>
      </c>
      <c r="J543" s="1"/>
    </row>
    <row r="544" spans="1:10" x14ac:dyDescent="0.2">
      <c r="A544">
        <v>10544</v>
      </c>
      <c r="B544" t="s">
        <v>2</v>
      </c>
      <c r="C544">
        <v>49</v>
      </c>
      <c r="D544" s="3">
        <v>159.29999999999998</v>
      </c>
      <c r="E544" s="3">
        <v>172.29999999999998</v>
      </c>
      <c r="F544" t="s">
        <v>6</v>
      </c>
      <c r="G544" s="2">
        <v>9583.9</v>
      </c>
      <c r="H544">
        <v>1</v>
      </c>
      <c r="I544" t="s">
        <v>5</v>
      </c>
      <c r="J544" s="1"/>
    </row>
    <row r="545" spans="1:10" x14ac:dyDescent="0.2">
      <c r="A545">
        <v>10545</v>
      </c>
      <c r="B545" t="s">
        <v>2</v>
      </c>
      <c r="C545">
        <v>41</v>
      </c>
      <c r="D545" s="3">
        <v>153.5</v>
      </c>
      <c r="E545" s="3">
        <v>110.6</v>
      </c>
      <c r="F545" t="s">
        <v>7</v>
      </c>
      <c r="G545" s="2">
        <v>7256.7300000000005</v>
      </c>
      <c r="H545">
        <v>2</v>
      </c>
      <c r="I545" t="s">
        <v>5</v>
      </c>
      <c r="J545" s="1"/>
    </row>
    <row r="546" spans="1:10" x14ac:dyDescent="0.2">
      <c r="A546">
        <v>10546</v>
      </c>
      <c r="B546" t="s">
        <v>1</v>
      </c>
      <c r="C546">
        <v>57</v>
      </c>
      <c r="D546" s="3">
        <v>168.79999999999998</v>
      </c>
      <c r="E546" s="3">
        <v>266.10000000000002</v>
      </c>
      <c r="F546" t="s">
        <v>6</v>
      </c>
      <c r="G546" s="2">
        <v>22192.44</v>
      </c>
      <c r="H546">
        <v>1</v>
      </c>
      <c r="I546" t="s">
        <v>5</v>
      </c>
      <c r="J546" s="1"/>
    </row>
    <row r="547" spans="1:10" x14ac:dyDescent="0.2">
      <c r="A547">
        <v>10547</v>
      </c>
      <c r="B547" t="s">
        <v>1</v>
      </c>
      <c r="C547">
        <v>60</v>
      </c>
      <c r="D547" s="3">
        <v>175.4</v>
      </c>
      <c r="E547" s="3">
        <v>214.79999999999998</v>
      </c>
      <c r="F547" t="s">
        <v>7</v>
      </c>
      <c r="G547" s="2">
        <v>48673.560000000005</v>
      </c>
      <c r="H547">
        <v>0</v>
      </c>
      <c r="I547" t="s">
        <v>4</v>
      </c>
      <c r="J547" s="1"/>
    </row>
    <row r="548" spans="1:10" x14ac:dyDescent="0.2">
      <c r="A548">
        <v>10548</v>
      </c>
      <c r="B548" t="s">
        <v>1</v>
      </c>
      <c r="C548">
        <v>40</v>
      </c>
      <c r="D548" s="3">
        <v>174.29999999999998</v>
      </c>
      <c r="E548" s="3">
        <v>236.1</v>
      </c>
      <c r="F548" t="s">
        <v>7</v>
      </c>
      <c r="G548" s="2">
        <v>5438.75</v>
      </c>
      <c r="H548">
        <v>0</v>
      </c>
      <c r="I548" t="s">
        <v>5</v>
      </c>
      <c r="J548" s="1"/>
    </row>
    <row r="549" spans="1:10" x14ac:dyDescent="0.2">
      <c r="A549">
        <v>10549</v>
      </c>
      <c r="B549" t="s">
        <v>2</v>
      </c>
      <c r="C549">
        <v>19</v>
      </c>
      <c r="D549" s="3">
        <v>165.7</v>
      </c>
      <c r="E549" s="3">
        <v>121.69999999999999</v>
      </c>
      <c r="F549" t="s">
        <v>6</v>
      </c>
      <c r="G549" s="2">
        <v>2128.44</v>
      </c>
      <c r="H549">
        <v>0</v>
      </c>
      <c r="I549" t="s">
        <v>5</v>
      </c>
      <c r="J549" s="1"/>
    </row>
    <row r="550" spans="1:10" x14ac:dyDescent="0.2">
      <c r="A550">
        <v>10550</v>
      </c>
      <c r="B550" t="s">
        <v>3</v>
      </c>
      <c r="C550">
        <v>58</v>
      </c>
      <c r="D550" s="3">
        <v>161.6</v>
      </c>
      <c r="E550" s="3">
        <v>150.9</v>
      </c>
      <c r="F550" t="s">
        <v>6</v>
      </c>
      <c r="G550" s="2">
        <v>13607.37</v>
      </c>
      <c r="H550">
        <v>2</v>
      </c>
      <c r="I550" t="s">
        <v>5</v>
      </c>
      <c r="J550" s="1"/>
    </row>
    <row r="551" spans="1:10" x14ac:dyDescent="0.2">
      <c r="A551">
        <v>10551</v>
      </c>
      <c r="B551" t="s">
        <v>1</v>
      </c>
      <c r="C551">
        <v>27</v>
      </c>
      <c r="D551" s="3">
        <v>182.4</v>
      </c>
      <c r="E551" s="3">
        <v>168.6</v>
      </c>
      <c r="F551" t="s">
        <v>7</v>
      </c>
      <c r="G551" s="2">
        <v>18246.5</v>
      </c>
      <c r="H551">
        <v>0</v>
      </c>
      <c r="I551" t="s">
        <v>4</v>
      </c>
      <c r="J551" s="1"/>
    </row>
    <row r="552" spans="1:10" x14ac:dyDescent="0.2">
      <c r="A552">
        <v>10552</v>
      </c>
      <c r="B552" t="s">
        <v>3</v>
      </c>
      <c r="C552">
        <v>31</v>
      </c>
      <c r="D552" s="3">
        <v>161.69999999999999</v>
      </c>
      <c r="E552" s="3">
        <v>142.9</v>
      </c>
      <c r="F552" t="s">
        <v>6</v>
      </c>
      <c r="G552" s="2">
        <v>4347.0300000000007</v>
      </c>
      <c r="H552">
        <v>0</v>
      </c>
      <c r="I552" t="s">
        <v>5</v>
      </c>
      <c r="J552" s="1"/>
    </row>
    <row r="553" spans="1:10" x14ac:dyDescent="0.2">
      <c r="A553">
        <v>10553</v>
      </c>
      <c r="B553" t="s">
        <v>1</v>
      </c>
      <c r="C553">
        <v>47</v>
      </c>
      <c r="D553" s="3">
        <v>178.6</v>
      </c>
      <c r="E553" s="3">
        <v>289.90000000000003</v>
      </c>
      <c r="F553" t="s">
        <v>6</v>
      </c>
      <c r="G553" s="2">
        <v>8569.8700000000008</v>
      </c>
      <c r="H553">
        <v>1</v>
      </c>
      <c r="I553" t="s">
        <v>5</v>
      </c>
      <c r="J553" s="1"/>
    </row>
    <row r="554" spans="1:10" x14ac:dyDescent="0.2">
      <c r="A554">
        <v>10554</v>
      </c>
      <c r="B554" t="s">
        <v>3</v>
      </c>
      <c r="C554">
        <v>64</v>
      </c>
      <c r="D554" s="3">
        <v>158.4</v>
      </c>
      <c r="E554" s="3">
        <v>178.6</v>
      </c>
      <c r="F554" t="s">
        <v>7</v>
      </c>
      <c r="G554" s="2">
        <v>14394.56</v>
      </c>
      <c r="H554">
        <v>0</v>
      </c>
      <c r="I554" t="s">
        <v>5</v>
      </c>
      <c r="J554" s="1"/>
    </row>
    <row r="555" spans="1:10" x14ac:dyDescent="0.2">
      <c r="A555">
        <v>10555</v>
      </c>
      <c r="B555" t="s">
        <v>0</v>
      </c>
      <c r="C555">
        <v>28</v>
      </c>
      <c r="D555" s="3">
        <v>181.4</v>
      </c>
      <c r="E555" s="3">
        <v>244</v>
      </c>
      <c r="F555" t="s">
        <v>6</v>
      </c>
      <c r="G555" s="2">
        <v>3172.0200000000004</v>
      </c>
      <c r="H555">
        <v>0</v>
      </c>
      <c r="I555" t="s">
        <v>5</v>
      </c>
      <c r="J555" s="1"/>
    </row>
    <row r="556" spans="1:10" x14ac:dyDescent="0.2">
      <c r="A556">
        <v>10556</v>
      </c>
      <c r="B556" t="s">
        <v>3</v>
      </c>
      <c r="C556">
        <v>48</v>
      </c>
      <c r="D556" s="3">
        <v>160.69999999999999</v>
      </c>
      <c r="E556" s="3">
        <v>182.6</v>
      </c>
      <c r="F556" t="s">
        <v>6</v>
      </c>
      <c r="G556" s="2">
        <v>26392.269999999997</v>
      </c>
      <c r="H556">
        <v>1</v>
      </c>
      <c r="I556" t="s">
        <v>5</v>
      </c>
      <c r="J556" s="1"/>
    </row>
    <row r="557" spans="1:10" x14ac:dyDescent="0.2">
      <c r="A557">
        <v>10557</v>
      </c>
      <c r="B557" t="s">
        <v>0</v>
      </c>
      <c r="C557">
        <v>46</v>
      </c>
      <c r="D557" s="3">
        <v>184.29999999999998</v>
      </c>
      <c r="E557" s="3">
        <v>187.7</v>
      </c>
      <c r="F557" t="s">
        <v>6</v>
      </c>
      <c r="G557" s="2">
        <v>8825.09</v>
      </c>
      <c r="H557">
        <v>2</v>
      </c>
      <c r="I557" t="s">
        <v>5</v>
      </c>
      <c r="J557" s="1"/>
    </row>
    <row r="558" spans="1:10" x14ac:dyDescent="0.2">
      <c r="A558">
        <v>10558</v>
      </c>
      <c r="B558" t="s">
        <v>3</v>
      </c>
      <c r="C558">
        <v>18</v>
      </c>
      <c r="D558" s="3">
        <v>153.6</v>
      </c>
      <c r="E558" s="3">
        <v>191.7</v>
      </c>
      <c r="F558" t="s">
        <v>7</v>
      </c>
      <c r="G558" s="2">
        <v>11272.34</v>
      </c>
      <c r="H558">
        <v>1</v>
      </c>
      <c r="I558" t="s">
        <v>5</v>
      </c>
      <c r="J558" s="1"/>
    </row>
    <row r="559" spans="1:10" x14ac:dyDescent="0.2">
      <c r="A559">
        <v>10559</v>
      </c>
      <c r="B559" t="s">
        <v>2</v>
      </c>
      <c r="C559">
        <v>51</v>
      </c>
      <c r="D559" s="3">
        <v>161.29999999999998</v>
      </c>
      <c r="E559" s="3">
        <v>227.2</v>
      </c>
      <c r="F559" t="s">
        <v>6</v>
      </c>
      <c r="G559" s="2">
        <v>9644.26</v>
      </c>
      <c r="H559">
        <v>0</v>
      </c>
      <c r="I559" t="s">
        <v>5</v>
      </c>
      <c r="J559" s="1"/>
    </row>
    <row r="560" spans="1:10" x14ac:dyDescent="0.2">
      <c r="A560">
        <v>10560</v>
      </c>
      <c r="B560" t="s">
        <v>1</v>
      </c>
      <c r="C560">
        <v>56</v>
      </c>
      <c r="D560" s="3">
        <v>186.6</v>
      </c>
      <c r="E560" s="3">
        <v>184.5</v>
      </c>
      <c r="F560" t="s">
        <v>7</v>
      </c>
      <c r="G560" s="2">
        <v>10594.23</v>
      </c>
      <c r="H560">
        <v>0</v>
      </c>
      <c r="I560" t="s">
        <v>5</v>
      </c>
      <c r="J560" s="1"/>
    </row>
    <row r="561" spans="1:10" x14ac:dyDescent="0.2">
      <c r="A561">
        <v>10561</v>
      </c>
      <c r="B561" t="s">
        <v>2</v>
      </c>
      <c r="C561">
        <v>42</v>
      </c>
      <c r="D561" s="3">
        <v>171.2</v>
      </c>
      <c r="E561" s="3">
        <v>227.4</v>
      </c>
      <c r="F561" t="s">
        <v>6</v>
      </c>
      <c r="G561" s="2">
        <v>21348.71</v>
      </c>
      <c r="H561">
        <v>0</v>
      </c>
      <c r="I561" t="s">
        <v>4</v>
      </c>
      <c r="J561" s="1"/>
    </row>
    <row r="562" spans="1:10" x14ac:dyDescent="0.2">
      <c r="A562">
        <v>10562</v>
      </c>
      <c r="B562" t="s">
        <v>0</v>
      </c>
      <c r="C562">
        <v>24</v>
      </c>
      <c r="D562" s="3">
        <v>182.6</v>
      </c>
      <c r="E562" s="3">
        <v>171.5</v>
      </c>
      <c r="F562" t="s">
        <v>6</v>
      </c>
      <c r="G562" s="2">
        <v>4234.93</v>
      </c>
      <c r="H562">
        <v>3</v>
      </c>
      <c r="I562" t="s">
        <v>5</v>
      </c>
      <c r="J562" s="1"/>
    </row>
    <row r="563" spans="1:10" x14ac:dyDescent="0.2">
      <c r="A563">
        <v>10563</v>
      </c>
      <c r="B563" t="s">
        <v>3</v>
      </c>
      <c r="C563">
        <v>30</v>
      </c>
      <c r="D563" s="3">
        <v>157.1</v>
      </c>
      <c r="E563" s="3">
        <v>126.1</v>
      </c>
      <c r="F563" t="s">
        <v>6</v>
      </c>
      <c r="G563" s="2">
        <v>4718.21</v>
      </c>
      <c r="H563">
        <v>1</v>
      </c>
      <c r="I563" t="s">
        <v>5</v>
      </c>
      <c r="J563" s="1"/>
    </row>
    <row r="564" spans="1:10" x14ac:dyDescent="0.2">
      <c r="A564">
        <v>10564</v>
      </c>
      <c r="B564" t="s">
        <v>1</v>
      </c>
      <c r="C564">
        <v>29</v>
      </c>
      <c r="D564" s="3">
        <v>170</v>
      </c>
      <c r="E564" s="3">
        <v>150.6</v>
      </c>
      <c r="F564" t="s">
        <v>7</v>
      </c>
      <c r="G564" s="2">
        <v>2867.1200000000003</v>
      </c>
      <c r="H564">
        <v>0</v>
      </c>
      <c r="I564" t="s">
        <v>5</v>
      </c>
      <c r="J564" s="1"/>
    </row>
    <row r="565" spans="1:10" x14ac:dyDescent="0.2">
      <c r="A565">
        <v>10565</v>
      </c>
      <c r="B565" t="s">
        <v>1</v>
      </c>
      <c r="C565">
        <v>53</v>
      </c>
      <c r="D565" s="3">
        <v>170.1</v>
      </c>
      <c r="E565" s="3">
        <v>204.7</v>
      </c>
      <c r="F565" t="s">
        <v>6</v>
      </c>
      <c r="G565" s="2">
        <v>10579.72</v>
      </c>
      <c r="H565">
        <v>1</v>
      </c>
      <c r="I565" t="s">
        <v>5</v>
      </c>
      <c r="J565" s="1"/>
    </row>
    <row r="566" spans="1:10" x14ac:dyDescent="0.2">
      <c r="A566">
        <v>10566</v>
      </c>
      <c r="B566" t="s">
        <v>2</v>
      </c>
      <c r="C566">
        <v>55</v>
      </c>
      <c r="D566" s="3">
        <v>161.19999999999999</v>
      </c>
      <c r="E566" s="3">
        <v>165.4</v>
      </c>
      <c r="F566" t="s">
        <v>6</v>
      </c>
      <c r="G566" s="2">
        <v>12269.69</v>
      </c>
      <c r="H566">
        <v>2</v>
      </c>
      <c r="I566" t="s">
        <v>5</v>
      </c>
      <c r="J566" s="1"/>
    </row>
    <row r="567" spans="1:10" x14ac:dyDescent="0.2">
      <c r="A567">
        <v>10567</v>
      </c>
      <c r="B567" t="s">
        <v>3</v>
      </c>
      <c r="C567">
        <v>33</v>
      </c>
      <c r="D567" s="3">
        <v>165.4</v>
      </c>
      <c r="E567" s="3">
        <v>197</v>
      </c>
      <c r="F567" t="s">
        <v>6</v>
      </c>
      <c r="G567" s="2">
        <v>6551.76</v>
      </c>
      <c r="H567">
        <v>3</v>
      </c>
      <c r="I567" t="s">
        <v>5</v>
      </c>
      <c r="J567" s="1"/>
    </row>
    <row r="568" spans="1:10" x14ac:dyDescent="0.2">
      <c r="A568">
        <v>10568</v>
      </c>
      <c r="B568" t="s">
        <v>1</v>
      </c>
      <c r="C568">
        <v>49</v>
      </c>
      <c r="D568" s="3">
        <v>176.79999999999998</v>
      </c>
      <c r="E568" s="3">
        <v>196.4</v>
      </c>
      <c r="F568" t="s">
        <v>7</v>
      </c>
      <c r="G568" s="2">
        <v>9304.7100000000009</v>
      </c>
      <c r="H568">
        <v>2</v>
      </c>
      <c r="I568" t="s">
        <v>5</v>
      </c>
      <c r="J568" s="1"/>
    </row>
    <row r="569" spans="1:10" x14ac:dyDescent="0.2">
      <c r="A569">
        <v>10569</v>
      </c>
      <c r="B569" t="s">
        <v>1</v>
      </c>
      <c r="C569">
        <v>60</v>
      </c>
      <c r="D569" s="3">
        <v>170.2</v>
      </c>
      <c r="E569" s="3">
        <v>180.7</v>
      </c>
      <c r="F569" t="s">
        <v>6</v>
      </c>
      <c r="G569" s="2">
        <v>45008.959999999999</v>
      </c>
      <c r="H569">
        <v>0</v>
      </c>
      <c r="I569" t="s">
        <v>4</v>
      </c>
      <c r="J569" s="1"/>
    </row>
    <row r="570" spans="1:10" x14ac:dyDescent="0.2">
      <c r="A570">
        <v>10570</v>
      </c>
      <c r="B570" t="s">
        <v>3</v>
      </c>
      <c r="C570">
        <v>37</v>
      </c>
      <c r="D570" s="3">
        <v>169.79999999999998</v>
      </c>
      <c r="E570" s="3">
        <v>175.4</v>
      </c>
      <c r="F570" t="s">
        <v>6</v>
      </c>
      <c r="G570" s="2">
        <v>20296.87</v>
      </c>
      <c r="H570">
        <v>1</v>
      </c>
      <c r="I570" t="s">
        <v>4</v>
      </c>
      <c r="J570" s="1"/>
    </row>
    <row r="571" spans="1:10" x14ac:dyDescent="0.2">
      <c r="A571">
        <v>10571</v>
      </c>
      <c r="B571" t="s">
        <v>1</v>
      </c>
      <c r="C571">
        <v>20</v>
      </c>
      <c r="D571" s="3">
        <v>160.29999999999998</v>
      </c>
      <c r="E571" s="3">
        <v>183.7</v>
      </c>
      <c r="F571" t="s">
        <v>7</v>
      </c>
      <c r="G571" s="2">
        <v>2566.48</v>
      </c>
      <c r="H571">
        <v>2</v>
      </c>
      <c r="I571" t="s">
        <v>5</v>
      </c>
      <c r="J571" s="1"/>
    </row>
    <row r="572" spans="1:10" x14ac:dyDescent="0.2">
      <c r="A572">
        <v>10572</v>
      </c>
      <c r="B572" t="s">
        <v>0</v>
      </c>
      <c r="C572">
        <v>57</v>
      </c>
      <c r="D572" s="3">
        <v>167.9</v>
      </c>
      <c r="E572" s="3">
        <v>146.9</v>
      </c>
      <c r="F572" t="s">
        <v>6</v>
      </c>
      <c r="G572" s="2">
        <v>12032.33</v>
      </c>
      <c r="H572">
        <v>1</v>
      </c>
      <c r="I572" t="s">
        <v>5</v>
      </c>
      <c r="J572" s="1"/>
    </row>
    <row r="573" spans="1:10" x14ac:dyDescent="0.2">
      <c r="A573">
        <v>10573</v>
      </c>
      <c r="B573" t="s">
        <v>2</v>
      </c>
      <c r="C573">
        <v>55</v>
      </c>
      <c r="D573" s="3">
        <v>166.9</v>
      </c>
      <c r="E573" s="3">
        <v>169.5</v>
      </c>
      <c r="F573" t="s">
        <v>7</v>
      </c>
      <c r="G573" s="2">
        <v>10601.64</v>
      </c>
      <c r="H573">
        <v>0</v>
      </c>
      <c r="I573" t="s">
        <v>5</v>
      </c>
      <c r="J573" s="1"/>
    </row>
    <row r="574" spans="1:10" x14ac:dyDescent="0.2">
      <c r="A574">
        <v>10574</v>
      </c>
      <c r="B574" t="s">
        <v>2</v>
      </c>
      <c r="C574">
        <v>31</v>
      </c>
      <c r="D574" s="3">
        <v>162.79999999999998</v>
      </c>
      <c r="E574" s="3">
        <v>183.79999999999998</v>
      </c>
      <c r="F574" t="s">
        <v>7</v>
      </c>
      <c r="G574" s="2">
        <v>4239.9000000000005</v>
      </c>
      <c r="H574">
        <v>1</v>
      </c>
      <c r="I574" t="s">
        <v>5</v>
      </c>
      <c r="J574" s="1"/>
    </row>
    <row r="575" spans="1:10" x14ac:dyDescent="0.2">
      <c r="A575">
        <v>10575</v>
      </c>
      <c r="B575" t="s">
        <v>0</v>
      </c>
      <c r="C575">
        <v>43</v>
      </c>
      <c r="D575" s="3">
        <v>176.79999999999998</v>
      </c>
      <c r="E575" s="3">
        <v>224.29999999999998</v>
      </c>
      <c r="F575" t="s">
        <v>7</v>
      </c>
      <c r="G575" s="2">
        <v>7441.51</v>
      </c>
      <c r="H575">
        <v>2</v>
      </c>
      <c r="I575" t="s">
        <v>5</v>
      </c>
      <c r="J575" s="1"/>
    </row>
    <row r="576" spans="1:10" x14ac:dyDescent="0.2">
      <c r="A576">
        <v>10576</v>
      </c>
      <c r="B576" t="s">
        <v>1</v>
      </c>
      <c r="C576">
        <v>19</v>
      </c>
      <c r="D576" s="3">
        <v>188.2</v>
      </c>
      <c r="E576" s="3">
        <v>203.2</v>
      </c>
      <c r="F576" t="s">
        <v>7</v>
      </c>
      <c r="G576" s="2">
        <v>32548.35</v>
      </c>
      <c r="H576">
        <v>0</v>
      </c>
      <c r="I576" t="s">
        <v>4</v>
      </c>
      <c r="J576" s="1"/>
    </row>
    <row r="577" spans="1:10" x14ac:dyDescent="0.2">
      <c r="A577">
        <v>10577</v>
      </c>
      <c r="B577" t="s">
        <v>3</v>
      </c>
      <c r="C577">
        <v>52</v>
      </c>
      <c r="D577" s="3">
        <v>159.5</v>
      </c>
      <c r="E577" s="3">
        <v>138</v>
      </c>
      <c r="F577" t="s">
        <v>6</v>
      </c>
      <c r="G577" s="2">
        <v>23045.57</v>
      </c>
      <c r="H577">
        <v>0</v>
      </c>
      <c r="I577" t="s">
        <v>5</v>
      </c>
      <c r="J577" s="1"/>
    </row>
    <row r="578" spans="1:10" x14ac:dyDescent="0.2">
      <c r="A578">
        <v>10578</v>
      </c>
      <c r="B578" t="s">
        <v>2</v>
      </c>
      <c r="C578">
        <v>25</v>
      </c>
      <c r="D578" s="3">
        <v>159.29999999999998</v>
      </c>
      <c r="E578" s="3">
        <v>190.2</v>
      </c>
      <c r="F578" t="s">
        <v>6</v>
      </c>
      <c r="G578" s="2">
        <v>4189.12</v>
      </c>
      <c r="H578">
        <v>2</v>
      </c>
      <c r="I578" t="s">
        <v>5</v>
      </c>
      <c r="J578" s="1"/>
    </row>
    <row r="579" spans="1:10" x14ac:dyDescent="0.2">
      <c r="A579">
        <v>10579</v>
      </c>
      <c r="B579" t="s">
        <v>3</v>
      </c>
      <c r="C579">
        <v>47</v>
      </c>
      <c r="D579" s="3">
        <v>161.79999999999998</v>
      </c>
      <c r="E579" s="3">
        <v>166</v>
      </c>
      <c r="F579" t="s">
        <v>6</v>
      </c>
      <c r="G579" s="2">
        <v>8534.68</v>
      </c>
      <c r="H579">
        <v>0</v>
      </c>
      <c r="I579" t="s">
        <v>5</v>
      </c>
      <c r="J579" s="1"/>
    </row>
    <row r="580" spans="1:10" x14ac:dyDescent="0.2">
      <c r="A580">
        <v>10580</v>
      </c>
      <c r="B580" t="s">
        <v>1</v>
      </c>
      <c r="C580">
        <v>45</v>
      </c>
      <c r="D580" s="3">
        <v>168.2</v>
      </c>
      <c r="E580" s="3">
        <v>139.9</v>
      </c>
      <c r="F580" t="s">
        <v>6</v>
      </c>
      <c r="G580" s="2">
        <v>8515.76</v>
      </c>
      <c r="H580">
        <v>2</v>
      </c>
      <c r="I580" t="s">
        <v>5</v>
      </c>
      <c r="J580" s="1"/>
    </row>
    <row r="581" spans="1:10" x14ac:dyDescent="0.2">
      <c r="A581">
        <v>10581</v>
      </c>
      <c r="B581" t="s">
        <v>0</v>
      </c>
      <c r="C581">
        <v>56</v>
      </c>
      <c r="D581" s="3">
        <v>180.4</v>
      </c>
      <c r="E581" s="3">
        <v>204.4</v>
      </c>
      <c r="F581" t="s">
        <v>6</v>
      </c>
      <c r="G581" s="2">
        <v>11070.54</v>
      </c>
      <c r="H581">
        <v>0</v>
      </c>
      <c r="I581" t="s">
        <v>5</v>
      </c>
      <c r="J581" s="1"/>
    </row>
    <row r="582" spans="1:10" x14ac:dyDescent="0.2">
      <c r="A582">
        <v>10582</v>
      </c>
      <c r="B582" t="s">
        <v>2</v>
      </c>
      <c r="C582">
        <v>51</v>
      </c>
      <c r="D582" s="3">
        <v>162.69999999999999</v>
      </c>
      <c r="E582" s="3">
        <v>202.4</v>
      </c>
      <c r="F582" t="s">
        <v>7</v>
      </c>
      <c r="G582" s="2">
        <v>23967.39</v>
      </c>
      <c r="H582">
        <v>2</v>
      </c>
      <c r="I582" t="s">
        <v>4</v>
      </c>
      <c r="J582" s="1"/>
    </row>
    <row r="583" spans="1:10" x14ac:dyDescent="0.2">
      <c r="A583">
        <v>10583</v>
      </c>
      <c r="B583" t="s">
        <v>0</v>
      </c>
      <c r="C583">
        <v>47</v>
      </c>
      <c r="D583" s="3">
        <v>175.5</v>
      </c>
      <c r="E583" s="3">
        <v>165.6</v>
      </c>
      <c r="F583" t="s">
        <v>7</v>
      </c>
      <c r="G583" s="2">
        <v>25309.489999999998</v>
      </c>
      <c r="H583">
        <v>3</v>
      </c>
      <c r="I583" t="s">
        <v>4</v>
      </c>
      <c r="J583" s="1"/>
    </row>
    <row r="584" spans="1:10" x14ac:dyDescent="0.2">
      <c r="A584">
        <v>10584</v>
      </c>
      <c r="B584" t="s">
        <v>1</v>
      </c>
      <c r="C584">
        <v>41</v>
      </c>
      <c r="D584" s="3">
        <v>184.2</v>
      </c>
      <c r="E584" s="3">
        <v>276.20000000000005</v>
      </c>
      <c r="F584" t="s">
        <v>7</v>
      </c>
      <c r="G584" s="2">
        <v>40273.65</v>
      </c>
      <c r="H584">
        <v>1</v>
      </c>
      <c r="I584" t="s">
        <v>4</v>
      </c>
      <c r="J584" s="1"/>
    </row>
    <row r="585" spans="1:10" x14ac:dyDescent="0.2">
      <c r="A585">
        <v>10585</v>
      </c>
      <c r="B585" t="s">
        <v>0</v>
      </c>
      <c r="C585">
        <v>20</v>
      </c>
      <c r="D585" s="3">
        <v>167</v>
      </c>
      <c r="E585" s="3">
        <v>248.2</v>
      </c>
      <c r="F585" t="s">
        <v>6</v>
      </c>
      <c r="G585" s="2">
        <v>1875.35</v>
      </c>
      <c r="H585">
        <v>0</v>
      </c>
      <c r="I585" t="s">
        <v>5</v>
      </c>
      <c r="J585" s="1"/>
    </row>
    <row r="586" spans="1:10" x14ac:dyDescent="0.2">
      <c r="A586">
        <v>10586</v>
      </c>
      <c r="B586" t="s">
        <v>1</v>
      </c>
      <c r="C586">
        <v>59</v>
      </c>
      <c r="D586" s="3">
        <v>172.2</v>
      </c>
      <c r="E586" s="3">
        <v>165.2</v>
      </c>
      <c r="F586" t="s">
        <v>7</v>
      </c>
      <c r="G586" s="2">
        <v>11743.300000000001</v>
      </c>
      <c r="H586">
        <v>0</v>
      </c>
      <c r="I586" t="s">
        <v>5</v>
      </c>
      <c r="J586" s="1"/>
    </row>
    <row r="587" spans="1:10" x14ac:dyDescent="0.2">
      <c r="A587">
        <v>10587</v>
      </c>
      <c r="B587" t="s">
        <v>2</v>
      </c>
      <c r="C587">
        <v>52</v>
      </c>
      <c r="D587" s="3">
        <v>178.7</v>
      </c>
      <c r="E587" s="3">
        <v>254</v>
      </c>
      <c r="F587" t="s">
        <v>7</v>
      </c>
      <c r="G587" s="2">
        <v>24393.629999999997</v>
      </c>
      <c r="H587">
        <v>0</v>
      </c>
      <c r="I587" t="s">
        <v>4</v>
      </c>
      <c r="J587" s="1"/>
    </row>
    <row r="588" spans="1:10" x14ac:dyDescent="0.2">
      <c r="A588">
        <v>10588</v>
      </c>
      <c r="B588" t="s">
        <v>1</v>
      </c>
      <c r="C588">
        <v>56</v>
      </c>
      <c r="D588" s="3">
        <v>163.29999999999998</v>
      </c>
      <c r="E588" s="3">
        <v>112.8</v>
      </c>
      <c r="F588" t="s">
        <v>7</v>
      </c>
      <c r="G588" s="2">
        <v>12949.16</v>
      </c>
      <c r="H588">
        <v>4</v>
      </c>
      <c r="I588" t="s">
        <v>5</v>
      </c>
      <c r="J588" s="1"/>
    </row>
    <row r="589" spans="1:10" x14ac:dyDescent="0.2">
      <c r="A589">
        <v>10589</v>
      </c>
      <c r="B589" t="s">
        <v>1</v>
      </c>
      <c r="C589">
        <v>48</v>
      </c>
      <c r="D589" s="3">
        <v>186</v>
      </c>
      <c r="E589" s="3">
        <v>253.5</v>
      </c>
      <c r="F589" t="s">
        <v>7</v>
      </c>
      <c r="G589" s="2">
        <v>7804.17</v>
      </c>
      <c r="H589">
        <v>0</v>
      </c>
      <c r="I589" t="s">
        <v>5</v>
      </c>
      <c r="J589" s="1"/>
    </row>
    <row r="590" spans="1:10" x14ac:dyDescent="0.2">
      <c r="A590">
        <v>10590</v>
      </c>
      <c r="B590" t="s">
        <v>3</v>
      </c>
      <c r="C590">
        <v>57</v>
      </c>
      <c r="D590" s="3">
        <v>171.29999999999998</v>
      </c>
      <c r="E590" s="3">
        <v>186.9</v>
      </c>
      <c r="F590" t="s">
        <v>7</v>
      </c>
      <c r="G590" s="2">
        <v>27218.44</v>
      </c>
      <c r="H590">
        <v>0</v>
      </c>
      <c r="I590" t="s">
        <v>4</v>
      </c>
      <c r="J590" s="1"/>
    </row>
    <row r="591" spans="1:10" x14ac:dyDescent="0.2">
      <c r="A591">
        <v>10591</v>
      </c>
      <c r="B591" t="s">
        <v>2</v>
      </c>
      <c r="C591">
        <v>42</v>
      </c>
      <c r="D591" s="3">
        <v>162.5</v>
      </c>
      <c r="E591" s="3">
        <v>186.79999999999998</v>
      </c>
      <c r="F591" t="s">
        <v>6</v>
      </c>
      <c r="G591" s="2">
        <v>7443.6500000000005</v>
      </c>
      <c r="H591">
        <v>1</v>
      </c>
      <c r="I591" t="s">
        <v>5</v>
      </c>
      <c r="J591" s="1"/>
    </row>
    <row r="592" spans="1:10" x14ac:dyDescent="0.2">
      <c r="A592">
        <v>10592</v>
      </c>
      <c r="B592" t="s">
        <v>2</v>
      </c>
      <c r="C592">
        <v>19</v>
      </c>
      <c r="D592" s="3">
        <v>153.9</v>
      </c>
      <c r="E592" s="3">
        <v>134.4</v>
      </c>
      <c r="F592" t="s">
        <v>6</v>
      </c>
      <c r="G592" s="2">
        <v>2117.34</v>
      </c>
      <c r="H592">
        <v>0</v>
      </c>
      <c r="I592" t="s">
        <v>5</v>
      </c>
      <c r="J592" s="1"/>
    </row>
    <row r="593" spans="1:10" x14ac:dyDescent="0.2">
      <c r="A593">
        <v>10593</v>
      </c>
      <c r="B593" t="s">
        <v>2</v>
      </c>
      <c r="C593">
        <v>25</v>
      </c>
      <c r="D593" s="3">
        <v>165.7</v>
      </c>
      <c r="E593" s="3">
        <v>201.6</v>
      </c>
      <c r="F593" t="s">
        <v>7</v>
      </c>
      <c r="G593" s="2">
        <v>4877.99</v>
      </c>
      <c r="H593">
        <v>4</v>
      </c>
      <c r="I593" t="s">
        <v>5</v>
      </c>
      <c r="J593" s="1"/>
    </row>
    <row r="594" spans="1:10" x14ac:dyDescent="0.2">
      <c r="A594">
        <v>10594</v>
      </c>
      <c r="B594" t="s">
        <v>3</v>
      </c>
      <c r="C594">
        <v>18</v>
      </c>
      <c r="D594" s="3">
        <v>149.69999999999999</v>
      </c>
      <c r="E594" s="3">
        <v>130</v>
      </c>
      <c r="F594" t="s">
        <v>6</v>
      </c>
      <c r="G594" s="2">
        <v>2205.9900000000002</v>
      </c>
      <c r="H594">
        <v>0</v>
      </c>
      <c r="I594" t="s">
        <v>5</v>
      </c>
      <c r="J594" s="1"/>
    </row>
    <row r="595" spans="1:10" x14ac:dyDescent="0.2">
      <c r="A595">
        <v>10595</v>
      </c>
      <c r="B595" t="s">
        <v>0</v>
      </c>
      <c r="C595">
        <v>23</v>
      </c>
      <c r="D595" s="3">
        <v>171.4</v>
      </c>
      <c r="E595" s="3">
        <v>209.1</v>
      </c>
      <c r="F595" t="s">
        <v>6</v>
      </c>
      <c r="G595" s="2">
        <v>13126.68</v>
      </c>
      <c r="H595">
        <v>0</v>
      </c>
      <c r="I595" t="s">
        <v>5</v>
      </c>
      <c r="J595" s="1"/>
    </row>
    <row r="596" spans="1:10" x14ac:dyDescent="0.2">
      <c r="A596">
        <v>10596</v>
      </c>
      <c r="B596" t="s">
        <v>0</v>
      </c>
      <c r="C596">
        <v>28</v>
      </c>
      <c r="D596" s="3">
        <v>173.9</v>
      </c>
      <c r="E596" s="3">
        <v>208.29999999999998</v>
      </c>
      <c r="F596" t="s">
        <v>6</v>
      </c>
      <c r="G596" s="2">
        <v>20177.679999999997</v>
      </c>
      <c r="H596">
        <v>2</v>
      </c>
      <c r="I596" t="s">
        <v>5</v>
      </c>
      <c r="J596" s="1"/>
    </row>
    <row r="597" spans="1:10" x14ac:dyDescent="0.2">
      <c r="A597">
        <v>10597</v>
      </c>
      <c r="B597" t="s">
        <v>0</v>
      </c>
      <c r="C597">
        <v>48</v>
      </c>
      <c r="D597" s="3">
        <v>180.29999999999998</v>
      </c>
      <c r="E597" s="3">
        <v>321.5</v>
      </c>
      <c r="F597" t="s">
        <v>7</v>
      </c>
      <c r="G597" s="2">
        <v>23568.28</v>
      </c>
      <c r="H597">
        <v>1</v>
      </c>
      <c r="I597" t="s">
        <v>4</v>
      </c>
      <c r="J597" s="1"/>
    </row>
    <row r="598" spans="1:10" x14ac:dyDescent="0.2">
      <c r="A598">
        <v>10598</v>
      </c>
      <c r="B598" t="s">
        <v>1</v>
      </c>
      <c r="C598">
        <v>60</v>
      </c>
      <c r="D598" s="3">
        <v>166.79999999999998</v>
      </c>
      <c r="E598" s="3">
        <v>138.69999999999999</v>
      </c>
      <c r="F598" t="s">
        <v>7</v>
      </c>
      <c r="G598" s="2">
        <v>12142.58</v>
      </c>
      <c r="H598">
        <v>0</v>
      </c>
      <c r="I598" t="s">
        <v>5</v>
      </c>
      <c r="J598" s="1"/>
    </row>
    <row r="599" spans="1:10" x14ac:dyDescent="0.2">
      <c r="A599">
        <v>10599</v>
      </c>
      <c r="B599" t="s">
        <v>1</v>
      </c>
      <c r="C599">
        <v>18</v>
      </c>
      <c r="D599" s="3">
        <v>165.79999999999998</v>
      </c>
      <c r="E599" s="3">
        <v>210.9</v>
      </c>
      <c r="F599" t="s">
        <v>7</v>
      </c>
      <c r="G599" s="2">
        <v>1135.95</v>
      </c>
      <c r="H599">
        <v>0</v>
      </c>
      <c r="I599" t="s">
        <v>5</v>
      </c>
      <c r="J599" s="1"/>
    </row>
    <row r="600" spans="1:10" x14ac:dyDescent="0.2">
      <c r="A600">
        <v>10600</v>
      </c>
      <c r="B600" t="s">
        <v>0</v>
      </c>
      <c r="C600">
        <v>28</v>
      </c>
      <c r="D600" s="3">
        <v>171.1</v>
      </c>
      <c r="E600" s="3">
        <v>234.2</v>
      </c>
      <c r="F600" t="s">
        <v>7</v>
      </c>
      <c r="G600" s="2">
        <v>51194.560000000005</v>
      </c>
      <c r="H600">
        <v>1</v>
      </c>
      <c r="I600" t="s">
        <v>4</v>
      </c>
      <c r="J600" s="1"/>
    </row>
    <row r="601" spans="1:10" x14ac:dyDescent="0.2">
      <c r="A601">
        <v>10601</v>
      </c>
      <c r="B601" t="s">
        <v>0</v>
      </c>
      <c r="C601">
        <v>23</v>
      </c>
      <c r="D601" s="3">
        <v>170.4</v>
      </c>
      <c r="E601" s="3">
        <v>230.1</v>
      </c>
      <c r="F601" t="s">
        <v>7</v>
      </c>
      <c r="G601" s="2">
        <v>2416.96</v>
      </c>
      <c r="H601">
        <v>1</v>
      </c>
      <c r="I601" t="s">
        <v>5</v>
      </c>
      <c r="J601" s="1"/>
    </row>
    <row r="602" spans="1:10" x14ac:dyDescent="0.2">
      <c r="A602">
        <v>10602</v>
      </c>
      <c r="B602" t="s">
        <v>3</v>
      </c>
      <c r="C602">
        <v>58</v>
      </c>
      <c r="D602" s="3">
        <v>154.69999999999999</v>
      </c>
      <c r="E602" s="3">
        <v>119.3</v>
      </c>
      <c r="F602" t="s">
        <v>7</v>
      </c>
      <c r="G602" s="2">
        <v>11938.26</v>
      </c>
      <c r="H602">
        <v>0</v>
      </c>
      <c r="I602" t="s">
        <v>5</v>
      </c>
      <c r="J602" s="1"/>
    </row>
    <row r="603" spans="1:10" x14ac:dyDescent="0.2">
      <c r="A603">
        <v>10603</v>
      </c>
      <c r="B603" t="s">
        <v>0</v>
      </c>
      <c r="C603">
        <v>43</v>
      </c>
      <c r="D603" s="3">
        <v>173.9</v>
      </c>
      <c r="E603" s="3">
        <v>272.60000000000002</v>
      </c>
      <c r="F603" t="s">
        <v>6</v>
      </c>
      <c r="G603" s="2">
        <v>22478.6</v>
      </c>
      <c r="H603">
        <v>2</v>
      </c>
      <c r="I603" t="s">
        <v>4</v>
      </c>
      <c r="J603" s="1"/>
    </row>
    <row r="604" spans="1:10" x14ac:dyDescent="0.2">
      <c r="A604">
        <v>10604</v>
      </c>
      <c r="B604" t="s">
        <v>1</v>
      </c>
      <c r="C604">
        <v>18</v>
      </c>
      <c r="D604" s="3">
        <v>182.2</v>
      </c>
      <c r="E604" s="3">
        <v>164.7</v>
      </c>
      <c r="F604" t="s">
        <v>7</v>
      </c>
      <c r="G604" s="2">
        <v>1137.02</v>
      </c>
      <c r="H604">
        <v>0</v>
      </c>
      <c r="I604" t="s">
        <v>5</v>
      </c>
      <c r="J604" s="1"/>
    </row>
    <row r="605" spans="1:10" x14ac:dyDescent="0.2">
      <c r="A605">
        <v>10605</v>
      </c>
      <c r="B605" t="s">
        <v>0</v>
      </c>
      <c r="C605">
        <v>19</v>
      </c>
      <c r="D605" s="3">
        <v>178.4</v>
      </c>
      <c r="E605" s="3">
        <v>239.79999999999998</v>
      </c>
      <c r="F605" t="s">
        <v>7</v>
      </c>
      <c r="G605" s="2">
        <v>34779.620000000003</v>
      </c>
      <c r="H605">
        <v>0</v>
      </c>
      <c r="I605" t="s">
        <v>4</v>
      </c>
      <c r="J605" s="1"/>
    </row>
    <row r="606" spans="1:10" x14ac:dyDescent="0.2">
      <c r="A606">
        <v>10606</v>
      </c>
      <c r="B606" t="s">
        <v>3</v>
      </c>
      <c r="C606">
        <v>43</v>
      </c>
      <c r="D606" s="3">
        <v>162.6</v>
      </c>
      <c r="E606" s="3">
        <v>138.1</v>
      </c>
      <c r="F606" t="s">
        <v>6</v>
      </c>
      <c r="G606" s="2">
        <v>19798.059999999998</v>
      </c>
      <c r="H606">
        <v>2</v>
      </c>
      <c r="I606" t="s">
        <v>4</v>
      </c>
      <c r="J606" s="1"/>
    </row>
    <row r="607" spans="1:10" x14ac:dyDescent="0.2">
      <c r="A607">
        <v>10607</v>
      </c>
      <c r="B607" t="s">
        <v>3</v>
      </c>
      <c r="C607">
        <v>25</v>
      </c>
      <c r="D607" s="3">
        <v>164.7</v>
      </c>
      <c r="E607" s="3">
        <v>218.1</v>
      </c>
      <c r="F607" t="s">
        <v>6</v>
      </c>
      <c r="G607" s="2">
        <v>17878.91</v>
      </c>
      <c r="H607">
        <v>0</v>
      </c>
      <c r="I607" t="s">
        <v>5</v>
      </c>
      <c r="J607" s="1"/>
    </row>
    <row r="608" spans="1:10" x14ac:dyDescent="0.2">
      <c r="A608">
        <v>10608</v>
      </c>
      <c r="B608" t="s">
        <v>1</v>
      </c>
      <c r="C608">
        <v>59</v>
      </c>
      <c r="D608" s="3">
        <v>168.6</v>
      </c>
      <c r="E608" s="3">
        <v>231</v>
      </c>
      <c r="F608" t="s">
        <v>7</v>
      </c>
      <c r="G608" s="2">
        <v>12925.89</v>
      </c>
      <c r="H608">
        <v>2</v>
      </c>
      <c r="I608" t="s">
        <v>5</v>
      </c>
      <c r="J608" s="1"/>
    </row>
    <row r="609" spans="1:10" x14ac:dyDescent="0.2">
      <c r="A609">
        <v>10609</v>
      </c>
      <c r="B609" t="s">
        <v>2</v>
      </c>
      <c r="C609">
        <v>60</v>
      </c>
      <c r="D609" s="3">
        <v>158.29999999999998</v>
      </c>
      <c r="E609" s="3">
        <v>158</v>
      </c>
      <c r="F609" t="s">
        <v>7</v>
      </c>
      <c r="G609" s="2">
        <v>13112.61</v>
      </c>
      <c r="H609">
        <v>1</v>
      </c>
      <c r="I609" t="s">
        <v>5</v>
      </c>
      <c r="J609" s="1"/>
    </row>
    <row r="610" spans="1:10" x14ac:dyDescent="0.2">
      <c r="A610">
        <v>10610</v>
      </c>
      <c r="B610" t="s">
        <v>0</v>
      </c>
      <c r="C610">
        <v>56</v>
      </c>
      <c r="D610" s="3">
        <v>173.79999999999998</v>
      </c>
      <c r="E610" s="3">
        <v>316.3</v>
      </c>
      <c r="F610" t="s">
        <v>7</v>
      </c>
      <c r="G610" s="2">
        <v>10601.42</v>
      </c>
      <c r="H610">
        <v>0</v>
      </c>
      <c r="I610" t="s">
        <v>5</v>
      </c>
      <c r="J610" s="1"/>
    </row>
    <row r="611" spans="1:10" x14ac:dyDescent="0.2">
      <c r="A611">
        <v>10611</v>
      </c>
      <c r="B611" t="s">
        <v>2</v>
      </c>
      <c r="C611">
        <v>22</v>
      </c>
      <c r="D611" s="3">
        <v>172.9</v>
      </c>
      <c r="E611" s="3">
        <v>152.9</v>
      </c>
      <c r="F611" t="s">
        <v>6</v>
      </c>
      <c r="G611" s="2">
        <v>2527.8200000000002</v>
      </c>
      <c r="H611">
        <v>0</v>
      </c>
      <c r="I611" t="s">
        <v>5</v>
      </c>
      <c r="J611" s="1"/>
    </row>
    <row r="612" spans="1:10" x14ac:dyDescent="0.2">
      <c r="A612">
        <v>10612</v>
      </c>
      <c r="B612" t="s">
        <v>0</v>
      </c>
      <c r="C612">
        <v>63</v>
      </c>
      <c r="D612" s="3">
        <v>171.7</v>
      </c>
      <c r="E612" s="3">
        <v>235.79999999999998</v>
      </c>
      <c r="F612" t="s">
        <v>6</v>
      </c>
      <c r="G612" s="2">
        <v>48824.45</v>
      </c>
      <c r="H612">
        <v>0</v>
      </c>
      <c r="I612" t="s">
        <v>4</v>
      </c>
      <c r="J612" s="1"/>
    </row>
    <row r="613" spans="1:10" x14ac:dyDescent="0.2">
      <c r="A613">
        <v>10613</v>
      </c>
      <c r="B613" t="s">
        <v>1</v>
      </c>
      <c r="C613">
        <v>44</v>
      </c>
      <c r="D613" s="3">
        <v>162.4</v>
      </c>
      <c r="E613" s="3">
        <v>165.1</v>
      </c>
      <c r="F613" t="s">
        <v>7</v>
      </c>
      <c r="G613" s="2">
        <v>7731.43</v>
      </c>
      <c r="H613">
        <v>2</v>
      </c>
      <c r="I613" t="s">
        <v>5</v>
      </c>
      <c r="J613" s="1"/>
    </row>
    <row r="614" spans="1:10" x14ac:dyDescent="0.2">
      <c r="A614">
        <v>10614</v>
      </c>
      <c r="B614" t="s">
        <v>0</v>
      </c>
      <c r="C614">
        <v>46</v>
      </c>
      <c r="D614" s="3">
        <v>161</v>
      </c>
      <c r="E614" s="3">
        <v>195.5</v>
      </c>
      <c r="F614" t="s">
        <v>6</v>
      </c>
      <c r="G614" s="2">
        <v>8823.2800000000007</v>
      </c>
      <c r="H614">
        <v>2</v>
      </c>
      <c r="I614" t="s">
        <v>5</v>
      </c>
      <c r="J614" s="1"/>
    </row>
    <row r="615" spans="1:10" x14ac:dyDescent="0.2">
      <c r="A615">
        <v>10615</v>
      </c>
      <c r="B615" t="s">
        <v>2</v>
      </c>
      <c r="C615">
        <v>30</v>
      </c>
      <c r="D615" s="3">
        <v>164.79999999999998</v>
      </c>
      <c r="E615" s="3">
        <v>228.6</v>
      </c>
      <c r="F615" t="s">
        <v>6</v>
      </c>
      <c r="G615" s="2">
        <v>4527.1900000000005</v>
      </c>
      <c r="H615">
        <v>1</v>
      </c>
      <c r="I615" t="s">
        <v>5</v>
      </c>
      <c r="J615" s="1"/>
    </row>
    <row r="616" spans="1:10" x14ac:dyDescent="0.2">
      <c r="A616">
        <v>10616</v>
      </c>
      <c r="B616" t="s">
        <v>3</v>
      </c>
      <c r="C616">
        <v>22</v>
      </c>
      <c r="D616" s="3">
        <v>160.6</v>
      </c>
      <c r="E616" s="3">
        <v>131.69999999999999</v>
      </c>
      <c r="F616" t="s">
        <v>6</v>
      </c>
      <c r="G616" s="2">
        <v>2741.9500000000003</v>
      </c>
      <c r="H616">
        <v>0</v>
      </c>
      <c r="I616" t="s">
        <v>5</v>
      </c>
      <c r="J616" s="1"/>
    </row>
    <row r="617" spans="1:10" x14ac:dyDescent="0.2">
      <c r="A617">
        <v>10617</v>
      </c>
      <c r="B617" t="s">
        <v>0</v>
      </c>
      <c r="C617">
        <v>56</v>
      </c>
      <c r="D617" s="3">
        <v>162.29999999999998</v>
      </c>
      <c r="E617" s="3">
        <v>179.29999999999998</v>
      </c>
      <c r="F617" t="s">
        <v>6</v>
      </c>
      <c r="G617" s="2">
        <v>11073.18</v>
      </c>
      <c r="H617">
        <v>0</v>
      </c>
      <c r="I617" t="s">
        <v>5</v>
      </c>
      <c r="J617" s="1"/>
    </row>
    <row r="618" spans="1:10" x14ac:dyDescent="0.2">
      <c r="A618">
        <v>10618</v>
      </c>
      <c r="B618" t="s">
        <v>3</v>
      </c>
      <c r="C618">
        <v>27</v>
      </c>
      <c r="D618" s="3">
        <v>164.7</v>
      </c>
      <c r="E618" s="3">
        <v>138.79999999999998</v>
      </c>
      <c r="F618" t="s">
        <v>6</v>
      </c>
      <c r="G618" s="2">
        <v>15006.58</v>
      </c>
      <c r="H618">
        <v>2</v>
      </c>
      <c r="I618" t="s">
        <v>4</v>
      </c>
      <c r="J618" s="1"/>
    </row>
    <row r="619" spans="1:10" x14ac:dyDescent="0.2">
      <c r="A619">
        <v>10619</v>
      </c>
      <c r="B619" t="s">
        <v>2</v>
      </c>
      <c r="C619">
        <v>37</v>
      </c>
      <c r="D619" s="3">
        <v>156</v>
      </c>
      <c r="E619" s="3">
        <v>216</v>
      </c>
      <c r="F619" t="s">
        <v>7</v>
      </c>
      <c r="G619" s="2">
        <v>5028.1500000000005</v>
      </c>
      <c r="H619">
        <v>0</v>
      </c>
      <c r="I619" t="s">
        <v>5</v>
      </c>
      <c r="J619" s="1"/>
    </row>
    <row r="620" spans="1:10" x14ac:dyDescent="0.2">
      <c r="A620">
        <v>10620</v>
      </c>
      <c r="B620" t="s">
        <v>1</v>
      </c>
      <c r="C620">
        <v>32</v>
      </c>
      <c r="D620" s="3">
        <v>174.9</v>
      </c>
      <c r="E620" s="3">
        <v>117.8</v>
      </c>
      <c r="F620" t="s">
        <v>7</v>
      </c>
      <c r="G620" s="2">
        <v>4686.3900000000003</v>
      </c>
      <c r="H620">
        <v>2</v>
      </c>
      <c r="I620" t="s">
        <v>5</v>
      </c>
      <c r="J620" s="1"/>
    </row>
    <row r="621" spans="1:10" x14ac:dyDescent="0.2">
      <c r="A621">
        <v>10621</v>
      </c>
      <c r="B621" t="s">
        <v>3</v>
      </c>
      <c r="C621">
        <v>50</v>
      </c>
      <c r="D621" s="3">
        <v>170.4</v>
      </c>
      <c r="E621" s="3">
        <v>234.7</v>
      </c>
      <c r="F621" t="s">
        <v>6</v>
      </c>
      <c r="G621" s="2">
        <v>9541.7000000000007</v>
      </c>
      <c r="H621">
        <v>0</v>
      </c>
      <c r="I621" t="s">
        <v>5</v>
      </c>
      <c r="J621" s="1"/>
    </row>
    <row r="622" spans="1:10" x14ac:dyDescent="0.2">
      <c r="A622">
        <v>10622</v>
      </c>
      <c r="B622" t="s">
        <v>2</v>
      </c>
      <c r="C622">
        <v>25</v>
      </c>
      <c r="D622" s="3">
        <v>174.5</v>
      </c>
      <c r="E622" s="3">
        <v>236.2</v>
      </c>
      <c r="F622" t="s">
        <v>7</v>
      </c>
      <c r="G622" s="2">
        <v>2523.17</v>
      </c>
      <c r="H622">
        <v>0</v>
      </c>
      <c r="I622" t="s">
        <v>5</v>
      </c>
      <c r="J622" s="1"/>
    </row>
    <row r="623" spans="1:10" x14ac:dyDescent="0.2">
      <c r="A623">
        <v>10623</v>
      </c>
      <c r="B623" t="s">
        <v>2</v>
      </c>
      <c r="C623">
        <v>20</v>
      </c>
      <c r="D623" s="3">
        <v>181.4</v>
      </c>
      <c r="E623" s="3">
        <v>166.1</v>
      </c>
      <c r="F623" t="s">
        <v>7</v>
      </c>
      <c r="G623" s="2">
        <v>37465.35</v>
      </c>
      <c r="H623">
        <v>3</v>
      </c>
      <c r="I623" t="s">
        <v>4</v>
      </c>
      <c r="J623" s="1"/>
    </row>
    <row r="624" spans="1:10" x14ac:dyDescent="0.2">
      <c r="A624">
        <v>10624</v>
      </c>
      <c r="B624" t="s">
        <v>0</v>
      </c>
      <c r="C624">
        <v>19</v>
      </c>
      <c r="D624" s="3">
        <v>176.5</v>
      </c>
      <c r="E624" s="3">
        <v>253</v>
      </c>
      <c r="F624" t="s">
        <v>7</v>
      </c>
      <c r="G624" s="2">
        <v>1263.25</v>
      </c>
      <c r="H624">
        <v>0</v>
      </c>
      <c r="I624" t="s">
        <v>5</v>
      </c>
      <c r="J624" s="1"/>
    </row>
    <row r="625" spans="1:10" x14ac:dyDescent="0.2">
      <c r="A625">
        <v>10625</v>
      </c>
      <c r="B625" t="s">
        <v>3</v>
      </c>
      <c r="C625">
        <v>23</v>
      </c>
      <c r="D625" s="3">
        <v>161.1</v>
      </c>
      <c r="E625" s="3">
        <v>163.6</v>
      </c>
      <c r="F625" t="s">
        <v>6</v>
      </c>
      <c r="G625" s="2">
        <v>22395.75</v>
      </c>
      <c r="H625">
        <v>2</v>
      </c>
      <c r="I625" t="s">
        <v>5</v>
      </c>
      <c r="J625" s="1"/>
    </row>
    <row r="626" spans="1:10" x14ac:dyDescent="0.2">
      <c r="A626">
        <v>10626</v>
      </c>
      <c r="B626" t="s">
        <v>3</v>
      </c>
      <c r="C626">
        <v>63</v>
      </c>
      <c r="D626" s="3">
        <v>159.69999999999999</v>
      </c>
      <c r="E626" s="3">
        <v>146.79999999999998</v>
      </c>
      <c r="F626" t="s">
        <v>6</v>
      </c>
      <c r="G626" s="2">
        <v>14451.84</v>
      </c>
      <c r="H626">
        <v>0</v>
      </c>
      <c r="I626" t="s">
        <v>5</v>
      </c>
      <c r="J626" s="1"/>
    </row>
    <row r="627" spans="1:10" x14ac:dyDescent="0.2">
      <c r="A627">
        <v>10627</v>
      </c>
      <c r="B627" t="s">
        <v>3</v>
      </c>
      <c r="C627">
        <v>51</v>
      </c>
      <c r="D627" s="3">
        <v>167.2</v>
      </c>
      <c r="E627" s="3">
        <v>214.9</v>
      </c>
      <c r="F627" t="s">
        <v>7</v>
      </c>
      <c r="G627" s="2">
        <v>9957.73</v>
      </c>
      <c r="H627">
        <v>1</v>
      </c>
      <c r="I627" t="s">
        <v>5</v>
      </c>
      <c r="J627" s="1"/>
    </row>
    <row r="628" spans="1:10" x14ac:dyDescent="0.2">
      <c r="A628">
        <v>10628</v>
      </c>
      <c r="B628" t="s">
        <v>3</v>
      </c>
      <c r="C628">
        <v>31</v>
      </c>
      <c r="D628" s="3">
        <v>163.19999999999999</v>
      </c>
      <c r="E628" s="3">
        <v>144.5</v>
      </c>
      <c r="F628" t="s">
        <v>7</v>
      </c>
      <c r="G628" s="2">
        <v>3857.76</v>
      </c>
      <c r="H628">
        <v>0</v>
      </c>
      <c r="I628" t="s">
        <v>5</v>
      </c>
      <c r="J628" s="1"/>
    </row>
    <row r="629" spans="1:10" x14ac:dyDescent="0.2">
      <c r="A629">
        <v>10629</v>
      </c>
      <c r="B629" t="s">
        <v>2</v>
      </c>
      <c r="C629">
        <v>55</v>
      </c>
      <c r="D629" s="3">
        <v>169.9</v>
      </c>
      <c r="E629" s="3">
        <v>214.5</v>
      </c>
      <c r="F629" t="s">
        <v>7</v>
      </c>
      <c r="G629" s="2">
        <v>30063.59</v>
      </c>
      <c r="H629">
        <v>3</v>
      </c>
      <c r="I629" t="s">
        <v>5</v>
      </c>
      <c r="J629" s="1"/>
    </row>
    <row r="630" spans="1:10" x14ac:dyDescent="0.2">
      <c r="A630">
        <v>10630</v>
      </c>
      <c r="B630" t="s">
        <v>2</v>
      </c>
      <c r="C630">
        <v>19</v>
      </c>
      <c r="D630" s="3">
        <v>156.4</v>
      </c>
      <c r="E630" s="3">
        <v>166.6</v>
      </c>
      <c r="F630" t="s">
        <v>6</v>
      </c>
      <c r="G630" s="2">
        <v>2134.9100000000003</v>
      </c>
      <c r="H630">
        <v>0</v>
      </c>
      <c r="I630" t="s">
        <v>5</v>
      </c>
      <c r="J630" s="1"/>
    </row>
    <row r="631" spans="1:10" x14ac:dyDescent="0.2">
      <c r="A631">
        <v>10631</v>
      </c>
      <c r="B631" t="s">
        <v>1</v>
      </c>
      <c r="C631">
        <v>18</v>
      </c>
      <c r="D631" s="3">
        <v>158.69999999999999</v>
      </c>
      <c r="E631" s="3">
        <v>217.6</v>
      </c>
      <c r="F631" t="s">
        <v>7</v>
      </c>
      <c r="G631" s="2">
        <v>1711.03</v>
      </c>
      <c r="H631">
        <v>1</v>
      </c>
      <c r="I631" t="s">
        <v>5</v>
      </c>
      <c r="J631" s="1"/>
    </row>
    <row r="632" spans="1:10" x14ac:dyDescent="0.2">
      <c r="A632">
        <v>10632</v>
      </c>
      <c r="B632" t="s">
        <v>0</v>
      </c>
      <c r="C632">
        <v>27</v>
      </c>
      <c r="D632" s="3">
        <v>169.7</v>
      </c>
      <c r="E632" s="3">
        <v>139.6</v>
      </c>
      <c r="F632" t="s">
        <v>7</v>
      </c>
      <c r="G632" s="2">
        <v>3693.4300000000003</v>
      </c>
      <c r="H632">
        <v>2</v>
      </c>
      <c r="I632" t="s">
        <v>5</v>
      </c>
      <c r="J632" s="1"/>
    </row>
    <row r="633" spans="1:10" x14ac:dyDescent="0.2">
      <c r="A633">
        <v>10633</v>
      </c>
      <c r="B633" t="s">
        <v>1</v>
      </c>
      <c r="C633">
        <v>61</v>
      </c>
      <c r="D633" s="3">
        <v>165.5</v>
      </c>
      <c r="E633" s="3">
        <v>122.19999999999999</v>
      </c>
      <c r="F633" t="s">
        <v>6</v>
      </c>
      <c r="G633" s="2">
        <v>24513.1</v>
      </c>
      <c r="H633">
        <v>0</v>
      </c>
      <c r="I633" t="s">
        <v>5</v>
      </c>
      <c r="J633" s="1"/>
    </row>
    <row r="634" spans="1:10" x14ac:dyDescent="0.2">
      <c r="A634">
        <v>10634</v>
      </c>
      <c r="B634" t="s">
        <v>3</v>
      </c>
      <c r="C634">
        <v>24</v>
      </c>
      <c r="D634" s="3">
        <v>166.9</v>
      </c>
      <c r="E634" s="3">
        <v>179.9</v>
      </c>
      <c r="F634" t="s">
        <v>7</v>
      </c>
      <c r="G634" s="2">
        <v>18648.429999999997</v>
      </c>
      <c r="H634">
        <v>0</v>
      </c>
      <c r="I634" t="s">
        <v>4</v>
      </c>
      <c r="J634" s="1"/>
    </row>
    <row r="635" spans="1:10" x14ac:dyDescent="0.2">
      <c r="A635">
        <v>10635</v>
      </c>
      <c r="B635" t="s">
        <v>3</v>
      </c>
      <c r="C635">
        <v>50</v>
      </c>
      <c r="D635" s="3">
        <v>172.5</v>
      </c>
      <c r="E635" s="3">
        <v>214.4</v>
      </c>
      <c r="F635" t="s">
        <v>6</v>
      </c>
      <c r="G635" s="2">
        <v>10106.14</v>
      </c>
      <c r="H635">
        <v>1</v>
      </c>
      <c r="I635" t="s">
        <v>5</v>
      </c>
      <c r="J635" s="1"/>
    </row>
    <row r="636" spans="1:10" x14ac:dyDescent="0.2">
      <c r="A636">
        <v>10636</v>
      </c>
      <c r="B636" t="s">
        <v>2</v>
      </c>
      <c r="C636">
        <v>62</v>
      </c>
      <c r="D636" s="3">
        <v>157.29999999999998</v>
      </c>
      <c r="E636" s="3">
        <v>150</v>
      </c>
      <c r="F636" t="s">
        <v>6</v>
      </c>
      <c r="G636" s="2">
        <v>13844.800000000001</v>
      </c>
      <c r="H636">
        <v>0</v>
      </c>
      <c r="I636" t="s">
        <v>5</v>
      </c>
      <c r="J636" s="1"/>
    </row>
    <row r="637" spans="1:10" x14ac:dyDescent="0.2">
      <c r="A637">
        <v>10637</v>
      </c>
      <c r="B637" t="s">
        <v>0</v>
      </c>
      <c r="C637">
        <v>45</v>
      </c>
      <c r="D637" s="3">
        <v>180.5</v>
      </c>
      <c r="E637" s="3">
        <v>207.29999999999998</v>
      </c>
      <c r="F637" t="s">
        <v>6</v>
      </c>
      <c r="G637" s="2">
        <v>9101.8000000000011</v>
      </c>
      <c r="H637">
        <v>3</v>
      </c>
      <c r="I637" t="s">
        <v>5</v>
      </c>
      <c r="J637" s="1"/>
    </row>
    <row r="638" spans="1:10" x14ac:dyDescent="0.2">
      <c r="A638">
        <v>10638</v>
      </c>
      <c r="B638" t="s">
        <v>1</v>
      </c>
      <c r="C638">
        <v>35</v>
      </c>
      <c r="D638" s="3">
        <v>171.79999999999998</v>
      </c>
      <c r="E638" s="3">
        <v>199.5</v>
      </c>
      <c r="F638" t="s">
        <v>7</v>
      </c>
      <c r="G638" s="2">
        <v>19362</v>
      </c>
      <c r="H638">
        <v>3</v>
      </c>
      <c r="I638" t="s">
        <v>4</v>
      </c>
      <c r="J638" s="1"/>
    </row>
    <row r="639" spans="1:10" x14ac:dyDescent="0.2">
      <c r="A639">
        <v>10639</v>
      </c>
      <c r="B639" t="s">
        <v>0</v>
      </c>
      <c r="C639">
        <v>21</v>
      </c>
      <c r="D639" s="3">
        <v>181.9</v>
      </c>
      <c r="E639" s="3">
        <v>216.5</v>
      </c>
      <c r="F639" t="s">
        <v>7</v>
      </c>
      <c r="G639" s="2">
        <v>1526.32</v>
      </c>
      <c r="H639">
        <v>0</v>
      </c>
      <c r="I639" t="s">
        <v>5</v>
      </c>
      <c r="J639" s="1"/>
    </row>
    <row r="640" spans="1:10" x14ac:dyDescent="0.2">
      <c r="A640">
        <v>10640</v>
      </c>
      <c r="B640" t="s">
        <v>1</v>
      </c>
      <c r="C640">
        <v>19</v>
      </c>
      <c r="D640" s="41">
        <v>140.69999999999999</v>
      </c>
      <c r="E640" s="41">
        <v>401.7</v>
      </c>
      <c r="F640" t="s">
        <v>7</v>
      </c>
      <c r="G640" s="2">
        <v>759.25</v>
      </c>
      <c r="H640">
        <v>0</v>
      </c>
      <c r="I640" t="s">
        <v>5</v>
      </c>
      <c r="J640" s="1"/>
    </row>
    <row r="641" spans="1:10" x14ac:dyDescent="0.2">
      <c r="A641">
        <v>10641</v>
      </c>
      <c r="B641" t="s">
        <v>2</v>
      </c>
      <c r="C641">
        <v>29</v>
      </c>
      <c r="D641" s="3">
        <v>155.6</v>
      </c>
      <c r="E641" s="3">
        <v>217.6</v>
      </c>
      <c r="F641" t="s">
        <v>7</v>
      </c>
      <c r="G641" s="2">
        <v>18157.879999999997</v>
      </c>
      <c r="H641">
        <v>2</v>
      </c>
      <c r="I641" t="s">
        <v>5</v>
      </c>
      <c r="J641" s="1"/>
    </row>
    <row r="642" spans="1:10" x14ac:dyDescent="0.2">
      <c r="A642">
        <v>10642</v>
      </c>
      <c r="B642" t="s">
        <v>1</v>
      </c>
      <c r="C642">
        <v>18</v>
      </c>
      <c r="D642" s="3">
        <v>185</v>
      </c>
      <c r="E642" s="3">
        <v>155.5</v>
      </c>
      <c r="F642" t="s">
        <v>7</v>
      </c>
      <c r="G642" s="2">
        <v>1163.47</v>
      </c>
      <c r="H642">
        <v>0</v>
      </c>
      <c r="I642" t="s">
        <v>5</v>
      </c>
      <c r="J642" s="1"/>
    </row>
    <row r="643" spans="1:10" x14ac:dyDescent="0.2">
      <c r="A643">
        <v>10643</v>
      </c>
      <c r="B643" t="s">
        <v>3</v>
      </c>
      <c r="C643">
        <v>57</v>
      </c>
      <c r="D643" s="3">
        <v>162.4</v>
      </c>
      <c r="E643" s="3">
        <v>115.5</v>
      </c>
      <c r="F643" t="s">
        <v>7</v>
      </c>
      <c r="G643" s="2">
        <v>11534.880000000001</v>
      </c>
      <c r="H643">
        <v>0</v>
      </c>
      <c r="I643" t="s">
        <v>5</v>
      </c>
      <c r="J643" s="1"/>
    </row>
    <row r="644" spans="1:10" x14ac:dyDescent="0.2">
      <c r="A644">
        <v>10644</v>
      </c>
      <c r="B644" t="s">
        <v>0</v>
      </c>
      <c r="C644">
        <v>51</v>
      </c>
      <c r="D644" s="3">
        <v>175.9</v>
      </c>
      <c r="E644" s="3">
        <v>196.9</v>
      </c>
      <c r="F644" t="s">
        <v>6</v>
      </c>
      <c r="G644" s="2">
        <v>9861.0300000000007</v>
      </c>
      <c r="H644">
        <v>1</v>
      </c>
      <c r="I644" t="s">
        <v>5</v>
      </c>
      <c r="J644" s="1"/>
    </row>
    <row r="645" spans="1:10" x14ac:dyDescent="0.2">
      <c r="A645">
        <v>10645</v>
      </c>
      <c r="B645" t="s">
        <v>2</v>
      </c>
      <c r="C645">
        <v>57</v>
      </c>
      <c r="D645" s="3">
        <v>151.9</v>
      </c>
      <c r="E645" s="3">
        <v>94.6</v>
      </c>
      <c r="F645" t="s">
        <v>6</v>
      </c>
      <c r="G645" s="2">
        <v>11840.78</v>
      </c>
      <c r="H645">
        <v>0</v>
      </c>
      <c r="I645" t="s">
        <v>5</v>
      </c>
      <c r="J645" s="1"/>
    </row>
    <row r="646" spans="1:10" x14ac:dyDescent="0.2">
      <c r="A646">
        <v>10646</v>
      </c>
      <c r="B646" t="s">
        <v>2</v>
      </c>
      <c r="C646">
        <v>61</v>
      </c>
      <c r="D646" s="3">
        <v>157.9</v>
      </c>
      <c r="E646" s="3">
        <v>129.9</v>
      </c>
      <c r="F646" t="s">
        <v>6</v>
      </c>
      <c r="G646" s="2">
        <v>13415.04</v>
      </c>
      <c r="H646">
        <v>0</v>
      </c>
      <c r="I646" t="s">
        <v>5</v>
      </c>
      <c r="J646" s="1"/>
    </row>
    <row r="647" spans="1:10" x14ac:dyDescent="0.2">
      <c r="A647">
        <v>10647</v>
      </c>
      <c r="B647" t="s">
        <v>1</v>
      </c>
      <c r="C647">
        <v>37</v>
      </c>
      <c r="D647" s="3">
        <v>180.4</v>
      </c>
      <c r="E647" s="3">
        <v>240.5</v>
      </c>
      <c r="F647" t="s">
        <v>6</v>
      </c>
      <c r="G647" s="2">
        <v>19539.25</v>
      </c>
      <c r="H647">
        <v>0</v>
      </c>
      <c r="I647" t="s">
        <v>4</v>
      </c>
      <c r="J647" s="1"/>
    </row>
    <row r="648" spans="1:10" x14ac:dyDescent="0.2">
      <c r="A648">
        <v>10648</v>
      </c>
      <c r="B648" t="s">
        <v>3</v>
      </c>
      <c r="C648">
        <v>18</v>
      </c>
      <c r="D648" s="3">
        <v>163.6</v>
      </c>
      <c r="E648" s="3">
        <v>128.4</v>
      </c>
      <c r="F648" t="s">
        <v>6</v>
      </c>
      <c r="G648" s="2">
        <v>21344.85</v>
      </c>
      <c r="H648">
        <v>0</v>
      </c>
      <c r="I648" t="s">
        <v>5</v>
      </c>
      <c r="J648" s="1"/>
    </row>
    <row r="649" spans="1:10" x14ac:dyDescent="0.2">
      <c r="A649">
        <v>10649</v>
      </c>
      <c r="B649" t="s">
        <v>0</v>
      </c>
      <c r="C649">
        <v>51</v>
      </c>
      <c r="D649" s="3">
        <v>169</v>
      </c>
      <c r="E649" s="3">
        <v>300.5</v>
      </c>
      <c r="F649" t="s">
        <v>7</v>
      </c>
      <c r="G649" s="2">
        <v>9391.35</v>
      </c>
      <c r="H649">
        <v>1</v>
      </c>
      <c r="I649" t="s">
        <v>5</v>
      </c>
      <c r="J649" s="1"/>
    </row>
    <row r="650" spans="1:10" x14ac:dyDescent="0.2">
      <c r="A650">
        <v>10650</v>
      </c>
      <c r="B650" t="s">
        <v>2</v>
      </c>
      <c r="C650">
        <v>62</v>
      </c>
      <c r="D650" s="3">
        <v>154.79999999999998</v>
      </c>
      <c r="E650" s="3">
        <v>108.89999999999999</v>
      </c>
      <c r="F650" t="s">
        <v>6</v>
      </c>
      <c r="G650" s="2">
        <v>15019.77</v>
      </c>
      <c r="H650">
        <v>2</v>
      </c>
      <c r="I650" t="s">
        <v>5</v>
      </c>
      <c r="J650" s="1"/>
    </row>
    <row r="651" spans="1:10" x14ac:dyDescent="0.2">
      <c r="A651">
        <v>10651</v>
      </c>
      <c r="B651" t="s">
        <v>0</v>
      </c>
      <c r="C651">
        <v>35</v>
      </c>
      <c r="D651" s="3">
        <v>165.79999999999998</v>
      </c>
      <c r="E651" s="3">
        <v>260.70000000000005</v>
      </c>
      <c r="F651" t="s">
        <v>7</v>
      </c>
      <c r="G651" s="2">
        <v>4762.33</v>
      </c>
      <c r="H651">
        <v>1</v>
      </c>
      <c r="I651" t="s">
        <v>5</v>
      </c>
      <c r="J651" s="1"/>
    </row>
    <row r="652" spans="1:10" x14ac:dyDescent="0.2">
      <c r="A652">
        <v>10652</v>
      </c>
      <c r="B652" t="s">
        <v>2</v>
      </c>
      <c r="C652">
        <v>62</v>
      </c>
      <c r="D652" s="3">
        <v>158.4</v>
      </c>
      <c r="E652" s="3">
        <v>196.4</v>
      </c>
      <c r="F652" t="s">
        <v>7</v>
      </c>
      <c r="G652" s="2">
        <v>13937.67</v>
      </c>
      <c r="H652">
        <v>1</v>
      </c>
      <c r="I652" t="s">
        <v>5</v>
      </c>
      <c r="J652" s="1"/>
    </row>
    <row r="653" spans="1:10" x14ac:dyDescent="0.2">
      <c r="A653">
        <v>10653</v>
      </c>
      <c r="B653" t="s">
        <v>3</v>
      </c>
      <c r="C653">
        <v>22</v>
      </c>
      <c r="D653" s="3">
        <v>160.19999999999999</v>
      </c>
      <c r="E653" s="3">
        <v>149.9</v>
      </c>
      <c r="F653" t="s">
        <v>6</v>
      </c>
      <c r="G653" s="2">
        <v>2731.92</v>
      </c>
      <c r="H653">
        <v>0</v>
      </c>
      <c r="I653" t="s">
        <v>5</v>
      </c>
      <c r="J653" s="1"/>
    </row>
    <row r="654" spans="1:10" x14ac:dyDescent="0.2">
      <c r="A654">
        <v>10654</v>
      </c>
      <c r="B654" t="s">
        <v>0</v>
      </c>
      <c r="C654">
        <v>32</v>
      </c>
      <c r="D654" s="3">
        <v>176.9</v>
      </c>
      <c r="E654" s="3">
        <v>248.9</v>
      </c>
      <c r="F654" t="s">
        <v>7</v>
      </c>
      <c r="G654" s="2">
        <v>4670.6400000000003</v>
      </c>
      <c r="H654">
        <v>2</v>
      </c>
      <c r="I654" t="s">
        <v>5</v>
      </c>
      <c r="J654" s="1"/>
    </row>
    <row r="655" spans="1:10" x14ac:dyDescent="0.2">
      <c r="A655">
        <v>10655</v>
      </c>
      <c r="B655" t="s">
        <v>2</v>
      </c>
      <c r="C655">
        <v>54</v>
      </c>
      <c r="D655" s="3">
        <v>155.69999999999999</v>
      </c>
      <c r="E655" s="3">
        <v>228.1</v>
      </c>
      <c r="F655" t="s">
        <v>7</v>
      </c>
      <c r="G655" s="2">
        <v>24476.48</v>
      </c>
      <c r="H655">
        <v>0</v>
      </c>
      <c r="I655" t="s">
        <v>5</v>
      </c>
      <c r="J655" s="1"/>
    </row>
    <row r="656" spans="1:10" x14ac:dyDescent="0.2">
      <c r="A656">
        <v>10656</v>
      </c>
      <c r="B656" t="s">
        <v>2</v>
      </c>
      <c r="C656">
        <v>45</v>
      </c>
      <c r="D656" s="3">
        <v>156</v>
      </c>
      <c r="E656" s="3">
        <v>169.4</v>
      </c>
      <c r="F656" t="s">
        <v>6</v>
      </c>
      <c r="G656" s="2">
        <v>7731.8600000000006</v>
      </c>
      <c r="H656">
        <v>0</v>
      </c>
      <c r="I656" t="s">
        <v>5</v>
      </c>
      <c r="J656" s="1"/>
    </row>
    <row r="657" spans="1:10" x14ac:dyDescent="0.2">
      <c r="A657">
        <v>10657</v>
      </c>
      <c r="B657" t="s">
        <v>1</v>
      </c>
      <c r="C657">
        <v>49</v>
      </c>
      <c r="D657" s="3">
        <v>169.4</v>
      </c>
      <c r="E657" s="3">
        <v>220.4</v>
      </c>
      <c r="F657" t="s">
        <v>6</v>
      </c>
      <c r="G657" s="2">
        <v>10977.210000000001</v>
      </c>
      <c r="H657">
        <v>4</v>
      </c>
      <c r="I657" t="s">
        <v>5</v>
      </c>
      <c r="J657" s="1"/>
    </row>
    <row r="658" spans="1:10" x14ac:dyDescent="0.2">
      <c r="A658">
        <v>10658</v>
      </c>
      <c r="B658" t="s">
        <v>1</v>
      </c>
      <c r="C658">
        <v>20</v>
      </c>
      <c r="D658" s="3">
        <v>174.6</v>
      </c>
      <c r="E658" s="3">
        <v>167.9</v>
      </c>
      <c r="F658" t="s">
        <v>7</v>
      </c>
      <c r="G658" s="2">
        <v>27724.289999999997</v>
      </c>
      <c r="H658">
        <v>1</v>
      </c>
      <c r="I658" t="s">
        <v>5</v>
      </c>
      <c r="J658" s="1"/>
    </row>
    <row r="659" spans="1:10" x14ac:dyDescent="0.2">
      <c r="A659">
        <v>10659</v>
      </c>
      <c r="B659" t="s">
        <v>3</v>
      </c>
      <c r="C659">
        <v>37</v>
      </c>
      <c r="D659" s="3">
        <v>170.5</v>
      </c>
      <c r="E659" s="3">
        <v>117.5</v>
      </c>
      <c r="F659" t="s">
        <v>6</v>
      </c>
      <c r="G659" s="2">
        <v>6877.99</v>
      </c>
      <c r="H659">
        <v>2</v>
      </c>
      <c r="I659" t="s">
        <v>5</v>
      </c>
      <c r="J659" s="1"/>
    </row>
    <row r="660" spans="1:10" x14ac:dyDescent="0.2">
      <c r="A660">
        <v>10660</v>
      </c>
      <c r="B660" t="s">
        <v>1</v>
      </c>
      <c r="C660">
        <v>63</v>
      </c>
      <c r="D660" s="3">
        <v>186.6</v>
      </c>
      <c r="E660" s="3">
        <v>190.4</v>
      </c>
      <c r="F660" t="s">
        <v>6</v>
      </c>
      <c r="G660" s="2">
        <v>14474.68</v>
      </c>
      <c r="H660">
        <v>1</v>
      </c>
      <c r="I660" t="s">
        <v>5</v>
      </c>
      <c r="J660" s="1"/>
    </row>
    <row r="661" spans="1:10" x14ac:dyDescent="0.2">
      <c r="A661">
        <v>10661</v>
      </c>
      <c r="B661" t="s">
        <v>1</v>
      </c>
      <c r="C661">
        <v>58</v>
      </c>
      <c r="D661" s="3">
        <v>162.4</v>
      </c>
      <c r="E661" s="3">
        <v>115.89999999999999</v>
      </c>
      <c r="F661" t="s">
        <v>7</v>
      </c>
      <c r="G661" s="2">
        <v>11381.33</v>
      </c>
      <c r="H661">
        <v>0</v>
      </c>
      <c r="I661" t="s">
        <v>5</v>
      </c>
      <c r="J661" s="1"/>
    </row>
    <row r="662" spans="1:10" x14ac:dyDescent="0.2">
      <c r="A662">
        <v>10662</v>
      </c>
      <c r="B662" t="s">
        <v>0</v>
      </c>
      <c r="C662">
        <v>43</v>
      </c>
      <c r="D662" s="3">
        <v>178.4</v>
      </c>
      <c r="E662" s="3">
        <v>241.4</v>
      </c>
      <c r="F662" t="s">
        <v>6</v>
      </c>
      <c r="G662" s="2">
        <v>8522.01</v>
      </c>
      <c r="H662">
        <v>3</v>
      </c>
      <c r="I662" t="s">
        <v>5</v>
      </c>
      <c r="J662" s="1"/>
    </row>
    <row r="663" spans="1:10" x14ac:dyDescent="0.2">
      <c r="A663">
        <v>10663</v>
      </c>
      <c r="B663" t="s">
        <v>2</v>
      </c>
      <c r="C663">
        <v>56</v>
      </c>
      <c r="D663" s="3">
        <v>156.69999999999999</v>
      </c>
      <c r="E663" s="3">
        <v>158.5</v>
      </c>
      <c r="F663" t="s">
        <v>6</v>
      </c>
      <c r="G663" s="2">
        <v>12643.380000000001</v>
      </c>
      <c r="H663">
        <v>2</v>
      </c>
      <c r="I663" t="s">
        <v>5</v>
      </c>
      <c r="J663" s="1"/>
    </row>
    <row r="664" spans="1:10" x14ac:dyDescent="0.2">
      <c r="A664">
        <v>10664</v>
      </c>
      <c r="B664" t="s">
        <v>0</v>
      </c>
      <c r="C664">
        <v>29</v>
      </c>
      <c r="D664" s="3">
        <v>170.6</v>
      </c>
      <c r="E664" s="3">
        <v>191.29999999999998</v>
      </c>
      <c r="F664" t="s">
        <v>6</v>
      </c>
      <c r="G664" s="2">
        <v>3353.2900000000004</v>
      </c>
      <c r="H664">
        <v>0</v>
      </c>
      <c r="I664" t="s">
        <v>5</v>
      </c>
      <c r="J664" s="1"/>
    </row>
    <row r="665" spans="1:10" x14ac:dyDescent="0.2">
      <c r="A665">
        <v>10665</v>
      </c>
      <c r="B665" t="s">
        <v>1</v>
      </c>
      <c r="C665">
        <v>22</v>
      </c>
      <c r="D665" s="3">
        <v>180</v>
      </c>
      <c r="E665" s="3">
        <v>180.79999999999998</v>
      </c>
      <c r="F665" t="s">
        <v>7</v>
      </c>
      <c r="G665" s="2">
        <v>37165.170000000006</v>
      </c>
      <c r="H665">
        <v>1</v>
      </c>
      <c r="I665" t="s">
        <v>4</v>
      </c>
      <c r="J665" s="1"/>
    </row>
    <row r="666" spans="1:10" x14ac:dyDescent="0.2">
      <c r="A666">
        <v>10666</v>
      </c>
      <c r="B666" t="s">
        <v>3</v>
      </c>
      <c r="C666">
        <v>60</v>
      </c>
      <c r="D666" s="3">
        <v>164.7</v>
      </c>
      <c r="E666" s="3">
        <v>191.9</v>
      </c>
      <c r="F666" t="s">
        <v>6</v>
      </c>
      <c r="G666" s="2">
        <v>13228.85</v>
      </c>
      <c r="H666">
        <v>0</v>
      </c>
      <c r="I666" t="s">
        <v>5</v>
      </c>
      <c r="J666" s="1"/>
    </row>
    <row r="667" spans="1:10" x14ac:dyDescent="0.2">
      <c r="A667">
        <v>10667</v>
      </c>
      <c r="B667" t="s">
        <v>2</v>
      </c>
      <c r="C667">
        <v>57</v>
      </c>
      <c r="D667" s="3">
        <v>161.5</v>
      </c>
      <c r="E667" s="3">
        <v>147.1</v>
      </c>
      <c r="F667" t="s">
        <v>7</v>
      </c>
      <c r="G667" s="2">
        <v>11353.23</v>
      </c>
      <c r="H667">
        <v>0</v>
      </c>
      <c r="I667" t="s">
        <v>5</v>
      </c>
      <c r="J667" s="1"/>
    </row>
    <row r="668" spans="1:10" x14ac:dyDescent="0.2">
      <c r="A668">
        <v>10668</v>
      </c>
      <c r="B668" t="s">
        <v>3</v>
      </c>
      <c r="C668">
        <v>18</v>
      </c>
      <c r="D668" s="3">
        <v>146.6</v>
      </c>
      <c r="E668" s="3">
        <v>227.6</v>
      </c>
      <c r="F668" t="s">
        <v>6</v>
      </c>
      <c r="G668" s="2">
        <v>7323.74</v>
      </c>
      <c r="H668">
        <v>0</v>
      </c>
      <c r="I668" t="s">
        <v>5</v>
      </c>
      <c r="J668" s="1"/>
    </row>
    <row r="669" spans="1:10" x14ac:dyDescent="0.2">
      <c r="A669">
        <v>10669</v>
      </c>
      <c r="B669" t="s">
        <v>2</v>
      </c>
      <c r="C669">
        <v>57</v>
      </c>
      <c r="D669" s="3">
        <v>166.1</v>
      </c>
      <c r="E669" s="3">
        <v>156.79999999999998</v>
      </c>
      <c r="F669" t="s">
        <v>6</v>
      </c>
      <c r="G669" s="2">
        <v>11842.630000000001</v>
      </c>
      <c r="H669">
        <v>0</v>
      </c>
      <c r="I669" t="s">
        <v>5</v>
      </c>
      <c r="J669" s="1"/>
    </row>
    <row r="670" spans="1:10" x14ac:dyDescent="0.2">
      <c r="A670">
        <v>10670</v>
      </c>
      <c r="B670" t="s">
        <v>1</v>
      </c>
      <c r="C670">
        <v>61</v>
      </c>
      <c r="D670" s="3">
        <v>174.6</v>
      </c>
      <c r="E670" s="3">
        <v>247.5</v>
      </c>
      <c r="F670" t="s">
        <v>7</v>
      </c>
      <c r="G670" s="2">
        <v>12557.61</v>
      </c>
      <c r="H670">
        <v>0</v>
      </c>
      <c r="I670" t="s">
        <v>5</v>
      </c>
      <c r="J670" s="1"/>
    </row>
    <row r="671" spans="1:10" x14ac:dyDescent="0.2">
      <c r="A671">
        <v>10671</v>
      </c>
      <c r="B671" t="s">
        <v>2</v>
      </c>
      <c r="C671">
        <v>41</v>
      </c>
      <c r="D671" s="3">
        <v>157.29999999999998</v>
      </c>
      <c r="E671" s="3">
        <v>181.1</v>
      </c>
      <c r="F671" t="s">
        <v>7</v>
      </c>
      <c r="G671" s="2">
        <v>7265.71</v>
      </c>
      <c r="H671">
        <v>2</v>
      </c>
      <c r="I671" t="s">
        <v>5</v>
      </c>
      <c r="J671" s="1"/>
    </row>
    <row r="672" spans="1:10" x14ac:dyDescent="0.2">
      <c r="A672">
        <v>10672</v>
      </c>
      <c r="B672" t="s">
        <v>2</v>
      </c>
      <c r="C672">
        <v>27</v>
      </c>
      <c r="D672" s="3">
        <v>158.19999999999999</v>
      </c>
      <c r="E672" s="3">
        <v>157.69999999999999</v>
      </c>
      <c r="F672" t="s">
        <v>7</v>
      </c>
      <c r="G672" s="2">
        <v>4058.7200000000003</v>
      </c>
      <c r="H672">
        <v>2</v>
      </c>
      <c r="I672" t="s">
        <v>5</v>
      </c>
      <c r="J672" s="1"/>
    </row>
    <row r="673" spans="1:10" x14ac:dyDescent="0.2">
      <c r="A673">
        <v>10673</v>
      </c>
      <c r="B673" t="s">
        <v>2</v>
      </c>
      <c r="C673">
        <v>64</v>
      </c>
      <c r="D673" s="3">
        <v>170.1</v>
      </c>
      <c r="E673" s="3">
        <v>225.79999999999998</v>
      </c>
      <c r="F673" t="s">
        <v>6</v>
      </c>
      <c r="G673" s="2">
        <v>29330.989999999998</v>
      </c>
      <c r="H673">
        <v>0</v>
      </c>
      <c r="I673" t="s">
        <v>4</v>
      </c>
      <c r="J673" s="1"/>
    </row>
    <row r="674" spans="1:10" x14ac:dyDescent="0.2">
      <c r="A674">
        <v>10674</v>
      </c>
      <c r="B674" t="s">
        <v>2</v>
      </c>
      <c r="C674">
        <v>50</v>
      </c>
      <c r="D674" s="3">
        <v>156.29999999999998</v>
      </c>
      <c r="E674" s="3">
        <v>177.6</v>
      </c>
      <c r="F674" t="s">
        <v>7</v>
      </c>
      <c r="G674" s="2">
        <v>8827.2100000000009</v>
      </c>
      <c r="H674">
        <v>0</v>
      </c>
      <c r="I674" t="s">
        <v>5</v>
      </c>
      <c r="J674" s="1"/>
    </row>
    <row r="675" spans="1:10" x14ac:dyDescent="0.2">
      <c r="A675">
        <v>10675</v>
      </c>
      <c r="B675" t="s">
        <v>2</v>
      </c>
      <c r="C675">
        <v>22</v>
      </c>
      <c r="D675" s="3">
        <v>163</v>
      </c>
      <c r="E675" s="3">
        <v>220.79999999999998</v>
      </c>
      <c r="F675" t="s">
        <v>7</v>
      </c>
      <c r="G675" s="2">
        <v>2639.05</v>
      </c>
      <c r="H675">
        <v>1</v>
      </c>
      <c r="I675" t="s">
        <v>5</v>
      </c>
      <c r="J675" s="1"/>
    </row>
    <row r="676" spans="1:10" x14ac:dyDescent="0.2">
      <c r="A676">
        <v>10676</v>
      </c>
      <c r="B676" t="s">
        <v>2</v>
      </c>
      <c r="C676">
        <v>19</v>
      </c>
      <c r="D676" s="3">
        <v>158.5</v>
      </c>
      <c r="E676" s="3">
        <v>179.9</v>
      </c>
      <c r="F676" t="s">
        <v>6</v>
      </c>
      <c r="G676" s="2">
        <v>2136.8900000000003</v>
      </c>
      <c r="H676">
        <v>0</v>
      </c>
      <c r="I676" t="s">
        <v>5</v>
      </c>
      <c r="J676" s="1"/>
    </row>
    <row r="677" spans="1:10" x14ac:dyDescent="0.2">
      <c r="A677">
        <v>10677</v>
      </c>
      <c r="B677" t="s">
        <v>1</v>
      </c>
      <c r="C677">
        <v>24</v>
      </c>
      <c r="D677" s="3">
        <v>172.29999999999998</v>
      </c>
      <c r="E677" s="3">
        <v>168.5</v>
      </c>
      <c r="F677" t="s">
        <v>7</v>
      </c>
      <c r="G677" s="2">
        <v>1986.94</v>
      </c>
      <c r="H677">
        <v>0</v>
      </c>
      <c r="I677" t="s">
        <v>5</v>
      </c>
      <c r="J677" s="1"/>
    </row>
    <row r="678" spans="1:10" x14ac:dyDescent="0.2">
      <c r="A678">
        <v>10678</v>
      </c>
      <c r="B678" t="s">
        <v>3</v>
      </c>
      <c r="C678">
        <v>26</v>
      </c>
      <c r="D678" s="3">
        <v>162.6</v>
      </c>
      <c r="E678" s="3">
        <v>161.69999999999999</v>
      </c>
      <c r="F678" t="s">
        <v>7</v>
      </c>
      <c r="G678" s="2">
        <v>3490.55</v>
      </c>
      <c r="H678">
        <v>1</v>
      </c>
      <c r="I678" t="s">
        <v>5</v>
      </c>
      <c r="J678" s="1"/>
    </row>
    <row r="679" spans="1:10" x14ac:dyDescent="0.2">
      <c r="A679">
        <v>10679</v>
      </c>
      <c r="B679" t="s">
        <v>1</v>
      </c>
      <c r="C679">
        <v>54</v>
      </c>
      <c r="D679" s="3">
        <v>184.5</v>
      </c>
      <c r="E679" s="3">
        <v>205.29999999999998</v>
      </c>
      <c r="F679" t="s">
        <v>7</v>
      </c>
      <c r="G679" s="2">
        <v>41999.519999999997</v>
      </c>
      <c r="H679">
        <v>1</v>
      </c>
      <c r="I679" t="s">
        <v>4</v>
      </c>
      <c r="J679" s="1"/>
    </row>
    <row r="680" spans="1:10" x14ac:dyDescent="0.2">
      <c r="A680">
        <v>10680</v>
      </c>
      <c r="B680" t="s">
        <v>0</v>
      </c>
      <c r="C680">
        <v>31</v>
      </c>
      <c r="D680" s="3">
        <v>173.29999999999998</v>
      </c>
      <c r="E680" s="3">
        <v>174.9</v>
      </c>
      <c r="F680" t="s">
        <v>6</v>
      </c>
      <c r="G680" s="2">
        <v>4931.6500000000005</v>
      </c>
      <c r="H680">
        <v>2</v>
      </c>
      <c r="I680" t="s">
        <v>5</v>
      </c>
      <c r="J680" s="1"/>
    </row>
    <row r="681" spans="1:10" x14ac:dyDescent="0.2">
      <c r="A681">
        <v>10681</v>
      </c>
      <c r="B681" t="s">
        <v>1</v>
      </c>
      <c r="C681">
        <v>41</v>
      </c>
      <c r="D681" s="3">
        <v>156.1</v>
      </c>
      <c r="E681" s="3">
        <v>198.7</v>
      </c>
      <c r="F681" t="s">
        <v>7</v>
      </c>
      <c r="G681" s="2">
        <v>6272.4800000000005</v>
      </c>
      <c r="H681">
        <v>1</v>
      </c>
      <c r="I681" t="s">
        <v>5</v>
      </c>
      <c r="J681" s="1"/>
    </row>
    <row r="682" spans="1:10" x14ac:dyDescent="0.2">
      <c r="A682">
        <v>10682</v>
      </c>
      <c r="B682" t="s">
        <v>3</v>
      </c>
      <c r="C682">
        <v>49</v>
      </c>
      <c r="D682" s="3">
        <v>159.79999999999998</v>
      </c>
      <c r="E682" s="3">
        <v>174.79999999999998</v>
      </c>
      <c r="F682" t="s">
        <v>7</v>
      </c>
      <c r="G682" s="2">
        <v>9282.49</v>
      </c>
      <c r="H682">
        <v>1</v>
      </c>
      <c r="I682" t="s">
        <v>5</v>
      </c>
      <c r="J682" s="1"/>
    </row>
    <row r="683" spans="1:10" x14ac:dyDescent="0.2">
      <c r="A683">
        <v>10683</v>
      </c>
      <c r="B683" t="s">
        <v>1</v>
      </c>
      <c r="C683">
        <v>42</v>
      </c>
      <c r="D683" s="3">
        <v>175.1</v>
      </c>
      <c r="E683" s="3">
        <v>175.9</v>
      </c>
      <c r="F683" t="s">
        <v>7</v>
      </c>
      <c r="G683" s="2">
        <v>7160.34</v>
      </c>
      <c r="H683">
        <v>2</v>
      </c>
      <c r="I683" t="s">
        <v>5</v>
      </c>
      <c r="J683" s="1"/>
    </row>
    <row r="684" spans="1:10" x14ac:dyDescent="0.2">
      <c r="A684">
        <v>10684</v>
      </c>
      <c r="B684" t="s">
        <v>3</v>
      </c>
      <c r="C684">
        <v>48</v>
      </c>
      <c r="D684" s="3">
        <v>167.2</v>
      </c>
      <c r="E684" s="3">
        <v>204.9</v>
      </c>
      <c r="F684" t="s">
        <v>6</v>
      </c>
      <c r="G684" s="2">
        <v>9447.39</v>
      </c>
      <c r="H684">
        <v>1</v>
      </c>
      <c r="I684" t="s">
        <v>5</v>
      </c>
      <c r="J684" s="1"/>
    </row>
    <row r="685" spans="1:10" x14ac:dyDescent="0.2">
      <c r="A685">
        <v>10685</v>
      </c>
      <c r="B685" t="s">
        <v>1</v>
      </c>
      <c r="C685">
        <v>52</v>
      </c>
      <c r="D685" s="3">
        <v>175.5</v>
      </c>
      <c r="E685" s="3">
        <v>134.9</v>
      </c>
      <c r="F685" t="s">
        <v>7</v>
      </c>
      <c r="G685" s="2">
        <v>9748.92</v>
      </c>
      <c r="H685">
        <v>1</v>
      </c>
      <c r="I685" t="s">
        <v>5</v>
      </c>
      <c r="J685" s="1"/>
    </row>
    <row r="686" spans="1:10" x14ac:dyDescent="0.2">
      <c r="A686">
        <v>10686</v>
      </c>
      <c r="B686" t="s">
        <v>2</v>
      </c>
      <c r="C686">
        <v>63</v>
      </c>
      <c r="D686" s="3">
        <v>177.29999999999998</v>
      </c>
      <c r="E686" s="3">
        <v>248.1</v>
      </c>
      <c r="F686" t="s">
        <v>6</v>
      </c>
      <c r="G686" s="2">
        <v>28950.469999999998</v>
      </c>
      <c r="H686">
        <v>0</v>
      </c>
      <c r="I686" t="s">
        <v>4</v>
      </c>
      <c r="J686" s="1"/>
    </row>
    <row r="687" spans="1:10" x14ac:dyDescent="0.2">
      <c r="A687">
        <v>10687</v>
      </c>
      <c r="B687" t="s">
        <v>2</v>
      </c>
      <c r="C687">
        <v>52</v>
      </c>
      <c r="D687" s="3">
        <v>157.69999999999999</v>
      </c>
      <c r="E687" s="3">
        <v>220.2</v>
      </c>
      <c r="F687" t="s">
        <v>6</v>
      </c>
      <c r="G687" s="2">
        <v>9991.0400000000009</v>
      </c>
      <c r="H687">
        <v>0</v>
      </c>
      <c r="I687" t="s">
        <v>5</v>
      </c>
      <c r="J687" s="1"/>
    </row>
    <row r="688" spans="1:10" x14ac:dyDescent="0.2">
      <c r="A688">
        <v>10688</v>
      </c>
      <c r="B688" t="s">
        <v>0</v>
      </c>
      <c r="C688">
        <v>34</v>
      </c>
      <c r="D688" s="3">
        <v>190.79999999999998</v>
      </c>
      <c r="E688" s="3">
        <v>207.9</v>
      </c>
      <c r="F688" t="s">
        <v>7</v>
      </c>
      <c r="G688" s="2">
        <v>35491.64</v>
      </c>
      <c r="H688">
        <v>0</v>
      </c>
      <c r="I688" t="s">
        <v>4</v>
      </c>
      <c r="J688" s="1"/>
    </row>
    <row r="689" spans="1:10" x14ac:dyDescent="0.2">
      <c r="A689">
        <v>10689</v>
      </c>
      <c r="B689" t="s">
        <v>0</v>
      </c>
      <c r="C689">
        <v>26</v>
      </c>
      <c r="D689" s="3">
        <v>181.7</v>
      </c>
      <c r="E689" s="3">
        <v>168.9</v>
      </c>
      <c r="F689" t="s">
        <v>7</v>
      </c>
      <c r="G689" s="2">
        <v>2904.09</v>
      </c>
      <c r="H689">
        <v>1</v>
      </c>
      <c r="I689" t="s">
        <v>5</v>
      </c>
      <c r="J689" s="1"/>
    </row>
    <row r="690" spans="1:10" x14ac:dyDescent="0.2">
      <c r="A690">
        <v>10690</v>
      </c>
      <c r="B690" t="s">
        <v>3</v>
      </c>
      <c r="C690">
        <v>55</v>
      </c>
      <c r="D690" s="3">
        <v>161.1</v>
      </c>
      <c r="E690" s="3">
        <v>158.19999999999999</v>
      </c>
      <c r="F690" t="s">
        <v>6</v>
      </c>
      <c r="G690" s="2">
        <v>11879.11</v>
      </c>
      <c r="H690">
        <v>1</v>
      </c>
      <c r="I690" t="s">
        <v>5</v>
      </c>
      <c r="J690" s="1"/>
    </row>
    <row r="691" spans="1:10" x14ac:dyDescent="0.2">
      <c r="A691">
        <v>10691</v>
      </c>
      <c r="B691" t="s">
        <v>0</v>
      </c>
      <c r="C691">
        <v>34</v>
      </c>
      <c r="D691" s="3">
        <v>169.9</v>
      </c>
      <c r="E691" s="3">
        <v>196.4</v>
      </c>
      <c r="F691" t="s">
        <v>7</v>
      </c>
      <c r="G691" s="2">
        <v>11737.85</v>
      </c>
      <c r="H691">
        <v>2</v>
      </c>
      <c r="I691" t="s">
        <v>5</v>
      </c>
      <c r="J691" s="1"/>
    </row>
    <row r="692" spans="1:10" x14ac:dyDescent="0.2">
      <c r="A692">
        <v>10692</v>
      </c>
      <c r="B692" t="s">
        <v>0</v>
      </c>
      <c r="C692">
        <v>52</v>
      </c>
      <c r="D692" s="3">
        <v>177.29999999999998</v>
      </c>
      <c r="E692" s="3">
        <v>233.1</v>
      </c>
      <c r="F692" t="s">
        <v>6</v>
      </c>
      <c r="G692" s="2">
        <v>10806.84</v>
      </c>
      <c r="H692">
        <v>2</v>
      </c>
      <c r="I692" t="s">
        <v>5</v>
      </c>
      <c r="J692" s="1"/>
    </row>
    <row r="693" spans="1:10" x14ac:dyDescent="0.2">
      <c r="A693">
        <v>10693</v>
      </c>
      <c r="B693" t="s">
        <v>0</v>
      </c>
      <c r="C693">
        <v>19</v>
      </c>
      <c r="D693" s="3">
        <v>177.2</v>
      </c>
      <c r="E693" s="3">
        <v>230.7</v>
      </c>
      <c r="F693" t="s">
        <v>6</v>
      </c>
      <c r="G693" s="2">
        <v>4687.8</v>
      </c>
      <c r="H693">
        <v>5</v>
      </c>
      <c r="I693" t="s">
        <v>5</v>
      </c>
      <c r="J693" s="1"/>
    </row>
    <row r="694" spans="1:10" x14ac:dyDescent="0.2">
      <c r="A694">
        <v>10694</v>
      </c>
      <c r="B694" t="s">
        <v>0</v>
      </c>
      <c r="C694">
        <v>63</v>
      </c>
      <c r="D694" s="3">
        <v>173.6</v>
      </c>
      <c r="E694" s="3">
        <v>186</v>
      </c>
      <c r="F694" t="s">
        <v>6</v>
      </c>
      <c r="G694" s="2">
        <v>47305.310000000005</v>
      </c>
      <c r="H694">
        <v>2</v>
      </c>
      <c r="I694" t="s">
        <v>4</v>
      </c>
      <c r="J694" s="1"/>
    </row>
    <row r="695" spans="1:10" x14ac:dyDescent="0.2">
      <c r="A695">
        <v>10695</v>
      </c>
      <c r="B695" t="s">
        <v>0</v>
      </c>
      <c r="C695">
        <v>42</v>
      </c>
      <c r="D695" s="3">
        <v>174</v>
      </c>
      <c r="E695" s="3">
        <v>228.2</v>
      </c>
      <c r="F695" t="s">
        <v>7</v>
      </c>
      <c r="G695" s="2">
        <v>5979.74</v>
      </c>
      <c r="H695">
        <v>0</v>
      </c>
      <c r="I695" t="s">
        <v>5</v>
      </c>
      <c r="J695" s="1"/>
    </row>
    <row r="696" spans="1:10" x14ac:dyDescent="0.2">
      <c r="A696">
        <v>10696</v>
      </c>
      <c r="B696" t="s">
        <v>1</v>
      </c>
      <c r="C696">
        <v>39</v>
      </c>
      <c r="D696" s="3">
        <v>160.69999999999999</v>
      </c>
      <c r="E696" s="3">
        <v>230.6</v>
      </c>
      <c r="F696" t="s">
        <v>6</v>
      </c>
      <c r="G696" s="2">
        <v>8582.31</v>
      </c>
      <c r="H696">
        <v>5</v>
      </c>
      <c r="I696" t="s">
        <v>5</v>
      </c>
      <c r="J696" s="1"/>
    </row>
    <row r="697" spans="1:10" x14ac:dyDescent="0.2">
      <c r="A697">
        <v>10697</v>
      </c>
      <c r="B697" t="s">
        <v>2</v>
      </c>
      <c r="C697">
        <v>34</v>
      </c>
      <c r="D697" s="3">
        <v>172.5</v>
      </c>
      <c r="E697" s="3">
        <v>196.2</v>
      </c>
      <c r="F697" t="s">
        <v>7</v>
      </c>
      <c r="G697" s="2">
        <v>4894.76</v>
      </c>
      <c r="H697">
        <v>1</v>
      </c>
      <c r="I697" t="s">
        <v>5</v>
      </c>
      <c r="J697" s="1"/>
    </row>
    <row r="698" spans="1:10" x14ac:dyDescent="0.2">
      <c r="A698">
        <v>10698</v>
      </c>
      <c r="B698" t="s">
        <v>3</v>
      </c>
      <c r="C698">
        <v>30</v>
      </c>
      <c r="D698" s="3">
        <v>162.4</v>
      </c>
      <c r="E698" s="3">
        <v>176.7</v>
      </c>
      <c r="F698" t="s">
        <v>7</v>
      </c>
      <c r="G698" s="2">
        <v>3645.09</v>
      </c>
      <c r="H698">
        <v>0</v>
      </c>
      <c r="I698" t="s">
        <v>5</v>
      </c>
      <c r="J698" s="1"/>
    </row>
    <row r="699" spans="1:10" x14ac:dyDescent="0.2">
      <c r="A699">
        <v>10699</v>
      </c>
      <c r="B699" t="s">
        <v>3</v>
      </c>
      <c r="C699">
        <v>25</v>
      </c>
      <c r="D699" s="3">
        <v>161.1</v>
      </c>
      <c r="E699" s="3">
        <v>219</v>
      </c>
      <c r="F699" t="s">
        <v>6</v>
      </c>
      <c r="G699" s="2">
        <v>3213.63</v>
      </c>
      <c r="H699">
        <v>0</v>
      </c>
      <c r="I699" t="s">
        <v>5</v>
      </c>
      <c r="J699" s="1"/>
    </row>
    <row r="700" spans="1:10" x14ac:dyDescent="0.2">
      <c r="A700">
        <v>10700</v>
      </c>
      <c r="B700" t="s">
        <v>1</v>
      </c>
      <c r="C700">
        <v>18</v>
      </c>
      <c r="D700" s="3">
        <v>183.7</v>
      </c>
      <c r="E700" s="3">
        <v>233.1</v>
      </c>
      <c r="F700" t="s">
        <v>6</v>
      </c>
      <c r="G700" s="2">
        <v>1633.05</v>
      </c>
      <c r="H700">
        <v>0</v>
      </c>
      <c r="I700" t="s">
        <v>5</v>
      </c>
      <c r="J700" s="1"/>
    </row>
    <row r="701" spans="1:10" x14ac:dyDescent="0.2">
      <c r="A701">
        <v>10701</v>
      </c>
      <c r="B701" t="s">
        <v>1</v>
      </c>
      <c r="C701">
        <v>38</v>
      </c>
      <c r="D701" s="3">
        <v>148.79999999999998</v>
      </c>
      <c r="E701" s="3">
        <v>175.7</v>
      </c>
      <c r="F701" t="s">
        <v>7</v>
      </c>
      <c r="G701" s="2">
        <v>6652.5300000000007</v>
      </c>
      <c r="H701">
        <v>3</v>
      </c>
      <c r="I701" t="s">
        <v>5</v>
      </c>
      <c r="J701" s="1"/>
    </row>
    <row r="702" spans="1:10" x14ac:dyDescent="0.2">
      <c r="A702">
        <v>10702</v>
      </c>
      <c r="B702" t="s">
        <v>2</v>
      </c>
      <c r="C702">
        <v>35</v>
      </c>
      <c r="D702" s="3">
        <v>183.7</v>
      </c>
      <c r="E702" s="3">
        <v>269.20000000000005</v>
      </c>
      <c r="F702" t="s">
        <v>6</v>
      </c>
      <c r="G702" s="2">
        <v>20234.859999999997</v>
      </c>
      <c r="H702">
        <v>0</v>
      </c>
      <c r="I702" t="s">
        <v>4</v>
      </c>
      <c r="J702" s="1"/>
    </row>
    <row r="703" spans="1:10" x14ac:dyDescent="0.2">
      <c r="A703">
        <v>10703</v>
      </c>
      <c r="B703" t="s">
        <v>0</v>
      </c>
      <c r="C703">
        <v>50</v>
      </c>
      <c r="D703" s="3">
        <v>179.29999999999998</v>
      </c>
      <c r="E703" s="3">
        <v>214</v>
      </c>
      <c r="F703" t="s">
        <v>7</v>
      </c>
      <c r="G703" s="2">
        <v>8444.48</v>
      </c>
      <c r="H703">
        <v>0</v>
      </c>
      <c r="I703" t="s">
        <v>5</v>
      </c>
      <c r="J703" s="1"/>
    </row>
    <row r="704" spans="1:10" x14ac:dyDescent="0.2">
      <c r="A704">
        <v>10704</v>
      </c>
      <c r="B704" t="s">
        <v>1</v>
      </c>
      <c r="C704">
        <v>53</v>
      </c>
      <c r="D704" s="3">
        <v>166.6</v>
      </c>
      <c r="E704" s="3">
        <v>215.7</v>
      </c>
      <c r="F704" t="s">
        <v>7</v>
      </c>
      <c r="G704" s="2">
        <v>9504.32</v>
      </c>
      <c r="H704">
        <v>0</v>
      </c>
      <c r="I704" t="s">
        <v>5</v>
      </c>
      <c r="J704" s="1"/>
    </row>
    <row r="705" spans="1:10" x14ac:dyDescent="0.2">
      <c r="A705">
        <v>10705</v>
      </c>
      <c r="B705" t="s">
        <v>0</v>
      </c>
      <c r="C705">
        <v>52</v>
      </c>
      <c r="D705" s="3">
        <v>184.7</v>
      </c>
      <c r="E705" s="3">
        <v>309.40000000000003</v>
      </c>
      <c r="F705" t="s">
        <v>6</v>
      </c>
      <c r="G705" s="2">
        <v>9634.5400000000009</v>
      </c>
      <c r="H705">
        <v>0</v>
      </c>
      <c r="I705" t="s">
        <v>5</v>
      </c>
      <c r="J705" s="1"/>
    </row>
    <row r="706" spans="1:10" x14ac:dyDescent="0.2">
      <c r="A706">
        <v>10706</v>
      </c>
      <c r="B706" t="s">
        <v>3</v>
      </c>
      <c r="C706">
        <v>29</v>
      </c>
      <c r="D706" s="3">
        <v>152.69999999999999</v>
      </c>
      <c r="E706" s="3">
        <v>102.5</v>
      </c>
      <c r="F706" t="s">
        <v>7</v>
      </c>
      <c r="G706" s="2">
        <v>20277.809999999998</v>
      </c>
      <c r="H706">
        <v>1</v>
      </c>
      <c r="I706" t="s">
        <v>5</v>
      </c>
      <c r="J706" s="1"/>
    </row>
    <row r="707" spans="1:10" x14ac:dyDescent="0.2">
      <c r="A707">
        <v>10707</v>
      </c>
      <c r="B707" t="s">
        <v>1</v>
      </c>
      <c r="C707">
        <v>47</v>
      </c>
      <c r="D707" s="3">
        <v>178.1</v>
      </c>
      <c r="E707" s="3">
        <v>146.1</v>
      </c>
      <c r="F707" t="s">
        <v>7</v>
      </c>
      <c r="G707" s="2">
        <v>42211.14</v>
      </c>
      <c r="H707">
        <v>1</v>
      </c>
      <c r="I707" t="s">
        <v>4</v>
      </c>
      <c r="J707" s="1"/>
    </row>
    <row r="708" spans="1:10" x14ac:dyDescent="0.2">
      <c r="A708">
        <v>10708</v>
      </c>
      <c r="B708" t="s">
        <v>1</v>
      </c>
      <c r="C708">
        <v>18</v>
      </c>
      <c r="D708" s="3">
        <v>155.5</v>
      </c>
      <c r="E708" s="3">
        <v>186.29999999999998</v>
      </c>
      <c r="F708" t="s">
        <v>6</v>
      </c>
      <c r="G708" s="2">
        <v>1615.77</v>
      </c>
      <c r="H708">
        <v>0</v>
      </c>
      <c r="I708" t="s">
        <v>5</v>
      </c>
      <c r="J708" s="1"/>
    </row>
    <row r="709" spans="1:10" x14ac:dyDescent="0.2">
      <c r="A709">
        <v>10709</v>
      </c>
      <c r="B709" t="s">
        <v>2</v>
      </c>
      <c r="C709">
        <v>60</v>
      </c>
      <c r="D709" s="3">
        <v>161.4</v>
      </c>
      <c r="E709" s="3">
        <v>178.6</v>
      </c>
      <c r="F709" t="s">
        <v>6</v>
      </c>
      <c r="G709" s="2">
        <v>28923.14</v>
      </c>
      <c r="H709">
        <v>0</v>
      </c>
      <c r="I709" t="s">
        <v>5</v>
      </c>
      <c r="J709" s="1"/>
    </row>
    <row r="710" spans="1:10" x14ac:dyDescent="0.2">
      <c r="A710">
        <v>10710</v>
      </c>
      <c r="B710" t="s">
        <v>2</v>
      </c>
      <c r="C710">
        <v>20</v>
      </c>
      <c r="D710" s="3">
        <v>163.69999999999999</v>
      </c>
      <c r="E710" s="3">
        <v>233.9</v>
      </c>
      <c r="F710" t="s">
        <v>6</v>
      </c>
      <c r="G710" s="2">
        <v>2257.48</v>
      </c>
      <c r="H710">
        <v>0</v>
      </c>
      <c r="I710" t="s">
        <v>5</v>
      </c>
      <c r="J710" s="1"/>
    </row>
    <row r="711" spans="1:10" x14ac:dyDescent="0.2">
      <c r="A711">
        <v>10711</v>
      </c>
      <c r="B711" t="s">
        <v>0</v>
      </c>
      <c r="C711">
        <v>56</v>
      </c>
      <c r="D711" s="3">
        <v>172.29999999999998</v>
      </c>
      <c r="E711" s="3">
        <v>165.4</v>
      </c>
      <c r="F711" t="s">
        <v>7</v>
      </c>
      <c r="G711" s="2">
        <v>10577.09</v>
      </c>
      <c r="H711">
        <v>0</v>
      </c>
      <c r="I711" t="s">
        <v>5</v>
      </c>
      <c r="J711" s="1"/>
    </row>
    <row r="712" spans="1:10" x14ac:dyDescent="0.2">
      <c r="A712">
        <v>10712</v>
      </c>
      <c r="B712" t="s">
        <v>1</v>
      </c>
      <c r="C712">
        <v>62</v>
      </c>
      <c r="D712" s="3">
        <v>157.1</v>
      </c>
      <c r="E712" s="3">
        <v>137.6</v>
      </c>
      <c r="F712" t="s">
        <v>6</v>
      </c>
      <c r="G712" s="2">
        <v>13457.97</v>
      </c>
      <c r="H712">
        <v>0</v>
      </c>
      <c r="I712" t="s">
        <v>5</v>
      </c>
      <c r="J712" s="1"/>
    </row>
    <row r="713" spans="1:10" x14ac:dyDescent="0.2">
      <c r="A713">
        <v>10713</v>
      </c>
      <c r="B713" t="s">
        <v>2</v>
      </c>
      <c r="C713">
        <v>19</v>
      </c>
      <c r="D713" s="3">
        <v>172.79999999999998</v>
      </c>
      <c r="E713" s="3">
        <v>279.10000000000002</v>
      </c>
      <c r="F713" t="s">
        <v>7</v>
      </c>
      <c r="G713" s="2">
        <v>33750.300000000003</v>
      </c>
      <c r="H713">
        <v>0</v>
      </c>
      <c r="I713" t="s">
        <v>4</v>
      </c>
      <c r="J713" s="1"/>
    </row>
    <row r="714" spans="1:10" x14ac:dyDescent="0.2">
      <c r="A714">
        <v>10714</v>
      </c>
      <c r="B714" t="s">
        <v>2</v>
      </c>
      <c r="C714">
        <v>52</v>
      </c>
      <c r="D714" s="3">
        <v>169.9</v>
      </c>
      <c r="E714" s="3">
        <v>126.89999999999999</v>
      </c>
      <c r="F714" t="s">
        <v>7</v>
      </c>
      <c r="G714" s="2">
        <v>60021.4</v>
      </c>
      <c r="H714">
        <v>3</v>
      </c>
      <c r="I714" t="s">
        <v>4</v>
      </c>
      <c r="J714" s="1"/>
    </row>
    <row r="715" spans="1:10" x14ac:dyDescent="0.2">
      <c r="A715">
        <v>10715</v>
      </c>
      <c r="B715" t="s">
        <v>1</v>
      </c>
      <c r="C715">
        <v>36</v>
      </c>
      <c r="D715" s="3">
        <v>177.79999999999998</v>
      </c>
      <c r="E715" s="3">
        <v>234.2</v>
      </c>
      <c r="F715" t="s">
        <v>7</v>
      </c>
      <c r="G715" s="2">
        <v>37742.58</v>
      </c>
      <c r="H715">
        <v>0</v>
      </c>
      <c r="I715" t="s">
        <v>4</v>
      </c>
      <c r="J715" s="1"/>
    </row>
    <row r="716" spans="1:10" x14ac:dyDescent="0.2">
      <c r="A716">
        <v>10716</v>
      </c>
      <c r="B716" t="s">
        <v>1</v>
      </c>
      <c r="C716">
        <v>35</v>
      </c>
      <c r="D716" s="3">
        <v>165.6</v>
      </c>
      <c r="E716" s="3">
        <v>221.7</v>
      </c>
      <c r="F716" t="s">
        <v>7</v>
      </c>
      <c r="G716" s="2">
        <v>4747.0600000000004</v>
      </c>
      <c r="H716">
        <v>1</v>
      </c>
      <c r="I716" t="s">
        <v>5</v>
      </c>
      <c r="J716" s="1"/>
    </row>
    <row r="717" spans="1:10" x14ac:dyDescent="0.2">
      <c r="A717">
        <v>10717</v>
      </c>
      <c r="B717" t="s">
        <v>3</v>
      </c>
      <c r="C717">
        <v>18</v>
      </c>
      <c r="D717" s="3">
        <v>158.1</v>
      </c>
      <c r="E717" s="3">
        <v>141.4</v>
      </c>
      <c r="F717" t="s">
        <v>6</v>
      </c>
      <c r="G717" s="2">
        <v>4561.1900000000005</v>
      </c>
      <c r="H717">
        <v>4</v>
      </c>
      <c r="I717" t="s">
        <v>5</v>
      </c>
      <c r="J717" s="1"/>
    </row>
    <row r="718" spans="1:10" x14ac:dyDescent="0.2">
      <c r="A718">
        <v>10718</v>
      </c>
      <c r="B718" t="s">
        <v>2</v>
      </c>
      <c r="C718">
        <v>19</v>
      </c>
      <c r="D718" s="3">
        <v>159.1</v>
      </c>
      <c r="E718" s="3">
        <v>166.9</v>
      </c>
      <c r="F718" t="s">
        <v>7</v>
      </c>
      <c r="G718" s="2">
        <v>1632.04</v>
      </c>
      <c r="H718">
        <v>0</v>
      </c>
      <c r="I718" t="s">
        <v>5</v>
      </c>
      <c r="J718" s="1"/>
    </row>
    <row r="719" spans="1:10" x14ac:dyDescent="0.2">
      <c r="A719">
        <v>10719</v>
      </c>
      <c r="B719" t="s">
        <v>3</v>
      </c>
      <c r="C719">
        <v>43</v>
      </c>
      <c r="D719" s="3">
        <v>162.9</v>
      </c>
      <c r="E719" s="3">
        <v>194</v>
      </c>
      <c r="F719" t="s">
        <v>7</v>
      </c>
      <c r="G719" s="2">
        <v>8606.2199999999993</v>
      </c>
      <c r="H719">
        <v>3</v>
      </c>
      <c r="I719" t="s">
        <v>5</v>
      </c>
      <c r="J719" s="1"/>
    </row>
    <row r="720" spans="1:10" x14ac:dyDescent="0.2">
      <c r="A720">
        <v>10720</v>
      </c>
      <c r="B720" t="s">
        <v>1</v>
      </c>
      <c r="C720">
        <v>44</v>
      </c>
      <c r="D720" s="3">
        <v>174.79999999999998</v>
      </c>
      <c r="E720" s="3">
        <v>146.79999999999998</v>
      </c>
      <c r="F720" t="s">
        <v>6</v>
      </c>
      <c r="G720" s="2">
        <v>7633.7300000000005</v>
      </c>
      <c r="H720">
        <v>1</v>
      </c>
      <c r="I720" t="s">
        <v>5</v>
      </c>
      <c r="J720" s="1"/>
    </row>
    <row r="721" spans="1:10" x14ac:dyDescent="0.2">
      <c r="A721">
        <v>10721</v>
      </c>
      <c r="B721" t="s">
        <v>1</v>
      </c>
      <c r="C721">
        <v>20</v>
      </c>
      <c r="D721" s="3">
        <v>160.69999999999999</v>
      </c>
      <c r="E721" s="3">
        <v>208.5</v>
      </c>
      <c r="F721" t="s">
        <v>6</v>
      </c>
      <c r="G721" s="2">
        <v>1877.93</v>
      </c>
      <c r="H721">
        <v>0</v>
      </c>
      <c r="I721" t="s">
        <v>5</v>
      </c>
      <c r="J721" s="1"/>
    </row>
    <row r="722" spans="1:10" x14ac:dyDescent="0.2">
      <c r="A722">
        <v>10722</v>
      </c>
      <c r="B722" t="s">
        <v>1</v>
      </c>
      <c r="C722">
        <v>41</v>
      </c>
      <c r="D722" s="3">
        <v>172.79999999999998</v>
      </c>
      <c r="E722" s="3">
        <v>151.9</v>
      </c>
      <c r="F722" t="s">
        <v>7</v>
      </c>
      <c r="G722" s="2">
        <v>6289.76</v>
      </c>
      <c r="H722">
        <v>1</v>
      </c>
      <c r="I722" t="s">
        <v>5</v>
      </c>
      <c r="J722" s="1"/>
    </row>
    <row r="723" spans="1:10" x14ac:dyDescent="0.2">
      <c r="A723">
        <v>10723</v>
      </c>
      <c r="B723" t="s">
        <v>3</v>
      </c>
      <c r="C723">
        <v>40</v>
      </c>
      <c r="D723" s="3">
        <v>175.2</v>
      </c>
      <c r="E723" s="3">
        <v>194.79999999999998</v>
      </c>
      <c r="F723" t="s">
        <v>6</v>
      </c>
      <c r="G723" s="2">
        <v>22331.57</v>
      </c>
      <c r="H723">
        <v>1</v>
      </c>
      <c r="I723" t="s">
        <v>4</v>
      </c>
      <c r="J723" s="1"/>
    </row>
    <row r="724" spans="1:10" x14ac:dyDescent="0.2">
      <c r="A724">
        <v>10724</v>
      </c>
      <c r="B724" t="s">
        <v>3</v>
      </c>
      <c r="C724">
        <v>55</v>
      </c>
      <c r="D724" s="3">
        <v>165.5</v>
      </c>
      <c r="E724" s="3">
        <v>129.6</v>
      </c>
      <c r="F724" t="s">
        <v>6</v>
      </c>
      <c r="G724" s="2">
        <v>11286.54</v>
      </c>
      <c r="H724">
        <v>0</v>
      </c>
      <c r="I724" t="s">
        <v>5</v>
      </c>
      <c r="J724" s="1"/>
    </row>
    <row r="725" spans="1:10" x14ac:dyDescent="0.2">
      <c r="A725">
        <v>10725</v>
      </c>
      <c r="B725" t="s">
        <v>1</v>
      </c>
      <c r="C725">
        <v>55</v>
      </c>
      <c r="D725" s="3">
        <v>164.9</v>
      </c>
      <c r="E725" s="3">
        <v>203.2</v>
      </c>
      <c r="F725" t="s">
        <v>6</v>
      </c>
      <c r="G725" s="2">
        <v>12485.81</v>
      </c>
      <c r="H725">
        <v>3</v>
      </c>
      <c r="I725" t="s">
        <v>5</v>
      </c>
      <c r="J725" s="1"/>
    </row>
    <row r="726" spans="1:10" x14ac:dyDescent="0.2">
      <c r="A726">
        <v>10726</v>
      </c>
      <c r="B726" t="s">
        <v>0</v>
      </c>
      <c r="C726">
        <v>26</v>
      </c>
      <c r="D726" s="3">
        <v>166.4</v>
      </c>
      <c r="E726" s="3">
        <v>162.9</v>
      </c>
      <c r="F726" t="s">
        <v>7</v>
      </c>
      <c r="G726" s="2">
        <v>3484.34</v>
      </c>
      <c r="H726">
        <v>2</v>
      </c>
      <c r="I726" t="s">
        <v>5</v>
      </c>
      <c r="J726" s="1"/>
    </row>
    <row r="727" spans="1:10" x14ac:dyDescent="0.2">
      <c r="A727">
        <v>10727</v>
      </c>
      <c r="B727" t="s">
        <v>0</v>
      </c>
      <c r="C727">
        <v>57</v>
      </c>
      <c r="D727" s="3">
        <v>179.1</v>
      </c>
      <c r="E727" s="3">
        <v>296.40000000000003</v>
      </c>
      <c r="F727" t="s">
        <v>6</v>
      </c>
      <c r="G727" s="2">
        <v>12646.210000000001</v>
      </c>
      <c r="H727">
        <v>2</v>
      </c>
      <c r="I727" t="s">
        <v>5</v>
      </c>
      <c r="J727" s="1"/>
    </row>
    <row r="728" spans="1:10" x14ac:dyDescent="0.2">
      <c r="A728">
        <v>10728</v>
      </c>
      <c r="B728" t="s">
        <v>0</v>
      </c>
      <c r="C728">
        <v>24</v>
      </c>
      <c r="D728" s="3">
        <v>169.7</v>
      </c>
      <c r="E728" s="3">
        <v>234</v>
      </c>
      <c r="F728" t="s">
        <v>7</v>
      </c>
      <c r="G728" s="2">
        <v>1977.82</v>
      </c>
      <c r="H728">
        <v>0</v>
      </c>
      <c r="I728" t="s">
        <v>5</v>
      </c>
      <c r="J728" s="1"/>
    </row>
    <row r="729" spans="1:10" x14ac:dyDescent="0.2">
      <c r="A729">
        <v>10729</v>
      </c>
      <c r="B729" t="s">
        <v>0</v>
      </c>
      <c r="C729">
        <v>55</v>
      </c>
      <c r="D729" s="3">
        <v>178.7</v>
      </c>
      <c r="E729" s="3">
        <v>177.29999999999998</v>
      </c>
      <c r="F729" t="s">
        <v>7</v>
      </c>
      <c r="G729" s="2">
        <v>10791.96</v>
      </c>
      <c r="H729">
        <v>1</v>
      </c>
      <c r="I729" t="s">
        <v>5</v>
      </c>
      <c r="J729" s="1"/>
    </row>
    <row r="730" spans="1:10" x14ac:dyDescent="0.2">
      <c r="A730">
        <v>10730</v>
      </c>
      <c r="B730" t="s">
        <v>2</v>
      </c>
      <c r="C730">
        <v>30</v>
      </c>
      <c r="D730" s="3">
        <v>151.4</v>
      </c>
      <c r="E730" s="3">
        <v>141.6</v>
      </c>
      <c r="F730" t="s">
        <v>7</v>
      </c>
      <c r="G730" s="2">
        <v>4032.25</v>
      </c>
      <c r="H730">
        <v>1</v>
      </c>
      <c r="I730" t="s">
        <v>5</v>
      </c>
      <c r="J730" s="1"/>
    </row>
    <row r="731" spans="1:10" x14ac:dyDescent="0.2">
      <c r="A731">
        <v>10731</v>
      </c>
      <c r="B731" t="s">
        <v>3</v>
      </c>
      <c r="C731">
        <v>18</v>
      </c>
      <c r="D731" s="3">
        <v>152.4</v>
      </c>
      <c r="E731" s="3">
        <v>182.7</v>
      </c>
      <c r="F731" t="s">
        <v>6</v>
      </c>
      <c r="G731" s="2">
        <v>2217.61</v>
      </c>
      <c r="H731">
        <v>0</v>
      </c>
      <c r="I731" t="s">
        <v>5</v>
      </c>
      <c r="J731" s="1"/>
    </row>
    <row r="732" spans="1:10" x14ac:dyDescent="0.2">
      <c r="A732">
        <v>10732</v>
      </c>
      <c r="B732" t="s">
        <v>1</v>
      </c>
      <c r="C732">
        <v>48</v>
      </c>
      <c r="D732" s="3">
        <v>170</v>
      </c>
      <c r="E732" s="3">
        <v>116.5</v>
      </c>
      <c r="F732" t="s">
        <v>6</v>
      </c>
      <c r="G732" s="2">
        <v>8871.16</v>
      </c>
      <c r="H732">
        <v>1</v>
      </c>
      <c r="I732" t="s">
        <v>5</v>
      </c>
      <c r="J732" s="1"/>
    </row>
    <row r="733" spans="1:10" x14ac:dyDescent="0.2">
      <c r="A733">
        <v>10733</v>
      </c>
      <c r="B733" t="s">
        <v>2</v>
      </c>
      <c r="C733">
        <v>32</v>
      </c>
      <c r="D733" s="3">
        <v>170.4</v>
      </c>
      <c r="E733" s="3">
        <v>209.9</v>
      </c>
      <c r="F733" t="s">
        <v>6</v>
      </c>
      <c r="G733" s="2">
        <v>32734.19</v>
      </c>
      <c r="H733">
        <v>2</v>
      </c>
      <c r="I733" t="s">
        <v>4</v>
      </c>
      <c r="J733" s="1"/>
    </row>
    <row r="734" spans="1:10" x14ac:dyDescent="0.2">
      <c r="A734">
        <v>10734</v>
      </c>
      <c r="B734" t="s">
        <v>1</v>
      </c>
      <c r="C734">
        <v>59</v>
      </c>
      <c r="D734" s="3">
        <v>185.1</v>
      </c>
      <c r="E734" s="3">
        <v>239.2</v>
      </c>
      <c r="F734" t="s">
        <v>7</v>
      </c>
      <c r="G734" s="2">
        <v>48970.25</v>
      </c>
      <c r="H734">
        <v>1</v>
      </c>
      <c r="I734" t="s">
        <v>4</v>
      </c>
      <c r="J734" s="1"/>
    </row>
    <row r="735" spans="1:10" x14ac:dyDescent="0.2">
      <c r="A735">
        <v>10735</v>
      </c>
      <c r="B735" t="s">
        <v>3</v>
      </c>
      <c r="C735">
        <v>18</v>
      </c>
      <c r="D735" s="3">
        <v>162.5</v>
      </c>
      <c r="E735" s="3">
        <v>97.899999999999991</v>
      </c>
      <c r="F735" t="s">
        <v>7</v>
      </c>
      <c r="G735" s="2">
        <v>1694.8</v>
      </c>
      <c r="H735">
        <v>0</v>
      </c>
      <c r="I735" t="s">
        <v>5</v>
      </c>
      <c r="J735" s="1"/>
    </row>
    <row r="736" spans="1:10" x14ac:dyDescent="0.2">
      <c r="A736">
        <v>10736</v>
      </c>
      <c r="B736" t="s">
        <v>2</v>
      </c>
      <c r="C736">
        <v>47</v>
      </c>
      <c r="D736" s="3">
        <v>179.5</v>
      </c>
      <c r="E736" s="3">
        <v>260.70000000000005</v>
      </c>
      <c r="F736" t="s">
        <v>7</v>
      </c>
      <c r="G736" s="2">
        <v>24915.23</v>
      </c>
      <c r="H736">
        <v>3</v>
      </c>
      <c r="I736" t="s">
        <v>4</v>
      </c>
      <c r="J736" s="1"/>
    </row>
    <row r="737" spans="1:10" x14ac:dyDescent="0.2">
      <c r="A737">
        <v>10737</v>
      </c>
      <c r="B737" t="s">
        <v>2</v>
      </c>
      <c r="C737">
        <v>33</v>
      </c>
      <c r="D737" s="3">
        <v>168.2</v>
      </c>
      <c r="E737" s="3">
        <v>166.7</v>
      </c>
      <c r="F737" t="s">
        <v>7</v>
      </c>
      <c r="G737" s="2">
        <v>21984.48</v>
      </c>
      <c r="H737">
        <v>0</v>
      </c>
      <c r="I737" t="s">
        <v>5</v>
      </c>
      <c r="J737" s="1"/>
    </row>
    <row r="738" spans="1:10" x14ac:dyDescent="0.2">
      <c r="A738">
        <v>10738</v>
      </c>
      <c r="B738" t="s">
        <v>2</v>
      </c>
      <c r="C738">
        <v>39</v>
      </c>
      <c r="D738" s="3">
        <v>160.5</v>
      </c>
      <c r="E738" s="3">
        <v>164.79999999999998</v>
      </c>
      <c r="F738" t="s">
        <v>7</v>
      </c>
      <c r="G738" s="2">
        <v>6710.2</v>
      </c>
      <c r="H738">
        <v>2</v>
      </c>
      <c r="I738" t="s">
        <v>5</v>
      </c>
      <c r="J738" s="1"/>
    </row>
    <row r="739" spans="1:10" x14ac:dyDescent="0.2">
      <c r="A739">
        <v>10739</v>
      </c>
      <c r="B739" t="s">
        <v>1</v>
      </c>
      <c r="C739">
        <v>39</v>
      </c>
      <c r="D739" s="3">
        <v>177.7</v>
      </c>
      <c r="E739" s="3">
        <v>296.8</v>
      </c>
      <c r="F739" t="s">
        <v>7</v>
      </c>
      <c r="G739" s="2">
        <v>6356.2800000000007</v>
      </c>
      <c r="H739">
        <v>2</v>
      </c>
      <c r="I739" t="s">
        <v>5</v>
      </c>
      <c r="J739" s="1"/>
    </row>
    <row r="740" spans="1:10" x14ac:dyDescent="0.2">
      <c r="A740">
        <v>10740</v>
      </c>
      <c r="B740" t="s">
        <v>2</v>
      </c>
      <c r="C740">
        <v>56</v>
      </c>
      <c r="D740" s="3">
        <v>155</v>
      </c>
      <c r="E740" s="3">
        <v>154.19999999999999</v>
      </c>
      <c r="F740" t="s">
        <v>7</v>
      </c>
      <c r="G740" s="2">
        <v>10976.25</v>
      </c>
      <c r="H740">
        <v>0</v>
      </c>
      <c r="I740" t="s">
        <v>5</v>
      </c>
      <c r="J740" s="1"/>
    </row>
    <row r="741" spans="1:10" x14ac:dyDescent="0.2">
      <c r="A741">
        <v>10741</v>
      </c>
      <c r="B741" t="s">
        <v>1</v>
      </c>
      <c r="C741">
        <v>38</v>
      </c>
      <c r="D741" s="3">
        <v>169.1</v>
      </c>
      <c r="E741" s="3">
        <v>182</v>
      </c>
      <c r="F741" t="s">
        <v>6</v>
      </c>
      <c r="G741" s="2">
        <v>5397.62</v>
      </c>
      <c r="H741">
        <v>0</v>
      </c>
      <c r="I741" t="s">
        <v>5</v>
      </c>
      <c r="J741" s="1"/>
    </row>
    <row r="742" spans="1:10" x14ac:dyDescent="0.2">
      <c r="A742">
        <v>10742</v>
      </c>
      <c r="B742" t="s">
        <v>1</v>
      </c>
      <c r="C742">
        <v>21</v>
      </c>
      <c r="D742" s="3">
        <v>168.6</v>
      </c>
      <c r="E742" s="3">
        <v>171.29999999999998</v>
      </c>
      <c r="F742" t="s">
        <v>7</v>
      </c>
      <c r="G742" s="2">
        <v>1534.31</v>
      </c>
      <c r="H742">
        <v>0</v>
      </c>
      <c r="I742" t="s">
        <v>5</v>
      </c>
      <c r="J742" s="1"/>
    </row>
    <row r="743" spans="1:10" x14ac:dyDescent="0.2">
      <c r="A743">
        <v>10743</v>
      </c>
      <c r="B743" t="s">
        <v>1</v>
      </c>
      <c r="C743">
        <v>27</v>
      </c>
      <c r="D743" s="3">
        <v>183.1</v>
      </c>
      <c r="E743" s="3">
        <v>231.7</v>
      </c>
      <c r="F743" t="s">
        <v>6</v>
      </c>
      <c r="G743" s="2">
        <v>16577.78</v>
      </c>
      <c r="H743">
        <v>0</v>
      </c>
      <c r="I743" t="s">
        <v>4</v>
      </c>
      <c r="J743" s="1"/>
    </row>
    <row r="744" spans="1:10" x14ac:dyDescent="0.2">
      <c r="A744">
        <v>10744</v>
      </c>
      <c r="B744" t="s">
        <v>3</v>
      </c>
      <c r="C744">
        <v>42</v>
      </c>
      <c r="D744" s="3">
        <v>177.2</v>
      </c>
      <c r="E744" s="3">
        <v>187.5</v>
      </c>
      <c r="F744" t="s">
        <v>7</v>
      </c>
      <c r="G744" s="2">
        <v>21259.379999999997</v>
      </c>
      <c r="H744">
        <v>2</v>
      </c>
      <c r="I744" t="s">
        <v>4</v>
      </c>
      <c r="J744" s="1"/>
    </row>
    <row r="745" spans="1:10" x14ac:dyDescent="0.2">
      <c r="A745">
        <v>10745</v>
      </c>
      <c r="B745" t="s">
        <v>0</v>
      </c>
      <c r="C745">
        <v>31</v>
      </c>
      <c r="D745" s="3">
        <v>174</v>
      </c>
      <c r="E745" s="3">
        <v>198.4</v>
      </c>
      <c r="F745" t="s">
        <v>6</v>
      </c>
      <c r="G745" s="2">
        <v>4934.71</v>
      </c>
      <c r="H745">
        <v>2</v>
      </c>
      <c r="I745" t="s">
        <v>5</v>
      </c>
      <c r="J745" s="1"/>
    </row>
    <row r="746" spans="1:10" x14ac:dyDescent="0.2">
      <c r="A746">
        <v>10746</v>
      </c>
      <c r="B746" t="s">
        <v>2</v>
      </c>
      <c r="C746">
        <v>50</v>
      </c>
      <c r="D746" s="3">
        <v>160.9</v>
      </c>
      <c r="E746" s="3">
        <v>213.9</v>
      </c>
      <c r="F746" t="s">
        <v>6</v>
      </c>
      <c r="G746" s="2">
        <v>11085.59</v>
      </c>
      <c r="H746">
        <v>3</v>
      </c>
      <c r="I746" t="s">
        <v>5</v>
      </c>
      <c r="J746" s="1"/>
    </row>
    <row r="747" spans="1:10" x14ac:dyDescent="0.2">
      <c r="A747">
        <v>10747</v>
      </c>
      <c r="B747" t="s">
        <v>0</v>
      </c>
      <c r="C747">
        <v>62</v>
      </c>
      <c r="D747" s="3">
        <v>172.9</v>
      </c>
      <c r="E747" s="3">
        <v>186.6</v>
      </c>
      <c r="F747" t="s">
        <v>6</v>
      </c>
      <c r="G747" s="2">
        <v>13451.130000000001</v>
      </c>
      <c r="H747">
        <v>0</v>
      </c>
      <c r="I747" t="s">
        <v>5</v>
      </c>
      <c r="J747" s="1"/>
    </row>
    <row r="748" spans="1:10" x14ac:dyDescent="0.2">
      <c r="A748">
        <v>10748</v>
      </c>
      <c r="B748" t="s">
        <v>2</v>
      </c>
      <c r="C748">
        <v>64</v>
      </c>
      <c r="D748" s="3">
        <v>160.79999999999998</v>
      </c>
      <c r="E748" s="3">
        <v>167.9</v>
      </c>
      <c r="F748" t="s">
        <v>7</v>
      </c>
      <c r="G748" s="2">
        <v>30166.62</v>
      </c>
      <c r="H748">
        <v>1</v>
      </c>
      <c r="I748" t="s">
        <v>5</v>
      </c>
      <c r="J748" s="1"/>
    </row>
    <row r="749" spans="1:10" x14ac:dyDescent="0.2">
      <c r="A749">
        <v>10749</v>
      </c>
      <c r="B749" t="s">
        <v>3</v>
      </c>
      <c r="C749">
        <v>32</v>
      </c>
      <c r="D749" s="3">
        <v>168.5</v>
      </c>
      <c r="E749" s="3">
        <v>206.2</v>
      </c>
      <c r="F749" t="s">
        <v>7</v>
      </c>
      <c r="G749" s="2">
        <v>4667.6100000000006</v>
      </c>
      <c r="H749">
        <v>1</v>
      </c>
      <c r="I749" t="s">
        <v>5</v>
      </c>
      <c r="J749" s="1"/>
    </row>
    <row r="750" spans="1:10" x14ac:dyDescent="0.2">
      <c r="A750">
        <v>10750</v>
      </c>
      <c r="B750" t="s">
        <v>2</v>
      </c>
      <c r="C750">
        <v>46</v>
      </c>
      <c r="D750" s="3">
        <v>165</v>
      </c>
      <c r="E750" s="3">
        <v>124.8</v>
      </c>
      <c r="F750" t="s">
        <v>6</v>
      </c>
      <c r="G750" s="2">
        <v>9193.84</v>
      </c>
      <c r="H750">
        <v>2</v>
      </c>
      <c r="I750" t="s">
        <v>5</v>
      </c>
      <c r="J750" s="1"/>
    </row>
    <row r="751" spans="1:10" x14ac:dyDescent="0.2">
      <c r="A751">
        <v>10751</v>
      </c>
      <c r="B751" t="s">
        <v>1</v>
      </c>
      <c r="C751">
        <v>47</v>
      </c>
      <c r="D751" s="3">
        <v>169.5</v>
      </c>
      <c r="E751" s="3">
        <v>201.5</v>
      </c>
      <c r="F751" t="s">
        <v>7</v>
      </c>
      <c r="G751" s="2">
        <v>21978.679999999997</v>
      </c>
      <c r="H751">
        <v>1</v>
      </c>
      <c r="I751" t="s">
        <v>4</v>
      </c>
      <c r="J751" s="1"/>
    </row>
    <row r="752" spans="1:10" x14ac:dyDescent="0.2">
      <c r="A752">
        <v>10752</v>
      </c>
      <c r="B752" t="s">
        <v>0</v>
      </c>
      <c r="C752">
        <v>47</v>
      </c>
      <c r="D752" s="3">
        <v>168.4</v>
      </c>
      <c r="E752" s="3">
        <v>196</v>
      </c>
      <c r="F752" t="s">
        <v>6</v>
      </c>
      <c r="G752" s="2">
        <v>8551.35</v>
      </c>
      <c r="H752">
        <v>1</v>
      </c>
      <c r="I752" t="s">
        <v>5</v>
      </c>
      <c r="J752" s="1"/>
    </row>
    <row r="753" spans="1:10" x14ac:dyDescent="0.2">
      <c r="A753">
        <v>10753</v>
      </c>
      <c r="B753" t="s">
        <v>1</v>
      </c>
      <c r="C753">
        <v>28</v>
      </c>
      <c r="D753" s="3">
        <v>157.1</v>
      </c>
      <c r="E753" s="3">
        <v>153.79999999999998</v>
      </c>
      <c r="F753" t="s">
        <v>6</v>
      </c>
      <c r="G753" s="2">
        <v>4349.47</v>
      </c>
      <c r="H753">
        <v>2</v>
      </c>
      <c r="I753" t="s">
        <v>5</v>
      </c>
      <c r="J753" s="1"/>
    </row>
    <row r="754" spans="1:10" x14ac:dyDescent="0.2">
      <c r="A754">
        <v>10754</v>
      </c>
      <c r="B754" t="s">
        <v>1</v>
      </c>
      <c r="C754">
        <v>46</v>
      </c>
      <c r="D754" s="3">
        <v>174.7</v>
      </c>
      <c r="E754" s="3">
        <v>162.29999999999998</v>
      </c>
      <c r="F754" t="s">
        <v>6</v>
      </c>
      <c r="G754" s="2">
        <v>8233.1</v>
      </c>
      <c r="H754">
        <v>1</v>
      </c>
      <c r="I754" t="s">
        <v>5</v>
      </c>
      <c r="J754" s="1"/>
    </row>
    <row r="755" spans="1:10" x14ac:dyDescent="0.2">
      <c r="A755">
        <v>10755</v>
      </c>
      <c r="B755" t="s">
        <v>1</v>
      </c>
      <c r="C755">
        <v>26</v>
      </c>
      <c r="D755" s="3">
        <v>161.79999999999998</v>
      </c>
      <c r="E755" s="3">
        <v>140.9</v>
      </c>
      <c r="F755" t="s">
        <v>6</v>
      </c>
      <c r="G755" s="2">
        <v>3392.98</v>
      </c>
      <c r="H755">
        <v>1</v>
      </c>
      <c r="I755" t="s">
        <v>5</v>
      </c>
      <c r="J755" s="1"/>
    </row>
    <row r="756" spans="1:10" x14ac:dyDescent="0.2">
      <c r="A756">
        <v>10756</v>
      </c>
      <c r="B756" t="s">
        <v>1</v>
      </c>
      <c r="C756">
        <v>52</v>
      </c>
      <c r="D756" s="3">
        <v>178.1</v>
      </c>
      <c r="E756" s="3">
        <v>222.2</v>
      </c>
      <c r="F756" t="s">
        <v>7</v>
      </c>
      <c r="G756" s="2">
        <v>47269.86</v>
      </c>
      <c r="H756">
        <v>2</v>
      </c>
      <c r="I756" t="s">
        <v>4</v>
      </c>
      <c r="J756" s="1"/>
    </row>
    <row r="757" spans="1:10" x14ac:dyDescent="0.2">
      <c r="A757">
        <v>10757</v>
      </c>
      <c r="B757" t="s">
        <v>0</v>
      </c>
      <c r="C757">
        <v>41</v>
      </c>
      <c r="D757" s="3">
        <v>174.6</v>
      </c>
      <c r="E757" s="3">
        <v>202.4</v>
      </c>
      <c r="F757" t="s">
        <v>6</v>
      </c>
      <c r="G757" s="2">
        <v>6186.13</v>
      </c>
      <c r="H757">
        <v>0</v>
      </c>
      <c r="I757" t="s">
        <v>5</v>
      </c>
      <c r="J757" s="1"/>
    </row>
    <row r="758" spans="1:10" x14ac:dyDescent="0.2">
      <c r="A758">
        <v>10758</v>
      </c>
      <c r="B758" t="s">
        <v>3</v>
      </c>
      <c r="C758">
        <v>51</v>
      </c>
      <c r="D758" s="3">
        <v>154</v>
      </c>
      <c r="E758" s="3">
        <v>187.2</v>
      </c>
      <c r="F758" t="s">
        <v>6</v>
      </c>
      <c r="G758" s="2">
        <v>9875.69</v>
      </c>
      <c r="H758">
        <v>0</v>
      </c>
      <c r="I758" t="s">
        <v>5</v>
      </c>
      <c r="J758" s="1"/>
    </row>
    <row r="759" spans="1:10" x14ac:dyDescent="0.2">
      <c r="A759">
        <v>10759</v>
      </c>
      <c r="B759" t="s">
        <v>3</v>
      </c>
      <c r="C759">
        <v>34</v>
      </c>
      <c r="D759" s="3">
        <v>170.9</v>
      </c>
      <c r="E759" s="3">
        <v>190.1</v>
      </c>
      <c r="F759" t="s">
        <v>6</v>
      </c>
      <c r="G759" s="2">
        <v>5594.85</v>
      </c>
      <c r="H759">
        <v>1</v>
      </c>
      <c r="I759" t="s">
        <v>5</v>
      </c>
      <c r="J759" s="1"/>
    </row>
    <row r="760" spans="1:10" x14ac:dyDescent="0.2">
      <c r="A760">
        <v>10760</v>
      </c>
      <c r="B760" t="s">
        <v>0</v>
      </c>
      <c r="C760">
        <v>32</v>
      </c>
      <c r="D760" s="3">
        <v>166.6</v>
      </c>
      <c r="E760" s="3">
        <v>124.1</v>
      </c>
      <c r="F760" t="s">
        <v>6</v>
      </c>
      <c r="G760" s="2">
        <v>3989.8500000000004</v>
      </c>
      <c r="H760">
        <v>0</v>
      </c>
      <c r="I760" t="s">
        <v>5</v>
      </c>
      <c r="J760" s="1"/>
    </row>
    <row r="761" spans="1:10" x14ac:dyDescent="0.2">
      <c r="A761">
        <v>10761</v>
      </c>
      <c r="B761" t="s">
        <v>3</v>
      </c>
      <c r="C761">
        <v>18</v>
      </c>
      <c r="D761" s="3">
        <v>178.7</v>
      </c>
      <c r="E761" s="3">
        <v>168.29999999999998</v>
      </c>
      <c r="F761" t="s">
        <v>7</v>
      </c>
      <c r="G761" s="2">
        <v>13747.880000000001</v>
      </c>
      <c r="H761">
        <v>0</v>
      </c>
      <c r="I761" t="s">
        <v>4</v>
      </c>
      <c r="J761" s="1"/>
    </row>
    <row r="762" spans="1:10" x14ac:dyDescent="0.2">
      <c r="A762">
        <v>10762</v>
      </c>
      <c r="B762" t="s">
        <v>3</v>
      </c>
      <c r="C762">
        <v>58</v>
      </c>
      <c r="D762" s="3">
        <v>163.9</v>
      </c>
      <c r="E762" s="3">
        <v>181.79999999999998</v>
      </c>
      <c r="F762" t="s">
        <v>7</v>
      </c>
      <c r="G762" s="2">
        <v>11944.6</v>
      </c>
      <c r="H762">
        <v>0</v>
      </c>
      <c r="I762" t="s">
        <v>5</v>
      </c>
      <c r="J762" s="1"/>
    </row>
    <row r="763" spans="1:10" x14ac:dyDescent="0.2">
      <c r="A763">
        <v>10763</v>
      </c>
      <c r="B763" t="s">
        <v>1</v>
      </c>
      <c r="C763">
        <v>56</v>
      </c>
      <c r="D763" s="3">
        <v>167.79999999999998</v>
      </c>
      <c r="E763" s="3">
        <v>199.79999999999998</v>
      </c>
      <c r="F763" t="s">
        <v>6</v>
      </c>
      <c r="G763" s="2">
        <v>11090.72</v>
      </c>
      <c r="H763">
        <v>0</v>
      </c>
      <c r="I763" t="s">
        <v>5</v>
      </c>
      <c r="J763" s="1"/>
    </row>
    <row r="764" spans="1:10" x14ac:dyDescent="0.2">
      <c r="A764">
        <v>10764</v>
      </c>
      <c r="B764" t="s">
        <v>0</v>
      </c>
      <c r="C764">
        <v>37</v>
      </c>
      <c r="D764" s="3">
        <v>173.7</v>
      </c>
      <c r="E764" s="3">
        <v>252.1</v>
      </c>
      <c r="F764" t="s">
        <v>6</v>
      </c>
      <c r="G764" s="2">
        <v>6311.96</v>
      </c>
      <c r="H764">
        <v>2</v>
      </c>
      <c r="I764" t="s">
        <v>5</v>
      </c>
      <c r="J764" s="1"/>
    </row>
    <row r="765" spans="1:10" x14ac:dyDescent="0.2">
      <c r="A765">
        <v>10765</v>
      </c>
      <c r="B765" t="s">
        <v>2</v>
      </c>
      <c r="C765">
        <v>21</v>
      </c>
      <c r="D765" s="3">
        <v>163.1</v>
      </c>
      <c r="E765" s="3">
        <v>161.19999999999999</v>
      </c>
      <c r="F765" t="s">
        <v>6</v>
      </c>
      <c r="G765" s="2">
        <v>26018.959999999999</v>
      </c>
      <c r="H765">
        <v>2</v>
      </c>
      <c r="I765" t="s">
        <v>5</v>
      </c>
      <c r="J765" s="1"/>
    </row>
    <row r="766" spans="1:10" x14ac:dyDescent="0.2">
      <c r="A766">
        <v>10766</v>
      </c>
      <c r="B766" t="s">
        <v>2</v>
      </c>
      <c r="C766">
        <v>48</v>
      </c>
      <c r="D766" s="3">
        <v>169.5</v>
      </c>
      <c r="E766" s="3">
        <v>250</v>
      </c>
      <c r="F766" t="s">
        <v>6</v>
      </c>
      <c r="G766" s="2">
        <v>9249.5</v>
      </c>
      <c r="H766">
        <v>1</v>
      </c>
      <c r="I766" t="s">
        <v>5</v>
      </c>
      <c r="J766" s="1"/>
    </row>
    <row r="767" spans="1:10" x14ac:dyDescent="0.2">
      <c r="A767">
        <v>10767</v>
      </c>
      <c r="B767" t="s">
        <v>2</v>
      </c>
      <c r="C767">
        <v>60</v>
      </c>
      <c r="D767" s="3">
        <v>174.79999999999998</v>
      </c>
      <c r="E767" s="3">
        <v>271.3</v>
      </c>
      <c r="F767" t="s">
        <v>7</v>
      </c>
      <c r="G767" s="2">
        <v>46130.53</v>
      </c>
      <c r="H767">
        <v>3</v>
      </c>
      <c r="I767" t="s">
        <v>4</v>
      </c>
      <c r="J767" s="1"/>
    </row>
    <row r="768" spans="1:10" x14ac:dyDescent="0.2">
      <c r="A768">
        <v>10768</v>
      </c>
      <c r="B768" t="s">
        <v>0</v>
      </c>
      <c r="C768">
        <v>33</v>
      </c>
      <c r="D768" s="3">
        <v>175.2</v>
      </c>
      <c r="E768" s="3">
        <v>204.29999999999998</v>
      </c>
      <c r="F768" t="s">
        <v>6</v>
      </c>
      <c r="G768" s="2">
        <v>37079.380000000005</v>
      </c>
      <c r="H768">
        <v>0</v>
      </c>
      <c r="I768" t="s">
        <v>4</v>
      </c>
      <c r="J768" s="1"/>
    </row>
    <row r="769" spans="1:10" x14ac:dyDescent="0.2">
      <c r="A769">
        <v>10769</v>
      </c>
      <c r="B769" t="s">
        <v>1</v>
      </c>
      <c r="C769">
        <v>51</v>
      </c>
      <c r="D769" s="3">
        <v>168.79999999999998</v>
      </c>
      <c r="E769" s="3">
        <v>162.79999999999998</v>
      </c>
      <c r="F769" t="s">
        <v>7</v>
      </c>
      <c r="G769" s="2">
        <v>9386.17</v>
      </c>
      <c r="H769">
        <v>1</v>
      </c>
      <c r="I769" t="s">
        <v>5</v>
      </c>
      <c r="J769" s="1"/>
    </row>
    <row r="770" spans="1:10" x14ac:dyDescent="0.2">
      <c r="A770">
        <v>10770</v>
      </c>
      <c r="B770" t="s">
        <v>2</v>
      </c>
      <c r="C770">
        <v>19</v>
      </c>
      <c r="D770" s="3">
        <v>155.69999999999999</v>
      </c>
      <c r="E770" s="3">
        <v>197</v>
      </c>
      <c r="F770" t="s">
        <v>6</v>
      </c>
      <c r="G770" s="2">
        <v>18838.71</v>
      </c>
      <c r="H770">
        <v>3</v>
      </c>
      <c r="I770" t="s">
        <v>5</v>
      </c>
      <c r="J770" s="1"/>
    </row>
    <row r="771" spans="1:10" x14ac:dyDescent="0.2">
      <c r="A771">
        <v>10771</v>
      </c>
      <c r="B771" t="s">
        <v>2</v>
      </c>
      <c r="C771">
        <v>64</v>
      </c>
      <c r="D771" s="3">
        <v>164.2</v>
      </c>
      <c r="E771" s="3">
        <v>262.60000000000002</v>
      </c>
      <c r="F771" t="s">
        <v>6</v>
      </c>
      <c r="G771" s="2">
        <v>16455.71</v>
      </c>
      <c r="H771">
        <v>3</v>
      </c>
      <c r="I771" t="s">
        <v>5</v>
      </c>
      <c r="J771" s="1"/>
    </row>
    <row r="772" spans="1:10" x14ac:dyDescent="0.2">
      <c r="A772">
        <v>10772</v>
      </c>
      <c r="B772" t="s">
        <v>1</v>
      </c>
      <c r="C772">
        <v>32</v>
      </c>
      <c r="D772" s="3">
        <v>153.19999999999999</v>
      </c>
      <c r="E772" s="3">
        <v>146.5</v>
      </c>
      <c r="F772" t="s">
        <v>6</v>
      </c>
      <c r="G772" s="2">
        <v>3972.9300000000003</v>
      </c>
      <c r="H772">
        <v>0</v>
      </c>
      <c r="I772" t="s">
        <v>5</v>
      </c>
      <c r="J772" s="1"/>
    </row>
    <row r="773" spans="1:10" x14ac:dyDescent="0.2">
      <c r="A773">
        <v>10773</v>
      </c>
      <c r="B773" t="s">
        <v>2</v>
      </c>
      <c r="C773">
        <v>45</v>
      </c>
      <c r="D773" s="3">
        <v>170.7</v>
      </c>
      <c r="E773" s="3">
        <v>147</v>
      </c>
      <c r="F773" t="s">
        <v>7</v>
      </c>
      <c r="G773" s="2">
        <v>42760.51</v>
      </c>
      <c r="H773">
        <v>2</v>
      </c>
      <c r="I773" t="s">
        <v>4</v>
      </c>
      <c r="J773" s="1"/>
    </row>
    <row r="774" spans="1:10" x14ac:dyDescent="0.2">
      <c r="A774">
        <v>10774</v>
      </c>
      <c r="B774" t="s">
        <v>3</v>
      </c>
      <c r="C774">
        <v>47</v>
      </c>
      <c r="D774" s="3">
        <v>151.6</v>
      </c>
      <c r="E774" s="3">
        <v>164.1</v>
      </c>
      <c r="F774" t="s">
        <v>6</v>
      </c>
      <c r="G774" s="2">
        <v>9715.85</v>
      </c>
      <c r="H774">
        <v>2</v>
      </c>
      <c r="I774" t="s">
        <v>5</v>
      </c>
      <c r="J774" s="1"/>
    </row>
    <row r="775" spans="1:10" x14ac:dyDescent="0.2">
      <c r="A775">
        <v>10775</v>
      </c>
      <c r="B775" t="s">
        <v>1</v>
      </c>
      <c r="C775">
        <v>43</v>
      </c>
      <c r="D775" s="3">
        <v>176.4</v>
      </c>
      <c r="E775" s="3">
        <v>178.79999999999998</v>
      </c>
      <c r="F775" t="s">
        <v>7</v>
      </c>
      <c r="G775" s="2">
        <v>42560.44</v>
      </c>
      <c r="H775">
        <v>2</v>
      </c>
      <c r="I775" t="s">
        <v>4</v>
      </c>
      <c r="J775" s="1"/>
    </row>
    <row r="776" spans="1:10" x14ac:dyDescent="0.2">
      <c r="A776">
        <v>10776</v>
      </c>
      <c r="B776" t="s">
        <v>2</v>
      </c>
      <c r="C776">
        <v>28</v>
      </c>
      <c r="D776" s="3">
        <v>172.6</v>
      </c>
      <c r="E776" s="3">
        <v>211.5</v>
      </c>
      <c r="F776" t="s">
        <v>6</v>
      </c>
      <c r="G776" s="2">
        <v>5312.17</v>
      </c>
      <c r="H776">
        <v>3</v>
      </c>
      <c r="I776" t="s">
        <v>5</v>
      </c>
      <c r="J776" s="1"/>
    </row>
    <row r="777" spans="1:10" x14ac:dyDescent="0.2">
      <c r="A777">
        <v>10777</v>
      </c>
      <c r="B777" t="s">
        <v>1</v>
      </c>
      <c r="C777">
        <v>62</v>
      </c>
      <c r="D777" s="3">
        <v>173.9</v>
      </c>
      <c r="E777" s="3">
        <v>218.5</v>
      </c>
      <c r="F777" t="s">
        <v>6</v>
      </c>
      <c r="G777" s="2">
        <v>27808.73</v>
      </c>
      <c r="H777">
        <v>0</v>
      </c>
      <c r="I777" t="s">
        <v>4</v>
      </c>
      <c r="J777" s="1"/>
    </row>
    <row r="778" spans="1:10" x14ac:dyDescent="0.2">
      <c r="A778">
        <v>10778</v>
      </c>
      <c r="B778" t="s">
        <v>3</v>
      </c>
      <c r="C778">
        <v>45</v>
      </c>
      <c r="D778" s="3">
        <v>177.79999999999998</v>
      </c>
      <c r="E778" s="3">
        <v>179.79999999999998</v>
      </c>
      <c r="F778" t="s">
        <v>7</v>
      </c>
      <c r="G778" s="2">
        <v>35069.380000000005</v>
      </c>
      <c r="H778">
        <v>0</v>
      </c>
      <c r="I778" t="s">
        <v>4</v>
      </c>
      <c r="J778" s="1"/>
    </row>
    <row r="779" spans="1:10" x14ac:dyDescent="0.2">
      <c r="A779">
        <v>10779</v>
      </c>
      <c r="B779" t="s">
        <v>0</v>
      </c>
      <c r="C779">
        <v>50</v>
      </c>
      <c r="D779" s="3">
        <v>167.4</v>
      </c>
      <c r="E779" s="3">
        <v>236.5</v>
      </c>
      <c r="F779" t="s">
        <v>7</v>
      </c>
      <c r="G779" s="2">
        <v>8457.82</v>
      </c>
      <c r="H779">
        <v>0</v>
      </c>
      <c r="I779" t="s">
        <v>5</v>
      </c>
      <c r="J779" s="1"/>
    </row>
    <row r="780" spans="1:10" x14ac:dyDescent="0.2">
      <c r="A780">
        <v>10780</v>
      </c>
      <c r="B780" t="s">
        <v>3</v>
      </c>
      <c r="C780">
        <v>21</v>
      </c>
      <c r="D780" s="3">
        <v>174.5</v>
      </c>
      <c r="E780" s="3">
        <v>170.4</v>
      </c>
      <c r="F780" t="s">
        <v>6</v>
      </c>
      <c r="G780" s="2">
        <v>15359.11</v>
      </c>
      <c r="H780">
        <v>1</v>
      </c>
      <c r="I780" t="s">
        <v>4</v>
      </c>
      <c r="J780" s="1"/>
    </row>
    <row r="781" spans="1:10" x14ac:dyDescent="0.2">
      <c r="A781">
        <v>10781</v>
      </c>
      <c r="B781" t="s">
        <v>1</v>
      </c>
      <c r="C781">
        <v>18</v>
      </c>
      <c r="D781" s="3">
        <v>167.5</v>
      </c>
      <c r="E781" s="3">
        <v>186.79999999999998</v>
      </c>
      <c r="F781" t="s">
        <v>7</v>
      </c>
      <c r="G781" s="2">
        <v>1719.44</v>
      </c>
      <c r="H781">
        <v>1</v>
      </c>
      <c r="I781" t="s">
        <v>5</v>
      </c>
      <c r="J781" s="1"/>
    </row>
    <row r="782" spans="1:10" x14ac:dyDescent="0.2">
      <c r="A782">
        <v>10782</v>
      </c>
      <c r="B782" t="s">
        <v>2</v>
      </c>
      <c r="C782">
        <v>29</v>
      </c>
      <c r="D782" s="3">
        <v>163.5</v>
      </c>
      <c r="E782" s="3">
        <v>152.6</v>
      </c>
      <c r="F782" t="s">
        <v>6</v>
      </c>
      <c r="G782" s="2">
        <v>4922.92</v>
      </c>
      <c r="H782">
        <v>2</v>
      </c>
      <c r="I782" t="s">
        <v>5</v>
      </c>
      <c r="J782" s="1"/>
    </row>
    <row r="783" spans="1:10" x14ac:dyDescent="0.2">
      <c r="A783">
        <v>10783</v>
      </c>
      <c r="B783" t="s">
        <v>1</v>
      </c>
      <c r="C783">
        <v>29</v>
      </c>
      <c r="D783" s="3">
        <v>163.19999999999999</v>
      </c>
      <c r="E783" s="3">
        <v>176.7</v>
      </c>
      <c r="F783" t="s">
        <v>6</v>
      </c>
      <c r="G783" s="2">
        <v>5138.26</v>
      </c>
      <c r="H783">
        <v>3</v>
      </c>
      <c r="I783" t="s">
        <v>5</v>
      </c>
      <c r="J783" s="1"/>
    </row>
    <row r="784" spans="1:10" x14ac:dyDescent="0.2">
      <c r="A784">
        <v>10784</v>
      </c>
      <c r="B784" t="s">
        <v>1</v>
      </c>
      <c r="C784">
        <v>23</v>
      </c>
      <c r="D784" s="3">
        <v>170.29999999999998</v>
      </c>
      <c r="E784" s="3">
        <v>234.79999999999998</v>
      </c>
      <c r="F784" t="s">
        <v>7</v>
      </c>
      <c r="G784" s="2">
        <v>1837.29</v>
      </c>
      <c r="H784">
        <v>0</v>
      </c>
      <c r="I784" t="s">
        <v>5</v>
      </c>
      <c r="J784" s="1"/>
    </row>
    <row r="785" spans="1:10" x14ac:dyDescent="0.2">
      <c r="A785">
        <v>10785</v>
      </c>
      <c r="B785" t="s">
        <v>0</v>
      </c>
      <c r="C785">
        <v>54</v>
      </c>
      <c r="D785" s="3">
        <v>166.2</v>
      </c>
      <c r="E785" s="3">
        <v>134.6</v>
      </c>
      <c r="F785" t="s">
        <v>6</v>
      </c>
      <c r="G785" s="2">
        <v>11538.43</v>
      </c>
      <c r="H785">
        <v>2</v>
      </c>
      <c r="I785" t="s">
        <v>5</v>
      </c>
      <c r="J785" s="1"/>
    </row>
    <row r="786" spans="1:10" x14ac:dyDescent="0.2">
      <c r="A786">
        <v>10786</v>
      </c>
      <c r="B786" t="s">
        <v>0</v>
      </c>
      <c r="C786">
        <v>24</v>
      </c>
      <c r="D786" s="3">
        <v>191</v>
      </c>
      <c r="E786" s="3">
        <v>227.6</v>
      </c>
      <c r="F786" t="s">
        <v>7</v>
      </c>
      <c r="G786" s="2">
        <v>34472.85</v>
      </c>
      <c r="H786">
        <v>0</v>
      </c>
      <c r="I786" t="s">
        <v>4</v>
      </c>
      <c r="J786" s="1"/>
    </row>
    <row r="787" spans="1:10" x14ac:dyDescent="0.2">
      <c r="A787">
        <v>10787</v>
      </c>
      <c r="B787" t="s">
        <v>2</v>
      </c>
      <c r="C787">
        <v>33</v>
      </c>
      <c r="D787" s="3">
        <v>160.69999999999999</v>
      </c>
      <c r="E787" s="3">
        <v>199.79999999999998</v>
      </c>
      <c r="F787" t="s">
        <v>6</v>
      </c>
      <c r="G787" s="2">
        <v>6361</v>
      </c>
      <c r="H787">
        <v>3</v>
      </c>
      <c r="I787" t="s">
        <v>5</v>
      </c>
      <c r="J787" s="1"/>
    </row>
    <row r="788" spans="1:10" x14ac:dyDescent="0.2">
      <c r="A788">
        <v>10788</v>
      </c>
      <c r="B788" t="s">
        <v>0</v>
      </c>
      <c r="C788">
        <v>20</v>
      </c>
      <c r="D788" s="3">
        <v>170.4</v>
      </c>
      <c r="E788" s="3">
        <v>267.3</v>
      </c>
      <c r="F788" t="s">
        <v>7</v>
      </c>
      <c r="G788" s="2">
        <v>16232.85</v>
      </c>
      <c r="H788">
        <v>0</v>
      </c>
      <c r="I788" t="s">
        <v>4</v>
      </c>
      <c r="J788" s="1"/>
    </row>
    <row r="789" spans="1:10" x14ac:dyDescent="0.2">
      <c r="A789">
        <v>10789</v>
      </c>
      <c r="B789" t="s">
        <v>1</v>
      </c>
      <c r="C789">
        <v>31</v>
      </c>
      <c r="D789" s="3">
        <v>163.69999999999999</v>
      </c>
      <c r="E789" s="3">
        <v>129</v>
      </c>
      <c r="F789" t="s">
        <v>6</v>
      </c>
      <c r="G789" s="2">
        <v>3756.63</v>
      </c>
      <c r="H789">
        <v>0</v>
      </c>
      <c r="I789" t="s">
        <v>5</v>
      </c>
      <c r="J789" s="1"/>
    </row>
    <row r="790" spans="1:10" x14ac:dyDescent="0.2">
      <c r="A790">
        <v>10790</v>
      </c>
      <c r="B790" t="s">
        <v>2</v>
      </c>
      <c r="C790">
        <v>23</v>
      </c>
      <c r="D790" s="3">
        <v>171</v>
      </c>
      <c r="E790" s="3">
        <v>261.3</v>
      </c>
      <c r="F790" t="s">
        <v>7</v>
      </c>
      <c r="G790" s="2">
        <v>21595.39</v>
      </c>
      <c r="H790">
        <v>0</v>
      </c>
      <c r="I790" t="s">
        <v>5</v>
      </c>
      <c r="J790" s="1"/>
    </row>
    <row r="791" spans="1:10" x14ac:dyDescent="0.2">
      <c r="A791">
        <v>10791</v>
      </c>
      <c r="B791" t="s">
        <v>0</v>
      </c>
      <c r="C791">
        <v>19</v>
      </c>
      <c r="D791" s="3">
        <v>178.4</v>
      </c>
      <c r="E791" s="3">
        <v>148.19999999999999</v>
      </c>
      <c r="F791" t="s">
        <v>6</v>
      </c>
      <c r="G791" s="2">
        <v>1744.47</v>
      </c>
      <c r="H791">
        <v>0</v>
      </c>
      <c r="I791" t="s">
        <v>5</v>
      </c>
      <c r="J791" s="1"/>
    </row>
    <row r="792" spans="1:10" x14ac:dyDescent="0.2">
      <c r="A792">
        <v>10792</v>
      </c>
      <c r="B792" t="s">
        <v>1</v>
      </c>
      <c r="C792">
        <v>44</v>
      </c>
      <c r="D792" s="3">
        <v>176.5</v>
      </c>
      <c r="E792" s="3">
        <v>198.9</v>
      </c>
      <c r="F792" t="s">
        <v>7</v>
      </c>
      <c r="G792" s="2">
        <v>7152.68</v>
      </c>
      <c r="H792">
        <v>1</v>
      </c>
      <c r="I792" t="s">
        <v>5</v>
      </c>
      <c r="J792" s="1"/>
    </row>
    <row r="793" spans="1:10" x14ac:dyDescent="0.2">
      <c r="A793">
        <v>10793</v>
      </c>
      <c r="B793" t="s">
        <v>0</v>
      </c>
      <c r="C793">
        <v>20</v>
      </c>
      <c r="D793" s="3">
        <v>182.7</v>
      </c>
      <c r="E793" s="3">
        <v>278.10000000000002</v>
      </c>
      <c r="F793" t="s">
        <v>7</v>
      </c>
      <c r="G793" s="2">
        <v>38344.57</v>
      </c>
      <c r="H793">
        <v>2</v>
      </c>
      <c r="I793" t="s">
        <v>4</v>
      </c>
      <c r="J793" s="1"/>
    </row>
    <row r="794" spans="1:10" x14ac:dyDescent="0.2">
      <c r="A794">
        <v>10794</v>
      </c>
      <c r="B794" t="s">
        <v>0</v>
      </c>
      <c r="C794">
        <v>48</v>
      </c>
      <c r="D794" s="3">
        <v>174.5</v>
      </c>
      <c r="E794" s="3">
        <v>167.7</v>
      </c>
      <c r="F794" t="s">
        <v>7</v>
      </c>
      <c r="G794" s="2">
        <v>8968.33</v>
      </c>
      <c r="H794">
        <v>2</v>
      </c>
      <c r="I794" t="s">
        <v>5</v>
      </c>
      <c r="J794" s="1"/>
    </row>
    <row r="795" spans="1:10" x14ac:dyDescent="0.2">
      <c r="A795">
        <v>10795</v>
      </c>
      <c r="B795" t="s">
        <v>1</v>
      </c>
      <c r="C795">
        <v>41</v>
      </c>
      <c r="D795" s="3">
        <v>176.9</v>
      </c>
      <c r="E795" s="3">
        <v>230</v>
      </c>
      <c r="F795" t="s">
        <v>7</v>
      </c>
      <c r="G795" s="2">
        <v>5709.17</v>
      </c>
      <c r="H795">
        <v>0</v>
      </c>
      <c r="I795" t="s">
        <v>5</v>
      </c>
      <c r="J795" s="1"/>
    </row>
    <row r="796" spans="1:10" x14ac:dyDescent="0.2">
      <c r="A796">
        <v>10796</v>
      </c>
      <c r="B796" t="s">
        <v>3</v>
      </c>
      <c r="C796">
        <v>38</v>
      </c>
      <c r="D796" s="3">
        <v>157.4</v>
      </c>
      <c r="E796" s="3">
        <v>120.89999999999999</v>
      </c>
      <c r="F796" t="s">
        <v>6</v>
      </c>
      <c r="G796" s="2">
        <v>7133.91</v>
      </c>
      <c r="H796">
        <v>2</v>
      </c>
      <c r="I796" t="s">
        <v>5</v>
      </c>
      <c r="J796" s="1"/>
    </row>
    <row r="797" spans="1:10" x14ac:dyDescent="0.2">
      <c r="A797">
        <v>10797</v>
      </c>
      <c r="B797" t="s">
        <v>1</v>
      </c>
      <c r="C797">
        <v>25</v>
      </c>
      <c r="D797" s="3">
        <v>172.9</v>
      </c>
      <c r="E797" s="3">
        <v>147.69999999999999</v>
      </c>
      <c r="F797" t="s">
        <v>6</v>
      </c>
      <c r="G797" s="2">
        <v>3227.13</v>
      </c>
      <c r="H797">
        <v>1</v>
      </c>
      <c r="I797" t="s">
        <v>5</v>
      </c>
      <c r="J797" s="1"/>
    </row>
    <row r="798" spans="1:10" x14ac:dyDescent="0.2">
      <c r="A798">
        <v>10798</v>
      </c>
      <c r="B798" t="s">
        <v>0</v>
      </c>
      <c r="C798">
        <v>39</v>
      </c>
      <c r="D798" s="3">
        <v>177.7</v>
      </c>
      <c r="E798" s="3">
        <v>274.90000000000003</v>
      </c>
      <c r="F798" t="s">
        <v>7</v>
      </c>
      <c r="G798" s="2">
        <v>7512.27</v>
      </c>
      <c r="H798">
        <v>4</v>
      </c>
      <c r="I798" t="s">
        <v>5</v>
      </c>
      <c r="J798" s="1"/>
    </row>
    <row r="799" spans="1:10" x14ac:dyDescent="0.2">
      <c r="A799">
        <v>10799</v>
      </c>
      <c r="B799" t="s">
        <v>3</v>
      </c>
      <c r="C799">
        <v>43</v>
      </c>
      <c r="D799" s="3">
        <v>169.4</v>
      </c>
      <c r="E799" s="3">
        <v>185.6</v>
      </c>
      <c r="F799" t="s">
        <v>6</v>
      </c>
      <c r="G799" s="2">
        <v>7325.05</v>
      </c>
      <c r="H799">
        <v>0</v>
      </c>
      <c r="I799" t="s">
        <v>5</v>
      </c>
      <c r="J799" s="1"/>
    </row>
    <row r="800" spans="1:10" x14ac:dyDescent="0.2">
      <c r="A800">
        <v>10800</v>
      </c>
      <c r="B800" t="s">
        <v>0</v>
      </c>
      <c r="C800">
        <v>61</v>
      </c>
      <c r="D800" s="3">
        <v>160.79999999999998</v>
      </c>
      <c r="E800" s="3">
        <v>216.9</v>
      </c>
      <c r="F800" t="s">
        <v>7</v>
      </c>
      <c r="G800" s="2">
        <v>27941.289999999997</v>
      </c>
      <c r="H800">
        <v>3</v>
      </c>
      <c r="I800" t="s">
        <v>5</v>
      </c>
      <c r="J800" s="1"/>
    </row>
    <row r="801" spans="1:10" x14ac:dyDescent="0.2">
      <c r="A801">
        <v>10801</v>
      </c>
      <c r="B801" t="s">
        <v>0</v>
      </c>
      <c r="C801">
        <v>19</v>
      </c>
      <c r="D801" s="3">
        <v>177.6</v>
      </c>
      <c r="E801" s="3">
        <v>234.6</v>
      </c>
      <c r="F801" t="s">
        <v>7</v>
      </c>
      <c r="G801" s="2">
        <v>1253.94</v>
      </c>
      <c r="H801">
        <v>0</v>
      </c>
      <c r="I801" t="s">
        <v>5</v>
      </c>
      <c r="J801" s="1"/>
    </row>
    <row r="802" spans="1:10" x14ac:dyDescent="0.2">
      <c r="A802">
        <v>10802</v>
      </c>
      <c r="B802" t="s">
        <v>0</v>
      </c>
      <c r="C802">
        <v>62</v>
      </c>
      <c r="D802" s="3">
        <v>177.9</v>
      </c>
      <c r="E802" s="3">
        <v>316.90000000000003</v>
      </c>
      <c r="F802" t="s">
        <v>6</v>
      </c>
      <c r="G802" s="2">
        <v>13470.86</v>
      </c>
      <c r="H802">
        <v>0</v>
      </c>
      <c r="I802" t="s">
        <v>5</v>
      </c>
      <c r="J802" s="1"/>
    </row>
    <row r="803" spans="1:10" x14ac:dyDescent="0.2">
      <c r="A803">
        <v>10803</v>
      </c>
      <c r="B803" t="s">
        <v>0</v>
      </c>
      <c r="C803">
        <v>20</v>
      </c>
      <c r="D803" s="3">
        <v>168.9</v>
      </c>
      <c r="E803" s="3">
        <v>209.5</v>
      </c>
      <c r="F803" t="s">
        <v>7</v>
      </c>
      <c r="G803" s="2">
        <v>1980.07</v>
      </c>
      <c r="H803">
        <v>1</v>
      </c>
      <c r="I803" t="s">
        <v>5</v>
      </c>
      <c r="J803" s="1"/>
    </row>
    <row r="804" spans="1:10" x14ac:dyDescent="0.2">
      <c r="A804">
        <v>10804</v>
      </c>
      <c r="B804" t="s">
        <v>1</v>
      </c>
      <c r="C804">
        <v>59</v>
      </c>
      <c r="D804" s="3">
        <v>172.7</v>
      </c>
      <c r="E804" s="3">
        <v>250.2</v>
      </c>
      <c r="F804" t="s">
        <v>7</v>
      </c>
      <c r="G804" s="2">
        <v>12928.800000000001</v>
      </c>
      <c r="H804">
        <v>2</v>
      </c>
      <c r="I804" t="s">
        <v>5</v>
      </c>
      <c r="J804" s="1"/>
    </row>
    <row r="805" spans="1:10" x14ac:dyDescent="0.2">
      <c r="A805">
        <v>10805</v>
      </c>
      <c r="B805" t="s">
        <v>3</v>
      </c>
      <c r="C805">
        <v>36</v>
      </c>
      <c r="D805" s="3">
        <v>152.6</v>
      </c>
      <c r="E805" s="3">
        <v>177.29999999999998</v>
      </c>
      <c r="F805" t="s">
        <v>6</v>
      </c>
      <c r="G805" s="2">
        <v>5469.01</v>
      </c>
      <c r="H805">
        <v>0</v>
      </c>
      <c r="I805" t="s">
        <v>5</v>
      </c>
      <c r="J805" s="1"/>
    </row>
    <row r="806" spans="1:10" x14ac:dyDescent="0.2">
      <c r="A806">
        <v>10806</v>
      </c>
      <c r="B806" t="s">
        <v>3</v>
      </c>
      <c r="C806">
        <v>46</v>
      </c>
      <c r="D806" s="3">
        <v>161.1</v>
      </c>
      <c r="E806" s="3">
        <v>172.79999999999998</v>
      </c>
      <c r="F806" t="s">
        <v>6</v>
      </c>
      <c r="G806" s="2">
        <v>8823.99</v>
      </c>
      <c r="H806">
        <v>1</v>
      </c>
      <c r="I806" t="s">
        <v>5</v>
      </c>
      <c r="J806" s="1"/>
    </row>
    <row r="807" spans="1:10" x14ac:dyDescent="0.2">
      <c r="A807">
        <v>10807</v>
      </c>
      <c r="B807" t="s">
        <v>3</v>
      </c>
      <c r="C807">
        <v>59</v>
      </c>
      <c r="D807" s="3">
        <v>168.7</v>
      </c>
      <c r="E807" s="3">
        <v>202.6</v>
      </c>
      <c r="F807" t="s">
        <v>6</v>
      </c>
      <c r="G807" s="2">
        <v>12815.45</v>
      </c>
      <c r="H807">
        <v>0</v>
      </c>
      <c r="I807" t="s">
        <v>5</v>
      </c>
      <c r="J807" s="1"/>
    </row>
    <row r="808" spans="1:10" x14ac:dyDescent="0.2">
      <c r="A808">
        <v>10808</v>
      </c>
      <c r="B808" t="s">
        <v>2</v>
      </c>
      <c r="C808">
        <v>33</v>
      </c>
      <c r="D808" s="3">
        <v>160.79999999999998</v>
      </c>
      <c r="E808" s="3">
        <v>122.89999999999999</v>
      </c>
      <c r="F808" t="s">
        <v>6</v>
      </c>
      <c r="G808" s="2">
        <v>55135.41</v>
      </c>
      <c r="H808">
        <v>0</v>
      </c>
      <c r="I808" t="s">
        <v>4</v>
      </c>
      <c r="J808" s="1"/>
    </row>
    <row r="809" spans="1:10" x14ac:dyDescent="0.2">
      <c r="A809">
        <v>10809</v>
      </c>
      <c r="B809" t="s">
        <v>3</v>
      </c>
      <c r="C809">
        <v>21</v>
      </c>
      <c r="D809" s="3">
        <v>155.29999999999998</v>
      </c>
      <c r="E809" s="3">
        <v>117.6</v>
      </c>
      <c r="F809" t="s">
        <v>7</v>
      </c>
      <c r="G809" s="2">
        <v>3861.21</v>
      </c>
      <c r="H809">
        <v>3</v>
      </c>
      <c r="I809" t="s">
        <v>5</v>
      </c>
      <c r="J809" s="1"/>
    </row>
    <row r="810" spans="1:10" x14ac:dyDescent="0.2">
      <c r="A810">
        <v>10810</v>
      </c>
      <c r="B810" t="s">
        <v>3</v>
      </c>
      <c r="C810">
        <v>25</v>
      </c>
      <c r="D810" s="3">
        <v>160.6</v>
      </c>
      <c r="E810" s="3">
        <v>177.1</v>
      </c>
      <c r="F810" t="s">
        <v>7</v>
      </c>
      <c r="G810" s="2">
        <v>3309.8</v>
      </c>
      <c r="H810">
        <v>1</v>
      </c>
      <c r="I810" t="s">
        <v>5</v>
      </c>
      <c r="J810" s="1"/>
    </row>
    <row r="811" spans="1:10" x14ac:dyDescent="0.2">
      <c r="A811">
        <v>10811</v>
      </c>
      <c r="B811" t="s">
        <v>2</v>
      </c>
      <c r="C811">
        <v>41</v>
      </c>
      <c r="D811" s="3">
        <v>159.1</v>
      </c>
      <c r="E811" s="3">
        <v>212.4</v>
      </c>
      <c r="F811" t="s">
        <v>7</v>
      </c>
      <c r="G811" s="2">
        <v>6664.6900000000005</v>
      </c>
      <c r="H811">
        <v>1</v>
      </c>
      <c r="I811" t="s">
        <v>5</v>
      </c>
      <c r="J811" s="1"/>
    </row>
    <row r="812" spans="1:10" x14ac:dyDescent="0.2">
      <c r="A812">
        <v>10812</v>
      </c>
      <c r="B812" t="s">
        <v>0</v>
      </c>
      <c r="C812">
        <v>34</v>
      </c>
      <c r="D812" s="3">
        <v>172.79999999999998</v>
      </c>
      <c r="E812" s="3">
        <v>277.3</v>
      </c>
      <c r="F812" t="s">
        <v>6</v>
      </c>
      <c r="G812" s="2">
        <v>6196.45</v>
      </c>
      <c r="H812">
        <v>3</v>
      </c>
      <c r="I812" t="s">
        <v>5</v>
      </c>
      <c r="J812" s="1"/>
    </row>
    <row r="813" spans="1:10" x14ac:dyDescent="0.2">
      <c r="A813">
        <v>10813</v>
      </c>
      <c r="B813" t="s">
        <v>2</v>
      </c>
      <c r="C813">
        <v>19</v>
      </c>
      <c r="D813" s="3">
        <v>170</v>
      </c>
      <c r="E813" s="3">
        <v>156.29999999999998</v>
      </c>
      <c r="F813" t="s">
        <v>7</v>
      </c>
      <c r="G813" s="2">
        <v>1627.29</v>
      </c>
      <c r="H813">
        <v>0</v>
      </c>
      <c r="I813" t="s">
        <v>5</v>
      </c>
      <c r="J813" s="1"/>
    </row>
    <row r="814" spans="1:10" x14ac:dyDescent="0.2">
      <c r="A814">
        <v>10814</v>
      </c>
      <c r="B814" t="s">
        <v>0</v>
      </c>
      <c r="C814">
        <v>19</v>
      </c>
      <c r="D814" s="3">
        <v>173.5</v>
      </c>
      <c r="E814" s="3">
        <v>279.40000000000003</v>
      </c>
      <c r="F814" t="s">
        <v>7</v>
      </c>
      <c r="G814" s="2">
        <v>16297.85</v>
      </c>
      <c r="H814">
        <v>0</v>
      </c>
      <c r="I814" t="s">
        <v>4</v>
      </c>
      <c r="J814" s="1"/>
    </row>
    <row r="815" spans="1:10" x14ac:dyDescent="0.2">
      <c r="A815">
        <v>10815</v>
      </c>
      <c r="B815" t="s">
        <v>0</v>
      </c>
      <c r="C815">
        <v>24</v>
      </c>
      <c r="D815" s="3">
        <v>176.79999999999998</v>
      </c>
      <c r="E815" s="3">
        <v>218.7</v>
      </c>
      <c r="F815" t="s">
        <v>6</v>
      </c>
      <c r="G815" s="2">
        <v>18955.23</v>
      </c>
      <c r="H815">
        <v>0</v>
      </c>
      <c r="I815" t="s">
        <v>5</v>
      </c>
      <c r="J815" s="1"/>
    </row>
    <row r="816" spans="1:10" x14ac:dyDescent="0.2">
      <c r="A816">
        <v>10816</v>
      </c>
      <c r="B816" t="s">
        <v>3</v>
      </c>
      <c r="C816">
        <v>18</v>
      </c>
      <c r="D816" s="3">
        <v>164.29999999999998</v>
      </c>
      <c r="E816" s="3">
        <v>201.9</v>
      </c>
      <c r="F816" t="s">
        <v>7</v>
      </c>
      <c r="G816" s="2">
        <v>12890.06</v>
      </c>
      <c r="H816">
        <v>0</v>
      </c>
      <c r="I816" t="s">
        <v>5</v>
      </c>
      <c r="J816" s="1"/>
    </row>
    <row r="817" spans="1:10" x14ac:dyDescent="0.2">
      <c r="A817">
        <v>10817</v>
      </c>
      <c r="B817" t="s">
        <v>2</v>
      </c>
      <c r="C817">
        <v>29</v>
      </c>
      <c r="D817" s="3">
        <v>162.29999999999998</v>
      </c>
      <c r="E817" s="3">
        <v>149.79999999999998</v>
      </c>
      <c r="F817" t="s">
        <v>7</v>
      </c>
      <c r="G817" s="2">
        <v>4433.3900000000003</v>
      </c>
      <c r="H817">
        <v>2</v>
      </c>
      <c r="I817" t="s">
        <v>5</v>
      </c>
      <c r="J817" s="1"/>
    </row>
    <row r="818" spans="1:10" x14ac:dyDescent="0.2">
      <c r="A818">
        <v>10818</v>
      </c>
      <c r="B818" t="s">
        <v>1</v>
      </c>
      <c r="C818">
        <v>48</v>
      </c>
      <c r="D818" s="3">
        <v>162.69999999999999</v>
      </c>
      <c r="E818" s="3">
        <v>179.1</v>
      </c>
      <c r="F818" t="s">
        <v>7</v>
      </c>
      <c r="G818" s="2">
        <v>21223.679999999997</v>
      </c>
      <c r="H818">
        <v>0</v>
      </c>
      <c r="I818" t="s">
        <v>4</v>
      </c>
      <c r="J818" s="1"/>
    </row>
    <row r="819" spans="1:10" x14ac:dyDescent="0.2">
      <c r="A819">
        <v>10819</v>
      </c>
      <c r="B819" t="s">
        <v>1</v>
      </c>
      <c r="C819">
        <v>40</v>
      </c>
      <c r="D819" s="3">
        <v>172.79999999999998</v>
      </c>
      <c r="E819" s="3">
        <v>171.9</v>
      </c>
      <c r="F819" t="s">
        <v>6</v>
      </c>
      <c r="G819" s="2">
        <v>5920.1100000000006</v>
      </c>
      <c r="H819">
        <v>0</v>
      </c>
      <c r="I819" t="s">
        <v>5</v>
      </c>
      <c r="J819" s="1"/>
    </row>
    <row r="820" spans="1:10" x14ac:dyDescent="0.2">
      <c r="A820">
        <v>10820</v>
      </c>
      <c r="B820" t="s">
        <v>0</v>
      </c>
      <c r="C820">
        <v>50</v>
      </c>
      <c r="D820" s="3">
        <v>180.7</v>
      </c>
      <c r="E820" s="3">
        <v>245.29999999999998</v>
      </c>
      <c r="F820" t="s">
        <v>6</v>
      </c>
      <c r="G820" s="2">
        <v>11299.35</v>
      </c>
      <c r="H820">
        <v>4</v>
      </c>
      <c r="I820" t="s">
        <v>5</v>
      </c>
      <c r="J820" s="1"/>
    </row>
    <row r="821" spans="1:10" x14ac:dyDescent="0.2">
      <c r="A821">
        <v>10821</v>
      </c>
      <c r="B821" t="s">
        <v>2</v>
      </c>
      <c r="C821">
        <v>52</v>
      </c>
      <c r="D821" s="3">
        <v>169.79999999999998</v>
      </c>
      <c r="E821" s="3">
        <v>209.1</v>
      </c>
      <c r="F821" t="s">
        <v>7</v>
      </c>
      <c r="G821" s="2">
        <v>26467.1</v>
      </c>
      <c r="H821">
        <v>2</v>
      </c>
      <c r="I821" t="s">
        <v>5</v>
      </c>
      <c r="J821" s="1"/>
    </row>
    <row r="822" spans="1:10" x14ac:dyDescent="0.2">
      <c r="A822">
        <v>10822</v>
      </c>
      <c r="B822" t="s">
        <v>2</v>
      </c>
      <c r="C822">
        <v>20</v>
      </c>
      <c r="D822" s="3">
        <v>158.6</v>
      </c>
      <c r="E822" s="3">
        <v>143</v>
      </c>
      <c r="F822" t="s">
        <v>6</v>
      </c>
      <c r="G822" s="2">
        <v>2261.5700000000002</v>
      </c>
      <c r="H822">
        <v>0</v>
      </c>
      <c r="I822" t="s">
        <v>5</v>
      </c>
      <c r="J822" s="1"/>
    </row>
    <row r="823" spans="1:10" x14ac:dyDescent="0.2">
      <c r="A823">
        <v>10823</v>
      </c>
      <c r="B823" t="s">
        <v>1</v>
      </c>
      <c r="C823">
        <v>46</v>
      </c>
      <c r="D823" s="3">
        <v>185.2</v>
      </c>
      <c r="E823" s="3">
        <v>224.1</v>
      </c>
      <c r="F823" t="s">
        <v>7</v>
      </c>
      <c r="G823" s="2">
        <v>8347.17</v>
      </c>
      <c r="H823">
        <v>2</v>
      </c>
      <c r="I823" t="s">
        <v>5</v>
      </c>
      <c r="J823" s="1"/>
    </row>
    <row r="824" spans="1:10" x14ac:dyDescent="0.2">
      <c r="A824">
        <v>10824</v>
      </c>
      <c r="B824" t="s">
        <v>2</v>
      </c>
      <c r="C824">
        <v>33</v>
      </c>
      <c r="D824" s="3">
        <v>154.6</v>
      </c>
      <c r="E824" s="3">
        <v>154.19999999999999</v>
      </c>
      <c r="F824" t="s">
        <v>7</v>
      </c>
      <c r="G824" s="2">
        <v>5257.51</v>
      </c>
      <c r="H824">
        <v>2</v>
      </c>
      <c r="I824" t="s">
        <v>5</v>
      </c>
      <c r="J824" s="1"/>
    </row>
    <row r="825" spans="1:10" x14ac:dyDescent="0.2">
      <c r="A825">
        <v>10825</v>
      </c>
      <c r="B825" t="s">
        <v>2</v>
      </c>
      <c r="C825">
        <v>38</v>
      </c>
      <c r="D825" s="3">
        <v>167.29999999999998</v>
      </c>
      <c r="E825" s="3">
        <v>245.5</v>
      </c>
      <c r="F825" t="s">
        <v>7</v>
      </c>
      <c r="G825" s="2">
        <v>6457.85</v>
      </c>
      <c r="H825">
        <v>2</v>
      </c>
      <c r="I825" t="s">
        <v>5</v>
      </c>
      <c r="J825" s="1"/>
    </row>
    <row r="826" spans="1:10" x14ac:dyDescent="0.2">
      <c r="A826">
        <v>10826</v>
      </c>
      <c r="B826" t="s">
        <v>2</v>
      </c>
      <c r="C826">
        <v>44</v>
      </c>
      <c r="D826" s="3">
        <v>158.19999999999999</v>
      </c>
      <c r="E826" s="3">
        <v>142.9</v>
      </c>
      <c r="F826" t="s">
        <v>7</v>
      </c>
      <c r="G826" s="2">
        <v>8116.27</v>
      </c>
      <c r="H826">
        <v>2</v>
      </c>
      <c r="I826" t="s">
        <v>5</v>
      </c>
      <c r="J826" s="1"/>
    </row>
    <row r="827" spans="1:10" x14ac:dyDescent="0.2">
      <c r="A827">
        <v>10827</v>
      </c>
      <c r="B827" t="s">
        <v>1</v>
      </c>
      <c r="C827">
        <v>34</v>
      </c>
      <c r="D827" s="3">
        <v>170.2</v>
      </c>
      <c r="E827" s="3">
        <v>145</v>
      </c>
      <c r="F827" t="s">
        <v>7</v>
      </c>
      <c r="G827" s="2">
        <v>3935.1800000000003</v>
      </c>
      <c r="H827">
        <v>0</v>
      </c>
      <c r="I827" t="s">
        <v>5</v>
      </c>
      <c r="J827" s="1"/>
    </row>
    <row r="828" spans="1:10" x14ac:dyDescent="0.2">
      <c r="A828">
        <v>10828</v>
      </c>
      <c r="B828" t="s">
        <v>2</v>
      </c>
      <c r="C828">
        <v>44</v>
      </c>
      <c r="D828" s="3">
        <v>165.1</v>
      </c>
      <c r="E828" s="3">
        <v>179.7</v>
      </c>
      <c r="F828" t="s">
        <v>7</v>
      </c>
      <c r="G828" s="2">
        <v>7518.0300000000007</v>
      </c>
      <c r="H828">
        <v>1</v>
      </c>
      <c r="I828" t="s">
        <v>5</v>
      </c>
      <c r="J828" s="1"/>
    </row>
    <row r="829" spans="1:10" x14ac:dyDescent="0.2">
      <c r="A829">
        <v>10829</v>
      </c>
      <c r="B829" t="s">
        <v>2</v>
      </c>
      <c r="C829">
        <v>19</v>
      </c>
      <c r="D829" s="3">
        <v>184.6</v>
      </c>
      <c r="E829" s="3">
        <v>264.3</v>
      </c>
      <c r="F829" t="s">
        <v>7</v>
      </c>
      <c r="G829" s="2">
        <v>16450.899999999998</v>
      </c>
      <c r="H829">
        <v>1</v>
      </c>
      <c r="I829" t="s">
        <v>4</v>
      </c>
      <c r="J829" s="1"/>
    </row>
    <row r="830" spans="1:10" x14ac:dyDescent="0.2">
      <c r="A830">
        <v>10830</v>
      </c>
      <c r="B830" t="s">
        <v>0</v>
      </c>
      <c r="C830">
        <v>48</v>
      </c>
      <c r="D830" s="3">
        <v>176</v>
      </c>
      <c r="E830" s="3">
        <v>234.4</v>
      </c>
      <c r="F830" t="s">
        <v>7</v>
      </c>
      <c r="G830" s="2">
        <v>9563.0300000000007</v>
      </c>
      <c r="H830">
        <v>3</v>
      </c>
      <c r="I830" t="s">
        <v>5</v>
      </c>
      <c r="J830" s="1"/>
    </row>
    <row r="831" spans="1:10" x14ac:dyDescent="0.2">
      <c r="A831">
        <v>10831</v>
      </c>
      <c r="B831" t="s">
        <v>0</v>
      </c>
      <c r="C831">
        <v>19</v>
      </c>
      <c r="D831" s="3">
        <v>164.5</v>
      </c>
      <c r="E831" s="3">
        <v>191.4</v>
      </c>
      <c r="F831" t="s">
        <v>7</v>
      </c>
      <c r="G831" s="2">
        <v>1252.4100000000001</v>
      </c>
      <c r="H831">
        <v>0</v>
      </c>
      <c r="I831" t="s">
        <v>5</v>
      </c>
      <c r="J831" s="1"/>
    </row>
    <row r="832" spans="1:10" x14ac:dyDescent="0.2">
      <c r="A832">
        <v>10832</v>
      </c>
      <c r="B832" t="s">
        <v>2</v>
      </c>
      <c r="C832">
        <v>58</v>
      </c>
      <c r="D832" s="3">
        <v>171.9</v>
      </c>
      <c r="E832" s="3">
        <v>211</v>
      </c>
      <c r="F832" t="s">
        <v>6</v>
      </c>
      <c r="G832" s="2">
        <v>12235.84</v>
      </c>
      <c r="H832">
        <v>0</v>
      </c>
      <c r="I832" t="s">
        <v>5</v>
      </c>
      <c r="J832" s="1"/>
    </row>
    <row r="833" spans="1:10" x14ac:dyDescent="0.2">
      <c r="A833">
        <v>10833</v>
      </c>
      <c r="B833" t="s">
        <v>3</v>
      </c>
      <c r="C833">
        <v>45</v>
      </c>
      <c r="D833" s="3">
        <v>168.29999999999998</v>
      </c>
      <c r="E833" s="3">
        <v>186.2</v>
      </c>
      <c r="F833" t="s">
        <v>6</v>
      </c>
      <c r="G833" s="2">
        <v>9095.07</v>
      </c>
      <c r="H833">
        <v>2</v>
      </c>
      <c r="I833" t="s">
        <v>5</v>
      </c>
      <c r="J833" s="1"/>
    </row>
    <row r="834" spans="1:10" x14ac:dyDescent="0.2">
      <c r="A834">
        <v>10834</v>
      </c>
      <c r="B834" t="s">
        <v>0</v>
      </c>
      <c r="C834">
        <v>52</v>
      </c>
      <c r="D834" s="3">
        <v>168.2</v>
      </c>
      <c r="E834" s="3">
        <v>134.1</v>
      </c>
      <c r="F834" t="s">
        <v>6</v>
      </c>
      <c r="G834" s="2">
        <v>11411.69</v>
      </c>
      <c r="H834">
        <v>3</v>
      </c>
      <c r="I834" t="s">
        <v>5</v>
      </c>
      <c r="J834" s="1"/>
    </row>
    <row r="835" spans="1:10" x14ac:dyDescent="0.2">
      <c r="A835">
        <v>10835</v>
      </c>
      <c r="B835" t="s">
        <v>2</v>
      </c>
      <c r="C835">
        <v>51</v>
      </c>
      <c r="D835" s="3">
        <v>157.79999999999998</v>
      </c>
      <c r="E835" s="3">
        <v>176.79999999999998</v>
      </c>
      <c r="F835" t="s">
        <v>6</v>
      </c>
      <c r="G835" s="2">
        <v>11436.74</v>
      </c>
      <c r="H835">
        <v>3</v>
      </c>
      <c r="I835" t="s">
        <v>5</v>
      </c>
      <c r="J835" s="1"/>
    </row>
    <row r="836" spans="1:10" x14ac:dyDescent="0.2">
      <c r="A836">
        <v>10836</v>
      </c>
      <c r="B836" t="s">
        <v>0</v>
      </c>
      <c r="C836">
        <v>56</v>
      </c>
      <c r="D836" s="3">
        <v>191.9</v>
      </c>
      <c r="E836" s="3">
        <v>301.8</v>
      </c>
      <c r="F836" t="s">
        <v>6</v>
      </c>
      <c r="G836" s="2">
        <v>11674.13</v>
      </c>
      <c r="H836">
        <v>1</v>
      </c>
      <c r="I836" t="s">
        <v>5</v>
      </c>
      <c r="J836" s="1"/>
    </row>
    <row r="837" spans="1:10" x14ac:dyDescent="0.2">
      <c r="A837">
        <v>10837</v>
      </c>
      <c r="B837" t="s">
        <v>2</v>
      </c>
      <c r="C837">
        <v>27</v>
      </c>
      <c r="D837" s="3">
        <v>149.69999999999999</v>
      </c>
      <c r="E837" s="3">
        <v>91.3</v>
      </c>
      <c r="F837" t="s">
        <v>6</v>
      </c>
      <c r="G837" s="2">
        <v>18804.759999999998</v>
      </c>
      <c r="H837">
        <v>3</v>
      </c>
      <c r="I837" t="s">
        <v>5</v>
      </c>
      <c r="J837" s="1"/>
    </row>
    <row r="838" spans="1:10" x14ac:dyDescent="0.2">
      <c r="A838">
        <v>10838</v>
      </c>
      <c r="B838" t="s">
        <v>0</v>
      </c>
      <c r="C838">
        <v>36</v>
      </c>
      <c r="D838" s="3">
        <v>183.79999999999998</v>
      </c>
      <c r="E838" s="3">
        <v>276.10000000000002</v>
      </c>
      <c r="F838" t="s">
        <v>6</v>
      </c>
      <c r="G838" s="2">
        <v>18608.269999999997</v>
      </c>
      <c r="H838">
        <v>2</v>
      </c>
      <c r="I838" t="s">
        <v>4</v>
      </c>
      <c r="J838" s="1"/>
    </row>
    <row r="839" spans="1:10" x14ac:dyDescent="0.2">
      <c r="A839">
        <v>10839</v>
      </c>
      <c r="B839" t="s">
        <v>1</v>
      </c>
      <c r="C839">
        <v>21</v>
      </c>
      <c r="D839" s="3">
        <v>160.1</v>
      </c>
      <c r="E839" s="3">
        <v>169.1</v>
      </c>
      <c r="F839" t="s">
        <v>7</v>
      </c>
      <c r="G839" s="2">
        <v>16586.5</v>
      </c>
      <c r="H839">
        <v>0</v>
      </c>
      <c r="I839" t="s">
        <v>5</v>
      </c>
      <c r="J839" s="1"/>
    </row>
    <row r="840" spans="1:10" x14ac:dyDescent="0.2">
      <c r="A840">
        <v>10840</v>
      </c>
      <c r="B840" t="s">
        <v>0</v>
      </c>
      <c r="C840">
        <v>19</v>
      </c>
      <c r="D840" s="3">
        <v>173</v>
      </c>
      <c r="E840" s="3">
        <v>160.29999999999998</v>
      </c>
      <c r="F840" t="s">
        <v>7</v>
      </c>
      <c r="G840" s="2">
        <v>1242.82</v>
      </c>
      <c r="H840">
        <v>0</v>
      </c>
      <c r="I840" t="s">
        <v>5</v>
      </c>
      <c r="J840" s="1"/>
    </row>
    <row r="841" spans="1:10" x14ac:dyDescent="0.2">
      <c r="A841">
        <v>10841</v>
      </c>
      <c r="B841" t="s">
        <v>0</v>
      </c>
      <c r="C841">
        <v>60</v>
      </c>
      <c r="D841" s="3">
        <v>182.1</v>
      </c>
      <c r="E841" s="3">
        <v>254.1</v>
      </c>
      <c r="F841" t="s">
        <v>7</v>
      </c>
      <c r="G841" s="2">
        <v>12146.98</v>
      </c>
      <c r="H841">
        <v>0</v>
      </c>
      <c r="I841" t="s">
        <v>5</v>
      </c>
      <c r="J841" s="1"/>
    </row>
    <row r="842" spans="1:10" x14ac:dyDescent="0.2">
      <c r="A842">
        <v>10842</v>
      </c>
      <c r="B842" t="s">
        <v>1</v>
      </c>
      <c r="C842">
        <v>31</v>
      </c>
      <c r="D842" s="3">
        <v>182.79999999999998</v>
      </c>
      <c r="E842" s="3">
        <v>198.79999999999998</v>
      </c>
      <c r="F842" t="s">
        <v>6</v>
      </c>
      <c r="G842" s="2">
        <v>4949.76</v>
      </c>
      <c r="H842">
        <v>2</v>
      </c>
      <c r="I842" t="s">
        <v>5</v>
      </c>
      <c r="J842" s="1"/>
    </row>
    <row r="843" spans="1:10" x14ac:dyDescent="0.2">
      <c r="A843">
        <v>10843</v>
      </c>
      <c r="B843" t="s">
        <v>2</v>
      </c>
      <c r="C843">
        <v>23</v>
      </c>
      <c r="D843" s="3">
        <v>173.5</v>
      </c>
      <c r="E843" s="3">
        <v>245.5</v>
      </c>
      <c r="F843" t="s">
        <v>6</v>
      </c>
      <c r="G843" s="2">
        <v>18033.969999999998</v>
      </c>
      <c r="H843">
        <v>0</v>
      </c>
      <c r="I843" t="s">
        <v>4</v>
      </c>
      <c r="J843" s="1"/>
    </row>
    <row r="844" spans="1:10" x14ac:dyDescent="0.2">
      <c r="A844">
        <v>10844</v>
      </c>
      <c r="B844" t="s">
        <v>1</v>
      </c>
      <c r="C844">
        <v>51</v>
      </c>
      <c r="D844" s="3">
        <v>181.6</v>
      </c>
      <c r="E844" s="3">
        <v>216.79999999999998</v>
      </c>
      <c r="F844" t="s">
        <v>7</v>
      </c>
      <c r="G844" s="2">
        <v>22218.12</v>
      </c>
      <c r="H844">
        <v>1</v>
      </c>
      <c r="I844" t="s">
        <v>4</v>
      </c>
      <c r="J844" s="1"/>
    </row>
    <row r="845" spans="1:10" x14ac:dyDescent="0.2">
      <c r="A845">
        <v>10845</v>
      </c>
      <c r="B845" t="s">
        <v>2</v>
      </c>
      <c r="C845">
        <v>58</v>
      </c>
      <c r="D845" s="3">
        <v>180.2</v>
      </c>
      <c r="E845" s="3">
        <v>176</v>
      </c>
      <c r="F845" t="s">
        <v>7</v>
      </c>
      <c r="G845" s="2">
        <v>47496.5</v>
      </c>
      <c r="H845">
        <v>2</v>
      </c>
      <c r="I845" t="s">
        <v>4</v>
      </c>
      <c r="J845" s="1"/>
    </row>
    <row r="846" spans="1:10" x14ac:dyDescent="0.2">
      <c r="A846">
        <v>10846</v>
      </c>
      <c r="B846" t="s">
        <v>3</v>
      </c>
      <c r="C846">
        <v>61</v>
      </c>
      <c r="D846" s="3">
        <v>174</v>
      </c>
      <c r="E846" s="3">
        <v>155.19999999999999</v>
      </c>
      <c r="F846" t="s">
        <v>6</v>
      </c>
      <c r="G846" s="2">
        <v>13616.36</v>
      </c>
      <c r="H846">
        <v>0</v>
      </c>
      <c r="I846" t="s">
        <v>5</v>
      </c>
      <c r="J846" s="1"/>
    </row>
    <row r="847" spans="1:10" x14ac:dyDescent="0.2">
      <c r="A847">
        <v>10847</v>
      </c>
      <c r="B847" t="s">
        <v>2</v>
      </c>
      <c r="C847">
        <v>63</v>
      </c>
      <c r="D847" s="3">
        <v>159.69999999999999</v>
      </c>
      <c r="E847" s="3">
        <v>167.6</v>
      </c>
      <c r="F847" t="s">
        <v>6</v>
      </c>
      <c r="G847" s="2">
        <v>14254.61</v>
      </c>
      <c r="H847">
        <v>0</v>
      </c>
      <c r="I847" t="s">
        <v>5</v>
      </c>
      <c r="J847" s="1"/>
    </row>
    <row r="848" spans="1:10" x14ac:dyDescent="0.2">
      <c r="A848">
        <v>10848</v>
      </c>
      <c r="B848" t="s">
        <v>2</v>
      </c>
      <c r="C848">
        <v>59</v>
      </c>
      <c r="D848" s="3">
        <v>185.4</v>
      </c>
      <c r="E848" s="3">
        <v>258.40000000000003</v>
      </c>
      <c r="F848" t="s">
        <v>6</v>
      </c>
      <c r="G848" s="2">
        <v>25678.78</v>
      </c>
      <c r="H848">
        <v>0</v>
      </c>
      <c r="I848" t="s">
        <v>4</v>
      </c>
      <c r="J848" s="1"/>
    </row>
    <row r="849" spans="1:10" x14ac:dyDescent="0.2">
      <c r="A849">
        <v>10849</v>
      </c>
      <c r="B849" t="s">
        <v>1</v>
      </c>
      <c r="C849">
        <v>56</v>
      </c>
      <c r="D849" s="3">
        <v>177.79999999999998</v>
      </c>
      <c r="E849" s="3">
        <v>197.29999999999998</v>
      </c>
      <c r="F849" t="s">
        <v>7</v>
      </c>
      <c r="G849" s="2">
        <v>43813.87</v>
      </c>
      <c r="H849">
        <v>2</v>
      </c>
      <c r="I849" t="s">
        <v>4</v>
      </c>
      <c r="J849" s="1"/>
    </row>
    <row r="850" spans="1:10" x14ac:dyDescent="0.2">
      <c r="A850">
        <v>10850</v>
      </c>
      <c r="B850" t="s">
        <v>2</v>
      </c>
      <c r="C850">
        <v>46</v>
      </c>
      <c r="D850" s="3">
        <v>185.4</v>
      </c>
      <c r="E850" s="3">
        <v>300</v>
      </c>
      <c r="F850" t="s">
        <v>7</v>
      </c>
      <c r="G850" s="2">
        <v>40720.560000000005</v>
      </c>
      <c r="H850">
        <v>3</v>
      </c>
      <c r="I850" t="s">
        <v>4</v>
      </c>
      <c r="J850" s="1"/>
    </row>
    <row r="851" spans="1:10" x14ac:dyDescent="0.2">
      <c r="A851">
        <v>10851</v>
      </c>
      <c r="B851" t="s">
        <v>2</v>
      </c>
      <c r="C851">
        <v>40</v>
      </c>
      <c r="D851" s="3">
        <v>160.5</v>
      </c>
      <c r="E851" s="3">
        <v>182.4</v>
      </c>
      <c r="F851" t="s">
        <v>7</v>
      </c>
      <c r="G851" s="2">
        <v>6389.38</v>
      </c>
      <c r="H851">
        <v>1</v>
      </c>
      <c r="I851" t="s">
        <v>5</v>
      </c>
      <c r="J851" s="1"/>
    </row>
    <row r="852" spans="1:10" x14ac:dyDescent="0.2">
      <c r="A852">
        <v>10852</v>
      </c>
      <c r="B852" t="s">
        <v>3</v>
      </c>
      <c r="C852">
        <v>51</v>
      </c>
      <c r="D852" s="3">
        <v>156.29999999999998</v>
      </c>
      <c r="E852" s="3">
        <v>146.4</v>
      </c>
      <c r="F852" t="s">
        <v>7</v>
      </c>
      <c r="G852" s="2">
        <v>9964.06</v>
      </c>
      <c r="H852">
        <v>1</v>
      </c>
      <c r="I852" t="s">
        <v>5</v>
      </c>
      <c r="J852" s="1"/>
    </row>
    <row r="853" spans="1:10" x14ac:dyDescent="0.2">
      <c r="A853">
        <v>10853</v>
      </c>
      <c r="B853" t="s">
        <v>1</v>
      </c>
      <c r="C853">
        <v>49</v>
      </c>
      <c r="D853" s="3">
        <v>179.79999999999998</v>
      </c>
      <c r="E853" s="3">
        <v>184.1</v>
      </c>
      <c r="F853" t="s">
        <v>7</v>
      </c>
      <c r="G853" s="2">
        <v>8124.41</v>
      </c>
      <c r="H853">
        <v>0</v>
      </c>
      <c r="I853" t="s">
        <v>5</v>
      </c>
      <c r="J853" s="1"/>
    </row>
    <row r="854" spans="1:10" x14ac:dyDescent="0.2">
      <c r="A854">
        <v>10854</v>
      </c>
      <c r="B854" t="s">
        <v>2</v>
      </c>
      <c r="C854">
        <v>55</v>
      </c>
      <c r="D854" s="3">
        <v>165.1</v>
      </c>
      <c r="E854" s="3">
        <v>216.2</v>
      </c>
      <c r="F854" t="s">
        <v>7</v>
      </c>
      <c r="G854" s="2">
        <v>10594.51</v>
      </c>
      <c r="H854">
        <v>0</v>
      </c>
      <c r="I854" t="s">
        <v>5</v>
      </c>
      <c r="J854" s="1"/>
    </row>
    <row r="855" spans="1:10" x14ac:dyDescent="0.2">
      <c r="A855">
        <v>10855</v>
      </c>
      <c r="B855" t="s">
        <v>3</v>
      </c>
      <c r="C855">
        <v>23</v>
      </c>
      <c r="D855" s="3">
        <v>167.6</v>
      </c>
      <c r="E855" s="3">
        <v>178.2</v>
      </c>
      <c r="F855" t="s">
        <v>7</v>
      </c>
      <c r="G855" s="2">
        <v>2396.1000000000004</v>
      </c>
      <c r="H855">
        <v>0</v>
      </c>
      <c r="I855" t="s">
        <v>5</v>
      </c>
      <c r="J855" s="1"/>
    </row>
    <row r="856" spans="1:10" x14ac:dyDescent="0.2">
      <c r="A856">
        <v>10856</v>
      </c>
      <c r="B856" t="s">
        <v>0</v>
      </c>
      <c r="C856">
        <v>26</v>
      </c>
      <c r="D856" s="3">
        <v>178.7</v>
      </c>
      <c r="E856" s="3">
        <v>171.2</v>
      </c>
      <c r="F856" t="s">
        <v>7</v>
      </c>
      <c r="G856" s="2">
        <v>2302.3000000000002</v>
      </c>
      <c r="H856">
        <v>0</v>
      </c>
      <c r="I856" t="s">
        <v>5</v>
      </c>
      <c r="J856" s="1"/>
    </row>
    <row r="857" spans="1:10" x14ac:dyDescent="0.2">
      <c r="A857">
        <v>10857</v>
      </c>
      <c r="B857" t="s">
        <v>0</v>
      </c>
      <c r="C857">
        <v>29</v>
      </c>
      <c r="D857" s="3">
        <v>186</v>
      </c>
      <c r="E857" s="3">
        <v>250</v>
      </c>
      <c r="F857" t="s">
        <v>7</v>
      </c>
      <c r="G857" s="2">
        <v>36197.700000000004</v>
      </c>
      <c r="H857">
        <v>0</v>
      </c>
      <c r="I857" t="s">
        <v>4</v>
      </c>
      <c r="J857" s="1"/>
    </row>
    <row r="858" spans="1:10" x14ac:dyDescent="0.2">
      <c r="A858">
        <v>10858</v>
      </c>
      <c r="B858" t="s">
        <v>1</v>
      </c>
      <c r="C858">
        <v>36</v>
      </c>
      <c r="D858" s="3">
        <v>158.79999999999998</v>
      </c>
      <c r="E858" s="3">
        <v>137.6</v>
      </c>
      <c r="F858" t="s">
        <v>6</v>
      </c>
      <c r="G858" s="2">
        <v>5478.04</v>
      </c>
      <c r="H858">
        <v>1</v>
      </c>
      <c r="I858" t="s">
        <v>5</v>
      </c>
      <c r="J858" s="1"/>
    </row>
    <row r="859" spans="1:10" x14ac:dyDescent="0.2">
      <c r="A859">
        <v>10859</v>
      </c>
      <c r="B859" t="s">
        <v>1</v>
      </c>
      <c r="C859">
        <v>51</v>
      </c>
      <c r="D859" s="3">
        <v>159.1</v>
      </c>
      <c r="E859" s="3">
        <v>125.6</v>
      </c>
      <c r="F859" t="s">
        <v>6</v>
      </c>
      <c r="G859" s="2">
        <v>9283.57</v>
      </c>
      <c r="H859">
        <v>0</v>
      </c>
      <c r="I859" t="s">
        <v>5</v>
      </c>
      <c r="J859" s="1"/>
    </row>
    <row r="860" spans="1:10" x14ac:dyDescent="0.2">
      <c r="A860">
        <v>10860</v>
      </c>
      <c r="B860" t="s">
        <v>0</v>
      </c>
      <c r="C860">
        <v>41</v>
      </c>
      <c r="D860" s="3">
        <v>166.79999999999998</v>
      </c>
      <c r="E860" s="3">
        <v>193.6</v>
      </c>
      <c r="F860" t="s">
        <v>7</v>
      </c>
      <c r="G860" s="2">
        <v>6875.97</v>
      </c>
      <c r="H860">
        <v>2</v>
      </c>
      <c r="I860" t="s">
        <v>5</v>
      </c>
      <c r="J860" s="1"/>
    </row>
    <row r="861" spans="1:10" x14ac:dyDescent="0.2">
      <c r="A861">
        <v>10861</v>
      </c>
      <c r="B861" t="s">
        <v>0</v>
      </c>
      <c r="C861">
        <v>34</v>
      </c>
      <c r="D861" s="3">
        <v>179.1</v>
      </c>
      <c r="E861" s="3">
        <v>220.4</v>
      </c>
      <c r="F861" t="s">
        <v>6</v>
      </c>
      <c r="G861" s="2">
        <v>5003.8600000000006</v>
      </c>
      <c r="H861">
        <v>1</v>
      </c>
      <c r="I861" t="s">
        <v>5</v>
      </c>
      <c r="J861" s="1"/>
    </row>
    <row r="862" spans="1:10" x14ac:dyDescent="0.2">
      <c r="A862">
        <v>10862</v>
      </c>
      <c r="B862" t="s">
        <v>2</v>
      </c>
      <c r="C862">
        <v>53</v>
      </c>
      <c r="D862" s="3">
        <v>166.5</v>
      </c>
      <c r="E862" s="3">
        <v>203.6</v>
      </c>
      <c r="F862" t="s">
        <v>6</v>
      </c>
      <c r="G862" s="2">
        <v>10355.65</v>
      </c>
      <c r="H862">
        <v>0</v>
      </c>
      <c r="I862" t="s">
        <v>5</v>
      </c>
      <c r="J862" s="1"/>
    </row>
    <row r="863" spans="1:10" x14ac:dyDescent="0.2">
      <c r="A863">
        <v>10863</v>
      </c>
      <c r="B863" t="s">
        <v>1</v>
      </c>
      <c r="C863">
        <v>45</v>
      </c>
      <c r="D863" s="3">
        <v>153.5</v>
      </c>
      <c r="E863" s="3">
        <v>183.4</v>
      </c>
      <c r="F863" t="s">
        <v>7</v>
      </c>
      <c r="G863" s="2">
        <v>8605.3700000000008</v>
      </c>
      <c r="H863">
        <v>3</v>
      </c>
      <c r="I863" t="s">
        <v>5</v>
      </c>
      <c r="J863" s="1"/>
    </row>
    <row r="864" spans="1:10" x14ac:dyDescent="0.2">
      <c r="A864">
        <v>10864</v>
      </c>
      <c r="B864" t="s">
        <v>0</v>
      </c>
      <c r="C864">
        <v>29</v>
      </c>
      <c r="D864" s="3">
        <v>181.9</v>
      </c>
      <c r="E864" s="3">
        <v>226</v>
      </c>
      <c r="F864" t="s">
        <v>7</v>
      </c>
      <c r="G864" s="2">
        <v>2866.1000000000004</v>
      </c>
      <c r="H864">
        <v>0</v>
      </c>
      <c r="I864" t="s">
        <v>5</v>
      </c>
      <c r="J864" s="1"/>
    </row>
    <row r="865" spans="1:10" x14ac:dyDescent="0.2">
      <c r="A865">
        <v>10865</v>
      </c>
      <c r="B865" t="s">
        <v>3</v>
      </c>
      <c r="C865">
        <v>56</v>
      </c>
      <c r="D865" s="3">
        <v>176.1</v>
      </c>
      <c r="E865" s="3">
        <v>160</v>
      </c>
      <c r="F865" t="s">
        <v>7</v>
      </c>
      <c r="G865" s="2">
        <v>22412.649999999998</v>
      </c>
      <c r="H865">
        <v>0</v>
      </c>
      <c r="I865" t="s">
        <v>4</v>
      </c>
      <c r="J865" s="1"/>
    </row>
    <row r="866" spans="1:10" x14ac:dyDescent="0.2">
      <c r="A866">
        <v>10866</v>
      </c>
      <c r="B866" t="s">
        <v>1</v>
      </c>
      <c r="C866">
        <v>42</v>
      </c>
      <c r="D866" s="3">
        <v>168.2</v>
      </c>
      <c r="E866" s="3">
        <v>111.89999999999999</v>
      </c>
      <c r="F866" t="s">
        <v>7</v>
      </c>
      <c r="G866" s="2">
        <v>5966.89</v>
      </c>
      <c r="H866">
        <v>0</v>
      </c>
      <c r="I866" t="s">
        <v>5</v>
      </c>
      <c r="J866" s="1"/>
    </row>
    <row r="867" spans="1:10" x14ac:dyDescent="0.2">
      <c r="A867">
        <v>10867</v>
      </c>
      <c r="B867" t="s">
        <v>1</v>
      </c>
      <c r="C867">
        <v>36</v>
      </c>
      <c r="D867" s="3">
        <v>164.6</v>
      </c>
      <c r="E867" s="3">
        <v>154.29999999999998</v>
      </c>
      <c r="F867" t="s">
        <v>6</v>
      </c>
      <c r="G867" s="2">
        <v>4889.04</v>
      </c>
      <c r="H867">
        <v>0</v>
      </c>
      <c r="I867" t="s">
        <v>5</v>
      </c>
      <c r="J867" s="1"/>
    </row>
    <row r="868" spans="1:10" x14ac:dyDescent="0.2">
      <c r="A868">
        <v>10868</v>
      </c>
      <c r="B868" t="s">
        <v>0</v>
      </c>
      <c r="C868">
        <v>50</v>
      </c>
      <c r="D868" s="3">
        <v>192.7</v>
      </c>
      <c r="E868" s="3">
        <v>247.6</v>
      </c>
      <c r="F868" t="s">
        <v>6</v>
      </c>
      <c r="G868" s="2">
        <v>10118.43</v>
      </c>
      <c r="H868">
        <v>2</v>
      </c>
      <c r="I868" t="s">
        <v>5</v>
      </c>
      <c r="J868" s="1"/>
    </row>
    <row r="869" spans="1:10" x14ac:dyDescent="0.2">
      <c r="A869">
        <v>10869</v>
      </c>
      <c r="B869" t="s">
        <v>3</v>
      </c>
      <c r="C869">
        <v>36</v>
      </c>
      <c r="D869" s="3">
        <v>165.79999999999998</v>
      </c>
      <c r="E869" s="3">
        <v>173.79999999999998</v>
      </c>
      <c r="F869" t="s">
        <v>7</v>
      </c>
      <c r="G869" s="2">
        <v>20773.629999999997</v>
      </c>
      <c r="H869">
        <v>1</v>
      </c>
      <c r="I869" t="s">
        <v>4</v>
      </c>
      <c r="J869" s="1"/>
    </row>
    <row r="870" spans="1:10" x14ac:dyDescent="0.2">
      <c r="A870">
        <v>10870</v>
      </c>
      <c r="B870" t="s">
        <v>3</v>
      </c>
      <c r="C870">
        <v>32</v>
      </c>
      <c r="D870" s="3">
        <v>177.4</v>
      </c>
      <c r="E870" s="3">
        <v>179.2</v>
      </c>
      <c r="F870" t="s">
        <v>6</v>
      </c>
      <c r="G870" s="2">
        <v>5148.5600000000004</v>
      </c>
      <c r="H870">
        <v>1</v>
      </c>
      <c r="I870" t="s">
        <v>5</v>
      </c>
      <c r="J870" s="1"/>
    </row>
    <row r="871" spans="1:10" x14ac:dyDescent="0.2">
      <c r="A871">
        <v>10871</v>
      </c>
      <c r="B871" t="s">
        <v>3</v>
      </c>
      <c r="C871">
        <v>52</v>
      </c>
      <c r="D871" s="3">
        <v>167.5</v>
      </c>
      <c r="E871" s="3">
        <v>179.29999999999998</v>
      </c>
      <c r="F871" t="s">
        <v>7</v>
      </c>
      <c r="G871" s="2">
        <v>9722.77</v>
      </c>
      <c r="H871">
        <v>0</v>
      </c>
      <c r="I871" t="s">
        <v>5</v>
      </c>
      <c r="J871" s="1"/>
    </row>
    <row r="872" spans="1:10" x14ac:dyDescent="0.2">
      <c r="A872">
        <v>10872</v>
      </c>
      <c r="B872" t="s">
        <v>1</v>
      </c>
      <c r="C872">
        <v>23</v>
      </c>
      <c r="D872" s="3">
        <v>179.9</v>
      </c>
      <c r="E872" s="3">
        <v>204.7</v>
      </c>
      <c r="F872" t="s">
        <v>6</v>
      </c>
      <c r="G872" s="2">
        <v>36021.020000000004</v>
      </c>
      <c r="H872">
        <v>2</v>
      </c>
      <c r="I872" t="s">
        <v>4</v>
      </c>
      <c r="J872" s="1"/>
    </row>
    <row r="873" spans="1:10" x14ac:dyDescent="0.2">
      <c r="A873">
        <v>10873</v>
      </c>
      <c r="B873" t="s">
        <v>0</v>
      </c>
      <c r="C873">
        <v>19</v>
      </c>
      <c r="D873" s="3">
        <v>174.4</v>
      </c>
      <c r="E873" s="3">
        <v>222.29999999999998</v>
      </c>
      <c r="F873" t="s">
        <v>7</v>
      </c>
      <c r="G873" s="2">
        <v>1842.52</v>
      </c>
      <c r="H873">
        <v>1</v>
      </c>
      <c r="I873" t="s">
        <v>5</v>
      </c>
      <c r="J873" s="1"/>
    </row>
    <row r="874" spans="1:10" x14ac:dyDescent="0.2">
      <c r="A874">
        <v>10874</v>
      </c>
      <c r="B874" t="s">
        <v>1</v>
      </c>
      <c r="C874">
        <v>58</v>
      </c>
      <c r="D874" s="3">
        <v>166.2</v>
      </c>
      <c r="E874" s="3">
        <v>267.10000000000002</v>
      </c>
      <c r="F874" t="s">
        <v>7</v>
      </c>
      <c r="G874" s="2">
        <v>11946.630000000001</v>
      </c>
      <c r="H874">
        <v>1</v>
      </c>
      <c r="I874" t="s">
        <v>5</v>
      </c>
      <c r="J874" s="1"/>
    </row>
    <row r="875" spans="1:10" x14ac:dyDescent="0.2">
      <c r="A875">
        <v>10875</v>
      </c>
      <c r="B875" t="s">
        <v>1</v>
      </c>
      <c r="C875">
        <v>20</v>
      </c>
      <c r="D875" s="3">
        <v>167.7</v>
      </c>
      <c r="E875" s="3">
        <v>237.79999999999998</v>
      </c>
      <c r="F875" t="s">
        <v>6</v>
      </c>
      <c r="G875" s="2">
        <v>3056.3900000000003</v>
      </c>
      <c r="H875">
        <v>2</v>
      </c>
      <c r="I875" t="s">
        <v>5</v>
      </c>
      <c r="J875" s="1"/>
    </row>
    <row r="876" spans="1:10" x14ac:dyDescent="0.2">
      <c r="A876">
        <v>10876</v>
      </c>
      <c r="B876" t="s">
        <v>0</v>
      </c>
      <c r="C876">
        <v>54</v>
      </c>
      <c r="D876" s="3">
        <v>179.5</v>
      </c>
      <c r="E876" s="3">
        <v>218</v>
      </c>
      <c r="F876" t="s">
        <v>7</v>
      </c>
      <c r="G876" s="2">
        <v>9850.44</v>
      </c>
      <c r="H876">
        <v>0</v>
      </c>
      <c r="I876" t="s">
        <v>5</v>
      </c>
      <c r="J876" s="1"/>
    </row>
    <row r="877" spans="1:10" x14ac:dyDescent="0.2">
      <c r="A877">
        <v>10877</v>
      </c>
      <c r="B877" t="s">
        <v>0</v>
      </c>
      <c r="C877">
        <v>46</v>
      </c>
      <c r="D877" s="3">
        <v>177.29999999999998</v>
      </c>
      <c r="E877" s="3">
        <v>175.6</v>
      </c>
      <c r="F877" t="s">
        <v>7</v>
      </c>
      <c r="G877" s="2">
        <v>7147.1100000000006</v>
      </c>
      <c r="H877">
        <v>0</v>
      </c>
      <c r="I877" t="s">
        <v>5</v>
      </c>
      <c r="J877" s="1"/>
    </row>
    <row r="878" spans="1:10" x14ac:dyDescent="0.2">
      <c r="A878">
        <v>10878</v>
      </c>
      <c r="B878" t="s">
        <v>3</v>
      </c>
      <c r="C878">
        <v>36</v>
      </c>
      <c r="D878" s="3">
        <v>172.2</v>
      </c>
      <c r="E878" s="3">
        <v>143.5</v>
      </c>
      <c r="F878" t="s">
        <v>6</v>
      </c>
      <c r="G878" s="2">
        <v>5458.05</v>
      </c>
      <c r="H878">
        <v>0</v>
      </c>
      <c r="I878" t="s">
        <v>5</v>
      </c>
      <c r="J878" s="1"/>
    </row>
    <row r="879" spans="1:10" x14ac:dyDescent="0.2">
      <c r="A879">
        <v>10879</v>
      </c>
      <c r="B879" t="s">
        <v>0</v>
      </c>
      <c r="C879">
        <v>41</v>
      </c>
      <c r="D879" s="3">
        <v>176.5</v>
      </c>
      <c r="E879" s="3">
        <v>216.79999999999998</v>
      </c>
      <c r="F879" t="s">
        <v>6</v>
      </c>
      <c r="G879" s="2">
        <v>6775.97</v>
      </c>
      <c r="H879">
        <v>1</v>
      </c>
      <c r="I879" t="s">
        <v>5</v>
      </c>
      <c r="J879" s="1"/>
    </row>
    <row r="880" spans="1:10" x14ac:dyDescent="0.2">
      <c r="A880">
        <v>10880</v>
      </c>
      <c r="B880" t="s">
        <v>3</v>
      </c>
      <c r="C880">
        <v>31</v>
      </c>
      <c r="D880" s="3">
        <v>165</v>
      </c>
      <c r="E880" s="3">
        <v>222.9</v>
      </c>
      <c r="F880" t="s">
        <v>7</v>
      </c>
      <c r="G880" s="2">
        <v>6799.46</v>
      </c>
      <c r="H880">
        <v>5</v>
      </c>
      <c r="I880" t="s">
        <v>5</v>
      </c>
      <c r="J880" s="1"/>
    </row>
    <row r="881" spans="1:10" x14ac:dyDescent="0.2">
      <c r="A881">
        <v>10881</v>
      </c>
      <c r="B881" t="s">
        <v>0</v>
      </c>
      <c r="C881">
        <v>20</v>
      </c>
      <c r="D881" s="3">
        <v>185.7</v>
      </c>
      <c r="E881" s="3">
        <v>255.79999999999998</v>
      </c>
      <c r="F881" t="s">
        <v>6</v>
      </c>
      <c r="G881" s="2">
        <v>1880.49</v>
      </c>
      <c r="H881">
        <v>0</v>
      </c>
      <c r="I881" t="s">
        <v>5</v>
      </c>
      <c r="J881" s="1"/>
    </row>
    <row r="882" spans="1:10" x14ac:dyDescent="0.2">
      <c r="A882">
        <v>10882</v>
      </c>
      <c r="B882" t="s">
        <v>0</v>
      </c>
      <c r="C882">
        <v>19</v>
      </c>
      <c r="D882" s="3">
        <v>161.79999999999998</v>
      </c>
      <c r="E882" s="3">
        <v>196.6</v>
      </c>
      <c r="F882" t="s">
        <v>7</v>
      </c>
      <c r="G882" s="2">
        <v>1261.45</v>
      </c>
      <c r="H882">
        <v>0</v>
      </c>
      <c r="I882" t="s">
        <v>5</v>
      </c>
      <c r="J882" s="1"/>
    </row>
    <row r="883" spans="1:10" x14ac:dyDescent="0.2">
      <c r="A883">
        <v>10883</v>
      </c>
      <c r="B883" t="s">
        <v>1</v>
      </c>
      <c r="C883">
        <v>29</v>
      </c>
      <c r="D883" s="3">
        <v>162.9</v>
      </c>
      <c r="E883" s="3">
        <v>191.7</v>
      </c>
      <c r="F883" t="s">
        <v>6</v>
      </c>
      <c r="G883" s="2">
        <v>3947.42</v>
      </c>
      <c r="H883">
        <v>1</v>
      </c>
      <c r="I883" t="s">
        <v>5</v>
      </c>
      <c r="J883" s="1"/>
    </row>
    <row r="884" spans="1:10" x14ac:dyDescent="0.2">
      <c r="A884">
        <v>10884</v>
      </c>
      <c r="B884" t="s">
        <v>0</v>
      </c>
      <c r="C884">
        <v>33</v>
      </c>
      <c r="D884" s="3">
        <v>182.1</v>
      </c>
      <c r="E884" s="3">
        <v>300.60000000000002</v>
      </c>
      <c r="F884" t="s">
        <v>7</v>
      </c>
      <c r="G884" s="2">
        <v>19040.879999999997</v>
      </c>
      <c r="H884">
        <v>1</v>
      </c>
      <c r="I884" t="s">
        <v>4</v>
      </c>
      <c r="J884" s="1"/>
    </row>
    <row r="885" spans="1:10" x14ac:dyDescent="0.2">
      <c r="A885">
        <v>10885</v>
      </c>
      <c r="B885" t="s">
        <v>0</v>
      </c>
      <c r="C885">
        <v>42</v>
      </c>
      <c r="D885" s="3">
        <v>176.5</v>
      </c>
      <c r="E885" s="3">
        <v>210.1</v>
      </c>
      <c r="F885" t="s">
        <v>7</v>
      </c>
      <c r="G885" s="2">
        <v>5969.7300000000005</v>
      </c>
      <c r="H885">
        <v>0</v>
      </c>
      <c r="I885" t="s">
        <v>5</v>
      </c>
      <c r="J885" s="1"/>
    </row>
    <row r="886" spans="1:10" x14ac:dyDescent="0.2">
      <c r="A886">
        <v>10886</v>
      </c>
      <c r="B886" t="s">
        <v>3</v>
      </c>
      <c r="C886">
        <v>23</v>
      </c>
      <c r="D886" s="3">
        <v>182</v>
      </c>
      <c r="E886" s="3">
        <v>219.6</v>
      </c>
      <c r="F886" t="s">
        <v>7</v>
      </c>
      <c r="G886" s="2">
        <v>36189.11</v>
      </c>
      <c r="H886">
        <v>3</v>
      </c>
      <c r="I886" t="s">
        <v>4</v>
      </c>
      <c r="J886" s="1"/>
    </row>
    <row r="887" spans="1:10" x14ac:dyDescent="0.2">
      <c r="A887">
        <v>10887</v>
      </c>
      <c r="B887" t="s">
        <v>0</v>
      </c>
      <c r="C887">
        <v>51</v>
      </c>
      <c r="D887" s="3">
        <v>172.5</v>
      </c>
      <c r="E887" s="3">
        <v>158.29999999999998</v>
      </c>
      <c r="F887" t="s">
        <v>6</v>
      </c>
      <c r="G887" s="2">
        <v>9264.8000000000011</v>
      </c>
      <c r="H887">
        <v>0</v>
      </c>
      <c r="I887" t="s">
        <v>5</v>
      </c>
      <c r="J887" s="1"/>
    </row>
    <row r="888" spans="1:10" x14ac:dyDescent="0.2">
      <c r="A888">
        <v>10888</v>
      </c>
      <c r="B888" t="s">
        <v>0</v>
      </c>
      <c r="C888">
        <v>29</v>
      </c>
      <c r="D888" s="3">
        <v>166.79999999999998</v>
      </c>
      <c r="E888" s="3">
        <v>216.4</v>
      </c>
      <c r="F888" t="s">
        <v>7</v>
      </c>
      <c r="G888" s="2">
        <v>44585.46</v>
      </c>
      <c r="H888">
        <v>2</v>
      </c>
      <c r="I888" t="s">
        <v>4</v>
      </c>
      <c r="J888" s="1"/>
    </row>
    <row r="889" spans="1:10" x14ac:dyDescent="0.2">
      <c r="A889">
        <v>10889</v>
      </c>
      <c r="B889" t="s">
        <v>2</v>
      </c>
      <c r="C889">
        <v>20</v>
      </c>
      <c r="D889" s="3">
        <v>191.6</v>
      </c>
      <c r="E889" s="3">
        <v>293</v>
      </c>
      <c r="F889" t="s">
        <v>7</v>
      </c>
      <c r="G889" s="2">
        <v>17560.379999999997</v>
      </c>
      <c r="H889">
        <v>1</v>
      </c>
      <c r="I889" t="s">
        <v>4</v>
      </c>
      <c r="J889" s="1"/>
    </row>
    <row r="890" spans="1:10" x14ac:dyDescent="0.2">
      <c r="A890">
        <v>10890</v>
      </c>
      <c r="B890" t="s">
        <v>2</v>
      </c>
      <c r="C890">
        <v>25</v>
      </c>
      <c r="D890" s="3">
        <v>156.1</v>
      </c>
      <c r="E890" s="3">
        <v>167.6</v>
      </c>
      <c r="F890" t="s">
        <v>7</v>
      </c>
      <c r="G890" s="2">
        <v>2534.4</v>
      </c>
      <c r="H890">
        <v>0</v>
      </c>
      <c r="I890" t="s">
        <v>5</v>
      </c>
      <c r="J890" s="1"/>
    </row>
    <row r="891" spans="1:10" x14ac:dyDescent="0.2">
      <c r="A891">
        <v>10891</v>
      </c>
      <c r="B891" t="s">
        <v>0</v>
      </c>
      <c r="C891">
        <v>19</v>
      </c>
      <c r="D891" s="3">
        <v>165.9</v>
      </c>
      <c r="E891" s="3">
        <v>276.3</v>
      </c>
      <c r="F891" t="s">
        <v>6</v>
      </c>
      <c r="G891" s="2">
        <v>17081.080000000002</v>
      </c>
      <c r="H891">
        <v>0</v>
      </c>
      <c r="I891" t="s">
        <v>4</v>
      </c>
      <c r="J891" s="1"/>
    </row>
    <row r="892" spans="1:10" x14ac:dyDescent="0.2">
      <c r="A892">
        <v>10892</v>
      </c>
      <c r="B892" t="s">
        <v>3</v>
      </c>
      <c r="C892">
        <v>40</v>
      </c>
      <c r="D892" s="3">
        <v>162.6</v>
      </c>
      <c r="E892" s="3">
        <v>157.69999999999999</v>
      </c>
      <c r="F892" t="s">
        <v>6</v>
      </c>
      <c r="G892" s="2">
        <v>8252.2900000000009</v>
      </c>
      <c r="H892">
        <v>3</v>
      </c>
      <c r="I892" t="s">
        <v>5</v>
      </c>
      <c r="J892" s="1"/>
    </row>
    <row r="893" spans="1:10" x14ac:dyDescent="0.2">
      <c r="A893">
        <v>10893</v>
      </c>
      <c r="B893" t="s">
        <v>2</v>
      </c>
      <c r="C893">
        <v>32</v>
      </c>
      <c r="D893" s="3">
        <v>159.9</v>
      </c>
      <c r="E893" s="3">
        <v>166.79999999999998</v>
      </c>
      <c r="F893" t="s">
        <v>7</v>
      </c>
      <c r="G893" s="2">
        <v>4462.7300000000005</v>
      </c>
      <c r="H893">
        <v>1</v>
      </c>
      <c r="I893" t="s">
        <v>5</v>
      </c>
      <c r="J893" s="1"/>
    </row>
    <row r="894" spans="1:10" x14ac:dyDescent="0.2">
      <c r="A894">
        <v>10894</v>
      </c>
      <c r="B894" t="s">
        <v>1</v>
      </c>
      <c r="C894">
        <v>25</v>
      </c>
      <c r="D894" s="3">
        <v>165.6</v>
      </c>
      <c r="E894" s="3">
        <v>132</v>
      </c>
      <c r="F894" t="s">
        <v>7</v>
      </c>
      <c r="G894" s="2">
        <v>2137.6600000000003</v>
      </c>
      <c r="H894">
        <v>0</v>
      </c>
      <c r="I894" t="s">
        <v>5</v>
      </c>
      <c r="J894" s="1"/>
    </row>
    <row r="895" spans="1:10" x14ac:dyDescent="0.2">
      <c r="A895">
        <v>10895</v>
      </c>
      <c r="B895" t="s">
        <v>1</v>
      </c>
      <c r="C895">
        <v>18</v>
      </c>
      <c r="D895" s="3">
        <v>169</v>
      </c>
      <c r="E895" s="3">
        <v>156.69999999999999</v>
      </c>
      <c r="F895" t="s">
        <v>7</v>
      </c>
      <c r="G895" s="2">
        <v>2304.0100000000002</v>
      </c>
      <c r="H895">
        <v>2</v>
      </c>
      <c r="I895" t="s">
        <v>5</v>
      </c>
      <c r="J895" s="1"/>
    </row>
    <row r="896" spans="1:10" x14ac:dyDescent="0.2">
      <c r="A896">
        <v>10896</v>
      </c>
      <c r="B896" t="s">
        <v>1</v>
      </c>
      <c r="C896">
        <v>50</v>
      </c>
      <c r="D896" s="3">
        <v>170.79999999999998</v>
      </c>
      <c r="E896" s="3">
        <v>111.8</v>
      </c>
      <c r="F896" t="s">
        <v>6</v>
      </c>
      <c r="G896" s="2">
        <v>9549.57</v>
      </c>
      <c r="H896">
        <v>1</v>
      </c>
      <c r="I896" t="s">
        <v>5</v>
      </c>
      <c r="J896" s="1"/>
    </row>
    <row r="897" spans="1:10" x14ac:dyDescent="0.2">
      <c r="A897">
        <v>10897</v>
      </c>
      <c r="B897" t="s">
        <v>0</v>
      </c>
      <c r="C897">
        <v>25</v>
      </c>
      <c r="D897" s="3">
        <v>169.9</v>
      </c>
      <c r="E897" s="3">
        <v>163.5</v>
      </c>
      <c r="F897" t="s">
        <v>6</v>
      </c>
      <c r="G897" s="2">
        <v>33900.660000000003</v>
      </c>
      <c r="H897">
        <v>0</v>
      </c>
      <c r="I897" t="s">
        <v>4</v>
      </c>
      <c r="J897" s="1"/>
    </row>
    <row r="898" spans="1:10" x14ac:dyDescent="0.2">
      <c r="A898">
        <v>10898</v>
      </c>
      <c r="B898" t="s">
        <v>1</v>
      </c>
      <c r="C898">
        <v>53</v>
      </c>
      <c r="D898" s="3">
        <v>152.29999999999998</v>
      </c>
      <c r="E898" s="3">
        <v>179.9</v>
      </c>
      <c r="F898" t="s">
        <v>7</v>
      </c>
      <c r="G898" s="2">
        <v>27346.05</v>
      </c>
      <c r="H898">
        <v>0</v>
      </c>
      <c r="I898" t="s">
        <v>5</v>
      </c>
      <c r="J898" s="1"/>
    </row>
    <row r="899" spans="1:10" x14ac:dyDescent="0.2">
      <c r="A899">
        <v>10899</v>
      </c>
      <c r="B899" t="s">
        <v>1</v>
      </c>
      <c r="C899">
        <v>53</v>
      </c>
      <c r="D899" s="3">
        <v>178</v>
      </c>
      <c r="E899" s="3">
        <v>193.7</v>
      </c>
      <c r="F899" t="s">
        <v>7</v>
      </c>
      <c r="G899" s="2">
        <v>21195.82</v>
      </c>
      <c r="H899">
        <v>0</v>
      </c>
      <c r="I899" t="s">
        <v>4</v>
      </c>
      <c r="J899" s="1"/>
    </row>
    <row r="900" spans="1:10" x14ac:dyDescent="0.2">
      <c r="A900">
        <v>10900</v>
      </c>
      <c r="B900" t="s">
        <v>3</v>
      </c>
      <c r="C900">
        <v>18</v>
      </c>
      <c r="D900" s="3">
        <v>163</v>
      </c>
      <c r="E900" s="3">
        <v>189.2</v>
      </c>
      <c r="F900" t="s">
        <v>6</v>
      </c>
      <c r="G900" s="2">
        <v>2198.19</v>
      </c>
      <c r="H900">
        <v>0</v>
      </c>
      <c r="I900" t="s">
        <v>5</v>
      </c>
      <c r="J900" s="1"/>
    </row>
    <row r="901" spans="1:10" x14ac:dyDescent="0.2">
      <c r="A901">
        <v>10901</v>
      </c>
      <c r="B901" t="s">
        <v>0</v>
      </c>
      <c r="C901">
        <v>35</v>
      </c>
      <c r="D901" s="3">
        <v>181.1</v>
      </c>
      <c r="E901" s="3">
        <v>190.79999999999998</v>
      </c>
      <c r="F901" t="s">
        <v>7</v>
      </c>
      <c r="G901" s="2">
        <v>4751.07</v>
      </c>
      <c r="H901">
        <v>1</v>
      </c>
      <c r="I901" t="s">
        <v>5</v>
      </c>
      <c r="J901" s="1"/>
    </row>
    <row r="902" spans="1:10" x14ac:dyDescent="0.2">
      <c r="A902">
        <v>10902</v>
      </c>
      <c r="B902" t="s">
        <v>0</v>
      </c>
      <c r="C902">
        <v>45</v>
      </c>
      <c r="D902" s="3">
        <v>158.9</v>
      </c>
      <c r="E902" s="3">
        <v>188.6</v>
      </c>
      <c r="F902" t="s">
        <v>7</v>
      </c>
      <c r="G902" s="2">
        <v>7445.92</v>
      </c>
      <c r="H902">
        <v>1</v>
      </c>
      <c r="I902" t="s">
        <v>5</v>
      </c>
      <c r="J902" s="1"/>
    </row>
    <row r="903" spans="1:10" x14ac:dyDescent="0.2">
      <c r="A903">
        <v>10903</v>
      </c>
      <c r="B903" t="s">
        <v>3</v>
      </c>
      <c r="C903">
        <v>23</v>
      </c>
      <c r="D903" s="3">
        <v>154.9</v>
      </c>
      <c r="E903" s="3">
        <v>166.6</v>
      </c>
      <c r="F903" t="s">
        <v>6</v>
      </c>
      <c r="G903" s="2">
        <v>38511.630000000005</v>
      </c>
      <c r="H903">
        <v>2</v>
      </c>
      <c r="I903" t="s">
        <v>4</v>
      </c>
      <c r="J903" s="1"/>
    </row>
    <row r="904" spans="1:10" x14ac:dyDescent="0.2">
      <c r="A904">
        <v>10904</v>
      </c>
      <c r="B904" t="s">
        <v>2</v>
      </c>
      <c r="C904">
        <v>31</v>
      </c>
      <c r="D904" s="3">
        <v>152.29999999999998</v>
      </c>
      <c r="E904" s="3">
        <v>127</v>
      </c>
      <c r="F904" t="s">
        <v>6</v>
      </c>
      <c r="G904" s="2">
        <v>4134.09</v>
      </c>
      <c r="H904">
        <v>0</v>
      </c>
      <c r="I904" t="s">
        <v>5</v>
      </c>
      <c r="J904" s="1"/>
    </row>
    <row r="905" spans="1:10" x14ac:dyDescent="0.2">
      <c r="A905">
        <v>10905</v>
      </c>
      <c r="B905" t="s">
        <v>1</v>
      </c>
      <c r="C905">
        <v>62</v>
      </c>
      <c r="D905" s="3">
        <v>173.9</v>
      </c>
      <c r="E905" s="3">
        <v>202.5</v>
      </c>
      <c r="F905" t="s">
        <v>7</v>
      </c>
      <c r="G905" s="2">
        <v>12981.35</v>
      </c>
      <c r="H905">
        <v>0</v>
      </c>
      <c r="I905" t="s">
        <v>5</v>
      </c>
      <c r="J905" s="1"/>
    </row>
    <row r="906" spans="1:10" x14ac:dyDescent="0.2">
      <c r="A906">
        <v>10906</v>
      </c>
      <c r="B906" t="s">
        <v>1</v>
      </c>
      <c r="C906">
        <v>22</v>
      </c>
      <c r="D906" s="3">
        <v>172.9</v>
      </c>
      <c r="E906" s="3">
        <v>237</v>
      </c>
      <c r="F906" t="s">
        <v>7</v>
      </c>
      <c r="G906" s="2">
        <v>44501.4</v>
      </c>
      <c r="H906">
        <v>1</v>
      </c>
      <c r="I906" t="s">
        <v>4</v>
      </c>
      <c r="J906" s="1"/>
    </row>
    <row r="907" spans="1:10" x14ac:dyDescent="0.2">
      <c r="A907">
        <v>10907</v>
      </c>
      <c r="B907" t="s">
        <v>2</v>
      </c>
      <c r="C907">
        <v>56</v>
      </c>
      <c r="D907" s="3">
        <v>172.79999999999998</v>
      </c>
      <c r="E907" s="3">
        <v>287.40000000000003</v>
      </c>
      <c r="F907" t="s">
        <v>7</v>
      </c>
      <c r="G907" s="2">
        <v>43921.19</v>
      </c>
      <c r="H907">
        <v>0</v>
      </c>
      <c r="I907" t="s">
        <v>4</v>
      </c>
      <c r="J907" s="1"/>
    </row>
    <row r="908" spans="1:10" x14ac:dyDescent="0.2">
      <c r="A908">
        <v>10908</v>
      </c>
      <c r="B908" t="s">
        <v>1</v>
      </c>
      <c r="C908">
        <v>42</v>
      </c>
      <c r="D908" s="3">
        <v>169.5</v>
      </c>
      <c r="E908" s="3">
        <v>196.7</v>
      </c>
      <c r="F908" t="s">
        <v>7</v>
      </c>
      <c r="G908" s="2">
        <v>19515.55</v>
      </c>
      <c r="H908">
        <v>0</v>
      </c>
      <c r="I908" t="s">
        <v>4</v>
      </c>
      <c r="J908" s="1"/>
    </row>
    <row r="909" spans="1:10" x14ac:dyDescent="0.2">
      <c r="A909">
        <v>10909</v>
      </c>
      <c r="B909" t="s">
        <v>0</v>
      </c>
      <c r="C909">
        <v>59</v>
      </c>
      <c r="D909" s="3">
        <v>184.6</v>
      </c>
      <c r="E909" s="3">
        <v>302.20000000000005</v>
      </c>
      <c r="F909" t="s">
        <v>7</v>
      </c>
      <c r="G909" s="2">
        <v>12347.18</v>
      </c>
      <c r="H909">
        <v>1</v>
      </c>
      <c r="I909" t="s">
        <v>5</v>
      </c>
      <c r="J909" s="1"/>
    </row>
    <row r="910" spans="1:10" x14ac:dyDescent="0.2">
      <c r="A910">
        <v>10910</v>
      </c>
      <c r="B910" t="s">
        <v>3</v>
      </c>
      <c r="C910">
        <v>25</v>
      </c>
      <c r="D910" s="3">
        <v>172.1</v>
      </c>
      <c r="E910" s="3">
        <v>152.5</v>
      </c>
      <c r="F910" t="s">
        <v>7</v>
      </c>
      <c r="G910" s="2">
        <v>2727.4</v>
      </c>
      <c r="H910">
        <v>0</v>
      </c>
      <c r="I910" t="s">
        <v>5</v>
      </c>
      <c r="J910" s="1"/>
    </row>
    <row r="911" spans="1:10" x14ac:dyDescent="0.2">
      <c r="A911">
        <v>10911</v>
      </c>
      <c r="B911" t="s">
        <v>2</v>
      </c>
      <c r="C911">
        <v>44</v>
      </c>
      <c r="D911" s="3">
        <v>160.29999999999998</v>
      </c>
      <c r="E911" s="3">
        <v>193.7</v>
      </c>
      <c r="F911" t="s">
        <v>7</v>
      </c>
      <c r="G911" s="2">
        <v>6948.71</v>
      </c>
      <c r="H911">
        <v>0</v>
      </c>
      <c r="I911" t="s">
        <v>5</v>
      </c>
      <c r="J911" s="1"/>
    </row>
    <row r="912" spans="1:10" x14ac:dyDescent="0.2">
      <c r="A912">
        <v>10912</v>
      </c>
      <c r="B912" t="s">
        <v>3</v>
      </c>
      <c r="C912">
        <v>28</v>
      </c>
      <c r="D912" s="3">
        <v>162.1</v>
      </c>
      <c r="E912" s="3">
        <v>187.6</v>
      </c>
      <c r="F912" t="s">
        <v>7</v>
      </c>
      <c r="G912" s="2">
        <v>4435.1000000000004</v>
      </c>
      <c r="H912">
        <v>2</v>
      </c>
      <c r="I912" t="s">
        <v>5</v>
      </c>
      <c r="J912" s="1"/>
    </row>
    <row r="913" spans="1:10" x14ac:dyDescent="0.2">
      <c r="A913">
        <v>10913</v>
      </c>
      <c r="B913" t="s">
        <v>0</v>
      </c>
      <c r="C913">
        <v>60</v>
      </c>
      <c r="D913" s="3">
        <v>183.2</v>
      </c>
      <c r="E913" s="3">
        <v>248.7</v>
      </c>
      <c r="F913" t="s">
        <v>6</v>
      </c>
      <c r="G913" s="2">
        <v>13224.7</v>
      </c>
      <c r="H913">
        <v>1</v>
      </c>
      <c r="I913" t="s">
        <v>5</v>
      </c>
      <c r="J913" s="1"/>
    </row>
    <row r="914" spans="1:10" x14ac:dyDescent="0.2">
      <c r="A914">
        <v>10914</v>
      </c>
      <c r="B914" t="s">
        <v>1</v>
      </c>
      <c r="C914">
        <v>54</v>
      </c>
      <c r="D914" s="3">
        <v>159.19999999999999</v>
      </c>
      <c r="E914" s="3">
        <v>200.6</v>
      </c>
      <c r="F914" t="s">
        <v>7</v>
      </c>
      <c r="G914" s="2">
        <v>11013.72</v>
      </c>
      <c r="H914">
        <v>2</v>
      </c>
      <c r="I914" t="s">
        <v>5</v>
      </c>
      <c r="J914" s="1"/>
    </row>
    <row r="915" spans="1:10" x14ac:dyDescent="0.2">
      <c r="A915">
        <v>10915</v>
      </c>
      <c r="B915" t="s">
        <v>3</v>
      </c>
      <c r="C915">
        <v>50</v>
      </c>
      <c r="D915" s="3">
        <v>179.2</v>
      </c>
      <c r="E915" s="3">
        <v>213.79999999999998</v>
      </c>
      <c r="F915" t="s">
        <v>7</v>
      </c>
      <c r="G915" s="2">
        <v>41097.170000000006</v>
      </c>
      <c r="H915">
        <v>0</v>
      </c>
      <c r="I915" t="s">
        <v>4</v>
      </c>
      <c r="J915" s="1"/>
    </row>
    <row r="916" spans="1:10" x14ac:dyDescent="0.2">
      <c r="A916">
        <v>10916</v>
      </c>
      <c r="B916" t="s">
        <v>1</v>
      </c>
      <c r="C916">
        <v>50</v>
      </c>
      <c r="D916" s="3">
        <v>159.69999999999999</v>
      </c>
      <c r="E916" s="3">
        <v>99.899999999999991</v>
      </c>
      <c r="F916" t="s">
        <v>6</v>
      </c>
      <c r="G916" s="2">
        <v>19749.39</v>
      </c>
      <c r="H916">
        <v>3</v>
      </c>
      <c r="I916" t="s">
        <v>5</v>
      </c>
      <c r="J916" s="1"/>
    </row>
    <row r="917" spans="1:10" x14ac:dyDescent="0.2">
      <c r="A917">
        <v>10917</v>
      </c>
      <c r="B917" t="s">
        <v>2</v>
      </c>
      <c r="C917">
        <v>29</v>
      </c>
      <c r="D917" s="3">
        <v>149.69999999999999</v>
      </c>
      <c r="E917" s="3">
        <v>112.5</v>
      </c>
      <c r="F917" t="s">
        <v>6</v>
      </c>
      <c r="G917" s="2">
        <v>4906.41</v>
      </c>
      <c r="H917">
        <v>2</v>
      </c>
      <c r="I917" t="s">
        <v>5</v>
      </c>
      <c r="J917" s="1"/>
    </row>
    <row r="918" spans="1:10" x14ac:dyDescent="0.2">
      <c r="A918">
        <v>10918</v>
      </c>
      <c r="B918" t="s">
        <v>0</v>
      </c>
      <c r="C918">
        <v>40</v>
      </c>
      <c r="D918" s="3">
        <v>174.6</v>
      </c>
      <c r="E918" s="3">
        <v>249</v>
      </c>
      <c r="F918" t="s">
        <v>6</v>
      </c>
      <c r="G918" s="2">
        <v>15828.83</v>
      </c>
      <c r="H918">
        <v>4</v>
      </c>
      <c r="I918" t="s">
        <v>5</v>
      </c>
      <c r="J918" s="1"/>
    </row>
    <row r="919" spans="1:10" x14ac:dyDescent="0.2">
      <c r="A919">
        <v>10919</v>
      </c>
      <c r="B919" t="s">
        <v>1</v>
      </c>
      <c r="C919">
        <v>31</v>
      </c>
      <c r="D919" s="3">
        <v>183.5</v>
      </c>
      <c r="E919" s="3">
        <v>238.29999999999998</v>
      </c>
      <c r="F919" t="s">
        <v>7</v>
      </c>
      <c r="G919" s="2">
        <v>3875.7400000000002</v>
      </c>
      <c r="H919">
        <v>1</v>
      </c>
      <c r="I919" t="s">
        <v>5</v>
      </c>
      <c r="J919" s="1"/>
    </row>
    <row r="920" spans="1:10" x14ac:dyDescent="0.2">
      <c r="A920">
        <v>10920</v>
      </c>
      <c r="B920" t="s">
        <v>3</v>
      </c>
      <c r="C920">
        <v>45</v>
      </c>
      <c r="D920" s="3">
        <v>168.7</v>
      </c>
      <c r="E920" s="3">
        <v>218</v>
      </c>
      <c r="F920" t="s">
        <v>7</v>
      </c>
      <c r="G920" s="2">
        <v>7448.41</v>
      </c>
      <c r="H920">
        <v>0</v>
      </c>
      <c r="I920" t="s">
        <v>5</v>
      </c>
      <c r="J920" s="1"/>
    </row>
    <row r="921" spans="1:10" x14ac:dyDescent="0.2">
      <c r="A921">
        <v>10921</v>
      </c>
      <c r="B921" t="s">
        <v>1</v>
      </c>
      <c r="C921">
        <v>35</v>
      </c>
      <c r="D921" s="3">
        <v>184.79999999999998</v>
      </c>
      <c r="E921" s="3">
        <v>298.8</v>
      </c>
      <c r="F921" t="s">
        <v>6</v>
      </c>
      <c r="G921" s="2">
        <v>5846.92</v>
      </c>
      <c r="H921">
        <v>2</v>
      </c>
      <c r="I921" t="s">
        <v>5</v>
      </c>
      <c r="J921" s="1"/>
    </row>
    <row r="922" spans="1:10" x14ac:dyDescent="0.2">
      <c r="A922">
        <v>10922</v>
      </c>
      <c r="B922" t="s">
        <v>0</v>
      </c>
      <c r="C922">
        <v>44</v>
      </c>
      <c r="D922" s="3">
        <v>189.4</v>
      </c>
      <c r="E922" s="3">
        <v>245.5</v>
      </c>
      <c r="F922" t="s">
        <v>7</v>
      </c>
      <c r="G922" s="2">
        <v>7726.8600000000006</v>
      </c>
      <c r="H922">
        <v>2</v>
      </c>
      <c r="I922" t="s">
        <v>5</v>
      </c>
      <c r="J922" s="1"/>
    </row>
    <row r="923" spans="1:10" x14ac:dyDescent="0.2">
      <c r="A923">
        <v>10923</v>
      </c>
      <c r="B923" t="s">
        <v>2</v>
      </c>
      <c r="C923">
        <v>29</v>
      </c>
      <c r="D923" s="3">
        <v>163.4</v>
      </c>
      <c r="E923" s="3">
        <v>168.79999999999998</v>
      </c>
      <c r="F923" t="s">
        <v>7</v>
      </c>
      <c r="G923" s="2">
        <v>19442.359999999997</v>
      </c>
      <c r="H923">
        <v>2</v>
      </c>
      <c r="I923" t="s">
        <v>5</v>
      </c>
      <c r="J923" s="1"/>
    </row>
    <row r="924" spans="1:10" x14ac:dyDescent="0.2">
      <c r="A924">
        <v>10924</v>
      </c>
      <c r="B924" t="s">
        <v>1</v>
      </c>
      <c r="C924">
        <v>18</v>
      </c>
      <c r="D924" s="3">
        <v>190.4</v>
      </c>
      <c r="E924" s="3">
        <v>272.40000000000003</v>
      </c>
      <c r="F924" t="s">
        <v>7</v>
      </c>
      <c r="G924" s="2">
        <v>1146.8</v>
      </c>
      <c r="H924">
        <v>0</v>
      </c>
      <c r="I924" t="s">
        <v>5</v>
      </c>
      <c r="J924" s="1"/>
    </row>
    <row r="925" spans="1:10" x14ac:dyDescent="0.2">
      <c r="A925">
        <v>10925</v>
      </c>
      <c r="B925" t="s">
        <v>3</v>
      </c>
      <c r="C925">
        <v>51</v>
      </c>
      <c r="D925" s="3">
        <v>175.5</v>
      </c>
      <c r="E925" s="3">
        <v>205.1</v>
      </c>
      <c r="F925" t="s">
        <v>6</v>
      </c>
      <c r="G925" s="2">
        <v>9866.31</v>
      </c>
      <c r="H925">
        <v>0</v>
      </c>
      <c r="I925" t="s">
        <v>5</v>
      </c>
      <c r="J925" s="1"/>
    </row>
    <row r="926" spans="1:10" x14ac:dyDescent="0.2">
      <c r="A926">
        <v>10926</v>
      </c>
      <c r="B926" t="s">
        <v>1</v>
      </c>
      <c r="C926">
        <v>50</v>
      </c>
      <c r="D926" s="3">
        <v>177.29999999999998</v>
      </c>
      <c r="E926" s="3">
        <v>191.6</v>
      </c>
      <c r="F926" t="s">
        <v>7</v>
      </c>
      <c r="G926" s="2">
        <v>9048.0300000000007</v>
      </c>
      <c r="H926">
        <v>1</v>
      </c>
      <c r="I926" t="s">
        <v>5</v>
      </c>
      <c r="J926" s="1"/>
    </row>
    <row r="927" spans="1:10" x14ac:dyDescent="0.2">
      <c r="A927">
        <v>10927</v>
      </c>
      <c r="B927" t="s">
        <v>1</v>
      </c>
      <c r="C927">
        <v>21</v>
      </c>
      <c r="D927" s="3">
        <v>181.7</v>
      </c>
      <c r="E927" s="3">
        <v>185.29999999999998</v>
      </c>
      <c r="F927" t="s">
        <v>7</v>
      </c>
      <c r="G927" s="2">
        <v>1532.47</v>
      </c>
      <c r="H927">
        <v>0</v>
      </c>
      <c r="I927" t="s">
        <v>5</v>
      </c>
      <c r="J927" s="1"/>
    </row>
    <row r="928" spans="1:10" x14ac:dyDescent="0.2">
      <c r="A928">
        <v>10928</v>
      </c>
      <c r="B928" t="s">
        <v>3</v>
      </c>
      <c r="C928">
        <v>34</v>
      </c>
      <c r="D928" s="3">
        <v>163.79999999999998</v>
      </c>
      <c r="E928" s="3">
        <v>180.79999999999998</v>
      </c>
      <c r="F928" t="s">
        <v>7</v>
      </c>
      <c r="G928" s="2">
        <v>4518.83</v>
      </c>
      <c r="H928">
        <v>0</v>
      </c>
      <c r="I928" t="s">
        <v>5</v>
      </c>
      <c r="J928" s="1"/>
    </row>
    <row r="929" spans="1:10" x14ac:dyDescent="0.2">
      <c r="A929">
        <v>10929</v>
      </c>
      <c r="B929" t="s">
        <v>1</v>
      </c>
      <c r="C929">
        <v>52</v>
      </c>
      <c r="D929" s="3">
        <v>168.2</v>
      </c>
      <c r="E929" s="3">
        <v>116.8</v>
      </c>
      <c r="F929" t="s">
        <v>6</v>
      </c>
      <c r="G929" s="2">
        <v>12592.54</v>
      </c>
      <c r="H929">
        <v>5</v>
      </c>
      <c r="I929" t="s">
        <v>5</v>
      </c>
      <c r="J929" s="1"/>
    </row>
    <row r="930" spans="1:10" x14ac:dyDescent="0.2">
      <c r="A930">
        <v>10930</v>
      </c>
      <c r="B930" t="s">
        <v>2</v>
      </c>
      <c r="C930">
        <v>49</v>
      </c>
      <c r="D930" s="3">
        <v>163</v>
      </c>
      <c r="E930" s="3">
        <v>158.6</v>
      </c>
      <c r="F930" t="s">
        <v>7</v>
      </c>
      <c r="G930" s="2">
        <v>10269.459999999999</v>
      </c>
      <c r="H930">
        <v>3</v>
      </c>
      <c r="I930" t="s">
        <v>5</v>
      </c>
      <c r="J930" s="1"/>
    </row>
    <row r="931" spans="1:10" x14ac:dyDescent="0.2">
      <c r="A931">
        <v>10931</v>
      </c>
      <c r="B931" t="s">
        <v>3</v>
      </c>
      <c r="C931">
        <v>25</v>
      </c>
      <c r="D931" s="3">
        <v>156</v>
      </c>
      <c r="E931" s="3">
        <v>173.29999999999998</v>
      </c>
      <c r="F931" t="s">
        <v>7</v>
      </c>
      <c r="G931" s="2">
        <v>2721.3300000000004</v>
      </c>
      <c r="H931">
        <v>0</v>
      </c>
      <c r="I931" t="s">
        <v>5</v>
      </c>
      <c r="J931" s="1"/>
    </row>
    <row r="932" spans="1:10" x14ac:dyDescent="0.2">
      <c r="A932">
        <v>10932</v>
      </c>
      <c r="B932" t="s">
        <v>3</v>
      </c>
      <c r="C932">
        <v>22</v>
      </c>
      <c r="D932" s="3">
        <v>172.6</v>
      </c>
      <c r="E932" s="3">
        <v>144.69999999999999</v>
      </c>
      <c r="F932" t="s">
        <v>7</v>
      </c>
      <c r="G932" s="2">
        <v>4005.4300000000003</v>
      </c>
      <c r="H932">
        <v>3</v>
      </c>
      <c r="I932" t="s">
        <v>5</v>
      </c>
      <c r="J932" s="1"/>
    </row>
    <row r="933" spans="1:10" x14ac:dyDescent="0.2">
      <c r="A933">
        <v>10933</v>
      </c>
      <c r="B933" t="s">
        <v>2</v>
      </c>
      <c r="C933">
        <v>27</v>
      </c>
      <c r="D933" s="3">
        <v>158.9</v>
      </c>
      <c r="E933" s="3">
        <v>134.1</v>
      </c>
      <c r="F933" t="s">
        <v>6</v>
      </c>
      <c r="G933" s="2">
        <v>3353.48</v>
      </c>
      <c r="H933">
        <v>0</v>
      </c>
      <c r="I933" t="s">
        <v>5</v>
      </c>
      <c r="J933" s="1"/>
    </row>
    <row r="934" spans="1:10" x14ac:dyDescent="0.2">
      <c r="A934">
        <v>10934</v>
      </c>
      <c r="B934" t="s">
        <v>0</v>
      </c>
      <c r="C934">
        <v>57</v>
      </c>
      <c r="D934" s="3">
        <v>163.29999999999998</v>
      </c>
      <c r="E934" s="3">
        <v>125.69999999999999</v>
      </c>
      <c r="F934" t="s">
        <v>7</v>
      </c>
      <c r="G934" s="2">
        <v>11576.13</v>
      </c>
      <c r="H934">
        <v>1</v>
      </c>
      <c r="I934" t="s">
        <v>5</v>
      </c>
      <c r="J934" s="1"/>
    </row>
    <row r="935" spans="1:10" x14ac:dyDescent="0.2">
      <c r="A935">
        <v>10935</v>
      </c>
      <c r="B935" t="s">
        <v>2</v>
      </c>
      <c r="C935">
        <v>19</v>
      </c>
      <c r="D935" s="3">
        <v>182.9</v>
      </c>
      <c r="E935" s="3">
        <v>275.70000000000005</v>
      </c>
      <c r="F935" t="s">
        <v>6</v>
      </c>
      <c r="G935" s="2">
        <v>17748.509999999998</v>
      </c>
      <c r="H935">
        <v>0</v>
      </c>
      <c r="I935" t="s">
        <v>4</v>
      </c>
      <c r="J935" s="1"/>
    </row>
    <row r="936" spans="1:10" x14ac:dyDescent="0.2">
      <c r="A936">
        <v>10936</v>
      </c>
      <c r="B936" t="s">
        <v>3</v>
      </c>
      <c r="C936">
        <v>48</v>
      </c>
      <c r="D936" s="3">
        <v>161.1</v>
      </c>
      <c r="E936" s="3">
        <v>152.69999999999999</v>
      </c>
      <c r="F936" t="s">
        <v>6</v>
      </c>
      <c r="G936" s="2">
        <v>10043.25</v>
      </c>
      <c r="H936">
        <v>2</v>
      </c>
      <c r="I936" t="s">
        <v>5</v>
      </c>
      <c r="J936" s="1"/>
    </row>
    <row r="937" spans="1:10" x14ac:dyDescent="0.2">
      <c r="A937">
        <v>10937</v>
      </c>
      <c r="B937" t="s">
        <v>2</v>
      </c>
      <c r="C937">
        <v>43</v>
      </c>
      <c r="D937" s="3">
        <v>165.29999999999998</v>
      </c>
      <c r="E937" s="3">
        <v>277.5</v>
      </c>
      <c r="F937" t="s">
        <v>7</v>
      </c>
      <c r="G937" s="2">
        <v>8410.0500000000011</v>
      </c>
      <c r="H937">
        <v>3</v>
      </c>
      <c r="I937" t="s">
        <v>5</v>
      </c>
      <c r="J937" s="1"/>
    </row>
    <row r="938" spans="1:10" x14ac:dyDescent="0.2">
      <c r="A938">
        <v>10938</v>
      </c>
      <c r="B938" t="s">
        <v>3</v>
      </c>
      <c r="C938">
        <v>54</v>
      </c>
      <c r="D938" s="3">
        <v>177</v>
      </c>
      <c r="E938" s="3">
        <v>223.1</v>
      </c>
      <c r="F938" t="s">
        <v>7</v>
      </c>
      <c r="G938" s="2">
        <v>48549.18</v>
      </c>
      <c r="H938">
        <v>3</v>
      </c>
      <c r="I938" t="s">
        <v>4</v>
      </c>
      <c r="J938" s="1"/>
    </row>
    <row r="939" spans="1:10" x14ac:dyDescent="0.2">
      <c r="A939">
        <v>10939</v>
      </c>
      <c r="B939" t="s">
        <v>0</v>
      </c>
      <c r="C939">
        <v>23</v>
      </c>
      <c r="D939" s="3">
        <v>175.29999999999998</v>
      </c>
      <c r="E939" s="3">
        <v>228.7</v>
      </c>
      <c r="F939" t="s">
        <v>6</v>
      </c>
      <c r="G939" s="2">
        <v>10795.94</v>
      </c>
      <c r="H939">
        <v>0</v>
      </c>
      <c r="I939" t="s">
        <v>5</v>
      </c>
      <c r="J939" s="1"/>
    </row>
    <row r="940" spans="1:10" x14ac:dyDescent="0.2">
      <c r="A940">
        <v>10940</v>
      </c>
      <c r="B940" t="s">
        <v>3</v>
      </c>
      <c r="C940">
        <v>57</v>
      </c>
      <c r="D940" s="3">
        <v>166.5</v>
      </c>
      <c r="E940" s="3">
        <v>218.9</v>
      </c>
      <c r="F940" t="s">
        <v>7</v>
      </c>
      <c r="G940" s="2">
        <v>20709.03</v>
      </c>
      <c r="H940">
        <v>0</v>
      </c>
      <c r="I940" t="s">
        <v>5</v>
      </c>
      <c r="J940" s="1"/>
    </row>
    <row r="941" spans="1:10" x14ac:dyDescent="0.2">
      <c r="A941">
        <v>10941</v>
      </c>
      <c r="B941" t="s">
        <v>3</v>
      </c>
      <c r="C941">
        <v>47</v>
      </c>
      <c r="D941" s="3">
        <v>153.5</v>
      </c>
      <c r="E941" s="3">
        <v>187</v>
      </c>
      <c r="F941" t="s">
        <v>7</v>
      </c>
      <c r="G941" s="2">
        <v>10407.09</v>
      </c>
      <c r="H941">
        <v>4</v>
      </c>
      <c r="I941" t="s">
        <v>5</v>
      </c>
      <c r="J941" s="1"/>
    </row>
    <row r="942" spans="1:10" x14ac:dyDescent="0.2">
      <c r="A942">
        <v>10942</v>
      </c>
      <c r="B942" t="s">
        <v>3</v>
      </c>
      <c r="C942">
        <v>60</v>
      </c>
      <c r="D942" s="3">
        <v>158.6</v>
      </c>
      <c r="E942" s="3">
        <v>211.1</v>
      </c>
      <c r="F942" t="s">
        <v>7</v>
      </c>
      <c r="G942" s="2">
        <v>30260</v>
      </c>
      <c r="H942">
        <v>0</v>
      </c>
      <c r="I942" t="s">
        <v>5</v>
      </c>
      <c r="J942" s="1"/>
    </row>
    <row r="943" spans="1:10" x14ac:dyDescent="0.2">
      <c r="A943">
        <v>10943</v>
      </c>
      <c r="B943" t="s">
        <v>1</v>
      </c>
      <c r="C943">
        <v>61</v>
      </c>
      <c r="D943" s="3">
        <v>166.79999999999998</v>
      </c>
      <c r="E943" s="3">
        <v>212.9</v>
      </c>
      <c r="F943" t="s">
        <v>6</v>
      </c>
      <c r="G943" s="2">
        <v>36580.29</v>
      </c>
      <c r="H943">
        <v>4</v>
      </c>
      <c r="I943" t="s">
        <v>5</v>
      </c>
      <c r="J943" s="1"/>
    </row>
    <row r="944" spans="1:10" x14ac:dyDescent="0.2">
      <c r="A944">
        <v>10944</v>
      </c>
      <c r="B944" t="s">
        <v>1</v>
      </c>
      <c r="C944">
        <v>42</v>
      </c>
      <c r="D944" s="3">
        <v>161.4</v>
      </c>
      <c r="E944" s="3">
        <v>136.9</v>
      </c>
      <c r="F944" t="s">
        <v>6</v>
      </c>
      <c r="G944" s="2">
        <v>7046.7300000000005</v>
      </c>
      <c r="H944">
        <v>1</v>
      </c>
      <c r="I944" t="s">
        <v>5</v>
      </c>
      <c r="J944" s="1"/>
    </row>
    <row r="945" spans="1:10" x14ac:dyDescent="0.2">
      <c r="A945">
        <v>10945</v>
      </c>
      <c r="B945" t="s">
        <v>3</v>
      </c>
      <c r="C945">
        <v>53</v>
      </c>
      <c r="D945" s="3">
        <v>167.7</v>
      </c>
      <c r="E945" s="3">
        <v>160</v>
      </c>
      <c r="F945" t="s">
        <v>6</v>
      </c>
      <c r="G945" s="2">
        <v>24873.39</v>
      </c>
      <c r="H945">
        <v>3</v>
      </c>
      <c r="I945" t="s">
        <v>4</v>
      </c>
      <c r="J945" s="1"/>
    </row>
    <row r="946" spans="1:10" x14ac:dyDescent="0.2">
      <c r="A946">
        <v>10946</v>
      </c>
      <c r="B946" t="s">
        <v>0</v>
      </c>
      <c r="C946">
        <v>55</v>
      </c>
      <c r="D946" s="3">
        <v>170.7</v>
      </c>
      <c r="E946" s="3">
        <v>259.90000000000003</v>
      </c>
      <c r="F946" t="s">
        <v>7</v>
      </c>
      <c r="G946" s="2">
        <v>20630.289999999997</v>
      </c>
      <c r="H946">
        <v>0</v>
      </c>
      <c r="I946" t="s">
        <v>5</v>
      </c>
      <c r="J946" s="1"/>
    </row>
    <row r="947" spans="1:10" x14ac:dyDescent="0.2">
      <c r="A947">
        <v>10947</v>
      </c>
      <c r="B947" t="s">
        <v>3</v>
      </c>
      <c r="C947">
        <v>23</v>
      </c>
      <c r="D947" s="3">
        <v>182.29999999999998</v>
      </c>
      <c r="E947" s="3">
        <v>239.6</v>
      </c>
      <c r="F947" t="s">
        <v>6</v>
      </c>
      <c r="G947" s="2">
        <v>40904.200000000004</v>
      </c>
      <c r="H947">
        <v>1</v>
      </c>
      <c r="I947" t="s">
        <v>4</v>
      </c>
      <c r="J947" s="1"/>
    </row>
    <row r="948" spans="1:10" x14ac:dyDescent="0.2">
      <c r="A948">
        <v>10948</v>
      </c>
      <c r="B948" t="s">
        <v>0</v>
      </c>
      <c r="C948">
        <v>20</v>
      </c>
      <c r="D948" s="3">
        <v>182.1</v>
      </c>
      <c r="E948" s="3">
        <v>283.8</v>
      </c>
      <c r="F948" t="s">
        <v>6</v>
      </c>
      <c r="G948" s="2">
        <v>4830.63</v>
      </c>
      <c r="H948">
        <v>5</v>
      </c>
      <c r="I948" t="s">
        <v>5</v>
      </c>
      <c r="J948" s="1"/>
    </row>
    <row r="949" spans="1:10" x14ac:dyDescent="0.2">
      <c r="A949">
        <v>10949</v>
      </c>
      <c r="B949" t="s">
        <v>0</v>
      </c>
      <c r="C949">
        <v>39</v>
      </c>
      <c r="D949" s="3">
        <v>186.1</v>
      </c>
      <c r="E949" s="3">
        <v>260.40000000000003</v>
      </c>
      <c r="F949" t="s">
        <v>6</v>
      </c>
      <c r="G949" s="2">
        <v>7418.5300000000007</v>
      </c>
      <c r="H949">
        <v>3</v>
      </c>
      <c r="I949" t="s">
        <v>5</v>
      </c>
      <c r="J949" s="1"/>
    </row>
    <row r="950" spans="1:10" x14ac:dyDescent="0.2">
      <c r="A950">
        <v>10950</v>
      </c>
      <c r="B950" t="s">
        <v>1</v>
      </c>
      <c r="C950">
        <v>26</v>
      </c>
      <c r="D950" s="3">
        <v>156.79999999999998</v>
      </c>
      <c r="E950" s="3">
        <v>124.6</v>
      </c>
      <c r="F950" t="s">
        <v>6</v>
      </c>
      <c r="G950" s="2">
        <v>3981.98</v>
      </c>
      <c r="H950">
        <v>2</v>
      </c>
      <c r="I950" t="s">
        <v>5</v>
      </c>
      <c r="J950" s="1"/>
    </row>
    <row r="951" spans="1:10" x14ac:dyDescent="0.2">
      <c r="A951">
        <v>10951</v>
      </c>
      <c r="B951" t="s">
        <v>1</v>
      </c>
      <c r="C951">
        <v>23</v>
      </c>
      <c r="D951" s="3">
        <v>167.7</v>
      </c>
      <c r="E951" s="3">
        <v>152.4</v>
      </c>
      <c r="F951" t="s">
        <v>7</v>
      </c>
      <c r="G951" s="2">
        <v>1824.29</v>
      </c>
      <c r="H951">
        <v>0</v>
      </c>
      <c r="I951" t="s">
        <v>5</v>
      </c>
      <c r="J951" s="1"/>
    </row>
    <row r="952" spans="1:10" x14ac:dyDescent="0.2">
      <c r="A952">
        <v>10952</v>
      </c>
      <c r="B952" t="s">
        <v>1</v>
      </c>
      <c r="C952">
        <v>39</v>
      </c>
      <c r="D952" s="3">
        <v>181.1</v>
      </c>
      <c r="E952" s="3">
        <v>256</v>
      </c>
      <c r="F952" t="s">
        <v>6</v>
      </c>
      <c r="G952" s="2">
        <v>5662.2300000000005</v>
      </c>
      <c r="H952">
        <v>0</v>
      </c>
      <c r="I952" t="s">
        <v>5</v>
      </c>
      <c r="J952" s="1"/>
    </row>
    <row r="953" spans="1:10" x14ac:dyDescent="0.2">
      <c r="A953">
        <v>10953</v>
      </c>
      <c r="B953" t="s">
        <v>1</v>
      </c>
      <c r="C953">
        <v>48</v>
      </c>
      <c r="D953" s="3">
        <v>157.6</v>
      </c>
      <c r="E953" s="3">
        <v>178.29999999999998</v>
      </c>
      <c r="F953" t="s">
        <v>6</v>
      </c>
      <c r="G953" s="2">
        <v>8280.630000000001</v>
      </c>
      <c r="H953">
        <v>0</v>
      </c>
      <c r="I953" t="s">
        <v>5</v>
      </c>
      <c r="J953" s="1"/>
    </row>
    <row r="954" spans="1:10" x14ac:dyDescent="0.2">
      <c r="A954">
        <v>10954</v>
      </c>
      <c r="B954" t="s">
        <v>1</v>
      </c>
      <c r="C954">
        <v>36</v>
      </c>
      <c r="D954" s="3">
        <v>158.29999999999998</v>
      </c>
      <c r="E954" s="3">
        <v>215</v>
      </c>
      <c r="F954" t="s">
        <v>7</v>
      </c>
      <c r="G954" s="2">
        <v>4399.74</v>
      </c>
      <c r="H954">
        <v>0</v>
      </c>
      <c r="I954" t="s">
        <v>5</v>
      </c>
      <c r="J954" s="1"/>
    </row>
    <row r="955" spans="1:10" x14ac:dyDescent="0.2">
      <c r="A955">
        <v>10955</v>
      </c>
      <c r="B955" t="s">
        <v>0</v>
      </c>
      <c r="C955">
        <v>27</v>
      </c>
      <c r="D955" s="3">
        <v>170.7</v>
      </c>
      <c r="E955" s="3">
        <v>229.4</v>
      </c>
      <c r="F955" t="s">
        <v>6</v>
      </c>
      <c r="G955" s="2">
        <v>3578</v>
      </c>
      <c r="H955">
        <v>1</v>
      </c>
      <c r="I955" t="s">
        <v>5</v>
      </c>
      <c r="J955" s="1"/>
    </row>
    <row r="956" spans="1:10" x14ac:dyDescent="0.2">
      <c r="A956">
        <v>10956</v>
      </c>
      <c r="B956" t="s">
        <v>1</v>
      </c>
      <c r="C956">
        <v>40</v>
      </c>
      <c r="D956" s="3">
        <v>157.69999999999999</v>
      </c>
      <c r="E956" s="3">
        <v>112.39999999999999</v>
      </c>
      <c r="F956" t="s">
        <v>7</v>
      </c>
      <c r="G956" s="2">
        <v>5415.67</v>
      </c>
      <c r="H956">
        <v>0</v>
      </c>
      <c r="I956" t="s">
        <v>5</v>
      </c>
      <c r="J956" s="1"/>
    </row>
    <row r="957" spans="1:10" x14ac:dyDescent="0.2">
      <c r="A957">
        <v>10957</v>
      </c>
      <c r="B957" t="s">
        <v>2</v>
      </c>
      <c r="C957">
        <v>54</v>
      </c>
      <c r="D957" s="3">
        <v>163.4</v>
      </c>
      <c r="E957" s="3">
        <v>102.39999999999999</v>
      </c>
      <c r="F957" t="s">
        <v>7</v>
      </c>
      <c r="G957" s="2">
        <v>10231.5</v>
      </c>
      <c r="H957">
        <v>0</v>
      </c>
      <c r="I957" t="s">
        <v>5</v>
      </c>
      <c r="J957" s="1"/>
    </row>
    <row r="958" spans="1:10" x14ac:dyDescent="0.2">
      <c r="A958">
        <v>10958</v>
      </c>
      <c r="B958" t="s">
        <v>1</v>
      </c>
      <c r="C958">
        <v>19</v>
      </c>
      <c r="D958" s="3">
        <v>175.29999999999998</v>
      </c>
      <c r="E958" s="3">
        <v>240.7</v>
      </c>
      <c r="F958" t="s">
        <v>7</v>
      </c>
      <c r="G958" s="2">
        <v>39722.75</v>
      </c>
      <c r="H958">
        <v>0</v>
      </c>
      <c r="I958" t="s">
        <v>4</v>
      </c>
      <c r="J958" s="1"/>
    </row>
    <row r="959" spans="1:10" x14ac:dyDescent="0.2">
      <c r="A959">
        <v>10959</v>
      </c>
      <c r="B959" t="s">
        <v>0</v>
      </c>
      <c r="C959">
        <v>31</v>
      </c>
      <c r="D959" s="3">
        <v>165.6</v>
      </c>
      <c r="E959" s="3">
        <v>221.6</v>
      </c>
      <c r="F959" t="s">
        <v>6</v>
      </c>
      <c r="G959" s="2">
        <v>3761.3</v>
      </c>
      <c r="H959">
        <v>0</v>
      </c>
      <c r="I959" t="s">
        <v>5</v>
      </c>
      <c r="J959" s="1"/>
    </row>
    <row r="960" spans="1:10" x14ac:dyDescent="0.2">
      <c r="A960">
        <v>10960</v>
      </c>
      <c r="B960" t="s">
        <v>1</v>
      </c>
      <c r="C960">
        <v>18</v>
      </c>
      <c r="D960" s="3">
        <v>186.6</v>
      </c>
      <c r="E960" s="3">
        <v>214.4</v>
      </c>
      <c r="F960" t="s">
        <v>6</v>
      </c>
      <c r="G960" s="2">
        <v>2219.4500000000003</v>
      </c>
      <c r="H960">
        <v>1</v>
      </c>
      <c r="I960" t="s">
        <v>5</v>
      </c>
      <c r="J960" s="1"/>
    </row>
    <row r="961" spans="1:10" x14ac:dyDescent="0.2">
      <c r="A961">
        <v>10961</v>
      </c>
      <c r="B961" t="s">
        <v>1</v>
      </c>
      <c r="C961">
        <v>48</v>
      </c>
      <c r="D961" s="3">
        <v>168.4</v>
      </c>
      <c r="E961" s="3">
        <v>222.1</v>
      </c>
      <c r="F961" t="s">
        <v>7</v>
      </c>
      <c r="G961" s="2">
        <v>7789.64</v>
      </c>
      <c r="H961">
        <v>0</v>
      </c>
      <c r="I961" t="s">
        <v>5</v>
      </c>
      <c r="J961" s="1"/>
    </row>
    <row r="962" spans="1:10" x14ac:dyDescent="0.2">
      <c r="A962">
        <v>10962</v>
      </c>
      <c r="B962" t="s">
        <v>0</v>
      </c>
      <c r="C962">
        <v>49</v>
      </c>
      <c r="D962" s="3">
        <v>175.2</v>
      </c>
      <c r="E962" s="3">
        <v>165.9</v>
      </c>
      <c r="F962" t="s">
        <v>6</v>
      </c>
      <c r="G962" s="2">
        <v>9182.17</v>
      </c>
      <c r="H962">
        <v>1</v>
      </c>
      <c r="I962" t="s">
        <v>5</v>
      </c>
      <c r="J962" s="1"/>
    </row>
    <row r="963" spans="1:10" x14ac:dyDescent="0.2">
      <c r="A963">
        <v>10963</v>
      </c>
      <c r="B963" t="s">
        <v>1</v>
      </c>
      <c r="C963">
        <v>50</v>
      </c>
      <c r="D963" s="3">
        <v>154.69999999999999</v>
      </c>
      <c r="E963" s="3">
        <v>114.3</v>
      </c>
      <c r="F963" t="s">
        <v>7</v>
      </c>
      <c r="G963" s="2">
        <v>8442.67</v>
      </c>
      <c r="H963">
        <v>0</v>
      </c>
      <c r="I963" t="s">
        <v>5</v>
      </c>
      <c r="J963" s="1"/>
    </row>
    <row r="964" spans="1:10" x14ac:dyDescent="0.2">
      <c r="A964">
        <v>10964</v>
      </c>
      <c r="B964" t="s">
        <v>2</v>
      </c>
      <c r="C964">
        <v>26</v>
      </c>
      <c r="D964" s="3">
        <v>164.2</v>
      </c>
      <c r="E964" s="3">
        <v>222.5</v>
      </c>
      <c r="F964" t="s">
        <v>7</v>
      </c>
      <c r="G964" s="2">
        <v>2680.9500000000003</v>
      </c>
      <c r="H964">
        <v>0</v>
      </c>
      <c r="I964" t="s">
        <v>5</v>
      </c>
      <c r="J964" s="1"/>
    </row>
    <row r="965" spans="1:10" x14ac:dyDescent="0.2">
      <c r="A965">
        <v>10965</v>
      </c>
      <c r="B965" t="s">
        <v>3</v>
      </c>
      <c r="C965">
        <v>36</v>
      </c>
      <c r="D965" s="3">
        <v>157.9</v>
      </c>
      <c r="E965" s="3">
        <v>183.1</v>
      </c>
      <c r="F965" t="s">
        <v>7</v>
      </c>
      <c r="G965" s="2">
        <v>6746.75</v>
      </c>
      <c r="H965">
        <v>3</v>
      </c>
      <c r="I965" t="s">
        <v>5</v>
      </c>
      <c r="J965" s="1"/>
    </row>
    <row r="966" spans="1:10" x14ac:dyDescent="0.2">
      <c r="A966">
        <v>10966</v>
      </c>
      <c r="B966" t="s">
        <v>2</v>
      </c>
      <c r="C966">
        <v>47</v>
      </c>
      <c r="D966" s="3">
        <v>174.6</v>
      </c>
      <c r="E966" s="3">
        <v>269.90000000000003</v>
      </c>
      <c r="F966" t="s">
        <v>6</v>
      </c>
      <c r="G966" s="2">
        <v>8930.94</v>
      </c>
      <c r="H966">
        <v>1</v>
      </c>
      <c r="I966" t="s">
        <v>5</v>
      </c>
      <c r="J966" s="1"/>
    </row>
    <row r="967" spans="1:10" x14ac:dyDescent="0.2">
      <c r="A967">
        <v>10967</v>
      </c>
      <c r="B967" t="s">
        <v>2</v>
      </c>
      <c r="C967">
        <v>28</v>
      </c>
      <c r="D967" s="3">
        <v>162.19999999999999</v>
      </c>
      <c r="E967" s="3">
        <v>171.7</v>
      </c>
      <c r="F967" t="s">
        <v>7</v>
      </c>
      <c r="G967" s="2">
        <v>19673.34</v>
      </c>
      <c r="H967">
        <v>0</v>
      </c>
      <c r="I967" t="s">
        <v>5</v>
      </c>
      <c r="J967" s="1"/>
    </row>
    <row r="968" spans="1:10" x14ac:dyDescent="0.2">
      <c r="A968">
        <v>10968</v>
      </c>
      <c r="B968" t="s">
        <v>2</v>
      </c>
      <c r="C968">
        <v>50</v>
      </c>
      <c r="D968" s="3">
        <v>157.69999999999999</v>
      </c>
      <c r="E968" s="3">
        <v>174.9</v>
      </c>
      <c r="F968" t="s">
        <v>6</v>
      </c>
      <c r="G968" s="2">
        <v>10493.95</v>
      </c>
      <c r="H968">
        <v>2</v>
      </c>
      <c r="I968" t="s">
        <v>5</v>
      </c>
      <c r="J968" s="1"/>
    </row>
    <row r="969" spans="1:10" x14ac:dyDescent="0.2">
      <c r="A969">
        <v>10969</v>
      </c>
      <c r="B969" t="s">
        <v>0</v>
      </c>
      <c r="C969">
        <v>26</v>
      </c>
      <c r="D969" s="3">
        <v>182.7</v>
      </c>
      <c r="E969" s="3">
        <v>219.29999999999998</v>
      </c>
      <c r="F969" t="s">
        <v>7</v>
      </c>
      <c r="G969" s="2">
        <v>36085.22</v>
      </c>
      <c r="H969">
        <v>2</v>
      </c>
      <c r="I969" t="s">
        <v>4</v>
      </c>
      <c r="J969" s="1"/>
    </row>
    <row r="970" spans="1:10" x14ac:dyDescent="0.2">
      <c r="A970">
        <v>10970</v>
      </c>
      <c r="B970" t="s">
        <v>1</v>
      </c>
      <c r="C970">
        <v>52</v>
      </c>
      <c r="D970" s="3">
        <v>164.1</v>
      </c>
      <c r="E970" s="3">
        <v>113.3</v>
      </c>
      <c r="F970" t="s">
        <v>6</v>
      </c>
      <c r="G970" s="2">
        <v>27118</v>
      </c>
      <c r="H970">
        <v>0</v>
      </c>
      <c r="I970" t="s">
        <v>5</v>
      </c>
      <c r="J970" s="1"/>
    </row>
    <row r="971" spans="1:10" x14ac:dyDescent="0.2">
      <c r="A971">
        <v>10971</v>
      </c>
      <c r="B971" t="s">
        <v>0</v>
      </c>
      <c r="C971">
        <v>30</v>
      </c>
      <c r="D971" s="3">
        <v>180</v>
      </c>
      <c r="E971" s="3">
        <v>214.4</v>
      </c>
      <c r="F971" t="s">
        <v>7</v>
      </c>
      <c r="G971" s="2">
        <v>3659.3500000000004</v>
      </c>
      <c r="H971">
        <v>1</v>
      </c>
      <c r="I971" t="s">
        <v>5</v>
      </c>
      <c r="J971" s="1"/>
    </row>
    <row r="972" spans="1:10" x14ac:dyDescent="0.2">
      <c r="A972">
        <v>10972</v>
      </c>
      <c r="B972" t="s">
        <v>0</v>
      </c>
      <c r="C972">
        <v>54</v>
      </c>
      <c r="D972" s="3">
        <v>180.2</v>
      </c>
      <c r="E972" s="3">
        <v>192.1</v>
      </c>
      <c r="F972" t="s">
        <v>6</v>
      </c>
      <c r="G972" s="2">
        <v>12105.32</v>
      </c>
      <c r="H972">
        <v>3</v>
      </c>
      <c r="I972" t="s">
        <v>5</v>
      </c>
      <c r="J972" s="1"/>
    </row>
    <row r="973" spans="1:10" x14ac:dyDescent="0.2">
      <c r="A973">
        <v>10973</v>
      </c>
      <c r="B973" t="s">
        <v>1</v>
      </c>
      <c r="C973">
        <v>32</v>
      </c>
      <c r="D973" s="3">
        <v>154.4</v>
      </c>
      <c r="E973" s="3">
        <v>208.5</v>
      </c>
      <c r="F973" t="s">
        <v>6</v>
      </c>
      <c r="G973" s="2">
        <v>17626.239999999998</v>
      </c>
      <c r="H973">
        <v>1</v>
      </c>
      <c r="I973" t="s">
        <v>5</v>
      </c>
      <c r="J973" s="1"/>
    </row>
    <row r="974" spans="1:10" x14ac:dyDescent="0.2">
      <c r="A974">
        <v>10974</v>
      </c>
      <c r="B974" t="s">
        <v>0</v>
      </c>
      <c r="C974">
        <v>19</v>
      </c>
      <c r="D974" s="3">
        <v>174.9</v>
      </c>
      <c r="E974" s="3">
        <v>176.5</v>
      </c>
      <c r="F974" t="s">
        <v>7</v>
      </c>
      <c r="G974" s="2">
        <v>1256.3</v>
      </c>
      <c r="H974">
        <v>0</v>
      </c>
      <c r="I974" t="s">
        <v>5</v>
      </c>
      <c r="J974" s="1"/>
    </row>
    <row r="975" spans="1:10" x14ac:dyDescent="0.2">
      <c r="A975">
        <v>10975</v>
      </c>
      <c r="B975" t="s">
        <v>0</v>
      </c>
      <c r="C975">
        <v>31</v>
      </c>
      <c r="D975" s="3">
        <v>174</v>
      </c>
      <c r="E975" s="3">
        <v>236.79999999999998</v>
      </c>
      <c r="F975" t="s">
        <v>7</v>
      </c>
      <c r="G975" s="2">
        <v>38711</v>
      </c>
      <c r="H975">
        <v>2</v>
      </c>
      <c r="I975" t="s">
        <v>4</v>
      </c>
      <c r="J975" s="1"/>
    </row>
    <row r="976" spans="1:10" x14ac:dyDescent="0.2">
      <c r="A976">
        <v>10976</v>
      </c>
      <c r="B976" t="s">
        <v>0</v>
      </c>
      <c r="C976">
        <v>38</v>
      </c>
      <c r="D976" s="3">
        <v>179.7</v>
      </c>
      <c r="E976" s="3">
        <v>252.9</v>
      </c>
      <c r="F976" t="s">
        <v>6</v>
      </c>
      <c r="G976" s="2">
        <v>6571.55</v>
      </c>
      <c r="H976">
        <v>2</v>
      </c>
      <c r="I976" t="s">
        <v>5</v>
      </c>
      <c r="J976" s="1"/>
    </row>
    <row r="977" spans="1:10" x14ac:dyDescent="0.2">
      <c r="A977">
        <v>10977</v>
      </c>
      <c r="B977" t="s">
        <v>2</v>
      </c>
      <c r="C977">
        <v>35</v>
      </c>
      <c r="D977" s="3">
        <v>164.5</v>
      </c>
      <c r="E977" s="3">
        <v>183.6</v>
      </c>
      <c r="F977" t="s">
        <v>7</v>
      </c>
      <c r="G977" s="2">
        <v>5729.01</v>
      </c>
      <c r="H977">
        <v>2</v>
      </c>
      <c r="I977" t="s">
        <v>5</v>
      </c>
      <c r="J977" s="1"/>
    </row>
    <row r="978" spans="1:10" x14ac:dyDescent="0.2">
      <c r="A978">
        <v>10978</v>
      </c>
      <c r="B978" t="s">
        <v>1</v>
      </c>
      <c r="C978">
        <v>25</v>
      </c>
      <c r="D978" s="3">
        <v>179.79999999999998</v>
      </c>
      <c r="E978" s="3">
        <v>130.6</v>
      </c>
      <c r="F978" t="s">
        <v>7</v>
      </c>
      <c r="G978" s="2">
        <v>4504.67</v>
      </c>
      <c r="H978">
        <v>4</v>
      </c>
      <c r="I978" t="s">
        <v>5</v>
      </c>
      <c r="J978" s="1"/>
    </row>
    <row r="979" spans="1:10" x14ac:dyDescent="0.2">
      <c r="A979">
        <v>10979</v>
      </c>
      <c r="B979" t="s">
        <v>0</v>
      </c>
      <c r="C979">
        <v>58</v>
      </c>
      <c r="D979" s="3">
        <v>177.6</v>
      </c>
      <c r="E979" s="3">
        <v>197.5</v>
      </c>
      <c r="F979" t="s">
        <v>6</v>
      </c>
      <c r="G979" s="2">
        <v>11837.16</v>
      </c>
      <c r="H979">
        <v>0</v>
      </c>
      <c r="I979" t="s">
        <v>5</v>
      </c>
      <c r="J979" s="1"/>
    </row>
    <row r="980" spans="1:10" x14ac:dyDescent="0.2">
      <c r="A980">
        <v>10980</v>
      </c>
      <c r="B980" t="s">
        <v>3</v>
      </c>
      <c r="C980">
        <v>43</v>
      </c>
      <c r="D980" s="3">
        <v>182.6</v>
      </c>
      <c r="E980" s="3">
        <v>202.1</v>
      </c>
      <c r="F980" t="s">
        <v>6</v>
      </c>
      <c r="G980" s="2">
        <v>21771.35</v>
      </c>
      <c r="H980">
        <v>1</v>
      </c>
      <c r="I980" t="s">
        <v>4</v>
      </c>
      <c r="J980" s="1"/>
    </row>
    <row r="981" spans="1:10" x14ac:dyDescent="0.2">
      <c r="A981">
        <v>10981</v>
      </c>
      <c r="B981" t="s">
        <v>0</v>
      </c>
      <c r="C981">
        <v>63</v>
      </c>
      <c r="D981" s="3">
        <v>184.2</v>
      </c>
      <c r="E981" s="3">
        <v>251.6</v>
      </c>
      <c r="F981" t="s">
        <v>7</v>
      </c>
      <c r="G981" s="2">
        <v>13393.76</v>
      </c>
      <c r="H981">
        <v>0</v>
      </c>
      <c r="I981" t="s">
        <v>5</v>
      </c>
      <c r="J981" s="1"/>
    </row>
    <row r="982" spans="1:10" x14ac:dyDescent="0.2">
      <c r="A982">
        <v>10982</v>
      </c>
      <c r="B982" t="s">
        <v>3</v>
      </c>
      <c r="C982">
        <v>51</v>
      </c>
      <c r="D982" s="3">
        <v>158.9</v>
      </c>
      <c r="E982" s="3">
        <v>135.29999999999998</v>
      </c>
      <c r="F982" t="s">
        <v>7</v>
      </c>
      <c r="G982" s="2">
        <v>9361.33</v>
      </c>
      <c r="H982">
        <v>0</v>
      </c>
      <c r="I982" t="s">
        <v>5</v>
      </c>
      <c r="J982" s="1"/>
    </row>
    <row r="983" spans="1:10" x14ac:dyDescent="0.2">
      <c r="A983">
        <v>10983</v>
      </c>
      <c r="B983" t="s">
        <v>3</v>
      </c>
      <c r="C983">
        <v>46</v>
      </c>
      <c r="D983" s="3">
        <v>169.5</v>
      </c>
      <c r="E983" s="3">
        <v>190</v>
      </c>
      <c r="F983" t="s">
        <v>7</v>
      </c>
      <c r="G983" s="2">
        <v>8334.59</v>
      </c>
      <c r="H983">
        <v>1</v>
      </c>
      <c r="I983" t="s">
        <v>5</v>
      </c>
      <c r="J983" s="1"/>
    </row>
    <row r="984" spans="1:10" x14ac:dyDescent="0.2">
      <c r="A984">
        <v>10984</v>
      </c>
      <c r="B984" t="s">
        <v>0</v>
      </c>
      <c r="C984">
        <v>22</v>
      </c>
      <c r="D984" s="3">
        <v>177.29999999999998</v>
      </c>
      <c r="E984" s="3">
        <v>248.29999999999998</v>
      </c>
      <c r="F984" t="s">
        <v>7</v>
      </c>
      <c r="G984" s="2">
        <v>3443.07</v>
      </c>
      <c r="H984">
        <v>3</v>
      </c>
      <c r="I984" t="s">
        <v>5</v>
      </c>
      <c r="J984" s="1"/>
    </row>
    <row r="985" spans="1:10" x14ac:dyDescent="0.2">
      <c r="A985">
        <v>10985</v>
      </c>
      <c r="B985" t="s">
        <v>2</v>
      </c>
      <c r="C985">
        <v>60</v>
      </c>
      <c r="D985" s="3">
        <v>158.4</v>
      </c>
      <c r="E985" s="3">
        <v>153.79999999999998</v>
      </c>
      <c r="F985" t="s">
        <v>6</v>
      </c>
      <c r="G985" s="2">
        <v>13012.210000000001</v>
      </c>
      <c r="H985">
        <v>0</v>
      </c>
      <c r="I985" t="s">
        <v>5</v>
      </c>
      <c r="J985" s="1"/>
    </row>
    <row r="986" spans="1:10" x14ac:dyDescent="0.2">
      <c r="A986">
        <v>10986</v>
      </c>
      <c r="B986" t="s">
        <v>3</v>
      </c>
      <c r="C986">
        <v>62</v>
      </c>
      <c r="D986" s="3">
        <v>158.19999999999999</v>
      </c>
      <c r="E986" s="3">
        <v>182.9</v>
      </c>
      <c r="F986" t="s">
        <v>6</v>
      </c>
      <c r="G986" s="2">
        <v>15230.33</v>
      </c>
      <c r="H986">
        <v>2</v>
      </c>
      <c r="I986" t="s">
        <v>5</v>
      </c>
      <c r="J986" s="1"/>
    </row>
    <row r="987" spans="1:10" x14ac:dyDescent="0.2">
      <c r="A987">
        <v>10987</v>
      </c>
      <c r="B987" t="s">
        <v>1</v>
      </c>
      <c r="C987">
        <v>62</v>
      </c>
      <c r="D987" s="3">
        <v>165.7</v>
      </c>
      <c r="E987" s="3">
        <v>197.1</v>
      </c>
      <c r="F987" t="s">
        <v>7</v>
      </c>
      <c r="G987" s="2">
        <v>12982.880000000001</v>
      </c>
      <c r="H987">
        <v>0</v>
      </c>
      <c r="I987" t="s">
        <v>5</v>
      </c>
      <c r="J987" s="1"/>
    </row>
    <row r="988" spans="1:10" x14ac:dyDescent="0.2">
      <c r="A988">
        <v>10988</v>
      </c>
      <c r="B988" t="s">
        <v>3</v>
      </c>
      <c r="C988">
        <v>28</v>
      </c>
      <c r="D988" s="3">
        <v>162.4</v>
      </c>
      <c r="E988" s="3">
        <v>233.5</v>
      </c>
      <c r="F988" t="s">
        <v>6</v>
      </c>
      <c r="G988" s="2">
        <v>4337.74</v>
      </c>
      <c r="H988">
        <v>1</v>
      </c>
      <c r="I988" t="s">
        <v>5</v>
      </c>
      <c r="J988" s="1"/>
    </row>
    <row r="989" spans="1:10" x14ac:dyDescent="0.2">
      <c r="A989">
        <v>10989</v>
      </c>
      <c r="B989" t="s">
        <v>1</v>
      </c>
      <c r="C989">
        <v>64</v>
      </c>
      <c r="D989" s="3">
        <v>173.2</v>
      </c>
      <c r="E989" s="3">
        <v>207.2</v>
      </c>
      <c r="F989" t="s">
        <v>7</v>
      </c>
      <c r="G989" s="2">
        <v>46889.270000000004</v>
      </c>
      <c r="H989">
        <v>0</v>
      </c>
      <c r="I989" t="s">
        <v>4</v>
      </c>
      <c r="J989" s="1"/>
    </row>
    <row r="990" spans="1:10" x14ac:dyDescent="0.2">
      <c r="A990">
        <v>10990</v>
      </c>
      <c r="B990" t="s">
        <v>0</v>
      </c>
      <c r="C990">
        <v>37</v>
      </c>
      <c r="D990" s="3">
        <v>173.79999999999998</v>
      </c>
      <c r="E990" s="3">
        <v>145</v>
      </c>
      <c r="F990" t="s">
        <v>7</v>
      </c>
      <c r="G990" s="2">
        <v>20420.609999999997</v>
      </c>
      <c r="H990">
        <v>0</v>
      </c>
      <c r="I990" t="s">
        <v>5</v>
      </c>
      <c r="J990" s="1"/>
    </row>
    <row r="991" spans="1:10" x14ac:dyDescent="0.2">
      <c r="A991">
        <v>10991</v>
      </c>
      <c r="B991" t="s">
        <v>1</v>
      </c>
      <c r="C991">
        <v>28</v>
      </c>
      <c r="D991" s="3">
        <v>170.9</v>
      </c>
      <c r="E991" s="3">
        <v>186.5</v>
      </c>
      <c r="F991" t="s">
        <v>7</v>
      </c>
      <c r="G991" s="2">
        <v>2689.5</v>
      </c>
      <c r="H991">
        <v>0</v>
      </c>
      <c r="I991" t="s">
        <v>5</v>
      </c>
      <c r="J991" s="1"/>
    </row>
    <row r="992" spans="1:10" x14ac:dyDescent="0.2">
      <c r="A992">
        <v>10992</v>
      </c>
      <c r="B992" t="s">
        <v>2</v>
      </c>
      <c r="C992">
        <v>24</v>
      </c>
      <c r="D992" s="3">
        <v>167.9</v>
      </c>
      <c r="E992" s="3">
        <v>261.8</v>
      </c>
      <c r="F992" t="s">
        <v>6</v>
      </c>
      <c r="G992" s="2">
        <v>2850.69</v>
      </c>
      <c r="H992">
        <v>0</v>
      </c>
      <c r="I992" t="s">
        <v>5</v>
      </c>
      <c r="J992" s="1"/>
    </row>
    <row r="993" spans="1:10" x14ac:dyDescent="0.2">
      <c r="A993">
        <v>10993</v>
      </c>
      <c r="B993" t="s">
        <v>3</v>
      </c>
      <c r="C993">
        <v>53</v>
      </c>
      <c r="D993" s="3">
        <v>162.69999999999999</v>
      </c>
      <c r="E993" s="3">
        <v>168.5</v>
      </c>
      <c r="F993" t="s">
        <v>6</v>
      </c>
      <c r="G993" s="2">
        <v>10564.89</v>
      </c>
      <c r="H993">
        <v>0</v>
      </c>
      <c r="I993" t="s">
        <v>5</v>
      </c>
      <c r="J993" s="1"/>
    </row>
    <row r="994" spans="1:10" x14ac:dyDescent="0.2">
      <c r="A994">
        <v>10994</v>
      </c>
      <c r="B994" t="s">
        <v>2</v>
      </c>
      <c r="C994">
        <v>44</v>
      </c>
      <c r="D994" s="3">
        <v>166.7</v>
      </c>
      <c r="E994" s="3">
        <v>154.19999999999999</v>
      </c>
      <c r="F994" t="s">
        <v>6</v>
      </c>
      <c r="G994" s="2">
        <v>42983.46</v>
      </c>
      <c r="H994">
        <v>0</v>
      </c>
      <c r="I994" t="s">
        <v>4</v>
      </c>
      <c r="J994" s="1"/>
    </row>
    <row r="995" spans="1:10" x14ac:dyDescent="0.2">
      <c r="A995">
        <v>10995</v>
      </c>
      <c r="B995" t="s">
        <v>3</v>
      </c>
      <c r="C995">
        <v>38</v>
      </c>
      <c r="D995" s="3">
        <v>165.4</v>
      </c>
      <c r="E995" s="3">
        <v>216.4</v>
      </c>
      <c r="F995" t="s">
        <v>7</v>
      </c>
      <c r="G995" s="2">
        <v>6067.13</v>
      </c>
      <c r="H995">
        <v>1</v>
      </c>
      <c r="I995" t="s">
        <v>5</v>
      </c>
      <c r="J995" s="1"/>
    </row>
    <row r="996" spans="1:10" x14ac:dyDescent="0.2">
      <c r="A996">
        <v>10996</v>
      </c>
      <c r="B996" t="s">
        <v>2</v>
      </c>
      <c r="C996">
        <v>19</v>
      </c>
      <c r="D996" s="3">
        <v>162.6</v>
      </c>
      <c r="E996" s="3">
        <v>212.79999999999998</v>
      </c>
      <c r="F996" t="s">
        <v>7</v>
      </c>
      <c r="G996" s="2">
        <v>1635.74</v>
      </c>
      <c r="H996">
        <v>0</v>
      </c>
      <c r="I996" t="s">
        <v>5</v>
      </c>
      <c r="J996" s="1"/>
    </row>
    <row r="997" spans="1:10" x14ac:dyDescent="0.2">
      <c r="A997">
        <v>10997</v>
      </c>
      <c r="B997" t="s">
        <v>3</v>
      </c>
      <c r="C997">
        <v>54</v>
      </c>
      <c r="D997" s="3">
        <v>158.4</v>
      </c>
      <c r="E997" s="3">
        <v>170.2</v>
      </c>
      <c r="F997" t="s">
        <v>7</v>
      </c>
      <c r="G997" s="2">
        <v>25517.119999999999</v>
      </c>
      <c r="H997">
        <v>1</v>
      </c>
      <c r="I997" t="s">
        <v>5</v>
      </c>
      <c r="J997" s="1"/>
    </row>
    <row r="998" spans="1:10" x14ac:dyDescent="0.2">
      <c r="A998">
        <v>10998</v>
      </c>
      <c r="B998" t="s">
        <v>3</v>
      </c>
      <c r="C998">
        <v>53</v>
      </c>
      <c r="D998" s="3">
        <v>156.79999999999998</v>
      </c>
      <c r="E998" s="3">
        <v>125.6</v>
      </c>
      <c r="F998" t="s">
        <v>7</v>
      </c>
      <c r="G998" s="2">
        <v>10072.06</v>
      </c>
      <c r="H998">
        <v>0</v>
      </c>
      <c r="I998" t="s">
        <v>5</v>
      </c>
      <c r="J998" s="1"/>
    </row>
    <row r="999" spans="1:10" x14ac:dyDescent="0.2">
      <c r="A999">
        <v>10999</v>
      </c>
      <c r="B999" t="s">
        <v>1</v>
      </c>
      <c r="C999">
        <v>33</v>
      </c>
      <c r="D999" s="3">
        <v>162.19999999999999</v>
      </c>
      <c r="E999" s="3">
        <v>214.2</v>
      </c>
      <c r="F999" t="s">
        <v>7</v>
      </c>
      <c r="G999" s="2">
        <v>38282.75</v>
      </c>
      <c r="H999">
        <v>1</v>
      </c>
      <c r="I999" t="s">
        <v>4</v>
      </c>
      <c r="J999" s="1"/>
    </row>
    <row r="1000" spans="1:10" x14ac:dyDescent="0.2">
      <c r="A1000">
        <v>11000</v>
      </c>
      <c r="B1000" t="s">
        <v>0</v>
      </c>
      <c r="C1000">
        <v>19</v>
      </c>
      <c r="D1000" s="3">
        <v>169.6</v>
      </c>
      <c r="E1000" s="3">
        <v>207.79999999999998</v>
      </c>
      <c r="F1000" t="s">
        <v>6</v>
      </c>
      <c r="G1000" s="2">
        <v>2331.5200000000004</v>
      </c>
      <c r="H1000">
        <v>1</v>
      </c>
      <c r="I1000" t="s">
        <v>5</v>
      </c>
      <c r="J1000" s="1"/>
    </row>
    <row r="1001" spans="1:10" x14ac:dyDescent="0.2">
      <c r="A1001">
        <v>11001</v>
      </c>
      <c r="B1001" t="s">
        <v>3</v>
      </c>
      <c r="C1001">
        <v>46</v>
      </c>
      <c r="D1001" s="3">
        <v>156.4</v>
      </c>
      <c r="E1001" s="3">
        <v>144.5</v>
      </c>
      <c r="F1001" t="s">
        <v>6</v>
      </c>
      <c r="G1001" s="2">
        <v>9411.01</v>
      </c>
      <c r="H1001">
        <v>2</v>
      </c>
      <c r="I1001" t="s">
        <v>5</v>
      </c>
      <c r="J1001" s="1"/>
    </row>
    <row r="1002" spans="1:10" x14ac:dyDescent="0.2">
      <c r="A1002">
        <v>11002</v>
      </c>
      <c r="B1002" t="s">
        <v>1</v>
      </c>
      <c r="C1002">
        <v>18</v>
      </c>
      <c r="D1002" s="3">
        <v>162.6</v>
      </c>
      <c r="E1002" s="3">
        <v>276.20000000000005</v>
      </c>
      <c r="F1002" t="s">
        <v>6</v>
      </c>
      <c r="G1002" s="2">
        <v>2801.26</v>
      </c>
      <c r="H1002">
        <v>2</v>
      </c>
      <c r="I1002" t="s">
        <v>5</v>
      </c>
      <c r="J1002" s="1"/>
    </row>
    <row r="1003" spans="1:10" x14ac:dyDescent="0.2">
      <c r="A1003">
        <v>11003</v>
      </c>
      <c r="B1003" t="s">
        <v>2</v>
      </c>
      <c r="C1003">
        <v>45</v>
      </c>
      <c r="D1003" s="3">
        <v>170.1</v>
      </c>
      <c r="E1003" s="3">
        <v>252.5</v>
      </c>
      <c r="F1003" t="s">
        <v>6</v>
      </c>
      <c r="G1003" s="2">
        <v>39725.520000000004</v>
      </c>
      <c r="H1003">
        <v>1</v>
      </c>
      <c r="I1003" t="s">
        <v>4</v>
      </c>
      <c r="J1003" s="1"/>
    </row>
    <row r="1004" spans="1:10" x14ac:dyDescent="0.2">
      <c r="A1004">
        <v>11004</v>
      </c>
      <c r="B1004" t="s">
        <v>1</v>
      </c>
      <c r="C1004">
        <v>18</v>
      </c>
      <c r="D1004" s="3">
        <v>165.7</v>
      </c>
      <c r="E1004" s="3">
        <v>224.4</v>
      </c>
      <c r="F1004" t="s">
        <v>7</v>
      </c>
      <c r="G1004" s="2">
        <v>11884.050000000001</v>
      </c>
      <c r="H1004">
        <v>2</v>
      </c>
      <c r="I1004" t="s">
        <v>5</v>
      </c>
      <c r="J1004" s="1"/>
    </row>
    <row r="1005" spans="1:10" x14ac:dyDescent="0.2">
      <c r="A1005">
        <v>11005</v>
      </c>
      <c r="B1005" t="s">
        <v>2</v>
      </c>
      <c r="C1005">
        <v>24</v>
      </c>
      <c r="D1005" s="3">
        <v>157</v>
      </c>
      <c r="E1005" s="3">
        <v>155.79999999999998</v>
      </c>
      <c r="F1005" t="s">
        <v>6</v>
      </c>
      <c r="G1005" s="2">
        <v>2855.44</v>
      </c>
      <c r="H1005">
        <v>0</v>
      </c>
      <c r="I1005" t="s">
        <v>5</v>
      </c>
      <c r="J1005" s="1"/>
    </row>
    <row r="1006" spans="1:10" x14ac:dyDescent="0.2">
      <c r="A1006">
        <v>11006</v>
      </c>
      <c r="B1006" t="s">
        <v>3</v>
      </c>
      <c r="C1006">
        <v>60</v>
      </c>
      <c r="D1006" s="3">
        <v>158.1</v>
      </c>
      <c r="E1006" s="3">
        <v>185.7</v>
      </c>
      <c r="F1006" t="s">
        <v>6</v>
      </c>
      <c r="G1006" s="2">
        <v>13217.1</v>
      </c>
      <c r="H1006">
        <v>0</v>
      </c>
      <c r="I1006" t="s">
        <v>5</v>
      </c>
      <c r="J1006" s="1"/>
    </row>
    <row r="1007" spans="1:10" x14ac:dyDescent="0.2">
      <c r="A1007">
        <v>11007</v>
      </c>
      <c r="B1007" t="s">
        <v>1</v>
      </c>
      <c r="C1007">
        <v>23</v>
      </c>
      <c r="D1007" s="3">
        <v>182.2</v>
      </c>
      <c r="E1007" s="3">
        <v>230.1</v>
      </c>
      <c r="F1007" t="s">
        <v>6</v>
      </c>
      <c r="G1007" s="2">
        <v>3500.6200000000003</v>
      </c>
      <c r="H1007">
        <v>2</v>
      </c>
      <c r="I1007" t="s">
        <v>5</v>
      </c>
      <c r="J1007" s="1"/>
    </row>
    <row r="1008" spans="1:10" x14ac:dyDescent="0.2">
      <c r="A1008">
        <v>11008</v>
      </c>
      <c r="B1008" t="s">
        <v>0</v>
      </c>
      <c r="C1008">
        <v>27</v>
      </c>
      <c r="D1008" s="3">
        <v>174.4</v>
      </c>
      <c r="E1008" s="3">
        <v>172.5</v>
      </c>
      <c r="F1008" t="s">
        <v>7</v>
      </c>
      <c r="G1008" s="2">
        <v>4260.75</v>
      </c>
      <c r="H1008">
        <v>3</v>
      </c>
      <c r="I1008" t="s">
        <v>5</v>
      </c>
      <c r="J1008" s="1"/>
    </row>
    <row r="1009" spans="1:10" x14ac:dyDescent="0.2">
      <c r="A1009">
        <v>11009</v>
      </c>
      <c r="B1009" t="s">
        <v>2</v>
      </c>
      <c r="C1009">
        <v>22</v>
      </c>
      <c r="D1009" s="3">
        <v>164.79999999999998</v>
      </c>
      <c r="E1009" s="3">
        <v>143</v>
      </c>
      <c r="F1009" t="s">
        <v>6</v>
      </c>
      <c r="G1009" s="2">
        <v>4296.2800000000007</v>
      </c>
      <c r="H1009">
        <v>3</v>
      </c>
      <c r="I1009" t="s">
        <v>5</v>
      </c>
      <c r="J1009" s="1"/>
    </row>
    <row r="1010" spans="1:10" x14ac:dyDescent="0.2">
      <c r="A1010">
        <v>11010</v>
      </c>
      <c r="B1010" t="s">
        <v>3</v>
      </c>
      <c r="C1010">
        <v>56</v>
      </c>
      <c r="D1010" s="3">
        <v>149.79999999999998</v>
      </c>
      <c r="E1010" s="3">
        <v>130.6</v>
      </c>
      <c r="F1010" t="s">
        <v>7</v>
      </c>
      <c r="G1010" s="2">
        <v>11763.01</v>
      </c>
      <c r="H1010">
        <v>1</v>
      </c>
      <c r="I1010" t="s">
        <v>5</v>
      </c>
      <c r="J1010" s="1"/>
    </row>
    <row r="1011" spans="1:10" x14ac:dyDescent="0.2">
      <c r="A1011">
        <v>11011</v>
      </c>
      <c r="B1011" t="s">
        <v>1</v>
      </c>
      <c r="C1011">
        <v>43</v>
      </c>
      <c r="D1011" s="3">
        <v>176.29999999999998</v>
      </c>
      <c r="E1011" s="3">
        <v>135.6</v>
      </c>
      <c r="F1011" t="s">
        <v>7</v>
      </c>
      <c r="G1011" s="2">
        <v>42124.520000000004</v>
      </c>
      <c r="H1011">
        <v>3</v>
      </c>
      <c r="I1011" t="s">
        <v>4</v>
      </c>
      <c r="J1011" s="1"/>
    </row>
    <row r="1012" spans="1:10" x14ac:dyDescent="0.2">
      <c r="A1012">
        <v>11012</v>
      </c>
      <c r="B1012" t="s">
        <v>2</v>
      </c>
      <c r="C1012">
        <v>19</v>
      </c>
      <c r="D1012" s="3">
        <v>171.79999999999998</v>
      </c>
      <c r="E1012" s="3">
        <v>217.2</v>
      </c>
      <c r="F1012" t="s">
        <v>6</v>
      </c>
      <c r="G1012" s="2">
        <v>2138.0800000000004</v>
      </c>
      <c r="H1012">
        <v>0</v>
      </c>
      <c r="I1012" t="s">
        <v>5</v>
      </c>
      <c r="J1012" s="1"/>
    </row>
    <row r="1013" spans="1:10" x14ac:dyDescent="0.2">
      <c r="A1013">
        <v>11013</v>
      </c>
      <c r="B1013" t="s">
        <v>3</v>
      </c>
      <c r="C1013">
        <v>41</v>
      </c>
      <c r="D1013" s="3">
        <v>171.9</v>
      </c>
      <c r="E1013" s="3">
        <v>194.1</v>
      </c>
      <c r="F1013" t="s">
        <v>7</v>
      </c>
      <c r="G1013" s="2">
        <v>39597.410000000003</v>
      </c>
      <c r="H1013">
        <v>3</v>
      </c>
      <c r="I1013" t="s">
        <v>4</v>
      </c>
      <c r="J1013" s="1"/>
    </row>
    <row r="1014" spans="1:10" x14ac:dyDescent="0.2">
      <c r="A1014">
        <v>11014</v>
      </c>
      <c r="B1014" t="s">
        <v>2</v>
      </c>
      <c r="C1014">
        <v>63</v>
      </c>
      <c r="D1014" s="3">
        <v>169.1</v>
      </c>
      <c r="E1014" s="3">
        <v>237.79999999999998</v>
      </c>
      <c r="F1014" t="s">
        <v>7</v>
      </c>
      <c r="G1014" s="2">
        <v>13770.1</v>
      </c>
      <c r="H1014">
        <v>0</v>
      </c>
      <c r="I1014" t="s">
        <v>5</v>
      </c>
      <c r="J1014" s="1"/>
    </row>
    <row r="1015" spans="1:10" x14ac:dyDescent="0.2">
      <c r="A1015">
        <v>11015</v>
      </c>
      <c r="B1015" t="s">
        <v>2</v>
      </c>
      <c r="C1015">
        <v>48</v>
      </c>
      <c r="D1015" s="3">
        <v>155.19999999999999</v>
      </c>
      <c r="E1015" s="3">
        <v>173.1</v>
      </c>
      <c r="F1015" t="s">
        <v>6</v>
      </c>
      <c r="G1015" s="2">
        <v>8671.2000000000007</v>
      </c>
      <c r="H1015">
        <v>0</v>
      </c>
      <c r="I1015" t="s">
        <v>5</v>
      </c>
      <c r="J1015" s="1"/>
    </row>
    <row r="1016" spans="1:10" x14ac:dyDescent="0.2">
      <c r="A1016">
        <v>11016</v>
      </c>
      <c r="B1016" t="s">
        <v>3</v>
      </c>
      <c r="C1016">
        <v>40</v>
      </c>
      <c r="D1016" s="3">
        <v>164.4</v>
      </c>
      <c r="E1016" s="3">
        <v>181.6</v>
      </c>
      <c r="F1016" t="s">
        <v>7</v>
      </c>
      <c r="G1016" s="2">
        <v>6600.21</v>
      </c>
      <c r="H1016">
        <v>1</v>
      </c>
      <c r="I1016" t="s">
        <v>5</v>
      </c>
      <c r="J1016" s="1"/>
    </row>
    <row r="1017" spans="1:10" x14ac:dyDescent="0.2">
      <c r="A1017">
        <v>11017</v>
      </c>
      <c r="B1017" t="s">
        <v>1</v>
      </c>
      <c r="C1017">
        <v>25</v>
      </c>
      <c r="D1017" s="3">
        <v>155.9</v>
      </c>
      <c r="E1017" s="3">
        <v>116.3</v>
      </c>
      <c r="F1017" t="s">
        <v>6</v>
      </c>
      <c r="G1017" s="2">
        <v>18218.169999999998</v>
      </c>
      <c r="H1017">
        <v>1</v>
      </c>
      <c r="I1017" t="s">
        <v>5</v>
      </c>
      <c r="J1017" s="1"/>
    </row>
    <row r="1018" spans="1:10" x14ac:dyDescent="0.2">
      <c r="A1018">
        <v>11018</v>
      </c>
      <c r="B1018" t="s">
        <v>3</v>
      </c>
      <c r="C1018">
        <v>32</v>
      </c>
      <c r="D1018" s="3">
        <v>154.29999999999998</v>
      </c>
      <c r="E1018" s="3">
        <v>116.19999999999999</v>
      </c>
      <c r="F1018" t="s">
        <v>6</v>
      </c>
      <c r="G1018" s="2">
        <v>4544.24</v>
      </c>
      <c r="H1018">
        <v>0</v>
      </c>
      <c r="I1018" t="s">
        <v>5</v>
      </c>
      <c r="J1018" s="1"/>
    </row>
    <row r="1019" spans="1:10" x14ac:dyDescent="0.2">
      <c r="A1019">
        <v>11019</v>
      </c>
      <c r="B1019" t="s">
        <v>2</v>
      </c>
      <c r="C1019">
        <v>63</v>
      </c>
      <c r="D1019" s="3">
        <v>154.9</v>
      </c>
      <c r="E1019" s="3">
        <v>168.1</v>
      </c>
      <c r="F1019" t="s">
        <v>6</v>
      </c>
      <c r="G1019" s="2">
        <v>14256.2</v>
      </c>
      <c r="H1019">
        <v>0</v>
      </c>
      <c r="I1019" t="s">
        <v>5</v>
      </c>
      <c r="J1019" s="1"/>
    </row>
    <row r="1020" spans="1:10" x14ac:dyDescent="0.2">
      <c r="A1020">
        <v>11020</v>
      </c>
      <c r="B1020" t="s">
        <v>2</v>
      </c>
      <c r="C1020">
        <v>21</v>
      </c>
      <c r="D1020" s="3">
        <v>153.1</v>
      </c>
      <c r="E1020" s="3">
        <v>163.29999999999998</v>
      </c>
      <c r="F1020" t="s">
        <v>6</v>
      </c>
      <c r="G1020" s="2">
        <v>2404.7400000000002</v>
      </c>
      <c r="H1020">
        <v>0</v>
      </c>
      <c r="I1020" t="s">
        <v>5</v>
      </c>
      <c r="J1020" s="1"/>
    </row>
    <row r="1021" spans="1:10" x14ac:dyDescent="0.2">
      <c r="A1021">
        <v>11021</v>
      </c>
      <c r="B1021" t="s">
        <v>1</v>
      </c>
      <c r="C1021">
        <v>28</v>
      </c>
      <c r="D1021" s="3">
        <v>183.6</v>
      </c>
      <c r="E1021" s="3">
        <v>222.4</v>
      </c>
      <c r="F1021" t="s">
        <v>7</v>
      </c>
      <c r="G1021" s="2">
        <v>17663.149999999998</v>
      </c>
      <c r="H1021">
        <v>3</v>
      </c>
      <c r="I1021" t="s">
        <v>4</v>
      </c>
      <c r="J1021" s="1"/>
    </row>
    <row r="1022" spans="1:10" x14ac:dyDescent="0.2">
      <c r="A1022">
        <v>11022</v>
      </c>
      <c r="B1022" t="s">
        <v>1</v>
      </c>
      <c r="C1022">
        <v>50</v>
      </c>
      <c r="D1022" s="3">
        <v>183.7</v>
      </c>
      <c r="E1022" s="3">
        <v>304.60000000000002</v>
      </c>
      <c r="F1022" t="s">
        <v>7</v>
      </c>
      <c r="G1022" s="2">
        <v>9058.74</v>
      </c>
      <c r="H1022">
        <v>1</v>
      </c>
      <c r="I1022" t="s">
        <v>5</v>
      </c>
      <c r="J1022" s="1"/>
    </row>
    <row r="1023" spans="1:10" x14ac:dyDescent="0.2">
      <c r="A1023">
        <v>11023</v>
      </c>
      <c r="B1023" t="s">
        <v>1</v>
      </c>
      <c r="C1023">
        <v>31</v>
      </c>
      <c r="D1023" s="3">
        <v>159.69999999999999</v>
      </c>
      <c r="E1023" s="3">
        <v>168.79999999999998</v>
      </c>
      <c r="F1023" t="s">
        <v>6</v>
      </c>
      <c r="G1023" s="2">
        <v>4350.5200000000004</v>
      </c>
      <c r="H1023">
        <v>1</v>
      </c>
      <c r="I1023" t="s">
        <v>5</v>
      </c>
      <c r="J1023" s="1"/>
    </row>
    <row r="1024" spans="1:10" x14ac:dyDescent="0.2">
      <c r="A1024">
        <v>11024</v>
      </c>
      <c r="B1024" t="s">
        <v>1</v>
      </c>
      <c r="C1024">
        <v>40</v>
      </c>
      <c r="D1024" s="3">
        <v>171.7</v>
      </c>
      <c r="E1024" s="3">
        <v>130.29999999999998</v>
      </c>
      <c r="F1024" t="s">
        <v>7</v>
      </c>
      <c r="G1024" s="2">
        <v>6593.51</v>
      </c>
      <c r="H1024">
        <v>2</v>
      </c>
      <c r="I1024" t="s">
        <v>5</v>
      </c>
      <c r="J1024" s="1"/>
    </row>
    <row r="1025" spans="1:10" x14ac:dyDescent="0.2">
      <c r="A1025">
        <v>11025</v>
      </c>
      <c r="B1025" t="s">
        <v>1</v>
      </c>
      <c r="C1025">
        <v>63</v>
      </c>
      <c r="D1025" s="3">
        <v>171.7</v>
      </c>
      <c r="E1025" s="3">
        <v>171.7</v>
      </c>
      <c r="F1025" t="s">
        <v>6</v>
      </c>
      <c r="G1025" s="2">
        <v>13887.210000000001</v>
      </c>
      <c r="H1025">
        <v>0</v>
      </c>
      <c r="I1025" t="s">
        <v>5</v>
      </c>
      <c r="J1025" s="1"/>
    </row>
    <row r="1026" spans="1:10" x14ac:dyDescent="0.2">
      <c r="A1026">
        <v>11026</v>
      </c>
      <c r="B1026" t="s">
        <v>0</v>
      </c>
      <c r="C1026">
        <v>42</v>
      </c>
      <c r="D1026" s="3">
        <v>183.2</v>
      </c>
      <c r="E1026" s="3">
        <v>211.5</v>
      </c>
      <c r="F1026" t="s">
        <v>6</v>
      </c>
      <c r="G1026" s="2">
        <v>7045.5</v>
      </c>
      <c r="H1026">
        <v>1</v>
      </c>
      <c r="I1026" t="s">
        <v>5</v>
      </c>
      <c r="J1026" s="1"/>
    </row>
    <row r="1027" spans="1:10" x14ac:dyDescent="0.2">
      <c r="A1027">
        <v>11027</v>
      </c>
      <c r="B1027" t="s">
        <v>0</v>
      </c>
      <c r="C1027">
        <v>34</v>
      </c>
      <c r="D1027" s="3">
        <v>185.5</v>
      </c>
      <c r="E1027" s="3">
        <v>250.29999999999998</v>
      </c>
      <c r="F1027" t="s">
        <v>7</v>
      </c>
      <c r="G1027" s="2">
        <v>14358.37</v>
      </c>
      <c r="H1027">
        <v>1</v>
      </c>
      <c r="I1027" t="s">
        <v>5</v>
      </c>
      <c r="J1027" s="1"/>
    </row>
    <row r="1028" spans="1:10" x14ac:dyDescent="0.2">
      <c r="A1028">
        <v>11028</v>
      </c>
      <c r="B1028" t="s">
        <v>3</v>
      </c>
      <c r="C1028">
        <v>58</v>
      </c>
      <c r="D1028" s="3">
        <v>159.19999999999999</v>
      </c>
      <c r="E1028" s="3">
        <v>157.6</v>
      </c>
      <c r="F1028" t="s">
        <v>6</v>
      </c>
      <c r="G1028" s="2">
        <v>12430.960000000001</v>
      </c>
      <c r="H1028">
        <v>0</v>
      </c>
      <c r="I1028" t="s">
        <v>5</v>
      </c>
      <c r="J1028" s="1"/>
    </row>
    <row r="1029" spans="1:10" x14ac:dyDescent="0.2">
      <c r="A1029">
        <v>11029</v>
      </c>
      <c r="B1029" t="s">
        <v>2</v>
      </c>
      <c r="C1029">
        <v>58</v>
      </c>
      <c r="D1029" s="3">
        <v>163.79999999999998</v>
      </c>
      <c r="E1029" s="3">
        <v>226.2</v>
      </c>
      <c r="F1029" t="s">
        <v>7</v>
      </c>
      <c r="G1029" s="2">
        <v>11735.880000000001</v>
      </c>
      <c r="H1029">
        <v>0</v>
      </c>
      <c r="I1029" t="s">
        <v>5</v>
      </c>
      <c r="J1029" s="1"/>
    </row>
    <row r="1030" spans="1:10" x14ac:dyDescent="0.2">
      <c r="A1030">
        <v>11030</v>
      </c>
      <c r="B1030" t="s">
        <v>3</v>
      </c>
      <c r="C1030">
        <v>35</v>
      </c>
      <c r="D1030" s="3">
        <v>176.29999999999998</v>
      </c>
      <c r="E1030" s="3">
        <v>215.79999999999998</v>
      </c>
      <c r="F1030" t="s">
        <v>7</v>
      </c>
      <c r="G1030" s="2">
        <v>39774.28</v>
      </c>
      <c r="H1030">
        <v>1</v>
      </c>
      <c r="I1030" t="s">
        <v>4</v>
      </c>
      <c r="J1030" s="1"/>
    </row>
    <row r="1031" spans="1:10" x14ac:dyDescent="0.2">
      <c r="A1031">
        <v>11031</v>
      </c>
      <c r="B1031" t="s">
        <v>3</v>
      </c>
      <c r="C1031">
        <v>40</v>
      </c>
      <c r="D1031" s="3">
        <v>166.29999999999998</v>
      </c>
      <c r="E1031" s="3">
        <v>185.9</v>
      </c>
      <c r="F1031" t="s">
        <v>6</v>
      </c>
      <c r="G1031" s="2">
        <v>7077.1900000000005</v>
      </c>
      <c r="H1031">
        <v>1</v>
      </c>
      <c r="I1031" t="s">
        <v>5</v>
      </c>
      <c r="J1031" s="1"/>
    </row>
    <row r="1032" spans="1:10" x14ac:dyDescent="0.2">
      <c r="A1032">
        <v>11032</v>
      </c>
      <c r="B1032" t="s">
        <v>2</v>
      </c>
      <c r="C1032">
        <v>50</v>
      </c>
      <c r="D1032" s="3">
        <v>160.19999999999999</v>
      </c>
      <c r="E1032" s="3">
        <v>256.3</v>
      </c>
      <c r="F1032" t="s">
        <v>6</v>
      </c>
      <c r="G1032" s="2">
        <v>9910.36</v>
      </c>
      <c r="H1032">
        <v>1</v>
      </c>
      <c r="I1032" t="s">
        <v>5</v>
      </c>
      <c r="J1032" s="1"/>
    </row>
    <row r="1033" spans="1:10" x14ac:dyDescent="0.2">
      <c r="A1033">
        <v>11033</v>
      </c>
      <c r="B1033" t="s">
        <v>2</v>
      </c>
      <c r="C1033">
        <v>52</v>
      </c>
      <c r="D1033" s="3">
        <v>151.69999999999999</v>
      </c>
      <c r="E1033" s="3">
        <v>169.5</v>
      </c>
      <c r="F1033" t="s">
        <v>6</v>
      </c>
      <c r="G1033" s="2">
        <v>33471.980000000003</v>
      </c>
      <c r="H1033">
        <v>2</v>
      </c>
      <c r="I1033" t="s">
        <v>5</v>
      </c>
      <c r="J1033" s="1"/>
    </row>
    <row r="1034" spans="1:10" x14ac:dyDescent="0.2">
      <c r="A1034">
        <v>11034</v>
      </c>
      <c r="B1034" t="s">
        <v>1</v>
      </c>
      <c r="C1034">
        <v>47</v>
      </c>
      <c r="D1034" s="3">
        <v>169.79999999999998</v>
      </c>
      <c r="E1034" s="3">
        <v>147.6</v>
      </c>
      <c r="F1034" t="s">
        <v>7</v>
      </c>
      <c r="G1034" s="2">
        <v>41676.090000000004</v>
      </c>
      <c r="H1034">
        <v>0</v>
      </c>
      <c r="I1034" t="s">
        <v>4</v>
      </c>
      <c r="J1034" s="1"/>
    </row>
    <row r="1035" spans="1:10" x14ac:dyDescent="0.2">
      <c r="A1035">
        <v>11035</v>
      </c>
      <c r="B1035" t="s">
        <v>2</v>
      </c>
      <c r="C1035">
        <v>32</v>
      </c>
      <c r="D1035" s="3">
        <v>161.5</v>
      </c>
      <c r="E1035" s="3">
        <v>210.5</v>
      </c>
      <c r="F1035" t="s">
        <v>7</v>
      </c>
      <c r="G1035" s="2">
        <v>4454.41</v>
      </c>
      <c r="H1035">
        <v>1</v>
      </c>
      <c r="I1035" t="s">
        <v>5</v>
      </c>
      <c r="J1035" s="1"/>
    </row>
    <row r="1036" spans="1:10" x14ac:dyDescent="0.2">
      <c r="A1036">
        <v>11036</v>
      </c>
      <c r="B1036" t="s">
        <v>0</v>
      </c>
      <c r="C1036">
        <v>27</v>
      </c>
      <c r="D1036" s="3">
        <v>181</v>
      </c>
      <c r="E1036" s="3">
        <v>199</v>
      </c>
      <c r="F1036" t="s">
        <v>6</v>
      </c>
      <c r="G1036" s="2">
        <v>2974.13</v>
      </c>
      <c r="H1036">
        <v>0</v>
      </c>
      <c r="I1036" t="s">
        <v>5</v>
      </c>
      <c r="J1036" s="1"/>
    </row>
    <row r="1037" spans="1:10" x14ac:dyDescent="0.2">
      <c r="A1037">
        <v>11037</v>
      </c>
      <c r="B1037" t="s">
        <v>3</v>
      </c>
      <c r="C1037">
        <v>31</v>
      </c>
      <c r="D1037" s="3">
        <v>166.1</v>
      </c>
      <c r="E1037" s="3">
        <v>208.6</v>
      </c>
      <c r="F1037" t="s">
        <v>7</v>
      </c>
      <c r="G1037" s="2">
        <v>5031.2700000000004</v>
      </c>
      <c r="H1037">
        <v>2</v>
      </c>
      <c r="I1037" t="s">
        <v>5</v>
      </c>
      <c r="J1037" s="1"/>
    </row>
    <row r="1038" spans="1:10" x14ac:dyDescent="0.2">
      <c r="A1038">
        <v>11038</v>
      </c>
      <c r="B1038" t="s">
        <v>2</v>
      </c>
      <c r="C1038">
        <v>45</v>
      </c>
      <c r="D1038" s="3">
        <v>138.69999999999999</v>
      </c>
      <c r="E1038" s="3">
        <v>101.6</v>
      </c>
      <c r="F1038" t="s">
        <v>7</v>
      </c>
      <c r="G1038" s="2">
        <v>7222.79</v>
      </c>
      <c r="H1038">
        <v>0</v>
      </c>
      <c r="I1038" t="s">
        <v>5</v>
      </c>
      <c r="J1038" s="1"/>
    </row>
    <row r="1039" spans="1:10" x14ac:dyDescent="0.2">
      <c r="A1039">
        <v>11039</v>
      </c>
      <c r="B1039" t="s">
        <v>0</v>
      </c>
      <c r="C1039">
        <v>49</v>
      </c>
      <c r="D1039" s="3">
        <v>178.2</v>
      </c>
      <c r="E1039" s="3">
        <v>189.7</v>
      </c>
      <c r="F1039" t="s">
        <v>7</v>
      </c>
      <c r="G1039" s="2">
        <v>39727.620000000003</v>
      </c>
      <c r="H1039">
        <v>0</v>
      </c>
      <c r="I1039" t="s">
        <v>4</v>
      </c>
      <c r="J1039" s="1"/>
    </row>
    <row r="1040" spans="1:10" x14ac:dyDescent="0.2">
      <c r="A1040">
        <v>11040</v>
      </c>
      <c r="B1040" t="s">
        <v>1</v>
      </c>
      <c r="C1040">
        <v>64</v>
      </c>
      <c r="D1040" s="3">
        <v>177.5</v>
      </c>
      <c r="E1040" s="3">
        <v>207.1</v>
      </c>
      <c r="F1040" t="s">
        <v>7</v>
      </c>
      <c r="G1040" s="2">
        <v>26926.519999999997</v>
      </c>
      <c r="H1040">
        <v>0</v>
      </c>
      <c r="I1040" t="s">
        <v>4</v>
      </c>
      <c r="J1040" s="1"/>
    </row>
    <row r="1041" spans="1:10" x14ac:dyDescent="0.2">
      <c r="A1041">
        <v>11041</v>
      </c>
      <c r="B1041" t="s">
        <v>2</v>
      </c>
      <c r="C1041">
        <v>22</v>
      </c>
      <c r="D1041" s="3">
        <v>157.5</v>
      </c>
      <c r="E1041" s="3">
        <v>138.29999999999998</v>
      </c>
      <c r="F1041" t="s">
        <v>7</v>
      </c>
      <c r="G1041" s="2">
        <v>2643.2700000000004</v>
      </c>
      <c r="H1041">
        <v>1</v>
      </c>
      <c r="I1041" t="s">
        <v>5</v>
      </c>
      <c r="J1041" s="1"/>
    </row>
    <row r="1042" spans="1:10" x14ac:dyDescent="0.2">
      <c r="A1042">
        <v>11042</v>
      </c>
      <c r="B1042" t="s">
        <v>3</v>
      </c>
      <c r="C1042">
        <v>18</v>
      </c>
      <c r="D1042" s="3">
        <v>155.79999999999998</v>
      </c>
      <c r="E1042" s="3">
        <v>153.4</v>
      </c>
      <c r="F1042" t="s">
        <v>6</v>
      </c>
      <c r="G1042" s="2">
        <v>2207.7000000000003</v>
      </c>
      <c r="H1042">
        <v>0</v>
      </c>
      <c r="I1042" t="s">
        <v>5</v>
      </c>
      <c r="J1042" s="1"/>
    </row>
    <row r="1043" spans="1:10" x14ac:dyDescent="0.2">
      <c r="A1043">
        <v>11043</v>
      </c>
      <c r="B1043" t="s">
        <v>3</v>
      </c>
      <c r="C1043">
        <v>64</v>
      </c>
      <c r="D1043" s="3">
        <v>160.4</v>
      </c>
      <c r="E1043" s="3">
        <v>189.5</v>
      </c>
      <c r="F1043" t="s">
        <v>7</v>
      </c>
      <c r="G1043" s="2">
        <v>14410.94</v>
      </c>
      <c r="H1043">
        <v>0</v>
      </c>
      <c r="I1043" t="s">
        <v>5</v>
      </c>
      <c r="J1043" s="1"/>
    </row>
    <row r="1044" spans="1:10" x14ac:dyDescent="0.2">
      <c r="A1044">
        <v>11044</v>
      </c>
      <c r="B1044" t="s">
        <v>3</v>
      </c>
      <c r="C1044">
        <v>39</v>
      </c>
      <c r="D1044" s="3">
        <v>171.7</v>
      </c>
      <c r="E1044" s="3">
        <v>191.1</v>
      </c>
      <c r="F1044" t="s">
        <v>7</v>
      </c>
      <c r="G1044" s="2">
        <v>22462.05</v>
      </c>
      <c r="H1044">
        <v>1</v>
      </c>
      <c r="I1044" t="s">
        <v>4</v>
      </c>
      <c r="J1044" s="1"/>
    </row>
    <row r="1045" spans="1:10" x14ac:dyDescent="0.2">
      <c r="A1045">
        <v>11045</v>
      </c>
      <c r="B1045" t="s">
        <v>1</v>
      </c>
      <c r="C1045">
        <v>26</v>
      </c>
      <c r="D1045" s="3">
        <v>163.5</v>
      </c>
      <c r="E1045" s="3">
        <v>183.5</v>
      </c>
      <c r="F1045" t="s">
        <v>6</v>
      </c>
      <c r="G1045" s="2">
        <v>3392.3700000000003</v>
      </c>
      <c r="H1045">
        <v>1</v>
      </c>
      <c r="I1045" t="s">
        <v>5</v>
      </c>
      <c r="J1045" s="1"/>
    </row>
    <row r="1046" spans="1:10" x14ac:dyDescent="0.2">
      <c r="A1046">
        <v>11046</v>
      </c>
      <c r="B1046" t="s">
        <v>1</v>
      </c>
      <c r="C1046">
        <v>23</v>
      </c>
      <c r="D1046" s="3">
        <v>167.2</v>
      </c>
      <c r="E1046" s="3">
        <v>125.8</v>
      </c>
      <c r="F1046" t="s">
        <v>7</v>
      </c>
      <c r="G1046" s="2">
        <v>2438.0600000000004</v>
      </c>
      <c r="H1046">
        <v>1</v>
      </c>
      <c r="I1046" t="s">
        <v>5</v>
      </c>
      <c r="J1046" s="1"/>
    </row>
    <row r="1047" spans="1:10" x14ac:dyDescent="0.2">
      <c r="A1047">
        <v>11047</v>
      </c>
      <c r="B1047" t="s">
        <v>2</v>
      </c>
      <c r="C1047">
        <v>58</v>
      </c>
      <c r="D1047" s="3">
        <v>163.19999999999999</v>
      </c>
      <c r="E1047" s="3">
        <v>169.7</v>
      </c>
      <c r="F1047" t="s">
        <v>6</v>
      </c>
      <c r="G1047" s="2">
        <v>12231.62</v>
      </c>
      <c r="H1047">
        <v>0</v>
      </c>
      <c r="I1047" t="s">
        <v>5</v>
      </c>
      <c r="J1047" s="1"/>
    </row>
    <row r="1048" spans="1:10" x14ac:dyDescent="0.2">
      <c r="A1048">
        <v>11048</v>
      </c>
      <c r="B1048" t="s">
        <v>0</v>
      </c>
      <c r="C1048">
        <v>32</v>
      </c>
      <c r="D1048" s="3">
        <v>185</v>
      </c>
      <c r="E1048" s="3">
        <v>158.4</v>
      </c>
      <c r="F1048" t="s">
        <v>6</v>
      </c>
      <c r="G1048" s="2">
        <v>5152.1400000000003</v>
      </c>
      <c r="H1048">
        <v>2</v>
      </c>
      <c r="I1048" t="s">
        <v>5</v>
      </c>
      <c r="J1048" s="1"/>
    </row>
    <row r="1049" spans="1:10" x14ac:dyDescent="0.2">
      <c r="A1049">
        <v>11049</v>
      </c>
      <c r="B1049" t="s">
        <v>1</v>
      </c>
      <c r="C1049">
        <v>56</v>
      </c>
      <c r="D1049" s="3">
        <v>173.7</v>
      </c>
      <c r="E1049" s="3">
        <v>245.6</v>
      </c>
      <c r="F1049" t="s">
        <v>6</v>
      </c>
      <c r="G1049" s="2">
        <v>11093.630000000001</v>
      </c>
      <c r="H1049">
        <v>0</v>
      </c>
      <c r="I1049" t="s">
        <v>5</v>
      </c>
      <c r="J1049" s="1"/>
    </row>
    <row r="1050" spans="1:10" x14ac:dyDescent="0.2">
      <c r="A1050">
        <v>11050</v>
      </c>
      <c r="B1050" t="s">
        <v>1</v>
      </c>
      <c r="C1050">
        <v>38</v>
      </c>
      <c r="D1050" s="3">
        <v>169.9</v>
      </c>
      <c r="E1050" s="3">
        <v>208.5</v>
      </c>
      <c r="F1050" t="s">
        <v>6</v>
      </c>
      <c r="G1050" s="2">
        <v>5400.99</v>
      </c>
      <c r="H1050">
        <v>0</v>
      </c>
      <c r="I1050" t="s">
        <v>5</v>
      </c>
      <c r="J1050" s="1"/>
    </row>
    <row r="1051" spans="1:10" x14ac:dyDescent="0.2">
      <c r="A1051">
        <v>11051</v>
      </c>
      <c r="B1051" t="s">
        <v>0</v>
      </c>
      <c r="C1051">
        <v>54</v>
      </c>
      <c r="D1051" s="3">
        <v>183.29999999999998</v>
      </c>
      <c r="E1051" s="3">
        <v>189.29999999999998</v>
      </c>
      <c r="F1051" t="s">
        <v>6</v>
      </c>
      <c r="G1051" s="2">
        <v>12094.48</v>
      </c>
      <c r="H1051">
        <v>3</v>
      </c>
      <c r="I1051" t="s">
        <v>5</v>
      </c>
      <c r="J1051" s="1"/>
    </row>
    <row r="1052" spans="1:10" x14ac:dyDescent="0.2">
      <c r="A1052">
        <v>11052</v>
      </c>
      <c r="B1052" t="s">
        <v>3</v>
      </c>
      <c r="C1052">
        <v>54</v>
      </c>
      <c r="D1052" s="3">
        <v>165.29999999999998</v>
      </c>
      <c r="E1052" s="3">
        <v>172.2</v>
      </c>
      <c r="F1052" t="s">
        <v>7</v>
      </c>
      <c r="G1052" s="2">
        <v>10422.92</v>
      </c>
      <c r="H1052">
        <v>0</v>
      </c>
      <c r="I1052" t="s">
        <v>5</v>
      </c>
      <c r="J1052" s="1"/>
    </row>
    <row r="1053" spans="1:10" x14ac:dyDescent="0.2">
      <c r="A1053">
        <v>11053</v>
      </c>
      <c r="B1053" t="s">
        <v>2</v>
      </c>
      <c r="C1053">
        <v>28</v>
      </c>
      <c r="D1053" s="3">
        <v>156.29999999999998</v>
      </c>
      <c r="E1053" s="3">
        <v>164.29999999999998</v>
      </c>
      <c r="F1053" t="s">
        <v>6</v>
      </c>
      <c r="G1053" s="2">
        <v>3556.9300000000003</v>
      </c>
      <c r="H1053">
        <v>0</v>
      </c>
      <c r="I1053" t="s">
        <v>5</v>
      </c>
      <c r="J1053" s="1"/>
    </row>
    <row r="1054" spans="1:10" x14ac:dyDescent="0.2">
      <c r="A1054">
        <v>11054</v>
      </c>
      <c r="B1054" t="s">
        <v>3</v>
      </c>
      <c r="C1054">
        <v>34</v>
      </c>
      <c r="D1054" s="3">
        <v>161.9</v>
      </c>
      <c r="E1054" s="3">
        <v>125.1</v>
      </c>
      <c r="F1054" t="s">
        <v>6</v>
      </c>
      <c r="G1054" s="2">
        <v>6753.04</v>
      </c>
      <c r="H1054">
        <v>3</v>
      </c>
      <c r="I1054" t="s">
        <v>5</v>
      </c>
      <c r="J1054" s="1"/>
    </row>
    <row r="1055" spans="1:10" x14ac:dyDescent="0.2">
      <c r="A1055">
        <v>11055</v>
      </c>
      <c r="B1055" t="s">
        <v>3</v>
      </c>
      <c r="C1055">
        <v>50</v>
      </c>
      <c r="D1055" s="3">
        <v>189.2</v>
      </c>
      <c r="E1055" s="3">
        <v>239.1</v>
      </c>
      <c r="F1055" t="s">
        <v>7</v>
      </c>
      <c r="G1055" s="2">
        <v>41919.1</v>
      </c>
      <c r="H1055">
        <v>1</v>
      </c>
      <c r="I1055" t="s">
        <v>4</v>
      </c>
      <c r="J1055" s="1"/>
    </row>
    <row r="1056" spans="1:10" x14ac:dyDescent="0.2">
      <c r="A1056">
        <v>11056</v>
      </c>
      <c r="B1056" t="s">
        <v>1</v>
      </c>
      <c r="C1056">
        <v>48</v>
      </c>
      <c r="D1056" s="3">
        <v>184.4</v>
      </c>
      <c r="E1056" s="3">
        <v>211.5</v>
      </c>
      <c r="F1056" t="s">
        <v>7</v>
      </c>
      <c r="G1056" s="2">
        <v>8978.19</v>
      </c>
      <c r="H1056">
        <v>2</v>
      </c>
      <c r="I1056" t="s">
        <v>5</v>
      </c>
      <c r="J1056" s="1"/>
    </row>
    <row r="1057" spans="1:10" x14ac:dyDescent="0.2">
      <c r="A1057">
        <v>11057</v>
      </c>
      <c r="B1057" t="s">
        <v>1</v>
      </c>
      <c r="C1057">
        <v>41</v>
      </c>
      <c r="D1057" s="3">
        <v>160.6</v>
      </c>
      <c r="E1057" s="3">
        <v>140.4</v>
      </c>
      <c r="F1057" t="s">
        <v>6</v>
      </c>
      <c r="G1057" s="2">
        <v>6770.2</v>
      </c>
      <c r="H1057">
        <v>1</v>
      </c>
      <c r="I1057" t="s">
        <v>5</v>
      </c>
      <c r="J1057" s="1"/>
    </row>
    <row r="1058" spans="1:10" x14ac:dyDescent="0.2">
      <c r="A1058">
        <v>11058</v>
      </c>
      <c r="B1058" t="s">
        <v>0</v>
      </c>
      <c r="C1058">
        <v>61</v>
      </c>
      <c r="D1058" s="3">
        <v>178.2</v>
      </c>
      <c r="E1058" s="3">
        <v>313.3</v>
      </c>
      <c r="F1058" t="s">
        <v>6</v>
      </c>
      <c r="G1058" s="2">
        <v>14235.08</v>
      </c>
      <c r="H1058">
        <v>2</v>
      </c>
      <c r="I1058" t="s">
        <v>5</v>
      </c>
      <c r="J1058" s="1"/>
    </row>
    <row r="1059" spans="1:10" x14ac:dyDescent="0.2">
      <c r="A1059">
        <v>11059</v>
      </c>
      <c r="B1059" t="s">
        <v>1</v>
      </c>
      <c r="C1059">
        <v>21</v>
      </c>
      <c r="D1059" s="3">
        <v>179.4</v>
      </c>
      <c r="E1059" s="3">
        <v>170.4</v>
      </c>
      <c r="F1059" t="s">
        <v>6</v>
      </c>
      <c r="G1059" s="2">
        <v>2020.56</v>
      </c>
      <c r="H1059">
        <v>0</v>
      </c>
      <c r="I1059" t="s">
        <v>5</v>
      </c>
      <c r="J1059" s="1"/>
    </row>
    <row r="1060" spans="1:10" x14ac:dyDescent="0.2">
      <c r="A1060">
        <v>11060</v>
      </c>
      <c r="B1060" t="s">
        <v>3</v>
      </c>
      <c r="C1060">
        <v>47</v>
      </c>
      <c r="D1060" s="3">
        <v>157.69999999999999</v>
      </c>
      <c r="E1060" s="3">
        <v>119.3</v>
      </c>
      <c r="F1060" t="s">
        <v>7</v>
      </c>
      <c r="G1060" s="2">
        <v>8627.5500000000011</v>
      </c>
      <c r="H1060">
        <v>1</v>
      </c>
      <c r="I1060" t="s">
        <v>5</v>
      </c>
      <c r="J1060" s="1"/>
    </row>
    <row r="1061" spans="1:10" x14ac:dyDescent="0.2">
      <c r="A1061">
        <v>11061</v>
      </c>
      <c r="B1061" t="s">
        <v>1</v>
      </c>
      <c r="C1061">
        <v>22</v>
      </c>
      <c r="D1061" s="3">
        <v>172.6</v>
      </c>
      <c r="E1061" s="3">
        <v>160.29999999999998</v>
      </c>
      <c r="F1061" t="s">
        <v>7</v>
      </c>
      <c r="G1061" s="2">
        <v>37484.450000000004</v>
      </c>
      <c r="H1061">
        <v>2</v>
      </c>
      <c r="I1061" t="s">
        <v>4</v>
      </c>
      <c r="J1061" s="1"/>
    </row>
    <row r="1062" spans="1:10" x14ac:dyDescent="0.2">
      <c r="A1062">
        <v>11062</v>
      </c>
      <c r="B1062" t="s">
        <v>2</v>
      </c>
      <c r="C1062">
        <v>32</v>
      </c>
      <c r="D1062" s="3">
        <v>176.9</v>
      </c>
      <c r="E1062" s="3">
        <v>288.3</v>
      </c>
      <c r="F1062" t="s">
        <v>6</v>
      </c>
      <c r="G1062" s="2">
        <v>4357.05</v>
      </c>
      <c r="H1062">
        <v>0</v>
      </c>
      <c r="I1062" t="s">
        <v>5</v>
      </c>
      <c r="J1062" s="1"/>
    </row>
    <row r="1063" spans="1:10" x14ac:dyDescent="0.2">
      <c r="A1063">
        <v>11063</v>
      </c>
      <c r="B1063" t="s">
        <v>3</v>
      </c>
      <c r="C1063">
        <v>18</v>
      </c>
      <c r="D1063" s="3">
        <v>151.1</v>
      </c>
      <c r="E1063" s="3">
        <v>111.8</v>
      </c>
      <c r="F1063" t="s">
        <v>6</v>
      </c>
      <c r="G1063" s="2">
        <v>2203.48</v>
      </c>
      <c r="H1063">
        <v>0</v>
      </c>
      <c r="I1063" t="s">
        <v>5</v>
      </c>
      <c r="J1063" s="1"/>
    </row>
    <row r="1064" spans="1:10" x14ac:dyDescent="0.2">
      <c r="A1064">
        <v>11064</v>
      </c>
      <c r="B1064" t="s">
        <v>2</v>
      </c>
      <c r="C1064">
        <v>19</v>
      </c>
      <c r="D1064" s="3">
        <v>158.29999999999998</v>
      </c>
      <c r="E1064" s="3">
        <v>189.6</v>
      </c>
      <c r="F1064" t="s">
        <v>7</v>
      </c>
      <c r="G1064" s="2">
        <v>22493.66</v>
      </c>
      <c r="H1064">
        <v>2</v>
      </c>
      <c r="I1064" t="s">
        <v>5</v>
      </c>
      <c r="J1064" s="1"/>
    </row>
    <row r="1065" spans="1:10" x14ac:dyDescent="0.2">
      <c r="A1065">
        <v>11065</v>
      </c>
      <c r="B1065" t="s">
        <v>1</v>
      </c>
      <c r="C1065">
        <v>49</v>
      </c>
      <c r="D1065" s="3">
        <v>153.69999999999999</v>
      </c>
      <c r="E1065" s="3">
        <v>141.9</v>
      </c>
      <c r="F1065" t="s">
        <v>6</v>
      </c>
      <c r="G1065" s="2">
        <v>10381.48</v>
      </c>
      <c r="H1065">
        <v>3</v>
      </c>
      <c r="I1065" t="s">
        <v>5</v>
      </c>
      <c r="J1065" s="1"/>
    </row>
    <row r="1066" spans="1:10" x14ac:dyDescent="0.2">
      <c r="A1066">
        <v>11066</v>
      </c>
      <c r="B1066" t="s">
        <v>2</v>
      </c>
      <c r="C1066">
        <v>43</v>
      </c>
      <c r="D1066" s="3">
        <v>170.2</v>
      </c>
      <c r="E1066" s="3">
        <v>145.5</v>
      </c>
      <c r="F1066" t="s">
        <v>6</v>
      </c>
      <c r="G1066" s="2">
        <v>8310.84</v>
      </c>
      <c r="H1066">
        <v>2</v>
      </c>
      <c r="I1066" t="s">
        <v>5</v>
      </c>
      <c r="J1066" s="1"/>
    </row>
    <row r="1067" spans="1:10" x14ac:dyDescent="0.2">
      <c r="A1067">
        <v>11067</v>
      </c>
      <c r="B1067" t="s">
        <v>2</v>
      </c>
      <c r="C1067">
        <v>22</v>
      </c>
      <c r="D1067" s="3">
        <v>159</v>
      </c>
      <c r="E1067" s="3">
        <v>166.1</v>
      </c>
      <c r="F1067" t="s">
        <v>7</v>
      </c>
      <c r="G1067" s="2">
        <v>2045.69</v>
      </c>
      <c r="H1067">
        <v>0</v>
      </c>
      <c r="I1067" t="s">
        <v>5</v>
      </c>
      <c r="J1067" s="1"/>
    </row>
    <row r="1068" spans="1:10" x14ac:dyDescent="0.2">
      <c r="A1068">
        <v>11068</v>
      </c>
      <c r="B1068" t="s">
        <v>2</v>
      </c>
      <c r="C1068">
        <v>40</v>
      </c>
      <c r="D1068" s="3">
        <v>173.4</v>
      </c>
      <c r="E1068" s="3">
        <v>287.5</v>
      </c>
      <c r="F1068" t="s">
        <v>6</v>
      </c>
      <c r="G1068" s="2">
        <v>40003.340000000004</v>
      </c>
      <c r="H1068">
        <v>2</v>
      </c>
      <c r="I1068" t="s">
        <v>4</v>
      </c>
      <c r="J1068" s="1"/>
    </row>
    <row r="1069" spans="1:10" x14ac:dyDescent="0.2">
      <c r="A1069">
        <v>11069</v>
      </c>
      <c r="B1069" t="s">
        <v>2</v>
      </c>
      <c r="C1069">
        <v>36</v>
      </c>
      <c r="D1069" s="3">
        <v>160.6</v>
      </c>
      <c r="E1069" s="3">
        <v>137</v>
      </c>
      <c r="F1069" t="s">
        <v>7</v>
      </c>
      <c r="G1069" s="2">
        <v>5373.37</v>
      </c>
      <c r="H1069">
        <v>1</v>
      </c>
      <c r="I1069" t="s">
        <v>5</v>
      </c>
      <c r="J1069" s="1"/>
    </row>
    <row r="1070" spans="1:10" x14ac:dyDescent="0.2">
      <c r="A1070">
        <v>11070</v>
      </c>
      <c r="B1070" t="s">
        <v>1</v>
      </c>
      <c r="C1070">
        <v>31</v>
      </c>
      <c r="D1070" s="3">
        <v>187.2</v>
      </c>
      <c r="E1070" s="3">
        <v>230.29999999999998</v>
      </c>
      <c r="F1070" t="s">
        <v>7</v>
      </c>
      <c r="G1070" s="2">
        <v>4463.21</v>
      </c>
      <c r="H1070">
        <v>2</v>
      </c>
      <c r="I1070" t="s">
        <v>5</v>
      </c>
      <c r="J1070" s="1"/>
    </row>
    <row r="1071" spans="1:10" x14ac:dyDescent="0.2">
      <c r="A1071">
        <v>11071</v>
      </c>
      <c r="B1071" t="s">
        <v>1</v>
      </c>
      <c r="C1071">
        <v>59</v>
      </c>
      <c r="D1071" s="3">
        <v>165.79999999999998</v>
      </c>
      <c r="E1071" s="3">
        <v>148.6</v>
      </c>
      <c r="F1071" t="s">
        <v>6</v>
      </c>
      <c r="G1071" s="2">
        <v>12244.54</v>
      </c>
      <c r="H1071">
        <v>0</v>
      </c>
      <c r="I1071" t="s">
        <v>5</v>
      </c>
      <c r="J1071" s="1"/>
    </row>
    <row r="1072" spans="1:10" x14ac:dyDescent="0.2">
      <c r="A1072">
        <v>11072</v>
      </c>
      <c r="B1072" t="s">
        <v>2</v>
      </c>
      <c r="C1072">
        <v>55</v>
      </c>
      <c r="D1072" s="3">
        <v>152.5</v>
      </c>
      <c r="E1072" s="3">
        <v>174.9</v>
      </c>
      <c r="F1072" t="s">
        <v>6</v>
      </c>
      <c r="G1072" s="2">
        <v>11082.58</v>
      </c>
      <c r="H1072">
        <v>0</v>
      </c>
      <c r="I1072" t="s">
        <v>5</v>
      </c>
      <c r="J1072" s="1"/>
    </row>
    <row r="1073" spans="1:10" x14ac:dyDescent="0.2">
      <c r="A1073">
        <v>11073</v>
      </c>
      <c r="B1073" t="s">
        <v>2</v>
      </c>
      <c r="C1073">
        <v>34</v>
      </c>
      <c r="D1073" s="3">
        <v>151.19999999999999</v>
      </c>
      <c r="E1073" s="3">
        <v>160.29999999999998</v>
      </c>
      <c r="F1073" t="s">
        <v>7</v>
      </c>
      <c r="G1073" s="2">
        <v>4320.42</v>
      </c>
      <c r="H1073">
        <v>0</v>
      </c>
      <c r="I1073" t="s">
        <v>5</v>
      </c>
      <c r="J1073" s="1"/>
    </row>
    <row r="1074" spans="1:10" x14ac:dyDescent="0.2">
      <c r="A1074">
        <v>11074</v>
      </c>
      <c r="B1074" t="s">
        <v>1</v>
      </c>
      <c r="C1074">
        <v>18</v>
      </c>
      <c r="D1074" s="3">
        <v>168</v>
      </c>
      <c r="E1074" s="3">
        <v>171.4</v>
      </c>
      <c r="F1074" t="s">
        <v>6</v>
      </c>
      <c r="G1074" s="2">
        <v>1629.84</v>
      </c>
      <c r="H1074">
        <v>0</v>
      </c>
      <c r="I1074" t="s">
        <v>5</v>
      </c>
      <c r="J1074" s="1"/>
    </row>
    <row r="1075" spans="1:10" x14ac:dyDescent="0.2">
      <c r="A1075">
        <v>11075</v>
      </c>
      <c r="B1075" t="s">
        <v>2</v>
      </c>
      <c r="C1075">
        <v>36</v>
      </c>
      <c r="D1075" s="3">
        <v>161.4</v>
      </c>
      <c r="E1075" s="3">
        <v>224.2</v>
      </c>
      <c r="F1075" t="s">
        <v>7</v>
      </c>
      <c r="G1075" s="2">
        <v>6548.2</v>
      </c>
      <c r="H1075">
        <v>3</v>
      </c>
      <c r="I1075" t="s">
        <v>5</v>
      </c>
      <c r="J1075" s="1"/>
    </row>
    <row r="1076" spans="1:10" x14ac:dyDescent="0.2">
      <c r="A1076">
        <v>11076</v>
      </c>
      <c r="B1076" t="s">
        <v>2</v>
      </c>
      <c r="C1076">
        <v>53</v>
      </c>
      <c r="D1076" s="3">
        <v>155.69999999999999</v>
      </c>
      <c r="E1076" s="3">
        <v>178</v>
      </c>
      <c r="F1076" t="s">
        <v>6</v>
      </c>
      <c r="G1076" s="2">
        <v>10959.7</v>
      </c>
      <c r="H1076">
        <v>1</v>
      </c>
      <c r="I1076" t="s">
        <v>5</v>
      </c>
      <c r="J1076" s="1"/>
    </row>
    <row r="1077" spans="1:10" x14ac:dyDescent="0.2">
      <c r="A1077">
        <v>11077</v>
      </c>
      <c r="B1077" t="s">
        <v>1</v>
      </c>
      <c r="C1077">
        <v>64</v>
      </c>
      <c r="D1077" s="3">
        <v>179.29999999999998</v>
      </c>
      <c r="E1077" s="3">
        <v>238.29999999999998</v>
      </c>
      <c r="F1077" t="s">
        <v>7</v>
      </c>
      <c r="G1077" s="2">
        <v>13831.12</v>
      </c>
      <c r="H1077">
        <v>0</v>
      </c>
      <c r="I1077" t="s">
        <v>5</v>
      </c>
      <c r="J1077" s="1"/>
    </row>
    <row r="1078" spans="1:10" x14ac:dyDescent="0.2">
      <c r="A1078">
        <v>11078</v>
      </c>
      <c r="B1078" t="s">
        <v>2</v>
      </c>
      <c r="C1078">
        <v>36</v>
      </c>
      <c r="D1078" s="3">
        <v>155.69999999999999</v>
      </c>
      <c r="E1078" s="3">
        <v>157.6</v>
      </c>
      <c r="F1078" t="s">
        <v>7</v>
      </c>
      <c r="G1078" s="2">
        <v>5377.46</v>
      </c>
      <c r="H1078">
        <v>1</v>
      </c>
      <c r="I1078" t="s">
        <v>5</v>
      </c>
      <c r="J1078" s="1"/>
    </row>
    <row r="1079" spans="1:10" x14ac:dyDescent="0.2">
      <c r="A1079">
        <v>11079</v>
      </c>
      <c r="B1079" t="s">
        <v>3</v>
      </c>
      <c r="C1079">
        <v>30</v>
      </c>
      <c r="D1079" s="3">
        <v>161.19999999999999</v>
      </c>
      <c r="E1079" s="3">
        <v>145.19999999999999</v>
      </c>
      <c r="F1079" t="s">
        <v>6</v>
      </c>
      <c r="G1079" s="2">
        <v>4719.5300000000007</v>
      </c>
      <c r="H1079">
        <v>1</v>
      </c>
      <c r="I1079" t="s">
        <v>5</v>
      </c>
      <c r="J1079" s="1"/>
    </row>
    <row r="1080" spans="1:10" x14ac:dyDescent="0.2">
      <c r="A1080">
        <v>11080</v>
      </c>
      <c r="B1080" t="s">
        <v>3</v>
      </c>
      <c r="C1080">
        <v>56</v>
      </c>
      <c r="D1080" s="3">
        <v>152.6</v>
      </c>
      <c r="E1080" s="3">
        <v>197</v>
      </c>
      <c r="F1080" t="s">
        <v>6</v>
      </c>
      <c r="G1080" s="2">
        <v>11658.12</v>
      </c>
      <c r="H1080">
        <v>0</v>
      </c>
      <c r="I1080" t="s">
        <v>5</v>
      </c>
      <c r="J1080" s="1"/>
    </row>
    <row r="1081" spans="1:10" x14ac:dyDescent="0.2">
      <c r="A1081">
        <v>11081</v>
      </c>
      <c r="B1081" t="s">
        <v>0</v>
      </c>
      <c r="C1081">
        <v>58</v>
      </c>
      <c r="D1081" s="3">
        <v>170.9</v>
      </c>
      <c r="E1081" s="3">
        <v>229.2</v>
      </c>
      <c r="F1081" t="s">
        <v>6</v>
      </c>
      <c r="G1081" s="2">
        <v>11842.45</v>
      </c>
      <c r="H1081">
        <v>0</v>
      </c>
      <c r="I1081" t="s">
        <v>5</v>
      </c>
      <c r="J1081" s="1"/>
    </row>
    <row r="1082" spans="1:10" x14ac:dyDescent="0.2">
      <c r="A1082">
        <v>11082</v>
      </c>
      <c r="B1082" t="s">
        <v>2</v>
      </c>
      <c r="C1082">
        <v>53</v>
      </c>
      <c r="D1082" s="3">
        <v>186</v>
      </c>
      <c r="E1082" s="3">
        <v>185.4</v>
      </c>
      <c r="F1082" t="s">
        <v>6</v>
      </c>
      <c r="G1082" s="2">
        <v>46661.450000000004</v>
      </c>
      <c r="H1082">
        <v>3</v>
      </c>
      <c r="I1082" t="s">
        <v>4</v>
      </c>
      <c r="J1082" s="1"/>
    </row>
    <row r="1083" spans="1:10" x14ac:dyDescent="0.2">
      <c r="A1083">
        <v>11083</v>
      </c>
      <c r="B1083" t="s">
        <v>3</v>
      </c>
      <c r="C1083">
        <v>40</v>
      </c>
      <c r="D1083" s="3">
        <v>167.6</v>
      </c>
      <c r="E1083" s="3">
        <v>155.79999999999998</v>
      </c>
      <c r="F1083" t="s">
        <v>7</v>
      </c>
      <c r="G1083" s="2">
        <v>7173.3600000000006</v>
      </c>
      <c r="H1083">
        <v>2</v>
      </c>
      <c r="I1083" t="s">
        <v>5</v>
      </c>
      <c r="J1083" s="1"/>
    </row>
    <row r="1084" spans="1:10" x14ac:dyDescent="0.2">
      <c r="A1084">
        <v>11084</v>
      </c>
      <c r="B1084" t="s">
        <v>1</v>
      </c>
      <c r="C1084">
        <v>57</v>
      </c>
      <c r="D1084" s="3">
        <v>175.1</v>
      </c>
      <c r="E1084" s="3">
        <v>163.1</v>
      </c>
      <c r="F1084" t="s">
        <v>6</v>
      </c>
      <c r="G1084" s="2">
        <v>27533.919999999998</v>
      </c>
      <c r="H1084">
        <v>0</v>
      </c>
      <c r="I1084" t="s">
        <v>4</v>
      </c>
      <c r="J1084" s="1"/>
    </row>
    <row r="1085" spans="1:10" x14ac:dyDescent="0.2">
      <c r="A1085">
        <v>11085</v>
      </c>
      <c r="B1085" t="s">
        <v>3</v>
      </c>
      <c r="C1085">
        <v>29</v>
      </c>
      <c r="D1085" s="3">
        <v>188.5</v>
      </c>
      <c r="E1085" s="3">
        <v>208.4</v>
      </c>
      <c r="F1085" t="s">
        <v>7</v>
      </c>
      <c r="G1085" s="2">
        <v>16138.77</v>
      </c>
      <c r="H1085">
        <v>0</v>
      </c>
      <c r="I1085" t="s">
        <v>4</v>
      </c>
      <c r="J1085" s="1"/>
    </row>
    <row r="1086" spans="1:10" x14ac:dyDescent="0.2">
      <c r="A1086">
        <v>11086</v>
      </c>
      <c r="B1086" t="s">
        <v>0</v>
      </c>
      <c r="C1086">
        <v>39</v>
      </c>
      <c r="D1086" s="3">
        <v>173.79999999999998</v>
      </c>
      <c r="E1086" s="3">
        <v>215.2</v>
      </c>
      <c r="F1086" t="s">
        <v>6</v>
      </c>
      <c r="G1086" s="2">
        <v>6238.3</v>
      </c>
      <c r="H1086">
        <v>1</v>
      </c>
      <c r="I1086" t="s">
        <v>5</v>
      </c>
      <c r="J1086" s="1"/>
    </row>
    <row r="1087" spans="1:10" x14ac:dyDescent="0.2">
      <c r="A1087">
        <v>11087</v>
      </c>
      <c r="B1087" t="s">
        <v>1</v>
      </c>
      <c r="C1087">
        <v>64</v>
      </c>
      <c r="D1087" s="3">
        <v>171.2</v>
      </c>
      <c r="E1087" s="3">
        <v>157.69999999999999</v>
      </c>
      <c r="F1087" t="s">
        <v>7</v>
      </c>
      <c r="G1087" s="2">
        <v>49577.670000000006</v>
      </c>
      <c r="H1087">
        <v>2</v>
      </c>
      <c r="I1087" t="s">
        <v>4</v>
      </c>
      <c r="J1087" s="1"/>
    </row>
    <row r="1088" spans="1:10" x14ac:dyDescent="0.2">
      <c r="A1088">
        <v>11088</v>
      </c>
      <c r="B1088" t="s">
        <v>0</v>
      </c>
      <c r="C1088">
        <v>34</v>
      </c>
      <c r="D1088" s="3">
        <v>155</v>
      </c>
      <c r="E1088" s="3">
        <v>110.19999999999999</v>
      </c>
      <c r="F1088" t="s">
        <v>7</v>
      </c>
      <c r="G1088" s="2">
        <v>4536.26</v>
      </c>
      <c r="H1088">
        <v>1</v>
      </c>
      <c r="I1088" t="s">
        <v>5</v>
      </c>
      <c r="J1088" s="1"/>
    </row>
    <row r="1089" spans="1:10" x14ac:dyDescent="0.2">
      <c r="A1089">
        <v>11089</v>
      </c>
      <c r="B1089" t="s">
        <v>3</v>
      </c>
      <c r="C1089">
        <v>24</v>
      </c>
      <c r="D1089" s="3">
        <v>173.5</v>
      </c>
      <c r="E1089" s="3">
        <v>198.29999999999998</v>
      </c>
      <c r="F1089" t="s">
        <v>7</v>
      </c>
      <c r="G1089" s="2">
        <v>34254.060000000005</v>
      </c>
      <c r="H1089">
        <v>0</v>
      </c>
      <c r="I1089" t="s">
        <v>4</v>
      </c>
      <c r="J1089" s="1"/>
    </row>
    <row r="1090" spans="1:10" x14ac:dyDescent="0.2">
      <c r="A1090">
        <v>11090</v>
      </c>
      <c r="B1090" t="s">
        <v>0</v>
      </c>
      <c r="C1090">
        <v>40</v>
      </c>
      <c r="D1090" s="3">
        <v>198</v>
      </c>
      <c r="E1090" s="3">
        <v>188.2</v>
      </c>
      <c r="F1090" t="s">
        <v>7</v>
      </c>
      <c r="G1090" s="2">
        <v>6600.37</v>
      </c>
      <c r="H1090">
        <v>2</v>
      </c>
      <c r="I1090" t="s">
        <v>5</v>
      </c>
      <c r="J1090" s="1"/>
    </row>
    <row r="1091" spans="1:10" x14ac:dyDescent="0.2">
      <c r="A1091">
        <v>11091</v>
      </c>
      <c r="B1091" t="s">
        <v>3</v>
      </c>
      <c r="C1091">
        <v>18</v>
      </c>
      <c r="D1091" s="3">
        <v>159.29999999999998</v>
      </c>
      <c r="E1091" s="3">
        <v>125.89999999999999</v>
      </c>
      <c r="F1091" t="s">
        <v>6</v>
      </c>
      <c r="G1091" s="2">
        <v>2203.7400000000002</v>
      </c>
      <c r="H1091">
        <v>0</v>
      </c>
      <c r="I1091" t="s">
        <v>5</v>
      </c>
      <c r="J1091" s="1"/>
    </row>
    <row r="1092" spans="1:10" x14ac:dyDescent="0.2">
      <c r="A1092">
        <v>11092</v>
      </c>
      <c r="B1092" t="s">
        <v>1</v>
      </c>
      <c r="C1092">
        <v>49</v>
      </c>
      <c r="D1092" s="3">
        <v>164.1</v>
      </c>
      <c r="E1092" s="3">
        <v>162.29999999999998</v>
      </c>
      <c r="F1092" t="s">
        <v>7</v>
      </c>
      <c r="G1092" s="2">
        <v>8125.79</v>
      </c>
      <c r="H1092">
        <v>0</v>
      </c>
      <c r="I1092" t="s">
        <v>5</v>
      </c>
      <c r="J1092" s="1"/>
    </row>
    <row r="1093" spans="1:10" x14ac:dyDescent="0.2">
      <c r="A1093">
        <v>11093</v>
      </c>
      <c r="B1093" t="s">
        <v>3</v>
      </c>
      <c r="C1093">
        <v>28</v>
      </c>
      <c r="D1093" s="3">
        <v>162.5</v>
      </c>
      <c r="E1093" s="3">
        <v>105</v>
      </c>
      <c r="F1093" t="s">
        <v>7</v>
      </c>
      <c r="G1093" s="2">
        <v>4438.2700000000004</v>
      </c>
      <c r="H1093">
        <v>2</v>
      </c>
      <c r="I1093" t="s">
        <v>5</v>
      </c>
      <c r="J1093" s="1"/>
    </row>
    <row r="1094" spans="1:10" x14ac:dyDescent="0.2">
      <c r="A1094">
        <v>11094</v>
      </c>
      <c r="B1094" t="s">
        <v>1</v>
      </c>
      <c r="C1094">
        <v>18</v>
      </c>
      <c r="D1094" s="3">
        <v>191.1</v>
      </c>
      <c r="E1094" s="3">
        <v>269</v>
      </c>
      <c r="F1094" t="s">
        <v>6</v>
      </c>
      <c r="G1094" s="2">
        <v>1634.58</v>
      </c>
      <c r="H1094">
        <v>0</v>
      </c>
      <c r="I1094" t="s">
        <v>5</v>
      </c>
      <c r="J1094" s="1"/>
    </row>
    <row r="1095" spans="1:10" x14ac:dyDescent="0.2">
      <c r="A1095">
        <v>11095</v>
      </c>
      <c r="B1095" t="s">
        <v>2</v>
      </c>
      <c r="C1095">
        <v>19</v>
      </c>
      <c r="D1095" s="3">
        <v>167.2</v>
      </c>
      <c r="E1095" s="3">
        <v>139.19999999999999</v>
      </c>
      <c r="F1095" t="s">
        <v>7</v>
      </c>
      <c r="G1095" s="2">
        <v>1639.57</v>
      </c>
      <c r="H1095">
        <v>0</v>
      </c>
      <c r="I1095" t="s">
        <v>5</v>
      </c>
      <c r="J1095" s="1"/>
    </row>
    <row r="1096" spans="1:10" x14ac:dyDescent="0.2">
      <c r="A1096">
        <v>11096</v>
      </c>
      <c r="B1096" t="s">
        <v>1</v>
      </c>
      <c r="C1096">
        <v>64</v>
      </c>
      <c r="D1096" s="3">
        <v>165.2</v>
      </c>
      <c r="E1096" s="3">
        <v>156.6</v>
      </c>
      <c r="F1096" t="s">
        <v>6</v>
      </c>
      <c r="G1096" s="2">
        <v>14313.85</v>
      </c>
      <c r="H1096">
        <v>0</v>
      </c>
      <c r="I1096" t="s">
        <v>5</v>
      </c>
      <c r="J1096" s="1"/>
    </row>
    <row r="1097" spans="1:10" x14ac:dyDescent="0.2">
      <c r="A1097">
        <v>11097</v>
      </c>
      <c r="B1097" t="s">
        <v>2</v>
      </c>
      <c r="C1097">
        <v>56</v>
      </c>
      <c r="D1097" s="3">
        <v>173.29999999999998</v>
      </c>
      <c r="E1097" s="3">
        <v>203.9</v>
      </c>
      <c r="F1097" t="s">
        <v>6</v>
      </c>
      <c r="G1097" s="2">
        <v>11454.03</v>
      </c>
      <c r="H1097">
        <v>0</v>
      </c>
      <c r="I1097" t="s">
        <v>5</v>
      </c>
      <c r="J1097" s="1"/>
    </row>
    <row r="1098" spans="1:10" x14ac:dyDescent="0.2">
      <c r="A1098">
        <v>11098</v>
      </c>
      <c r="B1098" t="s">
        <v>3</v>
      </c>
      <c r="C1098">
        <v>38</v>
      </c>
      <c r="D1098" s="3">
        <v>154</v>
      </c>
      <c r="E1098" s="3">
        <v>186.29999999999998</v>
      </c>
      <c r="F1098" t="s">
        <v>6</v>
      </c>
      <c r="G1098" s="2">
        <v>7144.87</v>
      </c>
      <c r="H1098">
        <v>2</v>
      </c>
      <c r="I1098" t="s">
        <v>5</v>
      </c>
      <c r="J1098" s="1"/>
    </row>
    <row r="1099" spans="1:10" x14ac:dyDescent="0.2">
      <c r="A1099">
        <v>11099</v>
      </c>
      <c r="B1099" t="s">
        <v>1</v>
      </c>
      <c r="C1099">
        <v>34</v>
      </c>
      <c r="D1099" s="3">
        <v>180.4</v>
      </c>
      <c r="E1099" s="3">
        <v>265.8</v>
      </c>
      <c r="F1099" t="s">
        <v>7</v>
      </c>
      <c r="G1099" s="2">
        <v>5124.1900000000005</v>
      </c>
      <c r="H1099">
        <v>2</v>
      </c>
      <c r="I1099" t="s">
        <v>5</v>
      </c>
      <c r="J1099" s="1"/>
    </row>
    <row r="1100" spans="1:10" x14ac:dyDescent="0.2">
      <c r="A1100">
        <v>11100</v>
      </c>
      <c r="B1100" t="s">
        <v>0</v>
      </c>
      <c r="C1100">
        <v>39</v>
      </c>
      <c r="D1100" s="3">
        <v>183.2</v>
      </c>
      <c r="E1100" s="3">
        <v>266.70000000000005</v>
      </c>
      <c r="F1100" t="s">
        <v>6</v>
      </c>
      <c r="G1100" s="2">
        <v>19023.259999999998</v>
      </c>
      <c r="H1100">
        <v>5</v>
      </c>
      <c r="I1100" t="s">
        <v>4</v>
      </c>
      <c r="J1100" s="1"/>
    </row>
    <row r="1101" spans="1:10" x14ac:dyDescent="0.2">
      <c r="A1101">
        <v>11101</v>
      </c>
      <c r="B1101" t="s">
        <v>2</v>
      </c>
      <c r="C1101">
        <v>64</v>
      </c>
      <c r="D1101" s="3">
        <v>166.6</v>
      </c>
      <c r="E1101" s="3">
        <v>206.1</v>
      </c>
      <c r="F1101" t="s">
        <v>7</v>
      </c>
      <c r="G1101" s="2">
        <v>14210.54</v>
      </c>
      <c r="H1101">
        <v>0</v>
      </c>
      <c r="I1101" t="s">
        <v>5</v>
      </c>
      <c r="J1101" s="1"/>
    </row>
    <row r="1102" spans="1:10" x14ac:dyDescent="0.2">
      <c r="A1102">
        <v>11102</v>
      </c>
      <c r="B1102" t="s">
        <v>1</v>
      </c>
      <c r="C1102">
        <v>22</v>
      </c>
      <c r="D1102" s="3">
        <v>169</v>
      </c>
      <c r="E1102" s="3">
        <v>223.6</v>
      </c>
      <c r="F1102" t="s">
        <v>7</v>
      </c>
      <c r="G1102" s="2">
        <v>1665</v>
      </c>
      <c r="H1102">
        <v>0</v>
      </c>
      <c r="I1102" t="s">
        <v>5</v>
      </c>
      <c r="J1102" s="1"/>
    </row>
    <row r="1103" spans="1:10" x14ac:dyDescent="0.2">
      <c r="A1103">
        <v>11103</v>
      </c>
      <c r="B1103" t="s">
        <v>3</v>
      </c>
      <c r="C1103">
        <v>61</v>
      </c>
      <c r="D1103" s="3">
        <v>166.1</v>
      </c>
      <c r="E1103" s="3">
        <v>183.1</v>
      </c>
      <c r="F1103" t="s">
        <v>7</v>
      </c>
      <c r="G1103" s="2">
        <v>13143.34</v>
      </c>
      <c r="H1103">
        <v>0</v>
      </c>
      <c r="I1103" t="s">
        <v>5</v>
      </c>
      <c r="J1103" s="1"/>
    </row>
    <row r="1104" spans="1:10" x14ac:dyDescent="0.2">
      <c r="A1104">
        <v>11104</v>
      </c>
      <c r="B1104" t="s">
        <v>1</v>
      </c>
      <c r="C1104">
        <v>29</v>
      </c>
      <c r="D1104" s="3">
        <v>168.9</v>
      </c>
      <c r="E1104" s="3">
        <v>191.7</v>
      </c>
      <c r="F1104" t="s">
        <v>7</v>
      </c>
      <c r="G1104" s="2">
        <v>3471.4100000000003</v>
      </c>
      <c r="H1104">
        <v>1</v>
      </c>
      <c r="I1104" t="s">
        <v>5</v>
      </c>
      <c r="J1104" s="1"/>
    </row>
    <row r="1105" spans="1:10" x14ac:dyDescent="0.2">
      <c r="A1105">
        <v>11105</v>
      </c>
      <c r="B1105" t="s">
        <v>0</v>
      </c>
      <c r="C1105">
        <v>24</v>
      </c>
      <c r="D1105" s="3">
        <v>180.29999999999998</v>
      </c>
      <c r="E1105" s="3">
        <v>182.4</v>
      </c>
      <c r="F1105" t="s">
        <v>6</v>
      </c>
      <c r="G1105" s="2">
        <v>2457.5100000000002</v>
      </c>
      <c r="H1105">
        <v>0</v>
      </c>
      <c r="I1105" t="s">
        <v>5</v>
      </c>
      <c r="J1105" s="1"/>
    </row>
    <row r="1106" spans="1:10" x14ac:dyDescent="0.2">
      <c r="A1106">
        <v>11106</v>
      </c>
      <c r="B1106" t="s">
        <v>0</v>
      </c>
      <c r="C1106">
        <v>19</v>
      </c>
      <c r="D1106" s="3">
        <v>177.5</v>
      </c>
      <c r="E1106" s="3">
        <v>169.5</v>
      </c>
      <c r="F1106" t="s">
        <v>7</v>
      </c>
      <c r="G1106" s="2">
        <v>1832.1</v>
      </c>
      <c r="H1106">
        <v>1</v>
      </c>
      <c r="I1106" t="s">
        <v>5</v>
      </c>
      <c r="J1106" s="1"/>
    </row>
    <row r="1107" spans="1:10" x14ac:dyDescent="0.2">
      <c r="A1107">
        <v>11107</v>
      </c>
      <c r="B1107" t="s">
        <v>2</v>
      </c>
      <c r="C1107">
        <v>33</v>
      </c>
      <c r="D1107" s="3">
        <v>158.6</v>
      </c>
      <c r="E1107" s="3">
        <v>185.4</v>
      </c>
      <c r="F1107" t="s">
        <v>6</v>
      </c>
      <c r="G1107" s="2">
        <v>4571.42</v>
      </c>
      <c r="H1107">
        <v>0</v>
      </c>
      <c r="I1107" t="s">
        <v>5</v>
      </c>
      <c r="J1107" s="1"/>
    </row>
    <row r="1108" spans="1:10" x14ac:dyDescent="0.2">
      <c r="A1108">
        <v>11108</v>
      </c>
      <c r="B1108" t="s">
        <v>2</v>
      </c>
      <c r="C1108">
        <v>59</v>
      </c>
      <c r="D1108" s="3">
        <v>166.29999999999998</v>
      </c>
      <c r="E1108" s="3">
        <v>154.29999999999998</v>
      </c>
      <c r="F1108" t="s">
        <v>6</v>
      </c>
      <c r="G1108" s="2">
        <v>12622.18</v>
      </c>
      <c r="H1108">
        <v>0</v>
      </c>
      <c r="I1108" t="s">
        <v>5</v>
      </c>
      <c r="J1108" s="1"/>
    </row>
    <row r="1109" spans="1:10" x14ac:dyDescent="0.2">
      <c r="A1109">
        <v>11109</v>
      </c>
      <c r="B1109" t="s">
        <v>0</v>
      </c>
      <c r="C1109">
        <v>56</v>
      </c>
      <c r="D1109" s="3">
        <v>187.1</v>
      </c>
      <c r="E1109" s="3">
        <v>409.90000000000003</v>
      </c>
      <c r="F1109" t="s">
        <v>7</v>
      </c>
      <c r="G1109" s="2">
        <v>10602.39</v>
      </c>
      <c r="H1109">
        <v>0</v>
      </c>
      <c r="I1109" t="s">
        <v>5</v>
      </c>
      <c r="J1109" s="1"/>
    </row>
    <row r="1110" spans="1:10" x14ac:dyDescent="0.2">
      <c r="A1110">
        <v>11110</v>
      </c>
      <c r="B1110" t="s">
        <v>0</v>
      </c>
      <c r="C1110">
        <v>45</v>
      </c>
      <c r="D1110" s="3">
        <v>180.5</v>
      </c>
      <c r="E1110" s="3">
        <v>264.60000000000002</v>
      </c>
      <c r="F1110" t="s">
        <v>6</v>
      </c>
      <c r="G1110" s="2">
        <v>7348.1500000000005</v>
      </c>
      <c r="H1110">
        <v>0</v>
      </c>
      <c r="I1110" t="s">
        <v>5</v>
      </c>
      <c r="J1110" s="1"/>
    </row>
    <row r="1111" spans="1:10" x14ac:dyDescent="0.2">
      <c r="A1111">
        <v>11111</v>
      </c>
      <c r="B1111" t="s">
        <v>3</v>
      </c>
      <c r="C1111">
        <v>21</v>
      </c>
      <c r="D1111" s="3">
        <v>171</v>
      </c>
      <c r="E1111" s="3">
        <v>214.2</v>
      </c>
      <c r="F1111" t="s">
        <v>7</v>
      </c>
      <c r="G1111" s="2">
        <v>2104.1200000000003</v>
      </c>
      <c r="H1111">
        <v>0</v>
      </c>
      <c r="I1111" t="s">
        <v>5</v>
      </c>
      <c r="J1111" s="1"/>
    </row>
    <row r="1112" spans="1:10" x14ac:dyDescent="0.2">
      <c r="A1112">
        <v>11112</v>
      </c>
      <c r="B1112" t="s">
        <v>0</v>
      </c>
      <c r="C1112">
        <v>55</v>
      </c>
      <c r="D1112" s="3">
        <v>179.5</v>
      </c>
      <c r="E1112" s="3">
        <v>217.29999999999998</v>
      </c>
      <c r="F1112" t="s">
        <v>6</v>
      </c>
      <c r="G1112" s="2">
        <v>35160.14</v>
      </c>
      <c r="H1112">
        <v>1</v>
      </c>
      <c r="I1112" t="s">
        <v>5</v>
      </c>
      <c r="J1112" s="1"/>
    </row>
    <row r="1113" spans="1:10" x14ac:dyDescent="0.2">
      <c r="A1113">
        <v>11113</v>
      </c>
      <c r="B1113" t="s">
        <v>1</v>
      </c>
      <c r="C1113">
        <v>61</v>
      </c>
      <c r="D1113" s="3">
        <v>179.29999999999998</v>
      </c>
      <c r="E1113" s="3">
        <v>183.1</v>
      </c>
      <c r="F1113" t="s">
        <v>6</v>
      </c>
      <c r="G1113" s="2">
        <v>30942.199999999997</v>
      </c>
      <c r="H1113">
        <v>3</v>
      </c>
      <c r="I1113" t="s">
        <v>4</v>
      </c>
      <c r="J1113" s="1"/>
    </row>
    <row r="1114" spans="1:10" x14ac:dyDescent="0.2">
      <c r="A1114">
        <v>11114</v>
      </c>
      <c r="B1114" t="s">
        <v>1</v>
      </c>
      <c r="C1114">
        <v>51</v>
      </c>
      <c r="D1114" s="3">
        <v>167.9</v>
      </c>
      <c r="E1114" s="3">
        <v>166.7</v>
      </c>
      <c r="F1114" t="s">
        <v>7</v>
      </c>
      <c r="G1114" s="2">
        <v>9377.91</v>
      </c>
      <c r="H1114">
        <v>1</v>
      </c>
      <c r="I1114" t="s">
        <v>5</v>
      </c>
      <c r="J1114" s="1"/>
    </row>
    <row r="1115" spans="1:10" x14ac:dyDescent="0.2">
      <c r="A1115">
        <v>11115</v>
      </c>
      <c r="B1115" t="s">
        <v>3</v>
      </c>
      <c r="C1115">
        <v>49</v>
      </c>
      <c r="D1115" s="3">
        <v>157.69999999999999</v>
      </c>
      <c r="E1115" s="3">
        <v>137.4</v>
      </c>
      <c r="F1115" t="s">
        <v>7</v>
      </c>
      <c r="G1115" s="2">
        <v>9290.14</v>
      </c>
      <c r="H1115">
        <v>1</v>
      </c>
      <c r="I1115" t="s">
        <v>5</v>
      </c>
      <c r="J1115" s="1"/>
    </row>
    <row r="1116" spans="1:10" x14ac:dyDescent="0.2">
      <c r="A1116">
        <v>11116</v>
      </c>
      <c r="B1116" t="s">
        <v>0</v>
      </c>
      <c r="C1116">
        <v>50</v>
      </c>
      <c r="D1116" s="3">
        <v>182.5</v>
      </c>
      <c r="E1116" s="3">
        <v>209.79999999999998</v>
      </c>
      <c r="F1116" t="s">
        <v>6</v>
      </c>
      <c r="G1116" s="2">
        <v>8932.09</v>
      </c>
      <c r="H1116">
        <v>0</v>
      </c>
      <c r="I1116" t="s">
        <v>5</v>
      </c>
      <c r="J1116" s="1"/>
    </row>
    <row r="1117" spans="1:10" x14ac:dyDescent="0.2">
      <c r="A1117">
        <v>11117</v>
      </c>
      <c r="B1117" t="s">
        <v>0</v>
      </c>
      <c r="C1117">
        <v>58</v>
      </c>
      <c r="D1117" s="3">
        <v>172.4</v>
      </c>
      <c r="E1117" s="3">
        <v>242.9</v>
      </c>
      <c r="F1117" t="s">
        <v>7</v>
      </c>
      <c r="G1117" s="2">
        <v>11362.76</v>
      </c>
      <c r="H1117">
        <v>0</v>
      </c>
      <c r="I1117" t="s">
        <v>5</v>
      </c>
      <c r="J1117" s="1"/>
    </row>
    <row r="1118" spans="1:10" x14ac:dyDescent="0.2">
      <c r="A1118">
        <v>11118</v>
      </c>
      <c r="B1118" t="s">
        <v>2</v>
      </c>
      <c r="C1118">
        <v>31</v>
      </c>
      <c r="D1118" s="3">
        <v>165</v>
      </c>
      <c r="E1118" s="3">
        <v>103.69999999999999</v>
      </c>
      <c r="F1118" t="s">
        <v>7</v>
      </c>
      <c r="G1118" s="2">
        <v>38746.36</v>
      </c>
      <c r="H1118">
        <v>3</v>
      </c>
      <c r="I1118" t="s">
        <v>4</v>
      </c>
      <c r="J1118" s="1"/>
    </row>
    <row r="1119" spans="1:10" x14ac:dyDescent="0.2">
      <c r="A1119">
        <v>11119</v>
      </c>
      <c r="B1119" t="s">
        <v>1</v>
      </c>
      <c r="C1119">
        <v>28</v>
      </c>
      <c r="D1119" s="3">
        <v>166.7</v>
      </c>
      <c r="E1119" s="3">
        <v>172.79999999999998</v>
      </c>
      <c r="F1119" t="s">
        <v>7</v>
      </c>
      <c r="G1119" s="2">
        <v>34672.15</v>
      </c>
      <c r="H1119">
        <v>0</v>
      </c>
      <c r="I1119" t="s">
        <v>4</v>
      </c>
      <c r="J1119" s="1"/>
    </row>
    <row r="1120" spans="1:10" x14ac:dyDescent="0.2">
      <c r="A1120">
        <v>11120</v>
      </c>
      <c r="B1120" t="s">
        <v>3</v>
      </c>
      <c r="C1120">
        <v>44</v>
      </c>
      <c r="D1120" s="3">
        <v>161.5</v>
      </c>
      <c r="E1120" s="3">
        <v>187.79999999999998</v>
      </c>
      <c r="F1120" t="s">
        <v>6</v>
      </c>
      <c r="G1120" s="2">
        <v>12797.210000000001</v>
      </c>
      <c r="H1120">
        <v>0</v>
      </c>
      <c r="I1120" t="s">
        <v>5</v>
      </c>
      <c r="J1120" s="1"/>
    </row>
    <row r="1121" spans="1:10" x14ac:dyDescent="0.2">
      <c r="A1121">
        <v>11121</v>
      </c>
      <c r="B1121" t="s">
        <v>3</v>
      </c>
      <c r="C1121">
        <v>41</v>
      </c>
      <c r="D1121" s="3">
        <v>159.5</v>
      </c>
      <c r="E1121" s="3">
        <v>158.19999999999999</v>
      </c>
      <c r="F1121" t="s">
        <v>7</v>
      </c>
      <c r="G1121" s="2">
        <v>6858.4800000000005</v>
      </c>
      <c r="H1121">
        <v>1</v>
      </c>
      <c r="I1121" t="s">
        <v>5</v>
      </c>
      <c r="J1121" s="1"/>
    </row>
    <row r="1122" spans="1:10" x14ac:dyDescent="0.2">
      <c r="A1122">
        <v>11122</v>
      </c>
      <c r="B1122" t="s">
        <v>1</v>
      </c>
      <c r="C1122">
        <v>27</v>
      </c>
      <c r="D1122" s="3">
        <v>159.9</v>
      </c>
      <c r="E1122" s="3">
        <v>214.2</v>
      </c>
      <c r="F1122" t="s">
        <v>6</v>
      </c>
      <c r="G1122" s="2">
        <v>3561.8900000000003</v>
      </c>
      <c r="H1122">
        <v>1</v>
      </c>
      <c r="I1122" t="s">
        <v>5</v>
      </c>
      <c r="J1122" s="1"/>
    </row>
    <row r="1123" spans="1:10" x14ac:dyDescent="0.2">
      <c r="A1123">
        <v>11123</v>
      </c>
      <c r="B1123" t="s">
        <v>3</v>
      </c>
      <c r="C1123">
        <v>52</v>
      </c>
      <c r="D1123" s="3">
        <v>155.19999999999999</v>
      </c>
      <c r="E1123" s="3">
        <v>141.19999999999999</v>
      </c>
      <c r="F1123" t="s">
        <v>7</v>
      </c>
      <c r="G1123" s="2">
        <v>11488.32</v>
      </c>
      <c r="H1123">
        <v>3</v>
      </c>
      <c r="I1123" t="s">
        <v>5</v>
      </c>
      <c r="J1123" s="1"/>
    </row>
    <row r="1124" spans="1:10" x14ac:dyDescent="0.2">
      <c r="A1124">
        <v>11124</v>
      </c>
      <c r="B1124" t="s">
        <v>0</v>
      </c>
      <c r="C1124">
        <v>42</v>
      </c>
      <c r="D1124" s="3">
        <v>205.4</v>
      </c>
      <c r="E1124" s="3">
        <v>345.8</v>
      </c>
      <c r="F1124" t="s">
        <v>7</v>
      </c>
      <c r="G1124" s="2">
        <v>7160.1</v>
      </c>
      <c r="H1124">
        <v>2</v>
      </c>
      <c r="I1124" t="s">
        <v>5</v>
      </c>
      <c r="J1124" s="1"/>
    </row>
    <row r="1125" spans="1:10" x14ac:dyDescent="0.2">
      <c r="A1125">
        <v>11125</v>
      </c>
      <c r="B1125" t="s">
        <v>3</v>
      </c>
      <c r="C1125">
        <v>58</v>
      </c>
      <c r="D1125" s="3">
        <v>160.29999999999998</v>
      </c>
      <c r="E1125" s="3">
        <v>157.1</v>
      </c>
      <c r="F1125" t="s">
        <v>6</v>
      </c>
      <c r="G1125" s="2">
        <v>13019.17</v>
      </c>
      <c r="H1125">
        <v>1</v>
      </c>
      <c r="I1125" t="s">
        <v>5</v>
      </c>
      <c r="J1125" s="1"/>
    </row>
    <row r="1126" spans="1:10" x14ac:dyDescent="0.2">
      <c r="A1126">
        <v>11126</v>
      </c>
      <c r="B1126" t="s">
        <v>1</v>
      </c>
      <c r="C1126">
        <v>33</v>
      </c>
      <c r="D1126" s="3">
        <v>165.9</v>
      </c>
      <c r="E1126" s="3">
        <v>196</v>
      </c>
      <c r="F1126" t="s">
        <v>6</v>
      </c>
      <c r="G1126" s="2">
        <v>4795.66</v>
      </c>
      <c r="H1126">
        <v>1</v>
      </c>
      <c r="I1126" t="s">
        <v>5</v>
      </c>
      <c r="J1126" s="1"/>
    </row>
    <row r="1127" spans="1:10" x14ac:dyDescent="0.2">
      <c r="A1127">
        <v>11127</v>
      </c>
      <c r="B1127" t="s">
        <v>0</v>
      </c>
      <c r="C1127">
        <v>64</v>
      </c>
      <c r="D1127" s="3">
        <v>186.7</v>
      </c>
      <c r="E1127" s="3">
        <v>376.8</v>
      </c>
      <c r="F1127" t="s">
        <v>6</v>
      </c>
      <c r="G1127" s="2">
        <v>14319.04</v>
      </c>
      <c r="H1127">
        <v>0</v>
      </c>
      <c r="I1127" t="s">
        <v>5</v>
      </c>
      <c r="J1127" s="1"/>
    </row>
    <row r="1128" spans="1:10" x14ac:dyDescent="0.2">
      <c r="A1128">
        <v>11128</v>
      </c>
      <c r="B1128" t="s">
        <v>0</v>
      </c>
      <c r="C1128">
        <v>25</v>
      </c>
      <c r="D1128" s="3">
        <v>177.1</v>
      </c>
      <c r="E1128" s="3">
        <v>211.4</v>
      </c>
      <c r="F1128" t="s">
        <v>7</v>
      </c>
      <c r="G1128" s="2">
        <v>3906.13</v>
      </c>
      <c r="H1128">
        <v>3</v>
      </c>
      <c r="I1128" t="s">
        <v>5</v>
      </c>
      <c r="J1128" s="1"/>
    </row>
    <row r="1129" spans="1:10" x14ac:dyDescent="0.2">
      <c r="A1129">
        <v>11129</v>
      </c>
      <c r="B1129" t="s">
        <v>2</v>
      </c>
      <c r="C1129">
        <v>27</v>
      </c>
      <c r="D1129" s="3">
        <v>179</v>
      </c>
      <c r="E1129" s="3">
        <v>261.90000000000003</v>
      </c>
      <c r="F1129" t="s">
        <v>7</v>
      </c>
      <c r="G1129" s="2">
        <v>18310.75</v>
      </c>
      <c r="H1129">
        <v>0</v>
      </c>
      <c r="I1129" t="s">
        <v>4</v>
      </c>
      <c r="J1129" s="1"/>
    </row>
    <row r="1130" spans="1:10" x14ac:dyDescent="0.2">
      <c r="A1130">
        <v>11130</v>
      </c>
      <c r="B1130" t="s">
        <v>1</v>
      </c>
      <c r="C1130">
        <v>34</v>
      </c>
      <c r="D1130" s="3">
        <v>177.4</v>
      </c>
      <c r="E1130" s="3">
        <v>221.4</v>
      </c>
      <c r="F1130" t="s">
        <v>6</v>
      </c>
      <c r="G1130" s="2">
        <v>5002.79</v>
      </c>
      <c r="H1130">
        <v>1</v>
      </c>
      <c r="I1130" t="s">
        <v>5</v>
      </c>
      <c r="J1130" s="1"/>
    </row>
    <row r="1131" spans="1:10" x14ac:dyDescent="0.2">
      <c r="A1131">
        <v>11131</v>
      </c>
      <c r="B1131" t="s">
        <v>3</v>
      </c>
      <c r="C1131">
        <v>50</v>
      </c>
      <c r="D1131" s="3">
        <v>166.7</v>
      </c>
      <c r="E1131" s="3">
        <v>202.9</v>
      </c>
      <c r="F1131" t="s">
        <v>6</v>
      </c>
      <c r="G1131" s="2">
        <v>25656.579999999998</v>
      </c>
      <c r="H1131">
        <v>0</v>
      </c>
      <c r="I1131" t="s">
        <v>5</v>
      </c>
      <c r="J1131" s="1"/>
    </row>
    <row r="1132" spans="1:10" x14ac:dyDescent="0.2">
      <c r="A1132">
        <v>11132</v>
      </c>
      <c r="B1132" t="s">
        <v>3</v>
      </c>
      <c r="C1132">
        <v>52</v>
      </c>
      <c r="D1132" s="3">
        <v>171.7</v>
      </c>
      <c r="E1132" s="3">
        <v>218.6</v>
      </c>
      <c r="F1132" t="s">
        <v>6</v>
      </c>
      <c r="G1132" s="2">
        <v>11396.91</v>
      </c>
      <c r="H1132">
        <v>2</v>
      </c>
      <c r="I1132" t="s">
        <v>5</v>
      </c>
      <c r="J1132" s="1"/>
    </row>
    <row r="1133" spans="1:10" x14ac:dyDescent="0.2">
      <c r="A1133">
        <v>11133</v>
      </c>
      <c r="B1133" t="s">
        <v>3</v>
      </c>
      <c r="C1133">
        <v>26</v>
      </c>
      <c r="D1133" s="3">
        <v>170.1</v>
      </c>
      <c r="E1133" s="3">
        <v>124.3</v>
      </c>
      <c r="F1133" t="s">
        <v>7</v>
      </c>
      <c r="G1133" s="2">
        <v>2897.3300000000004</v>
      </c>
      <c r="H1133">
        <v>0</v>
      </c>
      <c r="I1133" t="s">
        <v>5</v>
      </c>
      <c r="J1133" s="1"/>
    </row>
    <row r="1134" spans="1:10" x14ac:dyDescent="0.2">
      <c r="A1134">
        <v>11134</v>
      </c>
      <c r="B1134" t="s">
        <v>0</v>
      </c>
      <c r="C1134">
        <v>27</v>
      </c>
      <c r="D1134" s="3">
        <v>181.1</v>
      </c>
      <c r="E1134" s="3">
        <v>200.2</v>
      </c>
      <c r="F1134" t="s">
        <v>6</v>
      </c>
      <c r="G1134" s="2">
        <v>34838.880000000005</v>
      </c>
      <c r="H1134">
        <v>0</v>
      </c>
      <c r="I1134" t="s">
        <v>4</v>
      </c>
      <c r="J1134" s="1"/>
    </row>
    <row r="1135" spans="1:10" x14ac:dyDescent="0.2">
      <c r="A1135">
        <v>11135</v>
      </c>
      <c r="B1135" t="s">
        <v>3</v>
      </c>
      <c r="C1135">
        <v>35</v>
      </c>
      <c r="D1135" s="3">
        <v>159.4</v>
      </c>
      <c r="E1135" s="3">
        <v>152.69999999999999</v>
      </c>
      <c r="F1135" t="s">
        <v>6</v>
      </c>
      <c r="G1135" s="2">
        <v>6402.3</v>
      </c>
      <c r="H1135">
        <v>2</v>
      </c>
      <c r="I1135" t="s">
        <v>5</v>
      </c>
      <c r="J1135" s="1"/>
    </row>
    <row r="1136" spans="1:10" x14ac:dyDescent="0.2">
      <c r="A1136">
        <v>11136</v>
      </c>
      <c r="B1136" t="s">
        <v>3</v>
      </c>
      <c r="C1136">
        <v>37</v>
      </c>
      <c r="D1136" s="3">
        <v>164.6</v>
      </c>
      <c r="E1136" s="3">
        <v>127</v>
      </c>
      <c r="F1136" t="s">
        <v>7</v>
      </c>
      <c r="G1136" s="2">
        <v>6406.42</v>
      </c>
      <c r="H1136">
        <v>2</v>
      </c>
      <c r="I1136" t="s">
        <v>5</v>
      </c>
      <c r="J1136" s="1"/>
    </row>
    <row r="1137" spans="1:10" x14ac:dyDescent="0.2">
      <c r="A1137">
        <v>11137</v>
      </c>
      <c r="B1137" t="s">
        <v>2</v>
      </c>
      <c r="C1137">
        <v>36</v>
      </c>
      <c r="D1137" s="3">
        <v>164.79999999999998</v>
      </c>
      <c r="E1137" s="3">
        <v>187</v>
      </c>
      <c r="F1137" t="s">
        <v>6</v>
      </c>
      <c r="G1137" s="2">
        <v>5266.37</v>
      </c>
      <c r="H1137">
        <v>0</v>
      </c>
      <c r="I1137" t="s">
        <v>5</v>
      </c>
      <c r="J1137" s="1"/>
    </row>
    <row r="1138" spans="1:10" x14ac:dyDescent="0.2">
      <c r="A1138">
        <v>11138</v>
      </c>
      <c r="B1138" t="s">
        <v>1</v>
      </c>
      <c r="C1138">
        <v>48</v>
      </c>
      <c r="D1138" s="3">
        <v>170.1</v>
      </c>
      <c r="E1138" s="3">
        <v>194.5</v>
      </c>
      <c r="F1138" t="s">
        <v>6</v>
      </c>
      <c r="G1138" s="2">
        <v>40974.170000000006</v>
      </c>
      <c r="H1138">
        <v>0</v>
      </c>
      <c r="I1138" t="s">
        <v>4</v>
      </c>
      <c r="J1138" s="1"/>
    </row>
    <row r="1139" spans="1:10" x14ac:dyDescent="0.2">
      <c r="A1139">
        <v>11139</v>
      </c>
      <c r="B1139" t="s">
        <v>0</v>
      </c>
      <c r="C1139">
        <v>45</v>
      </c>
      <c r="D1139" s="3">
        <v>170.2</v>
      </c>
      <c r="E1139" s="3">
        <v>158.79999999999998</v>
      </c>
      <c r="F1139" t="s">
        <v>7</v>
      </c>
      <c r="G1139" s="2">
        <v>7441.06</v>
      </c>
      <c r="H1139">
        <v>1</v>
      </c>
      <c r="I1139" t="s">
        <v>5</v>
      </c>
      <c r="J1139" s="1"/>
    </row>
    <row r="1140" spans="1:10" x14ac:dyDescent="0.2">
      <c r="A1140">
        <v>11140</v>
      </c>
      <c r="B1140" t="s">
        <v>3</v>
      </c>
      <c r="C1140">
        <v>36</v>
      </c>
      <c r="D1140" s="3">
        <v>160.1</v>
      </c>
      <c r="E1140" s="3">
        <v>227.7</v>
      </c>
      <c r="F1140" t="s">
        <v>7</v>
      </c>
      <c r="G1140" s="2">
        <v>6748.6</v>
      </c>
      <c r="H1140">
        <v>3</v>
      </c>
      <c r="I1140" t="s">
        <v>5</v>
      </c>
      <c r="J1140" s="1"/>
    </row>
    <row r="1141" spans="1:10" x14ac:dyDescent="0.2">
      <c r="A1141">
        <v>11141</v>
      </c>
      <c r="B1141" t="s">
        <v>1</v>
      </c>
      <c r="C1141">
        <v>54</v>
      </c>
      <c r="D1141" s="3">
        <v>162.69999999999999</v>
      </c>
      <c r="E1141" s="3">
        <v>246.5</v>
      </c>
      <c r="F1141" t="s">
        <v>6</v>
      </c>
      <c r="G1141" s="2">
        <v>10928.85</v>
      </c>
      <c r="H1141">
        <v>1</v>
      </c>
      <c r="I1141" t="s">
        <v>5</v>
      </c>
      <c r="J1141" s="1"/>
    </row>
    <row r="1142" spans="1:10" x14ac:dyDescent="0.2">
      <c r="A1142">
        <v>11142</v>
      </c>
      <c r="B1142" t="s">
        <v>0</v>
      </c>
      <c r="C1142">
        <v>59</v>
      </c>
      <c r="D1142" s="3">
        <v>173.1</v>
      </c>
      <c r="E1142" s="3">
        <v>206.5</v>
      </c>
      <c r="F1142" t="s">
        <v>7</v>
      </c>
      <c r="G1142" s="2">
        <v>12333.83</v>
      </c>
      <c r="H1142">
        <v>1</v>
      </c>
      <c r="I1142" t="s">
        <v>5</v>
      </c>
      <c r="J1142" s="1"/>
    </row>
    <row r="1143" spans="1:10" x14ac:dyDescent="0.2">
      <c r="A1143">
        <v>11143</v>
      </c>
      <c r="B1143" t="s">
        <v>1</v>
      </c>
      <c r="C1143">
        <v>42</v>
      </c>
      <c r="D1143" s="3">
        <v>178.29999999999998</v>
      </c>
      <c r="E1143" s="3">
        <v>194.29999999999998</v>
      </c>
      <c r="F1143" t="s">
        <v>7</v>
      </c>
      <c r="G1143" s="2">
        <v>7162.02</v>
      </c>
      <c r="H1143">
        <v>2</v>
      </c>
      <c r="I1143" t="s">
        <v>5</v>
      </c>
      <c r="J1143" s="1"/>
    </row>
    <row r="1144" spans="1:10" x14ac:dyDescent="0.2">
      <c r="A1144">
        <v>11144</v>
      </c>
      <c r="B1144" t="s">
        <v>3</v>
      </c>
      <c r="C1144">
        <v>47</v>
      </c>
      <c r="D1144" s="3">
        <v>173.4</v>
      </c>
      <c r="E1144" s="3">
        <v>182.9</v>
      </c>
      <c r="F1144" t="s">
        <v>6</v>
      </c>
      <c r="G1144" s="2">
        <v>23401.309999999998</v>
      </c>
      <c r="H1144">
        <v>1</v>
      </c>
      <c r="I1144" t="s">
        <v>4</v>
      </c>
      <c r="J1144" s="1"/>
    </row>
    <row r="1145" spans="1:10" x14ac:dyDescent="0.2">
      <c r="A1145">
        <v>11145</v>
      </c>
      <c r="B1145" t="s">
        <v>1</v>
      </c>
      <c r="C1145">
        <v>44</v>
      </c>
      <c r="D1145" s="3">
        <v>157.4</v>
      </c>
      <c r="E1145" s="3">
        <v>125</v>
      </c>
      <c r="F1145" t="s">
        <v>6</v>
      </c>
      <c r="G1145" s="2">
        <v>8219.2100000000009</v>
      </c>
      <c r="H1145">
        <v>2</v>
      </c>
      <c r="I1145" t="s">
        <v>5</v>
      </c>
      <c r="J1145" s="1"/>
    </row>
    <row r="1146" spans="1:10" x14ac:dyDescent="0.2">
      <c r="A1146">
        <v>11146</v>
      </c>
      <c r="B1146" t="s">
        <v>2</v>
      </c>
      <c r="C1146">
        <v>46</v>
      </c>
      <c r="D1146" s="3">
        <v>151.29999999999998</v>
      </c>
      <c r="E1146" s="3">
        <v>183.1</v>
      </c>
      <c r="F1146" t="s">
        <v>6</v>
      </c>
      <c r="G1146" s="2">
        <v>8026.67</v>
      </c>
      <c r="H1146">
        <v>0</v>
      </c>
      <c r="I1146" t="s">
        <v>5</v>
      </c>
      <c r="J1146" s="1"/>
    </row>
    <row r="1147" spans="1:10" x14ac:dyDescent="0.2">
      <c r="A1147">
        <v>11147</v>
      </c>
      <c r="B1147" t="s">
        <v>3</v>
      </c>
      <c r="C1147">
        <v>27</v>
      </c>
      <c r="D1147" s="3">
        <v>161.6</v>
      </c>
      <c r="E1147" s="3">
        <v>182</v>
      </c>
      <c r="F1147" t="s">
        <v>7</v>
      </c>
      <c r="G1147" s="2">
        <v>3070.8100000000004</v>
      </c>
      <c r="H1147">
        <v>0</v>
      </c>
      <c r="I1147" t="s">
        <v>5</v>
      </c>
      <c r="J1147" s="1"/>
    </row>
    <row r="1148" spans="1:10" x14ac:dyDescent="0.2">
      <c r="A1148">
        <v>11148</v>
      </c>
      <c r="B1148" t="s">
        <v>3</v>
      </c>
      <c r="C1148">
        <v>48</v>
      </c>
      <c r="D1148" s="3">
        <v>156</v>
      </c>
      <c r="E1148" s="3">
        <v>176.79999999999998</v>
      </c>
      <c r="F1148" t="s">
        <v>6</v>
      </c>
      <c r="G1148" s="2">
        <v>9447.26</v>
      </c>
      <c r="H1148">
        <v>1</v>
      </c>
      <c r="I1148" t="s">
        <v>5</v>
      </c>
      <c r="J1148" s="1"/>
    </row>
    <row r="1149" spans="1:10" x14ac:dyDescent="0.2">
      <c r="A1149">
        <v>11149</v>
      </c>
      <c r="B1149" t="s">
        <v>0</v>
      </c>
      <c r="C1149">
        <v>43</v>
      </c>
      <c r="D1149" s="3">
        <v>165.2</v>
      </c>
      <c r="E1149" s="3">
        <v>154.9</v>
      </c>
      <c r="F1149" t="s">
        <v>7</v>
      </c>
      <c r="G1149" s="2">
        <v>6250.4400000000005</v>
      </c>
      <c r="H1149">
        <v>0</v>
      </c>
      <c r="I1149" t="s">
        <v>5</v>
      </c>
      <c r="J1149" s="1"/>
    </row>
    <row r="1150" spans="1:10" x14ac:dyDescent="0.2">
      <c r="A1150">
        <v>11150</v>
      </c>
      <c r="B1150" t="s">
        <v>2</v>
      </c>
      <c r="C1150">
        <v>22</v>
      </c>
      <c r="D1150" s="3">
        <v>172.7</v>
      </c>
      <c r="E1150" s="3">
        <v>175.6</v>
      </c>
      <c r="F1150" t="s">
        <v>7</v>
      </c>
      <c r="G1150" s="2">
        <v>2055.3300000000004</v>
      </c>
      <c r="H1150">
        <v>0</v>
      </c>
      <c r="I1150" t="s">
        <v>5</v>
      </c>
      <c r="J1150" s="1"/>
    </row>
    <row r="1151" spans="1:10" x14ac:dyDescent="0.2">
      <c r="A1151">
        <v>11151</v>
      </c>
      <c r="B1151" t="s">
        <v>3</v>
      </c>
      <c r="C1151">
        <v>22</v>
      </c>
      <c r="D1151" s="3">
        <v>166.29999999999998</v>
      </c>
      <c r="E1151" s="3">
        <v>185.79999999999998</v>
      </c>
      <c r="F1151" t="s">
        <v>6</v>
      </c>
      <c r="G1151" s="2">
        <v>3925.76</v>
      </c>
      <c r="H1151">
        <v>2</v>
      </c>
      <c r="I1151" t="s">
        <v>5</v>
      </c>
      <c r="J1151" s="1"/>
    </row>
    <row r="1152" spans="1:10" x14ac:dyDescent="0.2">
      <c r="A1152">
        <v>11152</v>
      </c>
      <c r="B1152" t="s">
        <v>2</v>
      </c>
      <c r="C1152">
        <v>49</v>
      </c>
      <c r="D1152" s="3">
        <v>155.9</v>
      </c>
      <c r="E1152" s="3">
        <v>209.7</v>
      </c>
      <c r="F1152" t="s">
        <v>7</v>
      </c>
      <c r="G1152" s="2">
        <v>10264.450000000001</v>
      </c>
      <c r="H1152">
        <v>3</v>
      </c>
      <c r="I1152" t="s">
        <v>5</v>
      </c>
      <c r="J1152" s="1"/>
    </row>
    <row r="1153" spans="1:10" x14ac:dyDescent="0.2">
      <c r="A1153">
        <v>11153</v>
      </c>
      <c r="B1153" t="s">
        <v>2</v>
      </c>
      <c r="C1153">
        <v>45</v>
      </c>
      <c r="D1153" s="3">
        <v>156.79999999999998</v>
      </c>
      <c r="E1153" s="3">
        <v>194.2</v>
      </c>
      <c r="F1153" t="s">
        <v>6</v>
      </c>
      <c r="G1153" s="2">
        <v>28340.19</v>
      </c>
      <c r="H1153">
        <v>1</v>
      </c>
      <c r="I1153" t="s">
        <v>5</v>
      </c>
      <c r="J1153" s="1"/>
    </row>
    <row r="1154" spans="1:10" x14ac:dyDescent="0.2">
      <c r="A1154">
        <v>11154</v>
      </c>
      <c r="B1154" t="s">
        <v>1</v>
      </c>
      <c r="C1154">
        <v>44</v>
      </c>
      <c r="D1154" s="3">
        <v>175.29999999999998</v>
      </c>
      <c r="E1154" s="3">
        <v>172.1</v>
      </c>
      <c r="F1154" t="s">
        <v>6</v>
      </c>
      <c r="G1154" s="2">
        <v>48885.14</v>
      </c>
      <c r="H1154">
        <v>0</v>
      </c>
      <c r="I1154" t="s">
        <v>4</v>
      </c>
      <c r="J1154" s="1"/>
    </row>
    <row r="1155" spans="1:10" x14ac:dyDescent="0.2">
      <c r="A1155">
        <v>11155</v>
      </c>
      <c r="B1155" t="s">
        <v>3</v>
      </c>
      <c r="C1155">
        <v>30</v>
      </c>
      <c r="D1155" s="3">
        <v>156.79999999999998</v>
      </c>
      <c r="E1155" s="3">
        <v>183.79999999999998</v>
      </c>
      <c r="F1155" t="s">
        <v>7</v>
      </c>
      <c r="G1155" s="2">
        <v>4237.13</v>
      </c>
      <c r="H1155">
        <v>1</v>
      </c>
      <c r="I1155" t="s">
        <v>5</v>
      </c>
      <c r="J1155" s="1"/>
    </row>
    <row r="1156" spans="1:10" x14ac:dyDescent="0.2">
      <c r="A1156">
        <v>11156</v>
      </c>
      <c r="B1156" t="s">
        <v>1</v>
      </c>
      <c r="C1156">
        <v>32</v>
      </c>
      <c r="D1156" s="3">
        <v>178.79999999999998</v>
      </c>
      <c r="E1156" s="3">
        <v>194.9</v>
      </c>
      <c r="F1156" t="s">
        <v>7</v>
      </c>
      <c r="G1156" s="2">
        <v>4673.4000000000005</v>
      </c>
      <c r="H1156">
        <v>2</v>
      </c>
      <c r="I1156" t="s">
        <v>5</v>
      </c>
      <c r="J1156" s="1"/>
    </row>
    <row r="1157" spans="1:10" x14ac:dyDescent="0.2">
      <c r="A1157">
        <v>11157</v>
      </c>
      <c r="B1157" t="s">
        <v>3</v>
      </c>
      <c r="C1157">
        <v>44</v>
      </c>
      <c r="D1157" s="3">
        <v>162.29999999999998</v>
      </c>
      <c r="E1157" s="3">
        <v>136.29999999999998</v>
      </c>
      <c r="F1157" t="s">
        <v>7</v>
      </c>
      <c r="G1157" s="2">
        <v>8302.5400000000009</v>
      </c>
      <c r="H1157">
        <v>2</v>
      </c>
      <c r="I1157" t="s">
        <v>5</v>
      </c>
      <c r="J1157" s="1"/>
    </row>
    <row r="1158" spans="1:10" x14ac:dyDescent="0.2">
      <c r="A1158">
        <v>11158</v>
      </c>
      <c r="B1158" t="s">
        <v>1</v>
      </c>
      <c r="C1158">
        <v>63</v>
      </c>
      <c r="D1158" s="3">
        <v>179.7</v>
      </c>
      <c r="E1158" s="3">
        <v>195.4</v>
      </c>
      <c r="F1158" t="s">
        <v>6</v>
      </c>
      <c r="G1158" s="2">
        <v>13887.97</v>
      </c>
      <c r="H1158">
        <v>0</v>
      </c>
      <c r="I1158" t="s">
        <v>5</v>
      </c>
      <c r="J1158" s="1"/>
    </row>
    <row r="1159" spans="1:10" x14ac:dyDescent="0.2">
      <c r="A1159">
        <v>11159</v>
      </c>
      <c r="B1159" t="s">
        <v>1</v>
      </c>
      <c r="C1159">
        <v>32</v>
      </c>
      <c r="D1159" s="3">
        <v>177.79999999999998</v>
      </c>
      <c r="E1159" s="3">
        <v>159.6</v>
      </c>
      <c r="F1159" t="s">
        <v>7</v>
      </c>
      <c r="G1159" s="2">
        <v>19719.699999999997</v>
      </c>
      <c r="H1159">
        <v>1</v>
      </c>
      <c r="I1159" t="s">
        <v>4</v>
      </c>
      <c r="J1159" s="1"/>
    </row>
    <row r="1160" spans="1:10" x14ac:dyDescent="0.2">
      <c r="A1160">
        <v>11160</v>
      </c>
      <c r="B1160" t="s">
        <v>3</v>
      </c>
      <c r="C1160">
        <v>58</v>
      </c>
      <c r="D1160" s="3">
        <v>163.1</v>
      </c>
      <c r="E1160" s="3">
        <v>176.5</v>
      </c>
      <c r="F1160" t="s">
        <v>7</v>
      </c>
      <c r="G1160" s="2">
        <v>11931.130000000001</v>
      </c>
      <c r="H1160">
        <v>0</v>
      </c>
      <c r="I1160" t="s">
        <v>5</v>
      </c>
      <c r="J1160" s="1"/>
    </row>
    <row r="1161" spans="1:10" x14ac:dyDescent="0.2">
      <c r="A1161">
        <v>11161</v>
      </c>
      <c r="B1161" t="s">
        <v>2</v>
      </c>
      <c r="C1161">
        <v>39</v>
      </c>
      <c r="D1161" s="3">
        <v>149.4</v>
      </c>
      <c r="E1161" s="3">
        <v>138.6</v>
      </c>
      <c r="F1161" t="s">
        <v>6</v>
      </c>
      <c r="G1161" s="2">
        <v>8965.8000000000011</v>
      </c>
      <c r="H1161">
        <v>5</v>
      </c>
      <c r="I1161" t="s">
        <v>5</v>
      </c>
      <c r="J1161" s="1"/>
    </row>
    <row r="1162" spans="1:10" x14ac:dyDescent="0.2">
      <c r="A1162">
        <v>11162</v>
      </c>
      <c r="B1162" t="s">
        <v>0</v>
      </c>
      <c r="C1162">
        <v>25</v>
      </c>
      <c r="D1162" s="3">
        <v>170.7</v>
      </c>
      <c r="E1162" s="3">
        <v>175.79999999999998</v>
      </c>
      <c r="F1162" t="s">
        <v>7</v>
      </c>
      <c r="G1162" s="2">
        <v>5080.1000000000004</v>
      </c>
      <c r="H1162">
        <v>5</v>
      </c>
      <c r="I1162" t="s">
        <v>5</v>
      </c>
      <c r="J1162" s="1"/>
    </row>
    <row r="1163" spans="1:10" x14ac:dyDescent="0.2">
      <c r="A1163">
        <v>11163</v>
      </c>
      <c r="B1163" t="s">
        <v>3</v>
      </c>
      <c r="C1163">
        <v>18</v>
      </c>
      <c r="D1163" s="3">
        <v>164.5</v>
      </c>
      <c r="E1163" s="3">
        <v>227.1</v>
      </c>
      <c r="F1163" t="s">
        <v>7</v>
      </c>
      <c r="G1163" s="2">
        <v>1712.23</v>
      </c>
      <c r="H1163">
        <v>0</v>
      </c>
      <c r="I1163" t="s">
        <v>5</v>
      </c>
      <c r="J1163" s="1"/>
    </row>
    <row r="1164" spans="1:10" x14ac:dyDescent="0.2">
      <c r="A1164">
        <v>11164</v>
      </c>
      <c r="B1164" t="s">
        <v>3</v>
      </c>
      <c r="C1164">
        <v>53</v>
      </c>
      <c r="D1164" s="3">
        <v>164.1</v>
      </c>
      <c r="E1164" s="3">
        <v>191.7</v>
      </c>
      <c r="F1164" t="s">
        <v>7</v>
      </c>
      <c r="G1164" s="2">
        <v>11244.380000000001</v>
      </c>
      <c r="H1164">
        <v>2</v>
      </c>
      <c r="I1164" t="s">
        <v>5</v>
      </c>
      <c r="J1164" s="1"/>
    </row>
    <row r="1165" spans="1:10" x14ac:dyDescent="0.2">
      <c r="A1165">
        <v>11165</v>
      </c>
      <c r="B1165" t="s">
        <v>3</v>
      </c>
      <c r="C1165">
        <v>22</v>
      </c>
      <c r="D1165" s="3">
        <v>159.6</v>
      </c>
      <c r="E1165" s="3">
        <v>228.4</v>
      </c>
      <c r="F1165" t="s">
        <v>7</v>
      </c>
      <c r="G1165" s="2">
        <v>2250.84</v>
      </c>
      <c r="H1165">
        <v>0</v>
      </c>
      <c r="I1165" t="s">
        <v>5</v>
      </c>
      <c r="J1165" s="1"/>
    </row>
    <row r="1166" spans="1:10" x14ac:dyDescent="0.2">
      <c r="A1166">
        <v>11166</v>
      </c>
      <c r="B1166" t="s">
        <v>2</v>
      </c>
      <c r="C1166">
        <v>19</v>
      </c>
      <c r="D1166" s="3">
        <v>168.1</v>
      </c>
      <c r="E1166" s="3">
        <v>166.6</v>
      </c>
      <c r="F1166" t="s">
        <v>7</v>
      </c>
      <c r="G1166" s="2">
        <v>1628.48</v>
      </c>
      <c r="H1166">
        <v>0</v>
      </c>
      <c r="I1166" t="s">
        <v>5</v>
      </c>
      <c r="J1166" s="1"/>
    </row>
    <row r="1167" spans="1:10" x14ac:dyDescent="0.2">
      <c r="A1167">
        <v>11167</v>
      </c>
      <c r="B1167" t="s">
        <v>2</v>
      </c>
      <c r="C1167">
        <v>39</v>
      </c>
      <c r="D1167" s="3">
        <v>156.4</v>
      </c>
      <c r="E1167" s="3">
        <v>174.29999999999998</v>
      </c>
      <c r="F1167" t="s">
        <v>6</v>
      </c>
      <c r="G1167" s="2">
        <v>7201.71</v>
      </c>
      <c r="H1167">
        <v>2</v>
      </c>
      <c r="I1167" t="s">
        <v>5</v>
      </c>
      <c r="J1167" s="1"/>
    </row>
    <row r="1168" spans="1:10" x14ac:dyDescent="0.2">
      <c r="A1168">
        <v>11168</v>
      </c>
      <c r="B1168" t="s">
        <v>1</v>
      </c>
      <c r="C1168">
        <v>18</v>
      </c>
      <c r="D1168" s="3">
        <v>158.9</v>
      </c>
      <c r="E1168" s="3">
        <v>111</v>
      </c>
      <c r="F1168" t="s">
        <v>7</v>
      </c>
      <c r="G1168" s="2">
        <v>1136.4000000000001</v>
      </c>
      <c r="H1168">
        <v>0</v>
      </c>
      <c r="I1168" t="s">
        <v>5</v>
      </c>
      <c r="J1168" s="1"/>
    </row>
    <row r="1169" spans="1:10" x14ac:dyDescent="0.2">
      <c r="A1169">
        <v>11169</v>
      </c>
      <c r="B1169" t="s">
        <v>0</v>
      </c>
      <c r="C1169">
        <v>55</v>
      </c>
      <c r="D1169" s="3">
        <v>164.9</v>
      </c>
      <c r="E1169" s="3">
        <v>122</v>
      </c>
      <c r="F1169" t="s">
        <v>6</v>
      </c>
      <c r="G1169" s="2">
        <v>11881.36</v>
      </c>
      <c r="H1169">
        <v>2</v>
      </c>
      <c r="I1169" t="s">
        <v>5</v>
      </c>
      <c r="J1169" s="1"/>
    </row>
    <row r="1170" spans="1:10" x14ac:dyDescent="0.2">
      <c r="A1170">
        <v>11170</v>
      </c>
      <c r="B1170" t="s">
        <v>2</v>
      </c>
      <c r="C1170">
        <v>51</v>
      </c>
      <c r="D1170" s="3">
        <v>161.29999999999998</v>
      </c>
      <c r="E1170" s="3">
        <v>146.69999999999999</v>
      </c>
      <c r="F1170" t="s">
        <v>7</v>
      </c>
      <c r="G1170" s="2">
        <v>9174.14</v>
      </c>
      <c r="H1170">
        <v>0</v>
      </c>
      <c r="I1170" t="s">
        <v>5</v>
      </c>
      <c r="J1170" s="1"/>
    </row>
    <row r="1171" spans="1:10" x14ac:dyDescent="0.2">
      <c r="A1171">
        <v>11171</v>
      </c>
      <c r="B1171" t="s">
        <v>1</v>
      </c>
      <c r="C1171">
        <v>24</v>
      </c>
      <c r="D1171" s="3">
        <v>162.29999999999998</v>
      </c>
      <c r="E1171" s="3">
        <v>248.29999999999998</v>
      </c>
      <c r="F1171" t="s">
        <v>6</v>
      </c>
      <c r="G1171" s="2">
        <v>2464.6200000000003</v>
      </c>
      <c r="H1171">
        <v>0</v>
      </c>
      <c r="I1171" t="s">
        <v>5</v>
      </c>
      <c r="J1171" s="1"/>
    </row>
    <row r="1172" spans="1:10" x14ac:dyDescent="0.2">
      <c r="A1172">
        <v>11172</v>
      </c>
      <c r="B1172" t="s">
        <v>3</v>
      </c>
      <c r="C1172">
        <v>51</v>
      </c>
      <c r="D1172" s="3">
        <v>191.2</v>
      </c>
      <c r="E1172" s="3">
        <v>249.6</v>
      </c>
      <c r="F1172" t="s">
        <v>6</v>
      </c>
      <c r="G1172" s="2">
        <v>44641.200000000004</v>
      </c>
      <c r="H1172">
        <v>2</v>
      </c>
      <c r="I1172" t="s">
        <v>4</v>
      </c>
      <c r="J1172" s="1"/>
    </row>
    <row r="1173" spans="1:10" x14ac:dyDescent="0.2">
      <c r="A1173">
        <v>11173</v>
      </c>
      <c r="B1173" t="s">
        <v>1</v>
      </c>
      <c r="C1173">
        <v>33</v>
      </c>
      <c r="D1173" s="3">
        <v>170.2</v>
      </c>
      <c r="E1173" s="3">
        <v>285.3</v>
      </c>
      <c r="F1173" t="s">
        <v>6</v>
      </c>
      <c r="G1173" s="2">
        <v>4185.1000000000004</v>
      </c>
      <c r="H1173">
        <v>0</v>
      </c>
      <c r="I1173" t="s">
        <v>5</v>
      </c>
      <c r="J1173" s="1"/>
    </row>
    <row r="1174" spans="1:10" x14ac:dyDescent="0.2">
      <c r="A1174">
        <v>11174</v>
      </c>
      <c r="B1174" t="s">
        <v>0</v>
      </c>
      <c r="C1174">
        <v>45</v>
      </c>
      <c r="D1174" s="3">
        <v>196.29999999999998</v>
      </c>
      <c r="E1174" s="3">
        <v>284.10000000000002</v>
      </c>
      <c r="F1174" t="s">
        <v>6</v>
      </c>
      <c r="G1174" s="2">
        <v>7345.09</v>
      </c>
      <c r="H1174">
        <v>0</v>
      </c>
      <c r="I1174" t="s">
        <v>5</v>
      </c>
      <c r="J1174" s="1"/>
    </row>
    <row r="1175" spans="1:10" x14ac:dyDescent="0.2">
      <c r="A1175">
        <v>11175</v>
      </c>
      <c r="B1175" t="s">
        <v>2</v>
      </c>
      <c r="C1175">
        <v>56</v>
      </c>
      <c r="D1175" s="3">
        <v>181.6</v>
      </c>
      <c r="E1175" s="3">
        <v>256.60000000000002</v>
      </c>
      <c r="F1175" t="s">
        <v>7</v>
      </c>
      <c r="G1175" s="2">
        <v>26109.329999999998</v>
      </c>
      <c r="H1175">
        <v>1</v>
      </c>
      <c r="I1175" t="s">
        <v>4</v>
      </c>
      <c r="J1175" s="1"/>
    </row>
    <row r="1176" spans="1:10" x14ac:dyDescent="0.2">
      <c r="A1176">
        <v>11176</v>
      </c>
      <c r="B1176" t="s">
        <v>1</v>
      </c>
      <c r="C1176">
        <v>55</v>
      </c>
      <c r="D1176" s="3">
        <v>165.7</v>
      </c>
      <c r="E1176" s="3">
        <v>182.79999999999998</v>
      </c>
      <c r="F1176" t="s">
        <v>7</v>
      </c>
      <c r="G1176" s="2">
        <v>20781.489999999998</v>
      </c>
      <c r="H1176">
        <v>0</v>
      </c>
      <c r="I1176" t="s">
        <v>5</v>
      </c>
      <c r="J1176" s="1"/>
    </row>
    <row r="1177" spans="1:10" x14ac:dyDescent="0.2">
      <c r="A1177">
        <v>11177</v>
      </c>
      <c r="B1177" t="s">
        <v>3</v>
      </c>
      <c r="C1177">
        <v>46</v>
      </c>
      <c r="D1177" s="3">
        <v>161.79999999999998</v>
      </c>
      <c r="E1177" s="3">
        <v>166.6</v>
      </c>
      <c r="F1177" t="s">
        <v>7</v>
      </c>
      <c r="G1177" s="2">
        <v>9500.58</v>
      </c>
      <c r="H1177">
        <v>3</v>
      </c>
      <c r="I1177" t="s">
        <v>5</v>
      </c>
      <c r="J1177" s="1"/>
    </row>
    <row r="1178" spans="1:10" x14ac:dyDescent="0.2">
      <c r="A1178">
        <v>11178</v>
      </c>
      <c r="B1178" t="s">
        <v>1</v>
      </c>
      <c r="C1178">
        <v>53</v>
      </c>
      <c r="D1178" s="3">
        <v>161.69999999999999</v>
      </c>
      <c r="E1178" s="3">
        <v>187.2</v>
      </c>
      <c r="F1178" t="s">
        <v>7</v>
      </c>
      <c r="G1178" s="2">
        <v>9487.65</v>
      </c>
      <c r="H1178">
        <v>0</v>
      </c>
      <c r="I1178" t="s">
        <v>5</v>
      </c>
      <c r="J1178" s="1"/>
    </row>
    <row r="1179" spans="1:10" x14ac:dyDescent="0.2">
      <c r="A1179">
        <v>11179</v>
      </c>
      <c r="B1179" t="s">
        <v>0</v>
      </c>
      <c r="C1179">
        <v>23</v>
      </c>
      <c r="D1179" s="3">
        <v>177.6</v>
      </c>
      <c r="E1179" s="3">
        <v>227</v>
      </c>
      <c r="F1179" t="s">
        <v>7</v>
      </c>
      <c r="G1179" s="2">
        <v>3591.48</v>
      </c>
      <c r="H1179">
        <v>3</v>
      </c>
      <c r="I1179" t="s">
        <v>5</v>
      </c>
      <c r="J1179" s="1"/>
    </row>
    <row r="1180" spans="1:10" x14ac:dyDescent="0.2">
      <c r="A1180">
        <v>11180</v>
      </c>
      <c r="B1180" t="s">
        <v>3</v>
      </c>
      <c r="C1180">
        <v>25</v>
      </c>
      <c r="D1180" s="3">
        <v>167.2</v>
      </c>
      <c r="E1180" s="3">
        <v>167.9</v>
      </c>
      <c r="F1180" t="s">
        <v>6</v>
      </c>
      <c r="G1180" s="2">
        <v>3206.5</v>
      </c>
      <c r="H1180">
        <v>0</v>
      </c>
      <c r="I1180" t="s">
        <v>5</v>
      </c>
      <c r="J1180" s="1"/>
    </row>
    <row r="1181" spans="1:10" x14ac:dyDescent="0.2">
      <c r="A1181">
        <v>11181</v>
      </c>
      <c r="B1181" t="s">
        <v>0</v>
      </c>
      <c r="C1181">
        <v>53</v>
      </c>
      <c r="D1181" s="3">
        <v>184.7</v>
      </c>
      <c r="E1181" s="3">
        <v>280.3</v>
      </c>
      <c r="F1181" t="s">
        <v>6</v>
      </c>
      <c r="G1181" s="2">
        <v>11163.57</v>
      </c>
      <c r="H1181">
        <v>2</v>
      </c>
      <c r="I1181" t="s">
        <v>5</v>
      </c>
      <c r="J1181" s="1"/>
    </row>
    <row r="1182" spans="1:10" x14ac:dyDescent="0.2">
      <c r="A1182">
        <v>11182</v>
      </c>
      <c r="B1182" t="s">
        <v>2</v>
      </c>
      <c r="C1182">
        <v>49</v>
      </c>
      <c r="D1182" s="3">
        <v>166.9</v>
      </c>
      <c r="E1182" s="3">
        <v>170.2</v>
      </c>
      <c r="F1182" t="s">
        <v>6</v>
      </c>
      <c r="G1182" s="2">
        <v>10156.790000000001</v>
      </c>
      <c r="H1182">
        <v>2</v>
      </c>
      <c r="I1182" t="s">
        <v>5</v>
      </c>
      <c r="J1182" s="1"/>
    </row>
    <row r="1183" spans="1:10" x14ac:dyDescent="0.2">
      <c r="A1183">
        <v>11183</v>
      </c>
      <c r="B1183" t="s">
        <v>1</v>
      </c>
      <c r="C1183">
        <v>42</v>
      </c>
      <c r="D1183" s="3">
        <v>180.29999999999998</v>
      </c>
      <c r="E1183" s="3">
        <v>223</v>
      </c>
      <c r="F1183" t="s">
        <v>6</v>
      </c>
      <c r="G1183" s="2">
        <v>43896.380000000005</v>
      </c>
      <c r="H1183">
        <v>2</v>
      </c>
      <c r="I1183" t="s">
        <v>4</v>
      </c>
      <c r="J1183" s="1"/>
    </row>
    <row r="1184" spans="1:10" x14ac:dyDescent="0.2">
      <c r="A1184">
        <v>11184</v>
      </c>
      <c r="B1184" t="s">
        <v>1</v>
      </c>
      <c r="C1184">
        <v>25</v>
      </c>
      <c r="D1184" s="3">
        <v>174.5</v>
      </c>
      <c r="E1184" s="3">
        <v>207.29999999999998</v>
      </c>
      <c r="F1184" t="s">
        <v>7</v>
      </c>
      <c r="G1184" s="2">
        <v>36124.58</v>
      </c>
      <c r="H1184">
        <v>2</v>
      </c>
      <c r="I1184" t="s">
        <v>4</v>
      </c>
      <c r="J1184" s="1"/>
    </row>
    <row r="1185" spans="1:10" x14ac:dyDescent="0.2">
      <c r="A1185">
        <v>11185</v>
      </c>
      <c r="B1185" t="s">
        <v>2</v>
      </c>
      <c r="C1185">
        <v>26</v>
      </c>
      <c r="D1185" s="3">
        <v>162.69999999999999</v>
      </c>
      <c r="E1185" s="3">
        <v>141.79999999999998</v>
      </c>
      <c r="F1185" t="s">
        <v>7</v>
      </c>
      <c r="G1185" s="2">
        <v>2699.57</v>
      </c>
      <c r="H1185">
        <v>0</v>
      </c>
      <c r="I1185" t="s">
        <v>5</v>
      </c>
      <c r="J1185" s="1"/>
    </row>
    <row r="1186" spans="1:10" x14ac:dyDescent="0.2">
      <c r="A1186">
        <v>11186</v>
      </c>
      <c r="B1186" t="s">
        <v>2</v>
      </c>
      <c r="C1186">
        <v>57</v>
      </c>
      <c r="D1186" s="3">
        <v>163.1</v>
      </c>
      <c r="E1186" s="3">
        <v>174.79999999999998</v>
      </c>
      <c r="F1186" t="s">
        <v>7</v>
      </c>
      <c r="G1186" s="2">
        <v>11356.67</v>
      </c>
      <c r="H1186">
        <v>0</v>
      </c>
      <c r="I1186" t="s">
        <v>5</v>
      </c>
      <c r="J1186" s="1"/>
    </row>
    <row r="1187" spans="1:10" x14ac:dyDescent="0.2">
      <c r="A1187">
        <v>11187</v>
      </c>
      <c r="B1187" t="s">
        <v>0</v>
      </c>
      <c r="C1187">
        <v>24</v>
      </c>
      <c r="D1187" s="3">
        <v>184.2</v>
      </c>
      <c r="E1187" s="3">
        <v>196.1</v>
      </c>
      <c r="F1187" t="s">
        <v>7</v>
      </c>
      <c r="G1187" s="2">
        <v>1969.62</v>
      </c>
      <c r="H1187">
        <v>0</v>
      </c>
      <c r="I1187" t="s">
        <v>5</v>
      </c>
      <c r="J1187" s="1"/>
    </row>
    <row r="1188" spans="1:10" x14ac:dyDescent="0.2">
      <c r="A1188">
        <v>11188</v>
      </c>
      <c r="B1188" t="s">
        <v>0</v>
      </c>
      <c r="C1188">
        <v>19</v>
      </c>
      <c r="D1188" s="3">
        <v>177.79999999999998</v>
      </c>
      <c r="E1188" s="3">
        <v>152.19999999999999</v>
      </c>
      <c r="F1188" t="s">
        <v>6</v>
      </c>
      <c r="G1188" s="2">
        <v>1728.9</v>
      </c>
      <c r="H1188">
        <v>0</v>
      </c>
      <c r="I1188" t="s">
        <v>5</v>
      </c>
      <c r="J1188" s="1"/>
    </row>
    <row r="1189" spans="1:10" x14ac:dyDescent="0.2">
      <c r="A1189">
        <v>11189</v>
      </c>
      <c r="B1189" t="s">
        <v>3</v>
      </c>
      <c r="C1189">
        <v>18</v>
      </c>
      <c r="D1189" s="3">
        <v>167.1</v>
      </c>
      <c r="E1189" s="3">
        <v>156.69999999999999</v>
      </c>
      <c r="F1189" t="s">
        <v>7</v>
      </c>
      <c r="G1189" s="2">
        <v>1704.57</v>
      </c>
      <c r="H1189">
        <v>0</v>
      </c>
      <c r="I1189" t="s">
        <v>5</v>
      </c>
      <c r="J1189" s="1"/>
    </row>
    <row r="1190" spans="1:10" x14ac:dyDescent="0.2">
      <c r="A1190">
        <v>11190</v>
      </c>
      <c r="B1190" t="s">
        <v>3</v>
      </c>
      <c r="C1190">
        <v>59</v>
      </c>
      <c r="D1190" s="3">
        <v>161.5</v>
      </c>
      <c r="E1190" s="3">
        <v>158.9</v>
      </c>
      <c r="F1190" t="s">
        <v>6</v>
      </c>
      <c r="G1190" s="2">
        <v>14590.64</v>
      </c>
      <c r="H1190">
        <v>3</v>
      </c>
      <c r="I1190" t="s">
        <v>5</v>
      </c>
      <c r="J1190" s="1"/>
    </row>
    <row r="1191" spans="1:10" x14ac:dyDescent="0.2">
      <c r="A1191">
        <v>11191</v>
      </c>
      <c r="B1191" t="s">
        <v>1</v>
      </c>
      <c r="C1191">
        <v>18</v>
      </c>
      <c r="D1191" s="3">
        <v>163.1</v>
      </c>
      <c r="E1191" s="3">
        <v>125.3</v>
      </c>
      <c r="F1191" t="s">
        <v>7</v>
      </c>
      <c r="G1191" s="2">
        <v>1725.56</v>
      </c>
      <c r="H1191">
        <v>1</v>
      </c>
      <c r="I1191" t="s">
        <v>5</v>
      </c>
      <c r="J1191" s="1"/>
    </row>
    <row r="1192" spans="1:10" x14ac:dyDescent="0.2">
      <c r="A1192">
        <v>11192</v>
      </c>
      <c r="B1192" t="s">
        <v>1</v>
      </c>
      <c r="C1192">
        <v>47</v>
      </c>
      <c r="D1192" s="3">
        <v>179.1</v>
      </c>
      <c r="E1192" s="3">
        <v>247.2</v>
      </c>
      <c r="F1192" t="s">
        <v>6</v>
      </c>
      <c r="G1192" s="2">
        <v>23065.429999999997</v>
      </c>
      <c r="H1192">
        <v>0</v>
      </c>
      <c r="I1192" t="s">
        <v>4</v>
      </c>
      <c r="J1192" s="1"/>
    </row>
    <row r="1193" spans="1:10" x14ac:dyDescent="0.2">
      <c r="A1193">
        <v>11193</v>
      </c>
      <c r="B1193" t="s">
        <v>0</v>
      </c>
      <c r="C1193">
        <v>21</v>
      </c>
      <c r="D1193" s="3">
        <v>169.29999999999998</v>
      </c>
      <c r="E1193" s="3">
        <v>160.19999999999999</v>
      </c>
      <c r="F1193" t="s">
        <v>7</v>
      </c>
      <c r="G1193" s="2">
        <v>2103.08</v>
      </c>
      <c r="H1193">
        <v>1</v>
      </c>
      <c r="I1193" t="s">
        <v>5</v>
      </c>
      <c r="J1193" s="1"/>
    </row>
    <row r="1194" spans="1:10" x14ac:dyDescent="0.2">
      <c r="A1194">
        <v>11194</v>
      </c>
      <c r="B1194" t="s">
        <v>0</v>
      </c>
      <c r="C1194">
        <v>55</v>
      </c>
      <c r="D1194" s="3">
        <v>180.7</v>
      </c>
      <c r="E1194" s="3">
        <v>191.6</v>
      </c>
      <c r="F1194" t="s">
        <v>6</v>
      </c>
      <c r="G1194" s="2">
        <v>10704.47</v>
      </c>
      <c r="H1194">
        <v>0</v>
      </c>
      <c r="I1194" t="s">
        <v>5</v>
      </c>
      <c r="J1194" s="1"/>
    </row>
    <row r="1195" spans="1:10" x14ac:dyDescent="0.2">
      <c r="A1195">
        <v>11195</v>
      </c>
      <c r="B1195" t="s">
        <v>2</v>
      </c>
      <c r="C1195">
        <v>36</v>
      </c>
      <c r="D1195" s="3">
        <v>154.5</v>
      </c>
      <c r="E1195" s="3">
        <v>178.79999999999998</v>
      </c>
      <c r="F1195" t="s">
        <v>6</v>
      </c>
      <c r="G1195" s="2">
        <v>5267.8200000000006</v>
      </c>
      <c r="H1195">
        <v>0</v>
      </c>
      <c r="I1195" t="s">
        <v>5</v>
      </c>
      <c r="J1195" s="1"/>
    </row>
    <row r="1196" spans="1:10" x14ac:dyDescent="0.2">
      <c r="A1196">
        <v>11196</v>
      </c>
      <c r="B1196" t="s">
        <v>1</v>
      </c>
      <c r="C1196">
        <v>24</v>
      </c>
      <c r="D1196" s="3">
        <v>159.6</v>
      </c>
      <c r="E1196" s="3">
        <v>172.79999999999998</v>
      </c>
      <c r="F1196" t="s">
        <v>7</v>
      </c>
      <c r="G1196" s="2">
        <v>38126.25</v>
      </c>
      <c r="H1196">
        <v>0</v>
      </c>
      <c r="I1196" t="s">
        <v>4</v>
      </c>
      <c r="J1196" s="1"/>
    </row>
    <row r="1197" spans="1:10" x14ac:dyDescent="0.2">
      <c r="A1197">
        <v>11197</v>
      </c>
      <c r="B1197" t="s">
        <v>1</v>
      </c>
      <c r="C1197">
        <v>18</v>
      </c>
      <c r="D1197" s="3">
        <v>177</v>
      </c>
      <c r="E1197" s="3">
        <v>206</v>
      </c>
      <c r="F1197" t="s">
        <v>6</v>
      </c>
      <c r="G1197" s="2">
        <v>14133.04</v>
      </c>
      <c r="H1197">
        <v>0</v>
      </c>
      <c r="I1197" t="s">
        <v>5</v>
      </c>
      <c r="J1197" s="1"/>
    </row>
    <row r="1198" spans="1:10" x14ac:dyDescent="0.2">
      <c r="A1198">
        <v>11198</v>
      </c>
      <c r="B1198" t="s">
        <v>0</v>
      </c>
      <c r="C1198">
        <v>46</v>
      </c>
      <c r="D1198" s="3">
        <v>182</v>
      </c>
      <c r="E1198" s="3">
        <v>206.4</v>
      </c>
      <c r="F1198" t="s">
        <v>6</v>
      </c>
      <c r="G1198" s="2">
        <v>9414.92</v>
      </c>
      <c r="H1198">
        <v>3</v>
      </c>
      <c r="I1198" t="s">
        <v>5</v>
      </c>
      <c r="J1198" s="1"/>
    </row>
    <row r="1199" spans="1:10" x14ac:dyDescent="0.2">
      <c r="A1199">
        <v>11199</v>
      </c>
      <c r="B1199" t="s">
        <v>3</v>
      </c>
      <c r="C1199">
        <v>44</v>
      </c>
      <c r="D1199" s="3">
        <v>167.29999999999998</v>
      </c>
      <c r="E1199" s="3">
        <v>185.1</v>
      </c>
      <c r="F1199" t="s">
        <v>7</v>
      </c>
      <c r="G1199" s="2">
        <v>39556.5</v>
      </c>
      <c r="H1199">
        <v>1</v>
      </c>
      <c r="I1199" t="s">
        <v>4</v>
      </c>
      <c r="J1199" s="1"/>
    </row>
    <row r="1200" spans="1:10" x14ac:dyDescent="0.2">
      <c r="A1200">
        <v>11200</v>
      </c>
      <c r="B1200" t="s">
        <v>0</v>
      </c>
      <c r="C1200">
        <v>35</v>
      </c>
      <c r="D1200" s="3">
        <v>185.79999999999998</v>
      </c>
      <c r="E1200" s="3">
        <v>269.5</v>
      </c>
      <c r="F1200" t="s">
        <v>6</v>
      </c>
      <c r="G1200" s="2">
        <v>5246.05</v>
      </c>
      <c r="H1200">
        <v>1</v>
      </c>
      <c r="I1200" t="s">
        <v>5</v>
      </c>
      <c r="J1200" s="1"/>
    </row>
    <row r="1201" spans="1:10" x14ac:dyDescent="0.2">
      <c r="A1201">
        <v>11201</v>
      </c>
      <c r="B1201" t="s">
        <v>3</v>
      </c>
      <c r="C1201">
        <v>32</v>
      </c>
      <c r="D1201" s="3">
        <v>189.4</v>
      </c>
      <c r="E1201" s="3">
        <v>241.1</v>
      </c>
      <c r="F1201" t="s">
        <v>7</v>
      </c>
      <c r="G1201" s="2">
        <v>37607.53</v>
      </c>
      <c r="H1201">
        <v>1</v>
      </c>
      <c r="I1201" t="s">
        <v>4</v>
      </c>
      <c r="J1201" s="1"/>
    </row>
    <row r="1202" spans="1:10" x14ac:dyDescent="0.2">
      <c r="A1202">
        <v>11202</v>
      </c>
      <c r="B1202" t="s">
        <v>0</v>
      </c>
      <c r="C1202">
        <v>47</v>
      </c>
      <c r="D1202" s="3">
        <v>177.9</v>
      </c>
      <c r="E1202" s="3">
        <v>221.79999999999998</v>
      </c>
      <c r="F1202" t="s">
        <v>7</v>
      </c>
      <c r="G1202" s="2">
        <v>8062.77</v>
      </c>
      <c r="H1202">
        <v>1</v>
      </c>
      <c r="I1202" t="s">
        <v>5</v>
      </c>
      <c r="J1202" s="1"/>
    </row>
    <row r="1203" spans="1:10" x14ac:dyDescent="0.2">
      <c r="A1203">
        <v>11203</v>
      </c>
      <c r="B1203" t="s">
        <v>2</v>
      </c>
      <c r="C1203">
        <v>22</v>
      </c>
      <c r="D1203" s="3">
        <v>182.1</v>
      </c>
      <c r="E1203" s="3">
        <v>288.70000000000005</v>
      </c>
      <c r="F1203" t="s">
        <v>6</v>
      </c>
      <c r="G1203" s="2">
        <v>33907.550000000003</v>
      </c>
      <c r="H1203">
        <v>0</v>
      </c>
      <c r="I1203" t="s">
        <v>4</v>
      </c>
      <c r="J1203" s="1"/>
    </row>
    <row r="1204" spans="1:10" x14ac:dyDescent="0.2">
      <c r="A1204">
        <v>11204</v>
      </c>
      <c r="B1204" t="s">
        <v>2</v>
      </c>
      <c r="C1204">
        <v>34</v>
      </c>
      <c r="D1204" s="3">
        <v>173.6</v>
      </c>
      <c r="E1204" s="3">
        <v>219.2</v>
      </c>
      <c r="F1204" t="s">
        <v>6</v>
      </c>
      <c r="G1204" s="2">
        <v>5385.34</v>
      </c>
      <c r="H1204">
        <v>1</v>
      </c>
      <c r="I1204" t="s">
        <v>5</v>
      </c>
      <c r="J1204" s="1"/>
    </row>
    <row r="1205" spans="1:10" x14ac:dyDescent="0.2">
      <c r="A1205">
        <v>11205</v>
      </c>
      <c r="B1205" t="s">
        <v>0</v>
      </c>
      <c r="C1205">
        <v>19</v>
      </c>
      <c r="D1205" s="3">
        <v>178.1</v>
      </c>
      <c r="E1205" s="3">
        <v>237.79999999999998</v>
      </c>
      <c r="F1205" t="s">
        <v>6</v>
      </c>
      <c r="G1205" s="2">
        <v>1743.22</v>
      </c>
      <c r="H1205">
        <v>0</v>
      </c>
      <c r="I1205" t="s">
        <v>5</v>
      </c>
      <c r="J1205" s="1"/>
    </row>
    <row r="1206" spans="1:10" x14ac:dyDescent="0.2">
      <c r="A1206">
        <v>11206</v>
      </c>
      <c r="B1206" t="s">
        <v>2</v>
      </c>
      <c r="C1206">
        <v>46</v>
      </c>
      <c r="D1206" s="3">
        <v>165.79999999999998</v>
      </c>
      <c r="E1206" s="3">
        <v>187.9</v>
      </c>
      <c r="F1206" t="s">
        <v>7</v>
      </c>
      <c r="G1206" s="2">
        <v>9301.9</v>
      </c>
      <c r="H1206">
        <v>3</v>
      </c>
      <c r="I1206" t="s">
        <v>5</v>
      </c>
      <c r="J1206" s="1"/>
    </row>
    <row r="1207" spans="1:10" x14ac:dyDescent="0.2">
      <c r="A1207">
        <v>11207</v>
      </c>
      <c r="B1207" t="s">
        <v>2</v>
      </c>
      <c r="C1207">
        <v>21</v>
      </c>
      <c r="D1207" s="3">
        <v>159.29999999999998</v>
      </c>
      <c r="E1207" s="3">
        <v>222.79999999999998</v>
      </c>
      <c r="F1207" t="s">
        <v>7</v>
      </c>
      <c r="G1207" s="2">
        <v>1906.36</v>
      </c>
      <c r="H1207">
        <v>0</v>
      </c>
      <c r="I1207" t="s">
        <v>5</v>
      </c>
      <c r="J1207" s="1"/>
    </row>
    <row r="1208" spans="1:10" x14ac:dyDescent="0.2">
      <c r="A1208">
        <v>11208</v>
      </c>
      <c r="B1208" t="s">
        <v>2</v>
      </c>
      <c r="C1208">
        <v>23</v>
      </c>
      <c r="D1208" s="3">
        <v>160.29999999999998</v>
      </c>
      <c r="E1208" s="3">
        <v>197.4</v>
      </c>
      <c r="F1208" t="s">
        <v>7</v>
      </c>
      <c r="G1208" s="2">
        <v>2789.0600000000004</v>
      </c>
      <c r="H1208">
        <v>1</v>
      </c>
      <c r="I1208" t="s">
        <v>5</v>
      </c>
      <c r="J1208" s="1"/>
    </row>
    <row r="1209" spans="1:10" x14ac:dyDescent="0.2">
      <c r="A1209">
        <v>11209</v>
      </c>
      <c r="B1209" t="s">
        <v>1</v>
      </c>
      <c r="C1209">
        <v>33</v>
      </c>
      <c r="D1209" s="3">
        <v>167.6</v>
      </c>
      <c r="E1209" s="3">
        <v>173.1</v>
      </c>
      <c r="F1209" t="s">
        <v>7</v>
      </c>
      <c r="G1209" s="2">
        <v>3704.36</v>
      </c>
      <c r="H1209">
        <v>0</v>
      </c>
      <c r="I1209" t="s">
        <v>5</v>
      </c>
      <c r="J1209" s="1"/>
    </row>
    <row r="1210" spans="1:10" x14ac:dyDescent="0.2">
      <c r="A1210">
        <v>11210</v>
      </c>
      <c r="B1210" t="s">
        <v>3</v>
      </c>
      <c r="C1210">
        <v>33</v>
      </c>
      <c r="D1210" s="3">
        <v>179.5</v>
      </c>
      <c r="E1210" s="3">
        <v>166</v>
      </c>
      <c r="F1210" t="s">
        <v>6</v>
      </c>
      <c r="G1210" s="2">
        <v>5354.08</v>
      </c>
      <c r="H1210">
        <v>1</v>
      </c>
      <c r="I1210" t="s">
        <v>5</v>
      </c>
      <c r="J1210" s="1"/>
    </row>
    <row r="1211" spans="1:10" x14ac:dyDescent="0.2">
      <c r="A1211">
        <v>11211</v>
      </c>
      <c r="B1211" t="s">
        <v>0</v>
      </c>
      <c r="C1211">
        <v>54</v>
      </c>
      <c r="D1211" s="3">
        <v>184.7</v>
      </c>
      <c r="E1211" s="3">
        <v>349.6</v>
      </c>
      <c r="F1211" t="s">
        <v>7</v>
      </c>
      <c r="G1211" s="2">
        <v>10450.56</v>
      </c>
      <c r="H1211">
        <v>1</v>
      </c>
      <c r="I1211" t="s">
        <v>5</v>
      </c>
      <c r="J1211" s="1"/>
    </row>
    <row r="1212" spans="1:10" x14ac:dyDescent="0.2">
      <c r="A1212">
        <v>11212</v>
      </c>
      <c r="B1212" t="s">
        <v>1</v>
      </c>
      <c r="C1212">
        <v>57</v>
      </c>
      <c r="D1212" s="3">
        <v>183.2</v>
      </c>
      <c r="E1212" s="3">
        <v>250.7</v>
      </c>
      <c r="F1212" t="s">
        <v>7</v>
      </c>
      <c r="G1212" s="2">
        <v>48675.520000000004</v>
      </c>
      <c r="H1212">
        <v>1</v>
      </c>
      <c r="I1212" t="s">
        <v>4</v>
      </c>
      <c r="J1212" s="1"/>
    </row>
    <row r="1213" spans="1:10" x14ac:dyDescent="0.2">
      <c r="A1213">
        <v>11213</v>
      </c>
      <c r="B1213" t="s">
        <v>2</v>
      </c>
      <c r="C1213">
        <v>53</v>
      </c>
      <c r="D1213" s="3">
        <v>164.79999999999998</v>
      </c>
      <c r="E1213" s="3">
        <v>177</v>
      </c>
      <c r="F1213" t="s">
        <v>6</v>
      </c>
      <c r="G1213" s="2">
        <v>10942.14</v>
      </c>
      <c r="H1213">
        <v>1</v>
      </c>
      <c r="I1213" t="s">
        <v>5</v>
      </c>
      <c r="J1213" s="1"/>
    </row>
    <row r="1214" spans="1:10" x14ac:dyDescent="0.2">
      <c r="A1214">
        <v>11214</v>
      </c>
      <c r="B1214" t="s">
        <v>0</v>
      </c>
      <c r="C1214">
        <v>19</v>
      </c>
      <c r="D1214" s="3">
        <v>163.29999999999998</v>
      </c>
      <c r="E1214" s="3">
        <v>127.39999999999999</v>
      </c>
      <c r="F1214" t="s">
        <v>6</v>
      </c>
      <c r="G1214" s="2">
        <v>1727.79</v>
      </c>
      <c r="H1214">
        <v>0</v>
      </c>
      <c r="I1214" t="s">
        <v>5</v>
      </c>
      <c r="J1214" s="1"/>
    </row>
    <row r="1215" spans="1:10" x14ac:dyDescent="0.2">
      <c r="A1215">
        <v>11215</v>
      </c>
      <c r="B1215" t="s">
        <v>0</v>
      </c>
      <c r="C1215">
        <v>24</v>
      </c>
      <c r="D1215" s="3">
        <v>174.4</v>
      </c>
      <c r="E1215" s="3">
        <v>196.79999999999998</v>
      </c>
      <c r="F1215" t="s">
        <v>7</v>
      </c>
      <c r="G1215" s="2">
        <v>1972.95</v>
      </c>
      <c r="H1215">
        <v>0</v>
      </c>
      <c r="I1215" t="s">
        <v>5</v>
      </c>
      <c r="J1215" s="1"/>
    </row>
    <row r="1216" spans="1:10" x14ac:dyDescent="0.2">
      <c r="A1216">
        <v>11216</v>
      </c>
      <c r="B1216" t="s">
        <v>0</v>
      </c>
      <c r="C1216">
        <v>19</v>
      </c>
      <c r="D1216" s="3">
        <v>170.79999999999998</v>
      </c>
      <c r="E1216" s="3">
        <v>214.29999999999998</v>
      </c>
      <c r="F1216" t="s">
        <v>7</v>
      </c>
      <c r="G1216" s="2">
        <v>23082.959999999999</v>
      </c>
      <c r="H1216">
        <v>0</v>
      </c>
      <c r="I1216" t="s">
        <v>5</v>
      </c>
      <c r="J1216" s="1"/>
    </row>
    <row r="1217" spans="1:10" x14ac:dyDescent="0.2">
      <c r="A1217">
        <v>11217</v>
      </c>
      <c r="B1217" t="s">
        <v>1</v>
      </c>
      <c r="C1217">
        <v>18</v>
      </c>
      <c r="D1217" s="3">
        <v>161.29999999999998</v>
      </c>
      <c r="E1217" s="3">
        <v>151.4</v>
      </c>
      <c r="F1217" t="s">
        <v>7</v>
      </c>
      <c r="G1217" s="2">
        <v>1720.36</v>
      </c>
      <c r="H1217">
        <v>1</v>
      </c>
      <c r="I1217" t="s">
        <v>5</v>
      </c>
      <c r="J1217" s="1"/>
    </row>
    <row r="1218" spans="1:10" x14ac:dyDescent="0.2">
      <c r="A1218">
        <v>11218</v>
      </c>
      <c r="B1218" t="s">
        <v>0</v>
      </c>
      <c r="C1218">
        <v>34</v>
      </c>
      <c r="D1218" s="3">
        <v>180</v>
      </c>
      <c r="E1218" s="3">
        <v>241.29999999999998</v>
      </c>
      <c r="F1218" t="s">
        <v>6</v>
      </c>
      <c r="G1218" s="2">
        <v>5012.4800000000005</v>
      </c>
      <c r="H1218">
        <v>1</v>
      </c>
      <c r="I1218" t="s">
        <v>5</v>
      </c>
      <c r="J1218" s="1"/>
    </row>
    <row r="1219" spans="1:10" x14ac:dyDescent="0.2">
      <c r="A1219">
        <v>11219</v>
      </c>
      <c r="B1219" t="s">
        <v>0</v>
      </c>
      <c r="C1219">
        <v>29</v>
      </c>
      <c r="D1219" s="3">
        <v>168.6</v>
      </c>
      <c r="E1219" s="3">
        <v>180.2</v>
      </c>
      <c r="F1219" t="s">
        <v>6</v>
      </c>
      <c r="G1219" s="2">
        <v>5708.87</v>
      </c>
      <c r="H1219">
        <v>4</v>
      </c>
      <c r="I1219" t="s">
        <v>5</v>
      </c>
      <c r="J1219" s="1"/>
    </row>
    <row r="1220" spans="1:10" x14ac:dyDescent="0.2">
      <c r="A1220">
        <v>11220</v>
      </c>
      <c r="B1220" t="s">
        <v>2</v>
      </c>
      <c r="C1220">
        <v>44</v>
      </c>
      <c r="D1220" s="3">
        <v>171.4</v>
      </c>
      <c r="E1220" s="3">
        <v>213.79999999999998</v>
      </c>
      <c r="F1220" t="s">
        <v>6</v>
      </c>
      <c r="G1220" s="2">
        <v>7419.4800000000005</v>
      </c>
      <c r="H1220">
        <v>0</v>
      </c>
      <c r="I1220" t="s">
        <v>5</v>
      </c>
      <c r="J1220" s="1"/>
    </row>
    <row r="1221" spans="1:10" x14ac:dyDescent="0.2">
      <c r="A1221">
        <v>11221</v>
      </c>
      <c r="B1221" t="s">
        <v>0</v>
      </c>
      <c r="C1221">
        <v>44</v>
      </c>
      <c r="D1221" s="3">
        <v>174.4</v>
      </c>
      <c r="E1221" s="3">
        <v>196</v>
      </c>
      <c r="F1221" t="s">
        <v>6</v>
      </c>
      <c r="G1221" s="2">
        <v>7624.63</v>
      </c>
      <c r="H1221">
        <v>1</v>
      </c>
      <c r="I1221" t="s">
        <v>5</v>
      </c>
      <c r="J1221" s="1"/>
    </row>
    <row r="1222" spans="1:10" x14ac:dyDescent="0.2">
      <c r="A1222">
        <v>11222</v>
      </c>
      <c r="B1222" t="s">
        <v>1</v>
      </c>
      <c r="C1222">
        <v>46</v>
      </c>
      <c r="D1222" s="3">
        <v>176.7</v>
      </c>
      <c r="E1222" s="3">
        <v>274</v>
      </c>
      <c r="F1222" t="s">
        <v>7</v>
      </c>
      <c r="G1222" s="2">
        <v>8944.1200000000008</v>
      </c>
      <c r="H1222">
        <v>3</v>
      </c>
      <c r="I1222" t="s">
        <v>5</v>
      </c>
      <c r="J1222" s="1"/>
    </row>
    <row r="1223" spans="1:10" x14ac:dyDescent="0.2">
      <c r="A1223">
        <v>11223</v>
      </c>
      <c r="B1223" t="s">
        <v>2</v>
      </c>
      <c r="C1223">
        <v>52</v>
      </c>
      <c r="D1223" s="3">
        <v>164.5</v>
      </c>
      <c r="E1223" s="3">
        <v>165.2</v>
      </c>
      <c r="F1223" t="s">
        <v>7</v>
      </c>
      <c r="G1223" s="2">
        <v>11289.11</v>
      </c>
      <c r="H1223">
        <v>3</v>
      </c>
      <c r="I1223" t="s">
        <v>5</v>
      </c>
      <c r="J1223" s="1"/>
    </row>
    <row r="1224" spans="1:10" x14ac:dyDescent="0.2">
      <c r="A1224">
        <v>11224</v>
      </c>
      <c r="B1224" t="s">
        <v>2</v>
      </c>
      <c r="C1224">
        <v>59</v>
      </c>
      <c r="D1224" s="3">
        <v>165.6</v>
      </c>
      <c r="E1224" s="3">
        <v>180.7</v>
      </c>
      <c r="F1224" t="s">
        <v>7</v>
      </c>
      <c r="G1224" s="2">
        <v>12125</v>
      </c>
      <c r="H1224">
        <v>0</v>
      </c>
      <c r="I1224" t="s">
        <v>5</v>
      </c>
      <c r="J1224" s="1"/>
    </row>
    <row r="1225" spans="1:10" x14ac:dyDescent="0.2">
      <c r="A1225">
        <v>11225</v>
      </c>
      <c r="B1225" t="s">
        <v>0</v>
      </c>
      <c r="C1225">
        <v>19</v>
      </c>
      <c r="D1225" s="3">
        <v>176.7</v>
      </c>
      <c r="E1225" s="3">
        <v>254.4</v>
      </c>
      <c r="F1225" t="s">
        <v>6</v>
      </c>
      <c r="G1225" s="2">
        <v>13844.51</v>
      </c>
      <c r="H1225">
        <v>0</v>
      </c>
      <c r="I1225" t="s">
        <v>4</v>
      </c>
      <c r="J1225" s="1"/>
    </row>
    <row r="1226" spans="1:10" x14ac:dyDescent="0.2">
      <c r="A1226">
        <v>11226</v>
      </c>
      <c r="B1226" t="s">
        <v>2</v>
      </c>
      <c r="C1226">
        <v>37</v>
      </c>
      <c r="D1226" s="3">
        <v>158.19999999999999</v>
      </c>
      <c r="E1226" s="3">
        <v>130.29999999999998</v>
      </c>
      <c r="F1226" t="s">
        <v>7</v>
      </c>
      <c r="G1226" s="2">
        <v>6796.87</v>
      </c>
      <c r="H1226">
        <v>3</v>
      </c>
      <c r="I1226" t="s">
        <v>5</v>
      </c>
      <c r="J1226" s="1"/>
    </row>
    <row r="1227" spans="1:10" x14ac:dyDescent="0.2">
      <c r="A1227">
        <v>11227</v>
      </c>
      <c r="B1227" t="s">
        <v>0</v>
      </c>
      <c r="C1227">
        <v>48</v>
      </c>
      <c r="D1227" s="3">
        <v>175.1</v>
      </c>
      <c r="E1227" s="3">
        <v>279.3</v>
      </c>
      <c r="F1227" t="s">
        <v>7</v>
      </c>
      <c r="G1227" s="2">
        <v>21232.19</v>
      </c>
      <c r="H1227">
        <v>0</v>
      </c>
      <c r="I1227" t="s">
        <v>5</v>
      </c>
      <c r="J1227" s="1"/>
    </row>
    <row r="1228" spans="1:10" x14ac:dyDescent="0.2">
      <c r="A1228">
        <v>11228</v>
      </c>
      <c r="B1228" t="s">
        <v>1</v>
      </c>
      <c r="C1228">
        <v>58</v>
      </c>
      <c r="D1228" s="3">
        <v>154.5</v>
      </c>
      <c r="E1228" s="3">
        <v>196.79999999999998</v>
      </c>
      <c r="F1228" t="s">
        <v>6</v>
      </c>
      <c r="G1228" s="2">
        <v>11833.79</v>
      </c>
      <c r="H1228">
        <v>0</v>
      </c>
      <c r="I1228" t="s">
        <v>5</v>
      </c>
      <c r="J1228" s="1"/>
    </row>
    <row r="1229" spans="1:10" x14ac:dyDescent="0.2">
      <c r="A1229">
        <v>11229</v>
      </c>
      <c r="B1229" t="s">
        <v>1</v>
      </c>
      <c r="C1229">
        <v>59</v>
      </c>
      <c r="D1229" s="3">
        <v>157.69999999999999</v>
      </c>
      <c r="E1229" s="3">
        <v>109.89999999999999</v>
      </c>
      <c r="F1229" t="s">
        <v>6</v>
      </c>
      <c r="G1229" s="2">
        <v>14001.29</v>
      </c>
      <c r="H1229">
        <v>3</v>
      </c>
      <c r="I1229" t="s">
        <v>5</v>
      </c>
      <c r="J1229" s="1"/>
    </row>
    <row r="1230" spans="1:10" x14ac:dyDescent="0.2">
      <c r="A1230">
        <v>11230</v>
      </c>
      <c r="B1230" t="s">
        <v>1</v>
      </c>
      <c r="C1230">
        <v>46</v>
      </c>
      <c r="D1230" s="3">
        <v>158.29999999999998</v>
      </c>
      <c r="E1230" s="3">
        <v>155.4</v>
      </c>
      <c r="F1230" t="s">
        <v>7</v>
      </c>
      <c r="G1230" s="2">
        <v>7742.1100000000006</v>
      </c>
      <c r="H1230">
        <v>1</v>
      </c>
      <c r="I1230" t="s">
        <v>5</v>
      </c>
      <c r="J1230" s="1"/>
    </row>
    <row r="1231" spans="1:10" x14ac:dyDescent="0.2">
      <c r="A1231">
        <v>11231</v>
      </c>
      <c r="B1231" t="s">
        <v>3</v>
      </c>
      <c r="C1231">
        <v>41</v>
      </c>
      <c r="D1231" s="3">
        <v>171.7</v>
      </c>
      <c r="E1231" s="3">
        <v>131.5</v>
      </c>
      <c r="F1231" t="s">
        <v>7</v>
      </c>
      <c r="G1231" s="2">
        <v>9222.41</v>
      </c>
      <c r="H1231">
        <v>5</v>
      </c>
      <c r="I1231" t="s">
        <v>5</v>
      </c>
      <c r="J1231" s="1"/>
    </row>
    <row r="1232" spans="1:10" x14ac:dyDescent="0.2">
      <c r="A1232">
        <v>11232</v>
      </c>
      <c r="B1232" t="s">
        <v>1</v>
      </c>
      <c r="C1232">
        <v>45</v>
      </c>
      <c r="D1232" s="3">
        <v>159.9</v>
      </c>
      <c r="E1232" s="3">
        <v>152.1</v>
      </c>
      <c r="F1232" t="s">
        <v>6</v>
      </c>
      <c r="G1232" s="2">
        <v>8516.83</v>
      </c>
      <c r="H1232">
        <v>2</v>
      </c>
      <c r="I1232" t="s">
        <v>5</v>
      </c>
      <c r="J1232" s="1"/>
    </row>
    <row r="1233" spans="1:10" x14ac:dyDescent="0.2">
      <c r="A1233">
        <v>11233</v>
      </c>
      <c r="B1233" t="s">
        <v>3</v>
      </c>
      <c r="C1233">
        <v>37</v>
      </c>
      <c r="D1233" s="3">
        <v>156.1</v>
      </c>
      <c r="E1233" s="3">
        <v>135.29999999999998</v>
      </c>
      <c r="F1233" t="s">
        <v>7</v>
      </c>
      <c r="G1233" s="2">
        <v>6985.51</v>
      </c>
      <c r="H1233">
        <v>3</v>
      </c>
      <c r="I1233" t="s">
        <v>5</v>
      </c>
      <c r="J1233" s="1"/>
    </row>
    <row r="1234" spans="1:10" x14ac:dyDescent="0.2">
      <c r="A1234">
        <v>11234</v>
      </c>
      <c r="B1234" t="s">
        <v>2</v>
      </c>
      <c r="C1234">
        <v>23</v>
      </c>
      <c r="D1234" s="3">
        <v>172.1</v>
      </c>
      <c r="E1234" s="3">
        <v>180.9</v>
      </c>
      <c r="F1234" t="s">
        <v>6</v>
      </c>
      <c r="G1234" s="2">
        <v>14426.08</v>
      </c>
      <c r="H1234">
        <v>2</v>
      </c>
      <c r="I1234" t="s">
        <v>5</v>
      </c>
      <c r="J1234" s="1"/>
    </row>
    <row r="1235" spans="1:10" x14ac:dyDescent="0.2">
      <c r="A1235">
        <v>11235</v>
      </c>
      <c r="B1235" t="s">
        <v>2</v>
      </c>
      <c r="C1235">
        <v>43</v>
      </c>
      <c r="D1235" s="3">
        <v>184</v>
      </c>
      <c r="E1235" s="3">
        <v>257.40000000000003</v>
      </c>
      <c r="F1235" t="s">
        <v>6</v>
      </c>
      <c r="G1235" s="2">
        <v>21880.82</v>
      </c>
      <c r="H1235">
        <v>2</v>
      </c>
      <c r="I1235" t="s">
        <v>4</v>
      </c>
      <c r="J1235" s="1"/>
    </row>
    <row r="1236" spans="1:10" x14ac:dyDescent="0.2">
      <c r="A1236">
        <v>11236</v>
      </c>
      <c r="B1236" t="s">
        <v>1</v>
      </c>
      <c r="C1236">
        <v>30</v>
      </c>
      <c r="D1236" s="3">
        <v>170.79999999999998</v>
      </c>
      <c r="E1236" s="3">
        <v>195.29999999999998</v>
      </c>
      <c r="F1236" t="s">
        <v>6</v>
      </c>
      <c r="G1236" s="2">
        <v>40932.43</v>
      </c>
      <c r="H1236">
        <v>3</v>
      </c>
      <c r="I1236" t="s">
        <v>4</v>
      </c>
      <c r="J1236" s="1"/>
    </row>
    <row r="1237" spans="1:10" x14ac:dyDescent="0.2">
      <c r="A1237">
        <v>11237</v>
      </c>
      <c r="B1237" t="s">
        <v>0</v>
      </c>
      <c r="C1237">
        <v>59</v>
      </c>
      <c r="D1237" s="3">
        <v>169.1</v>
      </c>
      <c r="E1237" s="3">
        <v>261.40000000000003</v>
      </c>
      <c r="F1237" t="s">
        <v>7</v>
      </c>
      <c r="G1237" s="2">
        <v>21797.01</v>
      </c>
      <c r="H1237">
        <v>0</v>
      </c>
      <c r="I1237" t="s">
        <v>5</v>
      </c>
      <c r="J1237" s="1"/>
    </row>
    <row r="1238" spans="1:10" x14ac:dyDescent="0.2">
      <c r="A1238">
        <v>11238</v>
      </c>
      <c r="B1238" t="s">
        <v>1</v>
      </c>
      <c r="C1238">
        <v>55</v>
      </c>
      <c r="D1238" s="3">
        <v>165.6</v>
      </c>
      <c r="E1238" s="3">
        <v>166.9</v>
      </c>
      <c r="F1238" t="s">
        <v>7</v>
      </c>
      <c r="G1238" s="2">
        <v>10807.49</v>
      </c>
      <c r="H1238">
        <v>1</v>
      </c>
      <c r="I1238" t="s">
        <v>5</v>
      </c>
      <c r="J1238" s="1"/>
    </row>
    <row r="1239" spans="1:10" x14ac:dyDescent="0.2">
      <c r="A1239">
        <v>11239</v>
      </c>
      <c r="B1239" t="s">
        <v>0</v>
      </c>
      <c r="C1239">
        <v>36</v>
      </c>
      <c r="D1239" s="3">
        <v>183.1</v>
      </c>
      <c r="E1239" s="3">
        <v>221.79999999999998</v>
      </c>
      <c r="F1239" t="s">
        <v>7</v>
      </c>
      <c r="G1239" s="2">
        <v>4402.24</v>
      </c>
      <c r="H1239">
        <v>0</v>
      </c>
      <c r="I1239" t="s">
        <v>5</v>
      </c>
      <c r="J1239" s="1"/>
    </row>
    <row r="1240" spans="1:10" x14ac:dyDescent="0.2">
      <c r="A1240">
        <v>11240</v>
      </c>
      <c r="B1240" t="s">
        <v>3</v>
      </c>
      <c r="C1240">
        <v>23</v>
      </c>
      <c r="D1240" s="3">
        <v>161.4</v>
      </c>
      <c r="E1240" s="3">
        <v>160.4</v>
      </c>
      <c r="F1240" t="s">
        <v>7</v>
      </c>
      <c r="G1240" s="2">
        <v>2395.1800000000003</v>
      </c>
      <c r="H1240">
        <v>0</v>
      </c>
      <c r="I1240" t="s">
        <v>5</v>
      </c>
      <c r="J1240" s="1"/>
    </row>
    <row r="1241" spans="1:10" x14ac:dyDescent="0.2">
      <c r="A1241">
        <v>11241</v>
      </c>
      <c r="B1241" t="s">
        <v>3</v>
      </c>
      <c r="C1241">
        <v>30</v>
      </c>
      <c r="D1241" s="3">
        <v>158.19999999999999</v>
      </c>
      <c r="E1241" s="3">
        <v>182.29999999999998</v>
      </c>
      <c r="F1241" t="s">
        <v>7</v>
      </c>
      <c r="G1241" s="2">
        <v>5428.7300000000005</v>
      </c>
      <c r="H1241">
        <v>3</v>
      </c>
      <c r="I1241" t="s">
        <v>5</v>
      </c>
      <c r="J1241" s="1"/>
    </row>
    <row r="1242" spans="1:10" x14ac:dyDescent="0.2">
      <c r="A1242">
        <v>11242</v>
      </c>
      <c r="B1242" t="s">
        <v>2</v>
      </c>
      <c r="C1242">
        <v>38</v>
      </c>
      <c r="D1242" s="3">
        <v>161.1</v>
      </c>
      <c r="E1242" s="3">
        <v>101.8</v>
      </c>
      <c r="F1242" t="s">
        <v>6</v>
      </c>
      <c r="G1242" s="2">
        <v>7537.17</v>
      </c>
      <c r="H1242">
        <v>3</v>
      </c>
      <c r="I1242" t="s">
        <v>5</v>
      </c>
      <c r="J1242" s="1"/>
    </row>
    <row r="1243" spans="1:10" x14ac:dyDescent="0.2">
      <c r="A1243">
        <v>11243</v>
      </c>
      <c r="B1243" t="s">
        <v>3</v>
      </c>
      <c r="C1243">
        <v>45</v>
      </c>
      <c r="D1243" s="3">
        <v>159.6</v>
      </c>
      <c r="E1243" s="3">
        <v>153.6</v>
      </c>
      <c r="F1243" t="s">
        <v>7</v>
      </c>
      <c r="G1243" s="2">
        <v>8603.83</v>
      </c>
      <c r="H1243">
        <v>2</v>
      </c>
      <c r="I1243" t="s">
        <v>5</v>
      </c>
      <c r="J1243" s="1"/>
    </row>
    <row r="1244" spans="1:10" x14ac:dyDescent="0.2">
      <c r="A1244">
        <v>11244</v>
      </c>
      <c r="B1244" t="s">
        <v>2</v>
      </c>
      <c r="C1244">
        <v>19</v>
      </c>
      <c r="D1244" s="3">
        <v>158.6</v>
      </c>
      <c r="E1244" s="3">
        <v>115.3</v>
      </c>
      <c r="F1244" t="s">
        <v>6</v>
      </c>
      <c r="G1244" s="2">
        <v>24059.69</v>
      </c>
      <c r="H1244">
        <v>2</v>
      </c>
      <c r="I1244" t="s">
        <v>5</v>
      </c>
      <c r="J1244" s="1"/>
    </row>
    <row r="1245" spans="1:10" x14ac:dyDescent="0.2">
      <c r="A1245">
        <v>11245</v>
      </c>
      <c r="B1245" t="s">
        <v>1</v>
      </c>
      <c r="C1245">
        <v>20</v>
      </c>
      <c r="D1245" s="3">
        <v>160.5</v>
      </c>
      <c r="E1245" s="3">
        <v>178.2</v>
      </c>
      <c r="F1245" t="s">
        <v>6</v>
      </c>
      <c r="G1245" s="2">
        <v>1880.07</v>
      </c>
      <c r="H1245">
        <v>0</v>
      </c>
      <c r="I1245" t="s">
        <v>5</v>
      </c>
      <c r="J1245" s="1"/>
    </row>
    <row r="1246" spans="1:10" x14ac:dyDescent="0.2">
      <c r="A1246">
        <v>11246</v>
      </c>
      <c r="B1246" t="s">
        <v>2</v>
      </c>
      <c r="C1246">
        <v>24</v>
      </c>
      <c r="D1246" s="3">
        <v>164.4</v>
      </c>
      <c r="E1246" s="3">
        <v>165.1</v>
      </c>
      <c r="F1246" t="s">
        <v>7</v>
      </c>
      <c r="G1246" s="2">
        <v>2352.9700000000003</v>
      </c>
      <c r="H1246">
        <v>0</v>
      </c>
      <c r="I1246" t="s">
        <v>5</v>
      </c>
      <c r="J1246" s="1"/>
    </row>
    <row r="1247" spans="1:10" x14ac:dyDescent="0.2">
      <c r="A1247">
        <v>11247</v>
      </c>
      <c r="B1247" t="s">
        <v>3</v>
      </c>
      <c r="C1247">
        <v>27</v>
      </c>
      <c r="D1247" s="3">
        <v>157.69999999999999</v>
      </c>
      <c r="E1247" s="3">
        <v>153</v>
      </c>
      <c r="F1247" t="s">
        <v>7</v>
      </c>
      <c r="G1247" s="2">
        <v>4846.93</v>
      </c>
      <c r="H1247">
        <v>3</v>
      </c>
      <c r="I1247" t="s">
        <v>5</v>
      </c>
      <c r="J1247" s="1"/>
    </row>
    <row r="1248" spans="1:10" x14ac:dyDescent="0.2">
      <c r="A1248">
        <v>11248</v>
      </c>
      <c r="B1248" t="s">
        <v>3</v>
      </c>
      <c r="C1248">
        <v>46</v>
      </c>
      <c r="D1248" s="3">
        <v>157.69999999999999</v>
      </c>
      <c r="E1248" s="3">
        <v>188.9</v>
      </c>
      <c r="F1248" t="s">
        <v>7</v>
      </c>
      <c r="G1248" s="2">
        <v>8342.91</v>
      </c>
      <c r="H1248">
        <v>1</v>
      </c>
      <c r="I1248" t="s">
        <v>5</v>
      </c>
      <c r="J1248" s="1"/>
    </row>
    <row r="1249" spans="1:10" x14ac:dyDescent="0.2">
      <c r="A1249">
        <v>11249</v>
      </c>
      <c r="B1249" t="s">
        <v>0</v>
      </c>
      <c r="C1249">
        <v>30</v>
      </c>
      <c r="D1249" s="3">
        <v>164.9</v>
      </c>
      <c r="E1249" s="3">
        <v>225.5</v>
      </c>
      <c r="F1249" t="s">
        <v>7</v>
      </c>
      <c r="G1249" s="2">
        <v>18259.219999999998</v>
      </c>
      <c r="H1249">
        <v>3</v>
      </c>
      <c r="I1249" t="s">
        <v>4</v>
      </c>
      <c r="J1249" s="1"/>
    </row>
    <row r="1250" spans="1:10" x14ac:dyDescent="0.2">
      <c r="A1250">
        <v>11250</v>
      </c>
      <c r="B1250" t="s">
        <v>1</v>
      </c>
      <c r="C1250">
        <v>46</v>
      </c>
      <c r="D1250" s="3">
        <v>159.6</v>
      </c>
      <c r="E1250" s="3">
        <v>267</v>
      </c>
      <c r="F1250" t="s">
        <v>6</v>
      </c>
      <c r="G1250" s="2">
        <v>8240.59</v>
      </c>
      <c r="H1250">
        <v>1</v>
      </c>
      <c r="I1250" t="s">
        <v>5</v>
      </c>
      <c r="J1250" s="1"/>
    </row>
    <row r="1251" spans="1:10" x14ac:dyDescent="0.2">
      <c r="A1251">
        <v>11251</v>
      </c>
      <c r="B1251" t="s">
        <v>0</v>
      </c>
      <c r="C1251">
        <v>60</v>
      </c>
      <c r="D1251" s="3">
        <v>169.79999999999998</v>
      </c>
      <c r="E1251" s="3">
        <v>167.7</v>
      </c>
      <c r="F1251" t="s">
        <v>6</v>
      </c>
      <c r="G1251" s="2">
        <v>12638.2</v>
      </c>
      <c r="H1251">
        <v>0</v>
      </c>
      <c r="I1251" t="s">
        <v>5</v>
      </c>
      <c r="J1251" s="1"/>
    </row>
    <row r="1252" spans="1:10" x14ac:dyDescent="0.2">
      <c r="A1252">
        <v>11252</v>
      </c>
      <c r="B1252" t="s">
        <v>1</v>
      </c>
      <c r="C1252">
        <v>22</v>
      </c>
      <c r="D1252" s="3">
        <v>175.5</v>
      </c>
      <c r="E1252" s="3">
        <v>188.9</v>
      </c>
      <c r="F1252" t="s">
        <v>6</v>
      </c>
      <c r="G1252" s="2">
        <v>35595.590000000004</v>
      </c>
      <c r="H1252">
        <v>3</v>
      </c>
      <c r="I1252" t="s">
        <v>4</v>
      </c>
      <c r="J1252" s="1"/>
    </row>
    <row r="1253" spans="1:10" x14ac:dyDescent="0.2">
      <c r="A1253">
        <v>11253</v>
      </c>
      <c r="B1253" t="s">
        <v>1</v>
      </c>
      <c r="C1253">
        <v>34</v>
      </c>
      <c r="D1253" s="3">
        <v>170.5</v>
      </c>
      <c r="E1253" s="3">
        <v>186.29999999999998</v>
      </c>
      <c r="F1253" t="s">
        <v>6</v>
      </c>
      <c r="G1253" s="2">
        <v>6184.3</v>
      </c>
      <c r="H1253">
        <v>3</v>
      </c>
      <c r="I1253" t="s">
        <v>5</v>
      </c>
      <c r="J1253" s="1"/>
    </row>
    <row r="1254" spans="1:10" x14ac:dyDescent="0.2">
      <c r="A1254">
        <v>11254</v>
      </c>
      <c r="B1254" t="s">
        <v>3</v>
      </c>
      <c r="C1254">
        <v>62</v>
      </c>
      <c r="D1254" s="3">
        <v>156.19999999999999</v>
      </c>
      <c r="E1254" s="3">
        <v>142</v>
      </c>
      <c r="F1254" t="s">
        <v>7</v>
      </c>
      <c r="G1254" s="2">
        <v>13555.01</v>
      </c>
      <c r="H1254">
        <v>0</v>
      </c>
      <c r="I1254" t="s">
        <v>5</v>
      </c>
      <c r="J1254" s="1"/>
    </row>
    <row r="1255" spans="1:10" x14ac:dyDescent="0.2">
      <c r="A1255">
        <v>11255</v>
      </c>
      <c r="B1255" t="s">
        <v>0</v>
      </c>
      <c r="C1255">
        <v>19</v>
      </c>
      <c r="D1255" s="3">
        <v>182.79999999999998</v>
      </c>
      <c r="E1255" s="3">
        <v>179.2</v>
      </c>
      <c r="F1255" t="s">
        <v>6</v>
      </c>
      <c r="G1255" s="2">
        <v>1731.68</v>
      </c>
      <c r="H1255">
        <v>0</v>
      </c>
      <c r="I1255" t="s">
        <v>5</v>
      </c>
      <c r="J1255" s="1"/>
    </row>
    <row r="1256" spans="1:10" x14ac:dyDescent="0.2">
      <c r="A1256">
        <v>11256</v>
      </c>
      <c r="B1256" t="s">
        <v>1</v>
      </c>
      <c r="C1256">
        <v>47</v>
      </c>
      <c r="D1256" s="3">
        <v>169.5</v>
      </c>
      <c r="E1256" s="3">
        <v>150.5</v>
      </c>
      <c r="F1256" t="s">
        <v>6</v>
      </c>
      <c r="G1256" s="2">
        <v>42969.86</v>
      </c>
      <c r="H1256">
        <v>1</v>
      </c>
      <c r="I1256" t="s">
        <v>4</v>
      </c>
      <c r="J1256" s="1"/>
    </row>
    <row r="1257" spans="1:10" x14ac:dyDescent="0.2">
      <c r="A1257">
        <v>11257</v>
      </c>
      <c r="B1257" t="s">
        <v>2</v>
      </c>
      <c r="C1257">
        <v>45</v>
      </c>
      <c r="D1257" s="3">
        <v>165.5</v>
      </c>
      <c r="E1257" s="3">
        <v>119.6</v>
      </c>
      <c r="F1257" t="s">
        <v>7</v>
      </c>
      <c r="G1257" s="2">
        <v>8413.4699999999993</v>
      </c>
      <c r="H1257">
        <v>2</v>
      </c>
      <c r="I1257" t="s">
        <v>5</v>
      </c>
      <c r="J1257" s="1"/>
    </row>
    <row r="1258" spans="1:10" x14ac:dyDescent="0.2">
      <c r="A1258">
        <v>11258</v>
      </c>
      <c r="B1258" t="s">
        <v>2</v>
      </c>
      <c r="C1258">
        <v>19</v>
      </c>
      <c r="D1258" s="3">
        <v>155.1</v>
      </c>
      <c r="E1258" s="3">
        <v>123</v>
      </c>
      <c r="F1258" t="s">
        <v>7</v>
      </c>
      <c r="G1258" s="2">
        <v>1625.44</v>
      </c>
      <c r="H1258">
        <v>0</v>
      </c>
      <c r="I1258" t="s">
        <v>5</v>
      </c>
      <c r="J1258" s="1"/>
    </row>
    <row r="1259" spans="1:10" x14ac:dyDescent="0.2">
      <c r="A1259">
        <v>11259</v>
      </c>
      <c r="B1259" t="s">
        <v>1</v>
      </c>
      <c r="C1259">
        <v>30</v>
      </c>
      <c r="D1259" s="3">
        <v>176</v>
      </c>
      <c r="E1259" s="3">
        <v>269.20000000000005</v>
      </c>
      <c r="F1259" t="s">
        <v>6</v>
      </c>
      <c r="G1259" s="2">
        <v>4753.6400000000003</v>
      </c>
      <c r="H1259">
        <v>2</v>
      </c>
      <c r="I1259" t="s">
        <v>5</v>
      </c>
      <c r="J1259" s="1"/>
    </row>
    <row r="1260" spans="1:10" x14ac:dyDescent="0.2">
      <c r="A1260">
        <v>11260</v>
      </c>
      <c r="B1260" t="s">
        <v>0</v>
      </c>
      <c r="C1260">
        <v>41</v>
      </c>
      <c r="D1260" s="3">
        <v>175.6</v>
      </c>
      <c r="E1260" s="3">
        <v>268.5</v>
      </c>
      <c r="F1260" t="s">
        <v>6</v>
      </c>
      <c r="G1260" s="2">
        <v>7371.7800000000007</v>
      </c>
      <c r="H1260">
        <v>2</v>
      </c>
      <c r="I1260" t="s">
        <v>5</v>
      </c>
      <c r="J1260" s="1"/>
    </row>
    <row r="1261" spans="1:10" x14ac:dyDescent="0.2">
      <c r="A1261">
        <v>11261</v>
      </c>
      <c r="B1261" t="s">
        <v>3</v>
      </c>
      <c r="C1261">
        <v>62</v>
      </c>
      <c r="D1261" s="3">
        <v>165.29999999999998</v>
      </c>
      <c r="E1261" s="3">
        <v>157.9</v>
      </c>
      <c r="F1261" t="s">
        <v>6</v>
      </c>
      <c r="G1261" s="2">
        <v>14043.48</v>
      </c>
      <c r="H1261">
        <v>0</v>
      </c>
      <c r="I1261" t="s">
        <v>5</v>
      </c>
      <c r="J1261" s="1"/>
    </row>
    <row r="1262" spans="1:10" x14ac:dyDescent="0.2">
      <c r="A1262">
        <v>11262</v>
      </c>
      <c r="B1262" t="s">
        <v>1</v>
      </c>
      <c r="C1262">
        <v>21</v>
      </c>
      <c r="D1262" s="3">
        <v>157.79999999999998</v>
      </c>
      <c r="E1262" s="3">
        <v>203.6</v>
      </c>
      <c r="F1262" t="s">
        <v>6</v>
      </c>
      <c r="G1262" s="2">
        <v>3180.5200000000004</v>
      </c>
      <c r="H1262">
        <v>2</v>
      </c>
      <c r="I1262" t="s">
        <v>5</v>
      </c>
      <c r="J1262" s="1"/>
    </row>
    <row r="1263" spans="1:10" x14ac:dyDescent="0.2">
      <c r="A1263">
        <v>11263</v>
      </c>
      <c r="B1263" t="s">
        <v>0</v>
      </c>
      <c r="C1263">
        <v>49</v>
      </c>
      <c r="D1263" s="3">
        <v>173</v>
      </c>
      <c r="E1263" s="3">
        <v>222.9</v>
      </c>
      <c r="F1263" t="s">
        <v>7</v>
      </c>
      <c r="G1263" s="2">
        <v>8703.4600000000009</v>
      </c>
      <c r="H1263">
        <v>1</v>
      </c>
      <c r="I1263" t="s">
        <v>5</v>
      </c>
      <c r="J1263" s="1"/>
    </row>
    <row r="1264" spans="1:10" x14ac:dyDescent="0.2">
      <c r="A1264">
        <v>11264</v>
      </c>
      <c r="B1264" t="s">
        <v>1</v>
      </c>
      <c r="C1264">
        <v>53</v>
      </c>
      <c r="D1264" s="3">
        <v>189.2</v>
      </c>
      <c r="E1264" s="3">
        <v>232.29999999999998</v>
      </c>
      <c r="F1264" t="s">
        <v>6</v>
      </c>
      <c r="G1264" s="2">
        <v>20463</v>
      </c>
      <c r="H1264">
        <v>3</v>
      </c>
      <c r="I1264" t="s">
        <v>5</v>
      </c>
      <c r="J1264" s="1"/>
    </row>
    <row r="1265" spans="1:10" x14ac:dyDescent="0.2">
      <c r="A1265">
        <v>11265</v>
      </c>
      <c r="B1265" t="s">
        <v>1</v>
      </c>
      <c r="C1265">
        <v>45</v>
      </c>
      <c r="D1265" s="3">
        <v>170.2</v>
      </c>
      <c r="E1265" s="3">
        <v>168.7</v>
      </c>
      <c r="F1265" t="s">
        <v>6</v>
      </c>
      <c r="G1265" s="2">
        <v>8527.5400000000009</v>
      </c>
      <c r="H1265">
        <v>2</v>
      </c>
      <c r="I1265" t="s">
        <v>5</v>
      </c>
      <c r="J1265" s="1"/>
    </row>
    <row r="1266" spans="1:10" x14ac:dyDescent="0.2">
      <c r="A1266">
        <v>11266</v>
      </c>
      <c r="B1266" t="s">
        <v>1</v>
      </c>
      <c r="C1266">
        <v>49</v>
      </c>
      <c r="D1266" s="3">
        <v>155.79999999999998</v>
      </c>
      <c r="E1266" s="3">
        <v>194.7</v>
      </c>
      <c r="F1266" t="s">
        <v>6</v>
      </c>
      <c r="G1266" s="2">
        <v>8601.33</v>
      </c>
      <c r="H1266">
        <v>0</v>
      </c>
      <c r="I1266" t="s">
        <v>5</v>
      </c>
      <c r="J1266" s="1"/>
    </row>
    <row r="1267" spans="1:10" x14ac:dyDescent="0.2">
      <c r="A1267">
        <v>11267</v>
      </c>
      <c r="B1267" t="s">
        <v>1</v>
      </c>
      <c r="C1267">
        <v>38</v>
      </c>
      <c r="D1267" s="40">
        <v>1.61</v>
      </c>
      <c r="E1267" s="3">
        <v>171.29999999999998</v>
      </c>
      <c r="F1267" t="s">
        <v>7</v>
      </c>
      <c r="G1267" s="2">
        <v>41949.25</v>
      </c>
      <c r="H1267">
        <v>3</v>
      </c>
      <c r="I1267" t="s">
        <v>4</v>
      </c>
      <c r="J1267" s="1"/>
    </row>
    <row r="1268" spans="1:10" x14ac:dyDescent="0.2">
      <c r="A1268">
        <v>11268</v>
      </c>
      <c r="B1268" t="s">
        <v>2</v>
      </c>
      <c r="C1268">
        <v>38</v>
      </c>
      <c r="D1268" s="3">
        <v>168.7</v>
      </c>
      <c r="E1268" s="3">
        <v>227.6</v>
      </c>
      <c r="F1268" t="s">
        <v>7</v>
      </c>
      <c r="G1268" s="2">
        <v>6455.87</v>
      </c>
      <c r="H1268">
        <v>2</v>
      </c>
      <c r="I1268" t="s">
        <v>5</v>
      </c>
      <c r="J1268" s="1"/>
    </row>
    <row r="1269" spans="1:10" x14ac:dyDescent="0.2">
      <c r="A1269">
        <v>11269</v>
      </c>
      <c r="B1269" t="s">
        <v>1</v>
      </c>
      <c r="C1269">
        <v>47</v>
      </c>
      <c r="D1269" s="3">
        <v>147.6</v>
      </c>
      <c r="E1269" s="3">
        <v>146.1</v>
      </c>
      <c r="F1269" t="s">
        <v>6</v>
      </c>
      <c r="G1269" s="2">
        <v>8547.7000000000007</v>
      </c>
      <c r="H1269">
        <v>1</v>
      </c>
      <c r="I1269" t="s">
        <v>5</v>
      </c>
      <c r="J1269" s="1"/>
    </row>
    <row r="1270" spans="1:10" x14ac:dyDescent="0.2">
      <c r="A1270">
        <v>11270</v>
      </c>
      <c r="B1270" t="s">
        <v>0</v>
      </c>
      <c r="C1270">
        <v>28</v>
      </c>
      <c r="D1270" s="3">
        <v>174.29999999999998</v>
      </c>
      <c r="E1270" s="3">
        <v>182.6</v>
      </c>
      <c r="F1270" t="s">
        <v>7</v>
      </c>
      <c r="G1270" s="2">
        <v>3847.6800000000003</v>
      </c>
      <c r="H1270">
        <v>2</v>
      </c>
      <c r="I1270" t="s">
        <v>5</v>
      </c>
      <c r="J1270" s="1"/>
    </row>
    <row r="1271" spans="1:10" x14ac:dyDescent="0.2">
      <c r="A1271">
        <v>11271</v>
      </c>
      <c r="B1271" t="s">
        <v>1</v>
      </c>
      <c r="C1271">
        <v>43</v>
      </c>
      <c r="D1271" s="3">
        <v>164.5</v>
      </c>
      <c r="E1271" s="3">
        <v>163.19999999999999</v>
      </c>
      <c r="F1271" t="s">
        <v>7</v>
      </c>
      <c r="G1271" s="2">
        <v>18767.739999999998</v>
      </c>
      <c r="H1271">
        <v>2</v>
      </c>
      <c r="I1271" t="s">
        <v>4</v>
      </c>
      <c r="J1271" s="1"/>
    </row>
    <row r="1272" spans="1:10" x14ac:dyDescent="0.2">
      <c r="A1272">
        <v>11272</v>
      </c>
      <c r="B1272" t="s">
        <v>0</v>
      </c>
      <c r="C1272">
        <v>49</v>
      </c>
      <c r="D1272" s="3">
        <v>162.5</v>
      </c>
      <c r="E1272" s="3">
        <v>181.2</v>
      </c>
      <c r="F1272" t="s">
        <v>6</v>
      </c>
      <c r="G1272" s="2">
        <v>11552.91</v>
      </c>
      <c r="H1272">
        <v>5</v>
      </c>
      <c r="I1272" t="s">
        <v>5</v>
      </c>
      <c r="J1272" s="1"/>
    </row>
    <row r="1273" spans="1:10" x14ac:dyDescent="0.2">
      <c r="A1273">
        <v>11273</v>
      </c>
      <c r="B1273" t="s">
        <v>2</v>
      </c>
      <c r="C1273">
        <v>40</v>
      </c>
      <c r="D1273" s="3">
        <v>164.9</v>
      </c>
      <c r="E1273" s="3">
        <v>162.5</v>
      </c>
      <c r="F1273" t="s">
        <v>7</v>
      </c>
      <c r="G1273" s="2">
        <v>6986.7</v>
      </c>
      <c r="H1273">
        <v>2</v>
      </c>
      <c r="I1273" t="s">
        <v>5</v>
      </c>
      <c r="J1273" s="1"/>
    </row>
    <row r="1274" spans="1:10" x14ac:dyDescent="0.2">
      <c r="A1274">
        <v>11274</v>
      </c>
      <c r="B1274" t="s">
        <v>3</v>
      </c>
      <c r="C1274">
        <v>59</v>
      </c>
      <c r="D1274" s="3">
        <v>171.29999999999998</v>
      </c>
      <c r="E1274" s="3">
        <v>188.9</v>
      </c>
      <c r="F1274" t="s">
        <v>7</v>
      </c>
      <c r="G1274" s="2">
        <v>30184.94</v>
      </c>
      <c r="H1274">
        <v>3</v>
      </c>
      <c r="I1274" t="s">
        <v>4</v>
      </c>
      <c r="J1274" s="1"/>
    </row>
    <row r="1275" spans="1:10" x14ac:dyDescent="0.2">
      <c r="A1275">
        <v>11275</v>
      </c>
      <c r="B1275" t="s">
        <v>1</v>
      </c>
      <c r="C1275">
        <v>60</v>
      </c>
      <c r="D1275" s="3">
        <v>167.7</v>
      </c>
      <c r="E1275" s="3">
        <v>106.6</v>
      </c>
      <c r="F1275" t="s">
        <v>6</v>
      </c>
      <c r="G1275" s="2">
        <v>12629.9</v>
      </c>
      <c r="H1275">
        <v>0</v>
      </c>
      <c r="I1275" t="s">
        <v>5</v>
      </c>
      <c r="J1275" s="1"/>
    </row>
    <row r="1276" spans="1:10" x14ac:dyDescent="0.2">
      <c r="A1276">
        <v>11276</v>
      </c>
      <c r="B1276" t="s">
        <v>0</v>
      </c>
      <c r="C1276">
        <v>19</v>
      </c>
      <c r="D1276" s="3">
        <v>180.4</v>
      </c>
      <c r="E1276" s="3">
        <v>188.7</v>
      </c>
      <c r="F1276" t="s">
        <v>6</v>
      </c>
      <c r="G1276" s="2">
        <v>2913.57</v>
      </c>
      <c r="H1276">
        <v>2</v>
      </c>
      <c r="I1276" t="s">
        <v>5</v>
      </c>
      <c r="J1276" s="1"/>
    </row>
    <row r="1277" spans="1:10" x14ac:dyDescent="0.2">
      <c r="A1277">
        <v>11277</v>
      </c>
      <c r="B1277" t="s">
        <v>1</v>
      </c>
      <c r="C1277">
        <v>28</v>
      </c>
      <c r="D1277" s="3">
        <v>154</v>
      </c>
      <c r="E1277" s="3">
        <v>145.9</v>
      </c>
      <c r="F1277" t="s">
        <v>7</v>
      </c>
      <c r="G1277" s="2">
        <v>4449.47</v>
      </c>
      <c r="H1277">
        <v>3</v>
      </c>
      <c r="I1277" t="s">
        <v>5</v>
      </c>
      <c r="J1277" s="1"/>
    </row>
    <row r="1278" spans="1:10" x14ac:dyDescent="0.2">
      <c r="A1278">
        <v>11278</v>
      </c>
      <c r="B1278" t="s">
        <v>2</v>
      </c>
      <c r="C1278">
        <v>61</v>
      </c>
      <c r="D1278" s="3">
        <v>163.19999999999999</v>
      </c>
      <c r="E1278" s="3">
        <v>159.6</v>
      </c>
      <c r="F1278" t="s">
        <v>7</v>
      </c>
      <c r="G1278" s="2">
        <v>14119.62</v>
      </c>
      <c r="H1278">
        <v>2</v>
      </c>
      <c r="I1278" t="s">
        <v>5</v>
      </c>
      <c r="J1278" s="1"/>
    </row>
    <row r="1279" spans="1:10" x14ac:dyDescent="0.2">
      <c r="A1279">
        <v>11279</v>
      </c>
      <c r="B1279" t="s">
        <v>3</v>
      </c>
      <c r="C1279">
        <v>18</v>
      </c>
      <c r="D1279" s="3">
        <v>177.7</v>
      </c>
      <c r="E1279" s="3">
        <v>199.1</v>
      </c>
      <c r="F1279" t="s">
        <v>7</v>
      </c>
      <c r="G1279" s="2">
        <v>17178.689999999999</v>
      </c>
      <c r="H1279">
        <v>1</v>
      </c>
      <c r="I1279" t="s">
        <v>4</v>
      </c>
      <c r="J1279" s="1"/>
    </row>
    <row r="1280" spans="1:10" x14ac:dyDescent="0.2">
      <c r="A1280">
        <v>11280</v>
      </c>
      <c r="B1280" t="s">
        <v>0</v>
      </c>
      <c r="C1280">
        <v>63</v>
      </c>
      <c r="D1280" s="3">
        <v>172.4</v>
      </c>
      <c r="E1280" s="3">
        <v>183</v>
      </c>
      <c r="F1280" t="s">
        <v>7</v>
      </c>
      <c r="G1280" s="2">
        <v>13390.56</v>
      </c>
      <c r="H1280">
        <v>0</v>
      </c>
      <c r="I1280" t="s">
        <v>5</v>
      </c>
      <c r="J1280" s="1"/>
    </row>
    <row r="1281" spans="1:10" x14ac:dyDescent="0.2">
      <c r="A1281">
        <v>11281</v>
      </c>
      <c r="B1281" t="s">
        <v>0</v>
      </c>
      <c r="C1281">
        <v>41</v>
      </c>
      <c r="D1281" s="3">
        <v>168.6</v>
      </c>
      <c r="E1281" s="3">
        <v>204.7</v>
      </c>
      <c r="F1281" t="s">
        <v>6</v>
      </c>
      <c r="G1281" s="2">
        <v>7954.52</v>
      </c>
      <c r="H1281">
        <v>3</v>
      </c>
      <c r="I1281" t="s">
        <v>5</v>
      </c>
      <c r="J1281" s="1"/>
    </row>
    <row r="1282" spans="1:10" x14ac:dyDescent="0.2">
      <c r="A1282">
        <v>11282</v>
      </c>
      <c r="B1282" t="s">
        <v>2</v>
      </c>
      <c r="C1282">
        <v>30</v>
      </c>
      <c r="D1282" s="3">
        <v>174.79999999999998</v>
      </c>
      <c r="E1282" s="3">
        <v>227</v>
      </c>
      <c r="F1282" t="s">
        <v>7</v>
      </c>
      <c r="G1282" s="2">
        <v>17361.769999999997</v>
      </c>
      <c r="H1282">
        <v>2</v>
      </c>
      <c r="I1282" t="s">
        <v>4</v>
      </c>
      <c r="J1282" s="1"/>
    </row>
    <row r="1283" spans="1:10" x14ac:dyDescent="0.2">
      <c r="A1283">
        <v>11283</v>
      </c>
      <c r="B1283" t="s">
        <v>0</v>
      </c>
      <c r="C1283">
        <v>31</v>
      </c>
      <c r="D1283" s="3">
        <v>180.7</v>
      </c>
      <c r="E1283" s="3">
        <v>288.8</v>
      </c>
      <c r="F1283" t="s">
        <v>7</v>
      </c>
      <c r="G1283" s="2">
        <v>19199.949999999997</v>
      </c>
      <c r="H1283">
        <v>3</v>
      </c>
      <c r="I1283" t="s">
        <v>4</v>
      </c>
      <c r="J1283" s="1"/>
    </row>
    <row r="1284" spans="1:10" x14ac:dyDescent="0.2">
      <c r="A1284">
        <v>11284</v>
      </c>
      <c r="B1284" t="s">
        <v>0</v>
      </c>
      <c r="C1284">
        <v>54</v>
      </c>
      <c r="D1284" s="3">
        <v>181.29999999999998</v>
      </c>
      <c r="E1284" s="3">
        <v>266.40000000000003</v>
      </c>
      <c r="F1284" t="s">
        <v>7</v>
      </c>
      <c r="G1284" s="2">
        <v>10436.1</v>
      </c>
      <c r="H1284">
        <v>1</v>
      </c>
      <c r="I1284" t="s">
        <v>5</v>
      </c>
      <c r="J1284" s="1"/>
    </row>
    <row r="1285" spans="1:10" x14ac:dyDescent="0.2">
      <c r="A1285">
        <v>11285</v>
      </c>
      <c r="B1285" t="s">
        <v>0</v>
      </c>
      <c r="C1285">
        <v>37</v>
      </c>
      <c r="D1285" s="3">
        <v>195.79999999999998</v>
      </c>
      <c r="E1285" s="3">
        <v>261.10000000000002</v>
      </c>
      <c r="F1285" t="s">
        <v>7</v>
      </c>
      <c r="G1285" s="2">
        <v>40182.25</v>
      </c>
      <c r="H1285">
        <v>4</v>
      </c>
      <c r="I1285" t="s">
        <v>4</v>
      </c>
      <c r="J1285" s="1"/>
    </row>
    <row r="1286" spans="1:10" x14ac:dyDescent="0.2">
      <c r="A1286">
        <v>11286</v>
      </c>
      <c r="B1286" t="s">
        <v>1</v>
      </c>
      <c r="C1286">
        <v>50</v>
      </c>
      <c r="D1286" s="3">
        <v>156.1</v>
      </c>
      <c r="E1286" s="3">
        <v>212.2</v>
      </c>
      <c r="F1286" t="s">
        <v>6</v>
      </c>
      <c r="G1286" s="2">
        <v>10107.23</v>
      </c>
      <c r="H1286">
        <v>2</v>
      </c>
      <c r="I1286" t="s">
        <v>5</v>
      </c>
      <c r="J1286" s="1"/>
    </row>
    <row r="1287" spans="1:10" x14ac:dyDescent="0.2">
      <c r="A1287">
        <v>11287</v>
      </c>
      <c r="B1287" t="s">
        <v>1</v>
      </c>
      <c r="C1287">
        <v>26</v>
      </c>
      <c r="D1287" s="3">
        <v>154.1</v>
      </c>
      <c r="E1287" s="3">
        <v>151.19999999999999</v>
      </c>
      <c r="F1287" t="s">
        <v>7</v>
      </c>
      <c r="G1287" s="2">
        <v>2902.9100000000003</v>
      </c>
      <c r="H1287">
        <v>1</v>
      </c>
      <c r="I1287" t="s">
        <v>5</v>
      </c>
      <c r="J1287" s="1"/>
    </row>
    <row r="1288" spans="1:10" x14ac:dyDescent="0.2">
      <c r="A1288">
        <v>11288</v>
      </c>
      <c r="B1288" t="s">
        <v>1</v>
      </c>
      <c r="C1288">
        <v>37</v>
      </c>
      <c r="D1288" s="3">
        <v>179.2</v>
      </c>
      <c r="E1288" s="3">
        <v>185.6</v>
      </c>
      <c r="F1288" t="s">
        <v>7</v>
      </c>
      <c r="G1288" s="2">
        <v>19214.71</v>
      </c>
      <c r="H1288">
        <v>0</v>
      </c>
      <c r="I1288" t="s">
        <v>5</v>
      </c>
      <c r="J1288" s="1"/>
    </row>
    <row r="1289" spans="1:10" x14ac:dyDescent="0.2">
      <c r="A1289">
        <v>11289</v>
      </c>
      <c r="B1289" t="s">
        <v>2</v>
      </c>
      <c r="C1289">
        <v>47</v>
      </c>
      <c r="D1289" s="3">
        <v>158.5</v>
      </c>
      <c r="E1289" s="3">
        <v>229.4</v>
      </c>
      <c r="F1289" t="s">
        <v>7</v>
      </c>
      <c r="G1289" s="2">
        <v>8428.07</v>
      </c>
      <c r="H1289">
        <v>1</v>
      </c>
      <c r="I1289" t="s">
        <v>5</v>
      </c>
      <c r="J1289" s="1"/>
    </row>
    <row r="1290" spans="1:10" x14ac:dyDescent="0.2">
      <c r="A1290">
        <v>11290</v>
      </c>
      <c r="B1290" t="s">
        <v>0</v>
      </c>
      <c r="C1290">
        <v>38</v>
      </c>
      <c r="D1290" s="3">
        <v>178.9</v>
      </c>
      <c r="E1290" s="3">
        <v>209.5</v>
      </c>
      <c r="F1290" t="s">
        <v>7</v>
      </c>
      <c r="G1290" s="2">
        <v>5488.27</v>
      </c>
      <c r="H1290">
        <v>1</v>
      </c>
      <c r="I1290" t="s">
        <v>5</v>
      </c>
      <c r="J1290" s="1"/>
    </row>
    <row r="1291" spans="1:10" x14ac:dyDescent="0.2">
      <c r="A1291">
        <v>11291</v>
      </c>
      <c r="B1291" t="s">
        <v>0</v>
      </c>
      <c r="C1291">
        <v>35</v>
      </c>
      <c r="D1291" s="3">
        <v>164.79999999999998</v>
      </c>
      <c r="E1291" s="3">
        <v>184.7</v>
      </c>
      <c r="F1291" t="s">
        <v>7</v>
      </c>
      <c r="G1291" s="2">
        <v>4746.3500000000004</v>
      </c>
      <c r="H1291">
        <v>1</v>
      </c>
      <c r="I1291" t="s">
        <v>5</v>
      </c>
      <c r="J1291" s="1"/>
    </row>
    <row r="1292" spans="1:10" x14ac:dyDescent="0.2">
      <c r="A1292">
        <v>11292</v>
      </c>
      <c r="B1292" t="s">
        <v>3</v>
      </c>
      <c r="C1292">
        <v>46</v>
      </c>
      <c r="D1292" s="3">
        <v>161.69999999999999</v>
      </c>
      <c r="E1292" s="3">
        <v>213</v>
      </c>
      <c r="F1292" t="s">
        <v>6</v>
      </c>
      <c r="G1292" s="2">
        <v>9432.93</v>
      </c>
      <c r="H1292">
        <v>2</v>
      </c>
      <c r="I1292" t="s">
        <v>5</v>
      </c>
      <c r="J1292" s="1"/>
    </row>
    <row r="1293" spans="1:10" x14ac:dyDescent="0.2">
      <c r="A1293">
        <v>11293</v>
      </c>
      <c r="B1293" t="s">
        <v>2</v>
      </c>
      <c r="C1293">
        <v>50</v>
      </c>
      <c r="D1293" s="3">
        <v>157.19999999999999</v>
      </c>
      <c r="E1293" s="3">
        <v>163</v>
      </c>
      <c r="F1293" t="s">
        <v>7</v>
      </c>
      <c r="G1293" s="2">
        <v>30284.649999999998</v>
      </c>
      <c r="H1293">
        <v>2</v>
      </c>
      <c r="I1293" t="s">
        <v>5</v>
      </c>
      <c r="J1293" s="1"/>
    </row>
    <row r="1294" spans="1:10" x14ac:dyDescent="0.2">
      <c r="A1294">
        <v>11294</v>
      </c>
      <c r="B1294" t="s">
        <v>3</v>
      </c>
      <c r="C1294">
        <v>21</v>
      </c>
      <c r="D1294" s="3">
        <v>158.69999999999999</v>
      </c>
      <c r="E1294" s="3">
        <v>171.4</v>
      </c>
      <c r="F1294" t="s">
        <v>7</v>
      </c>
      <c r="G1294" s="2">
        <v>3279.8700000000003</v>
      </c>
      <c r="H1294">
        <v>2</v>
      </c>
      <c r="I1294" t="s">
        <v>5</v>
      </c>
      <c r="J1294" s="1"/>
    </row>
    <row r="1295" spans="1:10" x14ac:dyDescent="0.2">
      <c r="A1295">
        <v>11295</v>
      </c>
      <c r="B1295" t="s">
        <v>0</v>
      </c>
      <c r="C1295">
        <v>36</v>
      </c>
      <c r="D1295" s="3">
        <v>172.1</v>
      </c>
      <c r="E1295" s="3">
        <v>195.9</v>
      </c>
      <c r="F1295" t="s">
        <v>6</v>
      </c>
      <c r="G1295" s="2">
        <v>4883.87</v>
      </c>
      <c r="H1295">
        <v>0</v>
      </c>
      <c r="I1295" t="s">
        <v>5</v>
      </c>
      <c r="J1295" s="1"/>
    </row>
    <row r="1296" spans="1:10" x14ac:dyDescent="0.2">
      <c r="A1296">
        <v>11296</v>
      </c>
      <c r="B1296" t="s">
        <v>2</v>
      </c>
      <c r="C1296">
        <v>54</v>
      </c>
      <c r="D1296" s="3">
        <v>157.29999999999998</v>
      </c>
      <c r="E1296" s="3">
        <v>174.1</v>
      </c>
      <c r="F1296" t="s">
        <v>6</v>
      </c>
      <c r="G1296" s="2">
        <v>12495.300000000001</v>
      </c>
      <c r="H1296">
        <v>3</v>
      </c>
      <c r="I1296" t="s">
        <v>5</v>
      </c>
      <c r="J1296" s="1"/>
    </row>
    <row r="1297" spans="1:10" x14ac:dyDescent="0.2">
      <c r="A1297">
        <v>11297</v>
      </c>
      <c r="B1297" t="s">
        <v>3</v>
      </c>
      <c r="C1297">
        <v>36</v>
      </c>
      <c r="D1297" s="3">
        <v>156</v>
      </c>
      <c r="E1297" s="3">
        <v>126.3</v>
      </c>
      <c r="F1297" t="s">
        <v>6</v>
      </c>
      <c r="G1297" s="2">
        <v>7228.22</v>
      </c>
      <c r="H1297">
        <v>3</v>
      </c>
      <c r="I1297" t="s">
        <v>5</v>
      </c>
      <c r="J1297" s="1"/>
    </row>
    <row r="1298" spans="1:10" x14ac:dyDescent="0.2">
      <c r="A1298">
        <v>11298</v>
      </c>
      <c r="B1298" t="s">
        <v>0</v>
      </c>
      <c r="C1298">
        <v>42</v>
      </c>
      <c r="D1298" s="3">
        <v>161.29999999999998</v>
      </c>
      <c r="E1298" s="3">
        <v>239</v>
      </c>
      <c r="F1298" t="s">
        <v>6</v>
      </c>
      <c r="G1298" s="2">
        <v>6474.02</v>
      </c>
      <c r="H1298">
        <v>0</v>
      </c>
      <c r="I1298" t="s">
        <v>5</v>
      </c>
      <c r="J1298" s="1"/>
    </row>
    <row r="1299" spans="1:10" x14ac:dyDescent="0.2">
      <c r="A1299">
        <v>11299</v>
      </c>
      <c r="B1299" t="s">
        <v>3</v>
      </c>
      <c r="C1299">
        <v>41</v>
      </c>
      <c r="D1299" s="3">
        <v>163.6</v>
      </c>
      <c r="E1299" s="3">
        <v>136.1</v>
      </c>
      <c r="F1299" t="s">
        <v>6</v>
      </c>
      <c r="G1299" s="2">
        <v>13725.48</v>
      </c>
      <c r="H1299">
        <v>1</v>
      </c>
      <c r="I1299" t="s">
        <v>5</v>
      </c>
      <c r="J1299" s="1"/>
    </row>
    <row r="1300" spans="1:10" x14ac:dyDescent="0.2">
      <c r="A1300">
        <v>11300</v>
      </c>
      <c r="B1300" t="s">
        <v>0</v>
      </c>
      <c r="C1300">
        <v>53</v>
      </c>
      <c r="D1300" s="3">
        <v>167.5</v>
      </c>
      <c r="E1300" s="3">
        <v>237.29999999999998</v>
      </c>
      <c r="F1300" t="s">
        <v>7</v>
      </c>
      <c r="G1300" s="2">
        <v>11264.550000000001</v>
      </c>
      <c r="H1300">
        <v>3</v>
      </c>
      <c r="I1300" t="s">
        <v>5</v>
      </c>
      <c r="J1300" s="1"/>
    </row>
    <row r="1301" spans="1:10" x14ac:dyDescent="0.2">
      <c r="A1301">
        <v>11301</v>
      </c>
      <c r="B1301" t="s">
        <v>1</v>
      </c>
      <c r="C1301">
        <v>41</v>
      </c>
      <c r="D1301" s="3">
        <v>181.1</v>
      </c>
      <c r="E1301" s="3">
        <v>188.2</v>
      </c>
      <c r="F1301" t="s">
        <v>6</v>
      </c>
      <c r="G1301" s="2">
        <v>6781.3600000000006</v>
      </c>
      <c r="H1301">
        <v>1</v>
      </c>
      <c r="I1301" t="s">
        <v>5</v>
      </c>
      <c r="J1301" s="1"/>
    </row>
    <row r="1302" spans="1:10" x14ac:dyDescent="0.2">
      <c r="A1302">
        <v>11302</v>
      </c>
      <c r="B1302" t="s">
        <v>2</v>
      </c>
      <c r="C1302">
        <v>38</v>
      </c>
      <c r="D1302" s="3">
        <v>162.4</v>
      </c>
      <c r="E1302" s="3">
        <v>202.4</v>
      </c>
      <c r="F1302" t="s">
        <v>6</v>
      </c>
      <c r="G1302" s="2">
        <v>6373.56</v>
      </c>
      <c r="H1302">
        <v>1</v>
      </c>
      <c r="I1302" t="s">
        <v>5</v>
      </c>
      <c r="J1302" s="1"/>
    </row>
    <row r="1303" spans="1:10" x14ac:dyDescent="0.2">
      <c r="A1303">
        <v>11303</v>
      </c>
      <c r="B1303" t="s">
        <v>3</v>
      </c>
      <c r="C1303">
        <v>38</v>
      </c>
      <c r="D1303" s="3">
        <v>162.69999999999999</v>
      </c>
      <c r="E1303" s="3">
        <v>192.2</v>
      </c>
      <c r="F1303" t="s">
        <v>7</v>
      </c>
      <c r="G1303" s="2">
        <v>6079.68</v>
      </c>
      <c r="H1303">
        <v>1</v>
      </c>
      <c r="I1303" t="s">
        <v>5</v>
      </c>
      <c r="J1303" s="1"/>
    </row>
    <row r="1304" spans="1:10" x14ac:dyDescent="0.2">
      <c r="A1304">
        <v>11304</v>
      </c>
      <c r="B1304" t="s">
        <v>0</v>
      </c>
      <c r="C1304">
        <v>21</v>
      </c>
      <c r="D1304" s="3">
        <v>174.79999999999998</v>
      </c>
      <c r="E1304" s="3">
        <v>143.9</v>
      </c>
      <c r="F1304" t="s">
        <v>6</v>
      </c>
      <c r="G1304" s="2">
        <v>2585.2700000000004</v>
      </c>
      <c r="H1304">
        <v>1</v>
      </c>
      <c r="I1304" t="s">
        <v>5</v>
      </c>
      <c r="J1304" s="1"/>
    </row>
    <row r="1305" spans="1:10" x14ac:dyDescent="0.2">
      <c r="A1305">
        <v>11305</v>
      </c>
      <c r="B1305" t="s">
        <v>2</v>
      </c>
      <c r="C1305">
        <v>19</v>
      </c>
      <c r="D1305" s="3">
        <v>165.6</v>
      </c>
      <c r="E1305" s="3">
        <v>187.4</v>
      </c>
      <c r="F1305" t="s">
        <v>7</v>
      </c>
      <c r="G1305" s="2">
        <v>1646.43</v>
      </c>
      <c r="H1305">
        <v>0</v>
      </c>
      <c r="I1305" t="s">
        <v>5</v>
      </c>
      <c r="J1305" s="1"/>
    </row>
    <row r="1306" spans="1:10" x14ac:dyDescent="0.2">
      <c r="A1306">
        <v>11306</v>
      </c>
      <c r="B1306" t="s">
        <v>3</v>
      </c>
      <c r="C1306">
        <v>22</v>
      </c>
      <c r="D1306" s="3">
        <v>146.9</v>
      </c>
      <c r="E1306" s="3">
        <v>165.4</v>
      </c>
      <c r="F1306" t="s">
        <v>6</v>
      </c>
      <c r="G1306" s="2">
        <v>2755.03</v>
      </c>
      <c r="H1306">
        <v>0</v>
      </c>
      <c r="I1306" t="s">
        <v>5</v>
      </c>
      <c r="J1306" s="1"/>
    </row>
    <row r="1307" spans="1:10" x14ac:dyDescent="0.2">
      <c r="A1307">
        <v>11307</v>
      </c>
      <c r="B1307" t="s">
        <v>3</v>
      </c>
      <c r="C1307">
        <v>47</v>
      </c>
      <c r="D1307" s="3">
        <v>163.19999999999999</v>
      </c>
      <c r="E1307" s="3">
        <v>175.7</v>
      </c>
      <c r="F1307" t="s">
        <v>6</v>
      </c>
      <c r="G1307" s="2">
        <v>20878.789999999997</v>
      </c>
      <c r="H1307">
        <v>0</v>
      </c>
      <c r="I1307" t="s">
        <v>5</v>
      </c>
      <c r="J1307" s="1"/>
    </row>
    <row r="1308" spans="1:10" x14ac:dyDescent="0.2">
      <c r="A1308">
        <v>11308</v>
      </c>
      <c r="B1308" t="s">
        <v>3</v>
      </c>
      <c r="C1308">
        <v>52</v>
      </c>
      <c r="D1308" s="3">
        <v>150.4</v>
      </c>
      <c r="E1308" s="3">
        <v>120.8</v>
      </c>
      <c r="F1308" t="s">
        <v>6</v>
      </c>
      <c r="G1308" s="2">
        <v>10797.34</v>
      </c>
      <c r="H1308">
        <v>1</v>
      </c>
      <c r="I1308" t="s">
        <v>5</v>
      </c>
      <c r="J1308" s="1"/>
    </row>
    <row r="1309" spans="1:10" x14ac:dyDescent="0.2">
      <c r="A1309">
        <v>11309</v>
      </c>
      <c r="B1309" t="s">
        <v>0</v>
      </c>
      <c r="C1309">
        <v>51</v>
      </c>
      <c r="D1309" s="3">
        <v>154.6</v>
      </c>
      <c r="E1309" s="3">
        <v>245.1</v>
      </c>
      <c r="F1309" t="s">
        <v>6</v>
      </c>
      <c r="G1309" s="2">
        <v>9880.07</v>
      </c>
      <c r="H1309">
        <v>1</v>
      </c>
      <c r="I1309" t="s">
        <v>5</v>
      </c>
      <c r="J1309" s="1"/>
    </row>
    <row r="1310" spans="1:10" x14ac:dyDescent="0.2">
      <c r="A1310">
        <v>11310</v>
      </c>
      <c r="B1310" t="s">
        <v>3</v>
      </c>
      <c r="C1310">
        <v>28</v>
      </c>
      <c r="D1310" s="3">
        <v>162.6</v>
      </c>
      <c r="E1310" s="3">
        <v>110.69999999999999</v>
      </c>
      <c r="F1310" t="s">
        <v>6</v>
      </c>
      <c r="G1310" s="2">
        <v>3732.63</v>
      </c>
      <c r="H1310">
        <v>0</v>
      </c>
      <c r="I1310" t="s">
        <v>5</v>
      </c>
      <c r="J1310" s="1"/>
    </row>
    <row r="1311" spans="1:10" x14ac:dyDescent="0.2">
      <c r="A1311">
        <v>11311</v>
      </c>
      <c r="B1311" t="s">
        <v>0</v>
      </c>
      <c r="C1311">
        <v>61</v>
      </c>
      <c r="D1311" s="3">
        <v>177.5</v>
      </c>
      <c r="E1311" s="3">
        <v>145.19999999999999</v>
      </c>
      <c r="F1311" t="s">
        <v>7</v>
      </c>
      <c r="G1311" s="2">
        <v>12574.050000000001</v>
      </c>
      <c r="H1311">
        <v>0</v>
      </c>
      <c r="I1311" t="s">
        <v>5</v>
      </c>
      <c r="J1311" s="1"/>
    </row>
    <row r="1312" spans="1:10" x14ac:dyDescent="0.2">
      <c r="A1312">
        <v>11312</v>
      </c>
      <c r="B1312" t="s">
        <v>2</v>
      </c>
      <c r="C1312">
        <v>41</v>
      </c>
      <c r="D1312" s="3">
        <v>160.19999999999999</v>
      </c>
      <c r="E1312" s="3">
        <v>158.4</v>
      </c>
      <c r="F1312" t="s">
        <v>6</v>
      </c>
      <c r="G1312" s="2">
        <v>6571.0300000000007</v>
      </c>
      <c r="H1312">
        <v>0</v>
      </c>
      <c r="I1312" t="s">
        <v>5</v>
      </c>
      <c r="J1312" s="1"/>
    </row>
    <row r="1313" spans="1:10" x14ac:dyDescent="0.2">
      <c r="A1313">
        <v>11313</v>
      </c>
      <c r="B1313" t="s">
        <v>2</v>
      </c>
      <c r="C1313">
        <v>34</v>
      </c>
      <c r="D1313" s="3">
        <v>164.1</v>
      </c>
      <c r="E1313" s="3">
        <v>197.7</v>
      </c>
      <c r="F1313" t="s">
        <v>6</v>
      </c>
      <c r="G1313" s="2">
        <v>5989.5300000000007</v>
      </c>
      <c r="H1313">
        <v>2</v>
      </c>
      <c r="I1313" t="s">
        <v>5</v>
      </c>
      <c r="J1313" s="1"/>
    </row>
    <row r="1314" spans="1:10" x14ac:dyDescent="0.2">
      <c r="A1314">
        <v>11314</v>
      </c>
      <c r="B1314" t="s">
        <v>1</v>
      </c>
      <c r="C1314">
        <v>49</v>
      </c>
      <c r="D1314" s="3">
        <v>170</v>
      </c>
      <c r="E1314" s="3">
        <v>243.2</v>
      </c>
      <c r="F1314" t="s">
        <v>6</v>
      </c>
      <c r="G1314" s="2">
        <v>9800.89</v>
      </c>
      <c r="H1314">
        <v>2</v>
      </c>
      <c r="I1314" t="s">
        <v>5</v>
      </c>
      <c r="J1314" s="1"/>
    </row>
    <row r="1315" spans="1:10" x14ac:dyDescent="0.2">
      <c r="A1315">
        <v>11315</v>
      </c>
      <c r="B1315" t="s">
        <v>3</v>
      </c>
      <c r="C1315">
        <v>55</v>
      </c>
      <c r="D1315" s="3">
        <v>158.9</v>
      </c>
      <c r="E1315" s="3">
        <v>168.6</v>
      </c>
      <c r="F1315" t="s">
        <v>6</v>
      </c>
      <c r="G1315" s="2">
        <v>13047.34</v>
      </c>
      <c r="H1315">
        <v>3</v>
      </c>
      <c r="I1315" t="s">
        <v>5</v>
      </c>
      <c r="J1315" s="1"/>
    </row>
    <row r="1316" spans="1:10" x14ac:dyDescent="0.2">
      <c r="A1316">
        <v>11316</v>
      </c>
      <c r="B1316" t="s">
        <v>3</v>
      </c>
      <c r="C1316">
        <v>60</v>
      </c>
      <c r="D1316" s="3">
        <v>158.19999999999999</v>
      </c>
      <c r="E1316" s="3">
        <v>180.7</v>
      </c>
      <c r="F1316" t="s">
        <v>7</v>
      </c>
      <c r="G1316" s="2">
        <v>12741.17</v>
      </c>
      <c r="H1316">
        <v>0</v>
      </c>
      <c r="I1316" t="s">
        <v>5</v>
      </c>
      <c r="J1316" s="1"/>
    </row>
    <row r="1317" spans="1:10" x14ac:dyDescent="0.2">
      <c r="A1317">
        <v>11317</v>
      </c>
      <c r="B1317" t="s">
        <v>0</v>
      </c>
      <c r="C1317">
        <v>25</v>
      </c>
      <c r="D1317" s="3">
        <v>172.7</v>
      </c>
      <c r="E1317" s="3">
        <v>159.79999999999998</v>
      </c>
      <c r="F1317" t="s">
        <v>6</v>
      </c>
      <c r="G1317" s="2">
        <v>3208.7900000000004</v>
      </c>
      <c r="H1317">
        <v>1</v>
      </c>
      <c r="I1317" t="s">
        <v>5</v>
      </c>
      <c r="J1317" s="1"/>
    </row>
    <row r="1318" spans="1:10" x14ac:dyDescent="0.2">
      <c r="A1318">
        <v>11318</v>
      </c>
      <c r="B1318" t="s">
        <v>0</v>
      </c>
      <c r="C1318">
        <v>50</v>
      </c>
      <c r="D1318" s="3">
        <v>170.6</v>
      </c>
      <c r="E1318" s="3">
        <v>205.29999999999998</v>
      </c>
      <c r="F1318" t="s">
        <v>7</v>
      </c>
      <c r="G1318" s="2">
        <v>9630.4</v>
      </c>
      <c r="H1318">
        <v>2</v>
      </c>
      <c r="I1318" t="s">
        <v>5</v>
      </c>
      <c r="J1318" s="1"/>
    </row>
    <row r="1319" spans="1:10" x14ac:dyDescent="0.2">
      <c r="A1319">
        <v>11319</v>
      </c>
      <c r="B1319" t="s">
        <v>3</v>
      </c>
      <c r="C1319">
        <v>61</v>
      </c>
      <c r="D1319" s="3">
        <v>169.79999999999998</v>
      </c>
      <c r="E1319" s="3">
        <v>202.79999999999998</v>
      </c>
      <c r="F1319" t="s">
        <v>6</v>
      </c>
      <c r="G1319" s="2">
        <v>13635.64</v>
      </c>
      <c r="H1319">
        <v>0</v>
      </c>
      <c r="I1319" t="s">
        <v>5</v>
      </c>
      <c r="J1319" s="1"/>
    </row>
    <row r="1320" spans="1:10" x14ac:dyDescent="0.2">
      <c r="A1320">
        <v>11320</v>
      </c>
      <c r="B1320" t="s">
        <v>3</v>
      </c>
      <c r="C1320">
        <v>61</v>
      </c>
      <c r="D1320" s="3">
        <v>172.5</v>
      </c>
      <c r="E1320" s="3">
        <v>205.79999999999998</v>
      </c>
      <c r="F1320" t="s">
        <v>6</v>
      </c>
      <c r="G1320" s="2">
        <v>48517.57</v>
      </c>
      <c r="H1320">
        <v>1</v>
      </c>
      <c r="I1320" t="s">
        <v>4</v>
      </c>
      <c r="J1320" s="1"/>
    </row>
    <row r="1321" spans="1:10" x14ac:dyDescent="0.2">
      <c r="A1321">
        <v>11321</v>
      </c>
      <c r="B1321" t="s">
        <v>2</v>
      </c>
      <c r="C1321">
        <v>49</v>
      </c>
      <c r="D1321" s="3">
        <v>158.19999999999999</v>
      </c>
      <c r="E1321" s="3">
        <v>146.79999999999998</v>
      </c>
      <c r="F1321" t="s">
        <v>6</v>
      </c>
      <c r="G1321" s="2">
        <v>9567</v>
      </c>
      <c r="H1321">
        <v>1</v>
      </c>
      <c r="I1321" t="s">
        <v>5</v>
      </c>
      <c r="J1321" s="1"/>
    </row>
    <row r="1322" spans="1:10" x14ac:dyDescent="0.2">
      <c r="A1322">
        <v>11322</v>
      </c>
      <c r="B1322" t="s">
        <v>2</v>
      </c>
      <c r="C1322">
        <v>43</v>
      </c>
      <c r="D1322" s="3">
        <v>173</v>
      </c>
      <c r="E1322" s="3">
        <v>235.6</v>
      </c>
      <c r="F1322" t="s">
        <v>6</v>
      </c>
      <c r="G1322" s="2">
        <v>21774.329999999998</v>
      </c>
      <c r="H1322">
        <v>0</v>
      </c>
      <c r="I1322" t="s">
        <v>4</v>
      </c>
      <c r="J1322" s="1"/>
    </row>
    <row r="1323" spans="1:10" x14ac:dyDescent="0.2">
      <c r="A1323">
        <v>11323</v>
      </c>
      <c r="B1323" t="s">
        <v>3</v>
      </c>
      <c r="C1323">
        <v>29</v>
      </c>
      <c r="D1323" s="3">
        <v>156.9</v>
      </c>
      <c r="E1323" s="3">
        <v>131.9</v>
      </c>
      <c r="F1323" t="s">
        <v>7</v>
      </c>
      <c r="G1323" s="2">
        <v>5209.58</v>
      </c>
      <c r="H1323">
        <v>3</v>
      </c>
      <c r="I1323" t="s">
        <v>5</v>
      </c>
      <c r="J1323" s="1"/>
    </row>
    <row r="1324" spans="1:10" x14ac:dyDescent="0.2">
      <c r="A1324">
        <v>11324</v>
      </c>
      <c r="B1324" t="s">
        <v>3</v>
      </c>
      <c r="C1324">
        <v>38</v>
      </c>
      <c r="D1324" s="3">
        <v>172.7</v>
      </c>
      <c r="E1324" s="3">
        <v>113.6</v>
      </c>
      <c r="F1324" t="s">
        <v>7</v>
      </c>
      <c r="G1324" s="2">
        <v>6640.55</v>
      </c>
      <c r="H1324">
        <v>2</v>
      </c>
      <c r="I1324" t="s">
        <v>5</v>
      </c>
      <c r="J1324" s="1"/>
    </row>
    <row r="1325" spans="1:10" x14ac:dyDescent="0.2">
      <c r="A1325">
        <v>11325</v>
      </c>
      <c r="B1325" t="s">
        <v>3</v>
      </c>
      <c r="C1325">
        <v>34</v>
      </c>
      <c r="D1325" s="3">
        <v>163.6</v>
      </c>
      <c r="E1325" s="3">
        <v>161.5</v>
      </c>
      <c r="F1325" t="s">
        <v>6</v>
      </c>
      <c r="G1325" s="2">
        <v>4992.38</v>
      </c>
      <c r="H1325">
        <v>0</v>
      </c>
      <c r="I1325" t="s">
        <v>5</v>
      </c>
      <c r="J1325" s="1"/>
    </row>
    <row r="1326" spans="1:10" x14ac:dyDescent="0.2">
      <c r="A1326">
        <v>11326</v>
      </c>
      <c r="B1326" t="s">
        <v>2</v>
      </c>
      <c r="C1326">
        <v>46</v>
      </c>
      <c r="D1326" s="3">
        <v>158.19999999999999</v>
      </c>
      <c r="E1326" s="3">
        <v>190.79999999999998</v>
      </c>
      <c r="F1326" t="s">
        <v>7</v>
      </c>
      <c r="G1326" s="2">
        <v>8733.23</v>
      </c>
      <c r="H1326">
        <v>2</v>
      </c>
      <c r="I1326" t="s">
        <v>5</v>
      </c>
      <c r="J1326" s="1"/>
    </row>
    <row r="1327" spans="1:10" x14ac:dyDescent="0.2">
      <c r="A1327">
        <v>11327</v>
      </c>
      <c r="B1327" t="s">
        <v>1</v>
      </c>
      <c r="C1327">
        <v>43</v>
      </c>
      <c r="D1327" s="3">
        <v>183.9</v>
      </c>
      <c r="E1327" s="3">
        <v>212.4</v>
      </c>
      <c r="F1327" t="s">
        <v>6</v>
      </c>
      <c r="G1327" s="2">
        <v>40941.29</v>
      </c>
      <c r="H1327">
        <v>3</v>
      </c>
      <c r="I1327" t="s">
        <v>4</v>
      </c>
      <c r="J1327" s="1"/>
    </row>
    <row r="1328" spans="1:10" x14ac:dyDescent="0.2">
      <c r="A1328">
        <v>11328</v>
      </c>
      <c r="B1328" t="s">
        <v>0</v>
      </c>
      <c r="C1328">
        <v>57</v>
      </c>
      <c r="D1328" s="3">
        <v>153.29999999999998</v>
      </c>
      <c r="E1328" s="3">
        <v>175.1</v>
      </c>
      <c r="F1328" t="s">
        <v>6</v>
      </c>
      <c r="G1328" s="2">
        <v>11455.28</v>
      </c>
      <c r="H1328">
        <v>0</v>
      </c>
      <c r="I1328" t="s">
        <v>5</v>
      </c>
      <c r="J1328" s="1"/>
    </row>
    <row r="1329" spans="1:10" x14ac:dyDescent="0.2">
      <c r="A1329">
        <v>11329</v>
      </c>
      <c r="B1329" t="s">
        <v>2</v>
      </c>
      <c r="C1329">
        <v>31</v>
      </c>
      <c r="D1329" s="3">
        <v>147.79999999999998</v>
      </c>
      <c r="E1329" s="3">
        <v>133.4</v>
      </c>
      <c r="F1329" t="s">
        <v>6</v>
      </c>
      <c r="G1329" s="2">
        <v>5327.41</v>
      </c>
      <c r="H1329">
        <v>2</v>
      </c>
      <c r="I1329" t="s">
        <v>5</v>
      </c>
      <c r="J1329" s="1"/>
    </row>
    <row r="1330" spans="1:10" x14ac:dyDescent="0.2">
      <c r="A1330">
        <v>11330</v>
      </c>
      <c r="B1330" t="s">
        <v>3</v>
      </c>
      <c r="C1330">
        <v>33</v>
      </c>
      <c r="D1330" s="3">
        <v>176.1</v>
      </c>
      <c r="E1330" s="3">
        <v>185.9</v>
      </c>
      <c r="F1330" t="s">
        <v>7</v>
      </c>
      <c r="G1330" s="2">
        <v>17904.53</v>
      </c>
      <c r="H1330">
        <v>0</v>
      </c>
      <c r="I1330" t="s">
        <v>4</v>
      </c>
      <c r="J1330" s="1"/>
    </row>
    <row r="1331" spans="1:10" x14ac:dyDescent="0.2">
      <c r="A1331">
        <v>11331</v>
      </c>
      <c r="B1331" t="s">
        <v>3</v>
      </c>
      <c r="C1331">
        <v>31</v>
      </c>
      <c r="D1331" s="3">
        <v>162.6</v>
      </c>
      <c r="E1331" s="3">
        <v>188.7</v>
      </c>
      <c r="F1331" t="s">
        <v>7</v>
      </c>
      <c r="G1331" s="2">
        <v>4441.22</v>
      </c>
      <c r="H1331">
        <v>1</v>
      </c>
      <c r="I1331" t="s">
        <v>5</v>
      </c>
      <c r="J1331" s="1"/>
    </row>
    <row r="1332" spans="1:10" x14ac:dyDescent="0.2">
      <c r="A1332">
        <v>11332</v>
      </c>
      <c r="B1332" t="s">
        <v>1</v>
      </c>
      <c r="C1332">
        <v>30</v>
      </c>
      <c r="D1332" s="3">
        <v>178.5</v>
      </c>
      <c r="E1332" s="3">
        <v>212.79999999999998</v>
      </c>
      <c r="F1332" t="s">
        <v>7</v>
      </c>
      <c r="G1332" s="2">
        <v>18963.179999999997</v>
      </c>
      <c r="H1332">
        <v>1</v>
      </c>
      <c r="I1332" t="s">
        <v>5</v>
      </c>
      <c r="J1332" s="1"/>
    </row>
    <row r="1333" spans="1:10" x14ac:dyDescent="0.2">
      <c r="A1333">
        <v>11333</v>
      </c>
      <c r="B1333" t="s">
        <v>3</v>
      </c>
      <c r="C1333">
        <v>44</v>
      </c>
      <c r="D1333" s="3">
        <v>172.5</v>
      </c>
      <c r="E1333" s="3">
        <v>152</v>
      </c>
      <c r="F1333" t="s">
        <v>7</v>
      </c>
      <c r="G1333" s="2">
        <v>8891.14</v>
      </c>
      <c r="H1333">
        <v>3</v>
      </c>
      <c r="I1333" t="s">
        <v>5</v>
      </c>
      <c r="J1333" s="1"/>
    </row>
    <row r="1334" spans="1:10" x14ac:dyDescent="0.2">
      <c r="A1334">
        <v>11334</v>
      </c>
      <c r="B1334" t="s">
        <v>2</v>
      </c>
      <c r="C1334">
        <v>19</v>
      </c>
      <c r="D1334" s="3">
        <v>177.79999999999998</v>
      </c>
      <c r="E1334" s="3">
        <v>172.7</v>
      </c>
      <c r="F1334" t="s">
        <v>7</v>
      </c>
      <c r="G1334" s="2">
        <v>36219.410000000003</v>
      </c>
      <c r="H1334">
        <v>0</v>
      </c>
      <c r="I1334" t="s">
        <v>4</v>
      </c>
      <c r="J1334" s="1"/>
    </row>
    <row r="1335" spans="1:10" x14ac:dyDescent="0.2">
      <c r="A1335">
        <v>11335</v>
      </c>
      <c r="B1335" t="s">
        <v>3</v>
      </c>
      <c r="C1335">
        <v>26</v>
      </c>
      <c r="D1335" s="3">
        <v>161.29999999999998</v>
      </c>
      <c r="E1335" s="3">
        <v>190</v>
      </c>
      <c r="F1335" t="s">
        <v>7</v>
      </c>
      <c r="G1335" s="2">
        <v>4661.29</v>
      </c>
      <c r="H1335">
        <v>3</v>
      </c>
      <c r="I1335" t="s">
        <v>5</v>
      </c>
      <c r="J1335" s="1"/>
    </row>
    <row r="1336" spans="1:10" x14ac:dyDescent="0.2">
      <c r="A1336">
        <v>11336</v>
      </c>
      <c r="B1336" t="s">
        <v>0</v>
      </c>
      <c r="C1336">
        <v>53</v>
      </c>
      <c r="D1336" s="3">
        <v>160.5</v>
      </c>
      <c r="E1336" s="3">
        <v>191</v>
      </c>
      <c r="F1336" t="s">
        <v>7</v>
      </c>
      <c r="G1336" s="2">
        <v>11253.43</v>
      </c>
      <c r="H1336">
        <v>3</v>
      </c>
      <c r="I1336" t="s">
        <v>5</v>
      </c>
      <c r="J1336" s="1"/>
    </row>
    <row r="1337" spans="1:10" x14ac:dyDescent="0.2">
      <c r="A1337">
        <v>11337</v>
      </c>
      <c r="B1337" t="s">
        <v>0</v>
      </c>
      <c r="C1337">
        <v>32</v>
      </c>
      <c r="D1337" s="3">
        <v>179.6</v>
      </c>
      <c r="E1337" s="3">
        <v>213.6</v>
      </c>
      <c r="F1337" t="s">
        <v>7</v>
      </c>
      <c r="G1337" s="2">
        <v>4076.5</v>
      </c>
      <c r="H1337">
        <v>1</v>
      </c>
      <c r="I1337" t="s">
        <v>5</v>
      </c>
      <c r="J1337" s="1"/>
    </row>
    <row r="1338" spans="1:10" x14ac:dyDescent="0.2">
      <c r="A1338">
        <v>11338</v>
      </c>
      <c r="B1338" t="s">
        <v>2</v>
      </c>
      <c r="C1338">
        <v>59</v>
      </c>
      <c r="D1338" s="3">
        <v>157.9</v>
      </c>
      <c r="E1338" s="3">
        <v>183.2</v>
      </c>
      <c r="F1338" t="s">
        <v>6</v>
      </c>
      <c r="G1338" s="2">
        <v>14382.710000000001</v>
      </c>
      <c r="H1338">
        <v>3</v>
      </c>
      <c r="I1338" t="s">
        <v>5</v>
      </c>
      <c r="J1338" s="1"/>
    </row>
    <row r="1339" spans="1:10" x14ac:dyDescent="0.2">
      <c r="A1339">
        <v>11339</v>
      </c>
      <c r="B1339" t="s">
        <v>0</v>
      </c>
      <c r="C1339">
        <v>26</v>
      </c>
      <c r="D1339" s="3">
        <v>167.6</v>
      </c>
      <c r="E1339" s="3">
        <v>212.5</v>
      </c>
      <c r="F1339" t="s">
        <v>6</v>
      </c>
      <c r="G1339" s="2">
        <v>3987.9300000000003</v>
      </c>
      <c r="H1339">
        <v>2</v>
      </c>
      <c r="I1339" t="s">
        <v>5</v>
      </c>
      <c r="J1339" s="1"/>
    </row>
    <row r="1340" spans="1:10" x14ac:dyDescent="0.2">
      <c r="A1340">
        <v>11340</v>
      </c>
      <c r="B1340" t="s">
        <v>1</v>
      </c>
      <c r="C1340">
        <v>29</v>
      </c>
      <c r="D1340" s="3">
        <v>168.4</v>
      </c>
      <c r="E1340" s="3">
        <v>159.1</v>
      </c>
      <c r="F1340" t="s">
        <v>6</v>
      </c>
      <c r="G1340" s="2">
        <v>3366.67</v>
      </c>
      <c r="H1340">
        <v>0</v>
      </c>
      <c r="I1340" t="s">
        <v>5</v>
      </c>
      <c r="J1340" s="1"/>
    </row>
    <row r="1341" spans="1:10" x14ac:dyDescent="0.2">
      <c r="A1341">
        <v>11341</v>
      </c>
      <c r="B1341" t="s">
        <v>1</v>
      </c>
      <c r="C1341">
        <v>46</v>
      </c>
      <c r="D1341" s="3">
        <v>163.69999999999999</v>
      </c>
      <c r="E1341" s="3">
        <v>218.79999999999998</v>
      </c>
      <c r="F1341" t="s">
        <v>6</v>
      </c>
      <c r="G1341" s="2">
        <v>8232.64</v>
      </c>
      <c r="H1341">
        <v>1</v>
      </c>
      <c r="I1341" t="s">
        <v>5</v>
      </c>
      <c r="J1341" s="1"/>
    </row>
    <row r="1342" spans="1:10" x14ac:dyDescent="0.2">
      <c r="A1342">
        <v>11342</v>
      </c>
      <c r="B1342" t="s">
        <v>1</v>
      </c>
      <c r="C1342">
        <v>27</v>
      </c>
      <c r="D1342" s="3">
        <v>179.2</v>
      </c>
      <c r="E1342" s="3">
        <v>198.4</v>
      </c>
      <c r="F1342" t="s">
        <v>7</v>
      </c>
      <c r="G1342" s="2">
        <v>34806.47</v>
      </c>
      <c r="H1342">
        <v>1</v>
      </c>
      <c r="I1342" t="s">
        <v>4</v>
      </c>
      <c r="J1342" s="1"/>
    </row>
    <row r="1343" spans="1:10" x14ac:dyDescent="0.2">
      <c r="D1343" s="5"/>
    </row>
  </sheetData>
  <autoFilter ref="A1:I1342" xr:uid="{22519D5C-CEE7-4D35-A778-93C9E55CDB04}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218D3-038E-9048-8DD3-E1D4E61872AE}">
  <dimension ref="A2:N1415"/>
  <sheetViews>
    <sheetView showGridLines="0" workbookViewId="0">
      <pane ySplit="2" topLeftCell="A3" activePane="bottomLeft" state="frozen"/>
      <selection pane="bottomLeft" activeCell="H97" sqref="H97"/>
    </sheetView>
  </sheetViews>
  <sheetFormatPr baseColWidth="10" defaultRowHeight="15" x14ac:dyDescent="0.2"/>
  <cols>
    <col min="1" max="1" width="10" bestFit="1" customWidth="1"/>
    <col min="2" max="2" width="37.6640625" style="2" bestFit="1" customWidth="1"/>
    <col min="3" max="3" width="12.1640625" bestFit="1" customWidth="1"/>
    <col min="4" max="4" width="10" bestFit="1" customWidth="1"/>
    <col min="5" max="5" width="34.83203125" style="2" bestFit="1" customWidth="1"/>
    <col min="6" max="6" width="5.83203125" customWidth="1"/>
    <col min="7" max="7" width="5.83203125" style="1" customWidth="1"/>
    <col min="8" max="8" width="14.6640625" style="27" bestFit="1" customWidth="1"/>
    <col min="9" max="14" width="8.83203125" customWidth="1"/>
  </cols>
  <sheetData>
    <row r="2" spans="1:14" x14ac:dyDescent="0.2">
      <c r="A2" s="145" t="s">
        <v>48</v>
      </c>
      <c r="B2" s="145"/>
      <c r="C2" s="145"/>
      <c r="D2" s="145"/>
      <c r="E2" s="145"/>
      <c r="H2" s="146" t="s">
        <v>49</v>
      </c>
      <c r="I2" s="146"/>
      <c r="J2" s="146"/>
      <c r="K2" s="146"/>
      <c r="L2" s="146"/>
      <c r="M2" s="146"/>
      <c r="N2" s="146"/>
    </row>
    <row r="4" spans="1:14" x14ac:dyDescent="0.2">
      <c r="A4" s="7" t="s">
        <v>16</v>
      </c>
      <c r="B4" s="2" t="s">
        <v>19</v>
      </c>
      <c r="D4" s="7" t="s">
        <v>16</v>
      </c>
      <c r="E4" t="s">
        <v>47</v>
      </c>
      <c r="H4" s="28" t="s">
        <v>16</v>
      </c>
      <c r="I4" s="29" t="s">
        <v>2</v>
      </c>
      <c r="J4" s="29" t="s">
        <v>3</v>
      </c>
      <c r="K4" s="29" t="s">
        <v>0</v>
      </c>
      <c r="L4" s="29" t="s">
        <v>1</v>
      </c>
    </row>
    <row r="5" spans="1:14" x14ac:dyDescent="0.2">
      <c r="A5" s="8" t="s">
        <v>3</v>
      </c>
      <c r="B5" s="2">
        <v>13406.389537037034</v>
      </c>
      <c r="D5" s="8" t="s">
        <v>3</v>
      </c>
      <c r="E5" s="6">
        <v>324</v>
      </c>
      <c r="G5" s="25"/>
      <c r="H5" s="46" t="s">
        <v>60</v>
      </c>
      <c r="I5" s="45">
        <v>1</v>
      </c>
      <c r="J5" s="45">
        <v>0</v>
      </c>
      <c r="K5" s="45">
        <v>0</v>
      </c>
      <c r="L5" s="45">
        <v>0</v>
      </c>
    </row>
    <row r="6" spans="1:14" x14ac:dyDescent="0.2">
      <c r="A6" s="8" t="s">
        <v>2</v>
      </c>
      <c r="B6" s="2">
        <v>12419.291963190175</v>
      </c>
      <c r="D6" s="8" t="s">
        <v>2</v>
      </c>
      <c r="E6" s="6">
        <v>326</v>
      </c>
      <c r="G6" s="25"/>
      <c r="H6" s="34" t="s">
        <v>50</v>
      </c>
      <c r="I6">
        <v>0</v>
      </c>
      <c r="J6">
        <v>1</v>
      </c>
      <c r="K6">
        <v>0</v>
      </c>
      <c r="L6">
        <v>0</v>
      </c>
    </row>
    <row r="7" spans="1:14" x14ac:dyDescent="0.2">
      <c r="A7" s="8" t="s">
        <v>1</v>
      </c>
      <c r="B7" s="2">
        <v>14697.125479452057</v>
      </c>
      <c r="D7" s="8" t="s">
        <v>1</v>
      </c>
      <c r="E7" s="6">
        <v>365</v>
      </c>
      <c r="G7" s="25"/>
      <c r="H7" s="34" t="s">
        <v>51</v>
      </c>
      <c r="I7">
        <v>0</v>
      </c>
      <c r="J7">
        <v>0</v>
      </c>
      <c r="K7">
        <v>1</v>
      </c>
      <c r="L7">
        <v>0</v>
      </c>
    </row>
    <row r="8" spans="1:14" x14ac:dyDescent="0.2">
      <c r="A8" s="8" t="s">
        <v>0</v>
      </c>
      <c r="B8" s="2">
        <v>12346.941599999993</v>
      </c>
      <c r="D8" s="8" t="s">
        <v>0</v>
      </c>
      <c r="E8" s="6">
        <v>325</v>
      </c>
      <c r="G8" s="25"/>
      <c r="H8" s="34" t="s">
        <v>52</v>
      </c>
      <c r="I8">
        <v>0</v>
      </c>
      <c r="J8">
        <v>0</v>
      </c>
      <c r="K8">
        <v>0</v>
      </c>
      <c r="L8">
        <v>1</v>
      </c>
    </row>
    <row r="9" spans="1:14" x14ac:dyDescent="0.2">
      <c r="A9" s="15" t="s">
        <v>17</v>
      </c>
      <c r="B9" s="2">
        <v>13147.94</v>
      </c>
      <c r="D9" s="8" t="s">
        <v>17</v>
      </c>
      <c r="E9" s="6">
        <v>1</v>
      </c>
      <c r="G9" s="25"/>
    </row>
    <row r="10" spans="1:14" x14ac:dyDescent="0.2">
      <c r="A10" s="8" t="s">
        <v>18</v>
      </c>
      <c r="B10" s="2">
        <v>13260.786092468317</v>
      </c>
      <c r="D10" s="8" t="s">
        <v>18</v>
      </c>
      <c r="E10" s="6">
        <v>1341</v>
      </c>
      <c r="G10" s="25"/>
    </row>
    <row r="11" spans="1:14" x14ac:dyDescent="0.2">
      <c r="A11" s="15" t="s">
        <v>67</v>
      </c>
      <c r="B11" s="39"/>
    </row>
    <row r="13" spans="1:14" x14ac:dyDescent="0.2">
      <c r="A13" s="7" t="s">
        <v>8</v>
      </c>
      <c r="B13" s="2" t="s">
        <v>19</v>
      </c>
      <c r="D13" s="7" t="s">
        <v>8</v>
      </c>
      <c r="E13" t="s">
        <v>47</v>
      </c>
      <c r="G13"/>
    </row>
    <row r="14" spans="1:14" x14ac:dyDescent="0.2">
      <c r="A14" s="8" t="s">
        <v>6</v>
      </c>
      <c r="B14" s="2">
        <v>12570.19612368024</v>
      </c>
      <c r="D14" s="8" t="s">
        <v>6</v>
      </c>
      <c r="E14" s="6">
        <v>663</v>
      </c>
      <c r="G14"/>
      <c r="H14" s="28" t="s">
        <v>8</v>
      </c>
      <c r="I14" s="30" t="s">
        <v>6</v>
      </c>
      <c r="J14" s="30" t="s">
        <v>7</v>
      </c>
    </row>
    <row r="15" spans="1:14" x14ac:dyDescent="0.2">
      <c r="A15" s="8" t="s">
        <v>7</v>
      </c>
      <c r="B15" s="18">
        <v>13937.261713441638</v>
      </c>
      <c r="D15" s="8" t="s">
        <v>7</v>
      </c>
      <c r="E15" s="6">
        <v>677</v>
      </c>
      <c r="G15"/>
      <c r="H15" s="44" t="s">
        <v>23</v>
      </c>
      <c r="I15" s="45">
        <v>0</v>
      </c>
      <c r="J15" s="45">
        <v>1</v>
      </c>
      <c r="N15" s="21"/>
    </row>
    <row r="16" spans="1:14" x14ac:dyDescent="0.2">
      <c r="A16" s="15" t="s">
        <v>17</v>
      </c>
      <c r="B16" s="2">
        <v>13147.94</v>
      </c>
      <c r="D16" s="8" t="s">
        <v>17</v>
      </c>
      <c r="E16" s="6">
        <v>1</v>
      </c>
      <c r="G16"/>
      <c r="H16" s="43" t="s">
        <v>61</v>
      </c>
      <c r="I16">
        <v>1</v>
      </c>
      <c r="J16">
        <v>0</v>
      </c>
      <c r="N16" s="21"/>
    </row>
    <row r="17" spans="1:10" x14ac:dyDescent="0.2">
      <c r="A17" s="8" t="s">
        <v>18</v>
      </c>
      <c r="B17" s="2">
        <v>13260.786092468308</v>
      </c>
      <c r="D17" s="8" t="s">
        <v>18</v>
      </c>
      <c r="E17" s="6">
        <v>1341</v>
      </c>
      <c r="G17"/>
    </row>
    <row r="18" spans="1:10" x14ac:dyDescent="0.2">
      <c r="A18" s="15" t="s">
        <v>67</v>
      </c>
      <c r="B18" s="39"/>
      <c r="G18"/>
    </row>
    <row r="19" spans="1:10" x14ac:dyDescent="0.2">
      <c r="G19"/>
      <c r="H19"/>
    </row>
    <row r="20" spans="1:10" x14ac:dyDescent="0.2">
      <c r="A20" s="7" t="s">
        <v>20</v>
      </c>
      <c r="B20" s="2" t="s">
        <v>19</v>
      </c>
      <c r="D20" s="7" t="s">
        <v>20</v>
      </c>
      <c r="E20" t="s">
        <v>47</v>
      </c>
      <c r="F20" s="2"/>
      <c r="G20"/>
      <c r="H20"/>
    </row>
    <row r="21" spans="1:10" x14ac:dyDescent="0.2">
      <c r="A21" s="8">
        <v>0</v>
      </c>
      <c r="B21" s="2">
        <v>12345.79488695653</v>
      </c>
      <c r="D21" s="8">
        <v>0</v>
      </c>
      <c r="E21" s="6">
        <v>575</v>
      </c>
      <c r="F21" s="2"/>
      <c r="G21"/>
      <c r="H21"/>
    </row>
    <row r="22" spans="1:10" x14ac:dyDescent="0.2">
      <c r="A22" s="8">
        <v>1</v>
      </c>
      <c r="B22" s="2">
        <v>12731.928461538462</v>
      </c>
      <c r="D22" s="8">
        <v>1</v>
      </c>
      <c r="E22" s="6">
        <v>325</v>
      </c>
      <c r="F22" s="2"/>
      <c r="G22"/>
      <c r="H22"/>
    </row>
    <row r="23" spans="1:10" x14ac:dyDescent="0.2">
      <c r="A23" s="8">
        <v>2</v>
      </c>
      <c r="B23" s="49">
        <v>15065.578423236509</v>
      </c>
      <c r="D23" s="8">
        <v>2</v>
      </c>
      <c r="E23" s="6">
        <v>241</v>
      </c>
      <c r="F23" s="2"/>
      <c r="G23"/>
      <c r="H23"/>
    </row>
    <row r="24" spans="1:10" x14ac:dyDescent="0.2">
      <c r="A24" s="8">
        <v>3</v>
      </c>
      <c r="B24" s="49">
        <v>15355.322993630576</v>
      </c>
      <c r="D24" s="8">
        <v>3</v>
      </c>
      <c r="E24" s="6">
        <v>157</v>
      </c>
      <c r="F24" s="2"/>
      <c r="G24"/>
      <c r="H24"/>
    </row>
    <row r="25" spans="1:10" x14ac:dyDescent="0.2">
      <c r="A25" s="8">
        <v>4</v>
      </c>
      <c r="B25" s="2">
        <v>13850.661199999999</v>
      </c>
      <c r="D25" s="8">
        <v>4</v>
      </c>
      <c r="E25" s="6">
        <v>25</v>
      </c>
      <c r="F25" s="2"/>
      <c r="G25"/>
      <c r="H25"/>
    </row>
    <row r="26" spans="1:10" x14ac:dyDescent="0.2">
      <c r="A26" s="8">
        <v>5</v>
      </c>
      <c r="B26" s="2">
        <v>8786.0388888888901</v>
      </c>
      <c r="D26" s="8">
        <v>5</v>
      </c>
      <c r="E26" s="6">
        <v>18</v>
      </c>
      <c r="F26" s="2"/>
      <c r="G26"/>
      <c r="H26"/>
    </row>
    <row r="27" spans="1:10" x14ac:dyDescent="0.2">
      <c r="A27" s="8" t="s">
        <v>18</v>
      </c>
      <c r="B27" s="2">
        <v>13260.786092468312</v>
      </c>
      <c r="D27" s="8" t="s">
        <v>18</v>
      </c>
      <c r="E27" s="6">
        <v>1341</v>
      </c>
      <c r="F27" s="2"/>
      <c r="G27" s="2"/>
      <c r="H27" s="16"/>
      <c r="I27" s="2"/>
    </row>
    <row r="28" spans="1:10" x14ac:dyDescent="0.2">
      <c r="A28" s="8"/>
      <c r="D28" s="8"/>
      <c r="E28" s="6"/>
      <c r="F28" s="2"/>
      <c r="G28" s="2"/>
      <c r="H28" s="16"/>
      <c r="I28" s="2"/>
    </row>
    <row r="29" spans="1:10" x14ac:dyDescent="0.2">
      <c r="G29" s="2"/>
      <c r="H29" s="16"/>
      <c r="I29" s="2"/>
    </row>
    <row r="30" spans="1:10" x14ac:dyDescent="0.2">
      <c r="A30" s="23" t="s">
        <v>14</v>
      </c>
      <c r="B30" t="s">
        <v>19</v>
      </c>
      <c r="D30" s="23" t="s">
        <v>14</v>
      </c>
      <c r="E30" t="s">
        <v>47</v>
      </c>
      <c r="G30" s="2"/>
      <c r="H30" s="31" t="s">
        <v>14</v>
      </c>
      <c r="I30" s="31" t="s">
        <v>4</v>
      </c>
      <c r="J30" s="30" t="s">
        <v>5</v>
      </c>
    </row>
    <row r="31" spans="1:10" x14ac:dyDescent="0.2">
      <c r="A31" s="8" t="s">
        <v>4</v>
      </c>
      <c r="B31" s="20">
        <v>32050.236459853983</v>
      </c>
      <c r="D31" s="8" t="s">
        <v>4</v>
      </c>
      <c r="E31" s="19">
        <v>274</v>
      </c>
      <c r="G31" s="2"/>
      <c r="H31" s="47" t="s">
        <v>24</v>
      </c>
      <c r="I31">
        <v>1</v>
      </c>
      <c r="J31">
        <v>0</v>
      </c>
    </row>
    <row r="32" spans="1:10" x14ac:dyDescent="0.2">
      <c r="A32" s="8" t="s">
        <v>5</v>
      </c>
      <c r="B32" s="19">
        <v>8435.753851921274</v>
      </c>
      <c r="D32" s="8" t="s">
        <v>5</v>
      </c>
      <c r="E32" s="24">
        <v>1067</v>
      </c>
      <c r="G32" s="2"/>
      <c r="H32" s="16"/>
      <c r="I32" s="2"/>
    </row>
    <row r="33" spans="1:9" x14ac:dyDescent="0.2">
      <c r="A33" s="8" t="s">
        <v>18</v>
      </c>
      <c r="B33" s="6">
        <v>13260.78609246829</v>
      </c>
      <c r="D33" s="8" t="s">
        <v>18</v>
      </c>
      <c r="E33" s="6">
        <v>1341</v>
      </c>
      <c r="F33" s="2"/>
      <c r="G33" s="2"/>
      <c r="H33" s="16"/>
      <c r="I33" s="2"/>
    </row>
    <row r="34" spans="1:9" x14ac:dyDescent="0.2">
      <c r="A34" s="8"/>
      <c r="B34" s="6"/>
      <c r="D34" s="8"/>
      <c r="E34" s="6"/>
      <c r="F34" s="2"/>
      <c r="G34" s="2"/>
      <c r="H34" s="16"/>
      <c r="I34" s="2"/>
    </row>
    <row r="35" spans="1:9" x14ac:dyDescent="0.2">
      <c r="F35" s="2"/>
      <c r="G35" s="2"/>
      <c r="H35" s="16"/>
      <c r="I35" s="2"/>
    </row>
    <row r="36" spans="1:9" x14ac:dyDescent="0.2">
      <c r="A36" s="23" t="s">
        <v>15</v>
      </c>
      <c r="B36" s="2" t="s">
        <v>19</v>
      </c>
    </row>
    <row r="37" spans="1:9" x14ac:dyDescent="0.2">
      <c r="A37" s="8">
        <v>18</v>
      </c>
      <c r="B37" s="2">
        <v>7086.2226086956516</v>
      </c>
    </row>
    <row r="38" spans="1:9" x14ac:dyDescent="0.2">
      <c r="A38" s="8">
        <v>19</v>
      </c>
      <c r="B38" s="2">
        <v>9617.6436231884036</v>
      </c>
    </row>
    <row r="39" spans="1:9" x14ac:dyDescent="0.2">
      <c r="A39" s="8">
        <v>20</v>
      </c>
      <c r="B39" s="2">
        <v>10159.701379310345</v>
      </c>
    </row>
    <row r="40" spans="1:9" x14ac:dyDescent="0.2">
      <c r="A40" s="8">
        <v>21</v>
      </c>
      <c r="B40" s="2">
        <v>4730.4685714285715</v>
      </c>
    </row>
    <row r="41" spans="1:9" x14ac:dyDescent="0.2">
      <c r="A41" s="8">
        <v>22</v>
      </c>
      <c r="B41" s="2">
        <v>10012.937500000002</v>
      </c>
    </row>
    <row r="42" spans="1:9" x14ac:dyDescent="0.2">
      <c r="A42" s="8">
        <v>23</v>
      </c>
      <c r="B42" s="2">
        <v>12419.824999999999</v>
      </c>
    </row>
    <row r="43" spans="1:9" x14ac:dyDescent="0.2">
      <c r="A43" s="8">
        <v>24</v>
      </c>
      <c r="B43" s="2">
        <v>10648.021071428573</v>
      </c>
    </row>
    <row r="44" spans="1:9" x14ac:dyDescent="0.2">
      <c r="A44" s="8">
        <v>25</v>
      </c>
      <c r="B44" s="2">
        <v>9838.3714285714268</v>
      </c>
    </row>
    <row r="45" spans="1:9" x14ac:dyDescent="0.2">
      <c r="A45" s="8">
        <v>26</v>
      </c>
      <c r="B45" s="2">
        <v>6133.829285714286</v>
      </c>
    </row>
    <row r="46" spans="1:9" x14ac:dyDescent="0.2">
      <c r="A46" s="8">
        <v>27</v>
      </c>
      <c r="B46" s="2">
        <v>12184.706785714287</v>
      </c>
    </row>
    <row r="47" spans="1:9" x14ac:dyDescent="0.2">
      <c r="A47" s="8">
        <v>28</v>
      </c>
      <c r="B47" s="2">
        <v>9069.1924999999992</v>
      </c>
    </row>
    <row r="48" spans="1:9" x14ac:dyDescent="0.2">
      <c r="A48" s="8">
        <v>29</v>
      </c>
      <c r="B48" s="2">
        <v>10430.162222222223</v>
      </c>
    </row>
    <row r="49" spans="1:5" x14ac:dyDescent="0.2">
      <c r="A49" s="8">
        <v>30</v>
      </c>
      <c r="B49" s="2">
        <v>12719.115185185185</v>
      </c>
    </row>
    <row r="50" spans="1:5" x14ac:dyDescent="0.2">
      <c r="A50" s="8">
        <v>31</v>
      </c>
      <c r="B50" s="2">
        <v>10196.985555555551</v>
      </c>
    </row>
    <row r="51" spans="1:5" x14ac:dyDescent="0.2">
      <c r="A51" s="8">
        <v>32</v>
      </c>
      <c r="B51" s="2">
        <v>9220.3050000000003</v>
      </c>
    </row>
    <row r="52" spans="1:5" x14ac:dyDescent="0.2">
      <c r="A52" s="8">
        <v>33</v>
      </c>
      <c r="B52" s="2">
        <v>12351.537692307687</v>
      </c>
    </row>
    <row r="53" spans="1:5" x14ac:dyDescent="0.2">
      <c r="A53" s="8">
        <v>34</v>
      </c>
      <c r="B53" s="2">
        <v>11613.531923076924</v>
      </c>
    </row>
    <row r="54" spans="1:5" x14ac:dyDescent="0.2">
      <c r="A54" s="8">
        <v>35</v>
      </c>
      <c r="B54" s="2">
        <v>11307.185999999998</v>
      </c>
    </row>
    <row r="55" spans="1:5" x14ac:dyDescent="0.2">
      <c r="A55" s="8">
        <v>36</v>
      </c>
      <c r="B55" s="2">
        <v>12204.480799999998</v>
      </c>
    </row>
    <row r="56" spans="1:5" x14ac:dyDescent="0.2">
      <c r="A56" s="8">
        <v>37</v>
      </c>
      <c r="B56" s="2">
        <v>18019.917600000001</v>
      </c>
    </row>
    <row r="57" spans="1:5" x14ac:dyDescent="0.2">
      <c r="A57" s="8">
        <v>38</v>
      </c>
      <c r="B57" s="2">
        <v>8102.7395999999981</v>
      </c>
    </row>
    <row r="58" spans="1:5" x14ac:dyDescent="0.2">
      <c r="A58" s="8">
        <v>39</v>
      </c>
      <c r="B58" s="2">
        <v>11824.299230769231</v>
      </c>
    </row>
    <row r="59" spans="1:5" x14ac:dyDescent="0.2">
      <c r="A59" s="15">
        <v>39.071428571428569</v>
      </c>
      <c r="B59" s="2">
        <v>13147.94</v>
      </c>
      <c r="D59" s="26" t="s">
        <v>68</v>
      </c>
      <c r="E59" s="39"/>
    </row>
    <row r="60" spans="1:5" x14ac:dyDescent="0.2">
      <c r="A60" s="8">
        <v>40</v>
      </c>
      <c r="B60" s="2">
        <v>11772.255555555557</v>
      </c>
    </row>
    <row r="61" spans="1:5" x14ac:dyDescent="0.2">
      <c r="A61" s="8">
        <v>41</v>
      </c>
      <c r="B61" s="2">
        <v>9653.7511111111126</v>
      </c>
    </row>
    <row r="62" spans="1:5" x14ac:dyDescent="0.2">
      <c r="A62" s="8">
        <v>42</v>
      </c>
      <c r="B62" s="2">
        <v>13061.044074074074</v>
      </c>
    </row>
    <row r="63" spans="1:5" x14ac:dyDescent="0.2">
      <c r="A63" s="8">
        <v>43</v>
      </c>
      <c r="B63" s="2">
        <v>19267.283333333333</v>
      </c>
    </row>
    <row r="64" spans="1:5" x14ac:dyDescent="0.2">
      <c r="A64" s="8">
        <v>44</v>
      </c>
      <c r="B64" s="2">
        <v>15859.401111111112</v>
      </c>
    </row>
    <row r="65" spans="1:2" x14ac:dyDescent="0.2">
      <c r="A65" s="8">
        <v>45</v>
      </c>
      <c r="B65" s="2">
        <v>14830.20448275862</v>
      </c>
    </row>
    <row r="66" spans="1:2" x14ac:dyDescent="0.2">
      <c r="A66" s="8">
        <v>46</v>
      </c>
      <c r="B66" s="2">
        <v>14342.594137931033</v>
      </c>
    </row>
    <row r="67" spans="1:2" x14ac:dyDescent="0.2">
      <c r="A67" s="8">
        <v>47</v>
      </c>
      <c r="B67" s="2">
        <v>17654.004827586206</v>
      </c>
    </row>
    <row r="68" spans="1:2" x14ac:dyDescent="0.2">
      <c r="A68" s="8">
        <v>48</v>
      </c>
      <c r="B68" s="2">
        <v>14632.50655172414</v>
      </c>
    </row>
    <row r="69" spans="1:2" x14ac:dyDescent="0.2">
      <c r="A69" s="8">
        <v>49</v>
      </c>
      <c r="B69" s="2">
        <v>12696.010714285714</v>
      </c>
    </row>
    <row r="70" spans="1:2" x14ac:dyDescent="0.2">
      <c r="A70" s="8">
        <v>50</v>
      </c>
      <c r="B70" s="2">
        <v>15663.00827586207</v>
      </c>
    </row>
    <row r="71" spans="1:2" x14ac:dyDescent="0.2">
      <c r="A71" s="8">
        <v>51</v>
      </c>
      <c r="B71" s="2">
        <v>15682.261034482759</v>
      </c>
    </row>
    <row r="72" spans="1:2" x14ac:dyDescent="0.2">
      <c r="A72" s="8">
        <v>52</v>
      </c>
      <c r="B72" s="2">
        <v>18256.274137931032</v>
      </c>
    </row>
    <row r="73" spans="1:2" x14ac:dyDescent="0.2">
      <c r="A73" s="8">
        <v>53</v>
      </c>
      <c r="B73" s="2">
        <v>16020.936428571431</v>
      </c>
    </row>
    <row r="74" spans="1:2" x14ac:dyDescent="0.2">
      <c r="A74" s="8">
        <v>54</v>
      </c>
      <c r="B74" s="2">
        <v>18758.55107142857</v>
      </c>
    </row>
    <row r="75" spans="1:2" x14ac:dyDescent="0.2">
      <c r="A75" s="8">
        <v>55</v>
      </c>
      <c r="B75" s="2">
        <v>16164.550384615386</v>
      </c>
    </row>
    <row r="76" spans="1:2" x14ac:dyDescent="0.2">
      <c r="A76" s="8">
        <v>56</v>
      </c>
      <c r="B76" s="2">
        <v>15025.520000000002</v>
      </c>
    </row>
    <row r="77" spans="1:2" x14ac:dyDescent="0.2">
      <c r="A77" s="8">
        <v>57</v>
      </c>
      <c r="B77" s="2">
        <v>16447.189615384617</v>
      </c>
    </row>
    <row r="78" spans="1:2" x14ac:dyDescent="0.2">
      <c r="A78" s="8">
        <v>58</v>
      </c>
      <c r="B78" s="2">
        <v>13878.933200000001</v>
      </c>
    </row>
    <row r="79" spans="1:2" x14ac:dyDescent="0.2">
      <c r="A79" s="8">
        <v>59</v>
      </c>
      <c r="B79" s="2">
        <v>18895.874400000001</v>
      </c>
    </row>
    <row r="80" spans="1:2" x14ac:dyDescent="0.2">
      <c r="A80" s="8">
        <v>60</v>
      </c>
      <c r="B80" s="2">
        <v>21979.422608695651</v>
      </c>
    </row>
    <row r="81" spans="1:12" x14ac:dyDescent="0.2">
      <c r="A81" s="8">
        <v>61</v>
      </c>
      <c r="B81" s="2">
        <v>22024.462608695652</v>
      </c>
    </row>
    <row r="82" spans="1:12" x14ac:dyDescent="0.2">
      <c r="A82" s="8">
        <v>62</v>
      </c>
      <c r="B82" s="2">
        <v>19163.861304347822</v>
      </c>
    </row>
    <row r="83" spans="1:12" x14ac:dyDescent="0.2">
      <c r="A83" s="8">
        <v>63</v>
      </c>
      <c r="B83" s="2">
        <v>19885.00260869565</v>
      </c>
    </row>
    <row r="84" spans="1:12" x14ac:dyDescent="0.2">
      <c r="A84" s="8">
        <v>64</v>
      </c>
      <c r="B84" s="2">
        <v>23275.535909090908</v>
      </c>
    </row>
    <row r="85" spans="1:12" x14ac:dyDescent="0.2">
      <c r="A85" s="8" t="s">
        <v>18</v>
      </c>
      <c r="B85" s="2">
        <v>13260.786092468306</v>
      </c>
    </row>
    <row r="88" spans="1:12" x14ac:dyDescent="0.2">
      <c r="A88" s="7" t="s">
        <v>21</v>
      </c>
      <c r="B88" t="s">
        <v>19</v>
      </c>
      <c r="D88" s="7" t="s">
        <v>22</v>
      </c>
      <c r="E88" s="1" t="s">
        <v>19</v>
      </c>
      <c r="H88" s="27" t="s">
        <v>66</v>
      </c>
    </row>
    <row r="89" spans="1:12" x14ac:dyDescent="0.2">
      <c r="A89" s="14">
        <v>1.61</v>
      </c>
      <c r="B89" s="6">
        <v>41949.25</v>
      </c>
      <c r="C89" s="26" t="s">
        <v>69</v>
      </c>
      <c r="D89" s="9">
        <v>91.3</v>
      </c>
      <c r="E89" s="1">
        <v>18804.759999999998</v>
      </c>
      <c r="G89"/>
    </row>
    <row r="90" spans="1:12" x14ac:dyDescent="0.2">
      <c r="A90" s="9">
        <v>138.69999999999999</v>
      </c>
      <c r="B90" s="6">
        <v>7222.79</v>
      </c>
      <c r="D90" s="9">
        <v>94.6</v>
      </c>
      <c r="E90" s="1">
        <v>11840.78</v>
      </c>
      <c r="G90"/>
      <c r="H90" s="28" t="s">
        <v>16</v>
      </c>
      <c r="I90" s="29" t="s">
        <v>62</v>
      </c>
      <c r="J90" s="29" t="s">
        <v>63</v>
      </c>
      <c r="K90" s="29" t="s">
        <v>64</v>
      </c>
      <c r="L90" s="29" t="s">
        <v>65</v>
      </c>
    </row>
    <row r="91" spans="1:12" x14ac:dyDescent="0.2">
      <c r="A91" s="9">
        <v>140.69999999999999</v>
      </c>
      <c r="B91" s="6">
        <v>759.25</v>
      </c>
      <c r="D91" s="9">
        <v>95.899999999999991</v>
      </c>
      <c r="E91" s="1">
        <v>3167.46</v>
      </c>
      <c r="G91"/>
      <c r="H91" s="48" t="s">
        <v>62</v>
      </c>
      <c r="I91" s="45">
        <v>1</v>
      </c>
      <c r="J91" s="45">
        <v>0</v>
      </c>
      <c r="K91" s="45">
        <v>0</v>
      </c>
      <c r="L91" s="45">
        <v>0</v>
      </c>
    </row>
    <row r="92" spans="1:12" x14ac:dyDescent="0.2">
      <c r="A92" s="9">
        <v>143.4</v>
      </c>
      <c r="B92" s="6">
        <v>2201.1000000000004</v>
      </c>
      <c r="D92" s="9">
        <v>97.899999999999991</v>
      </c>
      <c r="E92" s="1">
        <v>1694.8</v>
      </c>
      <c r="G92"/>
      <c r="H92" s="35" t="s">
        <v>56</v>
      </c>
      <c r="I92">
        <v>0</v>
      </c>
      <c r="J92">
        <v>1</v>
      </c>
      <c r="K92">
        <v>0</v>
      </c>
      <c r="L92">
        <v>0</v>
      </c>
    </row>
    <row r="93" spans="1:12" x14ac:dyDescent="0.2">
      <c r="A93" s="9">
        <v>145.9</v>
      </c>
      <c r="B93" s="6">
        <v>1705.6299999999999</v>
      </c>
      <c r="D93" s="9">
        <v>99.5</v>
      </c>
      <c r="E93" s="1">
        <v>6653.79</v>
      </c>
      <c r="G93"/>
      <c r="H93" s="35" t="s">
        <v>57</v>
      </c>
      <c r="I93">
        <v>0</v>
      </c>
      <c r="J93">
        <v>0</v>
      </c>
      <c r="K93">
        <v>1</v>
      </c>
      <c r="L93">
        <v>0</v>
      </c>
    </row>
    <row r="94" spans="1:12" x14ac:dyDescent="0.2">
      <c r="A94" s="9">
        <v>146.6</v>
      </c>
      <c r="B94" s="6">
        <v>7323.74</v>
      </c>
      <c r="D94" s="9">
        <v>99.899999999999991</v>
      </c>
      <c r="E94" s="1">
        <v>19749.39</v>
      </c>
      <c r="G94"/>
      <c r="H94" s="35" t="s">
        <v>58</v>
      </c>
      <c r="I94">
        <v>0</v>
      </c>
      <c r="J94">
        <v>0</v>
      </c>
      <c r="K94">
        <v>0</v>
      </c>
      <c r="L94">
        <v>1</v>
      </c>
    </row>
    <row r="95" spans="1:12" x14ac:dyDescent="0.2">
      <c r="A95" s="9">
        <v>146.9</v>
      </c>
      <c r="B95" s="6">
        <v>3011.9400000000005</v>
      </c>
      <c r="D95" s="9">
        <v>101.6</v>
      </c>
      <c r="E95" s="1">
        <v>7222.79</v>
      </c>
      <c r="G95"/>
      <c r="H95" s="4"/>
      <c r="I95" s="2"/>
      <c r="L95" s="1"/>
    </row>
    <row r="96" spans="1:12" x14ac:dyDescent="0.2">
      <c r="A96" s="9">
        <v>147.29999999999998</v>
      </c>
      <c r="B96" s="6">
        <v>5630.46</v>
      </c>
      <c r="D96" s="9">
        <v>101.8</v>
      </c>
      <c r="E96" s="1">
        <v>7537.17</v>
      </c>
      <c r="G96"/>
      <c r="H96" s="4"/>
      <c r="I96" s="2"/>
      <c r="L96" s="1"/>
    </row>
    <row r="97" spans="1:12" x14ac:dyDescent="0.2">
      <c r="A97" s="9">
        <v>147.6</v>
      </c>
      <c r="B97" s="6">
        <v>8547.7000000000007</v>
      </c>
      <c r="D97" s="9">
        <v>102.1</v>
      </c>
      <c r="E97" s="1">
        <v>4564.2</v>
      </c>
      <c r="G97"/>
      <c r="H97" s="4"/>
      <c r="I97" s="2"/>
      <c r="L97" s="1"/>
    </row>
    <row r="98" spans="1:12" x14ac:dyDescent="0.2">
      <c r="A98" s="9">
        <v>147.79999999999998</v>
      </c>
      <c r="B98" s="6">
        <v>5327.41</v>
      </c>
      <c r="D98" s="9">
        <v>102.39999999999999</v>
      </c>
      <c r="E98" s="1">
        <v>10231.5</v>
      </c>
      <c r="G98"/>
      <c r="H98" s="4"/>
      <c r="I98" s="2"/>
      <c r="L98" s="1"/>
    </row>
    <row r="99" spans="1:12" x14ac:dyDescent="0.2">
      <c r="A99" s="9">
        <v>147.9</v>
      </c>
      <c r="B99" s="6">
        <v>11830.61</v>
      </c>
      <c r="D99" s="9">
        <v>102.5</v>
      </c>
      <c r="E99" s="1">
        <v>20277.809999999998</v>
      </c>
      <c r="G99"/>
      <c r="H99" s="4"/>
      <c r="I99" s="2"/>
      <c r="L99" s="1"/>
    </row>
    <row r="100" spans="1:12" x14ac:dyDescent="0.2">
      <c r="A100" s="9">
        <v>148.79999999999998</v>
      </c>
      <c r="B100" s="6">
        <v>6652.5300000000007</v>
      </c>
      <c r="D100" s="9">
        <v>103.1</v>
      </c>
      <c r="E100" s="1">
        <v>13204.29</v>
      </c>
      <c r="G100"/>
      <c r="H100" s="4"/>
      <c r="I100" s="2"/>
      <c r="L100" s="1"/>
    </row>
    <row r="101" spans="1:12" x14ac:dyDescent="0.2">
      <c r="A101" s="9">
        <v>149.4</v>
      </c>
      <c r="B101" s="6">
        <v>8965.8000000000011</v>
      </c>
      <c r="D101" s="9">
        <v>103.69999999999999</v>
      </c>
      <c r="E101" s="1">
        <v>38746.36</v>
      </c>
      <c r="G101"/>
      <c r="H101" s="4"/>
      <c r="I101" s="2"/>
      <c r="L101" s="1"/>
    </row>
    <row r="102" spans="1:12" x14ac:dyDescent="0.2">
      <c r="A102" s="9">
        <v>149.69999999999999</v>
      </c>
      <c r="B102" s="6">
        <v>9503.4549999999981</v>
      </c>
      <c r="D102" s="9">
        <v>105</v>
      </c>
      <c r="E102" s="1">
        <v>4438.2700000000004</v>
      </c>
      <c r="G102"/>
      <c r="H102" s="4"/>
      <c r="I102" s="2"/>
      <c r="L102" s="1"/>
    </row>
    <row r="103" spans="1:12" x14ac:dyDescent="0.2">
      <c r="A103" s="9">
        <v>149.79999999999998</v>
      </c>
      <c r="B103" s="6">
        <v>6840.165</v>
      </c>
      <c r="D103" s="9">
        <v>106.6</v>
      </c>
      <c r="E103" s="1">
        <v>12629.9</v>
      </c>
      <c r="G103"/>
      <c r="H103" s="4"/>
      <c r="I103" s="2"/>
      <c r="L103" s="1"/>
    </row>
    <row r="104" spans="1:12" x14ac:dyDescent="0.2">
      <c r="A104" s="9">
        <v>149.9</v>
      </c>
      <c r="B104" s="6">
        <v>7421.2</v>
      </c>
      <c r="D104" s="9">
        <v>108.89999999999999</v>
      </c>
      <c r="E104" s="1">
        <v>15019.77</v>
      </c>
      <c r="G104"/>
      <c r="H104" s="4"/>
      <c r="I104" s="2"/>
      <c r="L104" s="1"/>
    </row>
    <row r="105" spans="1:12" x14ac:dyDescent="0.2">
      <c r="A105" s="9">
        <v>150.4</v>
      </c>
      <c r="B105" s="6">
        <v>10797.34</v>
      </c>
      <c r="D105" s="9">
        <v>109.89999999999999</v>
      </c>
      <c r="E105" s="1">
        <v>9414.6</v>
      </c>
      <c r="G105"/>
      <c r="H105" s="4"/>
      <c r="I105" s="2"/>
      <c r="L105" s="1"/>
    </row>
    <row r="106" spans="1:12" x14ac:dyDescent="0.2">
      <c r="A106" s="9">
        <v>150.5</v>
      </c>
      <c r="B106" s="6">
        <v>14394.4</v>
      </c>
      <c r="D106" s="9">
        <v>110.19999999999999</v>
      </c>
      <c r="E106" s="1">
        <v>3517.34</v>
      </c>
      <c r="G106"/>
      <c r="H106" s="4"/>
      <c r="I106" s="2"/>
      <c r="L106" s="1"/>
    </row>
    <row r="107" spans="1:12" x14ac:dyDescent="0.2">
      <c r="A107" s="9">
        <v>150.79999999999998</v>
      </c>
      <c r="B107" s="6">
        <v>10825.26</v>
      </c>
      <c r="D107" s="9">
        <v>110.39999999999999</v>
      </c>
      <c r="E107" s="1">
        <v>2927.07</v>
      </c>
      <c r="G107"/>
      <c r="H107" s="4"/>
      <c r="I107" s="2"/>
      <c r="L107" s="1"/>
    </row>
    <row r="108" spans="1:12" x14ac:dyDescent="0.2">
      <c r="A108" s="9">
        <v>151.1</v>
      </c>
      <c r="B108" s="6">
        <v>2203.48</v>
      </c>
      <c r="D108" s="9">
        <v>110.6</v>
      </c>
      <c r="E108" s="1">
        <v>7256.7300000000005</v>
      </c>
      <c r="G108"/>
      <c r="H108" s="4"/>
      <c r="I108" s="2"/>
      <c r="L108" s="1"/>
    </row>
    <row r="109" spans="1:12" x14ac:dyDescent="0.2">
      <c r="A109" s="9">
        <v>151.19999999999999</v>
      </c>
      <c r="B109" s="6">
        <v>4320.42</v>
      </c>
      <c r="D109" s="9">
        <v>110.69999999999999</v>
      </c>
      <c r="E109" s="1">
        <v>3732.63</v>
      </c>
      <c r="G109"/>
      <c r="H109" s="4"/>
      <c r="I109" s="2"/>
      <c r="L109" s="1"/>
    </row>
    <row r="110" spans="1:12" x14ac:dyDescent="0.2">
      <c r="A110" s="9">
        <v>151.29999999999998</v>
      </c>
      <c r="B110" s="6">
        <v>8026.67</v>
      </c>
      <c r="D110" s="9">
        <v>111</v>
      </c>
      <c r="E110" s="1">
        <v>1136.4000000000001</v>
      </c>
      <c r="G110"/>
      <c r="H110" s="4"/>
      <c r="I110" s="2"/>
      <c r="L110" s="1"/>
    </row>
    <row r="111" spans="1:12" x14ac:dyDescent="0.2">
      <c r="A111" s="9">
        <v>151.4</v>
      </c>
      <c r="B111" s="6">
        <v>4032.25</v>
      </c>
      <c r="D111" s="9">
        <v>111.8</v>
      </c>
      <c r="E111" s="1">
        <v>5876.5249999999996</v>
      </c>
      <c r="G111"/>
      <c r="H111" s="4"/>
      <c r="I111" s="2"/>
      <c r="L111" s="1"/>
    </row>
    <row r="112" spans="1:12" x14ac:dyDescent="0.2">
      <c r="A112" s="9">
        <v>151.5</v>
      </c>
      <c r="B112" s="6">
        <v>2483.7400000000002</v>
      </c>
      <c r="D112" s="9">
        <v>111.89999999999999</v>
      </c>
      <c r="E112" s="1">
        <v>5966.89</v>
      </c>
      <c r="G112"/>
      <c r="H112" s="4"/>
      <c r="I112" s="2"/>
      <c r="L112" s="1"/>
    </row>
    <row r="113" spans="1:12" x14ac:dyDescent="0.2">
      <c r="A113" s="9">
        <v>151.6</v>
      </c>
      <c r="B113" s="6">
        <v>9715.85</v>
      </c>
      <c r="D113" s="9">
        <v>112.39999999999999</v>
      </c>
      <c r="E113" s="1">
        <v>5415.67</v>
      </c>
      <c r="G113"/>
      <c r="H113" s="4"/>
      <c r="I113" s="2"/>
      <c r="L113" s="1"/>
    </row>
    <row r="114" spans="1:12" x14ac:dyDescent="0.2">
      <c r="A114" s="9">
        <v>151.69999999999999</v>
      </c>
      <c r="B114" s="6">
        <v>22252.825000000001</v>
      </c>
      <c r="D114" s="9">
        <v>112.5</v>
      </c>
      <c r="E114" s="1">
        <v>4906.41</v>
      </c>
      <c r="G114"/>
      <c r="H114" s="4"/>
      <c r="I114" s="2"/>
      <c r="L114" s="1"/>
    </row>
    <row r="115" spans="1:12" x14ac:dyDescent="0.2">
      <c r="A115" s="9">
        <v>151.79999999999998</v>
      </c>
      <c r="B115" s="6">
        <v>4618.08</v>
      </c>
      <c r="D115" s="9">
        <v>112.8</v>
      </c>
      <c r="E115" s="1">
        <v>12949.16</v>
      </c>
      <c r="G115"/>
      <c r="H115" s="4"/>
      <c r="I115" s="2"/>
      <c r="L115" s="1"/>
    </row>
    <row r="116" spans="1:12" x14ac:dyDescent="0.2">
      <c r="A116" s="9">
        <v>151.9</v>
      </c>
      <c r="B116" s="6">
        <v>11840.78</v>
      </c>
      <c r="D116" s="9">
        <v>113.3</v>
      </c>
      <c r="E116" s="1">
        <v>27118</v>
      </c>
      <c r="G116"/>
      <c r="H116" s="4"/>
      <c r="I116" s="2"/>
      <c r="L116" s="1"/>
    </row>
    <row r="117" spans="1:12" x14ac:dyDescent="0.2">
      <c r="A117" s="9">
        <v>152.29999999999998</v>
      </c>
      <c r="B117" s="6">
        <v>14651.833333333334</v>
      </c>
      <c r="D117" s="9">
        <v>113.6</v>
      </c>
      <c r="E117" s="1">
        <v>6640.55</v>
      </c>
      <c r="G117"/>
      <c r="H117" s="4"/>
      <c r="I117" s="2"/>
      <c r="L117" s="1"/>
    </row>
    <row r="118" spans="1:12" x14ac:dyDescent="0.2">
      <c r="A118" s="9">
        <v>152.4</v>
      </c>
      <c r="B118" s="6">
        <v>2217.61</v>
      </c>
      <c r="D118" s="9">
        <v>114.3</v>
      </c>
      <c r="E118" s="1">
        <v>8442.67</v>
      </c>
      <c r="G118"/>
      <c r="H118" s="4"/>
      <c r="I118" s="2"/>
      <c r="L118" s="1"/>
    </row>
    <row r="119" spans="1:12" x14ac:dyDescent="0.2">
      <c r="A119" s="9">
        <v>152.5</v>
      </c>
      <c r="B119" s="6">
        <v>11082.58</v>
      </c>
      <c r="D119" s="9">
        <v>115.3</v>
      </c>
      <c r="E119" s="1">
        <v>24059.69</v>
      </c>
      <c r="G119"/>
      <c r="H119" s="4"/>
      <c r="I119" s="2"/>
      <c r="L119" s="1"/>
    </row>
    <row r="120" spans="1:12" x14ac:dyDescent="0.2">
      <c r="A120" s="9">
        <v>152.6</v>
      </c>
      <c r="B120" s="6">
        <v>8563.5650000000005</v>
      </c>
      <c r="D120" s="9">
        <v>115.5</v>
      </c>
      <c r="E120" s="1">
        <v>11534.880000000001</v>
      </c>
      <c r="G120"/>
      <c r="H120" s="4"/>
      <c r="I120" s="2"/>
      <c r="L120" s="1"/>
    </row>
    <row r="121" spans="1:12" x14ac:dyDescent="0.2">
      <c r="A121" s="9">
        <v>152.69999999999999</v>
      </c>
      <c r="B121" s="6">
        <v>20277.809999999998</v>
      </c>
      <c r="D121" s="9">
        <v>115.89999999999999</v>
      </c>
      <c r="E121" s="1">
        <v>11381.33</v>
      </c>
      <c r="G121"/>
      <c r="H121" s="4"/>
      <c r="I121" s="2"/>
      <c r="L121" s="1"/>
    </row>
    <row r="122" spans="1:12" x14ac:dyDescent="0.2">
      <c r="A122" s="9">
        <v>152.9</v>
      </c>
      <c r="B122" s="6">
        <v>7097.25</v>
      </c>
      <c r="D122" s="9">
        <v>116.19999999999999</v>
      </c>
      <c r="E122" s="1">
        <v>4544.24</v>
      </c>
      <c r="G122"/>
      <c r="H122" s="4"/>
      <c r="I122" s="2"/>
      <c r="L122" s="1"/>
    </row>
    <row r="123" spans="1:12" x14ac:dyDescent="0.2">
      <c r="A123" s="9">
        <v>153.1</v>
      </c>
      <c r="B123" s="6">
        <v>15110.7675</v>
      </c>
      <c r="D123" s="9">
        <v>116.3</v>
      </c>
      <c r="E123" s="1">
        <v>18218.169999999998</v>
      </c>
      <c r="G123"/>
      <c r="H123" s="4"/>
      <c r="I123" s="2"/>
      <c r="L123" s="1"/>
    </row>
    <row r="124" spans="1:12" x14ac:dyDescent="0.2">
      <c r="A124" s="9">
        <v>153.19999999999999</v>
      </c>
      <c r="B124" s="6">
        <v>3972.9300000000003</v>
      </c>
      <c r="D124" s="9">
        <v>116.5</v>
      </c>
      <c r="E124" s="1">
        <v>8871.16</v>
      </c>
      <c r="G124"/>
      <c r="H124" s="4"/>
      <c r="I124" s="2"/>
      <c r="L124" s="1"/>
    </row>
    <row r="125" spans="1:12" x14ac:dyDescent="0.2">
      <c r="A125" s="9">
        <v>153.29999999999998</v>
      </c>
      <c r="B125" s="6">
        <v>17348.38</v>
      </c>
      <c r="D125" s="9">
        <v>116.8</v>
      </c>
      <c r="E125" s="1">
        <v>22350.605</v>
      </c>
      <c r="G125"/>
      <c r="H125" s="4"/>
      <c r="I125" s="2"/>
      <c r="L125" s="1"/>
    </row>
    <row r="126" spans="1:12" x14ac:dyDescent="0.2">
      <c r="A126" s="9">
        <v>153.5</v>
      </c>
      <c r="B126" s="6">
        <v>8756.3966666666674</v>
      </c>
      <c r="D126" s="9">
        <v>117.39999999999999</v>
      </c>
      <c r="E126" s="1">
        <v>1674.64</v>
      </c>
      <c r="G126"/>
      <c r="H126" s="4"/>
      <c r="I126" s="2"/>
      <c r="L126" s="1"/>
    </row>
    <row r="127" spans="1:12" x14ac:dyDescent="0.2">
      <c r="A127" s="9">
        <v>153.6</v>
      </c>
      <c r="B127" s="6">
        <v>6544.11</v>
      </c>
      <c r="D127" s="9">
        <v>117.5</v>
      </c>
      <c r="E127" s="1">
        <v>6877.99</v>
      </c>
      <c r="G127"/>
      <c r="H127" s="4"/>
      <c r="I127" s="2"/>
      <c r="L127" s="1"/>
    </row>
    <row r="128" spans="1:12" x14ac:dyDescent="0.2">
      <c r="A128" s="9">
        <v>153.69999999999999</v>
      </c>
      <c r="B128" s="6">
        <v>10381.48</v>
      </c>
      <c r="D128" s="9">
        <v>117.6</v>
      </c>
      <c r="E128" s="1">
        <v>3861.21</v>
      </c>
      <c r="G128"/>
      <c r="H128" s="4"/>
      <c r="I128" s="2"/>
      <c r="L128" s="1"/>
    </row>
    <row r="129" spans="1:12" x14ac:dyDescent="0.2">
      <c r="A129" s="9">
        <v>153.9</v>
      </c>
      <c r="B129" s="6">
        <v>3273.1150000000002</v>
      </c>
      <c r="D129" s="9">
        <v>117.8</v>
      </c>
      <c r="E129" s="1">
        <v>4686.3900000000003</v>
      </c>
      <c r="G129"/>
      <c r="H129" s="4"/>
      <c r="I129" s="2"/>
      <c r="L129" s="1"/>
    </row>
    <row r="130" spans="1:12" x14ac:dyDescent="0.2">
      <c r="A130" s="9">
        <v>154</v>
      </c>
      <c r="B130" s="6">
        <v>8554.0600000000013</v>
      </c>
      <c r="D130" s="9">
        <v>119.3</v>
      </c>
      <c r="E130" s="1">
        <v>10282.905000000001</v>
      </c>
      <c r="G130"/>
      <c r="H130" s="4"/>
      <c r="I130" s="2"/>
      <c r="L130" s="1"/>
    </row>
    <row r="131" spans="1:12" x14ac:dyDescent="0.2">
      <c r="A131" s="9">
        <v>154.1</v>
      </c>
      <c r="B131" s="6">
        <v>5833.7866666666669</v>
      </c>
      <c r="D131" s="9">
        <v>119.6</v>
      </c>
      <c r="E131" s="1">
        <v>8413.4699999999993</v>
      </c>
      <c r="G131"/>
      <c r="H131" s="4"/>
      <c r="I131" s="2"/>
      <c r="L131" s="1"/>
    </row>
    <row r="132" spans="1:12" x14ac:dyDescent="0.2">
      <c r="A132" s="9">
        <v>154.29999999999998</v>
      </c>
      <c r="B132" s="6">
        <v>4544.24</v>
      </c>
      <c r="D132" s="9">
        <v>120.19999999999999</v>
      </c>
      <c r="E132" s="1">
        <v>24671.67</v>
      </c>
      <c r="G132"/>
      <c r="H132" s="4"/>
      <c r="I132" s="2"/>
      <c r="L132" s="1"/>
    </row>
    <row r="133" spans="1:12" x14ac:dyDescent="0.2">
      <c r="A133" s="9">
        <v>154.4</v>
      </c>
      <c r="B133" s="6">
        <v>17626.239999999998</v>
      </c>
      <c r="D133" s="9">
        <v>120.8</v>
      </c>
      <c r="E133" s="1">
        <v>10797.34</v>
      </c>
      <c r="G133"/>
      <c r="H133" s="4"/>
      <c r="I133" s="2"/>
      <c r="L133" s="1"/>
    </row>
    <row r="134" spans="1:12" x14ac:dyDescent="0.2">
      <c r="A134" s="9">
        <v>154.5</v>
      </c>
      <c r="B134" s="6">
        <v>8437.5733333333337</v>
      </c>
      <c r="D134" s="9">
        <v>120.89999999999999</v>
      </c>
      <c r="E134" s="1">
        <v>7133.91</v>
      </c>
      <c r="G134"/>
      <c r="H134" s="4"/>
      <c r="I134" s="2"/>
      <c r="L134" s="1"/>
    </row>
    <row r="135" spans="1:12" x14ac:dyDescent="0.2">
      <c r="A135" s="9">
        <v>154.6</v>
      </c>
      <c r="B135" s="6">
        <v>7568.79</v>
      </c>
      <c r="D135" s="9">
        <v>121.69999999999999</v>
      </c>
      <c r="E135" s="1">
        <v>2128.44</v>
      </c>
      <c r="G135"/>
      <c r="H135" s="4"/>
      <c r="I135" s="2"/>
      <c r="L135" s="1"/>
    </row>
    <row r="136" spans="1:12" x14ac:dyDescent="0.2">
      <c r="A136" s="9">
        <v>154.69999999999999</v>
      </c>
      <c r="B136" s="6">
        <v>11201.663333333332</v>
      </c>
      <c r="D136" s="9">
        <v>122</v>
      </c>
      <c r="E136" s="1">
        <v>11881.36</v>
      </c>
      <c r="G136"/>
      <c r="H136" s="4"/>
      <c r="I136" s="2"/>
      <c r="L136" s="1"/>
    </row>
    <row r="137" spans="1:12" x14ac:dyDescent="0.2">
      <c r="A137" s="9">
        <v>154.79999999999998</v>
      </c>
      <c r="B137" s="6">
        <v>12810.16</v>
      </c>
      <c r="D137" s="9">
        <v>122.19999999999999</v>
      </c>
      <c r="E137" s="1">
        <v>24513.1</v>
      </c>
      <c r="G137"/>
      <c r="H137" s="4"/>
      <c r="I137" s="2"/>
      <c r="L137" s="1"/>
    </row>
    <row r="138" spans="1:12" x14ac:dyDescent="0.2">
      <c r="A138" s="9">
        <v>154.9</v>
      </c>
      <c r="B138" s="6">
        <v>19508.416666666668</v>
      </c>
      <c r="D138" s="9">
        <v>122.6</v>
      </c>
      <c r="E138" s="1">
        <v>12475.36</v>
      </c>
      <c r="G138"/>
      <c r="H138" s="4"/>
      <c r="I138" s="2"/>
      <c r="L138" s="1"/>
    </row>
    <row r="139" spans="1:12" x14ac:dyDescent="0.2">
      <c r="A139" s="9">
        <v>155</v>
      </c>
      <c r="B139" s="6">
        <v>13130.13</v>
      </c>
      <c r="D139" s="9">
        <v>122.89999999999999</v>
      </c>
      <c r="E139" s="1">
        <v>55135.41</v>
      </c>
      <c r="G139"/>
      <c r="H139" s="4"/>
      <c r="I139" s="2"/>
      <c r="L139" s="1"/>
    </row>
    <row r="140" spans="1:12" x14ac:dyDescent="0.2">
      <c r="A140" s="9">
        <v>155.1</v>
      </c>
      <c r="B140" s="6">
        <v>4871.0600000000004</v>
      </c>
      <c r="D140" s="9">
        <v>123</v>
      </c>
      <c r="E140" s="1">
        <v>1625.44</v>
      </c>
      <c r="G140"/>
      <c r="H140" s="4"/>
      <c r="I140" s="2"/>
      <c r="L140" s="1"/>
    </row>
    <row r="141" spans="1:12" x14ac:dyDescent="0.2">
      <c r="A141" s="9">
        <v>155.19999999999999</v>
      </c>
      <c r="B141" s="6">
        <v>9770.0750000000007</v>
      </c>
      <c r="D141" s="9">
        <v>123.19999999999999</v>
      </c>
      <c r="E141" s="1">
        <v>1639.57</v>
      </c>
      <c r="G141"/>
      <c r="H141" s="4"/>
      <c r="I141" s="2"/>
      <c r="L141" s="1"/>
    </row>
    <row r="142" spans="1:12" x14ac:dyDescent="0.2">
      <c r="A142" s="9">
        <v>155.29999999999998</v>
      </c>
      <c r="B142" s="6">
        <v>7713.76</v>
      </c>
      <c r="D142" s="9">
        <v>123.6</v>
      </c>
      <c r="E142" s="1">
        <v>6666.25</v>
      </c>
      <c r="G142"/>
      <c r="H142" s="4"/>
      <c r="I142" s="2"/>
      <c r="L142" s="1"/>
    </row>
    <row r="143" spans="1:12" x14ac:dyDescent="0.2">
      <c r="A143" s="9">
        <v>155.4</v>
      </c>
      <c r="B143" s="6">
        <v>17929.309999999998</v>
      </c>
      <c r="D143" s="9">
        <v>123.69999999999999</v>
      </c>
      <c r="E143" s="1">
        <v>2155.69</v>
      </c>
      <c r="G143"/>
      <c r="H143" s="4"/>
      <c r="I143" s="2"/>
      <c r="L143" s="1"/>
    </row>
    <row r="144" spans="1:12" x14ac:dyDescent="0.2">
      <c r="A144" s="9">
        <v>155.5</v>
      </c>
      <c r="B144" s="6">
        <v>8000.9533333333338</v>
      </c>
      <c r="D144" s="9">
        <v>123.8</v>
      </c>
      <c r="E144" s="1">
        <v>11554.23</v>
      </c>
      <c r="G144"/>
      <c r="H144" s="4"/>
      <c r="I144" s="2"/>
      <c r="L144" s="1"/>
    </row>
    <row r="145" spans="1:12" x14ac:dyDescent="0.2">
      <c r="A145" s="9">
        <v>155.6</v>
      </c>
      <c r="B145" s="6">
        <v>8630.5633333333317</v>
      </c>
      <c r="D145" s="9">
        <v>124.1</v>
      </c>
      <c r="E145" s="1">
        <v>3989.8500000000004</v>
      </c>
      <c r="G145"/>
      <c r="H145" s="4"/>
      <c r="I145" s="2"/>
      <c r="L145" s="1"/>
    </row>
    <row r="146" spans="1:12" x14ac:dyDescent="0.2">
      <c r="A146" s="9">
        <v>155.69999999999999</v>
      </c>
      <c r="B146" s="6">
        <v>12878.124</v>
      </c>
      <c r="D146" s="9">
        <v>124.3</v>
      </c>
      <c r="E146" s="1">
        <v>2897.3300000000004</v>
      </c>
      <c r="G146"/>
      <c r="H146" s="4"/>
      <c r="I146" s="2"/>
      <c r="L146" s="1"/>
    </row>
    <row r="147" spans="1:12" x14ac:dyDescent="0.2">
      <c r="A147" s="9">
        <v>155.79999999999998</v>
      </c>
      <c r="B147" s="6">
        <v>4422.92</v>
      </c>
      <c r="D147" s="9">
        <v>124.6</v>
      </c>
      <c r="E147" s="1">
        <v>3981.98</v>
      </c>
      <c r="G147"/>
      <c r="H147" s="4"/>
      <c r="I147" s="2"/>
      <c r="L147" s="1"/>
    </row>
    <row r="148" spans="1:12" x14ac:dyDescent="0.2">
      <c r="A148" s="9">
        <v>155.9</v>
      </c>
      <c r="B148" s="6">
        <v>11556.1325</v>
      </c>
      <c r="D148" s="9">
        <v>124.8</v>
      </c>
      <c r="E148" s="1">
        <v>9193.84</v>
      </c>
      <c r="G148"/>
      <c r="H148" s="4"/>
      <c r="I148" s="2"/>
      <c r="L148" s="1"/>
    </row>
    <row r="149" spans="1:12" x14ac:dyDescent="0.2">
      <c r="A149" s="9">
        <v>156</v>
      </c>
      <c r="B149" s="6">
        <v>6431.3640000000005</v>
      </c>
      <c r="D149" s="9">
        <v>125</v>
      </c>
      <c r="E149" s="1">
        <v>8219.2100000000009</v>
      </c>
      <c r="G149"/>
      <c r="H149" s="4"/>
      <c r="I149" s="2"/>
      <c r="L149" s="1"/>
    </row>
    <row r="150" spans="1:12" x14ac:dyDescent="0.2">
      <c r="A150" s="9">
        <v>156.1</v>
      </c>
      <c r="B150" s="6">
        <v>5576.8159999999998</v>
      </c>
      <c r="D150" s="9">
        <v>125.1</v>
      </c>
      <c r="E150" s="1">
        <v>9742.02</v>
      </c>
      <c r="G150"/>
      <c r="H150" s="4"/>
      <c r="I150" s="2"/>
      <c r="L150" s="1"/>
    </row>
    <row r="151" spans="1:12" x14ac:dyDescent="0.2">
      <c r="A151" s="9">
        <v>156.19999999999999</v>
      </c>
      <c r="B151" s="6">
        <v>13555.01</v>
      </c>
      <c r="D151" s="9">
        <v>125.3</v>
      </c>
      <c r="E151" s="1">
        <v>8443.5500000000011</v>
      </c>
      <c r="G151"/>
      <c r="H151" s="4"/>
      <c r="I151" s="2"/>
      <c r="L151" s="1"/>
    </row>
    <row r="152" spans="1:12" x14ac:dyDescent="0.2">
      <c r="A152" s="9">
        <v>156.29999999999998</v>
      </c>
      <c r="B152" s="6">
        <v>17249.223333333339</v>
      </c>
      <c r="D152" s="9">
        <v>125.6</v>
      </c>
      <c r="E152" s="1">
        <v>9677.8149999999987</v>
      </c>
      <c r="G152"/>
      <c r="H152" s="4"/>
      <c r="I152" s="2"/>
      <c r="L152" s="1"/>
    </row>
    <row r="153" spans="1:12" x14ac:dyDescent="0.2">
      <c r="A153" s="9">
        <v>156.4</v>
      </c>
      <c r="B153" s="6">
        <v>9453.2100000000009</v>
      </c>
      <c r="D153" s="9">
        <v>125.69999999999999</v>
      </c>
      <c r="E153" s="1">
        <v>11576.13</v>
      </c>
      <c r="G153"/>
      <c r="H153" s="4"/>
      <c r="I153" s="2"/>
      <c r="L153" s="1"/>
    </row>
    <row r="154" spans="1:12" x14ac:dyDescent="0.2">
      <c r="A154" s="9">
        <v>156.6</v>
      </c>
      <c r="B154" s="6">
        <v>12950.08</v>
      </c>
      <c r="D154" s="9">
        <v>125.8</v>
      </c>
      <c r="E154" s="1">
        <v>2438.0600000000004</v>
      </c>
      <c r="G154"/>
      <c r="H154" s="4"/>
      <c r="I154" s="2"/>
      <c r="L154" s="1"/>
    </row>
    <row r="155" spans="1:12" x14ac:dyDescent="0.2">
      <c r="A155" s="9">
        <v>156.69999999999999</v>
      </c>
      <c r="B155" s="6">
        <v>16966.156666666666</v>
      </c>
      <c r="D155" s="9">
        <v>125.89999999999999</v>
      </c>
      <c r="E155" s="1">
        <v>2203.7400000000002</v>
      </c>
      <c r="G155"/>
      <c r="H155" s="4"/>
      <c r="I155" s="2"/>
      <c r="L155" s="1"/>
    </row>
    <row r="156" spans="1:12" x14ac:dyDescent="0.2">
      <c r="A156" s="9">
        <v>156.79999999999998</v>
      </c>
      <c r="B156" s="6">
        <v>9872.2939999999981</v>
      </c>
      <c r="D156" s="9">
        <v>126.1</v>
      </c>
      <c r="E156" s="1">
        <v>4718.21</v>
      </c>
      <c r="G156"/>
      <c r="H156" s="4"/>
      <c r="I156" s="2"/>
      <c r="L156" s="1"/>
    </row>
    <row r="157" spans="1:12" x14ac:dyDescent="0.2">
      <c r="A157" s="9">
        <v>156.9</v>
      </c>
      <c r="B157" s="6">
        <v>7217.42</v>
      </c>
      <c r="D157" s="9">
        <v>126.3</v>
      </c>
      <c r="E157" s="1">
        <v>7228.22</v>
      </c>
      <c r="G157"/>
      <c r="H157" s="4"/>
      <c r="I157" s="2"/>
      <c r="L157" s="1"/>
    </row>
    <row r="158" spans="1:12" x14ac:dyDescent="0.2">
      <c r="A158" s="9">
        <v>157</v>
      </c>
      <c r="B158" s="6">
        <v>4263.126666666667</v>
      </c>
      <c r="D158" s="9">
        <v>126.5</v>
      </c>
      <c r="E158" s="1">
        <v>5693.4400000000005</v>
      </c>
      <c r="G158"/>
      <c r="H158" s="4"/>
      <c r="I158" s="2"/>
      <c r="L158" s="1"/>
    </row>
    <row r="159" spans="1:12" x14ac:dyDescent="0.2">
      <c r="A159" s="9">
        <v>157.1</v>
      </c>
      <c r="B159" s="6">
        <v>7156.9880000000003</v>
      </c>
      <c r="D159" s="9">
        <v>126.89999999999999</v>
      </c>
      <c r="E159" s="1">
        <v>31715.865000000002</v>
      </c>
      <c r="G159"/>
      <c r="H159" s="4"/>
      <c r="I159" s="2"/>
      <c r="L159" s="1"/>
    </row>
    <row r="160" spans="1:12" x14ac:dyDescent="0.2">
      <c r="A160" s="9">
        <v>157.19999999999999</v>
      </c>
      <c r="B160" s="6">
        <v>18667.34</v>
      </c>
      <c r="D160" s="9">
        <v>127</v>
      </c>
      <c r="E160" s="1">
        <v>5270.2550000000001</v>
      </c>
      <c r="G160"/>
      <c r="H160" s="4"/>
      <c r="I160" s="2"/>
      <c r="L160" s="1"/>
    </row>
    <row r="161" spans="1:12" x14ac:dyDescent="0.2">
      <c r="A161" s="9">
        <v>157.29999999999998</v>
      </c>
      <c r="B161" s="6">
        <v>16477.421999999999</v>
      </c>
      <c r="D161" s="9">
        <v>127.3</v>
      </c>
      <c r="E161" s="1">
        <v>10600.550000000001</v>
      </c>
      <c r="G161"/>
      <c r="H161" s="4"/>
      <c r="I161" s="2"/>
      <c r="L161" s="1"/>
    </row>
    <row r="162" spans="1:12" x14ac:dyDescent="0.2">
      <c r="A162" s="9">
        <v>157.4</v>
      </c>
      <c r="B162" s="6">
        <v>5357.7800000000007</v>
      </c>
      <c r="D162" s="9">
        <v>127.39999999999999</v>
      </c>
      <c r="E162" s="1">
        <v>1727.79</v>
      </c>
      <c r="G162"/>
      <c r="H162" s="4"/>
      <c r="I162" s="2"/>
      <c r="L162" s="1"/>
    </row>
    <row r="163" spans="1:12" x14ac:dyDescent="0.2">
      <c r="A163" s="9">
        <v>157.5</v>
      </c>
      <c r="B163" s="6">
        <v>4909.2624999999998</v>
      </c>
      <c r="D163" s="9">
        <v>127.6</v>
      </c>
      <c r="E163" s="1">
        <v>5855.91</v>
      </c>
      <c r="G163"/>
      <c r="H163" s="4"/>
      <c r="I163" s="2"/>
      <c r="L163" s="1"/>
    </row>
    <row r="164" spans="1:12" x14ac:dyDescent="0.2">
      <c r="A164" s="9">
        <v>157.6</v>
      </c>
      <c r="B164" s="6">
        <v>8259.6033333333344</v>
      </c>
      <c r="D164" s="9">
        <v>127.8</v>
      </c>
      <c r="E164" s="1">
        <v>1702.46</v>
      </c>
      <c r="G164"/>
      <c r="H164" s="4"/>
      <c r="I164" s="2"/>
      <c r="L164" s="1"/>
    </row>
    <row r="165" spans="1:12" x14ac:dyDescent="0.2">
      <c r="A165" s="9">
        <v>157.69999999999999</v>
      </c>
      <c r="B165" s="6">
        <v>9082.9288888888914</v>
      </c>
      <c r="D165" s="9">
        <v>128.4</v>
      </c>
      <c r="E165" s="1">
        <v>21344.85</v>
      </c>
      <c r="G165"/>
      <c r="H165" s="4"/>
      <c r="I165" s="2"/>
      <c r="L165" s="1"/>
    </row>
    <row r="166" spans="1:12" x14ac:dyDescent="0.2">
      <c r="A166" s="9">
        <v>157.79999999999998</v>
      </c>
      <c r="B166" s="6">
        <v>6427.9775</v>
      </c>
      <c r="D166" s="9">
        <v>128.6</v>
      </c>
      <c r="E166" s="1">
        <v>4079.7849999999999</v>
      </c>
      <c r="G166"/>
      <c r="H166" s="4"/>
      <c r="I166" s="2"/>
      <c r="L166" s="1"/>
    </row>
    <row r="167" spans="1:12" x14ac:dyDescent="0.2">
      <c r="A167" s="9">
        <v>157.9</v>
      </c>
      <c r="B167" s="6">
        <v>11514.833333333334</v>
      </c>
      <c r="D167" s="9">
        <v>128.9</v>
      </c>
      <c r="E167" s="1">
        <v>6338.08</v>
      </c>
      <c r="G167"/>
      <c r="H167" s="4"/>
      <c r="I167" s="2"/>
      <c r="L167" s="1"/>
    </row>
    <row r="168" spans="1:12" x14ac:dyDescent="0.2">
      <c r="A168" s="9">
        <v>158</v>
      </c>
      <c r="B168" s="6">
        <v>17758.419999999998</v>
      </c>
      <c r="D168" s="9">
        <v>129</v>
      </c>
      <c r="E168" s="1">
        <v>3756.63</v>
      </c>
      <c r="G168"/>
      <c r="H168" s="4"/>
      <c r="I168" s="2"/>
      <c r="L168" s="1"/>
    </row>
    <row r="169" spans="1:12" x14ac:dyDescent="0.2">
      <c r="A169" s="9">
        <v>158.1</v>
      </c>
      <c r="B169" s="6">
        <v>8889.1450000000004</v>
      </c>
      <c r="D169" s="9">
        <v>129.1</v>
      </c>
      <c r="E169" s="1">
        <v>4500.34</v>
      </c>
      <c r="G169"/>
      <c r="H169" s="4"/>
      <c r="I169" s="2"/>
      <c r="L169" s="1"/>
    </row>
    <row r="170" spans="1:12" x14ac:dyDescent="0.2">
      <c r="A170" s="9">
        <v>158.19999999999999</v>
      </c>
      <c r="B170" s="6">
        <v>9637.934444444445</v>
      </c>
      <c r="D170" s="9">
        <v>129.29999999999998</v>
      </c>
      <c r="E170" s="1">
        <v>19594.809999999998</v>
      </c>
      <c r="G170"/>
      <c r="H170" s="4"/>
      <c r="I170" s="2"/>
      <c r="L170" s="1"/>
    </row>
    <row r="171" spans="1:12" x14ac:dyDescent="0.2">
      <c r="A171" s="9">
        <v>158.29999999999998</v>
      </c>
      <c r="B171" s="6">
        <v>11719.365714285714</v>
      </c>
      <c r="D171" s="9">
        <v>129.6</v>
      </c>
      <c r="E171" s="1">
        <v>11286.54</v>
      </c>
      <c r="G171"/>
      <c r="H171" s="4"/>
      <c r="I171" s="2"/>
      <c r="L171" s="1"/>
    </row>
    <row r="172" spans="1:12" x14ac:dyDescent="0.2">
      <c r="A172" s="9">
        <v>158.4</v>
      </c>
      <c r="B172" s="6">
        <v>15837.1</v>
      </c>
      <c r="D172" s="9">
        <v>129.9</v>
      </c>
      <c r="E172" s="1">
        <v>13415.04</v>
      </c>
      <c r="G172"/>
      <c r="H172" s="4"/>
      <c r="I172" s="2"/>
      <c r="L172" s="1"/>
    </row>
    <row r="173" spans="1:12" x14ac:dyDescent="0.2">
      <c r="A173" s="9">
        <v>158.5</v>
      </c>
      <c r="B173" s="6">
        <v>14224.543333333333</v>
      </c>
      <c r="D173" s="9">
        <v>130</v>
      </c>
      <c r="E173" s="1">
        <v>2205.9900000000002</v>
      </c>
      <c r="G173"/>
      <c r="H173" s="4"/>
      <c r="I173" s="2"/>
      <c r="L173" s="1"/>
    </row>
    <row r="174" spans="1:12" x14ac:dyDescent="0.2">
      <c r="A174" s="9">
        <v>158.6</v>
      </c>
      <c r="B174" s="6">
        <v>11313.128333333334</v>
      </c>
      <c r="D174" s="9">
        <v>130.19999999999999</v>
      </c>
      <c r="E174" s="1">
        <v>1705.6299999999999</v>
      </c>
      <c r="G174"/>
      <c r="H174" s="4"/>
      <c r="I174" s="2"/>
      <c r="L174" s="1"/>
    </row>
    <row r="175" spans="1:12" x14ac:dyDescent="0.2">
      <c r="A175" s="9">
        <v>158.69999999999999</v>
      </c>
      <c r="B175" s="6">
        <v>6182.6549999999997</v>
      </c>
      <c r="D175" s="9">
        <v>130.29999999999998</v>
      </c>
      <c r="E175" s="1">
        <v>6695.1900000000005</v>
      </c>
      <c r="G175"/>
      <c r="H175" s="4"/>
      <c r="I175" s="2"/>
      <c r="L175" s="1"/>
    </row>
    <row r="176" spans="1:12" x14ac:dyDescent="0.2">
      <c r="A176" s="9">
        <v>158.79999999999998</v>
      </c>
      <c r="B176" s="6">
        <v>6852.2950000000001</v>
      </c>
      <c r="D176" s="9">
        <v>130.6</v>
      </c>
      <c r="E176" s="1">
        <v>8133.84</v>
      </c>
      <c r="G176"/>
      <c r="H176" s="4"/>
      <c r="I176" s="2"/>
      <c r="L176" s="1"/>
    </row>
    <row r="177" spans="1:12" x14ac:dyDescent="0.2">
      <c r="A177" s="9">
        <v>158.9</v>
      </c>
      <c r="B177" s="6">
        <v>7412.5757142857137</v>
      </c>
      <c r="D177" s="9">
        <v>130.9</v>
      </c>
      <c r="E177" s="1">
        <v>4428.8900000000003</v>
      </c>
      <c r="G177"/>
      <c r="H177" s="4"/>
      <c r="I177" s="2"/>
      <c r="L177" s="1"/>
    </row>
    <row r="178" spans="1:12" x14ac:dyDescent="0.2">
      <c r="A178" s="9">
        <v>159</v>
      </c>
      <c r="B178" s="6">
        <v>10771.204999999998</v>
      </c>
      <c r="D178" s="9">
        <v>131</v>
      </c>
      <c r="E178" s="1">
        <v>11830.61</v>
      </c>
      <c r="G178"/>
      <c r="H178" s="4"/>
      <c r="I178" s="2"/>
      <c r="L178" s="1"/>
    </row>
    <row r="179" spans="1:12" x14ac:dyDescent="0.2">
      <c r="A179" s="9">
        <v>159.1</v>
      </c>
      <c r="B179" s="6">
        <v>6462.3374999999996</v>
      </c>
      <c r="D179" s="9">
        <v>131.1</v>
      </c>
      <c r="E179" s="1">
        <v>9288.0300000000007</v>
      </c>
      <c r="G179"/>
      <c r="H179" s="4"/>
      <c r="I179" s="2"/>
      <c r="L179" s="1"/>
    </row>
    <row r="180" spans="1:12" x14ac:dyDescent="0.2">
      <c r="A180" s="9">
        <v>159.19999999999999</v>
      </c>
      <c r="B180" s="6">
        <v>9573.3150000000005</v>
      </c>
      <c r="D180" s="9">
        <v>131.19999999999999</v>
      </c>
      <c r="E180" s="1">
        <v>10903.82</v>
      </c>
      <c r="G180"/>
      <c r="H180" s="4"/>
      <c r="I180" s="2"/>
      <c r="L180" s="1"/>
    </row>
    <row r="181" spans="1:12" x14ac:dyDescent="0.2">
      <c r="A181" s="9">
        <v>159.29999999999998</v>
      </c>
      <c r="B181" s="6">
        <v>8398.0079999999998</v>
      </c>
      <c r="D181" s="9">
        <v>131.5</v>
      </c>
      <c r="E181" s="1">
        <v>9222.41</v>
      </c>
      <c r="G181"/>
      <c r="H181" s="4"/>
      <c r="I181" s="2"/>
      <c r="L181" s="1"/>
    </row>
    <row r="182" spans="1:12" x14ac:dyDescent="0.2">
      <c r="A182" s="9">
        <v>159.4</v>
      </c>
      <c r="B182" s="6">
        <v>6402.3</v>
      </c>
      <c r="D182" s="9">
        <v>131.69999999999999</v>
      </c>
      <c r="E182" s="1">
        <v>2741.9500000000003</v>
      </c>
      <c r="G182"/>
      <c r="H182" s="4"/>
      <c r="I182" s="2"/>
      <c r="L182" s="1"/>
    </row>
    <row r="183" spans="1:12" x14ac:dyDescent="0.2">
      <c r="A183" s="9">
        <v>159.5</v>
      </c>
      <c r="B183" s="6">
        <v>10535.503333333332</v>
      </c>
      <c r="D183" s="9">
        <v>131.9</v>
      </c>
      <c r="E183" s="1">
        <v>5209.58</v>
      </c>
      <c r="G183"/>
      <c r="H183" s="4"/>
      <c r="I183" s="2"/>
      <c r="L183" s="1"/>
    </row>
    <row r="184" spans="1:12" x14ac:dyDescent="0.2">
      <c r="A184" s="9">
        <v>159.6</v>
      </c>
      <c r="B184" s="6">
        <v>14305.377499999999</v>
      </c>
      <c r="D184" s="9">
        <v>132</v>
      </c>
      <c r="E184" s="1">
        <v>2137.6600000000003</v>
      </c>
      <c r="G184"/>
      <c r="H184" s="4"/>
      <c r="I184" s="2"/>
      <c r="L184" s="1"/>
    </row>
    <row r="185" spans="1:12" x14ac:dyDescent="0.2">
      <c r="A185" s="9">
        <v>159.69999999999999</v>
      </c>
      <c r="B185" s="6">
        <v>13201.59</v>
      </c>
      <c r="D185" s="9">
        <v>132.29999999999998</v>
      </c>
      <c r="E185" s="1">
        <v>8914.9599999999991</v>
      </c>
      <c r="G185"/>
      <c r="H185" s="4"/>
      <c r="I185" s="2"/>
      <c r="L185" s="1"/>
    </row>
    <row r="186" spans="1:12" x14ac:dyDescent="0.2">
      <c r="A186" s="9">
        <v>159.79999999999998</v>
      </c>
      <c r="B186" s="6">
        <v>6000.8850000000002</v>
      </c>
      <c r="D186" s="9">
        <v>132.4</v>
      </c>
      <c r="E186" s="1">
        <v>13429.04</v>
      </c>
      <c r="G186"/>
      <c r="H186" s="4"/>
      <c r="I186" s="2"/>
      <c r="L186" s="1"/>
    </row>
    <row r="187" spans="1:12" x14ac:dyDescent="0.2">
      <c r="A187" s="9">
        <v>159.9</v>
      </c>
      <c r="B187" s="6">
        <v>6664.1149999999998</v>
      </c>
      <c r="D187" s="9">
        <v>132.79999999999998</v>
      </c>
      <c r="E187" s="1">
        <v>4939.5749999999998</v>
      </c>
      <c r="G187"/>
      <c r="H187" s="4"/>
      <c r="I187" s="2"/>
      <c r="L187" s="1"/>
    </row>
    <row r="188" spans="1:12" x14ac:dyDescent="0.2">
      <c r="A188" s="9">
        <v>160.1</v>
      </c>
      <c r="B188" s="6">
        <v>11298.533333333333</v>
      </c>
      <c r="D188" s="9">
        <v>133.4</v>
      </c>
      <c r="E188" s="1">
        <v>5327.41</v>
      </c>
      <c r="G188"/>
      <c r="H188" s="4"/>
      <c r="I188" s="2"/>
      <c r="L188" s="1"/>
    </row>
    <row r="189" spans="1:12" x14ac:dyDescent="0.2">
      <c r="A189" s="9">
        <v>160.19999999999999</v>
      </c>
      <c r="B189" s="6">
        <v>6404.4366666666674</v>
      </c>
      <c r="D189" s="9">
        <v>133.79999999999998</v>
      </c>
      <c r="E189" s="1">
        <v>2803.7000000000003</v>
      </c>
      <c r="G189"/>
      <c r="H189" s="4"/>
      <c r="I189" s="2"/>
      <c r="L189" s="1"/>
    </row>
    <row r="190" spans="1:12" x14ac:dyDescent="0.2">
      <c r="A190" s="9">
        <v>160.29999999999998</v>
      </c>
      <c r="B190" s="6">
        <v>6520.9860000000008</v>
      </c>
      <c r="D190" s="9">
        <v>134.1</v>
      </c>
      <c r="E190" s="1">
        <v>7382.585</v>
      </c>
      <c r="G190"/>
      <c r="H190" s="4"/>
      <c r="I190" s="2"/>
      <c r="L190" s="1"/>
    </row>
    <row r="191" spans="1:12" x14ac:dyDescent="0.2">
      <c r="A191" s="9">
        <v>160.4</v>
      </c>
      <c r="B191" s="6">
        <v>14410.94</v>
      </c>
      <c r="D191" s="9">
        <v>134.29999999999998</v>
      </c>
      <c r="E191" s="1">
        <v>4097.4849999999997</v>
      </c>
      <c r="G191"/>
      <c r="H191" s="4"/>
      <c r="I191" s="2"/>
      <c r="L191" s="1"/>
    </row>
    <row r="192" spans="1:12" x14ac:dyDescent="0.2">
      <c r="A192" s="9">
        <v>160.5</v>
      </c>
      <c r="B192" s="6">
        <v>5571.5828571428574</v>
      </c>
      <c r="D192" s="9">
        <v>134.4</v>
      </c>
      <c r="E192" s="1">
        <v>2117.34</v>
      </c>
      <c r="G192"/>
      <c r="H192" s="4"/>
      <c r="I192" s="2"/>
      <c r="L192" s="1"/>
    </row>
    <row r="193" spans="1:12" x14ac:dyDescent="0.2">
      <c r="A193" s="9">
        <v>160.6</v>
      </c>
      <c r="B193" s="6">
        <v>7386.9299999999994</v>
      </c>
      <c r="D193" s="9">
        <v>134.6</v>
      </c>
      <c r="E193" s="1">
        <v>11538.43</v>
      </c>
      <c r="G193"/>
      <c r="H193" s="4"/>
      <c r="I193" s="2"/>
      <c r="L193" s="1"/>
    </row>
    <row r="194" spans="1:12" x14ac:dyDescent="0.2">
      <c r="A194" s="9">
        <v>160.69999999999999</v>
      </c>
      <c r="B194" s="6">
        <v>10803.377499999999</v>
      </c>
      <c r="D194" s="9">
        <v>134.9</v>
      </c>
      <c r="E194" s="1">
        <v>9748.92</v>
      </c>
      <c r="G194"/>
      <c r="H194" s="4"/>
      <c r="I194" s="2"/>
      <c r="L194" s="1"/>
    </row>
    <row r="195" spans="1:12" x14ac:dyDescent="0.2">
      <c r="A195" s="9">
        <v>160.79999999999998</v>
      </c>
      <c r="B195" s="6">
        <v>30444.887999999999</v>
      </c>
      <c r="D195" s="9">
        <v>135.29999999999998</v>
      </c>
      <c r="E195" s="1">
        <v>14113.223333333333</v>
      </c>
      <c r="G195"/>
      <c r="H195" s="4"/>
      <c r="I195" s="2"/>
      <c r="L195" s="1"/>
    </row>
    <row r="196" spans="1:12" x14ac:dyDescent="0.2">
      <c r="A196" s="9">
        <v>160.9</v>
      </c>
      <c r="B196" s="6">
        <v>7843.1916666666657</v>
      </c>
      <c r="D196" s="9">
        <v>135.4</v>
      </c>
      <c r="E196" s="1">
        <v>8116.68</v>
      </c>
      <c r="G196"/>
      <c r="H196" s="4"/>
      <c r="I196" s="2"/>
      <c r="L196" s="1"/>
    </row>
    <row r="197" spans="1:12" x14ac:dyDescent="0.2">
      <c r="A197" s="9">
        <v>161</v>
      </c>
      <c r="B197" s="6">
        <v>8381.1866666666683</v>
      </c>
      <c r="D197" s="9">
        <v>135.6</v>
      </c>
      <c r="E197" s="1">
        <v>42124.520000000004</v>
      </c>
      <c r="G197"/>
      <c r="H197" s="4"/>
      <c r="I197" s="2"/>
      <c r="L197" s="1"/>
    </row>
    <row r="198" spans="1:12" x14ac:dyDescent="0.2">
      <c r="A198" s="9">
        <v>161.1</v>
      </c>
      <c r="B198" s="6">
        <v>10164.949999999999</v>
      </c>
      <c r="D198" s="9">
        <v>135.79999999999998</v>
      </c>
      <c r="E198" s="1">
        <v>1815.8799999999999</v>
      </c>
      <c r="G198"/>
      <c r="H198" s="4"/>
      <c r="I198" s="2"/>
      <c r="L198" s="1"/>
    </row>
    <row r="199" spans="1:12" x14ac:dyDescent="0.2">
      <c r="A199" s="9">
        <v>161.19999999999999</v>
      </c>
      <c r="B199" s="6">
        <v>7974.1566666666668</v>
      </c>
      <c r="D199" s="9">
        <v>136</v>
      </c>
      <c r="E199" s="1">
        <v>12424.26</v>
      </c>
      <c r="G199"/>
      <c r="H199" s="4"/>
      <c r="I199" s="2"/>
      <c r="L199" s="1"/>
    </row>
    <row r="200" spans="1:12" x14ac:dyDescent="0.2">
      <c r="A200" s="9">
        <v>161.29999999999998</v>
      </c>
      <c r="B200" s="6">
        <v>6299.6066666666675</v>
      </c>
      <c r="D200" s="9">
        <v>136.1</v>
      </c>
      <c r="E200" s="1">
        <v>13725.48</v>
      </c>
      <c r="G200"/>
      <c r="H200" s="4"/>
      <c r="I200" s="2"/>
      <c r="L200" s="1"/>
    </row>
    <row r="201" spans="1:12" x14ac:dyDescent="0.2">
      <c r="A201" s="9">
        <v>161.4</v>
      </c>
      <c r="B201" s="6">
        <v>13640.435999999998</v>
      </c>
      <c r="D201" s="9">
        <v>136.29999999999998</v>
      </c>
      <c r="E201" s="1">
        <v>5892.2050000000008</v>
      </c>
      <c r="G201"/>
      <c r="H201" s="4"/>
      <c r="I201" s="2"/>
      <c r="L201" s="1"/>
    </row>
    <row r="202" spans="1:12" x14ac:dyDescent="0.2">
      <c r="A202" s="9">
        <v>161.5</v>
      </c>
      <c r="B202" s="6">
        <v>11499.720000000001</v>
      </c>
      <c r="D202" s="9">
        <v>136.9</v>
      </c>
      <c r="E202" s="1">
        <v>7046.7300000000005</v>
      </c>
      <c r="G202"/>
      <c r="H202" s="4"/>
      <c r="I202" s="2"/>
      <c r="L202" s="1"/>
    </row>
    <row r="203" spans="1:12" x14ac:dyDescent="0.2">
      <c r="A203" s="9">
        <v>161.6</v>
      </c>
      <c r="B203" s="6">
        <v>9175.44</v>
      </c>
      <c r="D203" s="9">
        <v>137</v>
      </c>
      <c r="E203" s="1">
        <v>5373.37</v>
      </c>
      <c r="G203"/>
      <c r="H203" s="4"/>
      <c r="I203" s="2"/>
      <c r="L203" s="1"/>
    </row>
    <row r="204" spans="1:12" x14ac:dyDescent="0.2">
      <c r="A204" s="9">
        <v>161.69999999999999</v>
      </c>
      <c r="B204" s="6">
        <v>7415.3050000000003</v>
      </c>
      <c r="D204" s="9">
        <v>137.4</v>
      </c>
      <c r="E204" s="1">
        <v>9290.14</v>
      </c>
      <c r="G204"/>
      <c r="H204" s="4"/>
      <c r="I204" s="2"/>
      <c r="L204" s="1"/>
    </row>
    <row r="205" spans="1:12" x14ac:dyDescent="0.2">
      <c r="A205" s="9">
        <v>161.79999999999998</v>
      </c>
      <c r="B205" s="6">
        <v>5672.4225000000006</v>
      </c>
      <c r="D205" s="9">
        <v>137.6</v>
      </c>
      <c r="E205" s="1">
        <v>9468.0049999999992</v>
      </c>
      <c r="G205"/>
      <c r="H205" s="4"/>
      <c r="I205" s="2"/>
      <c r="L205" s="1"/>
    </row>
    <row r="206" spans="1:12" x14ac:dyDescent="0.2">
      <c r="A206" s="9">
        <v>161.9</v>
      </c>
      <c r="B206" s="6">
        <v>6223.24</v>
      </c>
      <c r="D206" s="9">
        <v>138</v>
      </c>
      <c r="E206" s="1">
        <v>23045.57</v>
      </c>
      <c r="G206"/>
      <c r="H206" s="4"/>
      <c r="I206" s="2"/>
      <c r="L206" s="1"/>
    </row>
    <row r="207" spans="1:12" x14ac:dyDescent="0.2">
      <c r="A207" s="9">
        <v>162</v>
      </c>
      <c r="B207" s="6">
        <v>7720.13</v>
      </c>
      <c r="D207" s="9">
        <v>138.1</v>
      </c>
      <c r="E207" s="1">
        <v>19798.059999999998</v>
      </c>
      <c r="G207"/>
      <c r="H207" s="4"/>
      <c r="I207" s="2"/>
      <c r="L207" s="1"/>
    </row>
    <row r="208" spans="1:12" x14ac:dyDescent="0.2">
      <c r="A208" s="9">
        <v>162.1</v>
      </c>
      <c r="B208" s="6">
        <v>10053.49</v>
      </c>
      <c r="D208" s="9">
        <v>138.29999999999998</v>
      </c>
      <c r="E208" s="1">
        <v>2643.2700000000004</v>
      </c>
      <c r="G208"/>
      <c r="H208" s="4"/>
      <c r="I208" s="2"/>
      <c r="L208" s="1"/>
    </row>
    <row r="209" spans="1:12" x14ac:dyDescent="0.2">
      <c r="A209" s="9">
        <v>162.19999999999999</v>
      </c>
      <c r="B209" s="6">
        <v>19134.044999999998</v>
      </c>
      <c r="D209" s="9">
        <v>138.6</v>
      </c>
      <c r="E209" s="1">
        <v>8965.8000000000011</v>
      </c>
      <c r="G209"/>
      <c r="H209" s="4"/>
      <c r="I209" s="2"/>
      <c r="L209" s="1"/>
    </row>
    <row r="210" spans="1:12" x14ac:dyDescent="0.2">
      <c r="A210" s="9">
        <v>162.29999999999998</v>
      </c>
      <c r="B210" s="6">
        <v>5755.3200000000006</v>
      </c>
      <c r="D210" s="9">
        <v>138.69999999999999</v>
      </c>
      <c r="E210" s="1">
        <v>12142.58</v>
      </c>
      <c r="G210"/>
      <c r="H210" s="4"/>
      <c r="I210" s="2"/>
      <c r="L210" s="1"/>
    </row>
    <row r="211" spans="1:12" x14ac:dyDescent="0.2">
      <c r="A211" s="9">
        <v>162.4</v>
      </c>
      <c r="B211" s="6">
        <v>6049.3649999999989</v>
      </c>
      <c r="D211" s="9">
        <v>138.79999999999998</v>
      </c>
      <c r="E211" s="1">
        <v>15006.58</v>
      </c>
      <c r="G211"/>
      <c r="H211" s="4"/>
      <c r="I211" s="2"/>
      <c r="L211" s="1"/>
    </row>
    <row r="212" spans="1:12" x14ac:dyDescent="0.2">
      <c r="A212" s="9">
        <v>162.5</v>
      </c>
      <c r="B212" s="6">
        <v>7720.0880000000006</v>
      </c>
      <c r="D212" s="9">
        <v>139.19999999999999</v>
      </c>
      <c r="E212" s="1">
        <v>1639.57</v>
      </c>
      <c r="G212"/>
      <c r="H212" s="4"/>
      <c r="I212" s="2"/>
      <c r="L212" s="1"/>
    </row>
    <row r="213" spans="1:12" x14ac:dyDescent="0.2">
      <c r="A213" s="9">
        <v>162.6</v>
      </c>
      <c r="B213" s="6">
        <v>5707.7677777777772</v>
      </c>
      <c r="D213" s="9">
        <v>139.5</v>
      </c>
      <c r="E213" s="1">
        <v>8083.92</v>
      </c>
      <c r="G213"/>
      <c r="H213" s="4"/>
      <c r="I213" s="2"/>
      <c r="L213" s="1"/>
    </row>
    <row r="214" spans="1:12" x14ac:dyDescent="0.2">
      <c r="A214" s="9">
        <v>162.69999999999999</v>
      </c>
      <c r="B214" s="6">
        <v>12577.343333333332</v>
      </c>
      <c r="D214" s="9">
        <v>139.6</v>
      </c>
      <c r="E214" s="1">
        <v>3693.4300000000003</v>
      </c>
      <c r="G214"/>
      <c r="H214" s="4"/>
      <c r="I214" s="2"/>
      <c r="L214" s="1"/>
    </row>
    <row r="215" spans="1:12" x14ac:dyDescent="0.2">
      <c r="A215" s="9">
        <v>162.79999999999998</v>
      </c>
      <c r="B215" s="6">
        <v>16315.86</v>
      </c>
      <c r="D215" s="9">
        <v>139.9</v>
      </c>
      <c r="E215" s="1">
        <v>8515.76</v>
      </c>
      <c r="G215"/>
      <c r="H215" s="4"/>
      <c r="I215" s="2"/>
      <c r="L215" s="1"/>
    </row>
    <row r="216" spans="1:12" x14ac:dyDescent="0.2">
      <c r="A216" s="9">
        <v>162.9</v>
      </c>
      <c r="B216" s="6">
        <v>6276.82</v>
      </c>
      <c r="D216" s="9">
        <v>140.29999999999998</v>
      </c>
      <c r="E216" s="1">
        <v>14571.9</v>
      </c>
      <c r="G216"/>
      <c r="H216" s="4"/>
      <c r="I216" s="2"/>
      <c r="L216" s="1"/>
    </row>
    <row r="217" spans="1:12" x14ac:dyDescent="0.2">
      <c r="A217" s="9">
        <v>163</v>
      </c>
      <c r="B217" s="6">
        <v>4824.1699999999992</v>
      </c>
      <c r="D217" s="9">
        <v>140.4</v>
      </c>
      <c r="E217" s="1">
        <v>10624.27</v>
      </c>
      <c r="G217"/>
      <c r="H217" s="4"/>
      <c r="I217" s="2"/>
      <c r="L217" s="1"/>
    </row>
    <row r="218" spans="1:12" x14ac:dyDescent="0.2">
      <c r="A218" s="9">
        <v>163.1</v>
      </c>
      <c r="B218" s="6">
        <v>10905.779999999999</v>
      </c>
      <c r="D218" s="9">
        <v>140.9</v>
      </c>
      <c r="E218" s="1">
        <v>3392.98</v>
      </c>
      <c r="G218"/>
      <c r="H218" s="4"/>
      <c r="I218" s="2"/>
      <c r="L218" s="1"/>
    </row>
    <row r="219" spans="1:12" x14ac:dyDescent="0.2">
      <c r="A219" s="9">
        <v>163.19999999999999</v>
      </c>
      <c r="B219" s="6">
        <v>8533.9011111111104</v>
      </c>
      <c r="D219" s="9">
        <v>141</v>
      </c>
      <c r="E219" s="1">
        <v>16796.419999999998</v>
      </c>
      <c r="G219"/>
      <c r="H219" s="4"/>
      <c r="I219" s="2"/>
      <c r="L219" s="1"/>
    </row>
    <row r="220" spans="1:12" x14ac:dyDescent="0.2">
      <c r="A220" s="9">
        <v>163.29999999999998</v>
      </c>
      <c r="B220" s="6">
        <v>11306.395</v>
      </c>
      <c r="D220" s="9">
        <v>141.19999999999999</v>
      </c>
      <c r="E220" s="1">
        <v>11488.32</v>
      </c>
      <c r="G220"/>
      <c r="H220" s="4"/>
      <c r="I220" s="2"/>
      <c r="L220" s="1"/>
    </row>
    <row r="221" spans="1:12" x14ac:dyDescent="0.2">
      <c r="A221" s="9">
        <v>163.4</v>
      </c>
      <c r="B221" s="6">
        <v>20020.46</v>
      </c>
      <c r="D221" s="9">
        <v>141.4</v>
      </c>
      <c r="E221" s="1">
        <v>4561.1900000000005</v>
      </c>
      <c r="G221"/>
      <c r="H221" s="4"/>
      <c r="I221" s="2"/>
      <c r="L221" s="1"/>
    </row>
    <row r="222" spans="1:12" x14ac:dyDescent="0.2">
      <c r="A222" s="9">
        <v>163.5</v>
      </c>
      <c r="B222" s="6">
        <v>9836.4500000000007</v>
      </c>
      <c r="D222" s="9">
        <v>141.6</v>
      </c>
      <c r="E222" s="1">
        <v>4032.25</v>
      </c>
      <c r="G222"/>
      <c r="H222" s="4"/>
      <c r="I222" s="2"/>
      <c r="L222" s="1"/>
    </row>
    <row r="223" spans="1:12" x14ac:dyDescent="0.2">
      <c r="A223" s="9">
        <v>163.6</v>
      </c>
      <c r="B223" s="6">
        <v>11879.113333333335</v>
      </c>
      <c r="D223" s="9">
        <v>141.79999999999998</v>
      </c>
      <c r="E223" s="1">
        <v>2699.57</v>
      </c>
      <c r="G223"/>
      <c r="H223" s="4"/>
      <c r="I223" s="2"/>
      <c r="L223" s="1"/>
    </row>
    <row r="224" spans="1:12" x14ac:dyDescent="0.2">
      <c r="A224" s="9">
        <v>163.69999999999999</v>
      </c>
      <c r="B224" s="6">
        <v>5567.4724999999999</v>
      </c>
      <c r="D224" s="9">
        <v>141.9</v>
      </c>
      <c r="E224" s="1">
        <v>23757.690000000002</v>
      </c>
      <c r="G224"/>
      <c r="H224" s="4"/>
      <c r="I224" s="2"/>
      <c r="L224" s="1"/>
    </row>
    <row r="225" spans="1:12" x14ac:dyDescent="0.2">
      <c r="A225" s="9">
        <v>163.79999999999998</v>
      </c>
      <c r="B225" s="6">
        <v>9403.494999999999</v>
      </c>
      <c r="D225" s="9">
        <v>142</v>
      </c>
      <c r="E225" s="1">
        <v>13555.01</v>
      </c>
      <c r="G225"/>
      <c r="H225" s="4"/>
      <c r="I225" s="2"/>
      <c r="L225" s="1"/>
    </row>
    <row r="226" spans="1:12" x14ac:dyDescent="0.2">
      <c r="A226" s="9">
        <v>163.9</v>
      </c>
      <c r="B226" s="6">
        <v>8900.255000000001</v>
      </c>
      <c r="D226" s="9">
        <v>142.29999999999998</v>
      </c>
      <c r="E226" s="1">
        <v>3877.3100000000004</v>
      </c>
      <c r="G226"/>
      <c r="H226" s="4"/>
      <c r="I226" s="2"/>
      <c r="L226" s="1"/>
    </row>
    <row r="227" spans="1:12" x14ac:dyDescent="0.2">
      <c r="A227" s="9">
        <v>164.1</v>
      </c>
      <c r="B227" s="6">
        <v>12512.926666666666</v>
      </c>
      <c r="D227" s="9">
        <v>142.4</v>
      </c>
      <c r="E227" s="1">
        <v>7358.18</v>
      </c>
      <c r="G227"/>
      <c r="H227" s="4"/>
      <c r="I227" s="2"/>
      <c r="L227" s="1"/>
    </row>
    <row r="228" spans="1:12" x14ac:dyDescent="0.2">
      <c r="A228" s="9">
        <v>164.2</v>
      </c>
      <c r="B228" s="6">
        <v>8464.884</v>
      </c>
      <c r="D228" s="9">
        <v>142.5</v>
      </c>
      <c r="E228" s="1">
        <v>8269.0500000000011</v>
      </c>
      <c r="G228"/>
      <c r="H228" s="4"/>
      <c r="I228" s="2"/>
      <c r="L228" s="1"/>
    </row>
    <row r="229" spans="1:12" x14ac:dyDescent="0.2">
      <c r="A229" s="9">
        <v>164.29999999999998</v>
      </c>
      <c r="B229" s="6">
        <v>6399.1422222222218</v>
      </c>
      <c r="D229" s="9">
        <v>142.6</v>
      </c>
      <c r="E229" s="1">
        <v>6358.7800000000007</v>
      </c>
      <c r="G229"/>
      <c r="H229" s="4"/>
      <c r="I229" s="2"/>
      <c r="L229" s="1"/>
    </row>
    <row r="230" spans="1:12" x14ac:dyDescent="0.2">
      <c r="A230" s="9">
        <v>164.4</v>
      </c>
      <c r="B230" s="6">
        <v>5277.415</v>
      </c>
      <c r="D230" s="9">
        <v>142.79999999999998</v>
      </c>
      <c r="E230" s="1">
        <v>13974.460000000001</v>
      </c>
      <c r="G230"/>
      <c r="H230" s="4"/>
      <c r="I230" s="2"/>
      <c r="L230" s="1"/>
    </row>
    <row r="231" spans="1:12" x14ac:dyDescent="0.2">
      <c r="A231" s="9">
        <v>164.5</v>
      </c>
      <c r="B231" s="6">
        <v>7750.1</v>
      </c>
      <c r="D231" s="9">
        <v>142.9</v>
      </c>
      <c r="E231" s="1">
        <v>6231.6500000000005</v>
      </c>
      <c r="G231"/>
      <c r="H231" s="4"/>
      <c r="I231" s="2"/>
      <c r="L231" s="1"/>
    </row>
    <row r="232" spans="1:12" x14ac:dyDescent="0.2">
      <c r="A232" s="9">
        <v>164.6</v>
      </c>
      <c r="B232" s="6">
        <v>10818.885</v>
      </c>
      <c r="D232" s="9">
        <v>143</v>
      </c>
      <c r="E232" s="1">
        <v>3278.9250000000002</v>
      </c>
      <c r="G232"/>
      <c r="H232" s="4"/>
      <c r="I232" s="2"/>
      <c r="L232" s="1"/>
    </row>
    <row r="233" spans="1:12" x14ac:dyDescent="0.2">
      <c r="A233" s="9">
        <v>164.7</v>
      </c>
      <c r="B233" s="6">
        <v>11634.890000000001</v>
      </c>
      <c r="D233" s="9">
        <v>143.1</v>
      </c>
      <c r="E233" s="1">
        <v>5245.2300000000005</v>
      </c>
      <c r="G233"/>
      <c r="H233" s="4"/>
      <c r="I233" s="2"/>
      <c r="L233" s="1"/>
    </row>
    <row r="234" spans="1:12" x14ac:dyDescent="0.2">
      <c r="A234" s="9">
        <v>164.79999999999998</v>
      </c>
      <c r="B234" s="6">
        <v>6773.6771428571428</v>
      </c>
      <c r="D234" s="9">
        <v>143.5</v>
      </c>
      <c r="E234" s="1">
        <v>5458.05</v>
      </c>
      <c r="G234"/>
      <c r="H234" s="4"/>
      <c r="I234" s="2"/>
      <c r="L234" s="1"/>
    </row>
    <row r="235" spans="1:12" x14ac:dyDescent="0.2">
      <c r="A235" s="9">
        <v>164.9</v>
      </c>
      <c r="B235" s="6">
        <v>10614.436666666666</v>
      </c>
      <c r="D235" s="9">
        <v>143.6</v>
      </c>
      <c r="E235" s="1">
        <v>8162.72</v>
      </c>
      <c r="G235"/>
      <c r="H235" s="4"/>
      <c r="I235" s="2"/>
      <c r="L235" s="1"/>
    </row>
    <row r="236" spans="1:12" x14ac:dyDescent="0.2">
      <c r="A236" s="9">
        <v>165</v>
      </c>
      <c r="B236" s="6">
        <v>14217.584999999999</v>
      </c>
      <c r="D236" s="9">
        <v>143.79999999999998</v>
      </c>
      <c r="E236" s="1">
        <v>62592.880000000005</v>
      </c>
      <c r="G236"/>
      <c r="H236" s="4"/>
      <c r="I236" s="2"/>
      <c r="L236" s="1"/>
    </row>
    <row r="237" spans="1:12" x14ac:dyDescent="0.2">
      <c r="A237" s="9">
        <v>165.1</v>
      </c>
      <c r="B237" s="6">
        <v>8076.68</v>
      </c>
      <c r="D237" s="9">
        <v>143.9</v>
      </c>
      <c r="E237" s="1">
        <v>2585.2700000000004</v>
      </c>
      <c r="G237"/>
      <c r="H237" s="4"/>
      <c r="I237" s="2"/>
      <c r="L237" s="1"/>
    </row>
    <row r="238" spans="1:12" x14ac:dyDescent="0.2">
      <c r="A238" s="9">
        <v>165.2</v>
      </c>
      <c r="B238" s="6">
        <v>7758.3733333333339</v>
      </c>
      <c r="D238" s="9">
        <v>144.19999999999999</v>
      </c>
      <c r="E238" s="1">
        <v>6113.24</v>
      </c>
      <c r="G238"/>
      <c r="H238" s="4"/>
      <c r="I238" s="2"/>
      <c r="L238" s="1"/>
    </row>
    <row r="239" spans="1:12" x14ac:dyDescent="0.2">
      <c r="A239" s="9">
        <v>165.29999999999998</v>
      </c>
      <c r="B239" s="6">
        <v>10958.816666666666</v>
      </c>
      <c r="D239" s="9">
        <v>144.4</v>
      </c>
      <c r="E239" s="1">
        <v>7985.8200000000006</v>
      </c>
      <c r="G239"/>
      <c r="H239" s="4"/>
      <c r="I239" s="2"/>
      <c r="L239" s="1"/>
    </row>
    <row r="240" spans="1:12" x14ac:dyDescent="0.2">
      <c r="A240" s="9">
        <v>165.4</v>
      </c>
      <c r="B240" s="6">
        <v>11388.307500000001</v>
      </c>
      <c r="D240" s="9">
        <v>144.5</v>
      </c>
      <c r="E240" s="1">
        <v>6634.3850000000002</v>
      </c>
      <c r="G240"/>
      <c r="H240" s="4"/>
      <c r="I240" s="2"/>
      <c r="L240" s="1"/>
    </row>
    <row r="241" spans="1:12" x14ac:dyDescent="0.2">
      <c r="A241" s="9">
        <v>165.5</v>
      </c>
      <c r="B241" s="6">
        <v>12282.0425</v>
      </c>
      <c r="D241" s="9">
        <v>144.69999999999999</v>
      </c>
      <c r="E241" s="1">
        <v>4005.4300000000003</v>
      </c>
      <c r="G241"/>
      <c r="H241" s="4"/>
      <c r="I241" s="2"/>
      <c r="L241" s="1"/>
    </row>
    <row r="242" spans="1:12" x14ac:dyDescent="0.2">
      <c r="A242" s="9">
        <v>165.6</v>
      </c>
      <c r="B242" s="6">
        <v>5512.3989999999994</v>
      </c>
      <c r="D242" s="9">
        <v>145</v>
      </c>
      <c r="E242" s="1">
        <v>12177.894999999999</v>
      </c>
      <c r="G242"/>
      <c r="H242" s="4"/>
      <c r="I242" s="2"/>
      <c r="L242" s="1"/>
    </row>
    <row r="243" spans="1:12" x14ac:dyDescent="0.2">
      <c r="A243" s="9">
        <v>165.7</v>
      </c>
      <c r="B243" s="6">
        <v>9374.8383333333331</v>
      </c>
      <c r="D243" s="9">
        <v>145.1</v>
      </c>
      <c r="E243" s="1">
        <v>16069.09</v>
      </c>
      <c r="G243"/>
      <c r="H243" s="4"/>
      <c r="I243" s="2"/>
      <c r="L243" s="1"/>
    </row>
    <row r="244" spans="1:12" x14ac:dyDescent="0.2">
      <c r="A244" s="9">
        <v>165.79999999999998</v>
      </c>
      <c r="B244" s="6">
        <v>8282.3037499999991</v>
      </c>
      <c r="D244" s="9">
        <v>145.19999999999999</v>
      </c>
      <c r="E244" s="1">
        <v>6785.3633333333346</v>
      </c>
      <c r="G244"/>
      <c r="H244" s="4"/>
      <c r="I244" s="2"/>
      <c r="L244" s="1"/>
    </row>
    <row r="245" spans="1:12" x14ac:dyDescent="0.2">
      <c r="A245" s="9">
        <v>165.9</v>
      </c>
      <c r="B245" s="6">
        <v>8236.8140000000021</v>
      </c>
      <c r="D245" s="9">
        <v>145.29999999999998</v>
      </c>
      <c r="E245" s="1">
        <v>2719.28</v>
      </c>
      <c r="G245"/>
      <c r="H245" s="4"/>
      <c r="I245" s="2"/>
      <c r="L245" s="1"/>
    </row>
    <row r="246" spans="1:12" x14ac:dyDescent="0.2">
      <c r="A246" s="9">
        <v>166</v>
      </c>
      <c r="B246" s="6">
        <v>8188.42</v>
      </c>
      <c r="D246" s="9">
        <v>145.4</v>
      </c>
      <c r="E246" s="1">
        <v>10825.26</v>
      </c>
      <c r="G246"/>
      <c r="H246" s="4"/>
      <c r="I246" s="2"/>
      <c r="L246" s="1"/>
    </row>
    <row r="247" spans="1:12" x14ac:dyDescent="0.2">
      <c r="A247" s="9">
        <v>166.1</v>
      </c>
      <c r="B247" s="6">
        <v>14923.958000000002</v>
      </c>
      <c r="D247" s="9">
        <v>145.5</v>
      </c>
      <c r="E247" s="1">
        <v>8310.84</v>
      </c>
      <c r="G247"/>
      <c r="H247" s="4"/>
      <c r="I247" s="2"/>
      <c r="L247" s="1"/>
    </row>
    <row r="248" spans="1:12" x14ac:dyDescent="0.2">
      <c r="A248" s="9">
        <v>166.2</v>
      </c>
      <c r="B248" s="6">
        <v>8407.4800000000014</v>
      </c>
      <c r="D248" s="9">
        <v>145.69999999999999</v>
      </c>
      <c r="E248" s="1">
        <v>12629.17</v>
      </c>
      <c r="G248"/>
      <c r="H248" s="4"/>
      <c r="I248" s="2"/>
      <c r="L248" s="1"/>
    </row>
    <row r="249" spans="1:12" x14ac:dyDescent="0.2">
      <c r="A249" s="9">
        <v>166.29999999999998</v>
      </c>
      <c r="B249" s="6">
        <v>11927.064000000002</v>
      </c>
      <c r="D249" s="9">
        <v>145.9</v>
      </c>
      <c r="E249" s="1">
        <v>4449.47</v>
      </c>
      <c r="G249"/>
      <c r="H249" s="4"/>
      <c r="I249" s="2"/>
      <c r="L249" s="1"/>
    </row>
    <row r="250" spans="1:12" x14ac:dyDescent="0.2">
      <c r="A250" s="9">
        <v>166.4</v>
      </c>
      <c r="B250" s="6">
        <v>6919.6166666666677</v>
      </c>
      <c r="D250" s="9">
        <v>146.1</v>
      </c>
      <c r="E250" s="1">
        <v>20157.947499999998</v>
      </c>
      <c r="G250"/>
      <c r="H250" s="4"/>
      <c r="I250" s="2"/>
      <c r="L250" s="1"/>
    </row>
    <row r="251" spans="1:12" x14ac:dyDescent="0.2">
      <c r="A251" s="9">
        <v>166.5</v>
      </c>
      <c r="B251" s="6">
        <v>8342.24</v>
      </c>
      <c r="D251" s="9">
        <v>146.29999999999998</v>
      </c>
      <c r="E251" s="1">
        <v>7639.42</v>
      </c>
      <c r="G251"/>
      <c r="H251" s="4"/>
      <c r="I251" s="2"/>
      <c r="L251" s="1"/>
    </row>
    <row r="252" spans="1:12" x14ac:dyDescent="0.2">
      <c r="A252" s="9">
        <v>166.6</v>
      </c>
      <c r="B252" s="6">
        <v>9234.9033333333336</v>
      </c>
      <c r="D252" s="9">
        <v>146.4</v>
      </c>
      <c r="E252" s="1">
        <v>9964.06</v>
      </c>
      <c r="G252"/>
      <c r="H252" s="4"/>
      <c r="I252" s="2"/>
      <c r="L252" s="1"/>
    </row>
    <row r="253" spans="1:12" x14ac:dyDescent="0.2">
      <c r="A253" s="9">
        <v>166.7</v>
      </c>
      <c r="B253" s="6">
        <v>26521.8475</v>
      </c>
      <c r="D253" s="9">
        <v>146.5</v>
      </c>
      <c r="E253" s="1">
        <v>16579.71</v>
      </c>
      <c r="G253"/>
      <c r="H253" s="4"/>
      <c r="I253" s="2"/>
      <c r="L253" s="1"/>
    </row>
    <row r="254" spans="1:12" x14ac:dyDescent="0.2">
      <c r="A254" s="9">
        <v>166.79999999999998</v>
      </c>
      <c r="B254" s="6">
        <v>15803.168750000001</v>
      </c>
      <c r="D254" s="9">
        <v>146.69999999999999</v>
      </c>
      <c r="E254" s="1">
        <v>8255.9449999999997</v>
      </c>
      <c r="G254"/>
      <c r="H254" s="4"/>
      <c r="I254" s="2"/>
      <c r="L254" s="1"/>
    </row>
    <row r="255" spans="1:12" x14ac:dyDescent="0.2">
      <c r="A255" s="9">
        <v>166.9</v>
      </c>
      <c r="B255" s="6">
        <v>11892.394999999999</v>
      </c>
      <c r="D255" s="9">
        <v>146.79999999999998</v>
      </c>
      <c r="E255" s="1">
        <v>10550.856666666667</v>
      </c>
      <c r="G255"/>
      <c r="H255" s="4"/>
      <c r="I255" s="2"/>
      <c r="L255" s="1"/>
    </row>
    <row r="256" spans="1:12" x14ac:dyDescent="0.2">
      <c r="A256" s="9">
        <v>167</v>
      </c>
      <c r="B256" s="6">
        <v>11767.644999999999</v>
      </c>
      <c r="D256" s="9">
        <v>146.9</v>
      </c>
      <c r="E256" s="1">
        <v>6158.4366666666674</v>
      </c>
      <c r="G256"/>
      <c r="H256" s="4"/>
      <c r="I256" s="2"/>
      <c r="L256" s="1"/>
    </row>
    <row r="257" spans="1:12" x14ac:dyDescent="0.2">
      <c r="A257" s="9">
        <v>167.1</v>
      </c>
      <c r="B257" s="6">
        <v>9076.1540000000005</v>
      </c>
      <c r="D257" s="9">
        <v>147</v>
      </c>
      <c r="E257" s="1">
        <v>27321.24</v>
      </c>
      <c r="G257"/>
      <c r="H257" s="4"/>
      <c r="I257" s="2"/>
      <c r="L257" s="1"/>
    </row>
    <row r="258" spans="1:12" x14ac:dyDescent="0.2">
      <c r="A258" s="9">
        <v>167.2</v>
      </c>
      <c r="B258" s="6">
        <v>6846.4457142857145</v>
      </c>
      <c r="D258" s="9">
        <v>147.1</v>
      </c>
      <c r="E258" s="1">
        <v>11353.23</v>
      </c>
      <c r="G258"/>
      <c r="H258" s="4"/>
      <c r="I258" s="2"/>
      <c r="L258" s="1"/>
    </row>
    <row r="259" spans="1:12" x14ac:dyDescent="0.2">
      <c r="A259" s="9">
        <v>167.29999999999998</v>
      </c>
      <c r="B259" s="6">
        <v>23007.174999999999</v>
      </c>
      <c r="D259" s="9">
        <v>147.6</v>
      </c>
      <c r="E259" s="1">
        <v>41676.090000000004</v>
      </c>
      <c r="G259"/>
      <c r="H259" s="4"/>
      <c r="I259" s="2"/>
      <c r="L259" s="1"/>
    </row>
    <row r="260" spans="1:12" x14ac:dyDescent="0.2">
      <c r="A260" s="9">
        <v>167.4</v>
      </c>
      <c r="B260" s="6">
        <v>6983.6980000000012</v>
      </c>
      <c r="D260" s="9">
        <v>147.69999999999999</v>
      </c>
      <c r="E260" s="1">
        <v>8780.7466666666678</v>
      </c>
      <c r="G260"/>
      <c r="H260" s="4"/>
      <c r="I260" s="2"/>
      <c r="L260" s="1"/>
    </row>
    <row r="261" spans="1:12" x14ac:dyDescent="0.2">
      <c r="A261" s="9">
        <v>167.5</v>
      </c>
      <c r="B261" s="6">
        <v>7900.8614285714284</v>
      </c>
      <c r="D261" s="9">
        <v>148</v>
      </c>
      <c r="E261" s="1">
        <v>4340.45</v>
      </c>
      <c r="G261"/>
      <c r="H261" s="4"/>
      <c r="I261" s="2"/>
      <c r="L261" s="1"/>
    </row>
    <row r="262" spans="1:12" x14ac:dyDescent="0.2">
      <c r="A262" s="9">
        <v>167.6</v>
      </c>
      <c r="B262" s="6">
        <v>6823.8866666666663</v>
      </c>
      <c r="D262" s="9">
        <v>148.19999999999999</v>
      </c>
      <c r="E262" s="1">
        <v>1744.47</v>
      </c>
      <c r="G262"/>
      <c r="H262" s="4"/>
      <c r="I262" s="2"/>
      <c r="L262" s="1"/>
    </row>
    <row r="263" spans="1:12" x14ac:dyDescent="0.2">
      <c r="A263" s="9">
        <v>167.7</v>
      </c>
      <c r="B263" s="6">
        <v>9215.2733333333326</v>
      </c>
      <c r="D263" s="9">
        <v>148.4</v>
      </c>
      <c r="E263" s="1">
        <v>18806.149999999998</v>
      </c>
      <c r="G263"/>
      <c r="H263" s="4"/>
      <c r="I263" s="2"/>
      <c r="L263" s="1"/>
    </row>
    <row r="264" spans="1:12" x14ac:dyDescent="0.2">
      <c r="A264" s="9">
        <v>167.79999999999998</v>
      </c>
      <c r="B264" s="6">
        <v>20823.146666666667</v>
      </c>
      <c r="D264" s="9">
        <v>148.6</v>
      </c>
      <c r="E264" s="1">
        <v>12244.54</v>
      </c>
      <c r="G264"/>
      <c r="H264" s="4"/>
      <c r="I264" s="2"/>
      <c r="L264" s="1"/>
    </row>
    <row r="265" spans="1:12" x14ac:dyDescent="0.2">
      <c r="A265" s="9">
        <v>167.8</v>
      </c>
      <c r="B265" s="6">
        <v>12975.58</v>
      </c>
      <c r="D265" s="9">
        <v>149</v>
      </c>
      <c r="E265" s="1">
        <v>3176.2900000000004</v>
      </c>
      <c r="G265"/>
      <c r="H265" s="4"/>
      <c r="I265" s="2"/>
      <c r="L265" s="1"/>
    </row>
    <row r="266" spans="1:12" x14ac:dyDescent="0.2">
      <c r="A266" s="9">
        <v>167.9</v>
      </c>
      <c r="B266" s="6">
        <v>10673.403333333334</v>
      </c>
      <c r="D266" s="9">
        <v>149.19999999999999</v>
      </c>
      <c r="E266" s="1">
        <v>8688.86</v>
      </c>
      <c r="G266"/>
      <c r="H266" s="4"/>
      <c r="I266" s="2"/>
      <c r="L266" s="1"/>
    </row>
    <row r="267" spans="1:12" x14ac:dyDescent="0.2">
      <c r="A267" s="9">
        <v>168</v>
      </c>
      <c r="B267" s="6">
        <v>10222.178</v>
      </c>
      <c r="D267" s="9">
        <v>149.29999999999998</v>
      </c>
      <c r="E267" s="1">
        <v>10461.98</v>
      </c>
      <c r="G267"/>
      <c r="H267" s="4"/>
      <c r="I267" s="2"/>
      <c r="L267" s="1"/>
    </row>
    <row r="268" spans="1:12" x14ac:dyDescent="0.2">
      <c r="A268" s="9">
        <v>168.1</v>
      </c>
      <c r="B268" s="6">
        <v>5797.9625000000005</v>
      </c>
      <c r="D268" s="9">
        <v>149.6</v>
      </c>
      <c r="E268" s="1">
        <v>23241.48</v>
      </c>
      <c r="G268"/>
      <c r="H268" s="4"/>
      <c r="I268" s="2"/>
      <c r="L268" s="1"/>
    </row>
    <row r="269" spans="1:12" x14ac:dyDescent="0.2">
      <c r="A269" s="9">
        <v>168.2</v>
      </c>
      <c r="B269" s="6">
        <v>11622.01</v>
      </c>
      <c r="D269" s="9">
        <v>149.79999999999998</v>
      </c>
      <c r="E269" s="1">
        <v>4433.3900000000003</v>
      </c>
      <c r="G269"/>
      <c r="H269" s="4"/>
      <c r="I269" s="2"/>
      <c r="L269" s="1"/>
    </row>
    <row r="270" spans="1:12" x14ac:dyDescent="0.2">
      <c r="A270" s="9">
        <v>168.29999999999998</v>
      </c>
      <c r="B270" s="6">
        <v>5262.9666666666662</v>
      </c>
      <c r="D270" s="9">
        <v>149.9</v>
      </c>
      <c r="E270" s="1">
        <v>2731.92</v>
      </c>
      <c r="G270"/>
      <c r="H270" s="4"/>
      <c r="I270" s="2"/>
      <c r="L270" s="1"/>
    </row>
    <row r="271" spans="1:12" x14ac:dyDescent="0.2">
      <c r="A271" s="9">
        <v>168.4</v>
      </c>
      <c r="B271" s="6">
        <v>6569.2200000000012</v>
      </c>
      <c r="D271" s="9">
        <v>150</v>
      </c>
      <c r="E271" s="1">
        <v>13844.800000000001</v>
      </c>
      <c r="G271"/>
      <c r="H271" s="4"/>
      <c r="I271" s="2"/>
      <c r="L271" s="1"/>
    </row>
    <row r="272" spans="1:12" x14ac:dyDescent="0.2">
      <c r="A272" s="9">
        <v>168.5</v>
      </c>
      <c r="B272" s="6">
        <v>9408.5074999999997</v>
      </c>
      <c r="D272" s="9">
        <v>150.4</v>
      </c>
      <c r="E272" s="1">
        <v>24106.92</v>
      </c>
      <c r="G272"/>
      <c r="H272" s="4"/>
      <c r="I272" s="2"/>
      <c r="L272" s="1"/>
    </row>
    <row r="273" spans="1:12" x14ac:dyDescent="0.2">
      <c r="A273" s="9">
        <v>168.6</v>
      </c>
      <c r="B273" s="6">
        <v>11987.80625</v>
      </c>
      <c r="D273" s="9">
        <v>150.5</v>
      </c>
      <c r="E273" s="1">
        <v>42969.86</v>
      </c>
      <c r="G273"/>
      <c r="H273" s="4"/>
      <c r="I273" s="2"/>
      <c r="L273" s="1"/>
    </row>
    <row r="274" spans="1:12" x14ac:dyDescent="0.2">
      <c r="A274" s="9">
        <v>168.7</v>
      </c>
      <c r="B274" s="6">
        <v>7494.9825000000001</v>
      </c>
      <c r="D274" s="9">
        <v>150.6</v>
      </c>
      <c r="E274" s="1">
        <v>6282.7</v>
      </c>
      <c r="G274"/>
      <c r="H274" s="4"/>
      <c r="I274" s="2"/>
      <c r="L274" s="1"/>
    </row>
    <row r="275" spans="1:12" x14ac:dyDescent="0.2">
      <c r="A275" s="9">
        <v>168.79999999999998</v>
      </c>
      <c r="B275" s="6">
        <v>15002.96</v>
      </c>
      <c r="D275" s="9">
        <v>150.79999999999998</v>
      </c>
      <c r="E275" s="1">
        <v>3268.8500000000004</v>
      </c>
      <c r="G275"/>
      <c r="H275" s="4"/>
      <c r="I275" s="2"/>
      <c r="L275" s="1"/>
    </row>
    <row r="276" spans="1:12" x14ac:dyDescent="0.2">
      <c r="A276" s="9">
        <v>168.9</v>
      </c>
      <c r="B276" s="6">
        <v>4393.71</v>
      </c>
      <c r="D276" s="9">
        <v>150.9</v>
      </c>
      <c r="E276" s="1">
        <v>13607.37</v>
      </c>
      <c r="G276"/>
      <c r="H276" s="4"/>
      <c r="I276" s="2"/>
      <c r="L276" s="1"/>
    </row>
    <row r="277" spans="1:12" x14ac:dyDescent="0.2">
      <c r="A277" s="9">
        <v>169</v>
      </c>
      <c r="B277" s="6">
        <v>14068.939999999999</v>
      </c>
      <c r="D277" s="9">
        <v>151</v>
      </c>
      <c r="E277" s="1">
        <v>10368.710000000001</v>
      </c>
      <c r="G277"/>
      <c r="H277" s="4"/>
      <c r="I277" s="2"/>
      <c r="L277" s="1"/>
    </row>
    <row r="278" spans="1:12" x14ac:dyDescent="0.2">
      <c r="A278" s="9">
        <v>169.1</v>
      </c>
      <c r="B278" s="6">
        <v>13654.909999999998</v>
      </c>
      <c r="D278" s="9">
        <v>151.19999999999999</v>
      </c>
      <c r="E278" s="1">
        <v>2902.9100000000003</v>
      </c>
      <c r="G278"/>
      <c r="H278" s="4"/>
      <c r="I278" s="2"/>
      <c r="L278" s="1"/>
    </row>
    <row r="279" spans="1:12" x14ac:dyDescent="0.2">
      <c r="A279" s="9">
        <v>169.29999999999998</v>
      </c>
      <c r="B279" s="6">
        <v>5116.6350000000002</v>
      </c>
      <c r="D279" s="9">
        <v>151.29999999999998</v>
      </c>
      <c r="E279" s="1">
        <v>17737.239999999998</v>
      </c>
      <c r="G279"/>
      <c r="H279" s="4"/>
      <c r="I279" s="2"/>
      <c r="L279" s="1"/>
    </row>
    <row r="280" spans="1:12" x14ac:dyDescent="0.2">
      <c r="A280" s="9">
        <v>169.4</v>
      </c>
      <c r="B280" s="6">
        <v>9151.130000000001</v>
      </c>
      <c r="D280" s="9">
        <v>151.4</v>
      </c>
      <c r="E280" s="1">
        <v>2490.2800000000002</v>
      </c>
      <c r="G280"/>
      <c r="H280" s="4"/>
      <c r="I280" s="2"/>
      <c r="L280" s="1"/>
    </row>
    <row r="281" spans="1:12" x14ac:dyDescent="0.2">
      <c r="A281" s="9">
        <v>169.5</v>
      </c>
      <c r="B281" s="6">
        <v>20409.635999999999</v>
      </c>
      <c r="D281" s="9">
        <v>151.5</v>
      </c>
      <c r="E281" s="1">
        <v>4890</v>
      </c>
      <c r="G281"/>
      <c r="H281" s="4"/>
      <c r="I281" s="2"/>
      <c r="L281" s="1"/>
    </row>
    <row r="282" spans="1:12" x14ac:dyDescent="0.2">
      <c r="A282" s="9">
        <v>169.6</v>
      </c>
      <c r="B282" s="6">
        <v>13449.487499999999</v>
      </c>
      <c r="D282" s="9">
        <v>151.9</v>
      </c>
      <c r="E282" s="1">
        <v>6289.76</v>
      </c>
      <c r="G282"/>
      <c r="H282" s="4"/>
      <c r="I282" s="2"/>
      <c r="L282" s="1"/>
    </row>
    <row r="283" spans="1:12" x14ac:dyDescent="0.2">
      <c r="A283" s="9">
        <v>169.7</v>
      </c>
      <c r="B283" s="6">
        <v>18973.884000000002</v>
      </c>
      <c r="D283" s="9">
        <v>152</v>
      </c>
      <c r="E283" s="1">
        <v>8891.14</v>
      </c>
      <c r="G283"/>
      <c r="H283" s="4"/>
      <c r="I283" s="2"/>
      <c r="L283" s="1"/>
    </row>
    <row r="284" spans="1:12" x14ac:dyDescent="0.2">
      <c r="A284" s="9">
        <v>169.79999999999998</v>
      </c>
      <c r="B284" s="6">
        <v>26137.595000000001</v>
      </c>
      <c r="D284" s="9">
        <v>152.1</v>
      </c>
      <c r="E284" s="1">
        <v>8516.83</v>
      </c>
      <c r="G284"/>
      <c r="H284" s="4"/>
      <c r="I284" s="2"/>
      <c r="L284" s="1"/>
    </row>
    <row r="285" spans="1:12" x14ac:dyDescent="0.2">
      <c r="A285" s="9">
        <v>169.9</v>
      </c>
      <c r="B285" s="6">
        <v>26978.87142857143</v>
      </c>
      <c r="D285" s="9">
        <v>152.19999999999999</v>
      </c>
      <c r="E285" s="1">
        <v>1728.9</v>
      </c>
      <c r="G285"/>
      <c r="H285" s="4"/>
      <c r="I285" s="2"/>
      <c r="L285" s="1"/>
    </row>
    <row r="286" spans="1:12" x14ac:dyDescent="0.2">
      <c r="A286" s="9">
        <v>170</v>
      </c>
      <c r="B286" s="6">
        <v>5201.8459999999995</v>
      </c>
      <c r="D286" s="9">
        <v>152.4</v>
      </c>
      <c r="E286" s="1">
        <v>2205.0749999999998</v>
      </c>
      <c r="G286"/>
      <c r="H286" s="4"/>
      <c r="I286" s="2"/>
      <c r="L286" s="1"/>
    </row>
    <row r="287" spans="1:12" x14ac:dyDescent="0.2">
      <c r="A287" s="9">
        <v>170.1</v>
      </c>
      <c r="B287" s="6">
        <v>24471.407142857144</v>
      </c>
      <c r="D287" s="9">
        <v>152.5</v>
      </c>
      <c r="E287" s="1">
        <v>2727.4</v>
      </c>
      <c r="G287"/>
      <c r="H287" s="4"/>
      <c r="I287" s="2"/>
      <c r="L287" s="1"/>
    </row>
    <row r="288" spans="1:12" x14ac:dyDescent="0.2">
      <c r="A288" s="9">
        <v>170.2</v>
      </c>
      <c r="B288" s="6">
        <v>11291.50142857143</v>
      </c>
      <c r="D288" s="9">
        <v>152.6</v>
      </c>
      <c r="E288" s="1">
        <v>4922.92</v>
      </c>
      <c r="G288"/>
      <c r="H288" s="4"/>
      <c r="I288" s="2"/>
      <c r="L288" s="1"/>
    </row>
    <row r="289" spans="1:12" x14ac:dyDescent="0.2">
      <c r="A289" s="9">
        <v>170.29999999999998</v>
      </c>
      <c r="B289" s="6">
        <v>5948.3966666666665</v>
      </c>
      <c r="D289" s="9">
        <v>152.69999999999999</v>
      </c>
      <c r="E289" s="1">
        <v>8222.7749999999996</v>
      </c>
      <c r="G289"/>
      <c r="H289" s="4"/>
      <c r="I289" s="2"/>
      <c r="L289" s="1"/>
    </row>
    <row r="290" spans="1:12" x14ac:dyDescent="0.2">
      <c r="A290" s="9">
        <v>170.4</v>
      </c>
      <c r="B290" s="6">
        <v>12625.308000000001</v>
      </c>
      <c r="D290" s="9">
        <v>152.9</v>
      </c>
      <c r="E290" s="1">
        <v>2527.8200000000002</v>
      </c>
      <c r="G290"/>
      <c r="H290" s="4"/>
      <c r="I290" s="2"/>
      <c r="L290" s="1"/>
    </row>
    <row r="291" spans="1:12" x14ac:dyDescent="0.2">
      <c r="A291" s="9">
        <v>170.5</v>
      </c>
      <c r="B291" s="6">
        <v>9725.8666666666668</v>
      </c>
      <c r="D291" s="9">
        <v>153</v>
      </c>
      <c r="E291" s="1">
        <v>10808.800000000001</v>
      </c>
      <c r="G291"/>
      <c r="H291" s="4"/>
      <c r="I291" s="2"/>
      <c r="L291" s="1"/>
    </row>
    <row r="292" spans="1:12" x14ac:dyDescent="0.2">
      <c r="A292" s="9">
        <v>170.6</v>
      </c>
      <c r="B292" s="6">
        <v>22250.133999999998</v>
      </c>
      <c r="D292" s="9">
        <v>153.1</v>
      </c>
      <c r="E292" s="1">
        <v>6340.2450000000008</v>
      </c>
      <c r="G292"/>
      <c r="H292" s="4"/>
      <c r="I292" s="2"/>
      <c r="L292" s="1"/>
    </row>
    <row r="293" spans="1:12" x14ac:dyDescent="0.2">
      <c r="A293" s="9">
        <v>170.7</v>
      </c>
      <c r="B293" s="6">
        <v>18558.977999999999</v>
      </c>
      <c r="D293" s="9">
        <v>153.4</v>
      </c>
      <c r="E293" s="1">
        <v>2207.7000000000003</v>
      </c>
      <c r="G293"/>
      <c r="H293" s="4"/>
      <c r="I293" s="2"/>
      <c r="L293" s="1"/>
    </row>
    <row r="294" spans="1:12" x14ac:dyDescent="0.2">
      <c r="A294" s="9">
        <v>170.79999999999998</v>
      </c>
      <c r="B294" s="6">
        <v>21066.624</v>
      </c>
      <c r="D294" s="9">
        <v>153.6</v>
      </c>
      <c r="E294" s="1">
        <v>8603.83</v>
      </c>
      <c r="G294"/>
      <c r="H294" s="4"/>
      <c r="I294" s="2"/>
      <c r="L294" s="1"/>
    </row>
    <row r="295" spans="1:12" x14ac:dyDescent="0.2">
      <c r="A295" s="9">
        <v>170.9</v>
      </c>
      <c r="B295" s="6">
        <v>6703.31</v>
      </c>
      <c r="D295" s="9">
        <v>153.69999999999999</v>
      </c>
      <c r="E295" s="1">
        <v>12523.61</v>
      </c>
      <c r="G295"/>
      <c r="H295" s="4"/>
      <c r="I295" s="2"/>
      <c r="L295" s="1"/>
    </row>
    <row r="296" spans="1:12" x14ac:dyDescent="0.2">
      <c r="A296" s="9">
        <v>171</v>
      </c>
      <c r="B296" s="6">
        <v>19144.066666666669</v>
      </c>
      <c r="D296" s="9">
        <v>153.79999999999998</v>
      </c>
      <c r="E296" s="1">
        <v>8201.8333333333339</v>
      </c>
      <c r="G296"/>
      <c r="H296" s="4"/>
      <c r="I296" s="2"/>
      <c r="L296" s="1"/>
    </row>
    <row r="297" spans="1:12" x14ac:dyDescent="0.2">
      <c r="A297" s="9">
        <v>171.1</v>
      </c>
      <c r="B297" s="6">
        <v>20373.014999999999</v>
      </c>
      <c r="D297" s="9">
        <v>154</v>
      </c>
      <c r="E297" s="1">
        <v>16657.719999999998</v>
      </c>
      <c r="G297"/>
      <c r="H297" s="4"/>
      <c r="I297" s="2"/>
      <c r="L297" s="1"/>
    </row>
    <row r="298" spans="1:12" x14ac:dyDescent="0.2">
      <c r="A298" s="9">
        <v>171.2</v>
      </c>
      <c r="B298" s="6">
        <v>35463.19</v>
      </c>
      <c r="D298" s="9">
        <v>154.19999999999999</v>
      </c>
      <c r="E298" s="1">
        <v>18418.217499999999</v>
      </c>
      <c r="G298"/>
      <c r="H298" s="4"/>
      <c r="I298" s="2"/>
      <c r="L298" s="1"/>
    </row>
    <row r="299" spans="1:12" x14ac:dyDescent="0.2">
      <c r="A299" s="9">
        <v>171.29999999999998</v>
      </c>
      <c r="B299" s="6">
        <v>23622.216000000004</v>
      </c>
      <c r="D299" s="9">
        <v>154.29999999999998</v>
      </c>
      <c r="E299" s="1">
        <v>8755.61</v>
      </c>
      <c r="G299"/>
      <c r="H299" s="4"/>
      <c r="I299" s="2"/>
      <c r="L299" s="1"/>
    </row>
    <row r="300" spans="1:12" x14ac:dyDescent="0.2">
      <c r="A300" s="9">
        <v>171.4</v>
      </c>
      <c r="B300" s="6">
        <v>7518.0366666666669</v>
      </c>
      <c r="D300" s="9">
        <v>154.4</v>
      </c>
      <c r="E300" s="1">
        <v>4074.46</v>
      </c>
      <c r="G300"/>
      <c r="H300" s="4"/>
      <c r="I300" s="2"/>
      <c r="L300" s="1"/>
    </row>
    <row r="301" spans="1:12" x14ac:dyDescent="0.2">
      <c r="A301" s="9">
        <v>171.5</v>
      </c>
      <c r="B301" s="6">
        <v>6837.37</v>
      </c>
      <c r="D301" s="9">
        <v>154.69999999999999</v>
      </c>
      <c r="E301" s="1">
        <v>10435.07</v>
      </c>
      <c r="G301"/>
      <c r="H301" s="4"/>
      <c r="I301" s="2"/>
      <c r="L301" s="1"/>
    </row>
    <row r="302" spans="1:12" x14ac:dyDescent="0.2">
      <c r="A302" s="9">
        <v>171.6</v>
      </c>
      <c r="B302" s="6">
        <v>18236.070000000003</v>
      </c>
      <c r="D302" s="9">
        <v>154.79999999999998</v>
      </c>
      <c r="E302" s="1">
        <v>3099.2000000000003</v>
      </c>
      <c r="G302"/>
      <c r="H302" s="4"/>
      <c r="I302" s="2"/>
      <c r="L302" s="1"/>
    </row>
    <row r="303" spans="1:12" x14ac:dyDescent="0.2">
      <c r="A303" s="9">
        <v>171.7</v>
      </c>
      <c r="B303" s="6">
        <v>19363.845555555556</v>
      </c>
      <c r="D303" s="9">
        <v>154.9</v>
      </c>
      <c r="E303" s="1">
        <v>6250.4400000000005</v>
      </c>
      <c r="G303"/>
      <c r="H303" s="4"/>
      <c r="I303" s="2"/>
      <c r="L303" s="1"/>
    </row>
    <row r="304" spans="1:12" x14ac:dyDescent="0.2">
      <c r="A304" s="9">
        <v>171.79999999999998</v>
      </c>
      <c r="B304" s="6">
        <v>10750.04</v>
      </c>
      <c r="D304" s="9">
        <v>155</v>
      </c>
      <c r="E304" s="1">
        <v>23668.575000000004</v>
      </c>
      <c r="G304"/>
      <c r="H304" s="4"/>
      <c r="I304" s="2"/>
      <c r="L304" s="1"/>
    </row>
    <row r="305" spans="1:12" x14ac:dyDescent="0.2">
      <c r="A305" s="9">
        <v>171.9</v>
      </c>
      <c r="B305" s="6">
        <v>30591.547500000001</v>
      </c>
      <c r="D305" s="9">
        <v>155.19999999999999</v>
      </c>
      <c r="E305" s="1">
        <v>13616.36</v>
      </c>
      <c r="G305"/>
      <c r="H305" s="4"/>
      <c r="I305" s="2"/>
      <c r="L305" s="1"/>
    </row>
    <row r="306" spans="1:12" x14ac:dyDescent="0.2">
      <c r="A306" s="9">
        <v>172</v>
      </c>
      <c r="B306" s="6">
        <v>24915.05</v>
      </c>
      <c r="D306" s="9">
        <v>155.4</v>
      </c>
      <c r="E306" s="1">
        <v>7742.1100000000006</v>
      </c>
      <c r="G306"/>
      <c r="H306" s="4"/>
      <c r="I306" s="2"/>
      <c r="L306" s="1"/>
    </row>
    <row r="307" spans="1:12" x14ac:dyDescent="0.2">
      <c r="A307" s="9">
        <v>172.1</v>
      </c>
      <c r="B307" s="6">
        <v>15497.789999999999</v>
      </c>
      <c r="D307" s="9">
        <v>155.5</v>
      </c>
      <c r="E307" s="1">
        <v>1163.47</v>
      </c>
      <c r="G307"/>
      <c r="H307" s="4"/>
      <c r="I307" s="2"/>
      <c r="L307" s="1"/>
    </row>
    <row r="308" spans="1:12" x14ac:dyDescent="0.2">
      <c r="A308" s="9">
        <v>172.2</v>
      </c>
      <c r="B308" s="6">
        <v>14429.555000000002</v>
      </c>
      <c r="D308" s="9">
        <v>155.69999999999999</v>
      </c>
      <c r="E308" s="1">
        <v>1241.57</v>
      </c>
      <c r="G308"/>
      <c r="H308" s="4"/>
      <c r="I308" s="2"/>
      <c r="L308" s="1"/>
    </row>
    <row r="309" spans="1:12" x14ac:dyDescent="0.2">
      <c r="A309" s="9">
        <v>172.29999999999998</v>
      </c>
      <c r="B309" s="6">
        <v>19681.837500000001</v>
      </c>
      <c r="D309" s="9">
        <v>155.79999999999998</v>
      </c>
      <c r="E309" s="1">
        <v>5014.4000000000005</v>
      </c>
      <c r="G309"/>
      <c r="H309" s="4"/>
      <c r="I309" s="2"/>
      <c r="L309" s="1"/>
    </row>
    <row r="310" spans="1:12" x14ac:dyDescent="0.2">
      <c r="A310" s="9">
        <v>172.4</v>
      </c>
      <c r="B310" s="6">
        <v>10337.415714285715</v>
      </c>
      <c r="D310" s="9">
        <v>156.29999999999998</v>
      </c>
      <c r="E310" s="1">
        <v>1627.29</v>
      </c>
      <c r="G310"/>
      <c r="H310" s="4"/>
      <c r="I310" s="2"/>
      <c r="L310" s="1"/>
    </row>
    <row r="311" spans="1:12" x14ac:dyDescent="0.2">
      <c r="A311" s="9">
        <v>172.5</v>
      </c>
      <c r="B311" s="6">
        <v>13443.752222222223</v>
      </c>
      <c r="D311" s="9">
        <v>156.5</v>
      </c>
      <c r="E311" s="1">
        <v>7209.5</v>
      </c>
      <c r="G311"/>
      <c r="H311" s="4"/>
      <c r="I311" s="2"/>
      <c r="L311" s="1"/>
    </row>
    <row r="312" spans="1:12" x14ac:dyDescent="0.2">
      <c r="A312" s="9">
        <v>172.6</v>
      </c>
      <c r="B312" s="6">
        <v>14732.478000000003</v>
      </c>
      <c r="D312" s="9">
        <v>156.6</v>
      </c>
      <c r="E312" s="1">
        <v>14313.85</v>
      </c>
      <c r="G312"/>
      <c r="H312" s="4"/>
      <c r="I312" s="2"/>
      <c r="L312" s="1"/>
    </row>
    <row r="313" spans="1:12" x14ac:dyDescent="0.2">
      <c r="A313" s="9">
        <v>172.7</v>
      </c>
      <c r="B313" s="6">
        <v>5312.2020000000002</v>
      </c>
      <c r="D313" s="9">
        <v>156.69999999999999</v>
      </c>
      <c r="E313" s="1">
        <v>2004.29</v>
      </c>
      <c r="G313"/>
      <c r="H313" s="4"/>
      <c r="I313" s="2"/>
      <c r="L313" s="1"/>
    </row>
    <row r="314" spans="1:12" x14ac:dyDescent="0.2">
      <c r="A314" s="9">
        <v>172.79999999999998</v>
      </c>
      <c r="B314" s="6">
        <v>22520.849999999995</v>
      </c>
      <c r="D314" s="9">
        <v>156.79999999999998</v>
      </c>
      <c r="E314" s="1">
        <v>8713.4700000000012</v>
      </c>
      <c r="G314"/>
      <c r="H314" s="4"/>
      <c r="I314" s="2"/>
      <c r="L314" s="1"/>
    </row>
    <row r="315" spans="1:12" x14ac:dyDescent="0.2">
      <c r="A315" s="9">
        <v>172.9</v>
      </c>
      <c r="B315" s="6">
        <v>13065.933999999999</v>
      </c>
      <c r="D315" s="9">
        <v>157</v>
      </c>
      <c r="E315" s="1">
        <v>2473.34</v>
      </c>
      <c r="G315"/>
      <c r="H315" s="4"/>
      <c r="I315" s="2"/>
      <c r="L315" s="1"/>
    </row>
    <row r="316" spans="1:12" x14ac:dyDescent="0.2">
      <c r="A316" s="9">
        <v>173</v>
      </c>
      <c r="B316" s="6">
        <v>19781.122499999998</v>
      </c>
      <c r="D316" s="9">
        <v>157.1</v>
      </c>
      <c r="E316" s="1">
        <v>13019.17</v>
      </c>
      <c r="G316"/>
      <c r="H316" s="4"/>
      <c r="I316" s="2"/>
      <c r="L316" s="1"/>
    </row>
    <row r="317" spans="1:12" x14ac:dyDescent="0.2">
      <c r="A317" s="9">
        <v>173.1</v>
      </c>
      <c r="B317" s="6">
        <v>12333.83</v>
      </c>
      <c r="D317" s="9">
        <v>157.19999999999999</v>
      </c>
      <c r="E317" s="1">
        <v>2130.6800000000003</v>
      </c>
      <c r="G317"/>
      <c r="H317" s="4"/>
      <c r="I317" s="2"/>
      <c r="L317" s="1"/>
    </row>
    <row r="318" spans="1:12" x14ac:dyDescent="0.2">
      <c r="A318" s="9">
        <v>173.2</v>
      </c>
      <c r="B318" s="6">
        <v>46889.270000000004</v>
      </c>
      <c r="D318" s="9">
        <v>157.29999999999998</v>
      </c>
      <c r="E318" s="1">
        <v>8538.2900000000009</v>
      </c>
      <c r="G318"/>
      <c r="H318" s="4"/>
      <c r="I318" s="2"/>
      <c r="L318" s="1"/>
    </row>
    <row r="319" spans="1:12" x14ac:dyDescent="0.2">
      <c r="A319" s="9">
        <v>173.29999999999998</v>
      </c>
      <c r="B319" s="6">
        <v>8823.8433333333323</v>
      </c>
      <c r="D319" s="9">
        <v>157.6</v>
      </c>
      <c r="E319" s="1">
        <v>8904.2100000000009</v>
      </c>
      <c r="G319"/>
      <c r="H319" s="4"/>
      <c r="I319" s="2"/>
      <c r="L319" s="1"/>
    </row>
    <row r="320" spans="1:12" x14ac:dyDescent="0.2">
      <c r="A320" s="9">
        <v>173.4</v>
      </c>
      <c r="B320" s="6">
        <v>29595.649999999998</v>
      </c>
      <c r="D320" s="9">
        <v>157.69999999999999</v>
      </c>
      <c r="E320" s="1">
        <v>16233.225000000002</v>
      </c>
      <c r="G320"/>
      <c r="H320" s="4"/>
      <c r="I320" s="2"/>
      <c r="L320" s="1"/>
    </row>
    <row r="321" spans="1:12" x14ac:dyDescent="0.2">
      <c r="A321" s="9">
        <v>173.5</v>
      </c>
      <c r="B321" s="6">
        <v>15398.546666666667</v>
      </c>
      <c r="D321" s="9">
        <v>157.9</v>
      </c>
      <c r="E321" s="1">
        <v>14043.48</v>
      </c>
      <c r="G321"/>
      <c r="H321" s="4"/>
      <c r="I321" s="2"/>
      <c r="L321" s="1"/>
    </row>
    <row r="322" spans="1:12" x14ac:dyDescent="0.2">
      <c r="A322" s="9">
        <v>173.6</v>
      </c>
      <c r="B322" s="6">
        <v>21483.438333333335</v>
      </c>
      <c r="D322" s="9">
        <v>158</v>
      </c>
      <c r="E322" s="1">
        <v>13112.61</v>
      </c>
      <c r="G322"/>
      <c r="H322" s="4"/>
      <c r="I322" s="2"/>
      <c r="L322" s="1"/>
    </row>
    <row r="323" spans="1:12" x14ac:dyDescent="0.2">
      <c r="A323" s="9">
        <v>173.7</v>
      </c>
      <c r="B323" s="6">
        <v>9272.9283333333315</v>
      </c>
      <c r="D323" s="9">
        <v>158.19999999999999</v>
      </c>
      <c r="E323" s="1">
        <v>9368.7950000000001</v>
      </c>
      <c r="G323"/>
      <c r="H323" s="4"/>
      <c r="I323" s="2"/>
      <c r="L323" s="1"/>
    </row>
    <row r="324" spans="1:12" x14ac:dyDescent="0.2">
      <c r="A324" s="9">
        <v>173.79999999999998</v>
      </c>
      <c r="B324" s="6">
        <v>14317.4925</v>
      </c>
      <c r="D324" s="9">
        <v>158.29999999999998</v>
      </c>
      <c r="E324" s="1">
        <v>10497.240000000002</v>
      </c>
      <c r="G324"/>
      <c r="H324" s="4"/>
      <c r="I324" s="2"/>
      <c r="L324" s="1"/>
    </row>
    <row r="325" spans="1:12" x14ac:dyDescent="0.2">
      <c r="A325" s="9">
        <v>173.9</v>
      </c>
      <c r="B325" s="6">
        <v>22589.044999999998</v>
      </c>
      <c r="D325" s="9">
        <v>158.4</v>
      </c>
      <c r="E325" s="1">
        <v>6826.130000000001</v>
      </c>
      <c r="G325"/>
      <c r="H325" s="4"/>
      <c r="I325" s="2"/>
      <c r="L325" s="1"/>
    </row>
    <row r="326" spans="1:12" x14ac:dyDescent="0.2">
      <c r="A326" s="9">
        <v>174</v>
      </c>
      <c r="B326" s="6">
        <v>18810.244999999999</v>
      </c>
      <c r="D326" s="9">
        <v>158.5</v>
      </c>
      <c r="E326" s="1">
        <v>12643.380000000001</v>
      </c>
      <c r="G326"/>
      <c r="H326" s="4"/>
      <c r="I326" s="2"/>
      <c r="L326" s="1"/>
    </row>
    <row r="327" spans="1:12" x14ac:dyDescent="0.2">
      <c r="A327" s="9">
        <v>174.1</v>
      </c>
      <c r="B327" s="6">
        <v>7855.8600000000006</v>
      </c>
      <c r="D327" s="9">
        <v>158.6</v>
      </c>
      <c r="E327" s="1">
        <v>10269.459999999999</v>
      </c>
      <c r="G327"/>
      <c r="H327" s="4"/>
      <c r="I327" s="2"/>
      <c r="L327" s="1"/>
    </row>
    <row r="328" spans="1:12" x14ac:dyDescent="0.2">
      <c r="A328" s="9">
        <v>174.2</v>
      </c>
      <c r="B328" s="6">
        <v>17043.349999999999</v>
      </c>
      <c r="D328" s="9">
        <v>158.79999999999998</v>
      </c>
      <c r="E328" s="1">
        <v>7441.06</v>
      </c>
      <c r="G328"/>
      <c r="H328" s="4"/>
      <c r="I328" s="2"/>
      <c r="L328" s="1"/>
    </row>
    <row r="329" spans="1:12" x14ac:dyDescent="0.2">
      <c r="A329" s="9">
        <v>174.29999999999998</v>
      </c>
      <c r="B329" s="6">
        <v>12809.266666666665</v>
      </c>
      <c r="D329" s="9">
        <v>158.9</v>
      </c>
      <c r="E329" s="1">
        <v>14590.64</v>
      </c>
      <c r="G329"/>
      <c r="H329" s="4"/>
      <c r="I329" s="2"/>
      <c r="L329" s="1"/>
    </row>
    <row r="330" spans="1:12" x14ac:dyDescent="0.2">
      <c r="A330" s="9">
        <v>174.4</v>
      </c>
      <c r="B330" s="6">
        <v>5412.8280000000004</v>
      </c>
      <c r="D330" s="9">
        <v>159.1</v>
      </c>
      <c r="E330" s="1">
        <v>7845.3050000000003</v>
      </c>
      <c r="G330"/>
      <c r="H330" s="4"/>
      <c r="I330" s="2"/>
      <c r="L330" s="1"/>
    </row>
    <row r="331" spans="1:12" x14ac:dyDescent="0.2">
      <c r="A331" s="9">
        <v>174.5</v>
      </c>
      <c r="B331" s="6">
        <v>20419.891428571431</v>
      </c>
      <c r="D331" s="9">
        <v>159.5</v>
      </c>
      <c r="E331" s="1">
        <v>16776.309999999998</v>
      </c>
      <c r="G331"/>
      <c r="H331" s="4"/>
      <c r="I331" s="2"/>
      <c r="L331" s="1"/>
    </row>
    <row r="332" spans="1:12" x14ac:dyDescent="0.2">
      <c r="A332" s="9">
        <v>174.6</v>
      </c>
      <c r="B332" s="6">
        <v>15118.004285714287</v>
      </c>
      <c r="D332" s="9">
        <v>159.6</v>
      </c>
      <c r="E332" s="1">
        <v>14267.796666666667</v>
      </c>
      <c r="G332"/>
      <c r="H332" s="4"/>
      <c r="I332" s="2"/>
      <c r="L332" s="1"/>
    </row>
    <row r="333" spans="1:12" x14ac:dyDescent="0.2">
      <c r="A333" s="9">
        <v>174.7</v>
      </c>
      <c r="B333" s="6">
        <v>23756.463333333333</v>
      </c>
      <c r="D333" s="9">
        <v>159.69999999999999</v>
      </c>
      <c r="E333" s="1">
        <v>12268.64</v>
      </c>
      <c r="G333"/>
      <c r="H333" s="4"/>
      <c r="I333" s="2"/>
      <c r="L333" s="1"/>
    </row>
    <row r="334" spans="1:12" x14ac:dyDescent="0.2">
      <c r="A334" s="9">
        <v>174.79999999999998</v>
      </c>
      <c r="B334" s="6">
        <v>15715.506666666666</v>
      </c>
      <c r="D334" s="9">
        <v>159.79999999999998</v>
      </c>
      <c r="E334" s="1">
        <v>3208.7900000000004</v>
      </c>
      <c r="G334"/>
      <c r="H334" s="4"/>
      <c r="I334" s="2"/>
      <c r="L334" s="1"/>
    </row>
    <row r="335" spans="1:12" x14ac:dyDescent="0.2">
      <c r="A335" s="9">
        <v>174.9</v>
      </c>
      <c r="B335" s="6">
        <v>7253.56</v>
      </c>
      <c r="D335" s="9">
        <v>160</v>
      </c>
      <c r="E335" s="1">
        <v>17590.169999999998</v>
      </c>
      <c r="G335"/>
      <c r="H335" s="4"/>
      <c r="I335" s="2"/>
      <c r="L335" s="1"/>
    </row>
    <row r="336" spans="1:12" x14ac:dyDescent="0.2">
      <c r="A336" s="9">
        <v>175</v>
      </c>
      <c r="B336" s="6">
        <v>21978.777499999997</v>
      </c>
      <c r="D336" s="9">
        <v>160.19999999999999</v>
      </c>
      <c r="E336" s="1">
        <v>2639.95</v>
      </c>
      <c r="G336"/>
      <c r="H336" s="4"/>
      <c r="I336" s="2"/>
      <c r="L336" s="1"/>
    </row>
    <row r="337" spans="1:12" x14ac:dyDescent="0.2">
      <c r="A337" s="9">
        <v>175.1</v>
      </c>
      <c r="B337" s="6">
        <v>26024.955000000002</v>
      </c>
      <c r="D337" s="9">
        <v>160.29999999999998</v>
      </c>
      <c r="E337" s="1">
        <v>13278.2775</v>
      </c>
      <c r="G337"/>
      <c r="H337" s="4"/>
      <c r="I337" s="2"/>
      <c r="L337" s="1"/>
    </row>
    <row r="338" spans="1:12" x14ac:dyDescent="0.2">
      <c r="A338" s="9">
        <v>175.2</v>
      </c>
      <c r="B338" s="6">
        <v>22864.373333333337</v>
      </c>
      <c r="D338" s="9">
        <v>160.4</v>
      </c>
      <c r="E338" s="1">
        <v>2395.1800000000003</v>
      </c>
      <c r="G338"/>
      <c r="H338" s="4"/>
      <c r="I338" s="2"/>
      <c r="L338" s="1"/>
    </row>
    <row r="339" spans="1:12" x14ac:dyDescent="0.2">
      <c r="A339" s="9">
        <v>175.29999999999998</v>
      </c>
      <c r="B339" s="6">
        <v>35789.292499999996</v>
      </c>
      <c r="D339" s="9">
        <v>160.5</v>
      </c>
      <c r="E339" s="1">
        <v>1137.47</v>
      </c>
      <c r="G339"/>
      <c r="H339" s="4"/>
      <c r="I339" s="2"/>
      <c r="L339" s="1"/>
    </row>
    <row r="340" spans="1:12" x14ac:dyDescent="0.2">
      <c r="A340" s="9">
        <v>175.4</v>
      </c>
      <c r="B340" s="6">
        <v>25216.45</v>
      </c>
      <c r="D340" s="9">
        <v>160.6</v>
      </c>
      <c r="E340" s="1">
        <v>2709.25</v>
      </c>
      <c r="G340"/>
      <c r="H340" s="4"/>
      <c r="I340" s="2"/>
      <c r="L340" s="1"/>
    </row>
    <row r="341" spans="1:12" x14ac:dyDescent="0.2">
      <c r="A341" s="9">
        <v>175.5</v>
      </c>
      <c r="B341" s="6">
        <v>24222.211666666666</v>
      </c>
      <c r="D341" s="9">
        <v>160.69999999999999</v>
      </c>
      <c r="E341" s="1">
        <v>10043.564999999999</v>
      </c>
      <c r="G341"/>
      <c r="H341" s="4"/>
      <c r="I341" s="2"/>
      <c r="L341" s="1"/>
    </row>
    <row r="342" spans="1:12" x14ac:dyDescent="0.2">
      <c r="A342" s="9">
        <v>175.6</v>
      </c>
      <c r="B342" s="6">
        <v>4256.6150000000007</v>
      </c>
      <c r="D342" s="9">
        <v>160.79999999999998</v>
      </c>
      <c r="E342" s="1">
        <v>13224.06</v>
      </c>
      <c r="G342"/>
      <c r="H342" s="4"/>
      <c r="I342" s="2"/>
      <c r="L342" s="1"/>
    </row>
    <row r="343" spans="1:12" x14ac:dyDescent="0.2">
      <c r="A343" s="9">
        <v>175.79999999999998</v>
      </c>
      <c r="B343" s="6">
        <v>1607.52</v>
      </c>
      <c r="D343" s="9">
        <v>161</v>
      </c>
      <c r="E343" s="1">
        <v>2362.23</v>
      </c>
      <c r="G343"/>
      <c r="H343" s="4"/>
      <c r="I343" s="2"/>
      <c r="L343" s="1"/>
    </row>
    <row r="344" spans="1:12" x14ac:dyDescent="0.2">
      <c r="A344" s="9">
        <v>175.9</v>
      </c>
      <c r="B344" s="6">
        <v>22333.776666666668</v>
      </c>
      <c r="D344" s="9">
        <v>161.19999999999999</v>
      </c>
      <c r="E344" s="1">
        <v>26018.959999999999</v>
      </c>
      <c r="G344"/>
      <c r="H344" s="4"/>
      <c r="I344" s="2"/>
      <c r="L344" s="1"/>
    </row>
    <row r="345" spans="1:12" x14ac:dyDescent="0.2">
      <c r="A345" s="9">
        <v>176</v>
      </c>
      <c r="B345" s="6">
        <v>7158.3350000000009</v>
      </c>
      <c r="D345" s="9">
        <v>161.5</v>
      </c>
      <c r="E345" s="1">
        <v>4992.38</v>
      </c>
      <c r="G345"/>
      <c r="H345" s="4"/>
      <c r="I345" s="2"/>
      <c r="L345" s="1"/>
    </row>
    <row r="346" spans="1:12" x14ac:dyDescent="0.2">
      <c r="A346" s="9">
        <v>176.1</v>
      </c>
      <c r="B346" s="6">
        <v>22046.942500000001</v>
      </c>
      <c r="D346" s="9">
        <v>161.69999999999999</v>
      </c>
      <c r="E346" s="1">
        <v>3490.55</v>
      </c>
      <c r="G346"/>
      <c r="H346" s="4"/>
      <c r="I346" s="2"/>
      <c r="L346" s="1"/>
    </row>
    <row r="347" spans="1:12" x14ac:dyDescent="0.2">
      <c r="A347" s="9">
        <v>176.2</v>
      </c>
      <c r="B347" s="6">
        <v>16776.309999999998</v>
      </c>
      <c r="D347" s="9">
        <v>162</v>
      </c>
      <c r="E347" s="1">
        <v>9140.9600000000009</v>
      </c>
      <c r="G347"/>
      <c r="H347" s="4"/>
      <c r="I347" s="2"/>
      <c r="L347" s="1"/>
    </row>
    <row r="348" spans="1:12" x14ac:dyDescent="0.2">
      <c r="A348" s="9">
        <v>176.29999999999998</v>
      </c>
      <c r="B348" s="6">
        <v>33131.703333333331</v>
      </c>
      <c r="D348" s="9">
        <v>162.1</v>
      </c>
      <c r="E348" s="1">
        <v>4719.74</v>
      </c>
      <c r="G348"/>
      <c r="H348" s="4"/>
      <c r="I348" s="2"/>
      <c r="L348" s="1"/>
    </row>
    <row r="349" spans="1:12" x14ac:dyDescent="0.2">
      <c r="A349" s="9">
        <v>176.4</v>
      </c>
      <c r="B349" s="6">
        <v>28073.676666666666</v>
      </c>
      <c r="D349" s="9">
        <v>162.19999999999999</v>
      </c>
      <c r="E349" s="1">
        <v>15518.19</v>
      </c>
      <c r="G349"/>
      <c r="H349" s="4"/>
      <c r="I349" s="2"/>
      <c r="L349" s="1"/>
    </row>
    <row r="350" spans="1:12" x14ac:dyDescent="0.2">
      <c r="A350" s="9">
        <v>176.5</v>
      </c>
      <c r="B350" s="6">
        <v>9259.1016666666674</v>
      </c>
      <c r="D350" s="9">
        <v>162.29999999999998</v>
      </c>
      <c r="E350" s="1">
        <v>6518.2275000000009</v>
      </c>
      <c r="G350"/>
      <c r="H350" s="4"/>
      <c r="I350" s="2"/>
      <c r="L350" s="1"/>
    </row>
    <row r="351" spans="1:12" x14ac:dyDescent="0.2">
      <c r="A351" s="9">
        <v>176.6</v>
      </c>
      <c r="B351" s="6">
        <v>7546.8050000000003</v>
      </c>
      <c r="D351" s="9">
        <v>162.4</v>
      </c>
      <c r="E351" s="1">
        <v>21456.695</v>
      </c>
      <c r="G351"/>
      <c r="H351" s="4"/>
      <c r="I351" s="2"/>
      <c r="L351" s="1"/>
    </row>
    <row r="352" spans="1:12" x14ac:dyDescent="0.2">
      <c r="A352" s="9">
        <v>176.7</v>
      </c>
      <c r="B352" s="6">
        <v>11394.315000000001</v>
      </c>
      <c r="D352" s="9">
        <v>162.5</v>
      </c>
      <c r="E352" s="1">
        <v>6986.7</v>
      </c>
      <c r="G352"/>
      <c r="H352" s="4"/>
      <c r="I352" s="2"/>
      <c r="L352" s="1"/>
    </row>
    <row r="353" spans="1:12" x14ac:dyDescent="0.2">
      <c r="A353" s="9">
        <v>176.79999999999998</v>
      </c>
      <c r="B353" s="6">
        <v>9181.49</v>
      </c>
      <c r="D353" s="9">
        <v>162.79999999999998</v>
      </c>
      <c r="E353" s="1">
        <v>9386.17</v>
      </c>
      <c r="G353"/>
      <c r="H353" s="4"/>
      <c r="I353" s="2"/>
      <c r="L353" s="1"/>
    </row>
    <row r="354" spans="1:12" x14ac:dyDescent="0.2">
      <c r="A354" s="9">
        <v>176.9</v>
      </c>
      <c r="B354" s="6">
        <v>4456.1128571428571</v>
      </c>
      <c r="D354" s="9">
        <v>162.9</v>
      </c>
      <c r="E354" s="1">
        <v>3484.34</v>
      </c>
      <c r="G354"/>
      <c r="H354" s="4"/>
      <c r="I354" s="2"/>
      <c r="L354" s="1"/>
    </row>
    <row r="355" spans="1:12" x14ac:dyDescent="0.2">
      <c r="A355" s="9">
        <v>177</v>
      </c>
      <c r="B355" s="6">
        <v>17684.878000000004</v>
      </c>
      <c r="D355" s="9">
        <v>163</v>
      </c>
      <c r="E355" s="1">
        <v>30284.649999999998</v>
      </c>
      <c r="G355"/>
      <c r="H355" s="4"/>
      <c r="I355" s="2"/>
      <c r="L355" s="1"/>
    </row>
    <row r="356" spans="1:12" x14ac:dyDescent="0.2">
      <c r="A356" s="9">
        <v>177.1</v>
      </c>
      <c r="B356" s="6">
        <v>15337.296000000002</v>
      </c>
      <c r="D356" s="9">
        <v>163.1</v>
      </c>
      <c r="E356" s="1">
        <v>27533.919999999998</v>
      </c>
      <c r="G356"/>
      <c r="H356" s="4"/>
      <c r="I356" s="2"/>
      <c r="L356" s="1"/>
    </row>
    <row r="357" spans="1:12" x14ac:dyDescent="0.2">
      <c r="A357" s="9">
        <v>177.2</v>
      </c>
      <c r="B357" s="6">
        <v>9174.8760000000002</v>
      </c>
      <c r="D357" s="9">
        <v>163.19999999999999</v>
      </c>
      <c r="E357" s="1">
        <v>18767.739999999998</v>
      </c>
      <c r="G357"/>
      <c r="H357" s="4"/>
      <c r="I357" s="2"/>
      <c r="L357" s="1"/>
    </row>
    <row r="358" spans="1:12" x14ac:dyDescent="0.2">
      <c r="A358" s="9">
        <v>177.29999999999998</v>
      </c>
      <c r="B358" s="6">
        <v>11879.103999999999</v>
      </c>
      <c r="D358" s="9">
        <v>163.29999999999998</v>
      </c>
      <c r="E358" s="1">
        <v>2404.7400000000002</v>
      </c>
      <c r="G358"/>
      <c r="H358" s="4"/>
      <c r="I358" s="2"/>
      <c r="L358" s="1"/>
    </row>
    <row r="359" spans="1:12" x14ac:dyDescent="0.2">
      <c r="A359" s="9">
        <v>177.4</v>
      </c>
      <c r="B359" s="6">
        <v>9891.1066666666666</v>
      </c>
      <c r="D359" s="9">
        <v>163.5</v>
      </c>
      <c r="E359" s="1">
        <v>33900.660000000003</v>
      </c>
      <c r="G359"/>
      <c r="H359" s="4"/>
      <c r="I359" s="2"/>
      <c r="L359" s="1"/>
    </row>
    <row r="360" spans="1:12" x14ac:dyDescent="0.2">
      <c r="A360" s="9">
        <v>177.5</v>
      </c>
      <c r="B360" s="6">
        <v>13777.556666666665</v>
      </c>
      <c r="D360" s="9">
        <v>163.6</v>
      </c>
      <c r="E360" s="1">
        <v>11503.616666666667</v>
      </c>
      <c r="G360"/>
      <c r="H360" s="4"/>
      <c r="I360" s="2"/>
      <c r="L360" s="1"/>
    </row>
    <row r="361" spans="1:12" x14ac:dyDescent="0.2">
      <c r="A361" s="9">
        <v>177.6</v>
      </c>
      <c r="B361" s="6">
        <v>10651.619999999999</v>
      </c>
      <c r="D361" s="9">
        <v>163.79999999999998</v>
      </c>
      <c r="E361" s="1">
        <v>22144.039999999997</v>
      </c>
      <c r="G361"/>
      <c r="H361" s="4"/>
      <c r="I361" s="2"/>
      <c r="L361" s="1"/>
    </row>
    <row r="362" spans="1:12" x14ac:dyDescent="0.2">
      <c r="A362" s="9">
        <v>177.7</v>
      </c>
      <c r="B362" s="6">
        <v>16416.272499999999</v>
      </c>
      <c r="D362" s="9">
        <v>163.9</v>
      </c>
      <c r="E362" s="1">
        <v>1242.26</v>
      </c>
      <c r="G362"/>
      <c r="H362" s="4"/>
      <c r="I362" s="2"/>
      <c r="L362" s="1"/>
    </row>
    <row r="363" spans="1:12" x14ac:dyDescent="0.2">
      <c r="A363" s="9">
        <v>177.79999999999998</v>
      </c>
      <c r="B363" s="6">
        <v>29048.973333333339</v>
      </c>
      <c r="D363" s="9">
        <v>164.1</v>
      </c>
      <c r="E363" s="1">
        <v>12915.58</v>
      </c>
      <c r="G363"/>
      <c r="H363" s="4"/>
      <c r="I363" s="2"/>
      <c r="L363" s="1"/>
    </row>
    <row r="364" spans="1:12" x14ac:dyDescent="0.2">
      <c r="A364" s="9">
        <v>177.9</v>
      </c>
      <c r="B364" s="6">
        <v>23476.04</v>
      </c>
      <c r="D364" s="9">
        <v>164.2</v>
      </c>
      <c r="E364" s="1">
        <v>3558.63</v>
      </c>
      <c r="G364"/>
      <c r="H364" s="4"/>
      <c r="I364" s="2"/>
      <c r="L364" s="1"/>
    </row>
    <row r="365" spans="1:12" x14ac:dyDescent="0.2">
      <c r="A365" s="9">
        <v>178</v>
      </c>
      <c r="B365" s="6">
        <v>19932.006666666664</v>
      </c>
      <c r="D365" s="9">
        <v>164.29999999999998</v>
      </c>
      <c r="E365" s="1">
        <v>3556.9300000000003</v>
      </c>
      <c r="G365"/>
      <c r="H365" s="4"/>
      <c r="I365" s="2"/>
      <c r="L365" s="1"/>
    </row>
    <row r="366" spans="1:12" x14ac:dyDescent="0.2">
      <c r="A366" s="9">
        <v>178.1</v>
      </c>
      <c r="B366" s="6">
        <v>30408.073333333334</v>
      </c>
      <c r="D366" s="9">
        <v>164.4</v>
      </c>
      <c r="E366" s="1">
        <v>11743.94</v>
      </c>
      <c r="G366"/>
      <c r="H366" s="4"/>
      <c r="I366" s="2"/>
      <c r="L366" s="1"/>
    </row>
    <row r="367" spans="1:12" x14ac:dyDescent="0.2">
      <c r="A367" s="9">
        <v>178.2</v>
      </c>
      <c r="B367" s="6">
        <v>18664.875</v>
      </c>
      <c r="D367" s="9">
        <v>164.5</v>
      </c>
      <c r="E367" s="1">
        <v>6198.76</v>
      </c>
      <c r="G367"/>
      <c r="H367" s="4"/>
      <c r="I367" s="2"/>
      <c r="L367" s="1"/>
    </row>
    <row r="368" spans="1:12" x14ac:dyDescent="0.2">
      <c r="A368" s="9">
        <v>178.29999999999998</v>
      </c>
      <c r="B368" s="6">
        <v>7162.02</v>
      </c>
      <c r="D368" s="9">
        <v>164.7</v>
      </c>
      <c r="E368" s="1">
        <v>1137.02</v>
      </c>
      <c r="G368"/>
      <c r="H368" s="4"/>
      <c r="I368" s="2"/>
      <c r="L368" s="1"/>
    </row>
    <row r="369" spans="1:12" x14ac:dyDescent="0.2">
      <c r="A369" s="9">
        <v>178.4</v>
      </c>
      <c r="B369" s="6">
        <v>14064.198</v>
      </c>
      <c r="D369" s="9">
        <v>164.79999999999998</v>
      </c>
      <c r="E369" s="1">
        <v>9812.1</v>
      </c>
      <c r="G369"/>
      <c r="H369" s="4"/>
      <c r="I369" s="2"/>
      <c r="L369" s="1"/>
    </row>
    <row r="370" spans="1:12" x14ac:dyDescent="0.2">
      <c r="A370" s="9">
        <v>178.5</v>
      </c>
      <c r="B370" s="6">
        <v>15447.669999999998</v>
      </c>
      <c r="D370" s="9">
        <v>165.1</v>
      </c>
      <c r="E370" s="1">
        <v>5042.2000000000007</v>
      </c>
      <c r="G370"/>
      <c r="H370" s="4"/>
      <c r="I370" s="2"/>
      <c r="L370" s="1"/>
    </row>
    <row r="371" spans="1:12" x14ac:dyDescent="0.2">
      <c r="A371" s="9">
        <v>178.6</v>
      </c>
      <c r="B371" s="6">
        <v>18687.964999999997</v>
      </c>
      <c r="D371" s="9">
        <v>165.2</v>
      </c>
      <c r="E371" s="1">
        <v>11516.205000000002</v>
      </c>
      <c r="G371"/>
      <c r="H371" s="4"/>
      <c r="I371" s="2"/>
      <c r="L371" s="1"/>
    </row>
    <row r="372" spans="1:12" x14ac:dyDescent="0.2">
      <c r="A372" s="9">
        <v>178.7</v>
      </c>
      <c r="B372" s="6">
        <v>18267.932000000001</v>
      </c>
      <c r="D372" s="9">
        <v>165.29999999999998</v>
      </c>
      <c r="E372" s="1">
        <v>23288.929999999997</v>
      </c>
      <c r="G372"/>
      <c r="H372" s="4"/>
      <c r="I372" s="2"/>
      <c r="L372" s="1"/>
    </row>
    <row r="373" spans="1:12" x14ac:dyDescent="0.2">
      <c r="A373" s="9">
        <v>178.79999999999998</v>
      </c>
      <c r="B373" s="6">
        <v>12303.43</v>
      </c>
      <c r="D373" s="9">
        <v>165.4</v>
      </c>
      <c r="E373" s="1">
        <v>7169.7275</v>
      </c>
      <c r="G373"/>
      <c r="H373" s="4"/>
      <c r="I373" s="2"/>
      <c r="L373" s="1"/>
    </row>
    <row r="374" spans="1:12" x14ac:dyDescent="0.2">
      <c r="A374" s="9">
        <v>178.9</v>
      </c>
      <c r="B374" s="6">
        <v>17079.156666666666</v>
      </c>
      <c r="D374" s="9">
        <v>165.6</v>
      </c>
      <c r="E374" s="1">
        <v>13929.81</v>
      </c>
      <c r="G374"/>
      <c r="H374" s="4"/>
      <c r="I374" s="2"/>
      <c r="L374" s="1"/>
    </row>
    <row r="375" spans="1:12" x14ac:dyDescent="0.2">
      <c r="A375" s="9">
        <v>179</v>
      </c>
      <c r="B375" s="6">
        <v>13993.413333333336</v>
      </c>
      <c r="D375" s="9">
        <v>165.9</v>
      </c>
      <c r="E375" s="1">
        <v>6855.8250000000007</v>
      </c>
      <c r="G375"/>
      <c r="H375" s="4"/>
      <c r="I375" s="2"/>
      <c r="L375" s="1"/>
    </row>
    <row r="376" spans="1:12" x14ac:dyDescent="0.2">
      <c r="A376" s="9">
        <v>179.1</v>
      </c>
      <c r="B376" s="6">
        <v>19740.274999999998</v>
      </c>
      <c r="D376" s="9">
        <v>166</v>
      </c>
      <c r="E376" s="1">
        <v>6255.8875000000007</v>
      </c>
      <c r="G376"/>
      <c r="H376" s="4"/>
      <c r="I376" s="2"/>
      <c r="L376" s="1"/>
    </row>
    <row r="377" spans="1:12" x14ac:dyDescent="0.2">
      <c r="A377" s="9">
        <v>179.2</v>
      </c>
      <c r="B377" s="6">
        <v>31706.116666666669</v>
      </c>
      <c r="D377" s="9">
        <v>166.1</v>
      </c>
      <c r="E377" s="1">
        <v>15309.522499999999</v>
      </c>
      <c r="G377"/>
      <c r="H377" s="4"/>
      <c r="I377" s="2"/>
      <c r="L377" s="1"/>
    </row>
    <row r="378" spans="1:12" x14ac:dyDescent="0.2">
      <c r="A378" s="9">
        <v>179.29999999999998</v>
      </c>
      <c r="B378" s="6">
        <v>23442.781999999999</v>
      </c>
      <c r="D378" s="9">
        <v>166.4</v>
      </c>
      <c r="E378" s="1">
        <v>11394.07</v>
      </c>
      <c r="G378"/>
      <c r="H378" s="4"/>
      <c r="I378" s="2"/>
      <c r="L378" s="1"/>
    </row>
    <row r="379" spans="1:12" x14ac:dyDescent="0.2">
      <c r="A379" s="9">
        <v>179.4</v>
      </c>
      <c r="B379" s="6">
        <v>2020.56</v>
      </c>
      <c r="D379" s="9">
        <v>166.6</v>
      </c>
      <c r="E379" s="1">
        <v>12943.900000000003</v>
      </c>
      <c r="G379"/>
      <c r="H379" s="4"/>
      <c r="I379" s="2"/>
      <c r="L379" s="1"/>
    </row>
    <row r="380" spans="1:12" x14ac:dyDescent="0.2">
      <c r="A380" s="9">
        <v>179.5</v>
      </c>
      <c r="B380" s="6">
        <v>18819.9725</v>
      </c>
      <c r="D380" s="9">
        <v>166.7</v>
      </c>
      <c r="E380" s="1">
        <v>15681.195</v>
      </c>
      <c r="G380"/>
      <c r="H380" s="4"/>
      <c r="I380" s="2"/>
      <c r="L380" s="1"/>
    </row>
    <row r="381" spans="1:12" x14ac:dyDescent="0.2">
      <c r="A381" s="9">
        <v>179.6</v>
      </c>
      <c r="B381" s="6">
        <v>5611.99</v>
      </c>
      <c r="D381" s="9">
        <v>166.79999999999998</v>
      </c>
      <c r="E381" s="1">
        <v>11803.654999999999</v>
      </c>
      <c r="G381"/>
      <c r="H381" s="4"/>
      <c r="I381" s="2"/>
      <c r="L381" s="1"/>
    </row>
    <row r="382" spans="1:12" x14ac:dyDescent="0.2">
      <c r="A382" s="9">
        <v>179.7</v>
      </c>
      <c r="B382" s="6">
        <v>10229.76</v>
      </c>
      <c r="D382" s="9">
        <v>166.9</v>
      </c>
      <c r="E382" s="1">
        <v>6141.2175000000007</v>
      </c>
      <c r="G382"/>
      <c r="H382" s="4"/>
      <c r="I382" s="2"/>
      <c r="L382" s="1"/>
    </row>
    <row r="383" spans="1:12" x14ac:dyDescent="0.2">
      <c r="A383" s="9">
        <v>179.79999999999998</v>
      </c>
      <c r="B383" s="6">
        <v>6661.8449999999993</v>
      </c>
      <c r="D383" s="9">
        <v>167.1</v>
      </c>
      <c r="E383" s="1">
        <v>28287.899999999998</v>
      </c>
      <c r="G383"/>
      <c r="H383" s="4"/>
      <c r="I383" s="2"/>
      <c r="L383" s="1"/>
    </row>
    <row r="384" spans="1:12" x14ac:dyDescent="0.2">
      <c r="A384" s="9">
        <v>179.9</v>
      </c>
      <c r="B384" s="6">
        <v>19171.825000000001</v>
      </c>
      <c r="D384" s="9">
        <v>167.29999999999998</v>
      </c>
      <c r="E384" s="1">
        <v>10115.01</v>
      </c>
      <c r="G384"/>
      <c r="H384" s="4"/>
      <c r="I384" s="2"/>
      <c r="L384" s="1"/>
    </row>
    <row r="385" spans="1:12" x14ac:dyDescent="0.2">
      <c r="A385" s="9">
        <v>180</v>
      </c>
      <c r="B385" s="6">
        <v>21183.542000000001</v>
      </c>
      <c r="D385" s="9">
        <v>167.6</v>
      </c>
      <c r="E385" s="1">
        <v>10073.093333333334</v>
      </c>
      <c r="G385"/>
      <c r="H385" s="4"/>
      <c r="I385" s="2"/>
      <c r="L385" s="1"/>
    </row>
    <row r="386" spans="1:12" x14ac:dyDescent="0.2">
      <c r="A386" s="9">
        <v>180.1</v>
      </c>
      <c r="B386" s="6">
        <v>23563.019999999997</v>
      </c>
      <c r="D386" s="9">
        <v>167.7</v>
      </c>
      <c r="E386" s="1">
        <v>10803.264999999999</v>
      </c>
      <c r="G386"/>
      <c r="H386" s="4"/>
      <c r="I386" s="2"/>
      <c r="L386" s="1"/>
    </row>
    <row r="387" spans="1:12" x14ac:dyDescent="0.2">
      <c r="A387" s="9">
        <v>180.2</v>
      </c>
      <c r="B387" s="6">
        <v>29800.91</v>
      </c>
      <c r="D387" s="9">
        <v>167.9</v>
      </c>
      <c r="E387" s="1">
        <v>16757.947499999998</v>
      </c>
      <c r="G387"/>
      <c r="H387" s="4"/>
      <c r="I387" s="2"/>
      <c r="L387" s="1"/>
    </row>
    <row r="388" spans="1:12" x14ac:dyDescent="0.2">
      <c r="A388" s="9">
        <v>180.29999999999998</v>
      </c>
      <c r="B388" s="6">
        <v>23307.390000000003</v>
      </c>
      <c r="D388" s="9">
        <v>168.1</v>
      </c>
      <c r="E388" s="1">
        <v>14256.2</v>
      </c>
      <c r="G388"/>
      <c r="H388" s="4"/>
      <c r="I388" s="2"/>
      <c r="L388" s="1"/>
    </row>
    <row r="389" spans="1:12" x14ac:dyDescent="0.2">
      <c r="A389" s="9">
        <v>180.4</v>
      </c>
      <c r="B389" s="6">
        <v>11872.706666666667</v>
      </c>
      <c r="D389" s="9">
        <v>168.29999999999998</v>
      </c>
      <c r="E389" s="1">
        <v>14385.659999999998</v>
      </c>
      <c r="G389"/>
      <c r="H389" s="4"/>
      <c r="I389" s="2"/>
      <c r="L389" s="1"/>
    </row>
    <row r="390" spans="1:12" x14ac:dyDescent="0.2">
      <c r="A390" s="9">
        <v>180.5</v>
      </c>
      <c r="B390" s="6">
        <v>9561.26</v>
      </c>
      <c r="D390" s="9">
        <v>168.5</v>
      </c>
      <c r="E390" s="1">
        <v>6275.915</v>
      </c>
      <c r="G390"/>
      <c r="H390" s="4"/>
      <c r="I390" s="2"/>
      <c r="L390" s="1"/>
    </row>
    <row r="391" spans="1:12" x14ac:dyDescent="0.2">
      <c r="A391" s="9">
        <v>180.6</v>
      </c>
      <c r="B391" s="6">
        <v>12979.48</v>
      </c>
      <c r="D391" s="9">
        <v>168.6</v>
      </c>
      <c r="E391" s="1">
        <v>15646.92</v>
      </c>
      <c r="G391"/>
      <c r="H391" s="4"/>
      <c r="I391" s="2"/>
      <c r="L391" s="1"/>
    </row>
    <row r="392" spans="1:12" x14ac:dyDescent="0.2">
      <c r="A392" s="9">
        <v>180.7</v>
      </c>
      <c r="B392" s="6">
        <v>12586.182499999999</v>
      </c>
      <c r="D392" s="9">
        <v>168.7</v>
      </c>
      <c r="E392" s="1">
        <v>8527.5400000000009</v>
      </c>
      <c r="G392"/>
      <c r="H392" s="4"/>
      <c r="I392" s="2"/>
      <c r="L392" s="1"/>
    </row>
    <row r="393" spans="1:12" x14ac:dyDescent="0.2">
      <c r="A393" s="9">
        <v>180.79999999999998</v>
      </c>
      <c r="B393" s="6">
        <v>26105.155000000002</v>
      </c>
      <c r="D393" s="9">
        <v>168.79999999999998</v>
      </c>
      <c r="E393" s="1">
        <v>9267.2900000000009</v>
      </c>
      <c r="G393"/>
      <c r="H393" s="4"/>
      <c r="I393" s="2"/>
      <c r="L393" s="1"/>
    </row>
    <row r="394" spans="1:12" x14ac:dyDescent="0.2">
      <c r="A394" s="9">
        <v>180.9</v>
      </c>
      <c r="B394" s="6">
        <v>24667.42</v>
      </c>
      <c r="D394" s="9">
        <v>168.9</v>
      </c>
      <c r="E394" s="1">
        <v>2904.09</v>
      </c>
      <c r="G394"/>
      <c r="H394" s="4"/>
      <c r="I394" s="2"/>
      <c r="L394" s="1"/>
    </row>
    <row r="395" spans="1:12" x14ac:dyDescent="0.2">
      <c r="A395" s="9">
        <v>181</v>
      </c>
      <c r="B395" s="6">
        <v>2974.13</v>
      </c>
      <c r="D395" s="9">
        <v>169</v>
      </c>
      <c r="E395" s="1">
        <v>6899.21</v>
      </c>
      <c r="G395"/>
      <c r="H395" s="4"/>
      <c r="I395" s="2"/>
      <c r="L395" s="1"/>
    </row>
    <row r="396" spans="1:12" x14ac:dyDescent="0.2">
      <c r="A396" s="9">
        <v>181.1</v>
      </c>
      <c r="B396" s="6">
        <v>17187.190000000002</v>
      </c>
      <c r="D396" s="9">
        <v>169.1</v>
      </c>
      <c r="E396" s="1">
        <v>16586.5</v>
      </c>
      <c r="G396"/>
      <c r="H396" s="4"/>
      <c r="I396" s="2"/>
      <c r="L396" s="1"/>
    </row>
    <row r="397" spans="1:12" x14ac:dyDescent="0.2">
      <c r="A397" s="9">
        <v>181.2</v>
      </c>
      <c r="B397" s="6">
        <v>10325.210000000001</v>
      </c>
      <c r="D397" s="9">
        <v>169.29999999999998</v>
      </c>
      <c r="E397" s="1">
        <v>6555.08</v>
      </c>
      <c r="G397"/>
      <c r="H397" s="4"/>
      <c r="I397" s="2"/>
      <c r="L397" s="1"/>
    </row>
    <row r="398" spans="1:12" x14ac:dyDescent="0.2">
      <c r="A398" s="9">
        <v>181.29999999999998</v>
      </c>
      <c r="B398" s="6">
        <v>14119.912499999999</v>
      </c>
      <c r="D398" s="9">
        <v>169.4</v>
      </c>
      <c r="E398" s="1">
        <v>7731.8600000000006</v>
      </c>
      <c r="G398"/>
      <c r="H398" s="4"/>
      <c r="I398" s="2"/>
      <c r="L398" s="1"/>
    </row>
    <row r="399" spans="1:12" x14ac:dyDescent="0.2">
      <c r="A399" s="9">
        <v>181.4</v>
      </c>
      <c r="B399" s="6">
        <v>17541.513333333332</v>
      </c>
      <c r="D399" s="9">
        <v>169.5</v>
      </c>
      <c r="E399" s="1">
        <v>15301.906666666668</v>
      </c>
      <c r="G399"/>
      <c r="H399" s="4"/>
      <c r="I399" s="2"/>
      <c r="L399" s="1"/>
    </row>
    <row r="400" spans="1:12" x14ac:dyDescent="0.2">
      <c r="A400" s="9">
        <v>181.5</v>
      </c>
      <c r="B400" s="6">
        <v>20594.395</v>
      </c>
      <c r="D400" s="9">
        <v>169.7</v>
      </c>
      <c r="E400" s="1">
        <v>12231.62</v>
      </c>
      <c r="G400"/>
      <c r="H400" s="4"/>
      <c r="I400" s="2"/>
      <c r="L400" s="1"/>
    </row>
    <row r="401" spans="1:12" x14ac:dyDescent="0.2">
      <c r="A401" s="9">
        <v>181.6</v>
      </c>
      <c r="B401" s="6">
        <v>24163.724999999999</v>
      </c>
      <c r="D401" s="9">
        <v>169.79999999999998</v>
      </c>
      <c r="E401" s="1">
        <v>10739.165000000001</v>
      </c>
      <c r="G401"/>
      <c r="H401" s="4"/>
      <c r="I401" s="2"/>
      <c r="L401" s="1"/>
    </row>
    <row r="402" spans="1:12" x14ac:dyDescent="0.2">
      <c r="A402" s="9">
        <v>181.7</v>
      </c>
      <c r="B402" s="6">
        <v>6999.4000000000005</v>
      </c>
      <c r="D402" s="9">
        <v>170</v>
      </c>
      <c r="E402" s="1">
        <v>10270.985000000001</v>
      </c>
      <c r="G402"/>
      <c r="H402" s="4"/>
      <c r="I402" s="2"/>
      <c r="L402" s="1"/>
    </row>
    <row r="403" spans="1:12" x14ac:dyDescent="0.2">
      <c r="A403" s="9">
        <v>181.79999999999998</v>
      </c>
      <c r="B403" s="6">
        <v>35309.730000000003</v>
      </c>
      <c r="D403" s="9">
        <v>170.1</v>
      </c>
      <c r="E403" s="1">
        <v>10017.504999999999</v>
      </c>
      <c r="G403"/>
      <c r="H403" s="4"/>
      <c r="I403" s="2"/>
      <c r="L403" s="1"/>
    </row>
    <row r="404" spans="1:12" x14ac:dyDescent="0.2">
      <c r="A404" s="9">
        <v>181.9</v>
      </c>
      <c r="B404" s="6">
        <v>2196.21</v>
      </c>
      <c r="D404" s="9">
        <v>170.2</v>
      </c>
      <c r="E404" s="1">
        <v>17836.955000000002</v>
      </c>
      <c r="G404"/>
      <c r="H404" s="4"/>
      <c r="I404" s="2"/>
      <c r="L404" s="1"/>
    </row>
    <row r="405" spans="1:12" x14ac:dyDescent="0.2">
      <c r="A405" s="9">
        <v>182</v>
      </c>
      <c r="B405" s="6">
        <v>22802.014999999999</v>
      </c>
      <c r="D405" s="9">
        <v>170.4</v>
      </c>
      <c r="E405" s="1">
        <v>8689.8350000000009</v>
      </c>
      <c r="G405"/>
      <c r="H405" s="4"/>
      <c r="I405" s="2"/>
      <c r="L405" s="1"/>
    </row>
    <row r="406" spans="1:12" x14ac:dyDescent="0.2">
      <c r="A406" s="9">
        <v>182.1</v>
      </c>
      <c r="B406" s="6">
        <v>17481.510000000002</v>
      </c>
      <c r="D406" s="9">
        <v>170.5</v>
      </c>
      <c r="E406" s="1">
        <v>1737.3799999999999</v>
      </c>
      <c r="G406"/>
      <c r="H406" s="4"/>
      <c r="I406" s="2"/>
      <c r="L406" s="1"/>
    </row>
    <row r="407" spans="1:12" x14ac:dyDescent="0.2">
      <c r="A407" s="9">
        <v>182.2</v>
      </c>
      <c r="B407" s="6">
        <v>2318.8200000000002</v>
      </c>
      <c r="D407" s="9">
        <v>170.7</v>
      </c>
      <c r="E407" s="1">
        <v>10370.92</v>
      </c>
      <c r="G407"/>
      <c r="H407" s="4"/>
      <c r="I407" s="2"/>
      <c r="L407" s="1"/>
    </row>
    <row r="408" spans="1:12" x14ac:dyDescent="0.2">
      <c r="A408" s="9">
        <v>182.29999999999998</v>
      </c>
      <c r="B408" s="6">
        <v>32355.725000000002</v>
      </c>
      <c r="D408" s="9">
        <v>171.2</v>
      </c>
      <c r="E408" s="1">
        <v>2302.3000000000002</v>
      </c>
      <c r="G408"/>
      <c r="H408" s="4"/>
      <c r="I408" s="2"/>
      <c r="L408" s="1"/>
    </row>
    <row r="409" spans="1:12" x14ac:dyDescent="0.2">
      <c r="A409" s="9">
        <v>182.4</v>
      </c>
      <c r="B409" s="6">
        <v>18246.5</v>
      </c>
      <c r="D409" s="9">
        <v>171.29999999999998</v>
      </c>
      <c r="E409" s="1">
        <v>21741.78</v>
      </c>
      <c r="G409"/>
      <c r="H409" s="4"/>
      <c r="I409" s="2"/>
      <c r="L409" s="1"/>
    </row>
    <row r="410" spans="1:12" x14ac:dyDescent="0.2">
      <c r="A410" s="9">
        <v>182.5</v>
      </c>
      <c r="B410" s="6">
        <v>8932.09</v>
      </c>
      <c r="D410" s="9">
        <v>171.4</v>
      </c>
      <c r="E410" s="1">
        <v>8631.2699999999986</v>
      </c>
      <c r="G410"/>
      <c r="H410" s="4"/>
      <c r="I410" s="2"/>
      <c r="L410" s="1"/>
    </row>
    <row r="411" spans="1:12" x14ac:dyDescent="0.2">
      <c r="A411" s="9">
        <v>182.6</v>
      </c>
      <c r="B411" s="6">
        <v>20806.712500000001</v>
      </c>
      <c r="D411" s="9">
        <v>171.5</v>
      </c>
      <c r="E411" s="1">
        <v>4234.93</v>
      </c>
      <c r="G411"/>
      <c r="H411" s="4"/>
      <c r="I411" s="2"/>
      <c r="L411" s="1"/>
    </row>
    <row r="412" spans="1:12" x14ac:dyDescent="0.2">
      <c r="A412" s="9">
        <v>182.7</v>
      </c>
      <c r="B412" s="6">
        <v>37214.895000000004</v>
      </c>
      <c r="D412" s="9">
        <v>171.6</v>
      </c>
      <c r="E412" s="1">
        <v>10702.65</v>
      </c>
      <c r="G412"/>
      <c r="H412" s="4"/>
      <c r="I412" s="2"/>
      <c r="L412" s="1"/>
    </row>
    <row r="413" spans="1:12" x14ac:dyDescent="0.2">
      <c r="A413" s="9">
        <v>182.79999999999998</v>
      </c>
      <c r="B413" s="6">
        <v>16875.10666666667</v>
      </c>
      <c r="D413" s="9">
        <v>171.7</v>
      </c>
      <c r="E413" s="1">
        <v>16780.275000000001</v>
      </c>
      <c r="G413"/>
      <c r="H413" s="4"/>
      <c r="I413" s="2"/>
      <c r="L413" s="1"/>
    </row>
    <row r="414" spans="1:12" x14ac:dyDescent="0.2">
      <c r="A414" s="9">
        <v>182.9</v>
      </c>
      <c r="B414" s="6">
        <v>17748.509999999998</v>
      </c>
      <c r="D414" s="9">
        <v>171.79999999999998</v>
      </c>
      <c r="E414" s="1">
        <v>4646.76</v>
      </c>
      <c r="G414"/>
      <c r="H414" s="4"/>
      <c r="I414" s="2"/>
      <c r="L414" s="1"/>
    </row>
    <row r="415" spans="1:12" x14ac:dyDescent="0.2">
      <c r="A415" s="9">
        <v>183</v>
      </c>
      <c r="B415" s="6">
        <v>3554.21</v>
      </c>
      <c r="D415" s="9">
        <v>171.9</v>
      </c>
      <c r="E415" s="1">
        <v>4749.97</v>
      </c>
      <c r="G415"/>
      <c r="H415" s="4"/>
      <c r="I415" s="2"/>
      <c r="L415" s="1"/>
    </row>
    <row r="416" spans="1:12" x14ac:dyDescent="0.2">
      <c r="A416" s="9">
        <v>183.1</v>
      </c>
      <c r="B416" s="6">
        <v>20283.91</v>
      </c>
      <c r="D416" s="9">
        <v>172.1</v>
      </c>
      <c r="E416" s="1">
        <v>27155.084999999999</v>
      </c>
      <c r="G416"/>
      <c r="H416" s="4"/>
      <c r="I416" s="2"/>
      <c r="L416" s="1"/>
    </row>
    <row r="417" spans="1:12" x14ac:dyDescent="0.2">
      <c r="A417" s="9">
        <v>183.2</v>
      </c>
      <c r="B417" s="6">
        <v>24692.934999999998</v>
      </c>
      <c r="D417" s="9">
        <v>172.2</v>
      </c>
      <c r="E417" s="1">
        <v>9734.9233333333323</v>
      </c>
      <c r="G417"/>
      <c r="H417" s="4"/>
      <c r="I417" s="2"/>
      <c r="L417" s="1"/>
    </row>
    <row r="418" spans="1:12" x14ac:dyDescent="0.2">
      <c r="A418" s="9">
        <v>183.29999999999998</v>
      </c>
      <c r="B418" s="6">
        <v>7508.82</v>
      </c>
      <c r="D418" s="9">
        <v>172.29999999999998</v>
      </c>
      <c r="E418" s="1">
        <v>9583.9</v>
      </c>
      <c r="G418"/>
      <c r="H418" s="4"/>
      <c r="I418" s="2"/>
      <c r="L418" s="1"/>
    </row>
    <row r="419" spans="1:12" x14ac:dyDescent="0.2">
      <c r="A419" s="9">
        <v>183.4</v>
      </c>
      <c r="B419" s="6">
        <v>27037.919999999998</v>
      </c>
      <c r="D419" s="9">
        <v>172.5</v>
      </c>
      <c r="E419" s="1">
        <v>4260.75</v>
      </c>
      <c r="G419"/>
      <c r="H419" s="4"/>
      <c r="I419" s="2"/>
      <c r="L419" s="1"/>
    </row>
    <row r="420" spans="1:12" x14ac:dyDescent="0.2">
      <c r="A420" s="9">
        <v>183.5</v>
      </c>
      <c r="B420" s="6">
        <v>9432.09</v>
      </c>
      <c r="D420" s="9">
        <v>172.7</v>
      </c>
      <c r="E420" s="1">
        <v>36219.410000000003</v>
      </c>
      <c r="G420"/>
      <c r="H420" s="4"/>
      <c r="I420" s="2"/>
      <c r="L420" s="1"/>
    </row>
    <row r="421" spans="1:12" x14ac:dyDescent="0.2">
      <c r="A421" s="9">
        <v>183.6</v>
      </c>
      <c r="B421" s="6">
        <v>11045.053333333331</v>
      </c>
      <c r="D421" s="9">
        <v>172.79999999999998</v>
      </c>
      <c r="E421" s="1">
        <v>27207.463333333333</v>
      </c>
      <c r="G421"/>
      <c r="H421" s="4"/>
      <c r="I421" s="2"/>
      <c r="L421" s="1"/>
    </row>
    <row r="422" spans="1:12" x14ac:dyDescent="0.2">
      <c r="A422" s="9">
        <v>183.7</v>
      </c>
      <c r="B422" s="6">
        <v>10308.883333333331</v>
      </c>
      <c r="D422" s="9">
        <v>173.1</v>
      </c>
      <c r="E422" s="1">
        <v>6187.7800000000007</v>
      </c>
      <c r="G422"/>
      <c r="H422" s="4"/>
      <c r="I422" s="2"/>
      <c r="L422" s="1"/>
    </row>
    <row r="423" spans="1:12" x14ac:dyDescent="0.2">
      <c r="A423" s="9">
        <v>183.79999999999998</v>
      </c>
      <c r="B423" s="6">
        <v>18608.269999999997</v>
      </c>
      <c r="D423" s="9">
        <v>173.2</v>
      </c>
      <c r="E423" s="1">
        <v>7935.3</v>
      </c>
      <c r="G423"/>
      <c r="H423" s="4"/>
      <c r="I423" s="2"/>
      <c r="L423" s="1"/>
    </row>
    <row r="424" spans="1:12" x14ac:dyDescent="0.2">
      <c r="A424" s="9">
        <v>183.9</v>
      </c>
      <c r="B424" s="6">
        <v>26795</v>
      </c>
      <c r="D424" s="9">
        <v>173.29999999999998</v>
      </c>
      <c r="E424" s="1">
        <v>5778.3</v>
      </c>
      <c r="G424"/>
      <c r="H424" s="4"/>
      <c r="I424" s="2"/>
      <c r="L424" s="1"/>
    </row>
    <row r="425" spans="1:12" x14ac:dyDescent="0.2">
      <c r="A425" s="9">
        <v>184</v>
      </c>
      <c r="B425" s="6">
        <v>21880.82</v>
      </c>
      <c r="D425" s="9">
        <v>173.4</v>
      </c>
      <c r="E425" s="1">
        <v>19964.75</v>
      </c>
      <c r="G425"/>
      <c r="H425" s="4"/>
      <c r="I425" s="2"/>
      <c r="L425" s="1"/>
    </row>
    <row r="426" spans="1:12" x14ac:dyDescent="0.2">
      <c r="A426" s="9">
        <v>184.1</v>
      </c>
      <c r="B426" s="6">
        <v>45710.21</v>
      </c>
      <c r="D426" s="9">
        <v>173.6</v>
      </c>
      <c r="E426" s="1">
        <v>44400.41</v>
      </c>
      <c r="G426"/>
      <c r="H426" s="4"/>
      <c r="I426" s="2"/>
      <c r="L426" s="1"/>
    </row>
    <row r="427" spans="1:12" x14ac:dyDescent="0.2">
      <c r="A427" s="9">
        <v>184.2</v>
      </c>
      <c r="B427" s="6">
        <v>18545.67666666667</v>
      </c>
      <c r="D427" s="9">
        <v>173.7</v>
      </c>
      <c r="E427" s="1">
        <v>2211.1400000000003</v>
      </c>
      <c r="G427"/>
      <c r="H427" s="4"/>
      <c r="I427" s="2"/>
      <c r="L427" s="1"/>
    </row>
    <row r="428" spans="1:12" x14ac:dyDescent="0.2">
      <c r="A428" s="9">
        <v>184.29999999999998</v>
      </c>
      <c r="B428" s="6">
        <v>8825.09</v>
      </c>
      <c r="D428" s="9">
        <v>173.79999999999998</v>
      </c>
      <c r="E428" s="1">
        <v>20773.629999999997</v>
      </c>
      <c r="G428"/>
      <c r="H428" s="4"/>
      <c r="I428" s="2"/>
      <c r="L428" s="1"/>
    </row>
    <row r="429" spans="1:12" x14ac:dyDescent="0.2">
      <c r="A429" s="9">
        <v>184.4</v>
      </c>
      <c r="B429" s="6">
        <v>8978.19</v>
      </c>
      <c r="D429" s="9">
        <v>173.9</v>
      </c>
      <c r="E429" s="1">
        <v>3956.0800000000004</v>
      </c>
      <c r="G429"/>
      <c r="H429" s="4"/>
      <c r="I429" s="2"/>
      <c r="L429" s="1"/>
    </row>
    <row r="430" spans="1:12" x14ac:dyDescent="0.2">
      <c r="A430" s="9">
        <v>184.5</v>
      </c>
      <c r="B430" s="6">
        <v>23626.524999999998</v>
      </c>
      <c r="D430" s="9">
        <v>174.1</v>
      </c>
      <c r="E430" s="1">
        <v>11709.62</v>
      </c>
      <c r="G430"/>
      <c r="H430" s="4"/>
      <c r="I430" s="2"/>
      <c r="L430" s="1"/>
    </row>
    <row r="431" spans="1:12" x14ac:dyDescent="0.2">
      <c r="A431" s="9">
        <v>184.6</v>
      </c>
      <c r="B431" s="6">
        <v>10316.183333333332</v>
      </c>
      <c r="D431" s="9">
        <v>174.29999999999998</v>
      </c>
      <c r="E431" s="1">
        <v>7201.71</v>
      </c>
      <c r="G431"/>
      <c r="H431" s="4"/>
      <c r="I431" s="2"/>
      <c r="L431" s="1"/>
    </row>
    <row r="432" spans="1:12" x14ac:dyDescent="0.2">
      <c r="A432" s="9">
        <v>184.7</v>
      </c>
      <c r="B432" s="6">
        <v>19491.71</v>
      </c>
      <c r="D432" s="9">
        <v>174.4</v>
      </c>
      <c r="E432" s="1">
        <v>2979.0200000000004</v>
      </c>
      <c r="G432"/>
      <c r="H432" s="4"/>
      <c r="I432" s="2"/>
      <c r="L432" s="1"/>
    </row>
    <row r="433" spans="1:12" x14ac:dyDescent="0.2">
      <c r="A433" s="9">
        <v>184.79999999999998</v>
      </c>
      <c r="B433" s="6">
        <v>5846.92</v>
      </c>
      <c r="D433" s="9">
        <v>174.5</v>
      </c>
      <c r="E433" s="1">
        <v>10736.880000000001</v>
      </c>
      <c r="G433"/>
      <c r="H433" s="4"/>
      <c r="I433" s="2"/>
      <c r="L433" s="1"/>
    </row>
    <row r="434" spans="1:12" x14ac:dyDescent="0.2">
      <c r="A434" s="9">
        <v>185</v>
      </c>
      <c r="B434" s="6">
        <v>16839.423333333336</v>
      </c>
      <c r="D434" s="9">
        <v>174.7</v>
      </c>
      <c r="E434" s="1">
        <v>12547.485000000001</v>
      </c>
      <c r="G434"/>
      <c r="H434" s="4"/>
      <c r="I434" s="2"/>
      <c r="L434" s="1"/>
    </row>
    <row r="435" spans="1:12" x14ac:dyDescent="0.2">
      <c r="A435" s="9">
        <v>185.1</v>
      </c>
      <c r="B435" s="6">
        <v>48970.25</v>
      </c>
      <c r="D435" s="9">
        <v>174.79999999999998</v>
      </c>
      <c r="E435" s="1">
        <v>10319.58</v>
      </c>
      <c r="G435"/>
      <c r="H435" s="4"/>
      <c r="I435" s="2"/>
      <c r="L435" s="1"/>
    </row>
    <row r="436" spans="1:12" x14ac:dyDescent="0.2">
      <c r="A436" s="9">
        <v>185.2</v>
      </c>
      <c r="B436" s="6">
        <v>8347.17</v>
      </c>
      <c r="D436" s="9">
        <v>174.9</v>
      </c>
      <c r="E436" s="1">
        <v>8836.06</v>
      </c>
      <c r="G436"/>
      <c r="H436" s="4"/>
      <c r="I436" s="2"/>
      <c r="L436" s="1"/>
    </row>
    <row r="437" spans="1:12" x14ac:dyDescent="0.2">
      <c r="A437" s="9">
        <v>185.4</v>
      </c>
      <c r="B437" s="6">
        <v>27917.343333333334</v>
      </c>
      <c r="D437" s="9">
        <v>175.1</v>
      </c>
      <c r="E437" s="1">
        <v>11455.28</v>
      </c>
      <c r="G437"/>
      <c r="H437" s="4"/>
      <c r="I437" s="2"/>
      <c r="L437" s="1"/>
    </row>
    <row r="438" spans="1:12" x14ac:dyDescent="0.2">
      <c r="A438" s="9">
        <v>185.5</v>
      </c>
      <c r="B438" s="6">
        <v>14358.37</v>
      </c>
      <c r="D438" s="9">
        <v>175.2</v>
      </c>
      <c r="E438" s="1">
        <v>11363.29</v>
      </c>
      <c r="G438"/>
      <c r="H438" s="4"/>
      <c r="I438" s="2"/>
      <c r="L438" s="1"/>
    </row>
    <row r="439" spans="1:12" x14ac:dyDescent="0.2">
      <c r="A439" s="9">
        <v>185.7</v>
      </c>
      <c r="B439" s="6">
        <v>4158.0600000000004</v>
      </c>
      <c r="D439" s="9">
        <v>175.4</v>
      </c>
      <c r="E439" s="1">
        <v>20296.87</v>
      </c>
      <c r="G439"/>
      <c r="H439" s="4"/>
      <c r="I439" s="2"/>
      <c r="L439" s="1"/>
    </row>
    <row r="440" spans="1:12" x14ac:dyDescent="0.2">
      <c r="A440" s="9">
        <v>185.79999999999998</v>
      </c>
      <c r="B440" s="6">
        <v>5274.38</v>
      </c>
      <c r="D440" s="9">
        <v>175.6</v>
      </c>
      <c r="E440" s="1">
        <v>4601.22</v>
      </c>
      <c r="G440"/>
      <c r="H440" s="4"/>
      <c r="I440" s="2"/>
      <c r="L440" s="1"/>
    </row>
    <row r="441" spans="1:12" x14ac:dyDescent="0.2">
      <c r="A441" s="9">
        <v>186</v>
      </c>
      <c r="B441" s="6">
        <v>30221.10666666667</v>
      </c>
      <c r="D441" s="9">
        <v>175.7</v>
      </c>
      <c r="E441" s="1">
        <v>13765.66</v>
      </c>
      <c r="G441"/>
      <c r="H441" s="4"/>
      <c r="I441" s="2"/>
      <c r="L441" s="1"/>
    </row>
    <row r="442" spans="1:12" x14ac:dyDescent="0.2">
      <c r="A442" s="9">
        <v>186.1</v>
      </c>
      <c r="B442" s="6">
        <v>7284.8150000000005</v>
      </c>
      <c r="D442" s="9">
        <v>175.79999999999998</v>
      </c>
      <c r="E442" s="1">
        <v>5080.1000000000004</v>
      </c>
      <c r="G442"/>
      <c r="H442" s="4"/>
      <c r="I442" s="2"/>
      <c r="L442" s="1"/>
    </row>
    <row r="443" spans="1:12" x14ac:dyDescent="0.2">
      <c r="A443" s="9">
        <v>186.29999999999998</v>
      </c>
      <c r="B443" s="6">
        <v>8522.68</v>
      </c>
      <c r="D443" s="9">
        <v>175.9</v>
      </c>
      <c r="E443" s="1">
        <v>9820.0250000000015</v>
      </c>
      <c r="G443"/>
      <c r="H443" s="4"/>
      <c r="I443" s="2"/>
      <c r="L443" s="1"/>
    </row>
    <row r="444" spans="1:12" x14ac:dyDescent="0.2">
      <c r="A444" s="9">
        <v>186.6</v>
      </c>
      <c r="B444" s="6">
        <v>9253.2224999999999</v>
      </c>
      <c r="D444" s="9">
        <v>176</v>
      </c>
      <c r="E444" s="1">
        <v>47496.5</v>
      </c>
      <c r="G444"/>
      <c r="H444" s="4"/>
      <c r="I444" s="2"/>
      <c r="L444" s="1"/>
    </row>
    <row r="445" spans="1:12" x14ac:dyDescent="0.2">
      <c r="A445" s="9">
        <v>186.7</v>
      </c>
      <c r="B445" s="6">
        <v>14319.04</v>
      </c>
      <c r="D445" s="9">
        <v>176.5</v>
      </c>
      <c r="E445" s="1">
        <v>6593.7150000000001</v>
      </c>
      <c r="G445"/>
      <c r="H445" s="4"/>
      <c r="I445" s="2"/>
      <c r="L445" s="1"/>
    </row>
    <row r="446" spans="1:12" x14ac:dyDescent="0.2">
      <c r="A446" s="9">
        <v>186.79999999999998</v>
      </c>
      <c r="B446" s="6">
        <v>8222.0275000000001</v>
      </c>
      <c r="D446" s="9">
        <v>176.6</v>
      </c>
      <c r="E446" s="1">
        <v>9227.4349999999995</v>
      </c>
      <c r="G446"/>
      <c r="H446" s="4"/>
      <c r="I446" s="2"/>
      <c r="L446" s="1"/>
    </row>
    <row r="447" spans="1:12" x14ac:dyDescent="0.2">
      <c r="A447" s="9">
        <v>186.9</v>
      </c>
      <c r="B447" s="6">
        <v>44423.810000000005</v>
      </c>
      <c r="D447" s="9">
        <v>176.7</v>
      </c>
      <c r="E447" s="1">
        <v>4391.6750000000002</v>
      </c>
      <c r="G447"/>
      <c r="H447" s="4"/>
      <c r="I447" s="2"/>
      <c r="L447" s="1"/>
    </row>
    <row r="448" spans="1:12" x14ac:dyDescent="0.2">
      <c r="A448" s="9">
        <v>187.1</v>
      </c>
      <c r="B448" s="6">
        <v>10602.39</v>
      </c>
      <c r="D448" s="9">
        <v>176.79999999999998</v>
      </c>
      <c r="E448" s="1">
        <v>9283.4125000000004</v>
      </c>
      <c r="G448"/>
      <c r="H448" s="4"/>
      <c r="I448" s="2"/>
      <c r="L448" s="1"/>
    </row>
    <row r="449" spans="1:12" x14ac:dyDescent="0.2">
      <c r="A449" s="9">
        <v>187.2</v>
      </c>
      <c r="B449" s="6">
        <v>4463.21</v>
      </c>
      <c r="D449" s="9">
        <v>177</v>
      </c>
      <c r="E449" s="1">
        <v>8278.7549999999992</v>
      </c>
      <c r="G449"/>
      <c r="H449" s="4"/>
      <c r="I449" s="2"/>
      <c r="L449" s="1"/>
    </row>
    <row r="450" spans="1:12" x14ac:dyDescent="0.2">
      <c r="A450" s="9">
        <v>187.6</v>
      </c>
      <c r="B450" s="6">
        <v>6198.125</v>
      </c>
      <c r="D450" s="9">
        <v>177.1</v>
      </c>
      <c r="E450" s="1">
        <v>6058.6333333333341</v>
      </c>
      <c r="G450"/>
      <c r="H450" s="4"/>
      <c r="I450" s="2"/>
      <c r="L450" s="1"/>
    </row>
    <row r="451" spans="1:12" x14ac:dyDescent="0.2">
      <c r="A451" s="9">
        <v>187.7</v>
      </c>
      <c r="B451" s="6">
        <v>45702.03</v>
      </c>
      <c r="D451" s="9">
        <v>177.29999999999998</v>
      </c>
      <c r="E451" s="1">
        <v>8130.4849999999997</v>
      </c>
      <c r="G451"/>
      <c r="H451" s="4"/>
      <c r="I451" s="2"/>
      <c r="L451" s="1"/>
    </row>
    <row r="452" spans="1:12" x14ac:dyDescent="0.2">
      <c r="A452" s="9">
        <v>187.79999999999998</v>
      </c>
      <c r="B452" s="6">
        <v>15170.07</v>
      </c>
      <c r="D452" s="9">
        <v>177.6</v>
      </c>
      <c r="E452" s="1">
        <v>8827.2100000000009</v>
      </c>
      <c r="G452"/>
      <c r="H452" s="4"/>
      <c r="I452" s="2"/>
      <c r="L452" s="1"/>
    </row>
    <row r="453" spans="1:12" x14ac:dyDescent="0.2">
      <c r="A453" s="9">
        <v>188.1</v>
      </c>
      <c r="B453" s="6">
        <v>1149.4000000000001</v>
      </c>
      <c r="D453" s="9">
        <v>177.7</v>
      </c>
      <c r="E453" s="1">
        <v>8782.4699999999993</v>
      </c>
      <c r="G453"/>
      <c r="H453" s="4"/>
      <c r="I453" s="2"/>
      <c r="L453" s="1"/>
    </row>
    <row r="454" spans="1:12" x14ac:dyDescent="0.2">
      <c r="A454" s="9">
        <v>188.2</v>
      </c>
      <c r="B454" s="6">
        <v>32548.35</v>
      </c>
      <c r="D454" s="9">
        <v>177.9</v>
      </c>
      <c r="E454" s="1">
        <v>5976.84</v>
      </c>
      <c r="G454"/>
      <c r="H454" s="4"/>
      <c r="I454" s="2"/>
      <c r="L454" s="1"/>
    </row>
    <row r="455" spans="1:12" x14ac:dyDescent="0.2">
      <c r="A455" s="9">
        <v>188.4</v>
      </c>
      <c r="B455" s="6">
        <v>5472.45</v>
      </c>
      <c r="D455" s="9">
        <v>178</v>
      </c>
      <c r="E455" s="1">
        <v>10959.7</v>
      </c>
      <c r="G455"/>
      <c r="H455" s="4"/>
      <c r="I455" s="2"/>
      <c r="L455" s="1"/>
    </row>
    <row r="456" spans="1:12" x14ac:dyDescent="0.2">
      <c r="A456" s="9">
        <v>188.5</v>
      </c>
      <c r="B456" s="6">
        <v>14484.115000000002</v>
      </c>
      <c r="D456" s="9">
        <v>178.2</v>
      </c>
      <c r="E456" s="1">
        <v>2138.085</v>
      </c>
      <c r="G456"/>
      <c r="H456" s="4"/>
      <c r="I456" s="2"/>
      <c r="L456" s="1"/>
    </row>
    <row r="457" spans="1:12" x14ac:dyDescent="0.2">
      <c r="A457" s="9">
        <v>188.79999999999998</v>
      </c>
      <c r="B457" s="6">
        <v>1633.97</v>
      </c>
      <c r="D457" s="9">
        <v>178.29999999999998</v>
      </c>
      <c r="E457" s="1">
        <v>8280.630000000001</v>
      </c>
      <c r="G457"/>
      <c r="H457" s="4"/>
      <c r="I457" s="2"/>
      <c r="L457" s="1"/>
    </row>
    <row r="458" spans="1:12" x14ac:dyDescent="0.2">
      <c r="A458" s="9">
        <v>189.2</v>
      </c>
      <c r="B458" s="6">
        <v>28818.1875</v>
      </c>
      <c r="D458" s="9">
        <v>178.4</v>
      </c>
      <c r="E458" s="1">
        <v>5836.5300000000007</v>
      </c>
      <c r="G458"/>
      <c r="H458" s="4"/>
      <c r="I458" s="2"/>
      <c r="L458" s="1"/>
    </row>
    <row r="459" spans="1:12" x14ac:dyDescent="0.2">
      <c r="A459" s="9">
        <v>189.4</v>
      </c>
      <c r="B459" s="6">
        <v>22667.195</v>
      </c>
      <c r="D459" s="9">
        <v>178.5</v>
      </c>
      <c r="E459" s="1">
        <v>6686.4400000000005</v>
      </c>
      <c r="G459"/>
      <c r="H459" s="4"/>
      <c r="I459" s="2"/>
      <c r="L459" s="1"/>
    </row>
    <row r="460" spans="1:12" x14ac:dyDescent="0.2">
      <c r="A460" s="9">
        <v>190.1</v>
      </c>
      <c r="B460" s="6">
        <v>47291.060000000005</v>
      </c>
      <c r="D460" s="9">
        <v>178.6</v>
      </c>
      <c r="E460" s="1">
        <v>15386.823333333334</v>
      </c>
      <c r="G460"/>
      <c r="H460" s="4"/>
      <c r="I460" s="2"/>
      <c r="L460" s="1"/>
    </row>
    <row r="461" spans="1:12" x14ac:dyDescent="0.2">
      <c r="A461" s="9">
        <v>190.4</v>
      </c>
      <c r="B461" s="6">
        <v>1146.8</v>
      </c>
      <c r="D461" s="9">
        <v>178.7</v>
      </c>
      <c r="E461" s="1">
        <v>3757.8500000000004</v>
      </c>
      <c r="G461"/>
      <c r="H461" s="4"/>
      <c r="I461" s="2"/>
      <c r="L461" s="1"/>
    </row>
    <row r="462" spans="1:12" x14ac:dyDescent="0.2">
      <c r="A462" s="9">
        <v>190.7</v>
      </c>
      <c r="B462" s="6">
        <v>1964.78</v>
      </c>
      <c r="D462" s="9">
        <v>178.79999999999998</v>
      </c>
      <c r="E462" s="1">
        <v>23914.13</v>
      </c>
      <c r="G462"/>
      <c r="H462" s="4"/>
      <c r="I462" s="2"/>
      <c r="L462" s="1"/>
    </row>
    <row r="463" spans="1:12" x14ac:dyDescent="0.2">
      <c r="A463" s="9">
        <v>190.79999999999998</v>
      </c>
      <c r="B463" s="6">
        <v>25101.695</v>
      </c>
      <c r="D463" s="9">
        <v>179.1</v>
      </c>
      <c r="E463" s="1">
        <v>21223.679999999997</v>
      </c>
      <c r="G463"/>
      <c r="H463" s="4"/>
      <c r="I463" s="2"/>
      <c r="L463" s="1"/>
    </row>
    <row r="464" spans="1:12" x14ac:dyDescent="0.2">
      <c r="A464" s="9">
        <v>191</v>
      </c>
      <c r="B464" s="6">
        <v>34472.85</v>
      </c>
      <c r="D464" s="9">
        <v>179.2</v>
      </c>
      <c r="E464" s="1">
        <v>3440.1200000000003</v>
      </c>
      <c r="G464"/>
      <c r="H464" s="4"/>
      <c r="I464" s="2"/>
      <c r="L464" s="1"/>
    </row>
    <row r="465" spans="1:12" x14ac:dyDescent="0.2">
      <c r="A465" s="9">
        <v>191.1</v>
      </c>
      <c r="B465" s="6">
        <v>11366.57</v>
      </c>
      <c r="D465" s="9">
        <v>179.29999999999998</v>
      </c>
      <c r="E465" s="1">
        <v>10397.975</v>
      </c>
      <c r="G465"/>
      <c r="H465" s="4"/>
      <c r="I465" s="2"/>
      <c r="L465" s="1"/>
    </row>
    <row r="466" spans="1:12" x14ac:dyDescent="0.2">
      <c r="A466" s="9">
        <v>191.2</v>
      </c>
      <c r="B466" s="6">
        <v>44641.200000000004</v>
      </c>
      <c r="D466" s="9">
        <v>179.5</v>
      </c>
      <c r="E466" s="1">
        <v>7623.52</v>
      </c>
      <c r="G466"/>
      <c r="H466" s="4"/>
      <c r="I466" s="2"/>
      <c r="L466" s="1"/>
    </row>
    <row r="467" spans="1:12" x14ac:dyDescent="0.2">
      <c r="A467" s="9">
        <v>191.4</v>
      </c>
      <c r="B467" s="6">
        <v>37270.160000000003</v>
      </c>
      <c r="D467" s="9">
        <v>179.7</v>
      </c>
      <c r="E467" s="1">
        <v>7518.0300000000007</v>
      </c>
      <c r="G467"/>
      <c r="H467" s="4"/>
      <c r="I467" s="2"/>
      <c r="L467" s="1"/>
    </row>
    <row r="468" spans="1:12" x14ac:dyDescent="0.2">
      <c r="A468" s="9">
        <v>191.6</v>
      </c>
      <c r="B468" s="6">
        <v>17560.379999999997</v>
      </c>
      <c r="D468" s="9">
        <v>179.79999999999998</v>
      </c>
      <c r="E468" s="1">
        <v>35069.380000000005</v>
      </c>
      <c r="G468"/>
      <c r="H468" s="4"/>
      <c r="I468" s="2"/>
      <c r="L468" s="1"/>
    </row>
    <row r="469" spans="1:12" x14ac:dyDescent="0.2">
      <c r="A469" s="9">
        <v>191.9</v>
      </c>
      <c r="B469" s="6">
        <v>11674.13</v>
      </c>
      <c r="D469" s="9">
        <v>179.9</v>
      </c>
      <c r="E469" s="1">
        <v>16043.789999999999</v>
      </c>
      <c r="G469"/>
      <c r="H469" s="4"/>
      <c r="I469" s="2"/>
      <c r="L469" s="1"/>
    </row>
    <row r="470" spans="1:12" x14ac:dyDescent="0.2">
      <c r="A470" s="9">
        <v>192</v>
      </c>
      <c r="B470" s="6">
        <v>17085.269999999997</v>
      </c>
      <c r="D470" s="9">
        <v>180.2</v>
      </c>
      <c r="E470" s="1">
        <v>5708.87</v>
      </c>
      <c r="G470"/>
      <c r="H470" s="4"/>
      <c r="I470" s="2"/>
      <c r="L470" s="1"/>
    </row>
    <row r="471" spans="1:12" x14ac:dyDescent="0.2">
      <c r="A471" s="9">
        <v>192.7</v>
      </c>
      <c r="B471" s="6">
        <v>10118.43</v>
      </c>
      <c r="D471" s="9">
        <v>180.4</v>
      </c>
      <c r="E471" s="1">
        <v>3393.36</v>
      </c>
      <c r="G471"/>
      <c r="H471" s="4"/>
      <c r="I471" s="2"/>
      <c r="L471" s="1"/>
    </row>
    <row r="472" spans="1:12" x14ac:dyDescent="0.2">
      <c r="A472" s="9">
        <v>193</v>
      </c>
      <c r="B472" s="6">
        <v>4391.66</v>
      </c>
      <c r="D472" s="9">
        <v>180.7</v>
      </c>
      <c r="E472" s="1">
        <v>23291.710000000003</v>
      </c>
      <c r="G472"/>
      <c r="H472" s="4"/>
      <c r="I472" s="2"/>
      <c r="L472" s="1"/>
    </row>
    <row r="473" spans="1:12" x14ac:dyDescent="0.2">
      <c r="A473" s="9">
        <v>193.29999999999998</v>
      </c>
      <c r="B473" s="6">
        <v>42303.700000000004</v>
      </c>
      <c r="D473" s="9">
        <v>180.79999999999998</v>
      </c>
      <c r="E473" s="1">
        <v>20842.000000000004</v>
      </c>
      <c r="G473"/>
      <c r="H473" s="4"/>
      <c r="I473" s="2"/>
      <c r="L473" s="1"/>
    </row>
    <row r="474" spans="1:12" x14ac:dyDescent="0.2">
      <c r="A474" s="9">
        <v>195.7</v>
      </c>
      <c r="B474" s="6">
        <v>36837.47</v>
      </c>
      <c r="D474" s="9">
        <v>180.9</v>
      </c>
      <c r="E474" s="1">
        <v>14426.08</v>
      </c>
      <c r="G474"/>
      <c r="H474" s="4"/>
      <c r="I474" s="2"/>
      <c r="L474" s="1"/>
    </row>
    <row r="475" spans="1:12" x14ac:dyDescent="0.2">
      <c r="A475" s="9">
        <v>195.79999999999998</v>
      </c>
      <c r="B475" s="6">
        <v>40182.25</v>
      </c>
      <c r="D475" s="9">
        <v>181.1</v>
      </c>
      <c r="E475" s="1">
        <v>6689.0349999999999</v>
      </c>
      <c r="G475"/>
      <c r="H475" s="4"/>
      <c r="I475" s="2"/>
      <c r="L475" s="1"/>
    </row>
    <row r="476" spans="1:12" x14ac:dyDescent="0.2">
      <c r="A476" s="9">
        <v>196.29999999999998</v>
      </c>
      <c r="B476" s="6">
        <v>7345.09</v>
      </c>
      <c r="D476" s="9">
        <v>181.2</v>
      </c>
      <c r="E476" s="1">
        <v>11552.91</v>
      </c>
      <c r="G476"/>
      <c r="H476" s="4"/>
      <c r="I476" s="2"/>
      <c r="L476" s="1"/>
    </row>
    <row r="477" spans="1:12" x14ac:dyDescent="0.2">
      <c r="A477" s="9">
        <v>198</v>
      </c>
      <c r="B477" s="6">
        <v>6600.37</v>
      </c>
      <c r="D477" s="9">
        <v>181.29999999999998</v>
      </c>
      <c r="E477" s="1">
        <v>43254.420000000006</v>
      </c>
      <c r="G477"/>
      <c r="H477" s="4"/>
      <c r="I477" s="2"/>
      <c r="L477" s="1"/>
    </row>
    <row r="478" spans="1:12" x14ac:dyDescent="0.2">
      <c r="A478" s="9">
        <v>205.4</v>
      </c>
      <c r="B478" s="6">
        <v>7160.1</v>
      </c>
      <c r="D478" s="9">
        <v>181.6</v>
      </c>
      <c r="E478" s="1">
        <v>4352.1633333333339</v>
      </c>
      <c r="G478"/>
      <c r="H478" s="4"/>
      <c r="I478" s="2"/>
      <c r="L478" s="1"/>
    </row>
    <row r="479" spans="1:12" x14ac:dyDescent="0.2">
      <c r="A479" s="9" t="s">
        <v>18</v>
      </c>
      <c r="B479" s="6">
        <v>13260.786092468303</v>
      </c>
      <c r="D479" s="9">
        <v>181.7</v>
      </c>
      <c r="E479" s="1">
        <v>5624.4000000000005</v>
      </c>
      <c r="G479"/>
      <c r="H479" s="4"/>
      <c r="I479" s="2"/>
      <c r="L479" s="1"/>
    </row>
    <row r="480" spans="1:12" x14ac:dyDescent="0.2">
      <c r="D480" s="9">
        <v>181.79999999999998</v>
      </c>
      <c r="E480" s="1">
        <v>18255.933333333334</v>
      </c>
      <c r="G480"/>
      <c r="H480" s="4"/>
      <c r="I480" s="2"/>
      <c r="L480" s="1"/>
    </row>
    <row r="481" spans="4:12" x14ac:dyDescent="0.2">
      <c r="D481" s="9">
        <v>182</v>
      </c>
      <c r="E481" s="1">
        <v>16113.38</v>
      </c>
      <c r="G481"/>
      <c r="H481" s="4"/>
      <c r="I481" s="2"/>
      <c r="L481" s="1"/>
    </row>
    <row r="482" spans="4:12" x14ac:dyDescent="0.2">
      <c r="D482" s="9">
        <v>182.2</v>
      </c>
      <c r="E482" s="1">
        <v>6313.76</v>
      </c>
      <c r="G482"/>
      <c r="H482" s="4"/>
      <c r="I482" s="2"/>
      <c r="L482" s="1"/>
    </row>
    <row r="483" spans="4:12" x14ac:dyDescent="0.2">
      <c r="D483" s="9">
        <v>182.29999999999998</v>
      </c>
      <c r="E483" s="1">
        <v>5428.7300000000005</v>
      </c>
      <c r="G483"/>
      <c r="H483" s="4"/>
      <c r="I483" s="2"/>
      <c r="L483" s="1"/>
    </row>
    <row r="484" spans="4:12" x14ac:dyDescent="0.2">
      <c r="D484" s="9">
        <v>182.4</v>
      </c>
      <c r="E484" s="1">
        <v>4423.4449999999997</v>
      </c>
      <c r="G484"/>
      <c r="H484" s="4"/>
      <c r="I484" s="2"/>
      <c r="L484" s="1"/>
    </row>
    <row r="485" spans="4:12" x14ac:dyDescent="0.2">
      <c r="D485" s="9">
        <v>182.6</v>
      </c>
      <c r="E485" s="1">
        <v>10911.326666666666</v>
      </c>
      <c r="G485"/>
      <c r="H485" s="4"/>
      <c r="I485" s="2"/>
      <c r="L485" s="1"/>
    </row>
    <row r="486" spans="4:12" x14ac:dyDescent="0.2">
      <c r="D486" s="9">
        <v>182.7</v>
      </c>
      <c r="E486" s="1">
        <v>9151.3700000000008</v>
      </c>
      <c r="G486"/>
      <c r="H486" s="4"/>
      <c r="I486" s="2"/>
      <c r="L486" s="1"/>
    </row>
    <row r="487" spans="4:12" x14ac:dyDescent="0.2">
      <c r="D487" s="9">
        <v>182.79999999999998</v>
      </c>
      <c r="E487" s="1">
        <v>29890.02</v>
      </c>
      <c r="G487"/>
      <c r="H487" s="4"/>
      <c r="I487" s="2"/>
      <c r="L487" s="1"/>
    </row>
    <row r="488" spans="4:12" x14ac:dyDescent="0.2">
      <c r="D488" s="9">
        <v>182.9</v>
      </c>
      <c r="E488" s="1">
        <v>17367.483333333334</v>
      </c>
      <c r="G488"/>
      <c r="H488" s="4"/>
      <c r="I488" s="2"/>
      <c r="L488" s="1"/>
    </row>
    <row r="489" spans="4:12" x14ac:dyDescent="0.2">
      <c r="D489" s="9">
        <v>183</v>
      </c>
      <c r="E489" s="1">
        <v>9757.0650000000005</v>
      </c>
      <c r="G489"/>
      <c r="H489" s="4"/>
      <c r="I489" s="2"/>
      <c r="L489" s="1"/>
    </row>
    <row r="490" spans="4:12" x14ac:dyDescent="0.2">
      <c r="D490" s="9">
        <v>183.1</v>
      </c>
      <c r="E490" s="1">
        <v>12376.153999999999</v>
      </c>
      <c r="G490"/>
      <c r="H490" s="4"/>
      <c r="I490" s="2"/>
      <c r="L490" s="1"/>
    </row>
    <row r="491" spans="4:12" x14ac:dyDescent="0.2">
      <c r="D491" s="9">
        <v>183.2</v>
      </c>
      <c r="E491" s="1">
        <v>14382.710000000001</v>
      </c>
      <c r="G491"/>
      <c r="H491" s="4"/>
      <c r="I491" s="2"/>
      <c r="L491" s="1"/>
    </row>
    <row r="492" spans="4:12" x14ac:dyDescent="0.2">
      <c r="D492" s="9">
        <v>183.4</v>
      </c>
      <c r="E492" s="1">
        <v>8605.3700000000008</v>
      </c>
      <c r="G492"/>
      <c r="H492" s="4"/>
      <c r="I492" s="2"/>
      <c r="L492" s="1"/>
    </row>
    <row r="493" spans="4:12" x14ac:dyDescent="0.2">
      <c r="D493" s="9">
        <v>183.5</v>
      </c>
      <c r="E493" s="1">
        <v>3392.3700000000003</v>
      </c>
      <c r="G493"/>
      <c r="H493" s="4"/>
      <c r="I493" s="2"/>
      <c r="L493" s="1"/>
    </row>
    <row r="494" spans="4:12" x14ac:dyDescent="0.2">
      <c r="D494" s="9">
        <v>183.6</v>
      </c>
      <c r="E494" s="1">
        <v>5729.01</v>
      </c>
      <c r="G494"/>
      <c r="H494" s="4"/>
      <c r="I494" s="2"/>
      <c r="L494" s="1"/>
    </row>
    <row r="495" spans="4:12" x14ac:dyDescent="0.2">
      <c r="D495" s="9">
        <v>183.7</v>
      </c>
      <c r="E495" s="1">
        <v>2566.48</v>
      </c>
      <c r="G495"/>
      <c r="H495" s="4"/>
      <c r="I495" s="2"/>
      <c r="L495" s="1"/>
    </row>
    <row r="496" spans="4:12" x14ac:dyDescent="0.2">
      <c r="D496" s="9">
        <v>183.79999999999998</v>
      </c>
      <c r="E496" s="1">
        <v>4238.5150000000003</v>
      </c>
      <c r="G496"/>
      <c r="H496" s="4"/>
      <c r="I496" s="2"/>
      <c r="L496" s="1"/>
    </row>
    <row r="497" spans="4:12" x14ac:dyDescent="0.2">
      <c r="D497" s="9">
        <v>184.1</v>
      </c>
      <c r="E497" s="1">
        <v>21927.056666666667</v>
      </c>
      <c r="G497"/>
      <c r="H497" s="4"/>
      <c r="I497" s="2"/>
      <c r="L497" s="1"/>
    </row>
    <row r="498" spans="4:12" x14ac:dyDescent="0.2">
      <c r="D498" s="9">
        <v>184.2</v>
      </c>
      <c r="E498" s="1">
        <v>12950.08</v>
      </c>
      <c r="G498"/>
      <c r="H498" s="4"/>
      <c r="I498" s="2"/>
      <c r="L498" s="1"/>
    </row>
    <row r="499" spans="4:12" x14ac:dyDescent="0.2">
      <c r="D499" s="9">
        <v>184.29999999999998</v>
      </c>
      <c r="E499" s="1">
        <v>35147.53</v>
      </c>
      <c r="G499"/>
      <c r="H499" s="4"/>
      <c r="I499" s="2"/>
      <c r="L499" s="1"/>
    </row>
    <row r="500" spans="4:12" x14ac:dyDescent="0.2">
      <c r="D500" s="9">
        <v>184.4</v>
      </c>
      <c r="E500" s="1">
        <v>4433.92</v>
      </c>
      <c r="G500"/>
      <c r="H500" s="4"/>
      <c r="I500" s="2"/>
      <c r="L500" s="1"/>
    </row>
    <row r="501" spans="4:12" x14ac:dyDescent="0.2">
      <c r="D501" s="9">
        <v>184.5</v>
      </c>
      <c r="E501" s="1">
        <v>7911.11</v>
      </c>
      <c r="G501"/>
      <c r="H501" s="4"/>
      <c r="I501" s="2"/>
      <c r="L501" s="1"/>
    </row>
    <row r="502" spans="4:12" x14ac:dyDescent="0.2">
      <c r="D502" s="9">
        <v>184.6</v>
      </c>
      <c r="E502" s="1">
        <v>2156.7600000000002</v>
      </c>
      <c r="G502"/>
      <c r="H502" s="4"/>
      <c r="I502" s="2"/>
      <c r="L502" s="1"/>
    </row>
    <row r="503" spans="4:12" x14ac:dyDescent="0.2">
      <c r="D503" s="9">
        <v>184.7</v>
      </c>
      <c r="E503" s="1">
        <v>4746.3500000000004</v>
      </c>
      <c r="G503"/>
      <c r="H503" s="4"/>
      <c r="I503" s="2"/>
      <c r="L503" s="1"/>
    </row>
    <row r="504" spans="4:12" x14ac:dyDescent="0.2">
      <c r="D504" s="9">
        <v>184.9</v>
      </c>
      <c r="E504" s="1">
        <v>5325.66</v>
      </c>
      <c r="G504"/>
      <c r="H504" s="4"/>
      <c r="I504" s="2"/>
      <c r="L504" s="1"/>
    </row>
    <row r="505" spans="4:12" x14ac:dyDescent="0.2">
      <c r="D505" s="9">
        <v>185</v>
      </c>
      <c r="E505" s="1">
        <v>1837.24</v>
      </c>
      <c r="G505"/>
      <c r="H505" s="4"/>
      <c r="I505" s="2"/>
      <c r="L505" s="1"/>
    </row>
    <row r="506" spans="4:12" x14ac:dyDescent="0.2">
      <c r="D506" s="9">
        <v>185.1</v>
      </c>
      <c r="E506" s="1">
        <v>39556.5</v>
      </c>
      <c r="G506"/>
      <c r="H506" s="4"/>
      <c r="I506" s="2"/>
      <c r="L506" s="1"/>
    </row>
    <row r="507" spans="4:12" x14ac:dyDescent="0.2">
      <c r="D507" s="9">
        <v>185.2</v>
      </c>
      <c r="E507" s="1">
        <v>12609.89</v>
      </c>
      <c r="G507"/>
      <c r="H507" s="4"/>
      <c r="I507" s="2"/>
      <c r="L507" s="1"/>
    </row>
    <row r="508" spans="4:12" x14ac:dyDescent="0.2">
      <c r="D508" s="9">
        <v>185.29999999999998</v>
      </c>
      <c r="E508" s="1">
        <v>2131.29</v>
      </c>
      <c r="G508"/>
      <c r="H508" s="4"/>
      <c r="I508" s="2"/>
      <c r="L508" s="1"/>
    </row>
    <row r="509" spans="4:12" x14ac:dyDescent="0.2">
      <c r="D509" s="9">
        <v>185.4</v>
      </c>
      <c r="E509" s="1">
        <v>20486.386666666669</v>
      </c>
      <c r="G509"/>
      <c r="H509" s="4"/>
      <c r="I509" s="2"/>
      <c r="L509" s="1"/>
    </row>
    <row r="510" spans="4:12" x14ac:dyDescent="0.2">
      <c r="D510" s="9">
        <v>185.5</v>
      </c>
      <c r="E510" s="1">
        <v>29523.17</v>
      </c>
      <c r="G510"/>
      <c r="H510" s="4"/>
      <c r="I510" s="2"/>
      <c r="L510" s="1"/>
    </row>
    <row r="511" spans="4:12" x14ac:dyDescent="0.2">
      <c r="D511" s="9">
        <v>185.6</v>
      </c>
      <c r="E511" s="1">
        <v>8439.8349999999991</v>
      </c>
      <c r="G511"/>
      <c r="H511" s="4"/>
      <c r="I511" s="2"/>
      <c r="L511" s="1"/>
    </row>
    <row r="512" spans="4:12" x14ac:dyDescent="0.2">
      <c r="D512" s="9">
        <v>185.7</v>
      </c>
      <c r="E512" s="1">
        <v>13217.1</v>
      </c>
      <c r="G512"/>
      <c r="H512" s="4"/>
      <c r="I512" s="2"/>
      <c r="L512" s="1"/>
    </row>
    <row r="513" spans="4:12" x14ac:dyDescent="0.2">
      <c r="D513" s="9">
        <v>185.79999999999998</v>
      </c>
      <c r="E513" s="1">
        <v>3925.76</v>
      </c>
      <c r="G513"/>
      <c r="H513" s="4"/>
      <c r="I513" s="2"/>
      <c r="L513" s="1"/>
    </row>
    <row r="514" spans="4:12" x14ac:dyDescent="0.2">
      <c r="D514" s="9">
        <v>185.9</v>
      </c>
      <c r="E514" s="1">
        <v>12490.86</v>
      </c>
      <c r="G514"/>
      <c r="H514" s="4"/>
      <c r="I514" s="2"/>
      <c r="L514" s="1"/>
    </row>
    <row r="515" spans="4:12" x14ac:dyDescent="0.2">
      <c r="D515" s="9">
        <v>186</v>
      </c>
      <c r="E515" s="1">
        <v>47305.310000000005</v>
      </c>
      <c r="G515"/>
      <c r="H515" s="4"/>
      <c r="I515" s="2"/>
      <c r="L515" s="1"/>
    </row>
    <row r="516" spans="4:12" x14ac:dyDescent="0.2">
      <c r="D516" s="9">
        <v>186.2</v>
      </c>
      <c r="E516" s="1">
        <v>9095.07</v>
      </c>
      <c r="G516"/>
      <c r="H516" s="4"/>
      <c r="I516" s="2"/>
      <c r="L516" s="1"/>
    </row>
    <row r="517" spans="4:12" x14ac:dyDescent="0.2">
      <c r="D517" s="9">
        <v>186.29999999999998</v>
      </c>
      <c r="E517" s="1">
        <v>4529.1400000000003</v>
      </c>
      <c r="G517"/>
      <c r="H517" s="4"/>
      <c r="I517" s="2"/>
      <c r="L517" s="1"/>
    </row>
    <row r="518" spans="4:12" x14ac:dyDescent="0.2">
      <c r="D518" s="9">
        <v>186.5</v>
      </c>
      <c r="E518" s="1">
        <v>10831</v>
      </c>
      <c r="G518"/>
      <c r="H518" s="4"/>
      <c r="I518" s="2"/>
      <c r="L518" s="1"/>
    </row>
    <row r="519" spans="4:12" x14ac:dyDescent="0.2">
      <c r="D519" s="9">
        <v>186.6</v>
      </c>
      <c r="E519" s="1">
        <v>13451.130000000001</v>
      </c>
      <c r="G519"/>
      <c r="H519" s="4"/>
      <c r="I519" s="2"/>
      <c r="L519" s="1"/>
    </row>
    <row r="520" spans="4:12" x14ac:dyDescent="0.2">
      <c r="D520" s="9">
        <v>186.7</v>
      </c>
      <c r="E520" s="1">
        <v>8668.7566666666662</v>
      </c>
      <c r="G520"/>
      <c r="H520" s="4"/>
      <c r="I520" s="2"/>
      <c r="L520" s="1"/>
    </row>
    <row r="521" spans="4:12" x14ac:dyDescent="0.2">
      <c r="D521" s="9">
        <v>186.79999999999998</v>
      </c>
      <c r="E521" s="1">
        <v>4581.5450000000001</v>
      </c>
      <c r="G521"/>
      <c r="H521" s="4"/>
      <c r="I521" s="2"/>
      <c r="L521" s="1"/>
    </row>
    <row r="522" spans="4:12" x14ac:dyDescent="0.2">
      <c r="D522" s="9">
        <v>186.9</v>
      </c>
      <c r="E522" s="1">
        <v>27218.44</v>
      </c>
      <c r="G522"/>
      <c r="H522" s="4"/>
      <c r="I522" s="2"/>
      <c r="L522" s="1"/>
    </row>
    <row r="523" spans="4:12" x14ac:dyDescent="0.2">
      <c r="D523" s="9">
        <v>187</v>
      </c>
      <c r="E523" s="1">
        <v>7836.73</v>
      </c>
      <c r="G523"/>
      <c r="H523" s="4"/>
      <c r="I523" s="2"/>
      <c r="L523" s="1"/>
    </row>
    <row r="524" spans="4:12" x14ac:dyDescent="0.2">
      <c r="D524" s="9">
        <v>187.2</v>
      </c>
      <c r="E524" s="1">
        <v>9681.67</v>
      </c>
      <c r="G524"/>
      <c r="H524" s="4"/>
      <c r="I524" s="2"/>
      <c r="L524" s="1"/>
    </row>
    <row r="525" spans="4:12" x14ac:dyDescent="0.2">
      <c r="D525" s="9">
        <v>187.29999999999998</v>
      </c>
      <c r="E525" s="1">
        <v>2710.8300000000004</v>
      </c>
      <c r="G525"/>
      <c r="H525" s="4"/>
      <c r="I525" s="2"/>
      <c r="L525" s="1"/>
    </row>
    <row r="526" spans="4:12" x14ac:dyDescent="0.2">
      <c r="D526" s="9">
        <v>187.4</v>
      </c>
      <c r="E526" s="1">
        <v>1646.43</v>
      </c>
      <c r="G526"/>
      <c r="H526" s="4"/>
      <c r="I526" s="2"/>
      <c r="L526" s="1"/>
    </row>
    <row r="527" spans="4:12" x14ac:dyDescent="0.2">
      <c r="D527" s="9">
        <v>187.5</v>
      </c>
      <c r="E527" s="1">
        <v>21259.379999999997</v>
      </c>
      <c r="G527"/>
      <c r="H527" s="4"/>
      <c r="I527" s="2"/>
      <c r="L527" s="1"/>
    </row>
    <row r="528" spans="4:12" x14ac:dyDescent="0.2">
      <c r="D528" s="9">
        <v>187.6</v>
      </c>
      <c r="E528" s="1">
        <v>4435.1000000000004</v>
      </c>
      <c r="G528"/>
      <c r="H528" s="4"/>
      <c r="I528" s="2"/>
      <c r="L528" s="1"/>
    </row>
    <row r="529" spans="4:12" x14ac:dyDescent="0.2">
      <c r="D529" s="9">
        <v>187.7</v>
      </c>
      <c r="E529" s="1">
        <v>8825.09</v>
      </c>
      <c r="G529"/>
      <c r="H529" s="4"/>
      <c r="I529" s="2"/>
      <c r="L529" s="1"/>
    </row>
    <row r="530" spans="4:12" x14ac:dyDescent="0.2">
      <c r="D530" s="9">
        <v>187.79999999999998</v>
      </c>
      <c r="E530" s="1">
        <v>12797.210000000001</v>
      </c>
      <c r="G530"/>
      <c r="H530" s="4"/>
      <c r="I530" s="2"/>
      <c r="L530" s="1"/>
    </row>
    <row r="531" spans="4:12" x14ac:dyDescent="0.2">
      <c r="D531" s="9">
        <v>187.9</v>
      </c>
      <c r="E531" s="1">
        <v>9301.9</v>
      </c>
      <c r="G531"/>
      <c r="H531" s="4"/>
      <c r="I531" s="2"/>
      <c r="L531" s="1"/>
    </row>
    <row r="532" spans="4:12" x14ac:dyDescent="0.2">
      <c r="D532" s="9">
        <v>188.1</v>
      </c>
      <c r="E532" s="1">
        <v>26140.37</v>
      </c>
      <c r="G532"/>
      <c r="H532" s="4"/>
      <c r="I532" s="2"/>
      <c r="L532" s="1"/>
    </row>
    <row r="533" spans="4:12" x14ac:dyDescent="0.2">
      <c r="D533" s="9">
        <v>188.2</v>
      </c>
      <c r="E533" s="1">
        <v>6610.8325000000004</v>
      </c>
      <c r="G533"/>
      <c r="H533" s="4"/>
      <c r="I533" s="2"/>
      <c r="L533" s="1"/>
    </row>
    <row r="534" spans="4:12" x14ac:dyDescent="0.2">
      <c r="D534" s="9">
        <v>188.4</v>
      </c>
      <c r="E534" s="1">
        <v>28476.739999999998</v>
      </c>
      <c r="G534"/>
      <c r="H534" s="4"/>
      <c r="I534" s="2"/>
      <c r="L534" s="1"/>
    </row>
    <row r="535" spans="4:12" x14ac:dyDescent="0.2">
      <c r="D535" s="9">
        <v>188.5</v>
      </c>
      <c r="E535" s="1">
        <v>1621.89</v>
      </c>
      <c r="G535"/>
      <c r="H535" s="4"/>
      <c r="I535" s="2"/>
      <c r="L535" s="1"/>
    </row>
    <row r="536" spans="4:12" x14ac:dyDescent="0.2">
      <c r="D536" s="9">
        <v>188.6</v>
      </c>
      <c r="E536" s="1">
        <v>7445.92</v>
      </c>
      <c r="G536"/>
      <c r="H536" s="4"/>
      <c r="I536" s="2"/>
      <c r="L536" s="1"/>
    </row>
    <row r="537" spans="4:12" x14ac:dyDescent="0.2">
      <c r="D537" s="9">
        <v>188.7</v>
      </c>
      <c r="E537" s="1">
        <v>6067.6433333333334</v>
      </c>
      <c r="G537"/>
      <c r="H537" s="4"/>
      <c r="I537" s="2"/>
      <c r="L537" s="1"/>
    </row>
    <row r="538" spans="4:12" x14ac:dyDescent="0.2">
      <c r="D538" s="9">
        <v>188.79999999999998</v>
      </c>
      <c r="E538" s="1">
        <v>19444.269999999997</v>
      </c>
      <c r="G538"/>
      <c r="H538" s="4"/>
      <c r="I538" s="2"/>
      <c r="L538" s="1"/>
    </row>
    <row r="539" spans="4:12" x14ac:dyDescent="0.2">
      <c r="D539" s="9">
        <v>188.9</v>
      </c>
      <c r="E539" s="1">
        <v>24707.813333333335</v>
      </c>
      <c r="G539"/>
      <c r="H539" s="4"/>
      <c r="I539" s="2"/>
      <c r="L539" s="1"/>
    </row>
    <row r="540" spans="4:12" x14ac:dyDescent="0.2">
      <c r="D540" s="9">
        <v>189.2</v>
      </c>
      <c r="E540" s="1">
        <v>2198.19</v>
      </c>
      <c r="G540"/>
      <c r="H540" s="4"/>
      <c r="I540" s="2"/>
      <c r="L540" s="1"/>
    </row>
    <row r="541" spans="4:12" x14ac:dyDescent="0.2">
      <c r="D541" s="9">
        <v>189.29999999999998</v>
      </c>
      <c r="E541" s="1">
        <v>7570.2749999999996</v>
      </c>
      <c r="G541"/>
      <c r="H541" s="4"/>
      <c r="I541" s="2"/>
      <c r="L541" s="1"/>
    </row>
    <row r="542" spans="4:12" x14ac:dyDescent="0.2">
      <c r="D542" s="9">
        <v>189.5</v>
      </c>
      <c r="E542" s="1">
        <v>14410.94</v>
      </c>
      <c r="G542"/>
      <c r="H542" s="4"/>
      <c r="I542" s="2"/>
      <c r="L542" s="1"/>
    </row>
    <row r="543" spans="4:12" x14ac:dyDescent="0.2">
      <c r="D543" s="9">
        <v>189.6</v>
      </c>
      <c r="E543" s="1">
        <v>22493.66</v>
      </c>
      <c r="G543"/>
      <c r="H543" s="4"/>
      <c r="I543" s="2"/>
      <c r="L543" s="1"/>
    </row>
    <row r="544" spans="4:12" x14ac:dyDescent="0.2">
      <c r="D544" s="9">
        <v>189.7</v>
      </c>
      <c r="E544" s="1">
        <v>27210.145</v>
      </c>
      <c r="G544"/>
      <c r="H544" s="4"/>
      <c r="I544" s="2"/>
      <c r="L544" s="1"/>
    </row>
    <row r="545" spans="4:12" x14ac:dyDescent="0.2">
      <c r="D545" s="9">
        <v>189.79999999999998</v>
      </c>
      <c r="E545" s="1">
        <v>7704.9650000000001</v>
      </c>
      <c r="G545"/>
      <c r="H545" s="4"/>
      <c r="I545" s="2"/>
      <c r="L545" s="1"/>
    </row>
    <row r="546" spans="4:12" x14ac:dyDescent="0.2">
      <c r="D546" s="9">
        <v>189.9</v>
      </c>
      <c r="E546" s="1">
        <v>1631.83</v>
      </c>
      <c r="G546"/>
      <c r="H546" s="4"/>
      <c r="I546" s="2"/>
      <c r="L546" s="1"/>
    </row>
    <row r="547" spans="4:12" x14ac:dyDescent="0.2">
      <c r="D547" s="9">
        <v>190</v>
      </c>
      <c r="E547" s="1">
        <v>6497.9400000000005</v>
      </c>
      <c r="G547"/>
      <c r="H547" s="4"/>
      <c r="I547" s="2"/>
      <c r="L547" s="1"/>
    </row>
    <row r="548" spans="4:12" x14ac:dyDescent="0.2">
      <c r="D548" s="9">
        <v>190.1</v>
      </c>
      <c r="E548" s="1">
        <v>5594.85</v>
      </c>
      <c r="G548"/>
      <c r="H548" s="4"/>
      <c r="I548" s="2"/>
      <c r="L548" s="1"/>
    </row>
    <row r="549" spans="4:12" x14ac:dyDescent="0.2">
      <c r="D549" s="9">
        <v>190.2</v>
      </c>
      <c r="E549" s="1">
        <v>4189.12</v>
      </c>
      <c r="G549"/>
      <c r="H549" s="4"/>
      <c r="I549" s="2"/>
      <c r="L549" s="1"/>
    </row>
    <row r="550" spans="4:12" x14ac:dyDescent="0.2">
      <c r="D550" s="9">
        <v>190.4</v>
      </c>
      <c r="E550" s="1">
        <v>21471.8</v>
      </c>
      <c r="G550"/>
      <c r="H550" s="4"/>
      <c r="I550" s="2"/>
      <c r="L550" s="1"/>
    </row>
    <row r="551" spans="4:12" x14ac:dyDescent="0.2">
      <c r="D551" s="9">
        <v>190.6</v>
      </c>
      <c r="E551" s="1">
        <v>1141.45</v>
      </c>
      <c r="G551"/>
      <c r="H551" s="4"/>
      <c r="I551" s="2"/>
      <c r="L551" s="1"/>
    </row>
    <row r="552" spans="4:12" x14ac:dyDescent="0.2">
      <c r="D552" s="9">
        <v>190.79999999999998</v>
      </c>
      <c r="E552" s="1">
        <v>6742.15</v>
      </c>
      <c r="G552"/>
      <c r="H552" s="4"/>
      <c r="I552" s="2"/>
      <c r="L552" s="1"/>
    </row>
    <row r="553" spans="4:12" x14ac:dyDescent="0.2">
      <c r="D553" s="9">
        <v>190.9</v>
      </c>
      <c r="E553" s="1">
        <v>18681.976666666666</v>
      </c>
      <c r="G553"/>
      <c r="H553" s="4"/>
      <c r="I553" s="2"/>
      <c r="L553" s="1"/>
    </row>
    <row r="554" spans="4:12" x14ac:dyDescent="0.2">
      <c r="D554" s="9">
        <v>191</v>
      </c>
      <c r="E554" s="1">
        <v>11253.43</v>
      </c>
      <c r="G554"/>
      <c r="H554" s="4"/>
      <c r="I554" s="2"/>
      <c r="L554" s="1"/>
    </row>
    <row r="555" spans="4:12" x14ac:dyDescent="0.2">
      <c r="D555" s="9">
        <v>191.1</v>
      </c>
      <c r="E555" s="1">
        <v>22462.05</v>
      </c>
      <c r="G555"/>
      <c r="H555" s="4"/>
      <c r="I555" s="2"/>
      <c r="L555" s="1"/>
    </row>
    <row r="556" spans="4:12" x14ac:dyDescent="0.2">
      <c r="D556" s="9">
        <v>191.29999999999998</v>
      </c>
      <c r="E556" s="1">
        <v>3353.2900000000004</v>
      </c>
      <c r="G556"/>
      <c r="H556" s="4"/>
      <c r="I556" s="2"/>
      <c r="L556" s="1"/>
    </row>
    <row r="557" spans="4:12" x14ac:dyDescent="0.2">
      <c r="D557" s="9">
        <v>191.4</v>
      </c>
      <c r="E557" s="1">
        <v>1252.4100000000001</v>
      </c>
      <c r="G557"/>
      <c r="H557" s="4"/>
      <c r="I557" s="2"/>
      <c r="L557" s="1"/>
    </row>
    <row r="558" spans="4:12" x14ac:dyDescent="0.2">
      <c r="D558" s="9">
        <v>191.6</v>
      </c>
      <c r="E558" s="1">
        <v>9876.25</v>
      </c>
      <c r="G558"/>
      <c r="H558" s="4"/>
      <c r="I558" s="2"/>
      <c r="L558" s="1"/>
    </row>
    <row r="559" spans="4:12" x14ac:dyDescent="0.2">
      <c r="D559" s="9">
        <v>191.7</v>
      </c>
      <c r="E559" s="1">
        <v>7483.8875000000007</v>
      </c>
      <c r="G559"/>
      <c r="H559" s="4"/>
      <c r="I559" s="2"/>
      <c r="L559" s="1"/>
    </row>
    <row r="560" spans="4:12" x14ac:dyDescent="0.2">
      <c r="D560" s="9">
        <v>191.79999999999998</v>
      </c>
      <c r="E560" s="1">
        <v>2483.7400000000002</v>
      </c>
      <c r="G560"/>
      <c r="H560" s="4"/>
      <c r="I560" s="2"/>
      <c r="L560" s="1"/>
    </row>
    <row r="561" spans="4:12" x14ac:dyDescent="0.2">
      <c r="D561" s="9">
        <v>191.9</v>
      </c>
      <c r="E561" s="1">
        <v>13228.85</v>
      </c>
      <c r="G561"/>
      <c r="H561" s="4"/>
      <c r="I561" s="2"/>
      <c r="L561" s="1"/>
    </row>
    <row r="562" spans="4:12" x14ac:dyDescent="0.2">
      <c r="D562" s="9">
        <v>192.1</v>
      </c>
      <c r="E562" s="1">
        <v>26883.465</v>
      </c>
      <c r="G562"/>
      <c r="H562" s="4"/>
      <c r="I562" s="2"/>
      <c r="L562" s="1"/>
    </row>
    <row r="563" spans="4:12" x14ac:dyDescent="0.2">
      <c r="D563" s="9">
        <v>192.2</v>
      </c>
      <c r="E563" s="1">
        <v>4032.07</v>
      </c>
      <c r="G563"/>
      <c r="H563" s="4"/>
      <c r="I563" s="2"/>
      <c r="L563" s="1"/>
    </row>
    <row r="564" spans="4:12" x14ac:dyDescent="0.2">
      <c r="D564" s="9">
        <v>192.5</v>
      </c>
      <c r="E564" s="1">
        <v>11566.31</v>
      </c>
      <c r="G564"/>
      <c r="H564" s="4"/>
      <c r="I564" s="2"/>
      <c r="L564" s="1"/>
    </row>
    <row r="565" spans="4:12" x14ac:dyDescent="0.2">
      <c r="D565" s="9">
        <v>192.6</v>
      </c>
      <c r="E565" s="1">
        <v>2007.95</v>
      </c>
      <c r="G565"/>
      <c r="H565" s="4"/>
      <c r="I565" s="2"/>
      <c r="L565" s="1"/>
    </row>
    <row r="566" spans="4:12" x14ac:dyDescent="0.2">
      <c r="D566" s="9">
        <v>192.7</v>
      </c>
      <c r="E566" s="1">
        <v>13568.514999999999</v>
      </c>
      <c r="G566"/>
      <c r="H566" s="4"/>
      <c r="I566" s="2"/>
      <c r="L566" s="1"/>
    </row>
    <row r="567" spans="4:12" x14ac:dyDescent="0.2">
      <c r="D567" s="9">
        <v>192.79999999999998</v>
      </c>
      <c r="E567" s="1">
        <v>2026.98</v>
      </c>
      <c r="G567"/>
      <c r="H567" s="4"/>
      <c r="I567" s="2"/>
      <c r="L567" s="1"/>
    </row>
    <row r="568" spans="4:12" x14ac:dyDescent="0.2">
      <c r="D568" s="9">
        <v>193.29999999999998</v>
      </c>
      <c r="E568" s="1">
        <v>5971.375</v>
      </c>
      <c r="G568"/>
      <c r="H568" s="4"/>
      <c r="I568" s="2"/>
      <c r="L568" s="1"/>
    </row>
    <row r="569" spans="4:12" x14ac:dyDescent="0.2">
      <c r="D569" s="9">
        <v>193.5</v>
      </c>
      <c r="E569" s="1">
        <v>34885.18</v>
      </c>
      <c r="G569"/>
      <c r="H569" s="4"/>
      <c r="I569" s="2"/>
      <c r="L569" s="1"/>
    </row>
    <row r="570" spans="4:12" x14ac:dyDescent="0.2">
      <c r="D570" s="9">
        <v>193.6</v>
      </c>
      <c r="E570" s="1">
        <v>5671.3</v>
      </c>
      <c r="G570"/>
      <c r="H570" s="4"/>
      <c r="I570" s="2"/>
      <c r="L570" s="1"/>
    </row>
    <row r="571" spans="4:12" x14ac:dyDescent="0.2">
      <c r="D571" s="9">
        <v>193.7</v>
      </c>
      <c r="E571" s="1">
        <v>14072.264999999999</v>
      </c>
      <c r="G571"/>
      <c r="H571" s="4"/>
      <c r="I571" s="2"/>
      <c r="L571" s="1"/>
    </row>
    <row r="572" spans="4:12" x14ac:dyDescent="0.2">
      <c r="D572" s="9">
        <v>193.9</v>
      </c>
      <c r="E572" s="1">
        <v>11015.18</v>
      </c>
      <c r="G572"/>
      <c r="H572" s="4"/>
      <c r="I572" s="2"/>
      <c r="L572" s="1"/>
    </row>
    <row r="573" spans="4:12" x14ac:dyDescent="0.2">
      <c r="D573" s="9">
        <v>194</v>
      </c>
      <c r="E573" s="1">
        <v>8606.2199999999993</v>
      </c>
      <c r="G573"/>
      <c r="H573" s="4"/>
      <c r="I573" s="2"/>
      <c r="L573" s="1"/>
    </row>
    <row r="574" spans="4:12" x14ac:dyDescent="0.2">
      <c r="D574" s="9">
        <v>194.1</v>
      </c>
      <c r="E574" s="1">
        <v>24367.52</v>
      </c>
      <c r="G574"/>
      <c r="H574" s="4"/>
      <c r="I574" s="2"/>
      <c r="L574" s="1"/>
    </row>
    <row r="575" spans="4:12" x14ac:dyDescent="0.2">
      <c r="D575" s="9">
        <v>194.2</v>
      </c>
      <c r="E575" s="1">
        <v>32323.995000000003</v>
      </c>
      <c r="G575"/>
      <c r="H575" s="4"/>
      <c r="I575" s="2"/>
      <c r="L575" s="1"/>
    </row>
    <row r="576" spans="4:12" x14ac:dyDescent="0.2">
      <c r="D576" s="9">
        <v>194.29999999999998</v>
      </c>
      <c r="E576" s="1">
        <v>7162.02</v>
      </c>
      <c r="G576"/>
      <c r="H576" s="4"/>
      <c r="I576" s="2"/>
      <c r="L576" s="1"/>
    </row>
    <row r="577" spans="4:12" x14ac:dyDescent="0.2">
      <c r="D577" s="9">
        <v>194.5</v>
      </c>
      <c r="E577" s="1">
        <v>37353.430000000008</v>
      </c>
      <c r="G577"/>
      <c r="H577" s="4"/>
      <c r="I577" s="2"/>
      <c r="L577" s="1"/>
    </row>
    <row r="578" spans="4:12" x14ac:dyDescent="0.2">
      <c r="D578" s="9">
        <v>194.7</v>
      </c>
      <c r="E578" s="1">
        <v>8601.33</v>
      </c>
      <c r="G578"/>
      <c r="H578" s="4"/>
      <c r="I578" s="2"/>
      <c r="L578" s="1"/>
    </row>
    <row r="579" spans="4:12" x14ac:dyDescent="0.2">
      <c r="D579" s="9">
        <v>194.79999999999998</v>
      </c>
      <c r="E579" s="1">
        <v>22331.57</v>
      </c>
      <c r="G579"/>
      <c r="H579" s="4"/>
      <c r="I579" s="2"/>
      <c r="L579" s="1"/>
    </row>
    <row r="580" spans="4:12" x14ac:dyDescent="0.2">
      <c r="D580" s="9">
        <v>194.9</v>
      </c>
      <c r="E580" s="1">
        <v>4673.4000000000005</v>
      </c>
      <c r="G580"/>
      <c r="H580" s="4"/>
      <c r="I580" s="2"/>
      <c r="L580" s="1"/>
    </row>
    <row r="581" spans="4:12" x14ac:dyDescent="0.2">
      <c r="D581" s="9">
        <v>195</v>
      </c>
      <c r="E581" s="1">
        <v>1632.57</v>
      </c>
      <c r="G581"/>
      <c r="H581" s="4"/>
      <c r="I581" s="2"/>
      <c r="L581" s="1"/>
    </row>
    <row r="582" spans="4:12" x14ac:dyDescent="0.2">
      <c r="D582" s="9">
        <v>195.29999999999998</v>
      </c>
      <c r="E582" s="1">
        <v>40932.43</v>
      </c>
      <c r="G582"/>
      <c r="H582" s="4"/>
      <c r="I582" s="2"/>
      <c r="L582" s="1"/>
    </row>
    <row r="583" spans="4:12" x14ac:dyDescent="0.2">
      <c r="D583" s="9">
        <v>195.4</v>
      </c>
      <c r="E583" s="1">
        <v>12224.235000000001</v>
      </c>
      <c r="G583"/>
      <c r="H583" s="4"/>
      <c r="I583" s="2"/>
      <c r="L583" s="1"/>
    </row>
    <row r="584" spans="4:12" x14ac:dyDescent="0.2">
      <c r="D584" s="9">
        <v>195.5</v>
      </c>
      <c r="E584" s="1">
        <v>8423.2100000000009</v>
      </c>
      <c r="G584"/>
      <c r="H584" s="4"/>
      <c r="I584" s="2"/>
      <c r="L584" s="1"/>
    </row>
    <row r="585" spans="4:12" x14ac:dyDescent="0.2">
      <c r="D585" s="9">
        <v>195.6</v>
      </c>
      <c r="E585" s="1">
        <v>24869.84</v>
      </c>
      <c r="G585"/>
      <c r="H585" s="4"/>
      <c r="I585" s="2"/>
      <c r="L585" s="1"/>
    </row>
    <row r="586" spans="4:12" x14ac:dyDescent="0.2">
      <c r="D586" s="9">
        <v>195.79999999999998</v>
      </c>
      <c r="E586" s="1">
        <v>13919.83</v>
      </c>
      <c r="G586"/>
      <c r="H586" s="4"/>
      <c r="I586" s="2"/>
      <c r="L586" s="1"/>
    </row>
    <row r="587" spans="4:12" x14ac:dyDescent="0.2">
      <c r="D587" s="9">
        <v>195.9</v>
      </c>
      <c r="E587" s="1">
        <v>4883.87</v>
      </c>
      <c r="G587"/>
      <c r="H587" s="4"/>
      <c r="I587" s="2"/>
      <c r="L587" s="1"/>
    </row>
    <row r="588" spans="4:12" x14ac:dyDescent="0.2">
      <c r="D588" s="9">
        <v>196</v>
      </c>
      <c r="E588" s="1">
        <v>6990.5466666666662</v>
      </c>
      <c r="G588"/>
      <c r="H588" s="4"/>
      <c r="I588" s="2"/>
      <c r="L588" s="1"/>
    </row>
    <row r="589" spans="4:12" x14ac:dyDescent="0.2">
      <c r="D589" s="9">
        <v>196.1</v>
      </c>
      <c r="E589" s="1">
        <v>19835.750000000004</v>
      </c>
      <c r="G589"/>
      <c r="H589" s="4"/>
      <c r="I589" s="2"/>
      <c r="L589" s="1"/>
    </row>
    <row r="590" spans="4:12" x14ac:dyDescent="0.2">
      <c r="D590" s="9">
        <v>196.2</v>
      </c>
      <c r="E590" s="1">
        <v>4894.76</v>
      </c>
      <c r="G590"/>
      <c r="H590" s="4"/>
      <c r="I590" s="2"/>
      <c r="L590" s="1"/>
    </row>
    <row r="591" spans="4:12" x14ac:dyDescent="0.2">
      <c r="D591" s="9">
        <v>196.4</v>
      </c>
      <c r="E591" s="1">
        <v>11660.076666666668</v>
      </c>
      <c r="G591"/>
      <c r="H591" s="4"/>
      <c r="I591" s="2"/>
      <c r="L591" s="1"/>
    </row>
    <row r="592" spans="4:12" x14ac:dyDescent="0.2">
      <c r="D592" s="9">
        <v>196.6</v>
      </c>
      <c r="E592" s="1">
        <v>2514.17</v>
      </c>
      <c r="G592"/>
      <c r="H592" s="4"/>
      <c r="I592" s="2"/>
      <c r="L592" s="1"/>
    </row>
    <row r="593" spans="4:12" x14ac:dyDescent="0.2">
      <c r="D593" s="9">
        <v>196.7</v>
      </c>
      <c r="E593" s="1">
        <v>19515.55</v>
      </c>
      <c r="G593"/>
      <c r="H593" s="4"/>
      <c r="I593" s="2"/>
      <c r="L593" s="1"/>
    </row>
    <row r="594" spans="4:12" x14ac:dyDescent="0.2">
      <c r="D594" s="9">
        <v>196.79999999999998</v>
      </c>
      <c r="E594" s="1">
        <v>6903.3700000000008</v>
      </c>
      <c r="G594"/>
      <c r="H594" s="4"/>
      <c r="I594" s="2"/>
      <c r="L594" s="1"/>
    </row>
    <row r="595" spans="4:12" x14ac:dyDescent="0.2">
      <c r="D595" s="9">
        <v>196.9</v>
      </c>
      <c r="E595" s="1">
        <v>9861.0300000000007</v>
      </c>
      <c r="G595"/>
      <c r="H595" s="4"/>
      <c r="I595" s="2"/>
      <c r="L595" s="1"/>
    </row>
    <row r="596" spans="4:12" x14ac:dyDescent="0.2">
      <c r="D596" s="9">
        <v>197</v>
      </c>
      <c r="E596" s="1">
        <v>12349.53</v>
      </c>
      <c r="G596"/>
      <c r="H596" s="4"/>
      <c r="I596" s="2"/>
      <c r="L596" s="1"/>
    </row>
    <row r="597" spans="4:12" x14ac:dyDescent="0.2">
      <c r="D597" s="9">
        <v>197.1</v>
      </c>
      <c r="E597" s="1">
        <v>7345.9050000000007</v>
      </c>
      <c r="G597"/>
      <c r="H597" s="4"/>
      <c r="I597" s="2"/>
      <c r="L597" s="1"/>
    </row>
    <row r="598" spans="4:12" x14ac:dyDescent="0.2">
      <c r="D598" s="9">
        <v>197.29999999999998</v>
      </c>
      <c r="E598" s="1">
        <v>43813.87</v>
      </c>
      <c r="G598"/>
      <c r="H598" s="4"/>
      <c r="I598" s="2"/>
      <c r="L598" s="1"/>
    </row>
    <row r="599" spans="4:12" x14ac:dyDescent="0.2">
      <c r="D599" s="9">
        <v>197.4</v>
      </c>
      <c r="E599" s="1">
        <v>2789.0600000000004</v>
      </c>
      <c r="G599"/>
      <c r="H599" s="4"/>
      <c r="I599" s="2"/>
      <c r="L599" s="1"/>
    </row>
    <row r="600" spans="4:12" x14ac:dyDescent="0.2">
      <c r="D600" s="9">
        <v>197.5</v>
      </c>
      <c r="E600" s="1">
        <v>11837.16</v>
      </c>
      <c r="G600"/>
      <c r="H600" s="4"/>
      <c r="I600" s="2"/>
      <c r="L600" s="1"/>
    </row>
    <row r="601" spans="4:12" x14ac:dyDescent="0.2">
      <c r="D601" s="9">
        <v>197.7</v>
      </c>
      <c r="E601" s="1">
        <v>24050.600000000002</v>
      </c>
      <c r="G601"/>
      <c r="H601" s="4"/>
      <c r="I601" s="2"/>
      <c r="L601" s="1"/>
    </row>
    <row r="602" spans="4:12" x14ac:dyDescent="0.2">
      <c r="D602" s="9">
        <v>197.9</v>
      </c>
      <c r="E602" s="1">
        <v>5240.7700000000004</v>
      </c>
      <c r="G602"/>
      <c r="H602" s="4"/>
      <c r="I602" s="2"/>
      <c r="L602" s="1"/>
    </row>
    <row r="603" spans="4:12" x14ac:dyDescent="0.2">
      <c r="D603" s="9">
        <v>198.1</v>
      </c>
      <c r="E603" s="1">
        <v>6414.18</v>
      </c>
      <c r="G603"/>
      <c r="H603" s="4"/>
      <c r="I603" s="2"/>
      <c r="L603" s="1"/>
    </row>
    <row r="604" spans="4:12" x14ac:dyDescent="0.2">
      <c r="D604" s="9">
        <v>198.29999999999998</v>
      </c>
      <c r="E604" s="1">
        <v>18367.520000000004</v>
      </c>
      <c r="G604"/>
      <c r="H604" s="4"/>
      <c r="I604" s="2"/>
      <c r="L604" s="1"/>
    </row>
    <row r="605" spans="4:12" x14ac:dyDescent="0.2">
      <c r="D605" s="9">
        <v>198.4</v>
      </c>
      <c r="E605" s="1">
        <v>19870.59</v>
      </c>
      <c r="G605"/>
      <c r="H605" s="4"/>
      <c r="I605" s="2"/>
      <c r="L605" s="1"/>
    </row>
    <row r="606" spans="4:12" x14ac:dyDescent="0.2">
      <c r="D606" s="9">
        <v>198.5</v>
      </c>
      <c r="E606" s="1">
        <v>11345.52</v>
      </c>
      <c r="G606"/>
      <c r="H606" s="4"/>
      <c r="I606" s="2"/>
      <c r="L606" s="1"/>
    </row>
    <row r="607" spans="4:12" x14ac:dyDescent="0.2">
      <c r="D607" s="9">
        <v>198.7</v>
      </c>
      <c r="E607" s="1">
        <v>22698.910000000003</v>
      </c>
      <c r="G607"/>
      <c r="H607" s="4"/>
      <c r="I607" s="2"/>
      <c r="L607" s="1"/>
    </row>
    <row r="608" spans="4:12" x14ac:dyDescent="0.2">
      <c r="D608" s="9">
        <v>198.79999999999998</v>
      </c>
      <c r="E608" s="1">
        <v>4949.76</v>
      </c>
      <c r="G608"/>
      <c r="H608" s="4"/>
      <c r="I608" s="2"/>
      <c r="L608" s="1"/>
    </row>
    <row r="609" spans="4:12" x14ac:dyDescent="0.2">
      <c r="D609" s="9">
        <v>198.9</v>
      </c>
      <c r="E609" s="1">
        <v>7152.68</v>
      </c>
      <c r="G609"/>
      <c r="H609" s="4"/>
      <c r="I609" s="2"/>
      <c r="L609" s="1"/>
    </row>
    <row r="610" spans="4:12" x14ac:dyDescent="0.2">
      <c r="D610" s="9">
        <v>199</v>
      </c>
      <c r="E610" s="1">
        <v>2974.13</v>
      </c>
      <c r="G610"/>
      <c r="H610" s="4"/>
      <c r="I610" s="2"/>
      <c r="L610" s="1"/>
    </row>
    <row r="611" spans="4:12" x14ac:dyDescent="0.2">
      <c r="D611" s="9">
        <v>199.1</v>
      </c>
      <c r="E611" s="1">
        <v>17178.689999999999</v>
      </c>
      <c r="G611"/>
      <c r="H611" s="4"/>
      <c r="I611" s="2"/>
      <c r="L611" s="1"/>
    </row>
    <row r="612" spans="4:12" x14ac:dyDescent="0.2">
      <c r="D612" s="9">
        <v>199.4</v>
      </c>
      <c r="E612" s="1">
        <v>2201.1000000000004</v>
      </c>
      <c r="G612"/>
      <c r="H612" s="4"/>
      <c r="I612" s="2"/>
      <c r="L612" s="1"/>
    </row>
    <row r="613" spans="4:12" x14ac:dyDescent="0.2">
      <c r="D613" s="9">
        <v>199.5</v>
      </c>
      <c r="E613" s="1">
        <v>19362</v>
      </c>
      <c r="G613"/>
      <c r="H613" s="4"/>
      <c r="I613" s="2"/>
      <c r="L613" s="1"/>
    </row>
    <row r="614" spans="4:12" x14ac:dyDescent="0.2">
      <c r="D614" s="9">
        <v>199.7</v>
      </c>
      <c r="E614" s="1">
        <v>12136.005000000001</v>
      </c>
      <c r="G614"/>
      <c r="H614" s="4"/>
      <c r="I614" s="2"/>
      <c r="L614" s="1"/>
    </row>
    <row r="615" spans="4:12" x14ac:dyDescent="0.2">
      <c r="D615" s="9">
        <v>199.79999999999998</v>
      </c>
      <c r="E615" s="1">
        <v>6683.166666666667</v>
      </c>
      <c r="G615"/>
      <c r="H615" s="4"/>
      <c r="I615" s="2"/>
      <c r="L615" s="1"/>
    </row>
    <row r="616" spans="4:12" x14ac:dyDescent="0.2">
      <c r="D616" s="9">
        <v>200</v>
      </c>
      <c r="E616" s="1">
        <v>24074.335000000003</v>
      </c>
      <c r="G616"/>
      <c r="H616" s="4"/>
      <c r="I616" s="2"/>
      <c r="L616" s="1"/>
    </row>
    <row r="617" spans="4:12" x14ac:dyDescent="0.2">
      <c r="D617" s="9">
        <v>200.1</v>
      </c>
      <c r="E617" s="1">
        <v>9855.14</v>
      </c>
      <c r="G617"/>
      <c r="H617" s="4"/>
      <c r="I617" s="2"/>
      <c r="L617" s="1"/>
    </row>
    <row r="618" spans="4:12" x14ac:dyDescent="0.2">
      <c r="D618" s="9">
        <v>200.2</v>
      </c>
      <c r="E618" s="1">
        <v>34838.880000000005</v>
      </c>
      <c r="G618"/>
      <c r="H618" s="4"/>
      <c r="I618" s="2"/>
      <c r="L618" s="1"/>
    </row>
    <row r="619" spans="4:12" x14ac:dyDescent="0.2">
      <c r="D619" s="9">
        <v>200.29999999999998</v>
      </c>
      <c r="E619" s="1">
        <v>2899.4900000000002</v>
      </c>
      <c r="G619"/>
      <c r="H619" s="4"/>
      <c r="I619" s="2"/>
      <c r="L619" s="1"/>
    </row>
    <row r="620" spans="4:12" x14ac:dyDescent="0.2">
      <c r="D620" s="9">
        <v>200.6</v>
      </c>
      <c r="E620" s="1">
        <v>8198.6299999999992</v>
      </c>
      <c r="G620"/>
      <c r="H620" s="4"/>
      <c r="I620" s="2"/>
      <c r="L620" s="1"/>
    </row>
    <row r="621" spans="4:12" x14ac:dyDescent="0.2">
      <c r="D621" s="9">
        <v>201</v>
      </c>
      <c r="E621" s="1">
        <v>34439.86</v>
      </c>
      <c r="G621"/>
      <c r="H621" s="4"/>
      <c r="I621" s="2"/>
      <c r="L621" s="1"/>
    </row>
    <row r="622" spans="4:12" x14ac:dyDescent="0.2">
      <c r="D622" s="9">
        <v>201.2</v>
      </c>
      <c r="E622" s="1">
        <v>14001.14</v>
      </c>
      <c r="G622"/>
      <c r="H622" s="4"/>
      <c r="I622" s="2"/>
      <c r="L622" s="1"/>
    </row>
    <row r="623" spans="4:12" x14ac:dyDescent="0.2">
      <c r="D623" s="9">
        <v>201.4</v>
      </c>
      <c r="E623" s="1">
        <v>38415.480000000003</v>
      </c>
      <c r="G623"/>
      <c r="H623" s="4"/>
      <c r="I623" s="2"/>
      <c r="L623" s="1"/>
    </row>
    <row r="624" spans="4:12" x14ac:dyDescent="0.2">
      <c r="D624" s="9">
        <v>201.5</v>
      </c>
      <c r="E624" s="1">
        <v>21978.679999999997</v>
      </c>
      <c r="G624"/>
      <c r="H624" s="4"/>
      <c r="I624" s="2"/>
      <c r="L624" s="1"/>
    </row>
    <row r="625" spans="4:12" x14ac:dyDescent="0.2">
      <c r="D625" s="9">
        <v>201.6</v>
      </c>
      <c r="E625" s="1">
        <v>4720.42</v>
      </c>
      <c r="G625"/>
      <c r="H625" s="4"/>
      <c r="I625" s="2"/>
      <c r="L625" s="1"/>
    </row>
    <row r="626" spans="4:12" x14ac:dyDescent="0.2">
      <c r="D626" s="9">
        <v>201.79999999999998</v>
      </c>
      <c r="E626" s="1">
        <v>1964.78</v>
      </c>
      <c r="G626"/>
      <c r="H626" s="4"/>
      <c r="I626" s="2"/>
      <c r="L626" s="1"/>
    </row>
    <row r="627" spans="4:12" x14ac:dyDescent="0.2">
      <c r="D627" s="9">
        <v>201.9</v>
      </c>
      <c r="E627" s="1">
        <v>13216.5</v>
      </c>
      <c r="G627"/>
      <c r="H627" s="4"/>
      <c r="I627" s="2"/>
      <c r="L627" s="1"/>
    </row>
    <row r="628" spans="4:12" x14ac:dyDescent="0.2">
      <c r="D628" s="9">
        <v>202.1</v>
      </c>
      <c r="E628" s="1">
        <v>21771.35</v>
      </c>
      <c r="G628"/>
      <c r="H628" s="4"/>
      <c r="I628" s="2"/>
      <c r="L628" s="1"/>
    </row>
    <row r="629" spans="4:12" x14ac:dyDescent="0.2">
      <c r="D629" s="9">
        <v>202.4</v>
      </c>
      <c r="E629" s="1">
        <v>10727.098</v>
      </c>
      <c r="G629"/>
      <c r="H629" s="4"/>
      <c r="I629" s="2"/>
      <c r="L629" s="1"/>
    </row>
    <row r="630" spans="4:12" x14ac:dyDescent="0.2">
      <c r="D630" s="9">
        <v>202.5</v>
      </c>
      <c r="E630" s="1">
        <v>12981.35</v>
      </c>
      <c r="G630"/>
      <c r="H630" s="4"/>
      <c r="I630" s="2"/>
      <c r="L630" s="1"/>
    </row>
    <row r="631" spans="4:12" x14ac:dyDescent="0.2">
      <c r="D631" s="9">
        <v>202.6</v>
      </c>
      <c r="E631" s="1">
        <v>32041.163333333334</v>
      </c>
      <c r="G631"/>
      <c r="H631" s="4"/>
      <c r="I631" s="2"/>
      <c r="L631" s="1"/>
    </row>
    <row r="632" spans="4:12" x14ac:dyDescent="0.2">
      <c r="D632" s="9">
        <v>202.79999999999998</v>
      </c>
      <c r="E632" s="1">
        <v>7801.335</v>
      </c>
      <c r="G632"/>
      <c r="H632" s="4"/>
      <c r="I632" s="2"/>
      <c r="L632" s="1"/>
    </row>
    <row r="633" spans="4:12" x14ac:dyDescent="0.2">
      <c r="D633" s="9">
        <v>202.9</v>
      </c>
      <c r="E633" s="1">
        <v>25656.579999999998</v>
      </c>
      <c r="G633"/>
      <c r="H633" s="4"/>
      <c r="I633" s="2"/>
      <c r="L633" s="1"/>
    </row>
    <row r="634" spans="4:12" x14ac:dyDescent="0.2">
      <c r="D634" s="9">
        <v>203.2</v>
      </c>
      <c r="E634" s="1">
        <v>17124.235000000001</v>
      </c>
      <c r="G634"/>
      <c r="H634" s="4"/>
      <c r="I634" s="2"/>
      <c r="L634" s="1"/>
    </row>
    <row r="635" spans="4:12" x14ac:dyDescent="0.2">
      <c r="D635" s="9">
        <v>203.6</v>
      </c>
      <c r="E635" s="1">
        <v>6768.085</v>
      </c>
      <c r="G635"/>
      <c r="H635" s="4"/>
      <c r="I635" s="2"/>
      <c r="L635" s="1"/>
    </row>
    <row r="636" spans="4:12" x14ac:dyDescent="0.2">
      <c r="D636" s="9">
        <v>203.9</v>
      </c>
      <c r="E636" s="1">
        <v>11454.03</v>
      </c>
      <c r="G636"/>
      <c r="H636" s="4"/>
      <c r="I636" s="2"/>
      <c r="L636" s="1"/>
    </row>
    <row r="637" spans="4:12" x14ac:dyDescent="0.2">
      <c r="D637" s="9">
        <v>204.2</v>
      </c>
      <c r="E637" s="1">
        <v>12096.66</v>
      </c>
      <c r="G637"/>
      <c r="H637" s="4"/>
      <c r="I637" s="2"/>
      <c r="L637" s="1"/>
    </row>
    <row r="638" spans="4:12" x14ac:dyDescent="0.2">
      <c r="D638" s="9">
        <v>204.29999999999998</v>
      </c>
      <c r="E638" s="1">
        <v>37079.380000000005</v>
      </c>
      <c r="G638"/>
      <c r="H638" s="4"/>
      <c r="I638" s="2"/>
      <c r="L638" s="1"/>
    </row>
    <row r="639" spans="4:12" x14ac:dyDescent="0.2">
      <c r="D639" s="9">
        <v>204.4</v>
      </c>
      <c r="E639" s="1">
        <v>6351.1050000000005</v>
      </c>
      <c r="G639"/>
      <c r="H639" s="4"/>
      <c r="I639" s="2"/>
      <c r="L639" s="1"/>
    </row>
    <row r="640" spans="4:12" x14ac:dyDescent="0.2">
      <c r="D640" s="9">
        <v>204.5</v>
      </c>
      <c r="E640" s="1">
        <v>6837.37</v>
      </c>
      <c r="G640"/>
      <c r="H640" s="4"/>
      <c r="I640" s="2"/>
      <c r="L640" s="1"/>
    </row>
    <row r="641" spans="4:12" x14ac:dyDescent="0.2">
      <c r="D641" s="9">
        <v>204.7</v>
      </c>
      <c r="E641" s="1">
        <v>18185.08666666667</v>
      </c>
      <c r="G641"/>
      <c r="H641" s="4"/>
      <c r="I641" s="2"/>
      <c r="L641" s="1"/>
    </row>
    <row r="642" spans="4:12" x14ac:dyDescent="0.2">
      <c r="D642" s="9">
        <v>204.79999999999998</v>
      </c>
      <c r="E642" s="1">
        <v>8453.7150000000001</v>
      </c>
      <c r="G642"/>
      <c r="H642" s="4"/>
      <c r="I642" s="2"/>
      <c r="L642" s="1"/>
    </row>
    <row r="643" spans="4:12" x14ac:dyDescent="0.2">
      <c r="D643" s="9">
        <v>204.9</v>
      </c>
      <c r="E643" s="1">
        <v>9447.39</v>
      </c>
      <c r="G643"/>
      <c r="H643" s="4"/>
      <c r="I643" s="2"/>
      <c r="L643" s="1"/>
    </row>
    <row r="644" spans="4:12" x14ac:dyDescent="0.2">
      <c r="D644" s="9">
        <v>205.1</v>
      </c>
      <c r="E644" s="1">
        <v>9866.31</v>
      </c>
      <c r="G644"/>
      <c r="H644" s="4"/>
      <c r="I644" s="2"/>
      <c r="L644" s="1"/>
    </row>
    <row r="645" spans="4:12" x14ac:dyDescent="0.2">
      <c r="D645" s="9">
        <v>205.2</v>
      </c>
      <c r="E645" s="1">
        <v>45702.03</v>
      </c>
      <c r="G645"/>
      <c r="H645" s="4"/>
      <c r="I645" s="2"/>
      <c r="L645" s="1"/>
    </row>
    <row r="646" spans="4:12" x14ac:dyDescent="0.2">
      <c r="D646" s="9">
        <v>205.29999999999998</v>
      </c>
      <c r="E646" s="1">
        <v>14483.83</v>
      </c>
      <c r="G646"/>
      <c r="H646" s="4"/>
      <c r="I646" s="2"/>
      <c r="L646" s="1"/>
    </row>
    <row r="647" spans="4:12" x14ac:dyDescent="0.2">
      <c r="D647" s="9">
        <v>205.79999999999998</v>
      </c>
      <c r="E647" s="1">
        <v>48517.57</v>
      </c>
      <c r="G647"/>
      <c r="H647" s="4"/>
      <c r="I647" s="2"/>
      <c r="L647" s="1"/>
    </row>
    <row r="648" spans="4:12" x14ac:dyDescent="0.2">
      <c r="D648" s="9">
        <v>206</v>
      </c>
      <c r="E648" s="1">
        <v>14133.04</v>
      </c>
      <c r="G648"/>
      <c r="H648" s="4"/>
      <c r="I648" s="2"/>
      <c r="L648" s="1"/>
    </row>
    <row r="649" spans="4:12" x14ac:dyDescent="0.2">
      <c r="D649" s="9">
        <v>206.1</v>
      </c>
      <c r="E649" s="1">
        <v>14210.54</v>
      </c>
      <c r="G649"/>
      <c r="H649" s="4"/>
      <c r="I649" s="2"/>
      <c r="L649" s="1"/>
    </row>
    <row r="650" spans="4:12" x14ac:dyDescent="0.2">
      <c r="D650" s="9">
        <v>206.2</v>
      </c>
      <c r="E650" s="1">
        <v>4667.6100000000006</v>
      </c>
      <c r="G650"/>
      <c r="H650" s="4"/>
      <c r="I650" s="2"/>
      <c r="L650" s="1"/>
    </row>
    <row r="651" spans="4:12" x14ac:dyDescent="0.2">
      <c r="D651" s="9">
        <v>206.4</v>
      </c>
      <c r="E651" s="1">
        <v>9414.92</v>
      </c>
      <c r="G651"/>
      <c r="H651" s="4"/>
      <c r="I651" s="2"/>
      <c r="L651" s="1"/>
    </row>
    <row r="652" spans="4:12" x14ac:dyDescent="0.2">
      <c r="D652" s="9">
        <v>206.5</v>
      </c>
      <c r="E652" s="1">
        <v>12037.779999999999</v>
      </c>
      <c r="G652"/>
      <c r="H652" s="4"/>
      <c r="I652" s="2"/>
      <c r="L652" s="1"/>
    </row>
    <row r="653" spans="4:12" x14ac:dyDescent="0.2">
      <c r="D653" s="9">
        <v>206.9</v>
      </c>
      <c r="E653" s="1">
        <v>2150.4700000000003</v>
      </c>
      <c r="G653"/>
      <c r="H653" s="4"/>
      <c r="I653" s="2"/>
      <c r="L653" s="1"/>
    </row>
    <row r="654" spans="4:12" x14ac:dyDescent="0.2">
      <c r="D654" s="9">
        <v>207.1</v>
      </c>
      <c r="E654" s="1">
        <v>26526.1</v>
      </c>
      <c r="G654"/>
      <c r="H654" s="4"/>
      <c r="I654" s="2"/>
      <c r="L654" s="1"/>
    </row>
    <row r="655" spans="4:12" x14ac:dyDescent="0.2">
      <c r="D655" s="9">
        <v>207.2</v>
      </c>
      <c r="E655" s="1">
        <v>46889.270000000004</v>
      </c>
      <c r="G655"/>
      <c r="H655" s="4"/>
      <c r="I655" s="2"/>
      <c r="L655" s="1"/>
    </row>
    <row r="656" spans="4:12" x14ac:dyDescent="0.2">
      <c r="D656" s="9">
        <v>207.29999999999998</v>
      </c>
      <c r="E656" s="1">
        <v>22613.190000000002</v>
      </c>
      <c r="G656"/>
      <c r="H656" s="4"/>
      <c r="I656" s="2"/>
      <c r="L656" s="1"/>
    </row>
    <row r="657" spans="4:12" x14ac:dyDescent="0.2">
      <c r="D657" s="9">
        <v>207.4</v>
      </c>
      <c r="E657" s="1">
        <v>39836.520000000004</v>
      </c>
      <c r="G657"/>
      <c r="H657" s="4"/>
      <c r="I657" s="2"/>
      <c r="L657" s="1"/>
    </row>
    <row r="658" spans="4:12" x14ac:dyDescent="0.2">
      <c r="D658" s="9">
        <v>207.7</v>
      </c>
      <c r="E658" s="1">
        <v>31620.01</v>
      </c>
      <c r="G658"/>
      <c r="H658" s="4"/>
      <c r="I658" s="2"/>
      <c r="L658" s="1"/>
    </row>
    <row r="659" spans="4:12" x14ac:dyDescent="0.2">
      <c r="D659" s="9">
        <v>207.79999999999998</v>
      </c>
      <c r="E659" s="1">
        <v>2331.5200000000004</v>
      </c>
      <c r="G659"/>
      <c r="H659" s="4"/>
      <c r="I659" s="2"/>
      <c r="L659" s="1"/>
    </row>
    <row r="660" spans="4:12" x14ac:dyDescent="0.2">
      <c r="D660" s="9">
        <v>207.9</v>
      </c>
      <c r="E660" s="1">
        <v>26710.474999999999</v>
      </c>
      <c r="G660"/>
      <c r="H660" s="4"/>
      <c r="I660" s="2"/>
      <c r="L660" s="1"/>
    </row>
    <row r="661" spans="4:12" x14ac:dyDescent="0.2">
      <c r="D661" s="9">
        <v>208.1</v>
      </c>
      <c r="E661" s="1">
        <v>15555.19</v>
      </c>
      <c r="G661"/>
      <c r="H661" s="4"/>
      <c r="I661" s="2"/>
      <c r="L661" s="1"/>
    </row>
    <row r="662" spans="4:12" x14ac:dyDescent="0.2">
      <c r="D662" s="9">
        <v>208.29999999999998</v>
      </c>
      <c r="E662" s="1">
        <v>14230.684999999998</v>
      </c>
      <c r="G662"/>
      <c r="H662" s="4"/>
      <c r="I662" s="2"/>
      <c r="L662" s="1"/>
    </row>
    <row r="663" spans="4:12" x14ac:dyDescent="0.2">
      <c r="D663" s="9">
        <v>208.4</v>
      </c>
      <c r="E663" s="1">
        <v>16138.77</v>
      </c>
      <c r="G663"/>
      <c r="H663" s="4"/>
      <c r="I663" s="2"/>
      <c r="L663" s="1"/>
    </row>
    <row r="664" spans="4:12" x14ac:dyDescent="0.2">
      <c r="D664" s="9">
        <v>208.5</v>
      </c>
      <c r="E664" s="1">
        <v>8301.7199999999993</v>
      </c>
      <c r="G664"/>
      <c r="H664" s="4"/>
      <c r="I664" s="2"/>
      <c r="L664" s="1"/>
    </row>
    <row r="665" spans="4:12" x14ac:dyDescent="0.2">
      <c r="D665" s="9">
        <v>208.6</v>
      </c>
      <c r="E665" s="1">
        <v>5031.2700000000004</v>
      </c>
      <c r="G665"/>
      <c r="H665" s="4"/>
      <c r="I665" s="2"/>
      <c r="L665" s="1"/>
    </row>
    <row r="666" spans="4:12" x14ac:dyDescent="0.2">
      <c r="D666" s="9">
        <v>208.79999999999998</v>
      </c>
      <c r="E666" s="1">
        <v>6496.89</v>
      </c>
      <c r="G666"/>
      <c r="H666" s="4"/>
      <c r="I666" s="2"/>
      <c r="L666" s="1"/>
    </row>
    <row r="667" spans="4:12" x14ac:dyDescent="0.2">
      <c r="D667" s="9">
        <v>209</v>
      </c>
      <c r="E667" s="1">
        <v>36504.899999999994</v>
      </c>
      <c r="G667"/>
      <c r="H667" s="4"/>
      <c r="I667" s="2"/>
      <c r="L667" s="1"/>
    </row>
    <row r="668" spans="4:12" x14ac:dyDescent="0.2">
      <c r="D668" s="9">
        <v>209.1</v>
      </c>
      <c r="E668" s="1">
        <v>15511.563333333334</v>
      </c>
      <c r="G668"/>
      <c r="H668" s="4"/>
      <c r="I668" s="2"/>
      <c r="L668" s="1"/>
    </row>
    <row r="669" spans="4:12" x14ac:dyDescent="0.2">
      <c r="D669" s="9">
        <v>209.4</v>
      </c>
      <c r="E669" s="1">
        <v>13147.94</v>
      </c>
      <c r="G669"/>
      <c r="H669" s="4"/>
      <c r="I669" s="2"/>
      <c r="L669" s="1"/>
    </row>
    <row r="670" spans="4:12" x14ac:dyDescent="0.2">
      <c r="D670" s="9">
        <v>209.5</v>
      </c>
      <c r="E670" s="1">
        <v>3734.17</v>
      </c>
      <c r="G670"/>
      <c r="H670" s="4"/>
      <c r="I670" s="2"/>
      <c r="L670" s="1"/>
    </row>
    <row r="671" spans="4:12" x14ac:dyDescent="0.2">
      <c r="D671" s="9">
        <v>209.7</v>
      </c>
      <c r="E671" s="1">
        <v>7758.9900000000007</v>
      </c>
      <c r="G671"/>
      <c r="H671" s="4"/>
      <c r="I671" s="2"/>
      <c r="L671" s="1"/>
    </row>
    <row r="672" spans="4:12" x14ac:dyDescent="0.2">
      <c r="D672" s="9">
        <v>209.79999999999998</v>
      </c>
      <c r="E672" s="1">
        <v>8932.09</v>
      </c>
      <c r="G672"/>
      <c r="H672" s="4"/>
      <c r="I672" s="2"/>
      <c r="L672" s="1"/>
    </row>
    <row r="673" spans="4:12" x14ac:dyDescent="0.2">
      <c r="D673" s="9">
        <v>209.9</v>
      </c>
      <c r="E673" s="1">
        <v>32734.19</v>
      </c>
      <c r="G673"/>
      <c r="H673" s="4"/>
      <c r="I673" s="2"/>
      <c r="L673" s="1"/>
    </row>
    <row r="674" spans="4:12" x14ac:dyDescent="0.2">
      <c r="D674" s="9">
        <v>210.1</v>
      </c>
      <c r="E674" s="1">
        <v>8024.166666666667</v>
      </c>
      <c r="G674"/>
      <c r="H674" s="4"/>
      <c r="I674" s="2"/>
      <c r="L674" s="1"/>
    </row>
    <row r="675" spans="4:12" x14ac:dyDescent="0.2">
      <c r="D675" s="9">
        <v>210.5</v>
      </c>
      <c r="E675" s="1">
        <v>4454.41</v>
      </c>
      <c r="G675"/>
      <c r="H675" s="4"/>
      <c r="I675" s="2"/>
      <c r="L675" s="1"/>
    </row>
    <row r="676" spans="4:12" x14ac:dyDescent="0.2">
      <c r="D676" s="9">
        <v>210.9</v>
      </c>
      <c r="E676" s="1">
        <v>2636.7400000000002</v>
      </c>
      <c r="G676"/>
      <c r="H676" s="4"/>
      <c r="I676" s="2"/>
      <c r="L676" s="1"/>
    </row>
    <row r="677" spans="4:12" x14ac:dyDescent="0.2">
      <c r="D677" s="9">
        <v>211</v>
      </c>
      <c r="E677" s="1">
        <v>12235.84</v>
      </c>
      <c r="G677"/>
      <c r="H677" s="4"/>
      <c r="I677" s="2"/>
      <c r="L677" s="1"/>
    </row>
    <row r="678" spans="4:12" x14ac:dyDescent="0.2">
      <c r="D678" s="9">
        <v>211.1</v>
      </c>
      <c r="E678" s="1">
        <v>30260</v>
      </c>
      <c r="G678"/>
      <c r="H678" s="4"/>
      <c r="I678" s="2"/>
      <c r="L678" s="1"/>
    </row>
    <row r="679" spans="4:12" x14ac:dyDescent="0.2">
      <c r="D679" s="9">
        <v>211.4</v>
      </c>
      <c r="E679" s="1">
        <v>21758.945</v>
      </c>
      <c r="G679"/>
      <c r="H679" s="4"/>
      <c r="I679" s="2"/>
      <c r="L679" s="1"/>
    </row>
    <row r="680" spans="4:12" x14ac:dyDescent="0.2">
      <c r="D680" s="9">
        <v>211.5</v>
      </c>
      <c r="E680" s="1">
        <v>7111.9533333333338</v>
      </c>
      <c r="G680"/>
      <c r="H680" s="4"/>
      <c r="I680" s="2"/>
      <c r="L680" s="1"/>
    </row>
    <row r="681" spans="4:12" x14ac:dyDescent="0.2">
      <c r="D681" s="9">
        <v>212.2</v>
      </c>
      <c r="E681" s="1">
        <v>22362.54</v>
      </c>
      <c r="G681"/>
      <c r="H681" s="4"/>
      <c r="I681" s="2"/>
      <c r="L681" s="1"/>
    </row>
    <row r="682" spans="4:12" x14ac:dyDescent="0.2">
      <c r="D682" s="9">
        <v>212.4</v>
      </c>
      <c r="E682" s="1">
        <v>23802.99</v>
      </c>
      <c r="G682"/>
      <c r="H682" s="4"/>
      <c r="I682" s="2"/>
      <c r="L682" s="1"/>
    </row>
    <row r="683" spans="4:12" x14ac:dyDescent="0.2">
      <c r="D683" s="9">
        <v>212.5</v>
      </c>
      <c r="E683" s="1">
        <v>3987.9300000000003</v>
      </c>
      <c r="G683"/>
      <c r="H683" s="4"/>
      <c r="I683" s="2"/>
      <c r="L683" s="1"/>
    </row>
    <row r="684" spans="4:12" x14ac:dyDescent="0.2">
      <c r="D684" s="9">
        <v>212.6</v>
      </c>
      <c r="E684" s="1">
        <v>1515.35</v>
      </c>
      <c r="G684"/>
      <c r="H684" s="4"/>
      <c r="I684" s="2"/>
      <c r="L684" s="1"/>
    </row>
    <row r="685" spans="4:12" x14ac:dyDescent="0.2">
      <c r="D685" s="9">
        <v>212.79999999999998</v>
      </c>
      <c r="E685" s="1">
        <v>9781.2674999999999</v>
      </c>
      <c r="G685"/>
      <c r="H685" s="4"/>
      <c r="I685" s="2"/>
      <c r="L685" s="1"/>
    </row>
    <row r="686" spans="4:12" x14ac:dyDescent="0.2">
      <c r="D686" s="9">
        <v>212.9</v>
      </c>
      <c r="E686" s="1">
        <v>36580.29</v>
      </c>
      <c r="G686"/>
      <c r="H686" s="4"/>
      <c r="I686" s="2"/>
      <c r="L686" s="1"/>
    </row>
    <row r="687" spans="4:12" x14ac:dyDescent="0.2">
      <c r="D687" s="9">
        <v>213</v>
      </c>
      <c r="E687" s="1">
        <v>9432.93</v>
      </c>
      <c r="G687"/>
      <c r="H687" s="4"/>
      <c r="I687" s="2"/>
      <c r="L687" s="1"/>
    </row>
    <row r="688" spans="4:12" x14ac:dyDescent="0.2">
      <c r="D688" s="9">
        <v>213.29999999999998</v>
      </c>
      <c r="E688" s="1">
        <v>5261.47</v>
      </c>
      <c r="G688"/>
      <c r="H688" s="4"/>
      <c r="I688" s="2"/>
      <c r="L688" s="1"/>
    </row>
    <row r="689" spans="4:12" x14ac:dyDescent="0.2">
      <c r="D689" s="9">
        <v>213.6</v>
      </c>
      <c r="E689" s="1">
        <v>4076.5</v>
      </c>
      <c r="G689"/>
      <c r="H689" s="4"/>
      <c r="I689" s="2"/>
      <c r="L689" s="1"/>
    </row>
    <row r="690" spans="4:12" x14ac:dyDescent="0.2">
      <c r="D690" s="9">
        <v>213.79999999999998</v>
      </c>
      <c r="E690" s="1">
        <v>24258.325000000004</v>
      </c>
      <c r="G690"/>
      <c r="H690" s="4"/>
      <c r="I690" s="2"/>
      <c r="L690" s="1"/>
    </row>
    <row r="691" spans="4:12" x14ac:dyDescent="0.2">
      <c r="D691" s="9">
        <v>213.9</v>
      </c>
      <c r="E691" s="1">
        <v>11085.59</v>
      </c>
      <c r="G691"/>
      <c r="H691" s="4"/>
      <c r="I691" s="2"/>
      <c r="L691" s="1"/>
    </row>
    <row r="692" spans="4:12" x14ac:dyDescent="0.2">
      <c r="D692" s="9">
        <v>214</v>
      </c>
      <c r="E692" s="1">
        <v>8444.48</v>
      </c>
      <c r="G692"/>
      <c r="H692" s="4"/>
      <c r="I692" s="2"/>
      <c r="L692" s="1"/>
    </row>
    <row r="693" spans="4:12" x14ac:dyDescent="0.2">
      <c r="D693" s="9">
        <v>214.1</v>
      </c>
      <c r="E693" s="1">
        <v>31699.285</v>
      </c>
      <c r="G693"/>
      <c r="H693" s="4"/>
      <c r="I693" s="2"/>
      <c r="L693" s="1"/>
    </row>
    <row r="694" spans="4:12" x14ac:dyDescent="0.2">
      <c r="D694" s="9">
        <v>214.2</v>
      </c>
      <c r="E694" s="1">
        <v>14649.586666666668</v>
      </c>
      <c r="G694"/>
      <c r="H694" s="4"/>
      <c r="I694" s="2"/>
      <c r="L694" s="1"/>
    </row>
    <row r="695" spans="4:12" x14ac:dyDescent="0.2">
      <c r="D695" s="9">
        <v>214.29999999999998</v>
      </c>
      <c r="E695" s="1">
        <v>13474.91</v>
      </c>
      <c r="G695"/>
      <c r="H695" s="4"/>
      <c r="I695" s="2"/>
      <c r="L695" s="1"/>
    </row>
    <row r="696" spans="4:12" x14ac:dyDescent="0.2">
      <c r="D696" s="9">
        <v>214.4</v>
      </c>
      <c r="E696" s="1">
        <v>5328.3133333333335</v>
      </c>
      <c r="G696"/>
      <c r="H696" s="4"/>
      <c r="I696" s="2"/>
      <c r="L696" s="1"/>
    </row>
    <row r="697" spans="4:12" x14ac:dyDescent="0.2">
      <c r="D697" s="9">
        <v>214.5</v>
      </c>
      <c r="E697" s="1">
        <v>30063.59</v>
      </c>
      <c r="G697"/>
      <c r="H697" s="4"/>
      <c r="I697" s="2"/>
      <c r="L697" s="1"/>
    </row>
    <row r="698" spans="4:12" x14ac:dyDescent="0.2">
      <c r="D698" s="9">
        <v>214.79999999999998</v>
      </c>
      <c r="E698" s="1">
        <v>48673.560000000005</v>
      </c>
      <c r="G698"/>
      <c r="H698" s="4"/>
      <c r="I698" s="2"/>
      <c r="L698" s="1"/>
    </row>
    <row r="699" spans="4:12" x14ac:dyDescent="0.2">
      <c r="D699" s="9">
        <v>214.9</v>
      </c>
      <c r="E699" s="1">
        <v>18497.824999999997</v>
      </c>
      <c r="G699"/>
      <c r="H699" s="4"/>
      <c r="I699" s="2"/>
      <c r="L699" s="1"/>
    </row>
    <row r="700" spans="4:12" x14ac:dyDescent="0.2">
      <c r="D700" s="9">
        <v>215</v>
      </c>
      <c r="E700" s="1">
        <v>4399.74</v>
      </c>
      <c r="G700"/>
      <c r="H700" s="4"/>
      <c r="I700" s="2"/>
      <c r="L700" s="1"/>
    </row>
    <row r="701" spans="4:12" x14ac:dyDescent="0.2">
      <c r="D701" s="9">
        <v>215.2</v>
      </c>
      <c r="E701" s="1">
        <v>6238.3</v>
      </c>
      <c r="G701"/>
      <c r="H701" s="4"/>
      <c r="I701" s="2"/>
      <c r="L701" s="1"/>
    </row>
    <row r="702" spans="4:12" x14ac:dyDescent="0.2">
      <c r="D702" s="9">
        <v>215.29999999999998</v>
      </c>
      <c r="E702" s="1">
        <v>10096.969999999999</v>
      </c>
      <c r="G702"/>
      <c r="H702" s="4"/>
      <c r="I702" s="2"/>
      <c r="L702" s="1"/>
    </row>
    <row r="703" spans="4:12" x14ac:dyDescent="0.2">
      <c r="D703" s="9">
        <v>215.5</v>
      </c>
      <c r="E703" s="1">
        <v>9617.67</v>
      </c>
      <c r="G703"/>
      <c r="H703" s="4"/>
      <c r="I703" s="2"/>
      <c r="L703" s="1"/>
    </row>
    <row r="704" spans="4:12" x14ac:dyDescent="0.2">
      <c r="D704" s="9">
        <v>215.7</v>
      </c>
      <c r="E704" s="1">
        <v>7854.1149999999998</v>
      </c>
      <c r="G704"/>
      <c r="H704" s="4"/>
      <c r="I704" s="2"/>
      <c r="L704" s="1"/>
    </row>
    <row r="705" spans="4:12" x14ac:dyDescent="0.2">
      <c r="D705" s="9">
        <v>215.79999999999998</v>
      </c>
      <c r="E705" s="1">
        <v>39774.28</v>
      </c>
      <c r="G705"/>
      <c r="H705" s="4"/>
      <c r="I705" s="2"/>
      <c r="L705" s="1"/>
    </row>
    <row r="706" spans="4:12" x14ac:dyDescent="0.2">
      <c r="D706" s="9">
        <v>216</v>
      </c>
      <c r="E706" s="1">
        <v>5028.1500000000005</v>
      </c>
      <c r="G706"/>
      <c r="H706" s="4"/>
      <c r="I706" s="2"/>
      <c r="L706" s="1"/>
    </row>
    <row r="707" spans="4:12" x14ac:dyDescent="0.2">
      <c r="D707" s="9">
        <v>216.1</v>
      </c>
      <c r="E707" s="1">
        <v>8211.11</v>
      </c>
      <c r="G707"/>
      <c r="H707" s="4"/>
      <c r="I707" s="2"/>
      <c r="L707" s="1"/>
    </row>
    <row r="708" spans="4:12" x14ac:dyDescent="0.2">
      <c r="D708" s="9">
        <v>216.2</v>
      </c>
      <c r="E708" s="1">
        <v>10594.51</v>
      </c>
      <c r="G708"/>
      <c r="H708" s="4"/>
      <c r="I708" s="2"/>
      <c r="L708" s="1"/>
    </row>
    <row r="709" spans="4:12" x14ac:dyDescent="0.2">
      <c r="D709" s="9">
        <v>216.4</v>
      </c>
      <c r="E709" s="1">
        <v>25326.294999999998</v>
      </c>
      <c r="G709"/>
      <c r="H709" s="4"/>
      <c r="I709" s="2"/>
      <c r="L709" s="1"/>
    </row>
    <row r="710" spans="4:12" x14ac:dyDescent="0.2">
      <c r="D710" s="9">
        <v>216.5</v>
      </c>
      <c r="E710" s="1">
        <v>6592.0199999999995</v>
      </c>
      <c r="G710"/>
      <c r="H710" s="4"/>
      <c r="I710" s="2"/>
      <c r="L710" s="1"/>
    </row>
    <row r="711" spans="4:12" x14ac:dyDescent="0.2">
      <c r="D711" s="9">
        <v>216.79999999999998</v>
      </c>
      <c r="E711" s="1">
        <v>14497.045</v>
      </c>
      <c r="G711"/>
      <c r="H711" s="4"/>
      <c r="I711" s="2"/>
      <c r="L711" s="1"/>
    </row>
    <row r="712" spans="4:12" x14ac:dyDescent="0.2">
      <c r="D712" s="9">
        <v>216.9</v>
      </c>
      <c r="E712" s="1">
        <v>20082.094999999998</v>
      </c>
      <c r="G712"/>
      <c r="H712" s="4"/>
      <c r="I712" s="2"/>
      <c r="L712" s="1"/>
    </row>
    <row r="713" spans="4:12" x14ac:dyDescent="0.2">
      <c r="D713" s="9">
        <v>217</v>
      </c>
      <c r="E713" s="1">
        <v>12044.35</v>
      </c>
      <c r="G713"/>
      <c r="H713" s="4"/>
      <c r="I713" s="2"/>
      <c r="L713" s="1"/>
    </row>
    <row r="714" spans="4:12" x14ac:dyDescent="0.2">
      <c r="D714" s="9">
        <v>217.1</v>
      </c>
      <c r="E714" s="1">
        <v>4837.59</v>
      </c>
      <c r="G714"/>
      <c r="H714" s="4"/>
      <c r="I714" s="2"/>
      <c r="L714" s="1"/>
    </row>
    <row r="715" spans="4:12" x14ac:dyDescent="0.2">
      <c r="D715" s="9">
        <v>217.2</v>
      </c>
      <c r="E715" s="1">
        <v>2138.0800000000004</v>
      </c>
      <c r="G715"/>
      <c r="H715" s="4"/>
      <c r="I715" s="2"/>
      <c r="L715" s="1"/>
    </row>
    <row r="716" spans="4:12" x14ac:dyDescent="0.2">
      <c r="D716" s="9">
        <v>217.29999999999998</v>
      </c>
      <c r="E716" s="1">
        <v>35160.14</v>
      </c>
      <c r="G716"/>
      <c r="H716" s="4"/>
      <c r="I716" s="2"/>
      <c r="L716" s="1"/>
    </row>
    <row r="717" spans="4:12" x14ac:dyDescent="0.2">
      <c r="D717" s="9">
        <v>217.4</v>
      </c>
      <c r="E717" s="1">
        <v>14007.23</v>
      </c>
      <c r="G717"/>
      <c r="H717" s="4"/>
      <c r="I717" s="2"/>
      <c r="L717" s="1"/>
    </row>
    <row r="718" spans="4:12" x14ac:dyDescent="0.2">
      <c r="D718" s="9">
        <v>217.5</v>
      </c>
      <c r="E718" s="1">
        <v>36103.055</v>
      </c>
      <c r="G718"/>
      <c r="H718" s="4"/>
      <c r="I718" s="2"/>
      <c r="L718" s="1"/>
    </row>
    <row r="719" spans="4:12" x14ac:dyDescent="0.2">
      <c r="D719" s="9">
        <v>217.6</v>
      </c>
      <c r="E719" s="1">
        <v>7163.4199999999992</v>
      </c>
      <c r="G719"/>
      <c r="H719" s="4"/>
      <c r="I719" s="2"/>
      <c r="L719" s="1"/>
    </row>
    <row r="720" spans="4:12" x14ac:dyDescent="0.2">
      <c r="D720" s="9">
        <v>217.9</v>
      </c>
      <c r="E720" s="1">
        <v>8068.1900000000005</v>
      </c>
      <c r="G720"/>
      <c r="H720" s="4"/>
      <c r="I720" s="2"/>
      <c r="L720" s="1"/>
    </row>
    <row r="721" spans="4:12" x14ac:dyDescent="0.2">
      <c r="D721" s="9">
        <v>218</v>
      </c>
      <c r="E721" s="1">
        <v>8649.4249999999993</v>
      </c>
      <c r="G721"/>
      <c r="H721" s="4"/>
      <c r="I721" s="2"/>
      <c r="L721" s="1"/>
    </row>
    <row r="722" spans="4:12" x14ac:dyDescent="0.2">
      <c r="D722" s="9">
        <v>218.1</v>
      </c>
      <c r="E722" s="1">
        <v>9750.5499999999993</v>
      </c>
      <c r="G722"/>
      <c r="H722" s="4"/>
      <c r="I722" s="2"/>
      <c r="L722" s="1"/>
    </row>
    <row r="723" spans="4:12" x14ac:dyDescent="0.2">
      <c r="D723" s="9">
        <v>218.2</v>
      </c>
      <c r="E723" s="1">
        <v>13027.055</v>
      </c>
      <c r="G723"/>
      <c r="H723" s="4"/>
      <c r="I723" s="2"/>
      <c r="L723" s="1"/>
    </row>
    <row r="724" spans="4:12" x14ac:dyDescent="0.2">
      <c r="D724" s="9">
        <v>218.5</v>
      </c>
      <c r="E724" s="1">
        <v>27808.73</v>
      </c>
      <c r="G724"/>
      <c r="H724" s="4"/>
      <c r="I724" s="2"/>
      <c r="L724" s="1"/>
    </row>
    <row r="725" spans="4:12" x14ac:dyDescent="0.2">
      <c r="D725" s="9">
        <v>218.6</v>
      </c>
      <c r="E725" s="1">
        <v>11396.91</v>
      </c>
      <c r="G725"/>
      <c r="H725" s="4"/>
      <c r="I725" s="2"/>
      <c r="L725" s="1"/>
    </row>
    <row r="726" spans="4:12" x14ac:dyDescent="0.2">
      <c r="D726" s="9">
        <v>218.7</v>
      </c>
      <c r="E726" s="1">
        <v>18955.23</v>
      </c>
      <c r="G726"/>
      <c r="H726" s="4"/>
      <c r="I726" s="2"/>
      <c r="L726" s="1"/>
    </row>
    <row r="727" spans="4:12" x14ac:dyDescent="0.2">
      <c r="D727" s="9">
        <v>218.79999999999998</v>
      </c>
      <c r="E727" s="1">
        <v>8232.64</v>
      </c>
      <c r="G727"/>
      <c r="H727" s="4"/>
      <c r="I727" s="2"/>
      <c r="L727" s="1"/>
    </row>
    <row r="728" spans="4:12" x14ac:dyDescent="0.2">
      <c r="D728" s="9">
        <v>218.9</v>
      </c>
      <c r="E728" s="1">
        <v>20709.03</v>
      </c>
      <c r="G728"/>
      <c r="H728" s="4"/>
      <c r="I728" s="2"/>
      <c r="L728" s="1"/>
    </row>
    <row r="729" spans="4:12" x14ac:dyDescent="0.2">
      <c r="D729" s="9">
        <v>219</v>
      </c>
      <c r="E729" s="1">
        <v>3213.63</v>
      </c>
      <c r="G729"/>
      <c r="H729" s="4"/>
      <c r="I729" s="2"/>
      <c r="L729" s="1"/>
    </row>
    <row r="730" spans="4:12" x14ac:dyDescent="0.2">
      <c r="D730" s="9">
        <v>219.1</v>
      </c>
      <c r="E730" s="1">
        <v>23244.799999999999</v>
      </c>
      <c r="G730"/>
      <c r="H730" s="4"/>
      <c r="I730" s="2"/>
      <c r="L730" s="1"/>
    </row>
    <row r="731" spans="4:12" x14ac:dyDescent="0.2">
      <c r="D731" s="9">
        <v>219.2</v>
      </c>
      <c r="E731" s="1">
        <v>5385.34</v>
      </c>
      <c r="G731"/>
      <c r="H731" s="4"/>
      <c r="I731" s="2"/>
      <c r="L731" s="1"/>
    </row>
    <row r="732" spans="4:12" x14ac:dyDescent="0.2">
      <c r="D732" s="9">
        <v>219.29999999999998</v>
      </c>
      <c r="E732" s="1">
        <v>36085.22</v>
      </c>
      <c r="G732"/>
      <c r="H732" s="4"/>
      <c r="I732" s="2"/>
      <c r="L732" s="1"/>
    </row>
    <row r="733" spans="4:12" x14ac:dyDescent="0.2">
      <c r="D733" s="9">
        <v>219.5</v>
      </c>
      <c r="E733" s="1">
        <v>2217.4700000000003</v>
      </c>
      <c r="G733"/>
      <c r="H733" s="4"/>
      <c r="I733" s="2"/>
      <c r="L733" s="1"/>
    </row>
    <row r="734" spans="4:12" x14ac:dyDescent="0.2">
      <c r="D734" s="9">
        <v>219.6</v>
      </c>
      <c r="E734" s="1">
        <v>36189.11</v>
      </c>
      <c r="G734"/>
      <c r="H734" s="4"/>
      <c r="I734" s="2"/>
      <c r="L734" s="1"/>
    </row>
    <row r="735" spans="4:12" x14ac:dyDescent="0.2">
      <c r="D735" s="9">
        <v>220.2</v>
      </c>
      <c r="E735" s="1">
        <v>9991.0400000000009</v>
      </c>
      <c r="G735"/>
      <c r="H735" s="4"/>
      <c r="I735" s="2"/>
      <c r="L735" s="1"/>
    </row>
    <row r="736" spans="4:12" x14ac:dyDescent="0.2">
      <c r="D736" s="9">
        <v>220.4</v>
      </c>
      <c r="E736" s="1">
        <v>21292.623333333333</v>
      </c>
      <c r="G736"/>
      <c r="H736" s="4"/>
      <c r="I736" s="2"/>
      <c r="L736" s="1"/>
    </row>
    <row r="737" spans="4:12" x14ac:dyDescent="0.2">
      <c r="D737" s="9">
        <v>220.79999999999998</v>
      </c>
      <c r="E737" s="1">
        <v>23196.195000000003</v>
      </c>
      <c r="G737"/>
      <c r="H737" s="4"/>
      <c r="I737" s="2"/>
      <c r="L737" s="1"/>
    </row>
    <row r="738" spans="4:12" x14ac:dyDescent="0.2">
      <c r="D738" s="9">
        <v>220.9</v>
      </c>
      <c r="E738" s="1">
        <v>1391.53</v>
      </c>
      <c r="G738"/>
      <c r="H738" s="4"/>
      <c r="I738" s="2"/>
      <c r="L738" s="1"/>
    </row>
    <row r="739" spans="4:12" x14ac:dyDescent="0.2">
      <c r="D739" s="9">
        <v>221.1</v>
      </c>
      <c r="E739" s="1">
        <v>6082.41</v>
      </c>
      <c r="G739"/>
      <c r="H739" s="4"/>
      <c r="I739" s="2"/>
      <c r="L739" s="1"/>
    </row>
    <row r="740" spans="4:12" x14ac:dyDescent="0.2">
      <c r="D740" s="9">
        <v>221.29999999999998</v>
      </c>
      <c r="E740" s="1">
        <v>24971.735000000001</v>
      </c>
      <c r="G740"/>
      <c r="H740" s="4"/>
      <c r="I740" s="2"/>
      <c r="L740" s="1"/>
    </row>
    <row r="741" spans="4:12" x14ac:dyDescent="0.2">
      <c r="D741" s="9">
        <v>221.4</v>
      </c>
      <c r="E741" s="1">
        <v>5002.79</v>
      </c>
      <c r="G741"/>
      <c r="H741" s="4"/>
      <c r="I741" s="2"/>
      <c r="L741" s="1"/>
    </row>
    <row r="742" spans="4:12" x14ac:dyDescent="0.2">
      <c r="D742" s="9">
        <v>221.5</v>
      </c>
      <c r="E742" s="1">
        <v>12224.36</v>
      </c>
      <c r="G742"/>
      <c r="H742" s="4"/>
      <c r="I742" s="2"/>
      <c r="L742" s="1"/>
    </row>
    <row r="743" spans="4:12" x14ac:dyDescent="0.2">
      <c r="D743" s="9">
        <v>221.6</v>
      </c>
      <c r="E743" s="1">
        <v>3761.3</v>
      </c>
      <c r="G743"/>
      <c r="H743" s="4"/>
      <c r="I743" s="2"/>
      <c r="L743" s="1"/>
    </row>
    <row r="744" spans="4:12" x14ac:dyDescent="0.2">
      <c r="D744" s="9">
        <v>221.7</v>
      </c>
      <c r="E744" s="1">
        <v>20822.900000000001</v>
      </c>
      <c r="G744"/>
      <c r="H744" s="4"/>
      <c r="I744" s="2"/>
      <c r="L744" s="1"/>
    </row>
    <row r="745" spans="4:12" x14ac:dyDescent="0.2">
      <c r="D745" s="9">
        <v>221.79999999999998</v>
      </c>
      <c r="E745" s="1">
        <v>6232.5050000000001</v>
      </c>
      <c r="G745"/>
      <c r="H745" s="4"/>
      <c r="I745" s="2"/>
      <c r="L745" s="1"/>
    </row>
    <row r="746" spans="4:12" x14ac:dyDescent="0.2">
      <c r="D746" s="9">
        <v>222.1</v>
      </c>
      <c r="E746" s="1">
        <v>7789.64</v>
      </c>
      <c r="G746"/>
      <c r="H746" s="4"/>
      <c r="I746" s="2"/>
      <c r="L746" s="1"/>
    </row>
    <row r="747" spans="4:12" x14ac:dyDescent="0.2">
      <c r="D747" s="9">
        <v>222.2</v>
      </c>
      <c r="E747" s="1">
        <v>47269.86</v>
      </c>
      <c r="G747"/>
      <c r="H747" s="4"/>
      <c r="I747" s="2"/>
      <c r="L747" s="1"/>
    </row>
    <row r="748" spans="4:12" x14ac:dyDescent="0.2">
      <c r="D748" s="9">
        <v>222.29999999999998</v>
      </c>
      <c r="E748" s="1">
        <v>1842.52</v>
      </c>
      <c r="G748"/>
      <c r="H748" s="4"/>
      <c r="I748" s="2"/>
      <c r="L748" s="1"/>
    </row>
    <row r="749" spans="4:12" x14ac:dyDescent="0.2">
      <c r="D749" s="9">
        <v>222.4</v>
      </c>
      <c r="E749" s="1">
        <v>17663.149999999998</v>
      </c>
      <c r="G749"/>
      <c r="H749" s="4"/>
      <c r="I749" s="2"/>
      <c r="L749" s="1"/>
    </row>
    <row r="750" spans="4:12" x14ac:dyDescent="0.2">
      <c r="D750" s="9">
        <v>222.5</v>
      </c>
      <c r="E750" s="1">
        <v>2680.9500000000003</v>
      </c>
      <c r="G750"/>
      <c r="H750" s="4"/>
      <c r="I750" s="2"/>
      <c r="L750" s="1"/>
    </row>
    <row r="751" spans="4:12" x14ac:dyDescent="0.2">
      <c r="D751" s="9">
        <v>222.79999999999998</v>
      </c>
      <c r="E751" s="1">
        <v>1906.36</v>
      </c>
      <c r="G751"/>
      <c r="H751" s="4"/>
      <c r="I751" s="2"/>
      <c r="L751" s="1"/>
    </row>
    <row r="752" spans="4:12" x14ac:dyDescent="0.2">
      <c r="D752" s="9">
        <v>222.9</v>
      </c>
      <c r="E752" s="1">
        <v>7751.4600000000009</v>
      </c>
      <c r="G752"/>
      <c r="H752" s="4"/>
      <c r="I752" s="2"/>
      <c r="L752" s="1"/>
    </row>
    <row r="753" spans="4:12" x14ac:dyDescent="0.2">
      <c r="D753" s="9">
        <v>223</v>
      </c>
      <c r="E753" s="1">
        <v>43376.61</v>
      </c>
      <c r="G753"/>
      <c r="H753" s="4"/>
      <c r="I753" s="2"/>
      <c r="L753" s="1"/>
    </row>
    <row r="754" spans="4:12" x14ac:dyDescent="0.2">
      <c r="D754" s="9">
        <v>223.1</v>
      </c>
      <c r="E754" s="1">
        <v>28582.239999999998</v>
      </c>
      <c r="G754"/>
      <c r="H754" s="4"/>
      <c r="I754" s="2"/>
      <c r="L754" s="1"/>
    </row>
    <row r="755" spans="4:12" x14ac:dyDescent="0.2">
      <c r="D755" s="9">
        <v>223.6</v>
      </c>
      <c r="E755" s="1">
        <v>7563.76</v>
      </c>
      <c r="G755"/>
      <c r="H755" s="4"/>
      <c r="I755" s="2"/>
      <c r="L755" s="1"/>
    </row>
    <row r="756" spans="4:12" x14ac:dyDescent="0.2">
      <c r="D756" s="9">
        <v>223.9</v>
      </c>
      <c r="E756" s="1">
        <v>7153.56</v>
      </c>
      <c r="G756"/>
      <c r="H756" s="4"/>
      <c r="I756" s="2"/>
      <c r="L756" s="1"/>
    </row>
    <row r="757" spans="4:12" x14ac:dyDescent="0.2">
      <c r="D757" s="9">
        <v>224</v>
      </c>
      <c r="E757" s="1">
        <v>13041.93</v>
      </c>
      <c r="G757"/>
      <c r="H757" s="4"/>
      <c r="I757" s="2"/>
      <c r="L757" s="1"/>
    </row>
    <row r="758" spans="4:12" x14ac:dyDescent="0.2">
      <c r="D758" s="9">
        <v>224.1</v>
      </c>
      <c r="E758" s="1">
        <v>8347.17</v>
      </c>
      <c r="G758"/>
      <c r="H758" s="4"/>
      <c r="I758" s="2"/>
      <c r="L758" s="1"/>
    </row>
    <row r="759" spans="4:12" x14ac:dyDescent="0.2">
      <c r="D759" s="9">
        <v>224.2</v>
      </c>
      <c r="E759" s="1">
        <v>6548.2</v>
      </c>
      <c r="G759"/>
      <c r="H759" s="4"/>
      <c r="I759" s="2"/>
      <c r="L759" s="1"/>
    </row>
    <row r="760" spans="4:12" x14ac:dyDescent="0.2">
      <c r="D760" s="9">
        <v>224.29999999999998</v>
      </c>
      <c r="E760" s="1">
        <v>7441.51</v>
      </c>
      <c r="G760"/>
      <c r="H760" s="4"/>
      <c r="I760" s="2"/>
      <c r="L760" s="1"/>
    </row>
    <row r="761" spans="4:12" x14ac:dyDescent="0.2">
      <c r="D761" s="9">
        <v>224.4</v>
      </c>
      <c r="E761" s="1">
        <v>11884.050000000001</v>
      </c>
      <c r="G761"/>
      <c r="H761" s="4"/>
      <c r="I761" s="2"/>
      <c r="L761" s="1"/>
    </row>
    <row r="762" spans="4:12" x14ac:dyDescent="0.2">
      <c r="D762" s="9">
        <v>224.9</v>
      </c>
      <c r="E762" s="1">
        <v>47055.54</v>
      </c>
      <c r="G762"/>
      <c r="H762" s="4"/>
      <c r="I762" s="2"/>
      <c r="L762" s="1"/>
    </row>
    <row r="763" spans="4:12" x14ac:dyDescent="0.2">
      <c r="D763" s="9">
        <v>225.2</v>
      </c>
      <c r="E763" s="1">
        <v>13880.95</v>
      </c>
      <c r="G763"/>
      <c r="H763" s="4"/>
      <c r="I763" s="2"/>
      <c r="L763" s="1"/>
    </row>
    <row r="764" spans="4:12" x14ac:dyDescent="0.2">
      <c r="D764" s="9">
        <v>225.5</v>
      </c>
      <c r="E764" s="1">
        <v>10748.829999999998</v>
      </c>
      <c r="G764"/>
      <c r="H764" s="4"/>
      <c r="I764" s="2"/>
      <c r="L764" s="1"/>
    </row>
    <row r="765" spans="4:12" x14ac:dyDescent="0.2">
      <c r="D765" s="9">
        <v>225.79999999999998</v>
      </c>
      <c r="E765" s="1">
        <v>29330.989999999998</v>
      </c>
      <c r="G765"/>
      <c r="H765" s="4"/>
      <c r="I765" s="2"/>
      <c r="L765" s="1"/>
    </row>
    <row r="766" spans="4:12" x14ac:dyDescent="0.2">
      <c r="D766" s="9">
        <v>226</v>
      </c>
      <c r="E766" s="1">
        <v>5031.4850000000006</v>
      </c>
      <c r="G766"/>
      <c r="H766" s="4"/>
      <c r="I766" s="2"/>
      <c r="L766" s="1"/>
    </row>
    <row r="767" spans="4:12" x14ac:dyDescent="0.2">
      <c r="D767" s="9">
        <v>226.2</v>
      </c>
      <c r="E767" s="1">
        <v>11735.880000000001</v>
      </c>
      <c r="G767"/>
      <c r="H767" s="4"/>
      <c r="I767" s="2"/>
      <c r="L767" s="1"/>
    </row>
    <row r="768" spans="4:12" x14ac:dyDescent="0.2">
      <c r="D768" s="9">
        <v>226.4</v>
      </c>
      <c r="E768" s="1">
        <v>28972.02</v>
      </c>
      <c r="G768"/>
      <c r="H768" s="4"/>
      <c r="I768" s="2"/>
      <c r="L768" s="1"/>
    </row>
    <row r="769" spans="4:12" x14ac:dyDescent="0.2">
      <c r="D769" s="9">
        <v>226.9</v>
      </c>
      <c r="E769" s="1">
        <v>11658.380000000001</v>
      </c>
      <c r="G769"/>
      <c r="H769" s="4"/>
      <c r="I769" s="2"/>
      <c r="L769" s="1"/>
    </row>
    <row r="770" spans="4:12" x14ac:dyDescent="0.2">
      <c r="D770" s="9">
        <v>227</v>
      </c>
      <c r="E770" s="1">
        <v>8448.3033333333315</v>
      </c>
      <c r="G770"/>
      <c r="H770" s="4"/>
      <c r="I770" s="2"/>
      <c r="L770" s="1"/>
    </row>
    <row r="771" spans="4:12" x14ac:dyDescent="0.2">
      <c r="D771" s="9">
        <v>227.1</v>
      </c>
      <c r="E771" s="1">
        <v>1712.23</v>
      </c>
      <c r="G771"/>
      <c r="H771" s="4"/>
      <c r="I771" s="2"/>
      <c r="L771" s="1"/>
    </row>
    <row r="772" spans="4:12" x14ac:dyDescent="0.2">
      <c r="D772" s="9">
        <v>227.2</v>
      </c>
      <c r="E772" s="1">
        <v>9644.26</v>
      </c>
      <c r="G772"/>
      <c r="H772" s="4"/>
      <c r="I772" s="2"/>
      <c r="L772" s="1"/>
    </row>
    <row r="773" spans="4:12" x14ac:dyDescent="0.2">
      <c r="D773" s="9">
        <v>227.4</v>
      </c>
      <c r="E773" s="1">
        <v>21348.71</v>
      </c>
      <c r="G773"/>
      <c r="H773" s="4"/>
      <c r="I773" s="2"/>
      <c r="L773" s="1"/>
    </row>
    <row r="774" spans="4:12" x14ac:dyDescent="0.2">
      <c r="D774" s="9">
        <v>227.5</v>
      </c>
      <c r="E774" s="1">
        <v>42112.240000000005</v>
      </c>
      <c r="G774"/>
      <c r="H774" s="4"/>
      <c r="I774" s="2"/>
      <c r="L774" s="1"/>
    </row>
    <row r="775" spans="4:12" x14ac:dyDescent="0.2">
      <c r="D775" s="9">
        <v>227.6</v>
      </c>
      <c r="E775" s="1">
        <v>16084.153333333334</v>
      </c>
      <c r="G775"/>
      <c r="H775" s="4"/>
      <c r="I775" s="2"/>
      <c r="L775" s="1"/>
    </row>
    <row r="776" spans="4:12" x14ac:dyDescent="0.2">
      <c r="D776" s="9">
        <v>227.7</v>
      </c>
      <c r="E776" s="1">
        <v>6748.6</v>
      </c>
      <c r="G776"/>
      <c r="H776" s="4"/>
      <c r="I776" s="2"/>
      <c r="L776" s="1"/>
    </row>
    <row r="777" spans="4:12" x14ac:dyDescent="0.2">
      <c r="D777" s="9">
        <v>227.79999999999998</v>
      </c>
      <c r="E777" s="1">
        <v>7650.7800000000007</v>
      </c>
      <c r="G777"/>
      <c r="H777" s="4"/>
      <c r="I777" s="2"/>
      <c r="L777" s="1"/>
    </row>
    <row r="778" spans="4:12" x14ac:dyDescent="0.2">
      <c r="D778" s="9">
        <v>228</v>
      </c>
      <c r="E778" s="1">
        <v>7526.71</v>
      </c>
      <c r="G778"/>
      <c r="H778" s="4"/>
      <c r="I778" s="2"/>
      <c r="L778" s="1"/>
    </row>
    <row r="779" spans="4:12" x14ac:dyDescent="0.2">
      <c r="D779" s="9">
        <v>228.1</v>
      </c>
      <c r="E779" s="1">
        <v>24476.48</v>
      </c>
      <c r="G779"/>
      <c r="H779" s="4"/>
      <c r="I779" s="2"/>
      <c r="L779" s="1"/>
    </row>
    <row r="780" spans="4:12" x14ac:dyDescent="0.2">
      <c r="D780" s="9">
        <v>228.2</v>
      </c>
      <c r="E780" s="1">
        <v>26367.837500000001</v>
      </c>
      <c r="G780"/>
      <c r="H780" s="4"/>
      <c r="I780" s="2"/>
      <c r="L780" s="1"/>
    </row>
    <row r="781" spans="4:12" x14ac:dyDescent="0.2">
      <c r="D781" s="9">
        <v>228.4</v>
      </c>
      <c r="E781" s="1">
        <v>2250.84</v>
      </c>
      <c r="G781"/>
      <c r="H781" s="4"/>
      <c r="I781" s="2"/>
      <c r="L781" s="1"/>
    </row>
    <row r="782" spans="4:12" x14ac:dyDescent="0.2">
      <c r="D782" s="9">
        <v>228.6</v>
      </c>
      <c r="E782" s="1">
        <v>14207.43</v>
      </c>
      <c r="G782"/>
      <c r="H782" s="4"/>
      <c r="I782" s="2"/>
      <c r="L782" s="1"/>
    </row>
    <row r="783" spans="4:12" x14ac:dyDescent="0.2">
      <c r="D783" s="9">
        <v>228.7</v>
      </c>
      <c r="E783" s="1">
        <v>6785.5700000000006</v>
      </c>
      <c r="G783"/>
      <c r="H783" s="4"/>
      <c r="I783" s="2"/>
      <c r="L783" s="1"/>
    </row>
    <row r="784" spans="4:12" x14ac:dyDescent="0.2">
      <c r="D784" s="9">
        <v>228.79999999999998</v>
      </c>
      <c r="E784" s="1">
        <v>24667.42</v>
      </c>
      <c r="G784"/>
      <c r="H784" s="4"/>
      <c r="I784" s="2"/>
      <c r="L784" s="1"/>
    </row>
    <row r="785" spans="4:12" x14ac:dyDescent="0.2">
      <c r="D785" s="9">
        <v>228.9</v>
      </c>
      <c r="E785" s="1">
        <v>58571.08</v>
      </c>
      <c r="G785"/>
      <c r="H785" s="4"/>
      <c r="I785" s="2"/>
      <c r="L785" s="1"/>
    </row>
    <row r="786" spans="4:12" x14ac:dyDescent="0.2">
      <c r="D786" s="9">
        <v>229.2</v>
      </c>
      <c r="E786" s="1">
        <v>11842.45</v>
      </c>
      <c r="G786"/>
      <c r="H786" s="4"/>
      <c r="I786" s="2"/>
      <c r="L786" s="1"/>
    </row>
    <row r="787" spans="4:12" x14ac:dyDescent="0.2">
      <c r="D787" s="9">
        <v>229.4</v>
      </c>
      <c r="E787" s="1">
        <v>8216.8866666666672</v>
      </c>
      <c r="G787"/>
      <c r="H787" s="4"/>
      <c r="I787" s="2"/>
      <c r="L787" s="1"/>
    </row>
    <row r="788" spans="4:12" x14ac:dyDescent="0.2">
      <c r="D788" s="9">
        <v>229.5</v>
      </c>
      <c r="E788" s="1">
        <v>6393.6100000000006</v>
      </c>
      <c r="G788"/>
      <c r="H788" s="4"/>
      <c r="I788" s="2"/>
      <c r="L788" s="1"/>
    </row>
    <row r="789" spans="4:12" x14ac:dyDescent="0.2">
      <c r="D789" s="9">
        <v>229.6</v>
      </c>
      <c r="E789" s="1">
        <v>1121.8799999999999</v>
      </c>
      <c r="G789"/>
      <c r="H789" s="4"/>
      <c r="I789" s="2"/>
      <c r="L789" s="1"/>
    </row>
    <row r="790" spans="4:12" x14ac:dyDescent="0.2">
      <c r="D790" s="9">
        <v>230</v>
      </c>
      <c r="E790" s="1">
        <v>11431.256666666666</v>
      </c>
      <c r="G790"/>
      <c r="H790" s="4"/>
      <c r="I790" s="2"/>
      <c r="L790" s="1"/>
    </row>
    <row r="791" spans="4:12" x14ac:dyDescent="0.2">
      <c r="D791" s="9">
        <v>230.1</v>
      </c>
      <c r="E791" s="1">
        <v>2958.79</v>
      </c>
      <c r="G791"/>
      <c r="H791" s="4"/>
      <c r="I791" s="2"/>
      <c r="L791" s="1"/>
    </row>
    <row r="792" spans="4:12" x14ac:dyDescent="0.2">
      <c r="D792" s="9">
        <v>230.2</v>
      </c>
      <c r="E792" s="1">
        <v>10338.94</v>
      </c>
      <c r="G792"/>
      <c r="H792" s="4"/>
      <c r="I792" s="2"/>
      <c r="L792" s="1"/>
    </row>
    <row r="793" spans="4:12" x14ac:dyDescent="0.2">
      <c r="D793" s="9">
        <v>230.29999999999998</v>
      </c>
      <c r="E793" s="1">
        <v>4463.21</v>
      </c>
      <c r="G793"/>
      <c r="H793" s="4"/>
      <c r="I793" s="2"/>
      <c r="L793" s="1"/>
    </row>
    <row r="794" spans="4:12" x14ac:dyDescent="0.2">
      <c r="D794" s="9">
        <v>230.6</v>
      </c>
      <c r="E794" s="1">
        <v>5519.7649999999994</v>
      </c>
      <c r="G794"/>
      <c r="H794" s="4"/>
      <c r="I794" s="2"/>
      <c r="L794" s="1"/>
    </row>
    <row r="795" spans="4:12" x14ac:dyDescent="0.2">
      <c r="D795" s="9">
        <v>230.7</v>
      </c>
      <c r="E795" s="1">
        <v>4687.8</v>
      </c>
      <c r="G795"/>
      <c r="H795" s="4"/>
      <c r="I795" s="2"/>
      <c r="L795" s="1"/>
    </row>
    <row r="796" spans="4:12" x14ac:dyDescent="0.2">
      <c r="D796" s="9">
        <v>230.79999999999998</v>
      </c>
      <c r="E796" s="1">
        <v>12979.36</v>
      </c>
      <c r="G796"/>
      <c r="H796" s="4"/>
      <c r="I796" s="2"/>
      <c r="L796" s="1"/>
    </row>
    <row r="797" spans="4:12" x14ac:dyDescent="0.2">
      <c r="D797" s="9">
        <v>230.9</v>
      </c>
      <c r="E797" s="1">
        <v>2996.19</v>
      </c>
      <c r="G797"/>
      <c r="H797" s="4"/>
      <c r="I797" s="2"/>
      <c r="L797" s="1"/>
    </row>
    <row r="798" spans="4:12" x14ac:dyDescent="0.2">
      <c r="D798" s="9">
        <v>231</v>
      </c>
      <c r="E798" s="1">
        <v>11954.2</v>
      </c>
      <c r="G798"/>
      <c r="H798" s="4"/>
      <c r="I798" s="2"/>
      <c r="L798" s="1"/>
    </row>
    <row r="799" spans="4:12" x14ac:dyDescent="0.2">
      <c r="D799" s="9">
        <v>231.2</v>
      </c>
      <c r="E799" s="1">
        <v>4415.16</v>
      </c>
      <c r="G799"/>
      <c r="H799" s="4"/>
      <c r="I799" s="2"/>
      <c r="L799" s="1"/>
    </row>
    <row r="800" spans="4:12" x14ac:dyDescent="0.2">
      <c r="D800" s="9">
        <v>231.6</v>
      </c>
      <c r="E800" s="1">
        <v>16420.5</v>
      </c>
      <c r="G800"/>
      <c r="H800" s="4"/>
      <c r="I800" s="2"/>
      <c r="L800" s="1"/>
    </row>
    <row r="801" spans="4:12" x14ac:dyDescent="0.2">
      <c r="D801" s="9">
        <v>231.7</v>
      </c>
      <c r="E801" s="1">
        <v>16577.78</v>
      </c>
      <c r="G801"/>
      <c r="H801" s="4"/>
      <c r="I801" s="2"/>
      <c r="L801" s="1"/>
    </row>
    <row r="802" spans="4:12" x14ac:dyDescent="0.2">
      <c r="D802" s="9">
        <v>231.79999999999998</v>
      </c>
      <c r="E802" s="1">
        <v>15817.99</v>
      </c>
      <c r="G802"/>
      <c r="H802" s="4"/>
      <c r="I802" s="2"/>
      <c r="L802" s="1"/>
    </row>
    <row r="803" spans="4:12" x14ac:dyDescent="0.2">
      <c r="D803" s="9">
        <v>232.29999999999998</v>
      </c>
      <c r="E803" s="1">
        <v>14277.06</v>
      </c>
      <c r="G803"/>
      <c r="H803" s="4"/>
      <c r="I803" s="2"/>
      <c r="L803" s="1"/>
    </row>
    <row r="804" spans="4:12" x14ac:dyDescent="0.2">
      <c r="D804" s="9">
        <v>232.4</v>
      </c>
      <c r="E804" s="1">
        <v>9704.67</v>
      </c>
      <c r="G804"/>
      <c r="H804" s="4"/>
      <c r="I804" s="2"/>
      <c r="L804" s="1"/>
    </row>
    <row r="805" spans="4:12" x14ac:dyDescent="0.2">
      <c r="D805" s="9">
        <v>232.79999999999998</v>
      </c>
      <c r="E805" s="1">
        <v>8277.5300000000007</v>
      </c>
      <c r="G805"/>
      <c r="H805" s="4"/>
      <c r="I805" s="2"/>
      <c r="L805" s="1"/>
    </row>
    <row r="806" spans="4:12" x14ac:dyDescent="0.2">
      <c r="D806" s="9">
        <v>233.1</v>
      </c>
      <c r="E806" s="1">
        <v>6219.9449999999997</v>
      </c>
      <c r="G806"/>
      <c r="H806" s="4"/>
      <c r="I806" s="2"/>
      <c r="L806" s="1"/>
    </row>
    <row r="807" spans="4:12" x14ac:dyDescent="0.2">
      <c r="D807" s="9">
        <v>233.5</v>
      </c>
      <c r="E807" s="1">
        <v>4337.74</v>
      </c>
      <c r="G807"/>
      <c r="H807" s="4"/>
      <c r="I807" s="2"/>
      <c r="L807" s="1"/>
    </row>
    <row r="808" spans="4:12" x14ac:dyDescent="0.2">
      <c r="D808" s="9">
        <v>233.79999999999998</v>
      </c>
      <c r="E808" s="1">
        <v>24227.34</v>
      </c>
      <c r="G808"/>
      <c r="H808" s="4"/>
      <c r="I808" s="2"/>
      <c r="L808" s="1"/>
    </row>
    <row r="809" spans="4:12" x14ac:dyDescent="0.2">
      <c r="D809" s="9">
        <v>233.9</v>
      </c>
      <c r="E809" s="1">
        <v>2257.48</v>
      </c>
      <c r="G809"/>
      <c r="H809" s="4"/>
      <c r="I809" s="2"/>
      <c r="L809" s="1"/>
    </row>
    <row r="810" spans="4:12" x14ac:dyDescent="0.2">
      <c r="D810" s="9">
        <v>234</v>
      </c>
      <c r="E810" s="1">
        <v>1977.82</v>
      </c>
      <c r="G810"/>
      <c r="H810" s="4"/>
      <c r="I810" s="2"/>
      <c r="L810" s="1"/>
    </row>
    <row r="811" spans="4:12" x14ac:dyDescent="0.2">
      <c r="D811" s="9">
        <v>234.1</v>
      </c>
      <c r="E811" s="1">
        <v>8027.97</v>
      </c>
      <c r="G811"/>
      <c r="H811" s="4"/>
      <c r="I811" s="2"/>
      <c r="L811" s="1"/>
    </row>
    <row r="812" spans="4:12" x14ac:dyDescent="0.2">
      <c r="D812" s="9">
        <v>234.2</v>
      </c>
      <c r="E812" s="1">
        <v>45466.68</v>
      </c>
      <c r="G812"/>
      <c r="H812" s="4"/>
      <c r="I812" s="2"/>
      <c r="L812" s="1"/>
    </row>
    <row r="813" spans="4:12" x14ac:dyDescent="0.2">
      <c r="D813" s="9">
        <v>234.4</v>
      </c>
      <c r="E813" s="1">
        <v>9563.0300000000007</v>
      </c>
      <c r="G813"/>
      <c r="H813" s="4"/>
      <c r="I813" s="2"/>
      <c r="L813" s="1"/>
    </row>
    <row r="814" spans="4:12" x14ac:dyDescent="0.2">
      <c r="D814" s="9">
        <v>234.6</v>
      </c>
      <c r="E814" s="1">
        <v>1253.94</v>
      </c>
      <c r="G814"/>
      <c r="H814" s="4"/>
      <c r="I814" s="2"/>
      <c r="L814" s="1"/>
    </row>
    <row r="815" spans="4:12" x14ac:dyDescent="0.2">
      <c r="D815" s="9">
        <v>234.7</v>
      </c>
      <c r="E815" s="1">
        <v>8296.1750000000011</v>
      </c>
      <c r="G815"/>
      <c r="H815" s="4"/>
      <c r="I815" s="2"/>
      <c r="L815" s="1"/>
    </row>
    <row r="816" spans="4:12" x14ac:dyDescent="0.2">
      <c r="D816" s="9">
        <v>234.79999999999998</v>
      </c>
      <c r="E816" s="1">
        <v>18237.873333333333</v>
      </c>
      <c r="G816"/>
      <c r="H816" s="4"/>
      <c r="I816" s="2"/>
      <c r="L816" s="1"/>
    </row>
    <row r="817" spans="4:12" x14ac:dyDescent="0.2">
      <c r="D817" s="9">
        <v>235</v>
      </c>
      <c r="E817" s="1">
        <v>9872.7100000000009</v>
      </c>
      <c r="G817"/>
      <c r="H817" s="4"/>
      <c r="I817" s="2"/>
      <c r="L817" s="1"/>
    </row>
    <row r="818" spans="4:12" x14ac:dyDescent="0.2">
      <c r="D818" s="9">
        <v>235.2</v>
      </c>
      <c r="E818" s="1">
        <v>34828.660000000003</v>
      </c>
      <c r="G818"/>
      <c r="H818" s="4"/>
      <c r="I818" s="2"/>
      <c r="L818" s="1"/>
    </row>
    <row r="819" spans="4:12" x14ac:dyDescent="0.2">
      <c r="D819" s="9">
        <v>235.6</v>
      </c>
      <c r="E819" s="1">
        <v>21774.329999999998</v>
      </c>
      <c r="G819"/>
      <c r="H819" s="4"/>
      <c r="I819" s="2"/>
      <c r="L819" s="1"/>
    </row>
    <row r="820" spans="4:12" x14ac:dyDescent="0.2">
      <c r="D820" s="9">
        <v>235.79999999999998</v>
      </c>
      <c r="E820" s="1">
        <v>48824.45</v>
      </c>
      <c r="G820"/>
      <c r="H820" s="4"/>
      <c r="I820" s="2"/>
      <c r="L820" s="1"/>
    </row>
    <row r="821" spans="4:12" x14ac:dyDescent="0.2">
      <c r="D821" s="9">
        <v>236.1</v>
      </c>
      <c r="E821" s="1">
        <v>6186</v>
      </c>
      <c r="G821"/>
      <c r="H821" s="4"/>
      <c r="I821" s="2"/>
      <c r="L821" s="1"/>
    </row>
    <row r="822" spans="4:12" x14ac:dyDescent="0.2">
      <c r="D822" s="9">
        <v>236.2</v>
      </c>
      <c r="E822" s="1">
        <v>2523.17</v>
      </c>
      <c r="G822"/>
      <c r="H822" s="4"/>
      <c r="I822" s="2"/>
      <c r="L822" s="1"/>
    </row>
    <row r="823" spans="4:12" x14ac:dyDescent="0.2">
      <c r="D823" s="9">
        <v>236.5</v>
      </c>
      <c r="E823" s="1">
        <v>8457.82</v>
      </c>
      <c r="G823"/>
      <c r="H823" s="4"/>
      <c r="I823" s="2"/>
      <c r="L823" s="1"/>
    </row>
    <row r="824" spans="4:12" x14ac:dyDescent="0.2">
      <c r="D824" s="9">
        <v>236.7</v>
      </c>
      <c r="E824" s="1">
        <v>46255.12</v>
      </c>
      <c r="G824"/>
      <c r="H824" s="4"/>
      <c r="I824" s="2"/>
      <c r="L824" s="1"/>
    </row>
    <row r="825" spans="4:12" x14ac:dyDescent="0.2">
      <c r="D825" s="9">
        <v>236.79999999999998</v>
      </c>
      <c r="E825" s="1">
        <v>38711</v>
      </c>
      <c r="G825"/>
      <c r="H825" s="4"/>
      <c r="I825" s="2"/>
      <c r="L825" s="1"/>
    </row>
    <row r="826" spans="4:12" x14ac:dyDescent="0.2">
      <c r="D826" s="9">
        <v>236.9</v>
      </c>
      <c r="E826" s="1">
        <v>24603.05</v>
      </c>
      <c r="G826"/>
      <c r="H826" s="4"/>
      <c r="I826" s="2"/>
      <c r="L826" s="1"/>
    </row>
    <row r="827" spans="4:12" x14ac:dyDescent="0.2">
      <c r="D827" s="9">
        <v>237</v>
      </c>
      <c r="E827" s="1">
        <v>24325.57</v>
      </c>
      <c r="G827"/>
      <c r="H827" s="4"/>
      <c r="I827" s="2"/>
      <c r="L827" s="1"/>
    </row>
    <row r="828" spans="4:12" x14ac:dyDescent="0.2">
      <c r="D828" s="9">
        <v>237.29999999999998</v>
      </c>
      <c r="E828" s="1">
        <v>11264.550000000001</v>
      </c>
      <c r="G828"/>
      <c r="H828" s="4"/>
      <c r="I828" s="2"/>
      <c r="L828" s="1"/>
    </row>
    <row r="829" spans="4:12" x14ac:dyDescent="0.2">
      <c r="D829" s="9">
        <v>237.5</v>
      </c>
      <c r="E829" s="1">
        <v>4618.08</v>
      </c>
      <c r="G829"/>
      <c r="H829" s="4"/>
      <c r="I829" s="2"/>
      <c r="L829" s="1"/>
    </row>
    <row r="830" spans="4:12" x14ac:dyDescent="0.2">
      <c r="D830" s="9">
        <v>237.7</v>
      </c>
      <c r="E830" s="1">
        <v>21472.48</v>
      </c>
      <c r="G830"/>
      <c r="H830" s="4"/>
      <c r="I830" s="2"/>
      <c r="L830" s="1"/>
    </row>
    <row r="831" spans="4:12" x14ac:dyDescent="0.2">
      <c r="D831" s="9">
        <v>237.79999999999998</v>
      </c>
      <c r="E831" s="1">
        <v>7918.5819999999994</v>
      </c>
      <c r="G831"/>
      <c r="H831" s="4"/>
      <c r="I831" s="2"/>
      <c r="L831" s="1"/>
    </row>
    <row r="832" spans="4:12" x14ac:dyDescent="0.2">
      <c r="D832" s="9">
        <v>238.1</v>
      </c>
      <c r="E832" s="1">
        <v>5926.85</v>
      </c>
      <c r="G832"/>
      <c r="H832" s="4"/>
      <c r="I832" s="2"/>
      <c r="L832" s="1"/>
    </row>
    <row r="833" spans="4:12" x14ac:dyDescent="0.2">
      <c r="D833" s="9">
        <v>238.2</v>
      </c>
      <c r="E833" s="1">
        <v>10965.45</v>
      </c>
      <c r="G833"/>
      <c r="H833" s="4"/>
      <c r="I833" s="2"/>
      <c r="L833" s="1"/>
    </row>
    <row r="834" spans="4:12" x14ac:dyDescent="0.2">
      <c r="D834" s="9">
        <v>238.29999999999998</v>
      </c>
      <c r="E834" s="1">
        <v>8853.43</v>
      </c>
      <c r="G834"/>
      <c r="H834" s="4"/>
      <c r="I834" s="2"/>
      <c r="L834" s="1"/>
    </row>
    <row r="835" spans="4:12" x14ac:dyDescent="0.2">
      <c r="D835" s="9">
        <v>238.6</v>
      </c>
      <c r="E835" s="1">
        <v>28868.67</v>
      </c>
      <c r="G835"/>
      <c r="H835" s="4"/>
      <c r="I835" s="2"/>
      <c r="L835" s="1"/>
    </row>
    <row r="836" spans="4:12" x14ac:dyDescent="0.2">
      <c r="D836" s="9">
        <v>239</v>
      </c>
      <c r="E836" s="1">
        <v>6474.02</v>
      </c>
      <c r="G836"/>
      <c r="H836" s="4"/>
      <c r="I836" s="2"/>
      <c r="L836" s="1"/>
    </row>
    <row r="837" spans="4:12" x14ac:dyDescent="0.2">
      <c r="D837" s="9">
        <v>239.1</v>
      </c>
      <c r="E837" s="1">
        <v>31798.195</v>
      </c>
      <c r="G837"/>
      <c r="H837" s="4"/>
      <c r="I837" s="2"/>
      <c r="L837" s="1"/>
    </row>
    <row r="838" spans="4:12" x14ac:dyDescent="0.2">
      <c r="D838" s="9">
        <v>239.2</v>
      </c>
      <c r="E838" s="1">
        <v>48970.25</v>
      </c>
      <c r="G838"/>
      <c r="H838" s="4"/>
      <c r="I838" s="2"/>
      <c r="L838" s="1"/>
    </row>
    <row r="839" spans="4:12" x14ac:dyDescent="0.2">
      <c r="D839" s="9">
        <v>239.4</v>
      </c>
      <c r="E839" s="1">
        <v>20745.989999999998</v>
      </c>
      <c r="G839"/>
      <c r="H839" s="4"/>
      <c r="I839" s="2"/>
      <c r="L839" s="1"/>
    </row>
    <row r="840" spans="4:12" x14ac:dyDescent="0.2">
      <c r="D840" s="9">
        <v>239.5</v>
      </c>
      <c r="E840" s="1">
        <v>18223.46</v>
      </c>
      <c r="G840"/>
      <c r="H840" s="4"/>
      <c r="I840" s="2"/>
      <c r="L840" s="1"/>
    </row>
    <row r="841" spans="4:12" x14ac:dyDescent="0.2">
      <c r="D841" s="9">
        <v>239.6</v>
      </c>
      <c r="E841" s="1">
        <v>40904.200000000004</v>
      </c>
      <c r="G841"/>
      <c r="H841" s="4"/>
      <c r="I841" s="2"/>
      <c r="L841" s="1"/>
    </row>
    <row r="842" spans="4:12" x14ac:dyDescent="0.2">
      <c r="D842" s="9">
        <v>239.79999999999998</v>
      </c>
      <c r="E842" s="1">
        <v>26943.7</v>
      </c>
      <c r="G842"/>
      <c r="H842" s="4"/>
      <c r="I842" s="2"/>
      <c r="L842" s="1"/>
    </row>
    <row r="843" spans="4:12" x14ac:dyDescent="0.2">
      <c r="D843" s="9">
        <v>240</v>
      </c>
      <c r="E843" s="1">
        <v>24535.699999999997</v>
      </c>
      <c r="G843"/>
      <c r="H843" s="4"/>
      <c r="I843" s="2"/>
      <c r="L843" s="1"/>
    </row>
    <row r="844" spans="4:12" x14ac:dyDescent="0.2">
      <c r="D844" s="9">
        <v>240.2</v>
      </c>
      <c r="E844" s="1">
        <v>20009.64</v>
      </c>
      <c r="G844"/>
      <c r="H844" s="4"/>
      <c r="I844" s="2"/>
      <c r="L844" s="1"/>
    </row>
    <row r="845" spans="4:12" x14ac:dyDescent="0.2">
      <c r="D845" s="9">
        <v>240.5</v>
      </c>
      <c r="E845" s="1">
        <v>19539.25</v>
      </c>
      <c r="G845"/>
      <c r="H845" s="4"/>
      <c r="I845" s="2"/>
      <c r="L845" s="1"/>
    </row>
    <row r="846" spans="4:12" x14ac:dyDescent="0.2">
      <c r="D846" s="9">
        <v>240.7</v>
      </c>
      <c r="E846" s="1">
        <v>39722.75</v>
      </c>
      <c r="G846"/>
      <c r="H846" s="4"/>
      <c r="I846" s="2"/>
      <c r="L846" s="1"/>
    </row>
    <row r="847" spans="4:12" x14ac:dyDescent="0.2">
      <c r="D847" s="9">
        <v>240.79999999999998</v>
      </c>
      <c r="E847" s="1">
        <v>9869.82</v>
      </c>
      <c r="G847"/>
      <c r="H847" s="4"/>
      <c r="I847" s="2"/>
      <c r="L847" s="1"/>
    </row>
    <row r="848" spans="4:12" x14ac:dyDescent="0.2">
      <c r="D848" s="9">
        <v>241.1</v>
      </c>
      <c r="E848" s="1">
        <v>37607.53</v>
      </c>
      <c r="G848"/>
      <c r="H848" s="4"/>
      <c r="I848" s="2"/>
      <c r="L848" s="1"/>
    </row>
    <row r="849" spans="4:12" x14ac:dyDescent="0.2">
      <c r="D849" s="9">
        <v>241.2</v>
      </c>
      <c r="E849" s="1">
        <v>6812.98</v>
      </c>
      <c r="G849"/>
      <c r="H849" s="4"/>
      <c r="I849" s="2"/>
      <c r="L849" s="1"/>
    </row>
    <row r="850" spans="4:12" x14ac:dyDescent="0.2">
      <c r="D850" s="9">
        <v>241.29999999999998</v>
      </c>
      <c r="E850" s="1">
        <v>20961.545000000002</v>
      </c>
      <c r="G850"/>
      <c r="H850" s="4"/>
      <c r="I850" s="2"/>
      <c r="L850" s="1"/>
    </row>
    <row r="851" spans="4:12" x14ac:dyDescent="0.2">
      <c r="D851" s="9">
        <v>241.4</v>
      </c>
      <c r="E851" s="1">
        <v>22896.085000000003</v>
      </c>
      <c r="G851"/>
      <c r="H851" s="4"/>
      <c r="I851" s="2"/>
      <c r="L851" s="1"/>
    </row>
    <row r="852" spans="4:12" x14ac:dyDescent="0.2">
      <c r="D852" s="9">
        <v>241.79999999999998</v>
      </c>
      <c r="E852" s="1">
        <v>7703.3950000000004</v>
      </c>
      <c r="G852"/>
      <c r="H852" s="4"/>
      <c r="I852" s="2"/>
      <c r="L852" s="1"/>
    </row>
    <row r="853" spans="4:12" x14ac:dyDescent="0.2">
      <c r="D853" s="9">
        <v>242</v>
      </c>
      <c r="E853" s="1">
        <v>5116.51</v>
      </c>
      <c r="G853"/>
      <c r="H853" s="4"/>
      <c r="I853" s="2"/>
      <c r="L853" s="1"/>
    </row>
    <row r="854" spans="4:12" x14ac:dyDescent="0.2">
      <c r="D854" s="9">
        <v>242.2</v>
      </c>
      <c r="E854" s="1">
        <v>36950.26</v>
      </c>
      <c r="G854"/>
      <c r="H854" s="4"/>
      <c r="I854" s="2"/>
      <c r="L854" s="1"/>
    </row>
    <row r="855" spans="4:12" x14ac:dyDescent="0.2">
      <c r="D855" s="9">
        <v>242.29999999999998</v>
      </c>
      <c r="E855" s="1">
        <v>38709.18</v>
      </c>
      <c r="G855"/>
      <c r="H855" s="4"/>
      <c r="I855" s="2"/>
      <c r="L855" s="1"/>
    </row>
    <row r="856" spans="4:12" x14ac:dyDescent="0.2">
      <c r="D856" s="9">
        <v>242.5</v>
      </c>
      <c r="E856" s="1">
        <v>11848.15</v>
      </c>
      <c r="G856"/>
      <c r="H856" s="4"/>
      <c r="I856" s="2"/>
      <c r="L856" s="1"/>
    </row>
    <row r="857" spans="4:12" x14ac:dyDescent="0.2">
      <c r="D857" s="9">
        <v>242.9</v>
      </c>
      <c r="E857" s="1">
        <v>11362.76</v>
      </c>
      <c r="G857"/>
      <c r="H857" s="4"/>
      <c r="I857" s="2"/>
      <c r="L857" s="1"/>
    </row>
    <row r="858" spans="4:12" x14ac:dyDescent="0.2">
      <c r="D858" s="9">
        <v>243.1</v>
      </c>
      <c r="E858" s="1">
        <v>41034.230000000003</v>
      </c>
      <c r="G858"/>
      <c r="H858" s="4"/>
      <c r="I858" s="2"/>
      <c r="L858" s="1"/>
    </row>
    <row r="859" spans="4:12" x14ac:dyDescent="0.2">
      <c r="D859" s="9">
        <v>243.2</v>
      </c>
      <c r="E859" s="1">
        <v>9800.89</v>
      </c>
      <c r="G859"/>
      <c r="H859" s="4"/>
      <c r="I859" s="2"/>
      <c r="L859" s="1"/>
    </row>
    <row r="860" spans="4:12" x14ac:dyDescent="0.2">
      <c r="D860" s="9">
        <v>243.79999999999998</v>
      </c>
      <c r="E860" s="1">
        <v>21955.61</v>
      </c>
      <c r="G860"/>
      <c r="H860" s="4"/>
      <c r="I860" s="2"/>
      <c r="L860" s="1"/>
    </row>
    <row r="861" spans="4:12" x14ac:dyDescent="0.2">
      <c r="D861" s="9">
        <v>244</v>
      </c>
      <c r="E861" s="1">
        <v>3172.0200000000004</v>
      </c>
      <c r="G861"/>
      <c r="H861" s="4"/>
      <c r="I861" s="2"/>
      <c r="L861" s="1"/>
    </row>
    <row r="862" spans="4:12" x14ac:dyDescent="0.2">
      <c r="D862" s="9">
        <v>244.1</v>
      </c>
      <c r="E862" s="1">
        <v>3385.4</v>
      </c>
      <c r="G862"/>
      <c r="H862" s="4"/>
      <c r="I862" s="2"/>
      <c r="L862" s="1"/>
    </row>
    <row r="863" spans="4:12" x14ac:dyDescent="0.2">
      <c r="D863" s="9">
        <v>245.1</v>
      </c>
      <c r="E863" s="1">
        <v>9880.07</v>
      </c>
      <c r="G863"/>
      <c r="H863" s="4"/>
      <c r="I863" s="2"/>
      <c r="L863" s="1"/>
    </row>
    <row r="864" spans="4:12" x14ac:dyDescent="0.2">
      <c r="D864" s="9">
        <v>245.29999999999998</v>
      </c>
      <c r="E864" s="1">
        <v>11299.35</v>
      </c>
      <c r="G864"/>
      <c r="H864" s="4"/>
      <c r="I864" s="2"/>
      <c r="L864" s="1"/>
    </row>
    <row r="865" spans="4:12" x14ac:dyDescent="0.2">
      <c r="D865" s="9">
        <v>245.5</v>
      </c>
      <c r="E865" s="1">
        <v>23704.712000000003</v>
      </c>
      <c r="G865"/>
      <c r="H865" s="4"/>
      <c r="I865" s="2"/>
      <c r="L865" s="1"/>
    </row>
    <row r="866" spans="4:12" x14ac:dyDescent="0.2">
      <c r="D866" s="9">
        <v>245.6</v>
      </c>
      <c r="E866" s="1">
        <v>11093.630000000001</v>
      </c>
      <c r="G866"/>
      <c r="H866" s="4"/>
      <c r="I866" s="2"/>
      <c r="L866" s="1"/>
    </row>
    <row r="867" spans="4:12" x14ac:dyDescent="0.2">
      <c r="D867" s="9">
        <v>245.79999999999998</v>
      </c>
      <c r="E867" s="1">
        <v>4040.5600000000004</v>
      </c>
      <c r="G867"/>
      <c r="H867" s="4"/>
      <c r="I867" s="2"/>
      <c r="L867" s="1"/>
    </row>
    <row r="868" spans="4:12" x14ac:dyDescent="0.2">
      <c r="D868" s="9">
        <v>246.1</v>
      </c>
      <c r="E868" s="1">
        <v>13877.019999999999</v>
      </c>
      <c r="G868"/>
      <c r="H868" s="4"/>
      <c r="I868" s="2"/>
      <c r="L868" s="1"/>
    </row>
    <row r="869" spans="4:12" x14ac:dyDescent="0.2">
      <c r="D869" s="9">
        <v>246.5</v>
      </c>
      <c r="E869" s="1">
        <v>10928.85</v>
      </c>
      <c r="G869"/>
      <c r="H869" s="4"/>
      <c r="I869" s="2"/>
      <c r="L869" s="1"/>
    </row>
    <row r="870" spans="4:12" x14ac:dyDescent="0.2">
      <c r="D870" s="9">
        <v>246.6</v>
      </c>
      <c r="E870" s="1">
        <v>7151.1</v>
      </c>
      <c r="G870"/>
      <c r="H870" s="4"/>
      <c r="I870" s="2"/>
      <c r="L870" s="1"/>
    </row>
    <row r="871" spans="4:12" x14ac:dyDescent="0.2">
      <c r="D871" s="9">
        <v>247.2</v>
      </c>
      <c r="E871" s="1">
        <v>23065.429999999997</v>
      </c>
      <c r="G871"/>
      <c r="H871" s="4"/>
      <c r="I871" s="2"/>
      <c r="L871" s="1"/>
    </row>
    <row r="872" spans="4:12" x14ac:dyDescent="0.2">
      <c r="D872" s="9">
        <v>247.5</v>
      </c>
      <c r="E872" s="1">
        <v>12557.61</v>
      </c>
      <c r="G872"/>
      <c r="H872" s="4"/>
      <c r="I872" s="2"/>
      <c r="L872" s="1"/>
    </row>
    <row r="873" spans="4:12" x14ac:dyDescent="0.2">
      <c r="D873" s="9">
        <v>247.6</v>
      </c>
      <c r="E873" s="1">
        <v>7746.7350000000006</v>
      </c>
      <c r="G873"/>
      <c r="H873" s="4"/>
      <c r="I873" s="2"/>
      <c r="L873" s="1"/>
    </row>
    <row r="874" spans="4:12" x14ac:dyDescent="0.2">
      <c r="D874" s="9">
        <v>248.1</v>
      </c>
      <c r="E874" s="1">
        <v>28950.469999999998</v>
      </c>
      <c r="G874"/>
      <c r="H874" s="4"/>
      <c r="I874" s="2"/>
      <c r="L874" s="1"/>
    </row>
    <row r="875" spans="4:12" x14ac:dyDescent="0.2">
      <c r="D875" s="9">
        <v>248.2</v>
      </c>
      <c r="E875" s="1">
        <v>24013.24</v>
      </c>
      <c r="G875"/>
      <c r="H875" s="4"/>
      <c r="I875" s="2"/>
      <c r="L875" s="1"/>
    </row>
    <row r="876" spans="4:12" x14ac:dyDescent="0.2">
      <c r="D876" s="9">
        <v>248.29999999999998</v>
      </c>
      <c r="E876" s="1">
        <v>2953.8450000000003</v>
      </c>
      <c r="G876"/>
      <c r="H876" s="4"/>
      <c r="I876" s="2"/>
      <c r="L876" s="1"/>
    </row>
    <row r="877" spans="4:12" x14ac:dyDescent="0.2">
      <c r="D877" s="9">
        <v>248.4</v>
      </c>
      <c r="E877" s="1">
        <v>10085.85</v>
      </c>
      <c r="G877"/>
      <c r="H877" s="4"/>
      <c r="I877" s="2"/>
      <c r="L877" s="1"/>
    </row>
    <row r="878" spans="4:12" x14ac:dyDescent="0.2">
      <c r="D878" s="9">
        <v>248.7</v>
      </c>
      <c r="E878" s="1">
        <v>13224.7</v>
      </c>
      <c r="G878"/>
      <c r="H878" s="4"/>
      <c r="I878" s="2"/>
      <c r="L878" s="1"/>
    </row>
    <row r="879" spans="4:12" x14ac:dyDescent="0.2">
      <c r="D879" s="9">
        <v>248.9</v>
      </c>
      <c r="E879" s="1">
        <v>4670.6400000000003</v>
      </c>
      <c r="G879"/>
      <c r="H879" s="4"/>
      <c r="I879" s="2"/>
      <c r="L879" s="1"/>
    </row>
    <row r="880" spans="4:12" x14ac:dyDescent="0.2">
      <c r="D880" s="9">
        <v>249</v>
      </c>
      <c r="E880" s="1">
        <v>15828.83</v>
      </c>
      <c r="G880"/>
      <c r="H880" s="4"/>
      <c r="I880" s="2"/>
      <c r="L880" s="1"/>
    </row>
    <row r="881" spans="4:12" x14ac:dyDescent="0.2">
      <c r="D881" s="9">
        <v>249.6</v>
      </c>
      <c r="E881" s="1">
        <v>44641.200000000004</v>
      </c>
      <c r="G881"/>
      <c r="H881" s="4"/>
      <c r="I881" s="2"/>
      <c r="L881" s="1"/>
    </row>
    <row r="882" spans="4:12" x14ac:dyDescent="0.2">
      <c r="D882" s="9">
        <v>250</v>
      </c>
      <c r="E882" s="1">
        <v>22723.600000000002</v>
      </c>
      <c r="G882"/>
      <c r="H882" s="4"/>
      <c r="I882" s="2"/>
      <c r="L882" s="1"/>
    </row>
    <row r="883" spans="4:12" x14ac:dyDescent="0.2">
      <c r="D883" s="9">
        <v>250.1</v>
      </c>
      <c r="E883" s="1">
        <v>13352.1</v>
      </c>
      <c r="G883"/>
      <c r="H883" s="4"/>
      <c r="I883" s="2"/>
      <c r="L883" s="1"/>
    </row>
    <row r="884" spans="4:12" x14ac:dyDescent="0.2">
      <c r="D884" s="9">
        <v>250.2</v>
      </c>
      <c r="E884" s="1">
        <v>12928.800000000001</v>
      </c>
      <c r="G884"/>
      <c r="H884" s="4"/>
      <c r="I884" s="2"/>
      <c r="L884" s="1"/>
    </row>
    <row r="885" spans="4:12" x14ac:dyDescent="0.2">
      <c r="D885" s="9">
        <v>250.29999999999998</v>
      </c>
      <c r="E885" s="1">
        <v>23572.915000000001</v>
      </c>
      <c r="G885"/>
      <c r="H885" s="4"/>
      <c r="I885" s="2"/>
      <c r="L885" s="1"/>
    </row>
    <row r="886" spans="4:12" x14ac:dyDescent="0.2">
      <c r="D886" s="9">
        <v>250.5</v>
      </c>
      <c r="E886" s="1">
        <v>43578.94</v>
      </c>
      <c r="G886"/>
      <c r="H886" s="4"/>
      <c r="I886" s="2"/>
      <c r="L886" s="1"/>
    </row>
    <row r="887" spans="4:12" x14ac:dyDescent="0.2">
      <c r="D887" s="9">
        <v>250.7</v>
      </c>
      <c r="E887" s="1">
        <v>29147.93</v>
      </c>
      <c r="G887"/>
      <c r="H887" s="4"/>
      <c r="I887" s="2"/>
      <c r="L887" s="1"/>
    </row>
    <row r="888" spans="4:12" x14ac:dyDescent="0.2">
      <c r="D888" s="9">
        <v>251.1</v>
      </c>
      <c r="E888" s="1">
        <v>6282.24</v>
      </c>
      <c r="G888"/>
      <c r="H888" s="4"/>
      <c r="I888" s="2"/>
      <c r="L888" s="1"/>
    </row>
    <row r="889" spans="4:12" x14ac:dyDescent="0.2">
      <c r="D889" s="9">
        <v>251.6</v>
      </c>
      <c r="E889" s="1">
        <v>29996.435000000001</v>
      </c>
      <c r="G889"/>
      <c r="H889" s="4"/>
      <c r="I889" s="2"/>
      <c r="L889" s="1"/>
    </row>
    <row r="890" spans="4:12" x14ac:dyDescent="0.2">
      <c r="D890" s="9">
        <v>251.9</v>
      </c>
      <c r="E890" s="1">
        <v>33307.560000000005</v>
      </c>
      <c r="G890"/>
      <c r="H890" s="4"/>
      <c r="I890" s="2"/>
      <c r="L890" s="1"/>
    </row>
    <row r="891" spans="4:12" x14ac:dyDescent="0.2">
      <c r="D891" s="9">
        <v>252.1</v>
      </c>
      <c r="E891" s="1">
        <v>6311.96</v>
      </c>
      <c r="G891"/>
      <c r="H891" s="4"/>
      <c r="I891" s="2"/>
      <c r="L891" s="1"/>
    </row>
    <row r="892" spans="4:12" x14ac:dyDescent="0.2">
      <c r="D892" s="9">
        <v>252.5</v>
      </c>
      <c r="E892" s="1">
        <v>39725.520000000004</v>
      </c>
      <c r="G892"/>
      <c r="H892" s="4"/>
      <c r="I892" s="2"/>
      <c r="L892" s="1"/>
    </row>
    <row r="893" spans="4:12" x14ac:dyDescent="0.2">
      <c r="D893" s="9">
        <v>252.6</v>
      </c>
      <c r="E893" s="1">
        <v>13822.81</v>
      </c>
      <c r="G893"/>
      <c r="H893" s="4"/>
      <c r="I893" s="2"/>
      <c r="L893" s="1"/>
    </row>
    <row r="894" spans="4:12" x14ac:dyDescent="0.2">
      <c r="D894" s="9">
        <v>252.9</v>
      </c>
      <c r="E894" s="1">
        <v>15976.924999999999</v>
      </c>
      <c r="G894"/>
      <c r="H894" s="4"/>
      <c r="I894" s="2"/>
      <c r="L894" s="1"/>
    </row>
    <row r="895" spans="4:12" x14ac:dyDescent="0.2">
      <c r="D895" s="9">
        <v>253</v>
      </c>
      <c r="E895" s="1">
        <v>1263.25</v>
      </c>
      <c r="G895"/>
      <c r="H895" s="4"/>
      <c r="I895" s="2"/>
      <c r="L895" s="1"/>
    </row>
    <row r="896" spans="4:12" x14ac:dyDescent="0.2">
      <c r="D896" s="9">
        <v>253.5</v>
      </c>
      <c r="E896" s="1">
        <v>7804.17</v>
      </c>
      <c r="G896"/>
      <c r="H896" s="4"/>
      <c r="I896" s="2"/>
      <c r="L896" s="1"/>
    </row>
    <row r="897" spans="4:12" x14ac:dyDescent="0.2">
      <c r="D897" s="9">
        <v>253.6</v>
      </c>
      <c r="E897" s="1">
        <v>17942.109999999997</v>
      </c>
      <c r="G897"/>
      <c r="H897" s="4"/>
      <c r="I897" s="2"/>
      <c r="L897" s="1"/>
    </row>
    <row r="898" spans="4:12" x14ac:dyDescent="0.2">
      <c r="D898" s="9">
        <v>253.7</v>
      </c>
      <c r="E898" s="1">
        <v>5272.18</v>
      </c>
      <c r="G898"/>
      <c r="H898" s="4"/>
      <c r="I898" s="2"/>
      <c r="L898" s="1"/>
    </row>
    <row r="899" spans="4:12" x14ac:dyDescent="0.2">
      <c r="D899" s="9">
        <v>253.79999999999998</v>
      </c>
      <c r="E899" s="1">
        <v>5649.72</v>
      </c>
      <c r="G899"/>
      <c r="H899" s="4"/>
      <c r="I899" s="2"/>
      <c r="L899" s="1"/>
    </row>
    <row r="900" spans="4:12" x14ac:dyDescent="0.2">
      <c r="D900" s="9">
        <v>254</v>
      </c>
      <c r="E900" s="1">
        <v>24393.629999999997</v>
      </c>
      <c r="G900"/>
      <c r="H900" s="4"/>
      <c r="I900" s="2"/>
      <c r="L900" s="1"/>
    </row>
    <row r="901" spans="4:12" x14ac:dyDescent="0.2">
      <c r="D901" s="9">
        <v>254.1</v>
      </c>
      <c r="E901" s="1">
        <v>12146.98</v>
      </c>
      <c r="G901"/>
      <c r="H901" s="4"/>
      <c r="I901" s="2"/>
      <c r="L901" s="1"/>
    </row>
    <row r="902" spans="4:12" x14ac:dyDescent="0.2">
      <c r="D902" s="9">
        <v>254.4</v>
      </c>
      <c r="E902" s="1">
        <v>13844.51</v>
      </c>
      <c r="G902"/>
      <c r="H902" s="4"/>
      <c r="I902" s="2"/>
      <c r="L902" s="1"/>
    </row>
    <row r="903" spans="4:12" x14ac:dyDescent="0.2">
      <c r="D903" s="9">
        <v>254.5</v>
      </c>
      <c r="E903" s="1">
        <v>29141.37</v>
      </c>
      <c r="G903"/>
      <c r="H903" s="4"/>
      <c r="I903" s="2"/>
      <c r="L903" s="1"/>
    </row>
    <row r="904" spans="4:12" x14ac:dyDescent="0.2">
      <c r="D904" s="9">
        <v>254.6</v>
      </c>
      <c r="E904" s="1">
        <v>11305.94</v>
      </c>
      <c r="G904"/>
      <c r="H904" s="4"/>
      <c r="I904" s="2"/>
      <c r="L904" s="1"/>
    </row>
    <row r="905" spans="4:12" x14ac:dyDescent="0.2">
      <c r="D905" s="9">
        <v>254.9</v>
      </c>
      <c r="E905" s="1">
        <v>23807.25</v>
      </c>
      <c r="G905"/>
      <c r="H905" s="4"/>
      <c r="I905" s="2"/>
      <c r="L905" s="1"/>
    </row>
    <row r="906" spans="4:12" x14ac:dyDescent="0.2">
      <c r="D906" s="9">
        <v>255.29999999999998</v>
      </c>
      <c r="E906" s="1">
        <v>1633.97</v>
      </c>
      <c r="G906"/>
      <c r="H906" s="4"/>
      <c r="I906" s="2"/>
      <c r="L906" s="1"/>
    </row>
    <row r="907" spans="4:12" x14ac:dyDescent="0.2">
      <c r="D907" s="9">
        <v>255.4</v>
      </c>
      <c r="E907" s="1">
        <v>8798.6</v>
      </c>
      <c r="G907"/>
      <c r="H907" s="4"/>
      <c r="I907" s="2"/>
      <c r="L907" s="1"/>
    </row>
    <row r="908" spans="4:12" x14ac:dyDescent="0.2">
      <c r="D908" s="9">
        <v>255.79999999999998</v>
      </c>
      <c r="E908" s="1">
        <v>1880.49</v>
      </c>
      <c r="G908"/>
      <c r="H908" s="4"/>
      <c r="I908" s="2"/>
      <c r="L908" s="1"/>
    </row>
    <row r="909" spans="4:12" x14ac:dyDescent="0.2">
      <c r="D909" s="9">
        <v>256</v>
      </c>
      <c r="E909" s="1">
        <v>5662.2300000000005</v>
      </c>
      <c r="G909"/>
      <c r="H909" s="4"/>
      <c r="I909" s="2"/>
      <c r="L909" s="1"/>
    </row>
    <row r="910" spans="4:12" x14ac:dyDescent="0.2">
      <c r="D910" s="9">
        <v>256.3</v>
      </c>
      <c r="E910" s="1">
        <v>9910.36</v>
      </c>
      <c r="G910"/>
      <c r="H910" s="4"/>
      <c r="I910" s="2"/>
      <c r="L910" s="1"/>
    </row>
    <row r="911" spans="4:12" x14ac:dyDescent="0.2">
      <c r="D911" s="9">
        <v>256.60000000000002</v>
      </c>
      <c r="E911" s="1">
        <v>26109.329999999998</v>
      </c>
      <c r="G911"/>
      <c r="H911" s="4"/>
      <c r="I911" s="2"/>
      <c r="L911" s="1"/>
    </row>
    <row r="912" spans="4:12" x14ac:dyDescent="0.2">
      <c r="D912" s="9">
        <v>257.40000000000003</v>
      </c>
      <c r="E912" s="1">
        <v>16603.77</v>
      </c>
      <c r="G912"/>
      <c r="H912" s="4"/>
      <c r="I912" s="2"/>
      <c r="L912" s="1"/>
    </row>
    <row r="913" spans="4:12" x14ac:dyDescent="0.2">
      <c r="D913" s="9">
        <v>258.40000000000003</v>
      </c>
      <c r="E913" s="1">
        <v>25678.78</v>
      </c>
      <c r="G913"/>
      <c r="H913" s="4"/>
      <c r="I913" s="2"/>
      <c r="L913" s="1"/>
    </row>
    <row r="914" spans="4:12" x14ac:dyDescent="0.2">
      <c r="D914" s="9">
        <v>258.70000000000005</v>
      </c>
      <c r="E914" s="1">
        <v>4266.17</v>
      </c>
      <c r="G914"/>
      <c r="H914" s="4"/>
      <c r="I914" s="2"/>
      <c r="L914" s="1"/>
    </row>
    <row r="915" spans="4:12" x14ac:dyDescent="0.2">
      <c r="D915" s="9">
        <v>259</v>
      </c>
      <c r="E915" s="1">
        <v>15683.115</v>
      </c>
      <c r="G915"/>
      <c r="H915" s="4"/>
      <c r="I915" s="2"/>
      <c r="L915" s="1"/>
    </row>
    <row r="916" spans="4:12" x14ac:dyDescent="0.2">
      <c r="D916" s="9">
        <v>259.5</v>
      </c>
      <c r="E916" s="1">
        <v>45863.21</v>
      </c>
      <c r="G916"/>
      <c r="H916" s="4"/>
      <c r="I916" s="2"/>
      <c r="L916" s="1"/>
    </row>
    <row r="917" spans="4:12" x14ac:dyDescent="0.2">
      <c r="D917" s="9">
        <v>259.90000000000003</v>
      </c>
      <c r="E917" s="1">
        <v>20630.289999999997</v>
      </c>
      <c r="G917"/>
      <c r="H917" s="4"/>
      <c r="I917" s="2"/>
      <c r="L917" s="1"/>
    </row>
    <row r="918" spans="4:12" x14ac:dyDescent="0.2">
      <c r="D918" s="9">
        <v>260.40000000000003</v>
      </c>
      <c r="E918" s="1">
        <v>7418.5300000000007</v>
      </c>
      <c r="G918"/>
      <c r="H918" s="4"/>
      <c r="I918" s="2"/>
      <c r="L918" s="1"/>
    </row>
    <row r="919" spans="4:12" x14ac:dyDescent="0.2">
      <c r="D919" s="9">
        <v>260.60000000000002</v>
      </c>
      <c r="E919" s="1">
        <v>17496.309999999998</v>
      </c>
      <c r="G919"/>
      <c r="H919" s="4"/>
      <c r="I919" s="2"/>
      <c r="L919" s="1"/>
    </row>
    <row r="920" spans="4:12" x14ac:dyDescent="0.2">
      <c r="D920" s="9">
        <v>260.70000000000005</v>
      </c>
      <c r="E920" s="1">
        <v>14838.779999999999</v>
      </c>
      <c r="G920"/>
      <c r="H920" s="4"/>
      <c r="I920" s="2"/>
      <c r="L920" s="1"/>
    </row>
    <row r="921" spans="4:12" x14ac:dyDescent="0.2">
      <c r="D921" s="9">
        <v>261.10000000000002</v>
      </c>
      <c r="E921" s="1">
        <v>46512.753333333334</v>
      </c>
      <c r="G921"/>
      <c r="H921" s="4"/>
      <c r="I921" s="2"/>
      <c r="L921" s="1"/>
    </row>
    <row r="922" spans="4:12" x14ac:dyDescent="0.2">
      <c r="D922" s="9">
        <v>261.3</v>
      </c>
      <c r="E922" s="1">
        <v>21595.39</v>
      </c>
      <c r="G922"/>
      <c r="H922" s="4"/>
      <c r="I922" s="2"/>
      <c r="L922" s="1"/>
    </row>
    <row r="923" spans="4:12" x14ac:dyDescent="0.2">
      <c r="D923" s="9">
        <v>261.40000000000003</v>
      </c>
      <c r="E923" s="1">
        <v>21797.01</v>
      </c>
      <c r="G923"/>
      <c r="H923" s="4"/>
      <c r="I923" s="2"/>
      <c r="L923" s="1"/>
    </row>
    <row r="924" spans="4:12" x14ac:dyDescent="0.2">
      <c r="D924" s="9">
        <v>261.8</v>
      </c>
      <c r="E924" s="1">
        <v>2850.69</v>
      </c>
      <c r="G924"/>
      <c r="H924" s="4"/>
      <c r="I924" s="2"/>
      <c r="L924" s="1"/>
    </row>
    <row r="925" spans="4:12" x14ac:dyDescent="0.2">
      <c r="D925" s="9">
        <v>261.90000000000003</v>
      </c>
      <c r="E925" s="1">
        <v>18310.75</v>
      </c>
      <c r="G925"/>
      <c r="H925" s="4"/>
      <c r="I925" s="2"/>
      <c r="L925" s="1"/>
    </row>
    <row r="926" spans="4:12" x14ac:dyDescent="0.2">
      <c r="D926" s="9">
        <v>262.60000000000002</v>
      </c>
      <c r="E926" s="1">
        <v>16455.71</v>
      </c>
      <c r="G926"/>
      <c r="H926" s="4"/>
      <c r="I926" s="2"/>
      <c r="L926" s="1"/>
    </row>
    <row r="927" spans="4:12" x14ac:dyDescent="0.2">
      <c r="D927" s="9">
        <v>263</v>
      </c>
      <c r="E927" s="1">
        <v>39241.450000000004</v>
      </c>
      <c r="G927"/>
      <c r="H927" s="4"/>
      <c r="I927" s="2"/>
      <c r="L927" s="1"/>
    </row>
    <row r="928" spans="4:12" x14ac:dyDescent="0.2">
      <c r="D928" s="9">
        <v>263.20000000000005</v>
      </c>
      <c r="E928" s="1">
        <v>15820.7</v>
      </c>
      <c r="G928"/>
      <c r="H928" s="4"/>
      <c r="I928" s="2"/>
      <c r="L928" s="1"/>
    </row>
    <row r="929" spans="4:12" x14ac:dyDescent="0.2">
      <c r="D929" s="9">
        <v>264.3</v>
      </c>
      <c r="E929" s="1">
        <v>16450.899999999998</v>
      </c>
      <c r="G929"/>
      <c r="H929" s="4"/>
      <c r="I929" s="2"/>
      <c r="L929" s="1"/>
    </row>
    <row r="930" spans="4:12" x14ac:dyDescent="0.2">
      <c r="D930" s="9">
        <v>264.40000000000003</v>
      </c>
      <c r="E930" s="1">
        <v>5910.95</v>
      </c>
      <c r="G930"/>
      <c r="H930" s="4"/>
      <c r="I930" s="2"/>
      <c r="L930" s="1"/>
    </row>
    <row r="931" spans="4:12" x14ac:dyDescent="0.2">
      <c r="D931" s="9">
        <v>264.60000000000002</v>
      </c>
      <c r="E931" s="1">
        <v>7348.1500000000005</v>
      </c>
      <c r="G931"/>
      <c r="H931" s="4"/>
      <c r="I931" s="2"/>
      <c r="L931" s="1"/>
    </row>
    <row r="932" spans="4:12" x14ac:dyDescent="0.2">
      <c r="D932" s="9">
        <v>264.90000000000003</v>
      </c>
      <c r="E932" s="1">
        <v>1826.85</v>
      </c>
      <c r="G932"/>
      <c r="H932" s="4"/>
      <c r="I932" s="2"/>
      <c r="L932" s="1"/>
    </row>
    <row r="933" spans="4:12" x14ac:dyDescent="0.2">
      <c r="D933" s="9">
        <v>265.5</v>
      </c>
      <c r="E933" s="1">
        <v>14711.75</v>
      </c>
      <c r="G933"/>
      <c r="H933" s="4"/>
      <c r="I933" s="2"/>
      <c r="L933" s="1"/>
    </row>
    <row r="934" spans="4:12" x14ac:dyDescent="0.2">
      <c r="D934" s="9">
        <v>265.8</v>
      </c>
      <c r="E934" s="1">
        <v>25618.855000000003</v>
      </c>
      <c r="G934"/>
      <c r="H934" s="4"/>
      <c r="I934" s="2"/>
      <c r="L934" s="1"/>
    </row>
    <row r="935" spans="4:12" x14ac:dyDescent="0.2">
      <c r="D935" s="9">
        <v>266.10000000000002</v>
      </c>
      <c r="E935" s="1">
        <v>35182.904999999999</v>
      </c>
      <c r="G935"/>
      <c r="H935" s="4"/>
      <c r="I935" s="2"/>
      <c r="L935" s="1"/>
    </row>
    <row r="936" spans="4:12" x14ac:dyDescent="0.2">
      <c r="D936" s="9">
        <v>266.40000000000003</v>
      </c>
      <c r="E936" s="1">
        <v>15767.329999999998</v>
      </c>
      <c r="G936"/>
      <c r="H936" s="4"/>
      <c r="I936" s="2"/>
      <c r="L936" s="1"/>
    </row>
    <row r="937" spans="4:12" x14ac:dyDescent="0.2">
      <c r="D937" s="9">
        <v>266.70000000000005</v>
      </c>
      <c r="E937" s="1">
        <v>19023.259999999998</v>
      </c>
      <c r="G937"/>
      <c r="H937" s="4"/>
      <c r="I937" s="2"/>
      <c r="L937" s="1"/>
    </row>
    <row r="938" spans="4:12" x14ac:dyDescent="0.2">
      <c r="D938" s="9">
        <v>267</v>
      </c>
      <c r="E938" s="1">
        <v>8240.59</v>
      </c>
      <c r="G938"/>
      <c r="H938" s="4"/>
      <c r="I938" s="2"/>
      <c r="L938" s="1"/>
    </row>
    <row r="939" spans="4:12" x14ac:dyDescent="0.2">
      <c r="D939" s="9">
        <v>267.10000000000002</v>
      </c>
      <c r="E939" s="1">
        <v>11946.630000000001</v>
      </c>
      <c r="G939"/>
      <c r="H939" s="4"/>
      <c r="I939" s="2"/>
      <c r="L939" s="1"/>
    </row>
    <row r="940" spans="4:12" x14ac:dyDescent="0.2">
      <c r="D940" s="9">
        <v>267.3</v>
      </c>
      <c r="E940" s="1">
        <v>16232.85</v>
      </c>
      <c r="G940"/>
      <c r="H940" s="4"/>
      <c r="I940" s="2"/>
      <c r="L940" s="1"/>
    </row>
    <row r="941" spans="4:12" x14ac:dyDescent="0.2">
      <c r="D941" s="9">
        <v>268.20000000000005</v>
      </c>
      <c r="E941" s="1">
        <v>10796.36</v>
      </c>
      <c r="G941"/>
      <c r="H941" s="4"/>
      <c r="I941" s="2"/>
      <c r="L941" s="1"/>
    </row>
    <row r="942" spans="4:12" x14ac:dyDescent="0.2">
      <c r="D942" s="9">
        <v>268.5</v>
      </c>
      <c r="E942" s="1">
        <v>7371.7800000000007</v>
      </c>
      <c r="G942"/>
      <c r="H942" s="4"/>
      <c r="I942" s="2"/>
      <c r="L942" s="1"/>
    </row>
    <row r="943" spans="4:12" x14ac:dyDescent="0.2">
      <c r="D943" s="9">
        <v>268.70000000000005</v>
      </c>
      <c r="E943" s="1">
        <v>7191.8650000000007</v>
      </c>
      <c r="G943"/>
      <c r="H943" s="4"/>
      <c r="I943" s="2"/>
      <c r="L943" s="1"/>
    </row>
    <row r="944" spans="4:12" x14ac:dyDescent="0.2">
      <c r="D944" s="9">
        <v>269</v>
      </c>
      <c r="E944" s="1">
        <v>1634.58</v>
      </c>
      <c r="G944"/>
      <c r="H944" s="4"/>
      <c r="I944" s="2"/>
      <c r="L944" s="1"/>
    </row>
    <row r="945" spans="4:12" x14ac:dyDescent="0.2">
      <c r="D945" s="9">
        <v>269.20000000000005</v>
      </c>
      <c r="E945" s="1">
        <v>12494.249999999998</v>
      </c>
      <c r="G945"/>
      <c r="H945" s="4"/>
      <c r="I945" s="2"/>
      <c r="L945" s="1"/>
    </row>
    <row r="946" spans="4:12" x14ac:dyDescent="0.2">
      <c r="D946" s="9">
        <v>269.5</v>
      </c>
      <c r="E946" s="1">
        <v>5246.05</v>
      </c>
      <c r="G946"/>
      <c r="H946" s="4"/>
      <c r="I946" s="2"/>
      <c r="L946" s="1"/>
    </row>
    <row r="947" spans="4:12" x14ac:dyDescent="0.2">
      <c r="D947" s="9">
        <v>269.90000000000003</v>
      </c>
      <c r="E947" s="1">
        <v>8930.94</v>
      </c>
      <c r="G947"/>
      <c r="H947" s="4"/>
      <c r="I947" s="2"/>
      <c r="L947" s="1"/>
    </row>
    <row r="948" spans="4:12" x14ac:dyDescent="0.2">
      <c r="D948" s="9">
        <v>271.3</v>
      </c>
      <c r="E948" s="1">
        <v>46130.53</v>
      </c>
      <c r="G948"/>
      <c r="H948" s="4"/>
      <c r="I948" s="2"/>
      <c r="L948" s="1"/>
    </row>
    <row r="949" spans="4:12" x14ac:dyDescent="0.2">
      <c r="D949" s="9">
        <v>271.70000000000005</v>
      </c>
      <c r="E949" s="1">
        <v>6059.18</v>
      </c>
      <c r="G949"/>
      <c r="H949" s="4"/>
      <c r="I949" s="2"/>
      <c r="L949" s="1"/>
    </row>
    <row r="950" spans="4:12" x14ac:dyDescent="0.2">
      <c r="D950" s="9">
        <v>272.40000000000003</v>
      </c>
      <c r="E950" s="1">
        <v>1146.8</v>
      </c>
      <c r="G950"/>
      <c r="H950" s="4"/>
      <c r="I950" s="2"/>
      <c r="L950" s="1"/>
    </row>
    <row r="951" spans="4:12" x14ac:dyDescent="0.2">
      <c r="D951" s="9">
        <v>272.60000000000002</v>
      </c>
      <c r="E951" s="1">
        <v>22478.6</v>
      </c>
      <c r="G951"/>
      <c r="H951" s="4"/>
      <c r="I951" s="2"/>
      <c r="L951" s="1"/>
    </row>
    <row r="952" spans="4:12" x14ac:dyDescent="0.2">
      <c r="D952" s="9">
        <v>272.90000000000003</v>
      </c>
      <c r="E952" s="1">
        <v>9144.57</v>
      </c>
      <c r="G952"/>
      <c r="H952" s="4"/>
      <c r="I952" s="2"/>
      <c r="L952" s="1"/>
    </row>
    <row r="953" spans="4:12" x14ac:dyDescent="0.2">
      <c r="D953" s="9">
        <v>273.3</v>
      </c>
      <c r="E953" s="1">
        <v>17085.269999999997</v>
      </c>
      <c r="G953"/>
      <c r="H953" s="4"/>
      <c r="I953" s="2"/>
      <c r="L953" s="1"/>
    </row>
    <row r="954" spans="4:12" x14ac:dyDescent="0.2">
      <c r="D954" s="9">
        <v>274</v>
      </c>
      <c r="E954" s="1">
        <v>8944.1200000000008</v>
      </c>
      <c r="G954"/>
      <c r="H954" s="4"/>
      <c r="I954" s="2"/>
      <c r="L954" s="1"/>
    </row>
    <row r="955" spans="4:12" x14ac:dyDescent="0.2">
      <c r="D955" s="9">
        <v>274.20000000000005</v>
      </c>
      <c r="E955" s="1">
        <v>44423.810000000005</v>
      </c>
      <c r="G955"/>
      <c r="H955" s="4"/>
      <c r="I955" s="2"/>
      <c r="L955" s="1"/>
    </row>
    <row r="956" spans="4:12" x14ac:dyDescent="0.2">
      <c r="D956" s="9">
        <v>274.90000000000003</v>
      </c>
      <c r="E956" s="1">
        <v>7512.27</v>
      </c>
      <c r="G956"/>
      <c r="H956" s="4"/>
      <c r="I956" s="2"/>
      <c r="L956" s="1"/>
    </row>
    <row r="957" spans="4:12" x14ac:dyDescent="0.2">
      <c r="D957" s="9">
        <v>275.20000000000005</v>
      </c>
      <c r="E957" s="1">
        <v>37829.730000000003</v>
      </c>
      <c r="G957"/>
      <c r="H957" s="4"/>
      <c r="I957" s="2"/>
      <c r="L957" s="1"/>
    </row>
    <row r="958" spans="4:12" x14ac:dyDescent="0.2">
      <c r="D958" s="9">
        <v>275.70000000000005</v>
      </c>
      <c r="E958" s="1">
        <v>17748.509999999998</v>
      </c>
      <c r="G958"/>
      <c r="H958" s="4"/>
      <c r="I958" s="2"/>
      <c r="L958" s="1"/>
    </row>
    <row r="959" spans="4:12" x14ac:dyDescent="0.2">
      <c r="D959" s="9">
        <v>276.10000000000002</v>
      </c>
      <c r="E959" s="1">
        <v>18608.269999999997</v>
      </c>
      <c r="G959"/>
      <c r="H959" s="4"/>
      <c r="I959" s="2"/>
      <c r="L959" s="1"/>
    </row>
    <row r="960" spans="4:12" x14ac:dyDescent="0.2">
      <c r="D960" s="9">
        <v>276.20000000000005</v>
      </c>
      <c r="E960" s="1">
        <v>21537.455000000002</v>
      </c>
      <c r="G960"/>
      <c r="H960" s="4"/>
      <c r="I960" s="2"/>
      <c r="L960" s="1"/>
    </row>
    <row r="961" spans="4:12" x14ac:dyDescent="0.2">
      <c r="D961" s="9">
        <v>276.3</v>
      </c>
      <c r="E961" s="1">
        <v>17081.080000000002</v>
      </c>
      <c r="G961"/>
      <c r="H961" s="4"/>
      <c r="I961" s="2"/>
      <c r="L961" s="1"/>
    </row>
    <row r="962" spans="4:12" x14ac:dyDescent="0.2">
      <c r="D962" s="9">
        <v>277.3</v>
      </c>
      <c r="E962" s="1">
        <v>6196.45</v>
      </c>
      <c r="G962"/>
      <c r="H962" s="4"/>
      <c r="I962" s="2"/>
      <c r="L962" s="1"/>
    </row>
    <row r="963" spans="4:12" x14ac:dyDescent="0.2">
      <c r="D963" s="9">
        <v>277.5</v>
      </c>
      <c r="E963" s="1">
        <v>8410.0500000000011</v>
      </c>
      <c r="G963"/>
      <c r="H963" s="4"/>
      <c r="I963" s="2"/>
      <c r="L963" s="1"/>
    </row>
    <row r="964" spans="4:12" x14ac:dyDescent="0.2">
      <c r="D964" s="9">
        <v>278.10000000000002</v>
      </c>
      <c r="E964" s="1">
        <v>38344.57</v>
      </c>
      <c r="G964"/>
      <c r="H964" s="4"/>
      <c r="I964" s="2"/>
      <c r="L964" s="1"/>
    </row>
    <row r="965" spans="4:12" x14ac:dyDescent="0.2">
      <c r="D965" s="9">
        <v>278.5</v>
      </c>
      <c r="E965" s="1">
        <v>1981.59</v>
      </c>
      <c r="G965"/>
      <c r="H965" s="4"/>
      <c r="I965" s="2"/>
      <c r="L965" s="1"/>
    </row>
    <row r="966" spans="4:12" x14ac:dyDescent="0.2">
      <c r="D966" s="9">
        <v>279.10000000000002</v>
      </c>
      <c r="E966" s="1">
        <v>33750.300000000003</v>
      </c>
      <c r="G966"/>
      <c r="H966" s="4"/>
      <c r="I966" s="2"/>
      <c r="L966" s="1"/>
    </row>
    <row r="967" spans="4:12" x14ac:dyDescent="0.2">
      <c r="D967" s="9">
        <v>279.3</v>
      </c>
      <c r="E967" s="1">
        <v>21232.19</v>
      </c>
      <c r="G967"/>
      <c r="H967" s="4"/>
      <c r="I967" s="2"/>
      <c r="L967" s="1"/>
    </row>
    <row r="968" spans="4:12" x14ac:dyDescent="0.2">
      <c r="D968" s="9">
        <v>279.40000000000003</v>
      </c>
      <c r="E968" s="1">
        <v>16297.85</v>
      </c>
      <c r="G968"/>
      <c r="H968" s="4"/>
      <c r="I968" s="2"/>
      <c r="L968" s="1"/>
    </row>
    <row r="969" spans="4:12" x14ac:dyDescent="0.2">
      <c r="D969" s="9">
        <v>280.3</v>
      </c>
      <c r="E969" s="1">
        <v>11163.57</v>
      </c>
      <c r="G969"/>
      <c r="H969" s="4"/>
      <c r="I969" s="2"/>
      <c r="L969" s="1"/>
    </row>
    <row r="970" spans="4:12" x14ac:dyDescent="0.2">
      <c r="D970" s="9">
        <v>281.3</v>
      </c>
      <c r="E970" s="1">
        <v>19521.969999999998</v>
      </c>
      <c r="G970"/>
      <c r="H970" s="4"/>
      <c r="I970" s="2"/>
      <c r="L970" s="1"/>
    </row>
    <row r="971" spans="4:12" x14ac:dyDescent="0.2">
      <c r="D971" s="9">
        <v>281.60000000000002</v>
      </c>
      <c r="E971" s="1">
        <v>9788.8700000000008</v>
      </c>
      <c r="G971"/>
      <c r="H971" s="4"/>
      <c r="I971" s="2"/>
      <c r="L971" s="1"/>
    </row>
    <row r="972" spans="4:12" x14ac:dyDescent="0.2">
      <c r="D972" s="9">
        <v>281.70000000000005</v>
      </c>
      <c r="E972" s="1">
        <v>3597.6000000000004</v>
      </c>
      <c r="G972"/>
      <c r="H972" s="4"/>
      <c r="I972" s="2"/>
      <c r="L972" s="1"/>
    </row>
    <row r="973" spans="4:12" x14ac:dyDescent="0.2">
      <c r="D973" s="9">
        <v>283.40000000000003</v>
      </c>
      <c r="E973" s="1">
        <v>17352.689999999999</v>
      </c>
      <c r="G973"/>
      <c r="H973" s="4"/>
      <c r="I973" s="2"/>
      <c r="L973" s="1"/>
    </row>
    <row r="974" spans="4:12" x14ac:dyDescent="0.2">
      <c r="D974" s="9">
        <v>283.8</v>
      </c>
      <c r="E974" s="1">
        <v>6693.77</v>
      </c>
      <c r="G974"/>
      <c r="H974" s="4"/>
      <c r="I974" s="2"/>
      <c r="L974" s="1"/>
    </row>
    <row r="975" spans="4:12" x14ac:dyDescent="0.2">
      <c r="D975" s="9">
        <v>284.10000000000002</v>
      </c>
      <c r="E975" s="1">
        <v>25644.485000000001</v>
      </c>
      <c r="G975"/>
      <c r="H975" s="4"/>
      <c r="I975" s="2"/>
      <c r="L975" s="1"/>
    </row>
    <row r="976" spans="4:12" x14ac:dyDescent="0.2">
      <c r="D976" s="9">
        <v>284.90000000000003</v>
      </c>
      <c r="E976" s="1">
        <v>7740.34</v>
      </c>
      <c r="G976"/>
      <c r="H976" s="4"/>
      <c r="I976" s="2"/>
      <c r="L976" s="1"/>
    </row>
    <row r="977" spans="4:12" x14ac:dyDescent="0.2">
      <c r="D977" s="9">
        <v>285.3</v>
      </c>
      <c r="E977" s="1">
        <v>4185.1000000000004</v>
      </c>
      <c r="G977"/>
      <c r="H977" s="4"/>
      <c r="I977" s="2"/>
      <c r="L977" s="1"/>
    </row>
    <row r="978" spans="4:12" x14ac:dyDescent="0.2">
      <c r="D978" s="9">
        <v>286.60000000000002</v>
      </c>
      <c r="E978" s="1">
        <v>2166.7400000000002</v>
      </c>
      <c r="G978"/>
      <c r="H978" s="4"/>
      <c r="I978" s="2"/>
      <c r="L978" s="1"/>
    </row>
    <row r="979" spans="4:12" x14ac:dyDescent="0.2">
      <c r="D979" s="9">
        <v>287.40000000000003</v>
      </c>
      <c r="E979" s="1">
        <v>43921.19</v>
      </c>
      <c r="G979"/>
      <c r="H979" s="4"/>
      <c r="I979" s="2"/>
      <c r="L979" s="1"/>
    </row>
    <row r="980" spans="4:12" x14ac:dyDescent="0.2">
      <c r="D980" s="9">
        <v>287.5</v>
      </c>
      <c r="E980" s="1">
        <v>39993.385000000002</v>
      </c>
      <c r="G980"/>
      <c r="H980" s="4"/>
      <c r="I980" s="2"/>
      <c r="L980" s="1"/>
    </row>
    <row r="981" spans="4:12" x14ac:dyDescent="0.2">
      <c r="D981" s="9">
        <v>288.3</v>
      </c>
      <c r="E981" s="1">
        <v>4357.05</v>
      </c>
      <c r="G981"/>
      <c r="H981" s="4"/>
      <c r="I981" s="2"/>
      <c r="L981" s="1"/>
    </row>
    <row r="982" spans="4:12" x14ac:dyDescent="0.2">
      <c r="D982" s="9">
        <v>288.70000000000005</v>
      </c>
      <c r="E982" s="1">
        <v>33907.550000000003</v>
      </c>
      <c r="G982"/>
      <c r="H982" s="4"/>
      <c r="I982" s="2"/>
      <c r="L982" s="1"/>
    </row>
    <row r="983" spans="4:12" x14ac:dyDescent="0.2">
      <c r="D983" s="9">
        <v>288.8</v>
      </c>
      <c r="E983" s="1">
        <v>19199.949999999997</v>
      </c>
      <c r="G983"/>
      <c r="H983" s="4"/>
      <c r="I983" s="2"/>
      <c r="L983" s="1"/>
    </row>
    <row r="984" spans="4:12" x14ac:dyDescent="0.2">
      <c r="D984" s="9">
        <v>289.10000000000002</v>
      </c>
      <c r="E984" s="1">
        <v>24520.269999999997</v>
      </c>
      <c r="G984"/>
      <c r="H984" s="4"/>
      <c r="I984" s="2"/>
      <c r="L984" s="1"/>
    </row>
    <row r="985" spans="4:12" x14ac:dyDescent="0.2">
      <c r="D985" s="9">
        <v>289.90000000000003</v>
      </c>
      <c r="E985" s="1">
        <v>8569.8700000000008</v>
      </c>
      <c r="G985"/>
      <c r="H985" s="4"/>
      <c r="I985" s="2"/>
      <c r="L985" s="1"/>
    </row>
    <row r="986" spans="4:12" x14ac:dyDescent="0.2">
      <c r="D986" s="9">
        <v>291.20000000000005</v>
      </c>
      <c r="E986" s="1">
        <v>16884.929999999997</v>
      </c>
      <c r="G986"/>
      <c r="H986" s="4"/>
      <c r="I986" s="2"/>
      <c r="L986" s="1"/>
    </row>
    <row r="987" spans="4:12" x14ac:dyDescent="0.2">
      <c r="D987" s="9">
        <v>291.90000000000003</v>
      </c>
      <c r="E987" s="1">
        <v>3994.1800000000003</v>
      </c>
      <c r="G987"/>
      <c r="H987" s="4"/>
      <c r="I987" s="2"/>
      <c r="L987" s="1"/>
    </row>
    <row r="988" spans="4:12" x14ac:dyDescent="0.2">
      <c r="D988" s="9">
        <v>293</v>
      </c>
      <c r="E988" s="1">
        <v>17560.379999999997</v>
      </c>
      <c r="G988"/>
      <c r="H988" s="4"/>
      <c r="I988" s="2"/>
      <c r="L988" s="1"/>
    </row>
    <row r="989" spans="4:12" x14ac:dyDescent="0.2">
      <c r="D989" s="9">
        <v>293.20000000000005</v>
      </c>
      <c r="E989" s="1">
        <v>11365.960000000001</v>
      </c>
      <c r="G989"/>
      <c r="H989" s="4"/>
      <c r="I989" s="2"/>
      <c r="L989" s="1"/>
    </row>
    <row r="990" spans="4:12" x14ac:dyDescent="0.2">
      <c r="D990" s="9">
        <v>293.8</v>
      </c>
      <c r="E990" s="1">
        <v>36837.47</v>
      </c>
      <c r="G990"/>
      <c r="H990" s="4"/>
      <c r="I990" s="2"/>
      <c r="L990" s="1"/>
    </row>
    <row r="991" spans="4:12" x14ac:dyDescent="0.2">
      <c r="D991" s="9">
        <v>294.5</v>
      </c>
      <c r="E991" s="1">
        <v>18328.239999999998</v>
      </c>
      <c r="G991"/>
      <c r="H991" s="4"/>
      <c r="I991" s="2"/>
      <c r="L991" s="1"/>
    </row>
    <row r="992" spans="4:12" x14ac:dyDescent="0.2">
      <c r="D992" s="9">
        <v>296.40000000000003</v>
      </c>
      <c r="E992" s="1">
        <v>12646.210000000001</v>
      </c>
      <c r="G992"/>
      <c r="H992" s="4"/>
      <c r="I992" s="2"/>
      <c r="L992" s="1"/>
    </row>
    <row r="993" spans="4:12" x14ac:dyDescent="0.2">
      <c r="D993" s="9">
        <v>296.8</v>
      </c>
      <c r="E993" s="1">
        <v>6356.2800000000007</v>
      </c>
      <c r="G993"/>
      <c r="H993" s="4"/>
      <c r="I993" s="2"/>
      <c r="L993" s="1"/>
    </row>
    <row r="994" spans="4:12" x14ac:dyDescent="0.2">
      <c r="D994" s="9">
        <v>298.40000000000003</v>
      </c>
      <c r="E994" s="1">
        <v>46718.170000000006</v>
      </c>
      <c r="G994"/>
      <c r="H994" s="4"/>
      <c r="I994" s="2"/>
      <c r="L994" s="1"/>
    </row>
    <row r="995" spans="4:12" x14ac:dyDescent="0.2">
      <c r="D995" s="9">
        <v>298.8</v>
      </c>
      <c r="E995" s="1">
        <v>5846.92</v>
      </c>
      <c r="G995"/>
      <c r="H995" s="4"/>
      <c r="I995" s="2"/>
      <c r="L995" s="1"/>
    </row>
    <row r="996" spans="4:12" x14ac:dyDescent="0.2">
      <c r="D996" s="9">
        <v>300</v>
      </c>
      <c r="E996" s="1">
        <v>40720.560000000005</v>
      </c>
      <c r="G996"/>
      <c r="H996" s="4"/>
      <c r="I996" s="2"/>
      <c r="L996" s="1"/>
    </row>
    <row r="997" spans="4:12" x14ac:dyDescent="0.2">
      <c r="D997" s="9">
        <v>300.5</v>
      </c>
      <c r="E997" s="1">
        <v>9391.35</v>
      </c>
      <c r="G997"/>
      <c r="H997" s="4"/>
      <c r="I997" s="2"/>
      <c r="L997" s="1"/>
    </row>
    <row r="998" spans="4:12" x14ac:dyDescent="0.2">
      <c r="D998" s="9">
        <v>300.60000000000002</v>
      </c>
      <c r="E998" s="1">
        <v>19040.879999999997</v>
      </c>
      <c r="G998"/>
      <c r="H998" s="4"/>
      <c r="I998" s="2"/>
      <c r="L998" s="1"/>
    </row>
    <row r="999" spans="4:12" x14ac:dyDescent="0.2">
      <c r="D999" s="9">
        <v>301.8</v>
      </c>
      <c r="E999" s="1">
        <v>11674.13</v>
      </c>
      <c r="G999"/>
      <c r="H999" s="4"/>
      <c r="I999" s="2"/>
      <c r="L999" s="1"/>
    </row>
    <row r="1000" spans="4:12" x14ac:dyDescent="0.2">
      <c r="D1000" s="9">
        <v>302.20000000000005</v>
      </c>
      <c r="E1000" s="1">
        <v>12347.18</v>
      </c>
      <c r="G1000"/>
      <c r="H1000" s="4"/>
      <c r="I1000" s="2"/>
      <c r="L1000" s="1"/>
    </row>
    <row r="1001" spans="4:12" x14ac:dyDescent="0.2">
      <c r="D1001" s="9">
        <v>304.60000000000002</v>
      </c>
      <c r="E1001" s="1">
        <v>9058.74</v>
      </c>
      <c r="G1001"/>
      <c r="H1001" s="4"/>
      <c r="I1001" s="2"/>
      <c r="L1001" s="1"/>
    </row>
    <row r="1002" spans="4:12" x14ac:dyDescent="0.2">
      <c r="D1002" s="9">
        <v>305.10000000000002</v>
      </c>
      <c r="E1002" s="1">
        <v>1149.4000000000001</v>
      </c>
      <c r="G1002"/>
      <c r="H1002" s="4"/>
      <c r="I1002" s="2"/>
      <c r="L1002" s="1"/>
    </row>
    <row r="1003" spans="4:12" x14ac:dyDescent="0.2">
      <c r="D1003" s="9">
        <v>306</v>
      </c>
      <c r="E1003" s="1">
        <v>5972.38</v>
      </c>
      <c r="G1003"/>
      <c r="H1003" s="4"/>
      <c r="I1003" s="2"/>
      <c r="L1003" s="1"/>
    </row>
    <row r="1004" spans="4:12" x14ac:dyDescent="0.2">
      <c r="D1004" s="9">
        <v>309.40000000000003</v>
      </c>
      <c r="E1004" s="1">
        <v>9634.5400000000009</v>
      </c>
      <c r="G1004"/>
      <c r="H1004" s="4"/>
      <c r="I1004" s="2"/>
      <c r="L1004" s="1"/>
    </row>
    <row r="1005" spans="4:12" x14ac:dyDescent="0.2">
      <c r="D1005" s="9">
        <v>309.90000000000003</v>
      </c>
      <c r="E1005" s="1">
        <v>10713.65</v>
      </c>
      <c r="G1005"/>
      <c r="H1005" s="4"/>
      <c r="I1005" s="2"/>
      <c r="L1005" s="1"/>
    </row>
    <row r="1006" spans="4:12" x14ac:dyDescent="0.2">
      <c r="D1006" s="9">
        <v>313.3</v>
      </c>
      <c r="E1006" s="1">
        <v>14235.08</v>
      </c>
      <c r="G1006"/>
      <c r="H1006" s="4"/>
      <c r="I1006" s="2"/>
      <c r="L1006" s="1"/>
    </row>
    <row r="1007" spans="4:12" x14ac:dyDescent="0.2">
      <c r="D1007" s="9">
        <v>316.3</v>
      </c>
      <c r="E1007" s="1">
        <v>10601.42</v>
      </c>
      <c r="G1007"/>
      <c r="H1007" s="4"/>
      <c r="I1007" s="2"/>
      <c r="L1007" s="1"/>
    </row>
    <row r="1008" spans="4:12" x14ac:dyDescent="0.2">
      <c r="D1008" s="9">
        <v>316.90000000000003</v>
      </c>
      <c r="E1008" s="1">
        <v>13470.86</v>
      </c>
      <c r="G1008"/>
      <c r="H1008" s="4"/>
      <c r="I1008" s="2"/>
      <c r="L1008" s="1"/>
    </row>
    <row r="1009" spans="3:12" x14ac:dyDescent="0.2">
      <c r="D1009" s="9">
        <v>317.70000000000005</v>
      </c>
      <c r="E1009" s="1">
        <v>10325.210000000001</v>
      </c>
      <c r="G1009"/>
      <c r="H1009" s="4"/>
      <c r="I1009" s="2"/>
      <c r="L1009" s="1"/>
    </row>
    <row r="1010" spans="3:12" x14ac:dyDescent="0.2">
      <c r="D1010" s="9">
        <v>321.5</v>
      </c>
      <c r="E1010" s="1">
        <v>23568.28</v>
      </c>
      <c r="G1010"/>
      <c r="H1010" s="4"/>
      <c r="I1010" s="2"/>
      <c r="L1010" s="1"/>
    </row>
    <row r="1011" spans="3:12" x14ac:dyDescent="0.2">
      <c r="D1011" s="9">
        <v>345.8</v>
      </c>
      <c r="E1011" s="1">
        <v>7160.1</v>
      </c>
      <c r="G1011"/>
      <c r="H1011" s="4"/>
      <c r="I1011" s="2"/>
      <c r="L1011" s="1"/>
    </row>
    <row r="1012" spans="3:12" x14ac:dyDescent="0.2">
      <c r="D1012" s="9">
        <v>349.6</v>
      </c>
      <c r="E1012" s="1">
        <v>10450.56</v>
      </c>
      <c r="G1012"/>
      <c r="H1012" s="4"/>
      <c r="I1012" s="2"/>
      <c r="L1012" s="1"/>
    </row>
    <row r="1013" spans="3:12" x14ac:dyDescent="0.2">
      <c r="D1013" s="9">
        <v>360.8</v>
      </c>
      <c r="E1013" s="1">
        <v>1682.6</v>
      </c>
      <c r="G1013"/>
      <c r="H1013" s="4"/>
      <c r="I1013" s="2"/>
      <c r="L1013" s="1"/>
    </row>
    <row r="1014" spans="3:12" x14ac:dyDescent="0.2">
      <c r="D1014" s="9">
        <v>375.3</v>
      </c>
      <c r="E1014" s="1">
        <v>21082.16</v>
      </c>
      <c r="G1014"/>
      <c r="H1014" s="4"/>
      <c r="I1014" s="2"/>
      <c r="L1014" s="1"/>
    </row>
    <row r="1015" spans="3:12" x14ac:dyDescent="0.2">
      <c r="D1015" s="9">
        <v>376.8</v>
      </c>
      <c r="E1015" s="1">
        <v>14319.04</v>
      </c>
      <c r="G1015"/>
      <c r="H1015" s="4"/>
      <c r="I1015" s="2"/>
      <c r="L1015" s="1"/>
    </row>
    <row r="1016" spans="3:12" x14ac:dyDescent="0.2">
      <c r="D1016" s="9">
        <v>391.5</v>
      </c>
      <c r="E1016" s="1">
        <v>15170.07</v>
      </c>
      <c r="G1016"/>
      <c r="H1016" s="4"/>
      <c r="I1016" s="2"/>
      <c r="L1016" s="1"/>
    </row>
    <row r="1017" spans="3:12" x14ac:dyDescent="0.2">
      <c r="D1017" s="9">
        <v>401.7</v>
      </c>
      <c r="E1017" s="1">
        <v>759.25</v>
      </c>
      <c r="G1017"/>
      <c r="H1017" s="4"/>
      <c r="I1017" s="2"/>
      <c r="L1017" s="1"/>
    </row>
    <row r="1018" spans="3:12" x14ac:dyDescent="0.2">
      <c r="D1018" s="9">
        <v>409.90000000000003</v>
      </c>
      <c r="E1018" s="1">
        <v>10602.39</v>
      </c>
      <c r="G1018"/>
      <c r="H1018" s="4"/>
      <c r="I1018" s="2"/>
      <c r="L1018" s="1"/>
    </row>
    <row r="1019" spans="3:12" x14ac:dyDescent="0.2">
      <c r="C1019" s="26" t="s">
        <v>70</v>
      </c>
      <c r="D1019" s="14">
        <v>1853</v>
      </c>
      <c r="E1019" s="1">
        <v>12975.58</v>
      </c>
      <c r="G1019"/>
      <c r="H1019" s="4"/>
      <c r="I1019" s="2"/>
      <c r="L1019" s="1"/>
    </row>
    <row r="1020" spans="3:12" x14ac:dyDescent="0.2">
      <c r="D1020" s="9" t="s">
        <v>18</v>
      </c>
      <c r="E1020" s="1">
        <v>13260.786092468292</v>
      </c>
      <c r="G1020"/>
      <c r="H1020" s="4"/>
      <c r="I1020" s="2"/>
      <c r="L1020" s="1"/>
    </row>
    <row r="1021" spans="3:12" x14ac:dyDescent="0.2">
      <c r="G1021"/>
      <c r="H1021" s="4"/>
      <c r="I1021" s="2"/>
      <c r="L1021" s="1"/>
    </row>
    <row r="1022" spans="3:12" x14ac:dyDescent="0.2">
      <c r="G1022"/>
      <c r="H1022" s="4"/>
      <c r="I1022" s="2"/>
      <c r="L1022" s="1"/>
    </row>
    <row r="1415" spans="2:2" x14ac:dyDescent="0.2">
      <c r="B1415"/>
    </row>
  </sheetData>
  <sortState xmlns:xlrd2="http://schemas.microsoft.com/office/spreadsheetml/2017/richdata2" ref="A30:B33">
    <sortCondition descending="1" ref="A31"/>
  </sortState>
  <mergeCells count="2">
    <mergeCell ref="A2:E2"/>
    <mergeCell ref="H2:N2"/>
  </mergeCells>
  <pageMargins left="0.7" right="0.7" top="0.75" bottom="0.75" header="0.3" footer="0.3"/>
  <legacy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917C0-E143-6442-9DAA-C6141DE696A5}">
  <dimension ref="A1:J1340"/>
  <sheetViews>
    <sheetView workbookViewId="0">
      <selection activeCell="K513" sqref="K513"/>
    </sheetView>
  </sheetViews>
  <sheetFormatPr baseColWidth="10" defaultColWidth="8.83203125" defaultRowHeight="15" x14ac:dyDescent="0.2"/>
  <cols>
    <col min="1" max="1" width="6" bestFit="1" customWidth="1"/>
    <col min="2" max="2" width="10.33203125" bestFit="1" customWidth="1"/>
    <col min="3" max="3" width="6.5" customWidth="1"/>
    <col min="4" max="4" width="12.33203125" customWidth="1"/>
    <col min="5" max="5" width="12.6640625" customWidth="1"/>
    <col min="6" max="6" width="9.33203125" customWidth="1"/>
    <col min="7" max="7" width="31.6640625" bestFit="1" customWidth="1"/>
    <col min="8" max="8" width="13.1640625" customWidth="1"/>
    <col min="9" max="9" width="9.33203125" customWidth="1"/>
    <col min="11" max="11" width="11.5" bestFit="1" customWidth="1"/>
  </cols>
  <sheetData>
    <row r="1" spans="1:10" x14ac:dyDescent="0.2">
      <c r="A1" s="4" t="s">
        <v>9</v>
      </c>
      <c r="B1" s="4" t="s">
        <v>16</v>
      </c>
      <c r="C1" s="4" t="s">
        <v>15</v>
      </c>
      <c r="D1" s="4" t="s">
        <v>10</v>
      </c>
      <c r="E1" s="4" t="s">
        <v>11</v>
      </c>
      <c r="F1" s="4" t="s">
        <v>8</v>
      </c>
      <c r="G1" s="4" t="s">
        <v>12</v>
      </c>
      <c r="H1" s="4" t="s">
        <v>13</v>
      </c>
      <c r="I1" s="4" t="s">
        <v>14</v>
      </c>
    </row>
    <row r="2" spans="1:10" x14ac:dyDescent="0.2">
      <c r="A2">
        <v>10002</v>
      </c>
      <c r="B2" t="s">
        <v>3</v>
      </c>
      <c r="C2">
        <v>24</v>
      </c>
      <c r="D2" s="3">
        <v>175</v>
      </c>
      <c r="E2" s="3">
        <v>203.2</v>
      </c>
      <c r="F2" t="s">
        <v>7</v>
      </c>
      <c r="G2" s="2">
        <v>17128.429999999997</v>
      </c>
      <c r="H2">
        <v>4</v>
      </c>
      <c r="I2" t="s">
        <v>5</v>
      </c>
      <c r="J2" s="1"/>
    </row>
    <row r="3" spans="1:10" x14ac:dyDescent="0.2">
      <c r="A3">
        <v>10003</v>
      </c>
      <c r="B3" t="s">
        <v>2</v>
      </c>
      <c r="C3">
        <v>42</v>
      </c>
      <c r="D3" s="3">
        <v>171.6</v>
      </c>
      <c r="E3" s="3">
        <v>209.1</v>
      </c>
      <c r="F3" t="s">
        <v>7</v>
      </c>
      <c r="G3" s="2">
        <v>6940.91</v>
      </c>
      <c r="H3">
        <v>1</v>
      </c>
      <c r="I3" t="s">
        <v>5</v>
      </c>
      <c r="J3" s="1"/>
    </row>
    <row r="4" spans="1:10" x14ac:dyDescent="0.2">
      <c r="A4">
        <v>10004</v>
      </c>
      <c r="B4" t="s">
        <v>2</v>
      </c>
      <c r="C4">
        <v>28</v>
      </c>
      <c r="D4" s="3">
        <v>162.1</v>
      </c>
      <c r="E4" s="3">
        <v>181.6</v>
      </c>
      <c r="F4" t="s">
        <v>6</v>
      </c>
      <c r="G4" s="2">
        <v>4133.6500000000005</v>
      </c>
      <c r="H4">
        <v>1</v>
      </c>
      <c r="I4" t="s">
        <v>5</v>
      </c>
      <c r="J4" s="1"/>
    </row>
    <row r="5" spans="1:10" x14ac:dyDescent="0.2">
      <c r="A5">
        <v>10005</v>
      </c>
      <c r="B5" t="s">
        <v>3</v>
      </c>
      <c r="C5">
        <v>28</v>
      </c>
      <c r="D5" s="3">
        <v>161.4</v>
      </c>
      <c r="E5" s="3">
        <v>165.29999999999998</v>
      </c>
      <c r="F5" t="s">
        <v>6</v>
      </c>
      <c r="G5" s="2">
        <v>23288.929999999997</v>
      </c>
      <c r="H5">
        <v>1</v>
      </c>
      <c r="I5" t="s">
        <v>5</v>
      </c>
      <c r="J5" s="1"/>
    </row>
    <row r="6" spans="1:10" x14ac:dyDescent="0.2">
      <c r="A6">
        <v>10006</v>
      </c>
      <c r="B6" t="s">
        <v>2</v>
      </c>
      <c r="C6">
        <v>25</v>
      </c>
      <c r="D6" s="3">
        <v>165.6</v>
      </c>
      <c r="E6" s="3">
        <v>183.1</v>
      </c>
      <c r="F6" t="s">
        <v>6</v>
      </c>
      <c r="G6" s="2">
        <v>3021.8100000000004</v>
      </c>
      <c r="H6">
        <v>0</v>
      </c>
      <c r="I6" t="s">
        <v>5</v>
      </c>
      <c r="J6" s="1"/>
    </row>
    <row r="7" spans="1:10" x14ac:dyDescent="0.2">
      <c r="A7">
        <v>10007</v>
      </c>
      <c r="B7" t="s">
        <v>0</v>
      </c>
      <c r="C7">
        <v>48</v>
      </c>
      <c r="D7" s="3">
        <v>172.4</v>
      </c>
      <c r="E7" s="3">
        <v>232.79999999999998</v>
      </c>
      <c r="F7" t="s">
        <v>6</v>
      </c>
      <c r="G7" s="2">
        <v>8277.5300000000007</v>
      </c>
      <c r="H7">
        <v>0</v>
      </c>
      <c r="I7" t="s">
        <v>5</v>
      </c>
      <c r="J7" s="1"/>
    </row>
    <row r="8" spans="1:10" x14ac:dyDescent="0.2">
      <c r="A8">
        <v>10008</v>
      </c>
      <c r="B8" t="s">
        <v>1</v>
      </c>
      <c r="C8">
        <v>59</v>
      </c>
      <c r="D8" s="3">
        <v>167.9</v>
      </c>
      <c r="E8" s="3">
        <v>167.1</v>
      </c>
      <c r="F8" t="s">
        <v>6</v>
      </c>
      <c r="G8" s="2">
        <v>28287.899999999998</v>
      </c>
      <c r="H8">
        <v>1</v>
      </c>
      <c r="I8" t="s">
        <v>5</v>
      </c>
      <c r="J8" s="1"/>
    </row>
    <row r="9" spans="1:10" x14ac:dyDescent="0.2">
      <c r="A9">
        <v>10009</v>
      </c>
      <c r="B9" t="s">
        <v>1</v>
      </c>
      <c r="C9">
        <v>40</v>
      </c>
      <c r="D9" s="3">
        <v>174.79999999999998</v>
      </c>
      <c r="E9" s="3">
        <v>188.79999999999998</v>
      </c>
      <c r="F9" t="s">
        <v>6</v>
      </c>
      <c r="G9" s="2">
        <v>19444.269999999997</v>
      </c>
      <c r="H9">
        <v>2</v>
      </c>
      <c r="I9" t="s">
        <v>4</v>
      </c>
      <c r="J9" s="1"/>
    </row>
    <row r="10" spans="1:10" x14ac:dyDescent="0.2">
      <c r="A10">
        <v>10010</v>
      </c>
      <c r="B10" t="s">
        <v>1</v>
      </c>
      <c r="C10">
        <v>35</v>
      </c>
      <c r="D10" s="3">
        <v>177</v>
      </c>
      <c r="E10" s="3">
        <v>178.4</v>
      </c>
      <c r="F10" t="s">
        <v>6</v>
      </c>
      <c r="G10" s="2">
        <v>5836.5300000000007</v>
      </c>
      <c r="H10">
        <v>2</v>
      </c>
      <c r="I10" t="s">
        <v>5</v>
      </c>
      <c r="J10" s="1"/>
    </row>
    <row r="11" spans="1:10" x14ac:dyDescent="0.2">
      <c r="A11">
        <v>10011</v>
      </c>
      <c r="B11" t="s">
        <v>0</v>
      </c>
      <c r="C11">
        <v>49</v>
      </c>
      <c r="D11" s="3">
        <v>175</v>
      </c>
      <c r="E11" s="3">
        <v>259</v>
      </c>
      <c r="F11" t="s">
        <v>7</v>
      </c>
      <c r="G11" s="2">
        <v>23306.55</v>
      </c>
      <c r="H11">
        <v>2</v>
      </c>
      <c r="I11" t="s">
        <v>4</v>
      </c>
      <c r="J11" s="1"/>
    </row>
    <row r="12" spans="1:10" x14ac:dyDescent="0.2">
      <c r="A12">
        <v>10012</v>
      </c>
      <c r="B12" t="s">
        <v>2</v>
      </c>
      <c r="C12">
        <v>55</v>
      </c>
      <c r="D12" s="3">
        <v>162</v>
      </c>
      <c r="E12" s="3">
        <v>159.69999999999999</v>
      </c>
      <c r="F12" t="s">
        <v>6</v>
      </c>
      <c r="G12" s="2">
        <v>12268.64</v>
      </c>
      <c r="H12">
        <v>2</v>
      </c>
      <c r="I12" t="s">
        <v>5</v>
      </c>
      <c r="J12" s="1"/>
    </row>
    <row r="13" spans="1:10" x14ac:dyDescent="0.2">
      <c r="A13">
        <v>10013</v>
      </c>
      <c r="B13" t="s">
        <v>1</v>
      </c>
      <c r="C13">
        <v>42</v>
      </c>
      <c r="D13" s="3">
        <v>179.1</v>
      </c>
      <c r="E13" s="3">
        <v>228.2</v>
      </c>
      <c r="F13" t="s">
        <v>7</v>
      </c>
      <c r="G13" s="2">
        <v>38245.599999999999</v>
      </c>
      <c r="H13">
        <v>1</v>
      </c>
      <c r="I13" t="s">
        <v>4</v>
      </c>
      <c r="J13" s="1"/>
    </row>
    <row r="14" spans="1:10" x14ac:dyDescent="0.2">
      <c r="A14">
        <v>10014</v>
      </c>
      <c r="B14" t="s">
        <v>0</v>
      </c>
      <c r="C14">
        <v>40</v>
      </c>
      <c r="D14" s="3">
        <v>168.29999999999998</v>
      </c>
      <c r="E14" s="3">
        <v>226</v>
      </c>
      <c r="F14" t="s">
        <v>7</v>
      </c>
      <c r="G14" s="2">
        <v>7196.87</v>
      </c>
      <c r="H14">
        <v>3</v>
      </c>
      <c r="I14" t="s">
        <v>5</v>
      </c>
      <c r="J14" s="1"/>
    </row>
    <row r="15" spans="1:10" x14ac:dyDescent="0.2">
      <c r="A15">
        <v>10015</v>
      </c>
      <c r="B15" t="s">
        <v>1</v>
      </c>
      <c r="C15">
        <v>58</v>
      </c>
      <c r="D15" s="3">
        <v>174.4</v>
      </c>
      <c r="E15" s="3">
        <v>175.2</v>
      </c>
      <c r="F15" t="s">
        <v>7</v>
      </c>
      <c r="G15" s="2">
        <v>11363.29</v>
      </c>
      <c r="H15">
        <v>0</v>
      </c>
      <c r="I15" t="s">
        <v>5</v>
      </c>
      <c r="J15" s="1"/>
    </row>
    <row r="16" spans="1:10" x14ac:dyDescent="0.2">
      <c r="A16">
        <v>10016</v>
      </c>
      <c r="B16" t="s">
        <v>0</v>
      </c>
      <c r="C16">
        <v>53</v>
      </c>
      <c r="D16" s="3">
        <v>173.29999999999998</v>
      </c>
      <c r="E16" s="3">
        <v>248.4</v>
      </c>
      <c r="F16" t="s">
        <v>7</v>
      </c>
      <c r="G16" s="2">
        <v>10085.85</v>
      </c>
      <c r="H16">
        <v>1</v>
      </c>
      <c r="I16" t="s">
        <v>5</v>
      </c>
      <c r="J16" s="1"/>
    </row>
    <row r="17" spans="1:10" x14ac:dyDescent="0.2">
      <c r="A17">
        <v>10017</v>
      </c>
      <c r="B17" t="s">
        <v>2</v>
      </c>
      <c r="C17">
        <v>47</v>
      </c>
      <c r="D17" s="3">
        <v>173.7</v>
      </c>
      <c r="E17" s="3">
        <v>240</v>
      </c>
      <c r="F17" t="s">
        <v>6</v>
      </c>
      <c r="G17" s="2">
        <v>24535.699999999997</v>
      </c>
      <c r="H17">
        <v>2</v>
      </c>
      <c r="I17" t="s">
        <v>4</v>
      </c>
      <c r="J17" s="1"/>
    </row>
    <row r="18" spans="1:10" x14ac:dyDescent="0.2">
      <c r="A18">
        <v>10018</v>
      </c>
      <c r="B18" t="s">
        <v>1</v>
      </c>
      <c r="C18">
        <v>45</v>
      </c>
      <c r="D18" s="3">
        <v>165.4</v>
      </c>
      <c r="E18" s="3">
        <v>281.60000000000002</v>
      </c>
      <c r="F18" t="s">
        <v>7</v>
      </c>
      <c r="G18" s="2">
        <v>9788.8700000000008</v>
      </c>
      <c r="H18">
        <v>5</v>
      </c>
      <c r="I18" t="s">
        <v>5</v>
      </c>
      <c r="J18" s="1"/>
    </row>
    <row r="19" spans="1:10" x14ac:dyDescent="0.2">
      <c r="A19">
        <v>10019</v>
      </c>
      <c r="B19" t="s">
        <v>3</v>
      </c>
      <c r="C19">
        <v>29</v>
      </c>
      <c r="D19" s="3">
        <v>170.5</v>
      </c>
      <c r="E19" s="3">
        <v>164.1</v>
      </c>
      <c r="F19" t="s">
        <v>6</v>
      </c>
      <c r="G19" s="2">
        <v>16115.31</v>
      </c>
      <c r="H19">
        <v>0</v>
      </c>
      <c r="I19" t="s">
        <v>4</v>
      </c>
      <c r="J19" s="1"/>
    </row>
    <row r="20" spans="1:10" x14ac:dyDescent="0.2">
      <c r="A20">
        <v>10020</v>
      </c>
      <c r="B20" t="s">
        <v>3</v>
      </c>
      <c r="C20">
        <v>40</v>
      </c>
      <c r="D20" s="3">
        <v>172.2</v>
      </c>
      <c r="E20" s="3">
        <v>198.7</v>
      </c>
      <c r="F20" t="s">
        <v>7</v>
      </c>
      <c r="G20" s="2">
        <v>39125.340000000004</v>
      </c>
      <c r="H20">
        <v>1</v>
      </c>
      <c r="I20" t="s">
        <v>4</v>
      </c>
      <c r="J20" s="1"/>
    </row>
    <row r="21" spans="1:10" x14ac:dyDescent="0.2">
      <c r="A21">
        <v>10021</v>
      </c>
      <c r="B21" t="s">
        <v>3</v>
      </c>
      <c r="C21">
        <v>18</v>
      </c>
      <c r="D21" s="3">
        <v>165.4</v>
      </c>
      <c r="E21" s="3">
        <v>136.29999999999998</v>
      </c>
      <c r="F21" t="s">
        <v>7</v>
      </c>
      <c r="G21" s="2">
        <v>3481.8700000000003</v>
      </c>
      <c r="H21">
        <v>3</v>
      </c>
      <c r="I21" t="s">
        <v>5</v>
      </c>
      <c r="J21" s="1"/>
    </row>
    <row r="22" spans="1:10" x14ac:dyDescent="0.2">
      <c r="A22">
        <v>10022</v>
      </c>
      <c r="B22" t="s">
        <v>3</v>
      </c>
      <c r="C22">
        <v>33</v>
      </c>
      <c r="D22" s="3">
        <v>176.2</v>
      </c>
      <c r="E22" s="3">
        <v>159.5</v>
      </c>
      <c r="F22" t="s">
        <v>6</v>
      </c>
      <c r="G22" s="2">
        <v>16776.309999999998</v>
      </c>
      <c r="H22">
        <v>2</v>
      </c>
      <c r="I22" t="s">
        <v>4</v>
      </c>
      <c r="J22" s="1"/>
    </row>
    <row r="23" spans="1:10" x14ac:dyDescent="0.2">
      <c r="A23">
        <v>10023</v>
      </c>
      <c r="B23" t="s">
        <v>1</v>
      </c>
      <c r="C23">
        <v>51</v>
      </c>
      <c r="D23" s="3">
        <v>158.79999999999998</v>
      </c>
      <c r="E23" s="3">
        <v>200.1</v>
      </c>
      <c r="F23" t="s">
        <v>6</v>
      </c>
      <c r="G23" s="2">
        <v>9855.14</v>
      </c>
      <c r="H23">
        <v>1</v>
      </c>
      <c r="I23" t="s">
        <v>5</v>
      </c>
      <c r="J23" s="1"/>
    </row>
    <row r="24" spans="1:10" x14ac:dyDescent="0.2">
      <c r="A24">
        <v>10024</v>
      </c>
      <c r="B24" t="s">
        <v>1</v>
      </c>
      <c r="C24">
        <v>40</v>
      </c>
      <c r="D24" s="3">
        <v>164.7</v>
      </c>
      <c r="E24" s="3">
        <v>132.79999999999998</v>
      </c>
      <c r="F24" t="s">
        <v>6</v>
      </c>
      <c r="G24" s="2">
        <v>6500.24</v>
      </c>
      <c r="H24">
        <v>1</v>
      </c>
      <c r="I24" t="s">
        <v>5</v>
      </c>
      <c r="J24" s="1"/>
    </row>
    <row r="25" spans="1:10" x14ac:dyDescent="0.2">
      <c r="A25">
        <v>10025</v>
      </c>
      <c r="B25" t="s">
        <v>3</v>
      </c>
      <c r="C25">
        <v>53</v>
      </c>
      <c r="D25" s="3">
        <v>157.29999999999998</v>
      </c>
      <c r="E25" s="3">
        <v>146.5</v>
      </c>
      <c r="F25" t="s">
        <v>6</v>
      </c>
      <c r="G25" s="2">
        <v>29186.489999999998</v>
      </c>
      <c r="H25">
        <v>2</v>
      </c>
      <c r="I25" t="s">
        <v>5</v>
      </c>
      <c r="J25" s="1"/>
    </row>
    <row r="26" spans="1:10" x14ac:dyDescent="0.2">
      <c r="A26">
        <v>10026</v>
      </c>
      <c r="B26" t="s">
        <v>2</v>
      </c>
      <c r="C26">
        <v>42</v>
      </c>
      <c r="D26" s="3">
        <v>164.79999999999998</v>
      </c>
      <c r="E26" s="3">
        <v>177.1</v>
      </c>
      <c r="F26" t="s">
        <v>6</v>
      </c>
      <c r="G26" s="2">
        <v>8017.0700000000006</v>
      </c>
      <c r="H26">
        <v>2</v>
      </c>
      <c r="I26" t="s">
        <v>5</v>
      </c>
      <c r="J26" s="1"/>
    </row>
    <row r="27" spans="1:10" x14ac:dyDescent="0.2">
      <c r="A27">
        <v>10027</v>
      </c>
      <c r="B27" t="s">
        <v>3</v>
      </c>
      <c r="C27">
        <v>21</v>
      </c>
      <c r="D27" s="3">
        <v>171.7</v>
      </c>
      <c r="E27" s="3">
        <v>152.4</v>
      </c>
      <c r="F27" t="s">
        <v>6</v>
      </c>
      <c r="G27" s="2">
        <v>2585.86</v>
      </c>
      <c r="H27">
        <v>0</v>
      </c>
      <c r="I27" t="s">
        <v>5</v>
      </c>
      <c r="J27" s="1"/>
    </row>
    <row r="28" spans="1:10" x14ac:dyDescent="0.2">
      <c r="A28">
        <v>10028</v>
      </c>
      <c r="B28" t="s">
        <v>2</v>
      </c>
      <c r="C28">
        <v>57</v>
      </c>
      <c r="D28" s="3">
        <v>163.1</v>
      </c>
      <c r="E28" s="3">
        <v>170</v>
      </c>
      <c r="F28" t="s">
        <v>7</v>
      </c>
      <c r="G28" s="2">
        <v>11945.14</v>
      </c>
      <c r="H28">
        <v>1</v>
      </c>
      <c r="I28" t="s">
        <v>5</v>
      </c>
      <c r="J28" s="1"/>
    </row>
    <row r="29" spans="1:10" x14ac:dyDescent="0.2">
      <c r="A29">
        <v>10029</v>
      </c>
      <c r="B29" t="s">
        <v>0</v>
      </c>
      <c r="C29">
        <v>53</v>
      </c>
      <c r="D29" s="3">
        <v>170.29999999999998</v>
      </c>
      <c r="E29" s="3">
        <v>206.5</v>
      </c>
      <c r="F29" t="s">
        <v>6</v>
      </c>
      <c r="G29" s="2">
        <v>11741.73</v>
      </c>
      <c r="H29">
        <v>3</v>
      </c>
      <c r="I29" t="s">
        <v>5</v>
      </c>
      <c r="J29" s="1"/>
    </row>
    <row r="30" spans="1:10" x14ac:dyDescent="0.2">
      <c r="A30">
        <v>10030</v>
      </c>
      <c r="B30" t="s">
        <v>2</v>
      </c>
      <c r="C30">
        <v>19</v>
      </c>
      <c r="D30" s="3">
        <v>164.7</v>
      </c>
      <c r="E30" s="3">
        <v>123.19999999999999</v>
      </c>
      <c r="F30" t="s">
        <v>7</v>
      </c>
      <c r="G30" s="2">
        <v>1639.57</v>
      </c>
      <c r="H30">
        <v>0</v>
      </c>
      <c r="I30" t="s">
        <v>5</v>
      </c>
      <c r="J30" s="1"/>
    </row>
    <row r="31" spans="1:10" x14ac:dyDescent="0.2">
      <c r="A31">
        <v>10031</v>
      </c>
      <c r="B31" t="s">
        <v>3</v>
      </c>
      <c r="C31">
        <v>24</v>
      </c>
      <c r="D31" s="3">
        <v>170.1</v>
      </c>
      <c r="E31" s="3">
        <v>184.29999999999998</v>
      </c>
      <c r="F31" t="s">
        <v>7</v>
      </c>
      <c r="G31" s="2">
        <v>35147.53</v>
      </c>
      <c r="H31">
        <v>0</v>
      </c>
      <c r="I31" t="s">
        <v>4</v>
      </c>
      <c r="J31" s="1"/>
    </row>
    <row r="32" spans="1:10" x14ac:dyDescent="0.2">
      <c r="A32">
        <v>10032</v>
      </c>
      <c r="B32" t="s">
        <v>0</v>
      </c>
      <c r="C32">
        <v>52</v>
      </c>
      <c r="D32" s="3">
        <v>178.6</v>
      </c>
      <c r="E32" s="3">
        <v>272.90000000000003</v>
      </c>
      <c r="F32" t="s">
        <v>7</v>
      </c>
      <c r="G32" s="2">
        <v>9144.57</v>
      </c>
      <c r="H32">
        <v>0</v>
      </c>
      <c r="I32" t="s">
        <v>5</v>
      </c>
      <c r="J32" s="1"/>
    </row>
    <row r="33" spans="1:10" x14ac:dyDescent="0.2">
      <c r="A33">
        <v>10033</v>
      </c>
      <c r="B33" t="s">
        <v>0</v>
      </c>
      <c r="C33">
        <v>38</v>
      </c>
      <c r="D33" s="3">
        <v>181.7</v>
      </c>
      <c r="E33" s="3">
        <v>263.20000000000005</v>
      </c>
      <c r="F33" t="s">
        <v>7</v>
      </c>
      <c r="G33" s="2">
        <v>15820.7</v>
      </c>
      <c r="H33">
        <v>0</v>
      </c>
      <c r="I33" t="s">
        <v>4</v>
      </c>
      <c r="J33" s="1"/>
    </row>
    <row r="34" spans="1:10" x14ac:dyDescent="0.2">
      <c r="A34">
        <v>10034</v>
      </c>
      <c r="B34" t="s">
        <v>2</v>
      </c>
      <c r="C34">
        <v>54</v>
      </c>
      <c r="D34" s="3">
        <v>164.6</v>
      </c>
      <c r="E34" s="3">
        <v>175.9</v>
      </c>
      <c r="F34" t="s">
        <v>6</v>
      </c>
      <c r="G34" s="2">
        <v>12479.710000000001</v>
      </c>
      <c r="H34">
        <v>3</v>
      </c>
      <c r="I34" t="s">
        <v>5</v>
      </c>
      <c r="J34" s="1"/>
    </row>
    <row r="35" spans="1:10" x14ac:dyDescent="0.2">
      <c r="A35">
        <v>10035</v>
      </c>
      <c r="B35" t="s">
        <v>3</v>
      </c>
      <c r="C35">
        <v>44</v>
      </c>
      <c r="D35" s="3">
        <v>157.29999999999998</v>
      </c>
      <c r="E35" s="3">
        <v>129.29999999999998</v>
      </c>
      <c r="F35" t="s">
        <v>6</v>
      </c>
      <c r="G35" s="2">
        <v>19594.809999999998</v>
      </c>
      <c r="H35">
        <v>1</v>
      </c>
      <c r="I35" t="s">
        <v>4</v>
      </c>
      <c r="J35" s="1"/>
    </row>
    <row r="36" spans="1:10" x14ac:dyDescent="0.2">
      <c r="A36">
        <v>10036</v>
      </c>
      <c r="B36" t="s">
        <v>0</v>
      </c>
      <c r="C36">
        <v>21</v>
      </c>
      <c r="D36" s="3">
        <v>185.79999999999998</v>
      </c>
      <c r="E36" s="3">
        <v>268.70000000000005</v>
      </c>
      <c r="F36" t="s">
        <v>6</v>
      </c>
      <c r="G36" s="2">
        <v>2020.18</v>
      </c>
      <c r="H36">
        <v>0</v>
      </c>
      <c r="I36" t="s">
        <v>5</v>
      </c>
      <c r="J36" s="1"/>
    </row>
    <row r="37" spans="1:10" x14ac:dyDescent="0.2">
      <c r="A37">
        <v>10037</v>
      </c>
      <c r="B37" t="s">
        <v>1</v>
      </c>
      <c r="C37">
        <v>62</v>
      </c>
      <c r="D37" s="3">
        <v>164.1</v>
      </c>
      <c r="E37" s="3">
        <v>214.1</v>
      </c>
      <c r="F37" t="s">
        <v>7</v>
      </c>
      <c r="G37" s="2">
        <v>27000.989999999998</v>
      </c>
      <c r="H37">
        <v>1</v>
      </c>
      <c r="I37" t="s">
        <v>5</v>
      </c>
      <c r="J37" s="1"/>
    </row>
    <row r="38" spans="1:10" x14ac:dyDescent="0.2">
      <c r="A38">
        <v>10038</v>
      </c>
      <c r="B38" t="s">
        <v>0</v>
      </c>
      <c r="C38">
        <v>60</v>
      </c>
      <c r="D38" s="3">
        <v>175.1</v>
      </c>
      <c r="E38" s="3">
        <v>266.10000000000002</v>
      </c>
      <c r="F38" t="s">
        <v>7</v>
      </c>
      <c r="G38" s="2">
        <v>48173.37</v>
      </c>
      <c r="H38">
        <v>0</v>
      </c>
      <c r="I38" t="s">
        <v>4</v>
      </c>
      <c r="J38" s="1"/>
    </row>
    <row r="39" spans="1:10" x14ac:dyDescent="0.2">
      <c r="A39">
        <v>10039</v>
      </c>
      <c r="B39" t="s">
        <v>2</v>
      </c>
      <c r="C39">
        <v>27</v>
      </c>
      <c r="D39" s="3">
        <v>176.9</v>
      </c>
      <c r="E39" s="3">
        <v>173.9</v>
      </c>
      <c r="F39" t="s">
        <v>6</v>
      </c>
      <c r="G39" s="2">
        <v>3956.0800000000004</v>
      </c>
      <c r="H39">
        <v>1</v>
      </c>
      <c r="I39" t="s">
        <v>5</v>
      </c>
      <c r="J39" s="1"/>
    </row>
    <row r="40" spans="1:10" x14ac:dyDescent="0.2">
      <c r="A40">
        <v>10040</v>
      </c>
      <c r="B40" t="s">
        <v>3</v>
      </c>
      <c r="C40">
        <v>18</v>
      </c>
      <c r="D40" s="3">
        <v>155.6</v>
      </c>
      <c r="E40" s="3">
        <v>180.4</v>
      </c>
      <c r="F40" t="s">
        <v>6</v>
      </c>
      <c r="G40" s="2">
        <v>3393.36</v>
      </c>
      <c r="H40">
        <v>2</v>
      </c>
      <c r="I40" t="s">
        <v>5</v>
      </c>
      <c r="J40" s="1"/>
    </row>
    <row r="41" spans="1:10" x14ac:dyDescent="0.2">
      <c r="A41">
        <v>10041</v>
      </c>
      <c r="B41" t="s">
        <v>2</v>
      </c>
      <c r="C41">
        <v>37</v>
      </c>
      <c r="D41" s="3">
        <v>165.79999999999998</v>
      </c>
      <c r="E41" s="3">
        <v>181.1</v>
      </c>
      <c r="F41" t="s">
        <v>6</v>
      </c>
      <c r="G41" s="2">
        <v>6112.3600000000006</v>
      </c>
      <c r="H41">
        <v>1</v>
      </c>
      <c r="I41" t="s">
        <v>5</v>
      </c>
      <c r="J41" s="1"/>
    </row>
    <row r="42" spans="1:10" x14ac:dyDescent="0.2">
      <c r="A42">
        <v>10042</v>
      </c>
      <c r="B42" t="s">
        <v>1</v>
      </c>
      <c r="C42">
        <v>51</v>
      </c>
      <c r="D42" s="3">
        <v>170.6</v>
      </c>
      <c r="E42" s="3">
        <v>173.6</v>
      </c>
      <c r="F42" t="s">
        <v>6</v>
      </c>
      <c r="G42" s="2">
        <v>44400.41</v>
      </c>
      <c r="H42">
        <v>0</v>
      </c>
      <c r="I42" t="s">
        <v>4</v>
      </c>
      <c r="J42" s="1"/>
    </row>
    <row r="43" spans="1:10" x14ac:dyDescent="0.2">
      <c r="A43">
        <v>10043</v>
      </c>
      <c r="B43" t="s">
        <v>3</v>
      </c>
      <c r="C43">
        <v>18</v>
      </c>
      <c r="D43" s="3">
        <v>177.7</v>
      </c>
      <c r="E43" s="3">
        <v>212.2</v>
      </c>
      <c r="F43" t="s">
        <v>7</v>
      </c>
      <c r="G43" s="2">
        <v>34617.85</v>
      </c>
      <c r="H43">
        <v>0</v>
      </c>
      <c r="I43" t="s">
        <v>4</v>
      </c>
      <c r="J43" s="1"/>
    </row>
    <row r="44" spans="1:10" x14ac:dyDescent="0.2">
      <c r="A44">
        <v>10044</v>
      </c>
      <c r="B44" t="s">
        <v>1</v>
      </c>
      <c r="C44">
        <v>27</v>
      </c>
      <c r="D44" s="3">
        <v>157.6</v>
      </c>
      <c r="E44" s="3">
        <v>146.1</v>
      </c>
      <c r="F44" t="s">
        <v>7</v>
      </c>
      <c r="G44" s="2">
        <v>2497.0400000000004</v>
      </c>
      <c r="H44">
        <v>0</v>
      </c>
      <c r="I44" t="s">
        <v>5</v>
      </c>
      <c r="J44" s="1"/>
    </row>
    <row r="45" spans="1:10" x14ac:dyDescent="0.2">
      <c r="A45">
        <v>10045</v>
      </c>
      <c r="B45" t="s">
        <v>0</v>
      </c>
      <c r="C45">
        <v>52</v>
      </c>
      <c r="D45" s="3">
        <v>186.6</v>
      </c>
      <c r="E45" s="3">
        <v>194.1</v>
      </c>
      <c r="F45" t="s">
        <v>7</v>
      </c>
      <c r="G45" s="2">
        <v>9724.5300000000007</v>
      </c>
      <c r="H45">
        <v>1</v>
      </c>
      <c r="I45" t="s">
        <v>5</v>
      </c>
      <c r="J45" s="1"/>
    </row>
    <row r="46" spans="1:10" x14ac:dyDescent="0.2">
      <c r="A46">
        <v>10046</v>
      </c>
      <c r="B46" t="s">
        <v>3</v>
      </c>
      <c r="C46">
        <v>26</v>
      </c>
      <c r="D46" s="3">
        <v>169.29999999999998</v>
      </c>
      <c r="E46" s="3">
        <v>244.1</v>
      </c>
      <c r="F46" t="s">
        <v>6</v>
      </c>
      <c r="G46" s="2">
        <v>3385.4</v>
      </c>
      <c r="H46">
        <v>0</v>
      </c>
      <c r="I46" t="s">
        <v>5</v>
      </c>
      <c r="J46" s="1"/>
    </row>
    <row r="47" spans="1:10" x14ac:dyDescent="0.2">
      <c r="A47">
        <v>10047</v>
      </c>
      <c r="B47" t="s">
        <v>3</v>
      </c>
      <c r="C47">
        <v>62</v>
      </c>
      <c r="D47" s="3">
        <v>184.1</v>
      </c>
      <c r="E47" s="3">
        <v>226.4</v>
      </c>
      <c r="F47" t="s">
        <v>7</v>
      </c>
      <c r="G47" s="2">
        <v>45710.21</v>
      </c>
      <c r="H47">
        <v>0</v>
      </c>
      <c r="I47" t="s">
        <v>4</v>
      </c>
      <c r="J47" s="1"/>
    </row>
    <row r="48" spans="1:10" x14ac:dyDescent="0.2">
      <c r="A48">
        <v>10048</v>
      </c>
      <c r="B48" t="s">
        <v>0</v>
      </c>
      <c r="C48">
        <v>59</v>
      </c>
      <c r="D48" s="3">
        <v>180.5</v>
      </c>
      <c r="E48" s="3">
        <v>226.4</v>
      </c>
      <c r="F48" t="s">
        <v>6</v>
      </c>
      <c r="G48" s="2">
        <v>12233.83</v>
      </c>
      <c r="H48">
        <v>0</v>
      </c>
      <c r="I48" t="s">
        <v>5</v>
      </c>
      <c r="J48" s="1"/>
    </row>
    <row r="49" spans="1:10" x14ac:dyDescent="0.2">
      <c r="A49">
        <v>10049</v>
      </c>
      <c r="B49" t="s">
        <v>3</v>
      </c>
      <c r="C49">
        <v>63</v>
      </c>
      <c r="D49" s="3">
        <v>158.29999999999998</v>
      </c>
      <c r="E49" s="3">
        <v>142.79999999999998</v>
      </c>
      <c r="F49" t="s">
        <v>7</v>
      </c>
      <c r="G49" s="2">
        <v>13974.460000000001</v>
      </c>
      <c r="H49">
        <v>0</v>
      </c>
      <c r="I49" t="s">
        <v>5</v>
      </c>
      <c r="J49" s="1"/>
    </row>
    <row r="50" spans="1:10" x14ac:dyDescent="0.2">
      <c r="A50">
        <v>10050</v>
      </c>
      <c r="B50" t="s">
        <v>0</v>
      </c>
      <c r="C50">
        <v>64</v>
      </c>
      <c r="D50" s="3">
        <v>190.1</v>
      </c>
      <c r="E50" s="3">
        <v>217.5</v>
      </c>
      <c r="F50" t="s">
        <v>6</v>
      </c>
      <c r="G50" s="2">
        <v>47291.060000000005</v>
      </c>
      <c r="H50">
        <v>2</v>
      </c>
      <c r="I50" t="s">
        <v>4</v>
      </c>
      <c r="J50" s="1"/>
    </row>
    <row r="51" spans="1:10" x14ac:dyDescent="0.2">
      <c r="A51">
        <v>10051</v>
      </c>
      <c r="B51" t="s">
        <v>3</v>
      </c>
      <c r="C51">
        <v>50</v>
      </c>
      <c r="D51" s="3">
        <v>171.29999999999998</v>
      </c>
      <c r="E51" s="3">
        <v>215.5</v>
      </c>
      <c r="F51" t="s">
        <v>7</v>
      </c>
      <c r="G51" s="2">
        <v>9617.67</v>
      </c>
      <c r="H51">
        <v>1</v>
      </c>
      <c r="I51" t="s">
        <v>5</v>
      </c>
      <c r="J51" s="1"/>
    </row>
    <row r="52" spans="1:10" x14ac:dyDescent="0.2">
      <c r="A52">
        <v>10052</v>
      </c>
      <c r="B52" t="s">
        <v>1</v>
      </c>
      <c r="C52">
        <v>18</v>
      </c>
      <c r="D52" s="3">
        <v>143.4</v>
      </c>
      <c r="E52" s="3">
        <v>199.4</v>
      </c>
      <c r="F52" t="s">
        <v>6</v>
      </c>
      <c r="G52" s="2">
        <v>2201.1000000000004</v>
      </c>
      <c r="H52">
        <v>1</v>
      </c>
      <c r="I52" t="s">
        <v>5</v>
      </c>
      <c r="J52" s="1"/>
    </row>
    <row r="53" spans="1:10" x14ac:dyDescent="0.2">
      <c r="A53">
        <v>10053</v>
      </c>
      <c r="B53" t="s">
        <v>3</v>
      </c>
      <c r="C53">
        <v>18</v>
      </c>
      <c r="D53" s="3">
        <v>157.4</v>
      </c>
      <c r="E53" s="3">
        <v>173.7</v>
      </c>
      <c r="F53" t="s">
        <v>6</v>
      </c>
      <c r="G53" s="2">
        <v>2211.1400000000003</v>
      </c>
      <c r="H53">
        <v>0</v>
      </c>
      <c r="I53" t="s">
        <v>5</v>
      </c>
      <c r="J53" s="1"/>
    </row>
    <row r="54" spans="1:10" x14ac:dyDescent="0.2">
      <c r="A54">
        <v>10054</v>
      </c>
      <c r="B54" t="s">
        <v>0</v>
      </c>
      <c r="C54">
        <v>22</v>
      </c>
      <c r="D54" s="3">
        <v>173.7</v>
      </c>
      <c r="E54" s="3">
        <v>205.29999999999998</v>
      </c>
      <c r="F54" t="s">
        <v>6</v>
      </c>
      <c r="G54" s="2">
        <v>2154.3700000000003</v>
      </c>
      <c r="H54">
        <v>0</v>
      </c>
      <c r="I54" t="s">
        <v>5</v>
      </c>
      <c r="J54" s="1"/>
    </row>
    <row r="55" spans="1:10" x14ac:dyDescent="0.2">
      <c r="A55">
        <v>10055</v>
      </c>
      <c r="B55" t="s">
        <v>3</v>
      </c>
      <c r="C55">
        <v>18</v>
      </c>
      <c r="D55" s="3">
        <v>188.5</v>
      </c>
      <c r="E55" s="3">
        <v>174.7</v>
      </c>
      <c r="F55" t="s">
        <v>7</v>
      </c>
      <c r="G55" s="2">
        <v>12829.460000000001</v>
      </c>
      <c r="H55">
        <v>2</v>
      </c>
      <c r="I55" t="s">
        <v>4</v>
      </c>
      <c r="J55" s="1"/>
    </row>
    <row r="56" spans="1:10" x14ac:dyDescent="0.2">
      <c r="A56">
        <v>10056</v>
      </c>
      <c r="B56" t="s">
        <v>0</v>
      </c>
      <c r="C56">
        <v>39</v>
      </c>
      <c r="D56" s="3">
        <v>180</v>
      </c>
      <c r="E56" s="3">
        <v>375.3</v>
      </c>
      <c r="F56" t="s">
        <v>7</v>
      </c>
      <c r="G56" s="2">
        <v>21082.16</v>
      </c>
      <c r="H56">
        <v>1</v>
      </c>
      <c r="I56" t="s">
        <v>4</v>
      </c>
      <c r="J56" s="1"/>
    </row>
    <row r="57" spans="1:10" x14ac:dyDescent="0.2">
      <c r="A57">
        <v>10057</v>
      </c>
      <c r="B57" t="s">
        <v>3</v>
      </c>
      <c r="C57">
        <v>20</v>
      </c>
      <c r="D57" s="3">
        <v>165.5</v>
      </c>
      <c r="E57" s="3">
        <v>136</v>
      </c>
      <c r="F57" t="s">
        <v>7</v>
      </c>
      <c r="G57" s="2">
        <v>4915.0600000000004</v>
      </c>
      <c r="H57">
        <v>5</v>
      </c>
      <c r="I57" t="s">
        <v>5</v>
      </c>
      <c r="J57" s="1"/>
    </row>
    <row r="58" spans="1:10" x14ac:dyDescent="0.2">
      <c r="A58">
        <v>10058</v>
      </c>
      <c r="B58" t="s">
        <v>2</v>
      </c>
      <c r="C58">
        <v>64</v>
      </c>
      <c r="D58" s="3">
        <v>175</v>
      </c>
      <c r="E58" s="3">
        <v>189.7</v>
      </c>
      <c r="F58" t="s">
        <v>6</v>
      </c>
      <c r="G58" s="2">
        <v>14692.67</v>
      </c>
      <c r="H58">
        <v>0</v>
      </c>
      <c r="I58" t="s">
        <v>5</v>
      </c>
      <c r="J58" s="1"/>
    </row>
    <row r="59" spans="1:10" x14ac:dyDescent="0.2">
      <c r="A59">
        <v>10059</v>
      </c>
      <c r="B59" t="s">
        <v>0</v>
      </c>
      <c r="C59">
        <v>54</v>
      </c>
      <c r="D59" s="3">
        <v>173.4</v>
      </c>
      <c r="E59" s="3">
        <v>252.9</v>
      </c>
      <c r="F59" t="s">
        <v>7</v>
      </c>
      <c r="G59" s="2">
        <v>25382.3</v>
      </c>
      <c r="H59">
        <v>3</v>
      </c>
      <c r="I59" t="s">
        <v>4</v>
      </c>
      <c r="J59" s="1"/>
    </row>
    <row r="60" spans="1:10" x14ac:dyDescent="0.2">
      <c r="A60">
        <v>10060</v>
      </c>
      <c r="B60" t="s">
        <v>1</v>
      </c>
      <c r="C60">
        <v>31</v>
      </c>
      <c r="D60" s="3">
        <v>162.29999999999998</v>
      </c>
      <c r="E60" s="3">
        <v>178.7</v>
      </c>
      <c r="F60" t="s">
        <v>6</v>
      </c>
      <c r="G60" s="2">
        <v>3757.8500000000004</v>
      </c>
      <c r="H60">
        <v>0</v>
      </c>
      <c r="I60" t="s">
        <v>5</v>
      </c>
      <c r="J60" s="1"/>
    </row>
    <row r="61" spans="1:10" x14ac:dyDescent="0.2">
      <c r="A61">
        <v>10061</v>
      </c>
      <c r="B61" t="s">
        <v>1</v>
      </c>
      <c r="C61">
        <v>52</v>
      </c>
      <c r="D61" s="3">
        <v>180.9</v>
      </c>
      <c r="E61" s="3">
        <v>228.79999999999998</v>
      </c>
      <c r="F61" t="s">
        <v>6</v>
      </c>
      <c r="G61" s="2">
        <v>24667.42</v>
      </c>
      <c r="H61">
        <v>2</v>
      </c>
      <c r="I61" t="s">
        <v>4</v>
      </c>
      <c r="J61" s="1"/>
    </row>
    <row r="62" spans="1:10" x14ac:dyDescent="0.2">
      <c r="A62">
        <v>10062</v>
      </c>
      <c r="B62" t="s">
        <v>1</v>
      </c>
      <c r="C62">
        <v>27</v>
      </c>
      <c r="D62" s="3">
        <v>151.5</v>
      </c>
      <c r="E62" s="3">
        <v>191.79999999999998</v>
      </c>
      <c r="F62" t="s">
        <v>7</v>
      </c>
      <c r="G62" s="2">
        <v>2483.7400000000002</v>
      </c>
      <c r="H62">
        <v>0</v>
      </c>
      <c r="I62" t="s">
        <v>5</v>
      </c>
      <c r="J62" s="1"/>
    </row>
    <row r="63" spans="1:10" x14ac:dyDescent="0.2">
      <c r="A63">
        <v>10063</v>
      </c>
      <c r="B63" t="s">
        <v>0</v>
      </c>
      <c r="C63">
        <v>22</v>
      </c>
      <c r="D63" s="3">
        <v>186.79999999999998</v>
      </c>
      <c r="E63" s="3">
        <v>286.60000000000002</v>
      </c>
      <c r="F63" t="s">
        <v>6</v>
      </c>
      <c r="G63" s="2">
        <v>2166.7400000000002</v>
      </c>
      <c r="H63">
        <v>0</v>
      </c>
      <c r="I63" t="s">
        <v>5</v>
      </c>
      <c r="J63" s="1"/>
    </row>
    <row r="64" spans="1:10" x14ac:dyDescent="0.2">
      <c r="A64">
        <v>10064</v>
      </c>
      <c r="B64" t="s">
        <v>1</v>
      </c>
      <c r="C64">
        <v>18</v>
      </c>
      <c r="D64" s="3">
        <v>175.79999999999998</v>
      </c>
      <c r="E64" s="3">
        <v>243.79999999999998</v>
      </c>
      <c r="F64" t="s">
        <v>6</v>
      </c>
      <c r="G64" s="2">
        <v>1607.52</v>
      </c>
      <c r="H64">
        <v>0</v>
      </c>
      <c r="I64" t="s">
        <v>5</v>
      </c>
      <c r="J64" s="1"/>
    </row>
    <row r="65" spans="1:10" x14ac:dyDescent="0.2">
      <c r="A65">
        <v>10065</v>
      </c>
      <c r="B65" t="s">
        <v>3</v>
      </c>
      <c r="C65">
        <v>59</v>
      </c>
      <c r="D65" s="3">
        <v>177.9</v>
      </c>
      <c r="E65" s="3">
        <v>220.4</v>
      </c>
      <c r="F65" t="s">
        <v>6</v>
      </c>
      <c r="G65" s="2">
        <v>47896.800000000003</v>
      </c>
      <c r="H65">
        <v>1</v>
      </c>
      <c r="I65" t="s">
        <v>4</v>
      </c>
      <c r="J65" s="1"/>
    </row>
    <row r="66" spans="1:10" x14ac:dyDescent="0.2">
      <c r="A66">
        <v>10066</v>
      </c>
      <c r="B66" t="s">
        <v>2</v>
      </c>
      <c r="C66">
        <v>44</v>
      </c>
      <c r="D66" s="3">
        <v>149.9</v>
      </c>
      <c r="E66" s="3">
        <v>176.6</v>
      </c>
      <c r="F66" t="s">
        <v>6</v>
      </c>
      <c r="G66" s="2">
        <v>7421.2</v>
      </c>
      <c r="H66">
        <v>0</v>
      </c>
      <c r="I66" t="s">
        <v>5</v>
      </c>
      <c r="J66" s="1"/>
    </row>
    <row r="67" spans="1:10" x14ac:dyDescent="0.2">
      <c r="A67">
        <v>10067</v>
      </c>
      <c r="B67" t="s">
        <v>2</v>
      </c>
      <c r="C67">
        <v>29</v>
      </c>
      <c r="D67" s="3">
        <v>178</v>
      </c>
      <c r="E67" s="3">
        <v>184.4</v>
      </c>
      <c r="F67" t="s">
        <v>7</v>
      </c>
      <c r="G67" s="2">
        <v>4433.92</v>
      </c>
      <c r="H67">
        <v>2</v>
      </c>
      <c r="I67" t="s">
        <v>5</v>
      </c>
      <c r="J67" s="1"/>
    </row>
    <row r="68" spans="1:10" x14ac:dyDescent="0.2">
      <c r="A68">
        <v>10068</v>
      </c>
      <c r="B68" t="s">
        <v>2</v>
      </c>
      <c r="C68">
        <v>38</v>
      </c>
      <c r="D68" s="3">
        <v>163.9</v>
      </c>
      <c r="E68" s="3">
        <v>127.6</v>
      </c>
      <c r="F68" t="s">
        <v>7</v>
      </c>
      <c r="G68" s="2">
        <v>5855.91</v>
      </c>
      <c r="H68">
        <v>1</v>
      </c>
      <c r="I68" t="s">
        <v>5</v>
      </c>
      <c r="J68" s="1"/>
    </row>
    <row r="69" spans="1:10" x14ac:dyDescent="0.2">
      <c r="A69">
        <v>10069</v>
      </c>
      <c r="B69" t="s">
        <v>3</v>
      </c>
      <c r="C69">
        <v>30</v>
      </c>
      <c r="D69" s="3">
        <v>163.19999999999999</v>
      </c>
      <c r="E69" s="3">
        <v>210.9</v>
      </c>
      <c r="F69" t="s">
        <v>6</v>
      </c>
      <c r="G69" s="2">
        <v>4137.5300000000007</v>
      </c>
      <c r="H69">
        <v>0</v>
      </c>
      <c r="I69" t="s">
        <v>5</v>
      </c>
      <c r="J69" s="1"/>
    </row>
    <row r="70" spans="1:10" x14ac:dyDescent="0.2">
      <c r="A70">
        <v>10070</v>
      </c>
      <c r="B70" t="s">
        <v>2</v>
      </c>
      <c r="C70">
        <v>19</v>
      </c>
      <c r="D70" s="3">
        <v>162.4</v>
      </c>
      <c r="E70" s="3">
        <v>217.6</v>
      </c>
      <c r="F70" t="s">
        <v>7</v>
      </c>
      <c r="G70" s="2">
        <v>1621.35</v>
      </c>
      <c r="H70">
        <v>0</v>
      </c>
      <c r="I70" t="s">
        <v>5</v>
      </c>
      <c r="J70" s="1"/>
    </row>
    <row r="71" spans="1:10" x14ac:dyDescent="0.2">
      <c r="A71">
        <v>10071</v>
      </c>
      <c r="B71" t="s">
        <v>0</v>
      </c>
      <c r="C71">
        <v>25</v>
      </c>
      <c r="D71" s="3">
        <v>172.6</v>
      </c>
      <c r="E71" s="3">
        <v>169</v>
      </c>
      <c r="F71" t="s">
        <v>6</v>
      </c>
      <c r="G71" s="2">
        <v>2633</v>
      </c>
      <c r="H71">
        <v>0</v>
      </c>
      <c r="I71" t="s">
        <v>5</v>
      </c>
      <c r="J71" s="1"/>
    </row>
    <row r="72" spans="1:10" x14ac:dyDescent="0.2">
      <c r="A72">
        <v>10072</v>
      </c>
      <c r="B72" t="s">
        <v>2</v>
      </c>
      <c r="C72">
        <v>41</v>
      </c>
      <c r="D72" s="3">
        <v>163.4</v>
      </c>
      <c r="E72" s="3">
        <v>223.9</v>
      </c>
      <c r="F72" t="s">
        <v>6</v>
      </c>
      <c r="G72" s="2">
        <v>7153.56</v>
      </c>
      <c r="H72">
        <v>1</v>
      </c>
      <c r="I72" t="s">
        <v>5</v>
      </c>
      <c r="J72" s="1"/>
    </row>
    <row r="73" spans="1:10" x14ac:dyDescent="0.2">
      <c r="A73">
        <v>10073</v>
      </c>
      <c r="B73" t="s">
        <v>3</v>
      </c>
      <c r="C73">
        <v>29</v>
      </c>
      <c r="D73" s="3">
        <v>164.29999999999998</v>
      </c>
      <c r="E73" s="3">
        <v>245.79999999999998</v>
      </c>
      <c r="F73" t="s">
        <v>7</v>
      </c>
      <c r="G73" s="2">
        <v>4040.5600000000004</v>
      </c>
      <c r="H73">
        <v>1</v>
      </c>
      <c r="I73" t="s">
        <v>5</v>
      </c>
      <c r="J73" s="1"/>
    </row>
    <row r="74" spans="1:10" x14ac:dyDescent="0.2">
      <c r="A74">
        <v>10074</v>
      </c>
      <c r="B74" t="s">
        <v>3</v>
      </c>
      <c r="C74">
        <v>49</v>
      </c>
      <c r="D74" s="3">
        <v>159.29999999999998</v>
      </c>
      <c r="E74" s="3">
        <v>150.4</v>
      </c>
      <c r="F74" t="s">
        <v>6</v>
      </c>
      <c r="G74" s="2">
        <v>24106.92</v>
      </c>
      <c r="H74">
        <v>3</v>
      </c>
      <c r="I74" t="s">
        <v>4</v>
      </c>
      <c r="J74" s="1"/>
    </row>
    <row r="75" spans="1:10" x14ac:dyDescent="0.2">
      <c r="A75">
        <v>10075</v>
      </c>
      <c r="B75" t="s">
        <v>1</v>
      </c>
      <c r="C75">
        <v>22</v>
      </c>
      <c r="D75" s="3">
        <v>174</v>
      </c>
      <c r="E75" s="3">
        <v>184.6</v>
      </c>
      <c r="F75" t="s">
        <v>6</v>
      </c>
      <c r="G75" s="2">
        <v>2156.7600000000002</v>
      </c>
      <c r="H75">
        <v>0</v>
      </c>
      <c r="I75" t="s">
        <v>5</v>
      </c>
      <c r="J75" s="1"/>
    </row>
    <row r="76" spans="1:10" x14ac:dyDescent="0.2">
      <c r="A76">
        <v>10076</v>
      </c>
      <c r="B76" t="s">
        <v>3</v>
      </c>
      <c r="C76">
        <v>38</v>
      </c>
      <c r="D76" s="3">
        <v>152.9</v>
      </c>
      <c r="E76" s="3">
        <v>169.29999999999998</v>
      </c>
      <c r="F76" t="s">
        <v>6</v>
      </c>
      <c r="G76" s="2">
        <v>6555.08</v>
      </c>
      <c r="H76">
        <v>1</v>
      </c>
      <c r="I76" t="s">
        <v>5</v>
      </c>
      <c r="J76" s="1"/>
    </row>
    <row r="77" spans="1:10" x14ac:dyDescent="0.2">
      <c r="A77">
        <v>10077</v>
      </c>
      <c r="B77" t="s">
        <v>2</v>
      </c>
      <c r="C77">
        <v>27</v>
      </c>
      <c r="D77" s="3">
        <v>178.5</v>
      </c>
      <c r="E77" s="3">
        <v>231.6</v>
      </c>
      <c r="F77" t="s">
        <v>6</v>
      </c>
      <c r="G77" s="2">
        <v>16420.5</v>
      </c>
      <c r="H77">
        <v>3</v>
      </c>
      <c r="I77" t="s">
        <v>4</v>
      </c>
      <c r="J77" s="1"/>
    </row>
    <row r="78" spans="1:10" x14ac:dyDescent="0.2">
      <c r="A78">
        <v>10078</v>
      </c>
      <c r="B78" t="s">
        <v>3</v>
      </c>
      <c r="C78">
        <v>62</v>
      </c>
      <c r="D78" s="3">
        <v>174.6</v>
      </c>
      <c r="E78" s="3">
        <v>190.9</v>
      </c>
      <c r="F78" t="s">
        <v>7</v>
      </c>
      <c r="G78" s="2">
        <v>28101.34</v>
      </c>
      <c r="H78">
        <v>0</v>
      </c>
      <c r="I78" t="s">
        <v>4</v>
      </c>
      <c r="J78" s="1"/>
    </row>
    <row r="79" spans="1:10" x14ac:dyDescent="0.2">
      <c r="A79">
        <v>10079</v>
      </c>
      <c r="B79" t="s">
        <v>2</v>
      </c>
      <c r="C79">
        <v>31</v>
      </c>
      <c r="D79" s="3">
        <v>164.29999999999998</v>
      </c>
      <c r="E79" s="3">
        <v>230.9</v>
      </c>
      <c r="F79" t="s">
        <v>7</v>
      </c>
      <c r="G79" s="2">
        <v>4243.6000000000004</v>
      </c>
      <c r="H79">
        <v>1</v>
      </c>
      <c r="I79" t="s">
        <v>5</v>
      </c>
      <c r="J79" s="1"/>
    </row>
    <row r="80" spans="1:10" x14ac:dyDescent="0.2">
      <c r="A80">
        <v>10080</v>
      </c>
      <c r="B80" t="s">
        <v>2</v>
      </c>
      <c r="C80">
        <v>61</v>
      </c>
      <c r="D80" s="3">
        <v>174.29999999999998</v>
      </c>
      <c r="E80" s="3">
        <v>254.5</v>
      </c>
      <c r="F80" t="s">
        <v>6</v>
      </c>
      <c r="G80" s="2">
        <v>29141.37</v>
      </c>
      <c r="H80">
        <v>0</v>
      </c>
      <c r="I80" t="s">
        <v>4</v>
      </c>
      <c r="J80" s="1"/>
    </row>
    <row r="81" spans="1:10" x14ac:dyDescent="0.2">
      <c r="A81">
        <v>10081</v>
      </c>
      <c r="B81" t="s">
        <v>1</v>
      </c>
      <c r="C81">
        <v>47</v>
      </c>
      <c r="D81" s="3">
        <v>179.79999999999998</v>
      </c>
      <c r="E81" s="3">
        <v>139.5</v>
      </c>
      <c r="F81" t="s">
        <v>7</v>
      </c>
      <c r="G81" s="2">
        <v>8083.92</v>
      </c>
      <c r="H81">
        <v>1</v>
      </c>
      <c r="I81" t="s">
        <v>5</v>
      </c>
      <c r="J81" s="1"/>
    </row>
    <row r="82" spans="1:10" x14ac:dyDescent="0.2">
      <c r="A82">
        <v>10082</v>
      </c>
      <c r="B82" t="s">
        <v>3</v>
      </c>
      <c r="C82">
        <v>18</v>
      </c>
      <c r="D82" s="3">
        <v>159.19999999999999</v>
      </c>
      <c r="E82" s="3">
        <v>146.9</v>
      </c>
      <c r="F82" t="s">
        <v>7</v>
      </c>
      <c r="G82" s="2">
        <v>1704.71</v>
      </c>
      <c r="H82">
        <v>0</v>
      </c>
      <c r="I82" t="s">
        <v>5</v>
      </c>
      <c r="J82" s="1"/>
    </row>
    <row r="83" spans="1:10" x14ac:dyDescent="0.2">
      <c r="A83">
        <v>10083</v>
      </c>
      <c r="B83" t="s">
        <v>2</v>
      </c>
      <c r="C83">
        <v>53</v>
      </c>
      <c r="D83" s="3">
        <v>155.5</v>
      </c>
      <c r="E83" s="3">
        <v>150.6</v>
      </c>
      <c r="F83" t="s">
        <v>7</v>
      </c>
      <c r="G83" s="2">
        <v>9863.48</v>
      </c>
      <c r="H83">
        <v>0</v>
      </c>
      <c r="I83" t="s">
        <v>5</v>
      </c>
      <c r="J83" s="1"/>
    </row>
    <row r="84" spans="1:10" x14ac:dyDescent="0.2">
      <c r="A84">
        <v>10084</v>
      </c>
      <c r="B84" t="s">
        <v>2</v>
      </c>
      <c r="C84">
        <v>30</v>
      </c>
      <c r="D84" s="3">
        <v>170.7</v>
      </c>
      <c r="E84" s="3">
        <v>239.4</v>
      </c>
      <c r="F84" t="s">
        <v>7</v>
      </c>
      <c r="G84" s="2">
        <v>20745.989999999998</v>
      </c>
      <c r="H84">
        <v>3</v>
      </c>
      <c r="I84" t="s">
        <v>4</v>
      </c>
      <c r="J84" s="1"/>
    </row>
    <row r="85" spans="1:10" x14ac:dyDescent="0.2">
      <c r="A85">
        <v>10085</v>
      </c>
      <c r="B85" t="s">
        <v>1</v>
      </c>
      <c r="C85">
        <v>18</v>
      </c>
      <c r="D85" s="3">
        <v>166.5</v>
      </c>
      <c r="E85" s="3">
        <v>170.1</v>
      </c>
      <c r="F85" t="s">
        <v>7</v>
      </c>
      <c r="G85" s="2">
        <v>1131.51</v>
      </c>
      <c r="H85">
        <v>0</v>
      </c>
      <c r="I85" t="s">
        <v>5</v>
      </c>
      <c r="J85" s="1"/>
    </row>
    <row r="86" spans="1:10" x14ac:dyDescent="0.2">
      <c r="A86">
        <v>10086</v>
      </c>
      <c r="B86" t="s">
        <v>2</v>
      </c>
      <c r="C86">
        <v>31</v>
      </c>
      <c r="D86" s="3">
        <v>155.69999999999999</v>
      </c>
      <c r="E86" s="3">
        <v>146.9</v>
      </c>
      <c r="F86" t="s">
        <v>6</v>
      </c>
      <c r="G86" s="2">
        <v>4738.2700000000004</v>
      </c>
      <c r="H86">
        <v>1</v>
      </c>
      <c r="I86" t="s">
        <v>5</v>
      </c>
      <c r="J86" s="1"/>
    </row>
    <row r="87" spans="1:10" x14ac:dyDescent="0.2">
      <c r="A87">
        <v>10087</v>
      </c>
      <c r="B87" t="s">
        <v>2</v>
      </c>
      <c r="C87">
        <v>57</v>
      </c>
      <c r="D87" s="3">
        <v>147.9</v>
      </c>
      <c r="E87" s="3">
        <v>131</v>
      </c>
      <c r="F87" t="s">
        <v>6</v>
      </c>
      <c r="G87" s="2">
        <v>11830.61</v>
      </c>
      <c r="H87">
        <v>0</v>
      </c>
      <c r="I87" t="s">
        <v>5</v>
      </c>
      <c r="J87" s="1"/>
    </row>
    <row r="88" spans="1:10" x14ac:dyDescent="0.2">
      <c r="A88">
        <v>10088</v>
      </c>
      <c r="B88" t="s">
        <v>3</v>
      </c>
      <c r="C88">
        <v>26</v>
      </c>
      <c r="D88" s="3">
        <v>177.1</v>
      </c>
      <c r="E88" s="3">
        <v>154.19999999999999</v>
      </c>
      <c r="F88" t="s">
        <v>6</v>
      </c>
      <c r="G88" s="2">
        <v>14455.65</v>
      </c>
      <c r="H88">
        <v>2</v>
      </c>
      <c r="I88" t="s">
        <v>4</v>
      </c>
      <c r="J88" s="1"/>
    </row>
    <row r="89" spans="1:10" x14ac:dyDescent="0.2">
      <c r="A89">
        <v>10089</v>
      </c>
      <c r="B89" t="s">
        <v>1</v>
      </c>
      <c r="C89">
        <v>30</v>
      </c>
      <c r="D89" s="3">
        <v>177.4</v>
      </c>
      <c r="E89" s="3">
        <v>281.3</v>
      </c>
      <c r="F89" t="s">
        <v>6</v>
      </c>
      <c r="G89" s="2">
        <v>19521.969999999998</v>
      </c>
      <c r="H89">
        <v>1</v>
      </c>
      <c r="I89" t="s">
        <v>4</v>
      </c>
      <c r="J89" s="1"/>
    </row>
    <row r="90" spans="1:10" x14ac:dyDescent="0.2">
      <c r="A90">
        <v>10090</v>
      </c>
      <c r="B90" t="s">
        <v>0</v>
      </c>
      <c r="C90">
        <v>46</v>
      </c>
      <c r="D90" s="3">
        <v>162.79999999999998</v>
      </c>
      <c r="E90" s="3">
        <v>192.1</v>
      </c>
      <c r="F90" t="s">
        <v>6</v>
      </c>
      <c r="G90" s="2">
        <v>41661.61</v>
      </c>
      <c r="H90">
        <v>1</v>
      </c>
      <c r="I90" t="s">
        <v>4</v>
      </c>
      <c r="J90" s="1"/>
    </row>
    <row r="91" spans="1:10" x14ac:dyDescent="0.2">
      <c r="A91">
        <v>10091</v>
      </c>
      <c r="B91" t="s">
        <v>1</v>
      </c>
      <c r="C91">
        <v>54</v>
      </c>
      <c r="D91" s="3">
        <v>177.6</v>
      </c>
      <c r="E91" s="3">
        <v>230.2</v>
      </c>
      <c r="F91" t="s">
        <v>6</v>
      </c>
      <c r="G91" s="2">
        <v>10338.94</v>
      </c>
      <c r="H91">
        <v>0</v>
      </c>
      <c r="I91" t="s">
        <v>5</v>
      </c>
      <c r="J91" s="1"/>
    </row>
    <row r="92" spans="1:10" x14ac:dyDescent="0.2">
      <c r="A92">
        <v>10092</v>
      </c>
      <c r="B92" t="s">
        <v>1</v>
      </c>
      <c r="C92">
        <v>58</v>
      </c>
      <c r="D92" s="3">
        <v>189.2</v>
      </c>
      <c r="E92" s="3">
        <v>241.2</v>
      </c>
      <c r="F92" t="s">
        <v>6</v>
      </c>
      <c r="G92" s="2">
        <v>11856.42</v>
      </c>
      <c r="H92">
        <v>0</v>
      </c>
      <c r="I92" t="s">
        <v>5</v>
      </c>
      <c r="J92" s="1"/>
    </row>
    <row r="93" spans="1:10" x14ac:dyDescent="0.2">
      <c r="A93">
        <v>10093</v>
      </c>
      <c r="B93" t="s">
        <v>2</v>
      </c>
      <c r="C93">
        <v>26</v>
      </c>
      <c r="D93" s="3">
        <v>166.5</v>
      </c>
      <c r="E93" s="3">
        <v>210.1</v>
      </c>
      <c r="F93" t="s">
        <v>6</v>
      </c>
      <c r="G93" s="2">
        <v>3201.25</v>
      </c>
      <c r="H93">
        <v>0</v>
      </c>
      <c r="I93" t="s">
        <v>5</v>
      </c>
      <c r="J93" s="1"/>
    </row>
    <row r="94" spans="1:10" x14ac:dyDescent="0.2">
      <c r="A94">
        <v>10094</v>
      </c>
      <c r="B94" t="s">
        <v>0</v>
      </c>
      <c r="C94">
        <v>55</v>
      </c>
      <c r="D94" s="3">
        <v>187.6</v>
      </c>
      <c r="E94" s="3">
        <v>309.90000000000003</v>
      </c>
      <c r="F94" t="s">
        <v>6</v>
      </c>
      <c r="G94" s="2">
        <v>10713.65</v>
      </c>
      <c r="H94">
        <v>0</v>
      </c>
      <c r="I94" t="s">
        <v>5</v>
      </c>
      <c r="J94" s="1"/>
    </row>
    <row r="95" spans="1:10" x14ac:dyDescent="0.2">
      <c r="A95">
        <v>10095</v>
      </c>
      <c r="B95" t="s">
        <v>1</v>
      </c>
      <c r="C95">
        <v>30</v>
      </c>
      <c r="D95" s="3">
        <v>166.79999999999998</v>
      </c>
      <c r="E95" s="3">
        <v>205.29999999999998</v>
      </c>
      <c r="F95" t="s">
        <v>6</v>
      </c>
      <c r="G95" s="2">
        <v>4151.0300000000007</v>
      </c>
      <c r="H95">
        <v>1</v>
      </c>
      <c r="I95" t="s">
        <v>5</v>
      </c>
      <c r="J95" s="1"/>
    </row>
    <row r="96" spans="1:10" x14ac:dyDescent="0.2">
      <c r="A96">
        <v>10096</v>
      </c>
      <c r="B96" t="s">
        <v>1</v>
      </c>
      <c r="C96">
        <v>57</v>
      </c>
      <c r="D96" s="3">
        <v>168.2</v>
      </c>
      <c r="E96" s="3">
        <v>145.69999999999999</v>
      </c>
      <c r="F96" t="s">
        <v>6</v>
      </c>
      <c r="G96" s="2">
        <v>12629.17</v>
      </c>
      <c r="H96">
        <v>2</v>
      </c>
      <c r="I96" t="s">
        <v>5</v>
      </c>
      <c r="J96" s="1"/>
    </row>
    <row r="97" spans="1:10" x14ac:dyDescent="0.2">
      <c r="A97">
        <v>10097</v>
      </c>
      <c r="B97" t="s">
        <v>1</v>
      </c>
      <c r="C97">
        <v>44</v>
      </c>
      <c r="D97" s="3">
        <v>177.9</v>
      </c>
      <c r="E97" s="3">
        <v>245.5</v>
      </c>
      <c r="F97" t="s">
        <v>6</v>
      </c>
      <c r="G97" s="2">
        <v>46200.990000000005</v>
      </c>
      <c r="H97">
        <v>2</v>
      </c>
      <c r="I97" t="s">
        <v>4</v>
      </c>
      <c r="J97" s="1"/>
    </row>
    <row r="98" spans="1:10" x14ac:dyDescent="0.2">
      <c r="A98">
        <v>10098</v>
      </c>
      <c r="B98" t="s">
        <v>1</v>
      </c>
      <c r="C98">
        <v>18</v>
      </c>
      <c r="D98" s="3">
        <v>172.9</v>
      </c>
      <c r="E98" s="3">
        <v>218.1</v>
      </c>
      <c r="F98" t="s">
        <v>6</v>
      </c>
      <c r="G98" s="2">
        <v>1622.19</v>
      </c>
      <c r="H98">
        <v>0</v>
      </c>
      <c r="I98" t="s">
        <v>5</v>
      </c>
      <c r="J98" s="1"/>
    </row>
    <row r="99" spans="1:10" x14ac:dyDescent="0.2">
      <c r="A99">
        <v>10099</v>
      </c>
      <c r="B99" t="s">
        <v>3</v>
      </c>
      <c r="C99">
        <v>24</v>
      </c>
      <c r="D99" s="3">
        <v>162.79999999999998</v>
      </c>
      <c r="E99" s="3">
        <v>189.29999999999998</v>
      </c>
      <c r="F99" t="s">
        <v>6</v>
      </c>
      <c r="G99" s="2">
        <v>3046.07</v>
      </c>
      <c r="H99">
        <v>0</v>
      </c>
      <c r="I99" t="s">
        <v>5</v>
      </c>
      <c r="J99" s="1"/>
    </row>
    <row r="100" spans="1:10" x14ac:dyDescent="0.2">
      <c r="A100">
        <v>10100</v>
      </c>
      <c r="B100" t="s">
        <v>1</v>
      </c>
      <c r="C100">
        <v>28</v>
      </c>
      <c r="D100" s="3">
        <v>155.6</v>
      </c>
      <c r="E100" s="3">
        <v>148</v>
      </c>
      <c r="F100" t="s">
        <v>6</v>
      </c>
      <c r="G100" s="2">
        <v>4340.45</v>
      </c>
      <c r="H100">
        <v>2</v>
      </c>
      <c r="I100" t="s">
        <v>5</v>
      </c>
      <c r="J100" s="1"/>
    </row>
    <row r="101" spans="1:10" x14ac:dyDescent="0.2">
      <c r="A101">
        <v>10101</v>
      </c>
      <c r="B101" t="s">
        <v>2</v>
      </c>
      <c r="C101">
        <v>41</v>
      </c>
      <c r="D101" s="3">
        <v>161.1</v>
      </c>
      <c r="E101" s="3">
        <v>172.2</v>
      </c>
      <c r="F101" t="s">
        <v>7</v>
      </c>
      <c r="G101" s="2">
        <v>7261.75</v>
      </c>
      <c r="H101">
        <v>2</v>
      </c>
      <c r="I101" t="s">
        <v>5</v>
      </c>
      <c r="J101" s="1"/>
    </row>
    <row r="102" spans="1:10" x14ac:dyDescent="0.2">
      <c r="A102">
        <v>10102</v>
      </c>
      <c r="B102" t="s">
        <v>2</v>
      </c>
      <c r="C102">
        <v>29</v>
      </c>
      <c r="D102" s="3">
        <v>157.79999999999998</v>
      </c>
      <c r="E102" s="3">
        <v>174.4</v>
      </c>
      <c r="F102" t="s">
        <v>6</v>
      </c>
      <c r="G102" s="2">
        <v>3736.4700000000003</v>
      </c>
      <c r="H102">
        <v>0</v>
      </c>
      <c r="I102" t="s">
        <v>5</v>
      </c>
      <c r="J102" s="1"/>
    </row>
    <row r="103" spans="1:10" x14ac:dyDescent="0.2">
      <c r="A103">
        <v>10103</v>
      </c>
      <c r="B103" t="s">
        <v>0</v>
      </c>
      <c r="C103">
        <v>27</v>
      </c>
      <c r="D103" s="3">
        <v>176.79999999999998</v>
      </c>
      <c r="E103" s="3">
        <v>182.6</v>
      </c>
      <c r="F103" t="s">
        <v>7</v>
      </c>
      <c r="G103" s="2">
        <v>2494.0300000000002</v>
      </c>
      <c r="H103">
        <v>0</v>
      </c>
      <c r="I103" t="s">
        <v>5</v>
      </c>
      <c r="J103" s="1"/>
    </row>
    <row r="104" spans="1:10" x14ac:dyDescent="0.2">
      <c r="A104">
        <v>10104</v>
      </c>
      <c r="B104" t="s">
        <v>0</v>
      </c>
      <c r="C104">
        <v>55</v>
      </c>
      <c r="D104" s="3">
        <v>180.6</v>
      </c>
      <c r="E104" s="3">
        <v>166.1</v>
      </c>
      <c r="F104" t="s">
        <v>7</v>
      </c>
      <c r="G104" s="2">
        <v>10214.64</v>
      </c>
      <c r="H104">
        <v>0</v>
      </c>
      <c r="I104" t="s">
        <v>5</v>
      </c>
      <c r="J104" s="1"/>
    </row>
    <row r="105" spans="1:10" x14ac:dyDescent="0.2">
      <c r="A105">
        <v>10105</v>
      </c>
      <c r="B105" t="s">
        <v>1</v>
      </c>
      <c r="C105">
        <v>21</v>
      </c>
      <c r="D105" s="3">
        <v>166</v>
      </c>
      <c r="E105" s="3">
        <v>192.79999999999998</v>
      </c>
      <c r="F105" t="s">
        <v>6</v>
      </c>
      <c r="G105" s="2">
        <v>2026.98</v>
      </c>
      <c r="H105">
        <v>0</v>
      </c>
      <c r="I105" t="s">
        <v>5</v>
      </c>
      <c r="J105" s="1"/>
    </row>
    <row r="106" spans="1:10" x14ac:dyDescent="0.2">
      <c r="A106">
        <v>10106</v>
      </c>
      <c r="B106" t="s">
        <v>0</v>
      </c>
      <c r="C106">
        <v>22</v>
      </c>
      <c r="D106" s="3">
        <v>187.6</v>
      </c>
      <c r="E106" s="3">
        <v>360.8</v>
      </c>
      <c r="F106" t="s">
        <v>7</v>
      </c>
      <c r="G106" s="2">
        <v>1682.6</v>
      </c>
      <c r="H106">
        <v>0</v>
      </c>
      <c r="I106" t="s">
        <v>5</v>
      </c>
      <c r="J106" s="1"/>
    </row>
    <row r="107" spans="1:10" x14ac:dyDescent="0.2">
      <c r="A107">
        <v>10107</v>
      </c>
      <c r="B107" t="s">
        <v>1</v>
      </c>
      <c r="C107">
        <v>34</v>
      </c>
      <c r="D107" s="3">
        <v>165.9</v>
      </c>
      <c r="E107" s="3">
        <v>231.2</v>
      </c>
      <c r="F107" t="s">
        <v>6</v>
      </c>
      <c r="G107" s="2">
        <v>4415.16</v>
      </c>
      <c r="H107">
        <v>0</v>
      </c>
      <c r="I107" t="s">
        <v>5</v>
      </c>
      <c r="J107" s="1"/>
    </row>
    <row r="108" spans="1:10" x14ac:dyDescent="0.2">
      <c r="A108">
        <v>10108</v>
      </c>
      <c r="B108" t="s">
        <v>3</v>
      </c>
      <c r="C108">
        <v>43</v>
      </c>
      <c r="D108" s="3">
        <v>189.2</v>
      </c>
      <c r="E108" s="3">
        <v>243.1</v>
      </c>
      <c r="F108" t="s">
        <v>7</v>
      </c>
      <c r="G108" s="2">
        <v>41034.230000000003</v>
      </c>
      <c r="H108">
        <v>1</v>
      </c>
      <c r="I108" t="s">
        <v>4</v>
      </c>
      <c r="J108" s="1"/>
    </row>
    <row r="109" spans="1:10" x14ac:dyDescent="0.2">
      <c r="A109">
        <v>10109</v>
      </c>
      <c r="B109" t="s">
        <v>2</v>
      </c>
      <c r="C109">
        <v>19</v>
      </c>
      <c r="D109" s="3">
        <v>160.6</v>
      </c>
      <c r="E109" s="3">
        <v>174.4</v>
      </c>
      <c r="F109" t="s">
        <v>7</v>
      </c>
      <c r="G109" s="2">
        <v>2221.5700000000002</v>
      </c>
      <c r="H109">
        <v>1</v>
      </c>
      <c r="I109" t="s">
        <v>5</v>
      </c>
      <c r="J109" s="1"/>
    </row>
    <row r="110" spans="1:10" x14ac:dyDescent="0.2">
      <c r="A110">
        <v>10110</v>
      </c>
      <c r="B110" t="s">
        <v>1</v>
      </c>
      <c r="C110">
        <v>24</v>
      </c>
      <c r="D110" s="3">
        <v>165.4</v>
      </c>
      <c r="E110" s="3">
        <v>278.5</v>
      </c>
      <c r="F110" t="s">
        <v>7</v>
      </c>
      <c r="G110" s="2">
        <v>1981.59</v>
      </c>
      <c r="H110">
        <v>0</v>
      </c>
      <c r="I110" t="s">
        <v>5</v>
      </c>
      <c r="J110" s="1"/>
    </row>
    <row r="111" spans="1:10" x14ac:dyDescent="0.2">
      <c r="A111">
        <v>10111</v>
      </c>
      <c r="B111" t="s">
        <v>3</v>
      </c>
      <c r="C111">
        <v>33</v>
      </c>
      <c r="D111" s="3">
        <v>164.6</v>
      </c>
      <c r="E111" s="3">
        <v>186.7</v>
      </c>
      <c r="F111" t="s">
        <v>7</v>
      </c>
      <c r="G111" s="2">
        <v>12404.880000000001</v>
      </c>
      <c r="H111">
        <v>0</v>
      </c>
      <c r="I111" t="s">
        <v>5</v>
      </c>
      <c r="J111" s="1"/>
    </row>
    <row r="112" spans="1:10" x14ac:dyDescent="0.2">
      <c r="A112">
        <v>10112</v>
      </c>
      <c r="B112" t="s">
        <v>2</v>
      </c>
      <c r="C112">
        <v>24</v>
      </c>
      <c r="D112" s="3">
        <v>170</v>
      </c>
      <c r="E112" s="3">
        <v>178.6</v>
      </c>
      <c r="F112" t="s">
        <v>6</v>
      </c>
      <c r="G112" s="2">
        <v>2842.7700000000004</v>
      </c>
      <c r="H112">
        <v>0</v>
      </c>
      <c r="I112" t="s">
        <v>5</v>
      </c>
      <c r="J112" s="1"/>
    </row>
    <row r="113" spans="1:10" x14ac:dyDescent="0.2">
      <c r="A113">
        <v>10113</v>
      </c>
      <c r="B113" t="s">
        <v>2</v>
      </c>
      <c r="C113">
        <v>35</v>
      </c>
      <c r="D113" s="3">
        <v>147.29999999999998</v>
      </c>
      <c r="E113" s="3">
        <v>153.1</v>
      </c>
      <c r="F113" t="s">
        <v>6</v>
      </c>
      <c r="G113" s="2">
        <v>5630.46</v>
      </c>
      <c r="H113">
        <v>1</v>
      </c>
      <c r="I113" t="s">
        <v>5</v>
      </c>
      <c r="J113" s="1"/>
    </row>
    <row r="114" spans="1:10" x14ac:dyDescent="0.2">
      <c r="A114">
        <v>10114</v>
      </c>
      <c r="B114" t="s">
        <v>3</v>
      </c>
      <c r="C114">
        <v>34</v>
      </c>
      <c r="D114" s="3">
        <v>162.29999999999998</v>
      </c>
      <c r="E114" s="3">
        <v>129.1</v>
      </c>
      <c r="F114" t="s">
        <v>7</v>
      </c>
      <c r="G114" s="2">
        <v>4500.34</v>
      </c>
      <c r="H114">
        <v>0</v>
      </c>
      <c r="I114" t="s">
        <v>5</v>
      </c>
      <c r="J114" s="1"/>
    </row>
    <row r="115" spans="1:10" x14ac:dyDescent="0.2">
      <c r="A115">
        <v>10115</v>
      </c>
      <c r="B115" t="s">
        <v>3</v>
      </c>
      <c r="C115">
        <v>35</v>
      </c>
      <c r="D115" s="3">
        <v>159</v>
      </c>
      <c r="E115" s="3">
        <v>192.7</v>
      </c>
      <c r="F115" t="s">
        <v>7</v>
      </c>
      <c r="G115" s="2">
        <v>19496.719999999998</v>
      </c>
      <c r="H115">
        <v>4</v>
      </c>
      <c r="I115" t="s">
        <v>5</v>
      </c>
      <c r="J115" s="1"/>
    </row>
    <row r="116" spans="1:10" x14ac:dyDescent="0.2">
      <c r="A116">
        <v>10116</v>
      </c>
      <c r="B116" t="s">
        <v>2</v>
      </c>
      <c r="C116">
        <v>33</v>
      </c>
      <c r="D116" s="3">
        <v>165.79999999999998</v>
      </c>
      <c r="E116" s="3">
        <v>213.29999999999998</v>
      </c>
      <c r="F116" t="s">
        <v>7</v>
      </c>
      <c r="G116" s="2">
        <v>5261.47</v>
      </c>
      <c r="H116">
        <v>2</v>
      </c>
      <c r="I116" t="s">
        <v>5</v>
      </c>
      <c r="J116" s="1"/>
    </row>
    <row r="117" spans="1:10" x14ac:dyDescent="0.2">
      <c r="A117">
        <v>10117</v>
      </c>
      <c r="B117" t="s">
        <v>3</v>
      </c>
      <c r="C117">
        <v>27</v>
      </c>
      <c r="D117" s="3">
        <v>155.9</v>
      </c>
      <c r="E117" s="3">
        <v>109.89999999999999</v>
      </c>
      <c r="F117" t="s">
        <v>7</v>
      </c>
      <c r="G117" s="2">
        <v>4827.91</v>
      </c>
      <c r="H117">
        <v>3</v>
      </c>
      <c r="I117" t="s">
        <v>5</v>
      </c>
      <c r="J117" s="1"/>
    </row>
    <row r="118" spans="1:10" x14ac:dyDescent="0.2">
      <c r="A118">
        <v>10118</v>
      </c>
      <c r="B118" t="s">
        <v>3</v>
      </c>
      <c r="C118">
        <v>32</v>
      </c>
      <c r="D118" s="3">
        <v>167.2</v>
      </c>
      <c r="E118" s="3">
        <v>203.2</v>
      </c>
      <c r="F118" t="s">
        <v>6</v>
      </c>
      <c r="G118" s="2">
        <v>6334.35</v>
      </c>
      <c r="H118">
        <v>3</v>
      </c>
      <c r="I118" t="s">
        <v>5</v>
      </c>
      <c r="J118" s="1"/>
    </row>
    <row r="119" spans="1:10" x14ac:dyDescent="0.2">
      <c r="A119">
        <v>10119</v>
      </c>
      <c r="B119" t="s">
        <v>1</v>
      </c>
      <c r="C119">
        <v>45</v>
      </c>
      <c r="D119" s="3">
        <v>156.29999999999998</v>
      </c>
      <c r="E119" s="3">
        <v>143.79999999999998</v>
      </c>
      <c r="F119" t="s">
        <v>7</v>
      </c>
      <c r="G119" s="2">
        <v>62592.880000000005</v>
      </c>
      <c r="H119">
        <v>0</v>
      </c>
      <c r="I119" t="s">
        <v>4</v>
      </c>
      <c r="J119" s="1"/>
    </row>
    <row r="120" spans="1:10" x14ac:dyDescent="0.2">
      <c r="A120">
        <v>10120</v>
      </c>
      <c r="B120" t="s">
        <v>3</v>
      </c>
      <c r="C120">
        <v>18</v>
      </c>
      <c r="D120" s="3">
        <v>163.6</v>
      </c>
      <c r="E120" s="3">
        <v>162.19999999999999</v>
      </c>
      <c r="F120" t="s">
        <v>7</v>
      </c>
      <c r="G120" s="2">
        <v>15518.19</v>
      </c>
      <c r="H120">
        <v>0</v>
      </c>
      <c r="I120" t="s">
        <v>4</v>
      </c>
      <c r="J120" s="1"/>
    </row>
    <row r="121" spans="1:10" x14ac:dyDescent="0.2">
      <c r="A121">
        <v>10121</v>
      </c>
      <c r="B121" t="s">
        <v>0</v>
      </c>
      <c r="C121">
        <v>28</v>
      </c>
      <c r="D121" s="3">
        <v>169.9</v>
      </c>
      <c r="E121" s="3">
        <v>177</v>
      </c>
      <c r="F121" t="s">
        <v>7</v>
      </c>
      <c r="G121" s="2">
        <v>5615.37</v>
      </c>
      <c r="H121">
        <v>5</v>
      </c>
      <c r="I121" t="s">
        <v>5</v>
      </c>
      <c r="J121" s="1"/>
    </row>
    <row r="122" spans="1:10" x14ac:dyDescent="0.2">
      <c r="A122">
        <v>10122</v>
      </c>
      <c r="B122" t="s">
        <v>3</v>
      </c>
      <c r="C122">
        <v>62</v>
      </c>
      <c r="D122" s="3">
        <v>169.6</v>
      </c>
      <c r="E122" s="3">
        <v>207.7</v>
      </c>
      <c r="F122" t="s">
        <v>6</v>
      </c>
      <c r="G122" s="2">
        <v>31620.01</v>
      </c>
      <c r="H122">
        <v>1</v>
      </c>
      <c r="I122" t="s">
        <v>5</v>
      </c>
      <c r="J122" s="1"/>
    </row>
    <row r="123" spans="1:10" x14ac:dyDescent="0.2">
      <c r="A123">
        <v>10123</v>
      </c>
      <c r="B123" t="s">
        <v>0</v>
      </c>
      <c r="C123">
        <v>56</v>
      </c>
      <c r="D123" s="3">
        <v>179</v>
      </c>
      <c r="E123" s="3">
        <v>268.70000000000005</v>
      </c>
      <c r="F123" t="s">
        <v>7</v>
      </c>
      <c r="G123" s="2">
        <v>12363.550000000001</v>
      </c>
      <c r="H123">
        <v>3</v>
      </c>
      <c r="I123" t="s">
        <v>5</v>
      </c>
      <c r="J123" s="1"/>
    </row>
    <row r="124" spans="1:10" x14ac:dyDescent="0.2">
      <c r="A124">
        <v>10124</v>
      </c>
      <c r="B124" t="s">
        <v>3</v>
      </c>
      <c r="C124">
        <v>20</v>
      </c>
      <c r="D124" s="3">
        <v>160.5</v>
      </c>
      <c r="E124" s="3">
        <v>202.79999999999998</v>
      </c>
      <c r="F124" t="s">
        <v>7</v>
      </c>
      <c r="G124" s="2">
        <v>1967.03</v>
      </c>
      <c r="H124">
        <v>0</v>
      </c>
      <c r="I124" t="s">
        <v>5</v>
      </c>
      <c r="J124" s="1"/>
    </row>
    <row r="125" spans="1:10" x14ac:dyDescent="0.2">
      <c r="A125">
        <v>10125</v>
      </c>
      <c r="B125" t="s">
        <v>0</v>
      </c>
      <c r="C125">
        <v>59</v>
      </c>
      <c r="D125" s="3">
        <v>174.7</v>
      </c>
      <c r="E125" s="3">
        <v>241.29999999999998</v>
      </c>
      <c r="F125" t="s">
        <v>6</v>
      </c>
      <c r="G125" s="2">
        <v>36910.61</v>
      </c>
      <c r="H125">
        <v>2</v>
      </c>
      <c r="I125" t="s">
        <v>5</v>
      </c>
      <c r="J125" s="1"/>
    </row>
    <row r="126" spans="1:10" x14ac:dyDescent="0.2">
      <c r="A126">
        <v>10126</v>
      </c>
      <c r="B126" t="s">
        <v>3</v>
      </c>
      <c r="C126">
        <v>42</v>
      </c>
      <c r="D126" s="3">
        <v>152.9</v>
      </c>
      <c r="E126" s="3">
        <v>146.29999999999998</v>
      </c>
      <c r="F126" t="s">
        <v>6</v>
      </c>
      <c r="G126" s="2">
        <v>7639.42</v>
      </c>
      <c r="H126">
        <v>1</v>
      </c>
      <c r="I126" t="s">
        <v>5</v>
      </c>
      <c r="J126" s="1"/>
    </row>
    <row r="127" spans="1:10" x14ac:dyDescent="0.2">
      <c r="A127">
        <v>10127</v>
      </c>
      <c r="B127" t="s">
        <v>3</v>
      </c>
      <c r="C127">
        <v>18</v>
      </c>
      <c r="D127" s="3">
        <v>168.29999999999998</v>
      </c>
      <c r="E127" s="3">
        <v>190.9</v>
      </c>
      <c r="F127" t="s">
        <v>7</v>
      </c>
      <c r="G127" s="2">
        <v>1708.01</v>
      </c>
      <c r="H127">
        <v>0</v>
      </c>
      <c r="I127" t="s">
        <v>5</v>
      </c>
      <c r="J127" s="1"/>
    </row>
    <row r="128" spans="1:10" x14ac:dyDescent="0.2">
      <c r="A128">
        <v>10128</v>
      </c>
      <c r="B128" t="s">
        <v>3</v>
      </c>
      <c r="C128">
        <v>59</v>
      </c>
      <c r="D128" s="3">
        <v>155.9</v>
      </c>
      <c r="E128" s="3">
        <v>164.79999999999998</v>
      </c>
      <c r="F128" t="s">
        <v>7</v>
      </c>
      <c r="G128" s="2">
        <v>12914</v>
      </c>
      <c r="H128">
        <v>1</v>
      </c>
      <c r="I128" t="s">
        <v>5</v>
      </c>
      <c r="J128" s="1"/>
    </row>
    <row r="129" spans="1:10" x14ac:dyDescent="0.2">
      <c r="A129">
        <v>10129</v>
      </c>
      <c r="B129" t="s">
        <v>3</v>
      </c>
      <c r="C129">
        <v>45</v>
      </c>
      <c r="D129" s="3">
        <v>153.1</v>
      </c>
      <c r="E129" s="3">
        <v>173.2</v>
      </c>
      <c r="F129" t="s">
        <v>6</v>
      </c>
      <c r="G129" s="2">
        <v>7935.3</v>
      </c>
      <c r="H129">
        <v>0</v>
      </c>
      <c r="I129" t="s">
        <v>5</v>
      </c>
      <c r="J129" s="1"/>
    </row>
    <row r="130" spans="1:10" x14ac:dyDescent="0.2">
      <c r="A130">
        <v>10130</v>
      </c>
      <c r="B130" t="s">
        <v>2</v>
      </c>
      <c r="C130">
        <v>50</v>
      </c>
      <c r="D130" s="3">
        <v>171.29999999999998</v>
      </c>
      <c r="E130" s="3">
        <v>173.29999999999998</v>
      </c>
      <c r="F130" t="s">
        <v>7</v>
      </c>
      <c r="G130" s="2">
        <v>8835.27</v>
      </c>
      <c r="H130">
        <v>0</v>
      </c>
      <c r="I130" t="s">
        <v>5</v>
      </c>
      <c r="J130" s="1"/>
    </row>
    <row r="131" spans="1:10" x14ac:dyDescent="0.2">
      <c r="A131">
        <v>10131</v>
      </c>
      <c r="B131" t="s">
        <v>3</v>
      </c>
      <c r="C131">
        <v>22</v>
      </c>
      <c r="D131" s="3">
        <v>164.29999999999998</v>
      </c>
      <c r="E131" s="3">
        <v>154.79999999999998</v>
      </c>
      <c r="F131" t="s">
        <v>7</v>
      </c>
      <c r="G131" s="2">
        <v>2254.8000000000002</v>
      </c>
      <c r="H131">
        <v>0</v>
      </c>
      <c r="I131" t="s">
        <v>5</v>
      </c>
      <c r="J131" s="1"/>
    </row>
    <row r="132" spans="1:10" x14ac:dyDescent="0.2">
      <c r="A132">
        <v>10132</v>
      </c>
      <c r="B132" t="s">
        <v>3</v>
      </c>
      <c r="C132">
        <v>20</v>
      </c>
      <c r="D132" s="3">
        <v>155.79999999999998</v>
      </c>
      <c r="E132" s="3">
        <v>128.6</v>
      </c>
      <c r="F132" t="s">
        <v>6</v>
      </c>
      <c r="G132" s="2">
        <v>2459.73</v>
      </c>
      <c r="H132">
        <v>0</v>
      </c>
      <c r="I132" t="s">
        <v>5</v>
      </c>
      <c r="J132" s="1"/>
    </row>
    <row r="133" spans="1:10" x14ac:dyDescent="0.2">
      <c r="A133">
        <v>10133</v>
      </c>
      <c r="B133" t="s">
        <v>3</v>
      </c>
      <c r="C133">
        <v>18</v>
      </c>
      <c r="D133" s="3">
        <v>159.5</v>
      </c>
      <c r="E133" s="3">
        <v>127.8</v>
      </c>
      <c r="F133" t="s">
        <v>7</v>
      </c>
      <c r="G133" s="2">
        <v>1702.46</v>
      </c>
      <c r="H133">
        <v>0</v>
      </c>
      <c r="I133" t="s">
        <v>5</v>
      </c>
      <c r="J133" s="1"/>
    </row>
    <row r="134" spans="1:10" x14ac:dyDescent="0.2">
      <c r="A134">
        <v>10134</v>
      </c>
      <c r="B134" t="s">
        <v>3</v>
      </c>
      <c r="C134">
        <v>56</v>
      </c>
      <c r="D134" s="3">
        <v>168.79999999999998</v>
      </c>
      <c r="E134" s="3">
        <v>167.6</v>
      </c>
      <c r="F134" t="s">
        <v>6</v>
      </c>
      <c r="G134" s="2">
        <v>13430.27</v>
      </c>
      <c r="H134">
        <v>3</v>
      </c>
      <c r="I134" t="s">
        <v>5</v>
      </c>
      <c r="J134" s="1"/>
    </row>
    <row r="135" spans="1:10" x14ac:dyDescent="0.2">
      <c r="A135">
        <v>10135</v>
      </c>
      <c r="B135" t="s">
        <v>1</v>
      </c>
      <c r="C135">
        <v>20</v>
      </c>
      <c r="D135" s="3">
        <v>172.2</v>
      </c>
      <c r="E135" s="3">
        <v>220.9</v>
      </c>
      <c r="F135" t="s">
        <v>7</v>
      </c>
      <c r="G135" s="2">
        <v>1391.53</v>
      </c>
      <c r="H135">
        <v>0</v>
      </c>
      <c r="I135" t="s">
        <v>5</v>
      </c>
      <c r="J135" s="1"/>
    </row>
    <row r="136" spans="1:10" x14ac:dyDescent="0.2">
      <c r="A136">
        <v>10136</v>
      </c>
      <c r="B136" t="s">
        <v>0</v>
      </c>
      <c r="C136">
        <v>35</v>
      </c>
      <c r="D136" s="3">
        <v>177.2</v>
      </c>
      <c r="E136" s="3">
        <v>238.1</v>
      </c>
      <c r="F136" t="s">
        <v>7</v>
      </c>
      <c r="G136" s="2">
        <v>5926.85</v>
      </c>
      <c r="H136">
        <v>3</v>
      </c>
      <c r="I136" t="s">
        <v>5</v>
      </c>
      <c r="J136" s="1"/>
    </row>
    <row r="137" spans="1:10" x14ac:dyDescent="0.2">
      <c r="A137">
        <v>10137</v>
      </c>
      <c r="B137" t="s">
        <v>3</v>
      </c>
      <c r="C137">
        <v>46</v>
      </c>
      <c r="D137" s="3">
        <v>161</v>
      </c>
      <c r="E137" s="3">
        <v>169.79999999999998</v>
      </c>
      <c r="F137" t="s">
        <v>7</v>
      </c>
      <c r="G137" s="2">
        <v>8334.4600000000009</v>
      </c>
      <c r="H137">
        <v>1</v>
      </c>
      <c r="I137" t="s">
        <v>5</v>
      </c>
      <c r="J137" s="1"/>
    </row>
    <row r="138" spans="1:10" x14ac:dyDescent="0.2">
      <c r="A138">
        <v>10138</v>
      </c>
      <c r="B138" t="s">
        <v>1</v>
      </c>
      <c r="C138">
        <v>41</v>
      </c>
      <c r="D138" s="3">
        <v>186.29999999999998</v>
      </c>
      <c r="E138" s="3">
        <v>128.6</v>
      </c>
      <c r="F138" t="s">
        <v>7</v>
      </c>
      <c r="G138" s="2">
        <v>5699.84</v>
      </c>
      <c r="H138">
        <v>0</v>
      </c>
      <c r="I138" t="s">
        <v>5</v>
      </c>
      <c r="J138" s="1"/>
    </row>
    <row r="139" spans="1:10" x14ac:dyDescent="0.2">
      <c r="A139">
        <v>10139</v>
      </c>
      <c r="B139" t="s">
        <v>1</v>
      </c>
      <c r="C139">
        <v>19</v>
      </c>
      <c r="D139" s="3">
        <v>177.1</v>
      </c>
      <c r="E139" s="3">
        <v>201</v>
      </c>
      <c r="F139" t="s">
        <v>6</v>
      </c>
      <c r="G139" s="2">
        <v>34439.86</v>
      </c>
      <c r="H139">
        <v>0</v>
      </c>
      <c r="I139" t="s">
        <v>4</v>
      </c>
      <c r="J139" s="1"/>
    </row>
    <row r="140" spans="1:10" x14ac:dyDescent="0.2">
      <c r="A140">
        <v>10140</v>
      </c>
      <c r="B140" t="s">
        <v>0</v>
      </c>
      <c r="C140">
        <v>64</v>
      </c>
      <c r="D140" s="3">
        <v>180.4</v>
      </c>
      <c r="E140" s="3">
        <v>252.6</v>
      </c>
      <c r="F140" t="s">
        <v>7</v>
      </c>
      <c r="G140" s="2">
        <v>13822.81</v>
      </c>
      <c r="H140">
        <v>0</v>
      </c>
      <c r="I140" t="s">
        <v>5</v>
      </c>
      <c r="J140" s="1"/>
    </row>
    <row r="141" spans="1:10" x14ac:dyDescent="0.2">
      <c r="A141">
        <v>10141</v>
      </c>
      <c r="B141" t="s">
        <v>1</v>
      </c>
      <c r="C141">
        <v>33</v>
      </c>
      <c r="D141" s="3">
        <v>164.29999999999998</v>
      </c>
      <c r="E141" s="3">
        <v>151.5</v>
      </c>
      <c r="F141" t="s">
        <v>7</v>
      </c>
      <c r="G141" s="2">
        <v>4890</v>
      </c>
      <c r="H141">
        <v>2</v>
      </c>
      <c r="I141" t="s">
        <v>5</v>
      </c>
      <c r="J141" s="1"/>
    </row>
    <row r="142" spans="1:10" x14ac:dyDescent="0.2">
      <c r="A142">
        <v>10142</v>
      </c>
      <c r="B142" t="s">
        <v>2</v>
      </c>
      <c r="C142">
        <v>25</v>
      </c>
      <c r="D142" s="3">
        <v>165.7</v>
      </c>
      <c r="E142" s="3">
        <v>158.4</v>
      </c>
      <c r="F142" t="s">
        <v>6</v>
      </c>
      <c r="G142" s="2">
        <v>3594.1800000000003</v>
      </c>
      <c r="H142">
        <v>1</v>
      </c>
      <c r="I142" t="s">
        <v>5</v>
      </c>
      <c r="J142" s="1"/>
    </row>
    <row r="143" spans="1:10" x14ac:dyDescent="0.2">
      <c r="A143">
        <v>10143</v>
      </c>
      <c r="B143" t="s">
        <v>0</v>
      </c>
      <c r="C143">
        <v>45</v>
      </c>
      <c r="D143" s="3">
        <v>178.9</v>
      </c>
      <c r="E143" s="3">
        <v>223.1</v>
      </c>
      <c r="F143" t="s">
        <v>7</v>
      </c>
      <c r="G143" s="2">
        <v>8615.2999999999993</v>
      </c>
      <c r="H143">
        <v>3</v>
      </c>
      <c r="I143" t="s">
        <v>5</v>
      </c>
      <c r="J143" s="1"/>
    </row>
    <row r="144" spans="1:10" x14ac:dyDescent="0.2">
      <c r="A144">
        <v>10144</v>
      </c>
      <c r="B144" t="s">
        <v>0</v>
      </c>
      <c r="C144">
        <v>36</v>
      </c>
      <c r="D144" s="3">
        <v>188.4</v>
      </c>
      <c r="E144" s="3">
        <v>234.79999999999998</v>
      </c>
      <c r="F144" t="s">
        <v>6</v>
      </c>
      <c r="G144" s="2">
        <v>5472.45</v>
      </c>
      <c r="H144">
        <v>1</v>
      </c>
      <c r="I144" t="s">
        <v>5</v>
      </c>
      <c r="J144" s="1"/>
    </row>
    <row r="145" spans="1:10" x14ac:dyDescent="0.2">
      <c r="A145">
        <v>10145</v>
      </c>
      <c r="B145" t="s">
        <v>1</v>
      </c>
      <c r="C145">
        <v>48</v>
      </c>
      <c r="D145" s="3">
        <v>158.29999999999998</v>
      </c>
      <c r="E145" s="3">
        <v>208.29999999999998</v>
      </c>
      <c r="F145" t="s">
        <v>6</v>
      </c>
      <c r="G145" s="2">
        <v>8283.69</v>
      </c>
      <c r="H145">
        <v>0</v>
      </c>
      <c r="I145" t="s">
        <v>5</v>
      </c>
      <c r="J145" s="1"/>
    </row>
    <row r="146" spans="1:10" x14ac:dyDescent="0.2">
      <c r="A146">
        <v>10146</v>
      </c>
      <c r="B146" t="s">
        <v>3</v>
      </c>
      <c r="C146">
        <v>18</v>
      </c>
      <c r="D146" s="3">
        <v>168.29999999999998</v>
      </c>
      <c r="E146" s="3">
        <v>219.5</v>
      </c>
      <c r="F146" t="s">
        <v>6</v>
      </c>
      <c r="G146" s="2">
        <v>2217.4700000000003</v>
      </c>
      <c r="H146">
        <v>0</v>
      </c>
      <c r="I146" t="s">
        <v>5</v>
      </c>
      <c r="J146" s="1"/>
    </row>
    <row r="147" spans="1:10" x14ac:dyDescent="0.2">
      <c r="A147">
        <v>10147</v>
      </c>
      <c r="B147" t="s">
        <v>0</v>
      </c>
      <c r="C147">
        <v>61</v>
      </c>
      <c r="D147" s="3">
        <v>167.5</v>
      </c>
      <c r="E147" s="3">
        <v>132.29999999999998</v>
      </c>
      <c r="F147" t="s">
        <v>6</v>
      </c>
      <c r="G147" s="2">
        <v>13063.89</v>
      </c>
      <c r="H147">
        <v>0</v>
      </c>
      <c r="I147" t="s">
        <v>5</v>
      </c>
      <c r="J147" s="1"/>
    </row>
    <row r="148" spans="1:10" x14ac:dyDescent="0.2">
      <c r="A148">
        <v>10148</v>
      </c>
      <c r="B148" t="s">
        <v>1</v>
      </c>
      <c r="C148">
        <v>38</v>
      </c>
      <c r="D148" s="3">
        <v>173.9</v>
      </c>
      <c r="E148" s="3">
        <v>186.7</v>
      </c>
      <c r="F148" t="s">
        <v>6</v>
      </c>
      <c r="G148" s="2">
        <v>5974.39</v>
      </c>
      <c r="H148">
        <v>1</v>
      </c>
      <c r="I148" t="s">
        <v>5</v>
      </c>
      <c r="J148" s="1"/>
    </row>
    <row r="149" spans="1:10" x14ac:dyDescent="0.2">
      <c r="A149">
        <v>10149</v>
      </c>
      <c r="B149" t="s">
        <v>1</v>
      </c>
      <c r="C149">
        <v>52</v>
      </c>
      <c r="D149" s="3">
        <v>155</v>
      </c>
      <c r="E149" s="3">
        <v>135.29999999999998</v>
      </c>
      <c r="F149" t="s">
        <v>7</v>
      </c>
      <c r="G149" s="2">
        <v>25992.829999999998</v>
      </c>
      <c r="H149">
        <v>3</v>
      </c>
      <c r="I149" t="s">
        <v>5</v>
      </c>
      <c r="J149" s="1"/>
    </row>
    <row r="150" spans="1:10" x14ac:dyDescent="0.2">
      <c r="A150">
        <v>10150</v>
      </c>
      <c r="B150" t="s">
        <v>1</v>
      </c>
      <c r="C150">
        <v>60</v>
      </c>
      <c r="D150" s="3">
        <v>183.9</v>
      </c>
      <c r="E150" s="3">
        <v>218.2</v>
      </c>
      <c r="F150" t="s">
        <v>6</v>
      </c>
      <c r="G150" s="2">
        <v>12648.710000000001</v>
      </c>
      <c r="H150">
        <v>0</v>
      </c>
      <c r="I150" t="s">
        <v>5</v>
      </c>
      <c r="J150" s="1"/>
    </row>
    <row r="151" spans="1:10" x14ac:dyDescent="0.2">
      <c r="A151">
        <v>10151</v>
      </c>
      <c r="B151" t="s">
        <v>3</v>
      </c>
      <c r="C151">
        <v>53</v>
      </c>
      <c r="D151" s="3">
        <v>163.4</v>
      </c>
      <c r="E151" s="3">
        <v>181.29999999999998</v>
      </c>
      <c r="F151" t="s">
        <v>7</v>
      </c>
      <c r="G151" s="2">
        <v>43254.420000000006</v>
      </c>
      <c r="H151">
        <v>0</v>
      </c>
      <c r="I151" t="s">
        <v>4</v>
      </c>
      <c r="J151" s="1"/>
    </row>
    <row r="152" spans="1:10" x14ac:dyDescent="0.2">
      <c r="A152">
        <v>10152</v>
      </c>
      <c r="B152" t="s">
        <v>2</v>
      </c>
      <c r="C152">
        <v>39</v>
      </c>
      <c r="D152" s="3">
        <v>165.1</v>
      </c>
      <c r="E152" s="3">
        <v>150.6</v>
      </c>
      <c r="F152" t="s">
        <v>7</v>
      </c>
      <c r="G152" s="2">
        <v>6117.5</v>
      </c>
      <c r="H152">
        <v>1</v>
      </c>
      <c r="I152" t="s">
        <v>5</v>
      </c>
      <c r="J152" s="1"/>
    </row>
    <row r="153" spans="1:10" x14ac:dyDescent="0.2">
      <c r="A153">
        <v>10153</v>
      </c>
      <c r="B153" t="s">
        <v>0</v>
      </c>
      <c r="C153">
        <v>21</v>
      </c>
      <c r="D153" s="3">
        <v>173.5</v>
      </c>
      <c r="E153" s="3">
        <v>199.79999999999998</v>
      </c>
      <c r="F153" t="s">
        <v>6</v>
      </c>
      <c r="G153" s="2">
        <v>2597.7800000000002</v>
      </c>
      <c r="H153">
        <v>1</v>
      </c>
      <c r="I153" t="s">
        <v>5</v>
      </c>
      <c r="J153" s="1"/>
    </row>
    <row r="154" spans="1:10" x14ac:dyDescent="0.2">
      <c r="A154">
        <v>10154</v>
      </c>
      <c r="B154" t="s">
        <v>0</v>
      </c>
      <c r="C154">
        <v>38</v>
      </c>
      <c r="D154" s="3">
        <v>168.29999999999998</v>
      </c>
      <c r="E154" s="3">
        <v>200.6</v>
      </c>
      <c r="F154" t="s">
        <v>6</v>
      </c>
      <c r="G154" s="2">
        <v>5383.54</v>
      </c>
      <c r="H154">
        <v>0</v>
      </c>
      <c r="I154" t="s">
        <v>5</v>
      </c>
      <c r="J154" s="1"/>
    </row>
    <row r="155" spans="1:10" x14ac:dyDescent="0.2">
      <c r="A155">
        <v>10155</v>
      </c>
      <c r="B155" t="s">
        <v>3</v>
      </c>
      <c r="C155">
        <v>54</v>
      </c>
      <c r="D155" s="3">
        <v>149.69999999999999</v>
      </c>
      <c r="E155" s="3">
        <v>204.2</v>
      </c>
      <c r="F155" t="s">
        <v>6</v>
      </c>
      <c r="G155" s="2">
        <v>12096.66</v>
      </c>
      <c r="H155">
        <v>2</v>
      </c>
      <c r="I155" t="s">
        <v>5</v>
      </c>
      <c r="J155" s="1"/>
    </row>
    <row r="156" spans="1:10" x14ac:dyDescent="0.2">
      <c r="A156">
        <v>10156</v>
      </c>
      <c r="B156" t="s">
        <v>2</v>
      </c>
      <c r="C156">
        <v>40</v>
      </c>
      <c r="D156" s="3">
        <v>156.69999999999999</v>
      </c>
      <c r="E156" s="3">
        <v>188.4</v>
      </c>
      <c r="F156" t="s">
        <v>6</v>
      </c>
      <c r="G156" s="2">
        <v>28476.739999999998</v>
      </c>
      <c r="H156">
        <v>1</v>
      </c>
      <c r="I156" t="s">
        <v>5</v>
      </c>
      <c r="J156" s="1"/>
    </row>
    <row r="157" spans="1:10" x14ac:dyDescent="0.2">
      <c r="A157">
        <v>10157</v>
      </c>
      <c r="B157" t="s">
        <v>1</v>
      </c>
      <c r="C157">
        <v>37</v>
      </c>
      <c r="D157" s="3">
        <v>176.4</v>
      </c>
      <c r="E157" s="3">
        <v>200</v>
      </c>
      <c r="F157" t="s">
        <v>6</v>
      </c>
      <c r="G157" s="2">
        <v>40419.020000000004</v>
      </c>
      <c r="H157">
        <v>0</v>
      </c>
      <c r="I157" t="s">
        <v>4</v>
      </c>
      <c r="J157" s="1"/>
    </row>
    <row r="158" spans="1:10" x14ac:dyDescent="0.2">
      <c r="A158">
        <v>10158</v>
      </c>
      <c r="B158" t="s">
        <v>2</v>
      </c>
      <c r="C158">
        <v>52</v>
      </c>
      <c r="D158" s="3">
        <v>165.4</v>
      </c>
      <c r="E158" s="3">
        <v>155</v>
      </c>
      <c r="F158" t="s">
        <v>6</v>
      </c>
      <c r="G158" s="2">
        <v>11187.66</v>
      </c>
      <c r="H158">
        <v>2</v>
      </c>
      <c r="I158" t="s">
        <v>5</v>
      </c>
      <c r="J158" s="1"/>
    </row>
    <row r="159" spans="1:10" x14ac:dyDescent="0.2">
      <c r="A159">
        <v>10159</v>
      </c>
      <c r="B159" t="s">
        <v>1</v>
      </c>
      <c r="C159">
        <v>44</v>
      </c>
      <c r="D159" s="3">
        <v>179.6</v>
      </c>
      <c r="E159" s="3">
        <v>168.79999999999998</v>
      </c>
      <c r="F159" t="s">
        <v>7</v>
      </c>
      <c r="G159" s="2">
        <v>7147.4800000000005</v>
      </c>
      <c r="H159">
        <v>1</v>
      </c>
      <c r="I159" t="s">
        <v>5</v>
      </c>
      <c r="J159" s="1"/>
    </row>
    <row r="160" spans="1:10" x14ac:dyDescent="0.2">
      <c r="A160">
        <v>10160</v>
      </c>
      <c r="B160" t="s">
        <v>3</v>
      </c>
      <c r="C160">
        <v>27</v>
      </c>
      <c r="D160" s="3">
        <v>163.79999999999998</v>
      </c>
      <c r="E160" s="3">
        <v>141</v>
      </c>
      <c r="F160" t="s">
        <v>6</v>
      </c>
      <c r="G160" s="2">
        <v>16796.419999999998</v>
      </c>
      <c r="H160">
        <v>1</v>
      </c>
      <c r="I160" t="s">
        <v>5</v>
      </c>
      <c r="J160" s="1"/>
    </row>
    <row r="161" spans="1:10" x14ac:dyDescent="0.2">
      <c r="A161">
        <v>10161</v>
      </c>
      <c r="B161" t="s">
        <v>2</v>
      </c>
      <c r="C161">
        <v>37</v>
      </c>
      <c r="D161" s="3">
        <v>170.9</v>
      </c>
      <c r="E161" s="3">
        <v>178.5</v>
      </c>
      <c r="F161" t="s">
        <v>6</v>
      </c>
      <c r="G161" s="2">
        <v>6686.4400000000005</v>
      </c>
      <c r="H161">
        <v>2</v>
      </c>
      <c r="I161" t="s">
        <v>5</v>
      </c>
      <c r="J161" s="1"/>
    </row>
    <row r="162" spans="1:10" x14ac:dyDescent="0.2">
      <c r="A162">
        <v>10162</v>
      </c>
      <c r="B162" t="s">
        <v>3</v>
      </c>
      <c r="C162">
        <v>18</v>
      </c>
      <c r="D162" s="3">
        <v>171</v>
      </c>
      <c r="E162" s="3">
        <v>194.5</v>
      </c>
      <c r="F162" t="s">
        <v>7</v>
      </c>
      <c r="G162" s="2">
        <v>33732.69</v>
      </c>
      <c r="H162">
        <v>0</v>
      </c>
      <c r="I162" t="s">
        <v>4</v>
      </c>
      <c r="J162" s="1"/>
    </row>
    <row r="163" spans="1:10" x14ac:dyDescent="0.2">
      <c r="A163">
        <v>10163</v>
      </c>
      <c r="B163" t="s">
        <v>3</v>
      </c>
      <c r="C163">
        <v>20</v>
      </c>
      <c r="D163" s="3">
        <v>163.1</v>
      </c>
      <c r="E163" s="3">
        <v>230.6</v>
      </c>
      <c r="F163" t="s">
        <v>6</v>
      </c>
      <c r="G163" s="2">
        <v>2457.2200000000003</v>
      </c>
      <c r="H163">
        <v>0</v>
      </c>
      <c r="I163" t="s">
        <v>5</v>
      </c>
      <c r="J163" s="1"/>
    </row>
    <row r="164" spans="1:10" x14ac:dyDescent="0.2">
      <c r="A164">
        <v>10164</v>
      </c>
      <c r="B164" t="s">
        <v>2</v>
      </c>
      <c r="C164">
        <v>32</v>
      </c>
      <c r="D164" s="3">
        <v>157.4</v>
      </c>
      <c r="E164" s="3">
        <v>214.29999999999998</v>
      </c>
      <c r="F164" t="s">
        <v>7</v>
      </c>
      <c r="G164" s="2">
        <v>3866.86</v>
      </c>
      <c r="H164">
        <v>0</v>
      </c>
      <c r="I164" t="s">
        <v>5</v>
      </c>
      <c r="J164" s="1"/>
    </row>
    <row r="165" spans="1:10" x14ac:dyDescent="0.2">
      <c r="A165">
        <v>10165</v>
      </c>
      <c r="B165" t="s">
        <v>1</v>
      </c>
      <c r="C165">
        <v>54</v>
      </c>
      <c r="D165" s="3">
        <v>169.7</v>
      </c>
      <c r="E165" s="3">
        <v>202.6</v>
      </c>
      <c r="F165" t="s">
        <v>7</v>
      </c>
      <c r="G165" s="2">
        <v>44260.75</v>
      </c>
      <c r="H165">
        <v>2</v>
      </c>
      <c r="I165" t="s">
        <v>4</v>
      </c>
      <c r="J165" s="1"/>
    </row>
    <row r="166" spans="1:10" x14ac:dyDescent="0.2">
      <c r="A166">
        <v>10166</v>
      </c>
      <c r="B166" t="s">
        <v>3</v>
      </c>
      <c r="C166">
        <v>26</v>
      </c>
      <c r="D166" s="3">
        <v>165.4</v>
      </c>
      <c r="E166" s="3">
        <v>120.19999999999999</v>
      </c>
      <c r="F166" t="s">
        <v>6</v>
      </c>
      <c r="G166" s="2">
        <v>24671.67</v>
      </c>
      <c r="H166">
        <v>4</v>
      </c>
      <c r="I166" t="s">
        <v>5</v>
      </c>
      <c r="J166" s="1"/>
    </row>
    <row r="167" spans="1:10" x14ac:dyDescent="0.2">
      <c r="A167">
        <v>10168</v>
      </c>
      <c r="B167" t="s">
        <v>1</v>
      </c>
      <c r="C167">
        <v>63</v>
      </c>
      <c r="D167" s="3">
        <v>169</v>
      </c>
      <c r="E167" s="3">
        <v>218.2</v>
      </c>
      <c r="F167" t="s">
        <v>7</v>
      </c>
      <c r="G167" s="2">
        <v>13405.4</v>
      </c>
      <c r="H167">
        <v>0</v>
      </c>
      <c r="I167" t="s">
        <v>5</v>
      </c>
      <c r="J167" s="1"/>
    </row>
    <row r="168" spans="1:10" x14ac:dyDescent="0.2">
      <c r="A168">
        <v>10169</v>
      </c>
      <c r="B168" t="s">
        <v>1</v>
      </c>
      <c r="C168">
        <v>33</v>
      </c>
      <c r="D168" s="3">
        <v>176.6</v>
      </c>
      <c r="E168" s="3">
        <v>257.40000000000003</v>
      </c>
      <c r="F168" t="s">
        <v>7</v>
      </c>
      <c r="G168" s="2">
        <v>11326.72</v>
      </c>
      <c r="H168">
        <v>1</v>
      </c>
      <c r="I168" t="s">
        <v>5</v>
      </c>
      <c r="J168" s="1"/>
    </row>
    <row r="169" spans="1:10" x14ac:dyDescent="0.2">
      <c r="A169">
        <v>10170</v>
      </c>
      <c r="B169" t="s">
        <v>2</v>
      </c>
      <c r="C169">
        <v>40</v>
      </c>
      <c r="D169" s="3">
        <v>161.69999999999999</v>
      </c>
      <c r="E169" s="3">
        <v>229.5</v>
      </c>
      <c r="F169" t="s">
        <v>7</v>
      </c>
      <c r="G169" s="2">
        <v>6393.6100000000006</v>
      </c>
      <c r="H169">
        <v>1</v>
      </c>
      <c r="I169" t="s">
        <v>5</v>
      </c>
      <c r="J169" s="1"/>
    </row>
    <row r="170" spans="1:10" x14ac:dyDescent="0.2">
      <c r="A170">
        <v>10171</v>
      </c>
      <c r="B170" t="s">
        <v>1</v>
      </c>
      <c r="C170">
        <v>45</v>
      </c>
      <c r="D170" s="3">
        <v>155.4</v>
      </c>
      <c r="E170" s="3">
        <v>207.9</v>
      </c>
      <c r="F170" t="s">
        <v>6</v>
      </c>
      <c r="G170" s="2">
        <v>17929.309999999998</v>
      </c>
      <c r="H170">
        <v>0</v>
      </c>
      <c r="I170" t="s">
        <v>5</v>
      </c>
      <c r="J170" s="1"/>
    </row>
    <row r="171" spans="1:10" x14ac:dyDescent="0.2">
      <c r="A171">
        <v>10172</v>
      </c>
      <c r="B171" t="s">
        <v>3</v>
      </c>
      <c r="C171">
        <v>61</v>
      </c>
      <c r="D171" s="3">
        <v>158.69999999999999</v>
      </c>
      <c r="E171" s="3">
        <v>153</v>
      </c>
      <c r="F171" t="s">
        <v>7</v>
      </c>
      <c r="G171" s="2">
        <v>13129.61</v>
      </c>
      <c r="H171">
        <v>0</v>
      </c>
      <c r="I171" t="s">
        <v>5</v>
      </c>
      <c r="J171" s="1"/>
    </row>
    <row r="172" spans="1:10" x14ac:dyDescent="0.2">
      <c r="A172">
        <v>10173</v>
      </c>
      <c r="B172" t="s">
        <v>2</v>
      </c>
      <c r="C172">
        <v>35</v>
      </c>
      <c r="D172" s="3">
        <v>171.1</v>
      </c>
      <c r="E172" s="3">
        <v>242</v>
      </c>
      <c r="F172" t="s">
        <v>7</v>
      </c>
      <c r="G172" s="2">
        <v>5116.51</v>
      </c>
      <c r="H172">
        <v>1</v>
      </c>
      <c r="I172" t="s">
        <v>5</v>
      </c>
      <c r="J172" s="1"/>
    </row>
    <row r="173" spans="1:10" x14ac:dyDescent="0.2">
      <c r="A173">
        <v>10174</v>
      </c>
      <c r="B173" t="s">
        <v>1</v>
      </c>
      <c r="C173">
        <v>26</v>
      </c>
      <c r="D173" s="3">
        <v>174.2</v>
      </c>
      <c r="E173" s="3">
        <v>228.2</v>
      </c>
      <c r="F173" t="s">
        <v>7</v>
      </c>
      <c r="G173" s="2">
        <v>17043.349999999999</v>
      </c>
      <c r="H173">
        <v>0</v>
      </c>
      <c r="I173" t="s">
        <v>4</v>
      </c>
      <c r="J173" s="1"/>
    </row>
    <row r="174" spans="1:10" x14ac:dyDescent="0.2">
      <c r="A174">
        <v>10175</v>
      </c>
      <c r="B174" t="s">
        <v>3</v>
      </c>
      <c r="C174">
        <v>20</v>
      </c>
      <c r="D174" s="3">
        <v>168</v>
      </c>
      <c r="E174" s="3">
        <v>184.1</v>
      </c>
      <c r="F174" t="s">
        <v>7</v>
      </c>
      <c r="G174" s="2">
        <v>33475.82</v>
      </c>
      <c r="H174">
        <v>0</v>
      </c>
      <c r="I174" t="s">
        <v>4</v>
      </c>
      <c r="J174" s="1"/>
    </row>
    <row r="175" spans="1:10" x14ac:dyDescent="0.2">
      <c r="A175">
        <v>10176</v>
      </c>
      <c r="B175" t="s">
        <v>1</v>
      </c>
      <c r="C175">
        <v>18</v>
      </c>
      <c r="D175" s="3">
        <v>161.5</v>
      </c>
      <c r="E175" s="3">
        <v>188.5</v>
      </c>
      <c r="F175" t="s">
        <v>6</v>
      </c>
      <c r="G175" s="2">
        <v>1621.89</v>
      </c>
      <c r="H175">
        <v>0</v>
      </c>
      <c r="I175" t="s">
        <v>5</v>
      </c>
      <c r="J175" s="1"/>
    </row>
    <row r="176" spans="1:10" x14ac:dyDescent="0.2">
      <c r="A176">
        <v>10177</v>
      </c>
      <c r="B176" t="s">
        <v>1</v>
      </c>
      <c r="C176">
        <v>51</v>
      </c>
      <c r="D176" s="3">
        <v>174</v>
      </c>
      <c r="E176" s="3">
        <v>234.2</v>
      </c>
      <c r="F176" t="s">
        <v>7</v>
      </c>
      <c r="G176" s="2">
        <v>47462.9</v>
      </c>
      <c r="H176">
        <v>2</v>
      </c>
      <c r="I176" t="s">
        <v>4</v>
      </c>
      <c r="J176" s="1"/>
    </row>
    <row r="177" spans="1:10" x14ac:dyDescent="0.2">
      <c r="A177">
        <v>10178</v>
      </c>
      <c r="B177" t="s">
        <v>0</v>
      </c>
      <c r="C177">
        <v>30</v>
      </c>
      <c r="D177" s="3">
        <v>183.29999999999998</v>
      </c>
      <c r="E177" s="3">
        <v>237</v>
      </c>
      <c r="F177" t="s">
        <v>6</v>
      </c>
      <c r="G177" s="2">
        <v>4149.74</v>
      </c>
      <c r="H177">
        <v>1</v>
      </c>
      <c r="I177" t="s">
        <v>5</v>
      </c>
      <c r="J177" s="1"/>
    </row>
    <row r="178" spans="1:10" x14ac:dyDescent="0.2">
      <c r="A178">
        <v>10179</v>
      </c>
      <c r="B178" t="s">
        <v>1</v>
      </c>
      <c r="C178">
        <v>54</v>
      </c>
      <c r="D178" s="3">
        <v>160.79999999999998</v>
      </c>
      <c r="E178" s="3">
        <v>230</v>
      </c>
      <c r="F178" t="s">
        <v>6</v>
      </c>
      <c r="G178" s="2">
        <v>27322.739999999998</v>
      </c>
      <c r="H178">
        <v>3</v>
      </c>
      <c r="I178" t="s">
        <v>5</v>
      </c>
      <c r="J178" s="1"/>
    </row>
    <row r="179" spans="1:10" x14ac:dyDescent="0.2">
      <c r="A179">
        <v>10180</v>
      </c>
      <c r="B179" t="s">
        <v>0</v>
      </c>
      <c r="C179">
        <v>20</v>
      </c>
      <c r="D179" s="3">
        <v>190.7</v>
      </c>
      <c r="E179" s="3">
        <v>201.79999999999998</v>
      </c>
      <c r="F179" t="s">
        <v>7</v>
      </c>
      <c r="G179" s="2">
        <v>1964.78</v>
      </c>
      <c r="H179">
        <v>1</v>
      </c>
      <c r="I179" t="s">
        <v>5</v>
      </c>
      <c r="J179" s="1"/>
    </row>
    <row r="180" spans="1:10" x14ac:dyDescent="0.2">
      <c r="A180">
        <v>10181</v>
      </c>
      <c r="B180" t="s">
        <v>1</v>
      </c>
      <c r="C180">
        <v>32</v>
      </c>
      <c r="D180" s="3">
        <v>163.79999999999998</v>
      </c>
      <c r="E180" s="3">
        <v>201.6</v>
      </c>
      <c r="F180" t="s">
        <v>6</v>
      </c>
      <c r="G180" s="2">
        <v>4562.8500000000004</v>
      </c>
      <c r="H180">
        <v>1</v>
      </c>
      <c r="I180" t="s">
        <v>5</v>
      </c>
      <c r="J180" s="1"/>
    </row>
    <row r="181" spans="1:10" x14ac:dyDescent="0.2">
      <c r="A181">
        <v>10182</v>
      </c>
      <c r="B181" t="s">
        <v>3</v>
      </c>
      <c r="C181">
        <v>55</v>
      </c>
      <c r="D181" s="3">
        <v>193.29999999999998</v>
      </c>
      <c r="E181" s="3">
        <v>243.79999999999998</v>
      </c>
      <c r="F181" t="s">
        <v>7</v>
      </c>
      <c r="G181" s="2">
        <v>42303.700000000004</v>
      </c>
      <c r="H181">
        <v>0</v>
      </c>
      <c r="I181" t="s">
        <v>4</v>
      </c>
      <c r="J181" s="1"/>
    </row>
    <row r="182" spans="1:10" x14ac:dyDescent="0.2">
      <c r="A182">
        <v>10183</v>
      </c>
      <c r="B182" t="s">
        <v>2</v>
      </c>
      <c r="C182">
        <v>30</v>
      </c>
      <c r="D182" s="3">
        <v>180.4</v>
      </c>
      <c r="E182" s="3">
        <v>246.1</v>
      </c>
      <c r="F182" t="s">
        <v>6</v>
      </c>
      <c r="G182" s="2">
        <v>18765.879999999997</v>
      </c>
      <c r="H182">
        <v>3</v>
      </c>
      <c r="I182" t="s">
        <v>4</v>
      </c>
      <c r="J182" s="1"/>
    </row>
    <row r="183" spans="1:10" x14ac:dyDescent="0.2">
      <c r="A183">
        <v>10184</v>
      </c>
      <c r="B183" t="s">
        <v>0</v>
      </c>
      <c r="C183">
        <v>22</v>
      </c>
      <c r="D183" s="3">
        <v>184.6</v>
      </c>
      <c r="E183" s="3">
        <v>206.9</v>
      </c>
      <c r="F183" t="s">
        <v>6</v>
      </c>
      <c r="G183" s="2">
        <v>2150.4700000000003</v>
      </c>
      <c r="H183">
        <v>0</v>
      </c>
      <c r="I183" t="s">
        <v>5</v>
      </c>
      <c r="J183" s="1"/>
    </row>
    <row r="184" spans="1:10" x14ac:dyDescent="0.2">
      <c r="A184">
        <v>10185</v>
      </c>
      <c r="B184" t="s">
        <v>3</v>
      </c>
      <c r="C184">
        <v>27</v>
      </c>
      <c r="D184" s="3">
        <v>167.1</v>
      </c>
      <c r="E184" s="3">
        <v>170.1</v>
      </c>
      <c r="F184" t="s">
        <v>6</v>
      </c>
      <c r="G184" s="2">
        <v>18903.5</v>
      </c>
      <c r="H184">
        <v>1</v>
      </c>
      <c r="I184" t="s">
        <v>5</v>
      </c>
      <c r="J184" s="1"/>
    </row>
    <row r="185" spans="1:10" x14ac:dyDescent="0.2">
      <c r="A185">
        <v>10186</v>
      </c>
      <c r="B185" t="s">
        <v>1</v>
      </c>
      <c r="C185">
        <v>33</v>
      </c>
      <c r="D185" s="3">
        <v>168.2</v>
      </c>
      <c r="E185" s="3">
        <v>99.5</v>
      </c>
      <c r="F185" t="s">
        <v>7</v>
      </c>
      <c r="G185" s="2">
        <v>6653.79</v>
      </c>
      <c r="H185">
        <v>5</v>
      </c>
      <c r="I185" t="s">
        <v>5</v>
      </c>
      <c r="J185" s="1"/>
    </row>
    <row r="186" spans="1:10" x14ac:dyDescent="0.2">
      <c r="A186">
        <v>10187</v>
      </c>
      <c r="B186" t="s">
        <v>3</v>
      </c>
      <c r="C186">
        <v>63</v>
      </c>
      <c r="D186" s="3">
        <v>174.1</v>
      </c>
      <c r="E186" s="3">
        <v>153</v>
      </c>
      <c r="F186" t="s">
        <v>6</v>
      </c>
      <c r="G186" s="2">
        <v>14449.86</v>
      </c>
      <c r="H186">
        <v>0</v>
      </c>
      <c r="I186" t="s">
        <v>5</v>
      </c>
      <c r="J186" s="1"/>
    </row>
    <row r="187" spans="1:10" x14ac:dyDescent="0.2">
      <c r="A187">
        <v>10188</v>
      </c>
      <c r="B187" t="s">
        <v>0</v>
      </c>
      <c r="C187">
        <v>48</v>
      </c>
      <c r="D187" s="3">
        <v>159.1</v>
      </c>
      <c r="E187" s="3">
        <v>142.5</v>
      </c>
      <c r="F187" t="s">
        <v>6</v>
      </c>
      <c r="G187" s="2">
        <v>8269.0500000000011</v>
      </c>
      <c r="H187">
        <v>0</v>
      </c>
      <c r="I187" t="s">
        <v>5</v>
      </c>
      <c r="J187" s="1"/>
    </row>
    <row r="188" spans="1:10" x14ac:dyDescent="0.2">
      <c r="A188">
        <v>10189</v>
      </c>
      <c r="B188" t="s">
        <v>3</v>
      </c>
      <c r="C188">
        <v>55</v>
      </c>
      <c r="D188" s="3">
        <v>164.9</v>
      </c>
      <c r="E188" s="3">
        <v>268.20000000000005</v>
      </c>
      <c r="F188" t="s">
        <v>7</v>
      </c>
      <c r="G188" s="2">
        <v>10796.36</v>
      </c>
      <c r="H188">
        <v>0</v>
      </c>
      <c r="I188" t="s">
        <v>5</v>
      </c>
      <c r="J188" s="1"/>
    </row>
    <row r="189" spans="1:10" x14ac:dyDescent="0.2">
      <c r="A189">
        <v>10190</v>
      </c>
      <c r="B189" t="s">
        <v>2</v>
      </c>
      <c r="C189">
        <v>51</v>
      </c>
      <c r="D189" s="3">
        <v>164.29999999999998</v>
      </c>
      <c r="E189" s="3">
        <v>172.2</v>
      </c>
      <c r="F189" t="s">
        <v>7</v>
      </c>
      <c r="G189" s="2">
        <v>11520.1</v>
      </c>
      <c r="H189">
        <v>4</v>
      </c>
      <c r="I189" t="s">
        <v>5</v>
      </c>
      <c r="J189" s="1"/>
    </row>
    <row r="190" spans="1:10" x14ac:dyDescent="0.2">
      <c r="A190">
        <v>10191</v>
      </c>
      <c r="B190" t="s">
        <v>1</v>
      </c>
      <c r="C190">
        <v>38</v>
      </c>
      <c r="D190" s="3">
        <v>168.29999999999998</v>
      </c>
      <c r="E190" s="3">
        <v>177.9</v>
      </c>
      <c r="F190" t="s">
        <v>6</v>
      </c>
      <c r="G190" s="2">
        <v>5976.84</v>
      </c>
      <c r="H190">
        <v>1</v>
      </c>
      <c r="I190" t="s">
        <v>5</v>
      </c>
      <c r="J190" s="1"/>
    </row>
    <row r="191" spans="1:10" x14ac:dyDescent="0.2">
      <c r="A191">
        <v>10192</v>
      </c>
      <c r="B191" t="s">
        <v>2</v>
      </c>
      <c r="C191">
        <v>62</v>
      </c>
      <c r="D191" s="3">
        <v>162.19999999999999</v>
      </c>
      <c r="E191" s="3">
        <v>250.1</v>
      </c>
      <c r="F191" t="s">
        <v>7</v>
      </c>
      <c r="G191" s="2">
        <v>13352.1</v>
      </c>
      <c r="H191">
        <v>0</v>
      </c>
      <c r="I191" t="s">
        <v>5</v>
      </c>
      <c r="J191" s="1"/>
    </row>
    <row r="192" spans="1:10" x14ac:dyDescent="0.2">
      <c r="A192">
        <v>10193</v>
      </c>
      <c r="B192" t="s">
        <v>0</v>
      </c>
      <c r="C192">
        <v>39</v>
      </c>
      <c r="D192" s="3">
        <v>186.79999999999998</v>
      </c>
      <c r="E192" s="3">
        <v>253.79999999999998</v>
      </c>
      <c r="F192" t="s">
        <v>6</v>
      </c>
      <c r="G192" s="2">
        <v>5649.72</v>
      </c>
      <c r="H192">
        <v>0</v>
      </c>
      <c r="I192" t="s">
        <v>5</v>
      </c>
      <c r="J192" s="1"/>
    </row>
    <row r="193" spans="1:10" x14ac:dyDescent="0.2">
      <c r="A193">
        <v>10194</v>
      </c>
      <c r="B193" t="s">
        <v>3</v>
      </c>
      <c r="C193">
        <v>28</v>
      </c>
      <c r="D193" s="3">
        <v>146.9</v>
      </c>
      <c r="E193" s="3">
        <v>150.79999999999998</v>
      </c>
      <c r="F193" t="s">
        <v>7</v>
      </c>
      <c r="G193" s="2">
        <v>3268.8500000000004</v>
      </c>
      <c r="H193">
        <v>0</v>
      </c>
      <c r="I193" t="s">
        <v>5</v>
      </c>
      <c r="J193" s="1"/>
    </row>
    <row r="194" spans="1:10" x14ac:dyDescent="0.2">
      <c r="A194">
        <v>10195</v>
      </c>
      <c r="B194" t="s">
        <v>0</v>
      </c>
      <c r="C194">
        <v>25</v>
      </c>
      <c r="D194" s="3">
        <v>193</v>
      </c>
      <c r="E194" s="3">
        <v>227</v>
      </c>
      <c r="F194" t="s">
        <v>6</v>
      </c>
      <c r="G194" s="2">
        <v>4391.66</v>
      </c>
      <c r="H194">
        <v>3</v>
      </c>
      <c r="I194" t="s">
        <v>5</v>
      </c>
      <c r="J194" s="1"/>
    </row>
    <row r="195" spans="1:10" x14ac:dyDescent="0.2">
      <c r="A195">
        <v>10196</v>
      </c>
      <c r="B195" t="s">
        <v>1</v>
      </c>
      <c r="C195">
        <v>55</v>
      </c>
      <c r="D195" s="3">
        <v>168.5</v>
      </c>
      <c r="E195" s="3">
        <v>185.4</v>
      </c>
      <c r="F195" t="s">
        <v>7</v>
      </c>
      <c r="G195" s="2">
        <v>10226.290000000001</v>
      </c>
      <c r="H195">
        <v>0</v>
      </c>
      <c r="I195" t="s">
        <v>5</v>
      </c>
      <c r="J195" s="1"/>
    </row>
    <row r="196" spans="1:10" x14ac:dyDescent="0.2">
      <c r="A196">
        <v>10197</v>
      </c>
      <c r="B196" t="s">
        <v>2</v>
      </c>
      <c r="C196">
        <v>48</v>
      </c>
      <c r="D196" s="3">
        <v>162.1</v>
      </c>
      <c r="E196" s="3">
        <v>190.4</v>
      </c>
      <c r="F196" t="s">
        <v>7</v>
      </c>
      <c r="G196" s="2">
        <v>28468.92</v>
      </c>
      <c r="H196">
        <v>1</v>
      </c>
      <c r="I196" t="s">
        <v>5</v>
      </c>
      <c r="J196" s="1"/>
    </row>
    <row r="197" spans="1:10" x14ac:dyDescent="0.2">
      <c r="A197">
        <v>10198</v>
      </c>
      <c r="B197" t="s">
        <v>0</v>
      </c>
      <c r="C197">
        <v>47</v>
      </c>
      <c r="D197" s="3">
        <v>177</v>
      </c>
      <c r="E197" s="3">
        <v>181.7</v>
      </c>
      <c r="F197" t="s">
        <v>6</v>
      </c>
      <c r="G197" s="2">
        <v>8539.68</v>
      </c>
      <c r="H197">
        <v>1</v>
      </c>
      <c r="I197" t="s">
        <v>5</v>
      </c>
      <c r="J197" s="1"/>
    </row>
    <row r="198" spans="1:10" x14ac:dyDescent="0.2">
      <c r="A198">
        <v>10199</v>
      </c>
      <c r="B198" t="s">
        <v>0</v>
      </c>
      <c r="C198">
        <v>50</v>
      </c>
      <c r="D198" s="3">
        <v>175.9</v>
      </c>
      <c r="E198" s="3">
        <v>223</v>
      </c>
      <c r="F198" t="s">
        <v>7</v>
      </c>
      <c r="G198" s="2">
        <v>42856.840000000004</v>
      </c>
      <c r="H198">
        <v>2</v>
      </c>
      <c r="I198" t="s">
        <v>4</v>
      </c>
      <c r="J198" s="1"/>
    </row>
    <row r="199" spans="1:10" x14ac:dyDescent="0.2">
      <c r="A199">
        <v>10200</v>
      </c>
      <c r="B199" t="s">
        <v>2</v>
      </c>
      <c r="C199">
        <v>41</v>
      </c>
      <c r="D199" s="3">
        <v>164.6</v>
      </c>
      <c r="E199" s="3">
        <v>168.29999999999998</v>
      </c>
      <c r="F199" t="s">
        <v>6</v>
      </c>
      <c r="G199" s="2">
        <v>7749.16</v>
      </c>
      <c r="H199">
        <v>2</v>
      </c>
      <c r="I199" t="s">
        <v>5</v>
      </c>
      <c r="J199" s="1"/>
    </row>
    <row r="200" spans="1:10" x14ac:dyDescent="0.2">
      <c r="A200">
        <v>10201</v>
      </c>
      <c r="B200" t="s">
        <v>1</v>
      </c>
      <c r="C200">
        <v>57</v>
      </c>
      <c r="D200" s="3">
        <v>154.1</v>
      </c>
      <c r="E200" s="3">
        <v>123.8</v>
      </c>
      <c r="F200" t="s">
        <v>7</v>
      </c>
      <c r="G200" s="2">
        <v>11554.23</v>
      </c>
      <c r="H200">
        <v>1</v>
      </c>
      <c r="I200" t="s">
        <v>5</v>
      </c>
      <c r="J200" s="1"/>
    </row>
    <row r="201" spans="1:10" x14ac:dyDescent="0.2">
      <c r="A201">
        <v>10202</v>
      </c>
      <c r="B201" t="s">
        <v>0</v>
      </c>
      <c r="C201">
        <v>46</v>
      </c>
      <c r="D201" s="3">
        <v>183.2</v>
      </c>
      <c r="E201" s="3">
        <v>236.9</v>
      </c>
      <c r="F201" t="s">
        <v>7</v>
      </c>
      <c r="G201" s="2">
        <v>24603.05</v>
      </c>
      <c r="H201">
        <v>0</v>
      </c>
      <c r="I201" t="s">
        <v>5</v>
      </c>
      <c r="J201" s="1"/>
    </row>
    <row r="202" spans="1:10" x14ac:dyDescent="0.2">
      <c r="A202">
        <v>10203</v>
      </c>
      <c r="B202" t="s">
        <v>0</v>
      </c>
      <c r="C202">
        <v>22</v>
      </c>
      <c r="D202" s="3">
        <v>183.2</v>
      </c>
      <c r="E202" s="3">
        <v>261.10000000000002</v>
      </c>
      <c r="F202" t="s">
        <v>7</v>
      </c>
      <c r="G202" s="2">
        <v>35585.58</v>
      </c>
      <c r="H202">
        <v>0</v>
      </c>
      <c r="I202" t="s">
        <v>4</v>
      </c>
      <c r="J202" s="1"/>
    </row>
    <row r="203" spans="1:10" x14ac:dyDescent="0.2">
      <c r="A203">
        <v>10204</v>
      </c>
      <c r="B203" t="s">
        <v>0</v>
      </c>
      <c r="C203">
        <v>33</v>
      </c>
      <c r="D203" s="3">
        <v>177.2</v>
      </c>
      <c r="E203" s="3">
        <v>306</v>
      </c>
      <c r="F203" t="s">
        <v>6</v>
      </c>
      <c r="G203" s="2">
        <v>5972.38</v>
      </c>
      <c r="H203">
        <v>3</v>
      </c>
      <c r="I203" t="s">
        <v>5</v>
      </c>
      <c r="J203" s="1"/>
    </row>
    <row r="204" spans="1:10" x14ac:dyDescent="0.2">
      <c r="A204">
        <v>10205</v>
      </c>
      <c r="B204" t="s">
        <v>3</v>
      </c>
      <c r="C204">
        <v>31</v>
      </c>
      <c r="D204" s="3">
        <v>168</v>
      </c>
      <c r="E204" s="3">
        <v>144.19999999999999</v>
      </c>
      <c r="F204" t="s">
        <v>6</v>
      </c>
      <c r="G204" s="2">
        <v>6113.24</v>
      </c>
      <c r="H204">
        <v>3</v>
      </c>
      <c r="I204" t="s">
        <v>5</v>
      </c>
      <c r="J204" s="1"/>
    </row>
    <row r="205" spans="1:10" x14ac:dyDescent="0.2">
      <c r="A205">
        <v>10206</v>
      </c>
      <c r="B205" t="s">
        <v>0</v>
      </c>
      <c r="C205">
        <v>38</v>
      </c>
      <c r="D205" s="3">
        <v>186.1</v>
      </c>
      <c r="E205" s="3">
        <v>246.6</v>
      </c>
      <c r="F205" t="s">
        <v>6</v>
      </c>
      <c r="G205" s="2">
        <v>7151.1</v>
      </c>
      <c r="H205">
        <v>3</v>
      </c>
      <c r="I205" t="s">
        <v>5</v>
      </c>
      <c r="J205" s="1"/>
    </row>
    <row r="206" spans="1:10" x14ac:dyDescent="0.2">
      <c r="A206">
        <v>10207</v>
      </c>
      <c r="B206" t="s">
        <v>3</v>
      </c>
      <c r="C206">
        <v>64</v>
      </c>
      <c r="D206" s="3">
        <v>167.2</v>
      </c>
      <c r="E206" s="3">
        <v>210.1</v>
      </c>
      <c r="F206" t="s">
        <v>6</v>
      </c>
      <c r="G206" s="2">
        <v>14901.52</v>
      </c>
      <c r="H206">
        <v>0</v>
      </c>
      <c r="I206" t="s">
        <v>5</v>
      </c>
      <c r="J206" s="1"/>
    </row>
    <row r="207" spans="1:10" x14ac:dyDescent="0.2">
      <c r="A207">
        <v>10208</v>
      </c>
      <c r="B207" t="s">
        <v>0</v>
      </c>
      <c r="C207">
        <v>57</v>
      </c>
      <c r="D207" s="3">
        <v>178.5</v>
      </c>
      <c r="E207" s="3">
        <v>188.2</v>
      </c>
      <c r="F207" t="s">
        <v>7</v>
      </c>
      <c r="G207" s="2">
        <v>10959.33</v>
      </c>
      <c r="H207">
        <v>0</v>
      </c>
      <c r="I207" t="s">
        <v>5</v>
      </c>
      <c r="J207" s="1"/>
    </row>
    <row r="208" spans="1:10" x14ac:dyDescent="0.2">
      <c r="A208">
        <v>10209</v>
      </c>
      <c r="B208" t="s">
        <v>2</v>
      </c>
      <c r="C208">
        <v>23</v>
      </c>
      <c r="D208" s="3">
        <v>168.6</v>
      </c>
      <c r="E208" s="3">
        <v>193.6</v>
      </c>
      <c r="F208" t="s">
        <v>6</v>
      </c>
      <c r="G208" s="2">
        <v>4466.63</v>
      </c>
      <c r="H208">
        <v>3</v>
      </c>
      <c r="I208" t="s">
        <v>5</v>
      </c>
      <c r="J208" s="1"/>
    </row>
    <row r="209" spans="1:10" x14ac:dyDescent="0.2">
      <c r="A209">
        <v>10210</v>
      </c>
      <c r="B209" t="s">
        <v>3</v>
      </c>
      <c r="C209">
        <v>20</v>
      </c>
      <c r="D209" s="3">
        <v>156.1</v>
      </c>
      <c r="E209" s="3">
        <v>192.2</v>
      </c>
      <c r="F209" t="s">
        <v>7</v>
      </c>
      <c r="G209" s="2">
        <v>1984.46</v>
      </c>
      <c r="H209">
        <v>0</v>
      </c>
      <c r="I209" t="s">
        <v>5</v>
      </c>
      <c r="J209" s="1"/>
    </row>
    <row r="210" spans="1:10" x14ac:dyDescent="0.2">
      <c r="A210">
        <v>10211</v>
      </c>
      <c r="B210" t="s">
        <v>1</v>
      </c>
      <c r="C210">
        <v>18</v>
      </c>
      <c r="D210" s="3">
        <v>188.79999999999998</v>
      </c>
      <c r="E210" s="3">
        <v>255.29999999999998</v>
      </c>
      <c r="F210" t="s">
        <v>6</v>
      </c>
      <c r="G210" s="2">
        <v>1633.97</v>
      </c>
      <c r="H210">
        <v>0</v>
      </c>
      <c r="I210" t="s">
        <v>5</v>
      </c>
      <c r="J210" s="1"/>
    </row>
    <row r="211" spans="1:10" x14ac:dyDescent="0.2">
      <c r="A211">
        <v>10213</v>
      </c>
      <c r="B211" t="s">
        <v>2</v>
      </c>
      <c r="C211">
        <v>19</v>
      </c>
      <c r="D211" s="3">
        <v>157.5</v>
      </c>
      <c r="E211" s="3">
        <v>160.6</v>
      </c>
      <c r="F211" t="s">
        <v>6</v>
      </c>
      <c r="G211" s="2">
        <v>2709.25</v>
      </c>
      <c r="H211">
        <v>1</v>
      </c>
      <c r="I211" t="s">
        <v>5</v>
      </c>
      <c r="J211" s="1"/>
    </row>
    <row r="212" spans="1:10" x14ac:dyDescent="0.2">
      <c r="A212">
        <v>10214</v>
      </c>
      <c r="B212" t="s">
        <v>3</v>
      </c>
      <c r="C212">
        <v>60</v>
      </c>
      <c r="D212" s="3">
        <v>153.1</v>
      </c>
      <c r="E212" s="3">
        <v>103.1</v>
      </c>
      <c r="F212" t="s">
        <v>6</v>
      </c>
      <c r="G212" s="2">
        <v>13204.29</v>
      </c>
      <c r="H212">
        <v>0</v>
      </c>
      <c r="I212" t="s">
        <v>5</v>
      </c>
      <c r="J212" s="1"/>
    </row>
    <row r="213" spans="1:10" x14ac:dyDescent="0.2">
      <c r="A213">
        <v>10215</v>
      </c>
      <c r="B213" t="s">
        <v>2</v>
      </c>
      <c r="C213">
        <v>19</v>
      </c>
      <c r="D213" s="3">
        <v>171.29999999999998</v>
      </c>
      <c r="E213" s="3">
        <v>195</v>
      </c>
      <c r="F213" t="s">
        <v>7</v>
      </c>
      <c r="G213" s="2">
        <v>1632.57</v>
      </c>
      <c r="H213">
        <v>0</v>
      </c>
      <c r="I213" t="s">
        <v>5</v>
      </c>
      <c r="J213" s="1"/>
    </row>
    <row r="214" spans="1:10" x14ac:dyDescent="0.2">
      <c r="A214">
        <v>10216</v>
      </c>
      <c r="B214" t="s">
        <v>0</v>
      </c>
      <c r="C214">
        <v>57</v>
      </c>
      <c r="D214" s="3">
        <v>182.6</v>
      </c>
      <c r="E214" s="3">
        <v>238.2</v>
      </c>
      <c r="F214" t="s">
        <v>7</v>
      </c>
      <c r="G214" s="2">
        <v>10965.45</v>
      </c>
      <c r="H214">
        <v>0</v>
      </c>
      <c r="I214" t="s">
        <v>5</v>
      </c>
      <c r="J214" s="1"/>
    </row>
    <row r="215" spans="1:10" x14ac:dyDescent="0.2">
      <c r="A215">
        <v>10217</v>
      </c>
      <c r="B215" t="s">
        <v>2</v>
      </c>
      <c r="C215">
        <v>44</v>
      </c>
      <c r="D215" s="3">
        <v>163.69999999999999</v>
      </c>
      <c r="E215" s="3">
        <v>195.5</v>
      </c>
      <c r="F215" t="s">
        <v>6</v>
      </c>
      <c r="G215" s="2">
        <v>8023.14</v>
      </c>
      <c r="H215">
        <v>1</v>
      </c>
      <c r="I215" t="s">
        <v>5</v>
      </c>
      <c r="J215" s="1"/>
    </row>
    <row r="216" spans="1:10" x14ac:dyDescent="0.2">
      <c r="A216">
        <v>10218</v>
      </c>
      <c r="B216" t="s">
        <v>3</v>
      </c>
      <c r="C216">
        <v>40</v>
      </c>
      <c r="D216" s="3">
        <v>158.69999999999999</v>
      </c>
      <c r="E216" s="3">
        <v>201.9</v>
      </c>
      <c r="F216" t="s">
        <v>7</v>
      </c>
      <c r="G216" s="2">
        <v>6610.1100000000006</v>
      </c>
      <c r="H216">
        <v>1</v>
      </c>
      <c r="I216" t="s">
        <v>5</v>
      </c>
      <c r="J216" s="1"/>
    </row>
    <row r="217" spans="1:10" x14ac:dyDescent="0.2">
      <c r="A217">
        <v>10219</v>
      </c>
      <c r="B217" t="s">
        <v>3</v>
      </c>
      <c r="C217">
        <v>39</v>
      </c>
      <c r="D217" s="3">
        <v>180.6</v>
      </c>
      <c r="E217" s="3">
        <v>201.9</v>
      </c>
      <c r="F217" t="s">
        <v>7</v>
      </c>
      <c r="G217" s="2">
        <v>20149.329999999998</v>
      </c>
      <c r="H217">
        <v>0</v>
      </c>
      <c r="I217" t="s">
        <v>4</v>
      </c>
      <c r="J217" s="1"/>
    </row>
    <row r="218" spans="1:10" x14ac:dyDescent="0.2">
      <c r="A218">
        <v>10220</v>
      </c>
      <c r="B218" t="s">
        <v>3</v>
      </c>
      <c r="C218">
        <v>37</v>
      </c>
      <c r="D218" s="3">
        <v>172.79999999999998</v>
      </c>
      <c r="E218" s="3">
        <v>202.6</v>
      </c>
      <c r="F218" t="s">
        <v>7</v>
      </c>
      <c r="G218" s="2">
        <v>39047.29</v>
      </c>
      <c r="H218">
        <v>1</v>
      </c>
      <c r="I218" t="s">
        <v>4</v>
      </c>
      <c r="J218" s="1"/>
    </row>
    <row r="219" spans="1:10" x14ac:dyDescent="0.2">
      <c r="A219">
        <v>10221</v>
      </c>
      <c r="B219" t="s">
        <v>1</v>
      </c>
      <c r="C219">
        <v>20</v>
      </c>
      <c r="D219" s="3">
        <v>192</v>
      </c>
      <c r="E219" s="3">
        <v>273.3</v>
      </c>
      <c r="F219" t="s">
        <v>6</v>
      </c>
      <c r="G219" s="2">
        <v>17085.269999999997</v>
      </c>
      <c r="H219">
        <v>1</v>
      </c>
      <c r="I219" t="s">
        <v>4</v>
      </c>
      <c r="J219" s="1"/>
    </row>
    <row r="220" spans="1:10" x14ac:dyDescent="0.2">
      <c r="A220">
        <v>10222</v>
      </c>
      <c r="B220" t="s">
        <v>0</v>
      </c>
      <c r="C220">
        <v>35</v>
      </c>
      <c r="D220" s="3">
        <v>166.79999999999998</v>
      </c>
      <c r="E220" s="3">
        <v>198.1</v>
      </c>
      <c r="F220" t="s">
        <v>6</v>
      </c>
      <c r="G220" s="2">
        <v>6414.18</v>
      </c>
      <c r="H220">
        <v>3</v>
      </c>
      <c r="I220" t="s">
        <v>5</v>
      </c>
      <c r="J220" s="1"/>
    </row>
    <row r="221" spans="1:10" x14ac:dyDescent="0.2">
      <c r="A221">
        <v>10223</v>
      </c>
      <c r="B221" t="s">
        <v>1</v>
      </c>
      <c r="C221">
        <v>64</v>
      </c>
      <c r="D221" s="3">
        <v>172.5</v>
      </c>
      <c r="E221" s="3">
        <v>202.4</v>
      </c>
      <c r="F221" t="s">
        <v>7</v>
      </c>
      <c r="G221" s="2">
        <v>14418.29</v>
      </c>
      <c r="H221">
        <v>1</v>
      </c>
      <c r="I221" t="s">
        <v>5</v>
      </c>
      <c r="J221" s="1"/>
    </row>
    <row r="222" spans="1:10" x14ac:dyDescent="0.2">
      <c r="A222">
        <v>10224</v>
      </c>
      <c r="B222" t="s">
        <v>1</v>
      </c>
      <c r="C222">
        <v>35</v>
      </c>
      <c r="D222" s="3">
        <v>168</v>
      </c>
      <c r="E222" s="3">
        <v>143.1</v>
      </c>
      <c r="F222" t="s">
        <v>6</v>
      </c>
      <c r="G222" s="2">
        <v>5245.2300000000005</v>
      </c>
      <c r="H222">
        <v>1</v>
      </c>
      <c r="I222" t="s">
        <v>5</v>
      </c>
      <c r="J222" s="1"/>
    </row>
    <row r="223" spans="1:10" x14ac:dyDescent="0.2">
      <c r="A223">
        <v>10225</v>
      </c>
      <c r="B223" t="s">
        <v>3</v>
      </c>
      <c r="C223">
        <v>55</v>
      </c>
      <c r="D223" s="3">
        <v>155.19999999999999</v>
      </c>
      <c r="E223" s="3">
        <v>166.4</v>
      </c>
      <c r="F223" t="s">
        <v>7</v>
      </c>
      <c r="G223" s="2">
        <v>11394.07</v>
      </c>
      <c r="H223">
        <v>1</v>
      </c>
      <c r="I223" t="s">
        <v>5</v>
      </c>
      <c r="J223" s="1"/>
    </row>
    <row r="224" spans="1:10" x14ac:dyDescent="0.2">
      <c r="A224">
        <v>10226</v>
      </c>
      <c r="B224" t="s">
        <v>0</v>
      </c>
      <c r="C224">
        <v>30</v>
      </c>
      <c r="D224" s="3">
        <v>195.7</v>
      </c>
      <c r="E224" s="3">
        <v>293.8</v>
      </c>
      <c r="F224" t="s">
        <v>7</v>
      </c>
      <c r="G224" s="2">
        <v>36837.47</v>
      </c>
      <c r="H224">
        <v>0</v>
      </c>
      <c r="I224" t="s">
        <v>4</v>
      </c>
      <c r="J224" s="1"/>
    </row>
    <row r="225" spans="1:10" x14ac:dyDescent="0.2">
      <c r="A225">
        <v>10227</v>
      </c>
      <c r="B225" t="s">
        <v>1</v>
      </c>
      <c r="C225">
        <v>36</v>
      </c>
      <c r="D225" s="3">
        <v>178.6</v>
      </c>
      <c r="E225" s="3">
        <v>242.29999999999998</v>
      </c>
      <c r="F225" t="s">
        <v>7</v>
      </c>
      <c r="G225" s="2">
        <v>38709.18</v>
      </c>
      <c r="H225">
        <v>1</v>
      </c>
      <c r="I225" t="s">
        <v>4</v>
      </c>
      <c r="J225" s="1"/>
    </row>
    <row r="226" spans="1:10" x14ac:dyDescent="0.2">
      <c r="A226">
        <v>10228</v>
      </c>
      <c r="B226" t="s">
        <v>0</v>
      </c>
      <c r="C226">
        <v>50</v>
      </c>
      <c r="D226" s="3">
        <v>176.5</v>
      </c>
      <c r="E226" s="3">
        <v>289.10000000000002</v>
      </c>
      <c r="F226" t="s">
        <v>6</v>
      </c>
      <c r="G226" s="2">
        <v>24520.269999999997</v>
      </c>
      <c r="H226">
        <v>1</v>
      </c>
      <c r="I226" t="s">
        <v>4</v>
      </c>
      <c r="J226" s="1"/>
    </row>
    <row r="227" spans="1:10" x14ac:dyDescent="0.2">
      <c r="A227">
        <v>10229</v>
      </c>
      <c r="B227" t="s">
        <v>2</v>
      </c>
      <c r="C227">
        <v>19</v>
      </c>
      <c r="D227" s="3">
        <v>153.1</v>
      </c>
      <c r="E227" s="3">
        <v>221.7</v>
      </c>
      <c r="F227" t="s">
        <v>6</v>
      </c>
      <c r="G227" s="2">
        <v>36898.740000000005</v>
      </c>
      <c r="H227">
        <v>0</v>
      </c>
      <c r="I227" t="s">
        <v>4</v>
      </c>
      <c r="J227" s="1"/>
    </row>
    <row r="228" spans="1:10" x14ac:dyDescent="0.2">
      <c r="A228">
        <v>10230</v>
      </c>
      <c r="B228" t="s">
        <v>2</v>
      </c>
      <c r="C228">
        <v>37</v>
      </c>
      <c r="D228" s="3">
        <v>160.29999999999998</v>
      </c>
      <c r="E228" s="3">
        <v>204.79999999999998</v>
      </c>
      <c r="F228" t="s">
        <v>6</v>
      </c>
      <c r="G228" s="2">
        <v>7281.51</v>
      </c>
      <c r="H228">
        <v>3</v>
      </c>
      <c r="I228" t="s">
        <v>5</v>
      </c>
      <c r="J228" s="1"/>
    </row>
    <row r="229" spans="1:10" x14ac:dyDescent="0.2">
      <c r="A229">
        <v>10231</v>
      </c>
      <c r="B229" t="s">
        <v>2</v>
      </c>
      <c r="C229">
        <v>61</v>
      </c>
      <c r="D229" s="3">
        <v>156.29999999999998</v>
      </c>
      <c r="E229" s="3">
        <v>132.4</v>
      </c>
      <c r="F229" t="s">
        <v>6</v>
      </c>
      <c r="G229" s="2">
        <v>13429.04</v>
      </c>
      <c r="H229">
        <v>0</v>
      </c>
      <c r="I229" t="s">
        <v>5</v>
      </c>
      <c r="J229" s="1"/>
    </row>
    <row r="230" spans="1:10" x14ac:dyDescent="0.2">
      <c r="A230">
        <v>10232</v>
      </c>
      <c r="B230" t="s">
        <v>2</v>
      </c>
      <c r="C230">
        <v>19</v>
      </c>
      <c r="D230" s="3">
        <v>167.9</v>
      </c>
      <c r="E230" s="3">
        <v>181.7</v>
      </c>
      <c r="F230" t="s">
        <v>6</v>
      </c>
      <c r="G230" s="2">
        <v>2709.1200000000003</v>
      </c>
      <c r="H230">
        <v>1</v>
      </c>
      <c r="I230" t="s">
        <v>5</v>
      </c>
      <c r="J230" s="1"/>
    </row>
    <row r="231" spans="1:10" x14ac:dyDescent="0.2">
      <c r="A231">
        <v>10233</v>
      </c>
      <c r="B231" t="s">
        <v>3</v>
      </c>
      <c r="C231">
        <v>29</v>
      </c>
      <c r="D231" s="3">
        <v>168.5</v>
      </c>
      <c r="E231" s="3">
        <v>154</v>
      </c>
      <c r="F231" t="s">
        <v>6</v>
      </c>
      <c r="G231" s="2">
        <v>16657.719999999998</v>
      </c>
      <c r="H231">
        <v>1</v>
      </c>
      <c r="I231" t="s">
        <v>4</v>
      </c>
      <c r="J231" s="1"/>
    </row>
    <row r="232" spans="1:10" x14ac:dyDescent="0.2">
      <c r="A232">
        <v>10234</v>
      </c>
      <c r="B232" t="s">
        <v>0</v>
      </c>
      <c r="C232">
        <v>33</v>
      </c>
      <c r="D232" s="3">
        <v>165.79999999999998</v>
      </c>
      <c r="E232" s="3">
        <v>123.6</v>
      </c>
      <c r="F232" t="s">
        <v>7</v>
      </c>
      <c r="G232" s="2">
        <v>6666.25</v>
      </c>
      <c r="H232">
        <v>5</v>
      </c>
      <c r="I232" t="s">
        <v>5</v>
      </c>
      <c r="J232" s="1"/>
    </row>
    <row r="233" spans="1:10" x14ac:dyDescent="0.2">
      <c r="A233">
        <v>10235</v>
      </c>
      <c r="B233" t="s">
        <v>3</v>
      </c>
      <c r="C233">
        <v>52</v>
      </c>
      <c r="D233" s="3">
        <v>181.29999999999998</v>
      </c>
      <c r="E233" s="3">
        <v>195.6</v>
      </c>
      <c r="F233" t="s">
        <v>7</v>
      </c>
      <c r="G233" s="2">
        <v>24869.84</v>
      </c>
      <c r="H233">
        <v>3</v>
      </c>
      <c r="I233" t="s">
        <v>4</v>
      </c>
      <c r="J233" s="1"/>
    </row>
    <row r="234" spans="1:10" x14ac:dyDescent="0.2">
      <c r="A234">
        <v>10236</v>
      </c>
      <c r="B234" t="s">
        <v>3</v>
      </c>
      <c r="C234">
        <v>63</v>
      </c>
      <c r="D234" s="3">
        <v>171.29999999999998</v>
      </c>
      <c r="E234" s="3">
        <v>185.5</v>
      </c>
      <c r="F234" t="s">
        <v>6</v>
      </c>
      <c r="G234" s="2">
        <v>29523.17</v>
      </c>
      <c r="H234">
        <v>0</v>
      </c>
      <c r="I234" t="s">
        <v>4</v>
      </c>
      <c r="J234" s="1"/>
    </row>
    <row r="235" spans="1:10" x14ac:dyDescent="0.2">
      <c r="A235">
        <v>10237</v>
      </c>
      <c r="B235" t="s">
        <v>3</v>
      </c>
      <c r="C235">
        <v>54</v>
      </c>
      <c r="D235" s="3">
        <v>158</v>
      </c>
      <c r="E235" s="3">
        <v>154.69999999999999</v>
      </c>
      <c r="F235" t="s">
        <v>7</v>
      </c>
      <c r="G235" s="2">
        <v>10435.07</v>
      </c>
      <c r="H235">
        <v>0</v>
      </c>
      <c r="I235" t="s">
        <v>5</v>
      </c>
      <c r="J235" s="1"/>
    </row>
    <row r="236" spans="1:10" x14ac:dyDescent="0.2">
      <c r="A236">
        <v>10238</v>
      </c>
      <c r="B236" t="s">
        <v>3</v>
      </c>
      <c r="C236">
        <v>18</v>
      </c>
      <c r="D236" s="3">
        <v>170.4</v>
      </c>
      <c r="E236" s="3">
        <v>232.29999999999998</v>
      </c>
      <c r="F236" t="s">
        <v>6</v>
      </c>
      <c r="G236" s="2">
        <v>2200.84</v>
      </c>
      <c r="H236">
        <v>0</v>
      </c>
      <c r="I236" t="s">
        <v>5</v>
      </c>
      <c r="J236" s="1"/>
    </row>
    <row r="237" spans="1:10" x14ac:dyDescent="0.2">
      <c r="A237">
        <v>10239</v>
      </c>
      <c r="B237" t="s">
        <v>3</v>
      </c>
      <c r="C237">
        <v>34</v>
      </c>
      <c r="D237" s="3">
        <v>171.6</v>
      </c>
      <c r="E237" s="3">
        <v>196.1</v>
      </c>
      <c r="F237" t="s">
        <v>6</v>
      </c>
      <c r="G237" s="2">
        <v>37701.880000000005</v>
      </c>
      <c r="H237">
        <v>1</v>
      </c>
      <c r="I237" t="s">
        <v>4</v>
      </c>
      <c r="J237" s="1"/>
    </row>
    <row r="238" spans="1:10" x14ac:dyDescent="0.2">
      <c r="A238">
        <v>10240</v>
      </c>
      <c r="B238" t="s">
        <v>2</v>
      </c>
      <c r="C238">
        <v>34</v>
      </c>
      <c r="D238" s="3">
        <v>173.79999999999998</v>
      </c>
      <c r="E238" s="3">
        <v>240.2</v>
      </c>
      <c r="F238" t="s">
        <v>7</v>
      </c>
      <c r="G238" s="2">
        <v>20009.64</v>
      </c>
      <c r="H238">
        <v>1</v>
      </c>
      <c r="I238" t="s">
        <v>4</v>
      </c>
      <c r="J238" s="1"/>
    </row>
    <row r="239" spans="1:10" x14ac:dyDescent="0.2">
      <c r="A239">
        <v>10241</v>
      </c>
      <c r="B239" t="s">
        <v>2</v>
      </c>
      <c r="C239">
        <v>26</v>
      </c>
      <c r="D239" s="3">
        <v>164.1</v>
      </c>
      <c r="E239" s="3">
        <v>176.79999999999998</v>
      </c>
      <c r="F239" t="s">
        <v>7</v>
      </c>
      <c r="G239" s="2">
        <v>3292.53</v>
      </c>
      <c r="H239">
        <v>1</v>
      </c>
      <c r="I239" t="s">
        <v>5</v>
      </c>
      <c r="J239" s="1"/>
    </row>
    <row r="240" spans="1:10" x14ac:dyDescent="0.2">
      <c r="A240">
        <v>10242</v>
      </c>
      <c r="B240" t="s">
        <v>0</v>
      </c>
      <c r="C240">
        <v>60</v>
      </c>
      <c r="D240" s="3">
        <v>170.1</v>
      </c>
      <c r="E240" s="3">
        <v>229.4</v>
      </c>
      <c r="F240" t="s">
        <v>6</v>
      </c>
      <c r="G240" s="2">
        <v>12644.59</v>
      </c>
      <c r="H240">
        <v>0</v>
      </c>
      <c r="I240" t="s">
        <v>5</v>
      </c>
      <c r="J240" s="1"/>
    </row>
    <row r="241" spans="1:10" x14ac:dyDescent="0.2">
      <c r="A241">
        <v>10243</v>
      </c>
      <c r="B241" t="s">
        <v>1</v>
      </c>
      <c r="C241">
        <v>44</v>
      </c>
      <c r="D241" s="3">
        <v>154.5</v>
      </c>
      <c r="E241" s="3">
        <v>216.1</v>
      </c>
      <c r="F241" t="s">
        <v>6</v>
      </c>
      <c r="G241" s="2">
        <v>8211.11</v>
      </c>
      <c r="H241">
        <v>2</v>
      </c>
      <c r="I241" t="s">
        <v>5</v>
      </c>
      <c r="J241" s="1"/>
    </row>
    <row r="242" spans="1:10" x14ac:dyDescent="0.2">
      <c r="A242">
        <v>10244</v>
      </c>
      <c r="B242" t="s">
        <v>2</v>
      </c>
      <c r="C242">
        <v>32</v>
      </c>
      <c r="D242" s="3">
        <v>164.2</v>
      </c>
      <c r="E242" s="3">
        <v>168.79999999999998</v>
      </c>
      <c r="F242" t="s">
        <v>6</v>
      </c>
      <c r="G242" s="2">
        <v>6128.8</v>
      </c>
      <c r="H242">
        <v>3</v>
      </c>
      <c r="I242" t="s">
        <v>5</v>
      </c>
      <c r="J242" s="1"/>
    </row>
    <row r="243" spans="1:10" x14ac:dyDescent="0.2">
      <c r="A243">
        <v>10245</v>
      </c>
      <c r="B243" t="s">
        <v>1</v>
      </c>
      <c r="C243">
        <v>18</v>
      </c>
      <c r="D243" s="3">
        <v>178.2</v>
      </c>
      <c r="E243" s="3">
        <v>239.5</v>
      </c>
      <c r="F243" t="s">
        <v>6</v>
      </c>
      <c r="G243" s="2">
        <v>18223.46</v>
      </c>
      <c r="H243">
        <v>3</v>
      </c>
      <c r="I243" t="s">
        <v>4</v>
      </c>
      <c r="J243" s="1"/>
    </row>
    <row r="244" spans="1:10" x14ac:dyDescent="0.2">
      <c r="A244">
        <v>10246</v>
      </c>
      <c r="B244" t="s">
        <v>2</v>
      </c>
      <c r="C244">
        <v>32</v>
      </c>
      <c r="D244" s="3">
        <v>171.7</v>
      </c>
      <c r="E244" s="3">
        <v>237.7</v>
      </c>
      <c r="F244" t="s">
        <v>7</v>
      </c>
      <c r="G244" s="2">
        <v>21472.48</v>
      </c>
      <c r="H244">
        <v>4</v>
      </c>
      <c r="I244" t="s">
        <v>4</v>
      </c>
      <c r="J244" s="1"/>
    </row>
    <row r="245" spans="1:10" x14ac:dyDescent="0.2">
      <c r="A245">
        <v>10247</v>
      </c>
      <c r="B245" t="s">
        <v>1</v>
      </c>
      <c r="C245">
        <v>18</v>
      </c>
      <c r="D245" s="3">
        <v>181.5</v>
      </c>
      <c r="E245" s="3">
        <v>160.69999999999999</v>
      </c>
      <c r="F245" t="s">
        <v>6</v>
      </c>
      <c r="G245" s="2">
        <v>11482.64</v>
      </c>
      <c r="H245">
        <v>0</v>
      </c>
      <c r="I245" t="s">
        <v>5</v>
      </c>
      <c r="J245" s="1"/>
    </row>
    <row r="246" spans="1:10" x14ac:dyDescent="0.2">
      <c r="A246">
        <v>10248</v>
      </c>
      <c r="B246" t="s">
        <v>0</v>
      </c>
      <c r="C246">
        <v>58</v>
      </c>
      <c r="D246" s="3">
        <v>181.1</v>
      </c>
      <c r="E246" s="3">
        <v>242.5</v>
      </c>
      <c r="F246" t="s">
        <v>6</v>
      </c>
      <c r="G246" s="2">
        <v>11848.15</v>
      </c>
      <c r="H246">
        <v>0</v>
      </c>
      <c r="I246" t="s">
        <v>5</v>
      </c>
      <c r="J246" s="1"/>
    </row>
    <row r="247" spans="1:10" x14ac:dyDescent="0.2">
      <c r="A247">
        <v>10249</v>
      </c>
      <c r="B247" t="s">
        <v>3</v>
      </c>
      <c r="C247">
        <v>49</v>
      </c>
      <c r="D247" s="3">
        <v>160.9</v>
      </c>
      <c r="E247" s="3">
        <v>170.7</v>
      </c>
      <c r="F247" t="s">
        <v>6</v>
      </c>
      <c r="G247" s="2">
        <v>10370.92</v>
      </c>
      <c r="H247">
        <v>2</v>
      </c>
      <c r="I247" t="s">
        <v>5</v>
      </c>
      <c r="J247" s="1"/>
    </row>
    <row r="248" spans="1:10" x14ac:dyDescent="0.2">
      <c r="A248">
        <v>10250</v>
      </c>
      <c r="B248" t="s">
        <v>1</v>
      </c>
      <c r="C248">
        <v>51</v>
      </c>
      <c r="D248" s="3">
        <v>177.1</v>
      </c>
      <c r="E248" s="3">
        <v>199.7</v>
      </c>
      <c r="F248" t="s">
        <v>6</v>
      </c>
      <c r="G248" s="2">
        <v>9877.61</v>
      </c>
      <c r="H248">
        <v>1</v>
      </c>
      <c r="I248" t="s">
        <v>5</v>
      </c>
      <c r="J248" s="1"/>
    </row>
    <row r="249" spans="1:10" x14ac:dyDescent="0.2">
      <c r="A249">
        <v>10251</v>
      </c>
      <c r="B249" t="s">
        <v>2</v>
      </c>
      <c r="C249">
        <v>34</v>
      </c>
      <c r="D249" s="3">
        <v>182.79999999999998</v>
      </c>
      <c r="E249" s="3">
        <v>284.10000000000002</v>
      </c>
      <c r="F249" t="s">
        <v>6</v>
      </c>
      <c r="G249" s="2">
        <v>43943.880000000005</v>
      </c>
      <c r="H249">
        <v>1</v>
      </c>
      <c r="I249" t="s">
        <v>4</v>
      </c>
      <c r="J249" s="1"/>
    </row>
    <row r="250" spans="1:10" x14ac:dyDescent="0.2">
      <c r="A250">
        <v>10252</v>
      </c>
      <c r="B250" t="s">
        <v>0</v>
      </c>
      <c r="C250">
        <v>46</v>
      </c>
      <c r="D250" s="3">
        <v>183.6</v>
      </c>
      <c r="E250" s="3">
        <v>215.29999999999998</v>
      </c>
      <c r="F250" t="s">
        <v>7</v>
      </c>
      <c r="G250" s="2">
        <v>10096.969999999999</v>
      </c>
      <c r="H250">
        <v>5</v>
      </c>
      <c r="I250" t="s">
        <v>5</v>
      </c>
      <c r="J250" s="1"/>
    </row>
    <row r="251" spans="1:10" x14ac:dyDescent="0.2">
      <c r="A251">
        <v>10253</v>
      </c>
      <c r="B251" t="s">
        <v>1</v>
      </c>
      <c r="C251">
        <v>27</v>
      </c>
      <c r="D251" s="3">
        <v>162.6</v>
      </c>
      <c r="E251" s="3">
        <v>110.19999999999999</v>
      </c>
      <c r="F251" t="s">
        <v>7</v>
      </c>
      <c r="G251" s="2">
        <v>2498.42</v>
      </c>
      <c r="H251">
        <v>0</v>
      </c>
      <c r="I251" t="s">
        <v>5</v>
      </c>
      <c r="J251" s="1"/>
    </row>
    <row r="252" spans="1:10" x14ac:dyDescent="0.2">
      <c r="A252">
        <v>10254</v>
      </c>
      <c r="B252" t="s">
        <v>0</v>
      </c>
      <c r="C252">
        <v>21</v>
      </c>
      <c r="D252" s="3">
        <v>171.9</v>
      </c>
      <c r="E252" s="3">
        <v>253.6</v>
      </c>
      <c r="F252" t="s">
        <v>7</v>
      </c>
      <c r="G252" s="2">
        <v>17942.109999999997</v>
      </c>
      <c r="H252">
        <v>4</v>
      </c>
      <c r="I252" t="s">
        <v>4</v>
      </c>
      <c r="J252" s="1"/>
    </row>
    <row r="253" spans="1:10" x14ac:dyDescent="0.2">
      <c r="A253">
        <v>10255</v>
      </c>
      <c r="B253" t="s">
        <v>0</v>
      </c>
      <c r="C253">
        <v>19</v>
      </c>
      <c r="D253" s="3">
        <v>174.1</v>
      </c>
      <c r="E253" s="3">
        <v>230</v>
      </c>
      <c r="F253" t="s">
        <v>7</v>
      </c>
      <c r="G253" s="2">
        <v>1261.8599999999999</v>
      </c>
      <c r="H253">
        <v>0</v>
      </c>
      <c r="I253" t="s">
        <v>5</v>
      </c>
      <c r="J253" s="1"/>
    </row>
    <row r="254" spans="1:10" x14ac:dyDescent="0.2">
      <c r="A254">
        <v>10256</v>
      </c>
      <c r="B254" t="s">
        <v>3</v>
      </c>
      <c r="C254">
        <v>24</v>
      </c>
      <c r="D254" s="3">
        <v>163.6</v>
      </c>
      <c r="E254" s="3">
        <v>140.29999999999998</v>
      </c>
      <c r="F254" t="s">
        <v>6</v>
      </c>
      <c r="G254" s="2">
        <v>14571.9</v>
      </c>
      <c r="H254">
        <v>0</v>
      </c>
      <c r="I254" t="s">
        <v>4</v>
      </c>
      <c r="J254" s="1"/>
    </row>
    <row r="255" spans="1:10" x14ac:dyDescent="0.2">
      <c r="A255">
        <v>10257</v>
      </c>
      <c r="B255" t="s">
        <v>1</v>
      </c>
      <c r="C255">
        <v>48</v>
      </c>
      <c r="D255" s="3">
        <v>161.5</v>
      </c>
      <c r="E255" s="3">
        <v>184.1</v>
      </c>
      <c r="F255" t="s">
        <v>6</v>
      </c>
      <c r="G255" s="2">
        <v>24180.94</v>
      </c>
      <c r="H255">
        <v>3</v>
      </c>
      <c r="I255" t="s">
        <v>4</v>
      </c>
      <c r="J255" s="1"/>
    </row>
    <row r="256" spans="1:10" x14ac:dyDescent="0.2">
      <c r="A256">
        <v>10258</v>
      </c>
      <c r="B256" t="s">
        <v>3</v>
      </c>
      <c r="C256">
        <v>56</v>
      </c>
      <c r="D256" s="3">
        <v>164.1</v>
      </c>
      <c r="E256" s="3">
        <v>216.5</v>
      </c>
      <c r="F256" t="s">
        <v>6</v>
      </c>
      <c r="G256" s="2">
        <v>11657.72</v>
      </c>
      <c r="H256">
        <v>0</v>
      </c>
      <c r="I256" t="s">
        <v>5</v>
      </c>
      <c r="J256" s="1"/>
    </row>
    <row r="257" spans="1:10" x14ac:dyDescent="0.2">
      <c r="A257">
        <v>10259</v>
      </c>
      <c r="B257" t="s">
        <v>2</v>
      </c>
      <c r="C257">
        <v>21</v>
      </c>
      <c r="D257" s="3">
        <v>164.29999999999998</v>
      </c>
      <c r="E257" s="3">
        <v>171.9</v>
      </c>
      <c r="F257" t="s">
        <v>6</v>
      </c>
      <c r="G257" s="2">
        <v>3579.8300000000004</v>
      </c>
      <c r="H257">
        <v>2</v>
      </c>
      <c r="I257" t="s">
        <v>5</v>
      </c>
      <c r="J257" s="1"/>
    </row>
    <row r="258" spans="1:10" x14ac:dyDescent="0.2">
      <c r="A258">
        <v>10260</v>
      </c>
      <c r="B258" t="s">
        <v>3</v>
      </c>
      <c r="C258">
        <v>23</v>
      </c>
      <c r="D258" s="3">
        <v>170.79999999999998</v>
      </c>
      <c r="E258" s="3">
        <v>200.29999999999998</v>
      </c>
      <c r="F258" t="s">
        <v>6</v>
      </c>
      <c r="G258" s="2">
        <v>2899.4900000000002</v>
      </c>
      <c r="H258">
        <v>0</v>
      </c>
      <c r="I258" t="s">
        <v>5</v>
      </c>
      <c r="J258" s="1"/>
    </row>
    <row r="259" spans="1:10" x14ac:dyDescent="0.2">
      <c r="A259">
        <v>10261</v>
      </c>
      <c r="B259" t="s">
        <v>1</v>
      </c>
      <c r="C259">
        <v>29</v>
      </c>
      <c r="D259" s="3">
        <v>172.29999999999998</v>
      </c>
      <c r="E259" s="3">
        <v>239.79999999999998</v>
      </c>
      <c r="F259" t="s">
        <v>6</v>
      </c>
      <c r="G259" s="2">
        <v>19107.78</v>
      </c>
      <c r="H259">
        <v>1</v>
      </c>
      <c r="I259" t="s">
        <v>4</v>
      </c>
      <c r="J259" s="1"/>
    </row>
    <row r="260" spans="1:10" x14ac:dyDescent="0.2">
      <c r="A260">
        <v>10262</v>
      </c>
      <c r="B260" t="s">
        <v>3</v>
      </c>
      <c r="C260">
        <v>56</v>
      </c>
      <c r="D260" s="3">
        <v>160.79999999999998</v>
      </c>
      <c r="E260" s="3">
        <v>226.9</v>
      </c>
      <c r="F260" t="s">
        <v>6</v>
      </c>
      <c r="G260" s="2">
        <v>11658.380000000001</v>
      </c>
      <c r="H260">
        <v>0</v>
      </c>
      <c r="I260" t="s">
        <v>5</v>
      </c>
      <c r="J260" s="1"/>
    </row>
    <row r="261" spans="1:10" x14ac:dyDescent="0.2">
      <c r="A261">
        <v>10263</v>
      </c>
      <c r="B261" t="s">
        <v>3</v>
      </c>
      <c r="C261">
        <v>43</v>
      </c>
      <c r="D261" s="3">
        <v>171.5</v>
      </c>
      <c r="E261" s="3">
        <v>204.5</v>
      </c>
      <c r="F261" t="s">
        <v>7</v>
      </c>
      <c r="G261" s="2">
        <v>6837.37</v>
      </c>
      <c r="H261">
        <v>0</v>
      </c>
      <c r="I261" t="s">
        <v>5</v>
      </c>
      <c r="J261" s="1"/>
    </row>
    <row r="262" spans="1:10" x14ac:dyDescent="0.2">
      <c r="A262">
        <v>10264</v>
      </c>
      <c r="B262" t="s">
        <v>3</v>
      </c>
      <c r="C262">
        <v>50</v>
      </c>
      <c r="D262" s="3">
        <v>160.6</v>
      </c>
      <c r="E262" s="3">
        <v>151.29999999999998</v>
      </c>
      <c r="F262" t="s">
        <v>7</v>
      </c>
      <c r="G262" s="2">
        <v>25333.34</v>
      </c>
      <c r="H262">
        <v>2</v>
      </c>
      <c r="I262" t="s">
        <v>5</v>
      </c>
      <c r="J262" s="1"/>
    </row>
    <row r="263" spans="1:10" x14ac:dyDescent="0.2">
      <c r="A263">
        <v>10265</v>
      </c>
      <c r="B263" t="s">
        <v>1</v>
      </c>
      <c r="C263">
        <v>18</v>
      </c>
      <c r="D263" s="3">
        <v>170.2</v>
      </c>
      <c r="E263" s="3">
        <v>189.9</v>
      </c>
      <c r="F263" t="s">
        <v>6</v>
      </c>
      <c r="G263" s="2">
        <v>1631.83</v>
      </c>
      <c r="H263">
        <v>0</v>
      </c>
      <c r="I263" t="s">
        <v>5</v>
      </c>
      <c r="J263" s="1"/>
    </row>
    <row r="264" spans="1:10" x14ac:dyDescent="0.2">
      <c r="A264">
        <v>10266</v>
      </c>
      <c r="B264" t="s">
        <v>0</v>
      </c>
      <c r="C264">
        <v>37</v>
      </c>
      <c r="D264" s="3">
        <v>168</v>
      </c>
      <c r="E264" s="3">
        <v>171.79999999999998</v>
      </c>
      <c r="F264" t="s">
        <v>7</v>
      </c>
      <c r="G264" s="2">
        <v>4646.76</v>
      </c>
      <c r="H264">
        <v>0</v>
      </c>
      <c r="I264" t="s">
        <v>5</v>
      </c>
      <c r="J264" s="1"/>
    </row>
    <row r="265" spans="1:10" x14ac:dyDescent="0.2">
      <c r="A265">
        <v>10267</v>
      </c>
      <c r="B265" t="s">
        <v>0</v>
      </c>
      <c r="C265">
        <v>52</v>
      </c>
      <c r="D265" s="3">
        <v>181.2</v>
      </c>
      <c r="E265" s="3">
        <v>317.70000000000005</v>
      </c>
      <c r="F265" t="s">
        <v>7</v>
      </c>
      <c r="G265" s="2">
        <v>10325.210000000001</v>
      </c>
      <c r="H265">
        <v>2</v>
      </c>
      <c r="I265" t="s">
        <v>5</v>
      </c>
      <c r="J265" s="1"/>
    </row>
    <row r="266" spans="1:10" x14ac:dyDescent="0.2">
      <c r="A266">
        <v>10268</v>
      </c>
      <c r="B266" t="s">
        <v>0</v>
      </c>
      <c r="C266">
        <v>62</v>
      </c>
      <c r="D266" s="3">
        <v>158.9</v>
      </c>
      <c r="E266" s="3">
        <v>230.79999999999998</v>
      </c>
      <c r="F266" t="s">
        <v>7</v>
      </c>
      <c r="G266" s="2">
        <v>12979.36</v>
      </c>
      <c r="H266">
        <v>0</v>
      </c>
      <c r="I266" t="s">
        <v>5</v>
      </c>
      <c r="J266" s="1"/>
    </row>
    <row r="267" spans="1:10" x14ac:dyDescent="0.2">
      <c r="A267">
        <v>10269</v>
      </c>
      <c r="B267" t="s">
        <v>0</v>
      </c>
      <c r="C267">
        <v>41</v>
      </c>
      <c r="D267" s="3">
        <v>183.29999999999998</v>
      </c>
      <c r="E267" s="3">
        <v>251.1</v>
      </c>
      <c r="F267" t="s">
        <v>7</v>
      </c>
      <c r="G267" s="2">
        <v>6282.24</v>
      </c>
      <c r="H267">
        <v>1</v>
      </c>
      <c r="I267" t="s">
        <v>5</v>
      </c>
      <c r="J267" s="1"/>
    </row>
    <row r="268" spans="1:10" x14ac:dyDescent="0.2">
      <c r="A268">
        <v>10270</v>
      </c>
      <c r="B268" t="s">
        <v>2</v>
      </c>
      <c r="C268">
        <v>37</v>
      </c>
      <c r="D268" s="3">
        <v>160.6</v>
      </c>
      <c r="E268" s="3">
        <v>164.5</v>
      </c>
      <c r="F268" t="s">
        <v>7</v>
      </c>
      <c r="G268" s="2">
        <v>6198.76</v>
      </c>
      <c r="H268">
        <v>2</v>
      </c>
      <c r="I268" t="s">
        <v>5</v>
      </c>
      <c r="J268" s="1"/>
    </row>
    <row r="269" spans="1:10" x14ac:dyDescent="0.2">
      <c r="A269">
        <v>10271</v>
      </c>
      <c r="B269" t="s">
        <v>1</v>
      </c>
      <c r="C269">
        <v>55</v>
      </c>
      <c r="D269" s="3">
        <v>186.9</v>
      </c>
      <c r="E269" s="3">
        <v>274.20000000000005</v>
      </c>
      <c r="F269" t="s">
        <v>6</v>
      </c>
      <c r="G269" s="2">
        <v>44423.810000000005</v>
      </c>
      <c r="H269">
        <v>0</v>
      </c>
      <c r="I269" t="s">
        <v>4</v>
      </c>
      <c r="J269" s="1"/>
    </row>
    <row r="270" spans="1:10" x14ac:dyDescent="0.2">
      <c r="A270">
        <v>10272</v>
      </c>
      <c r="B270" t="s">
        <v>3</v>
      </c>
      <c r="C270">
        <v>27</v>
      </c>
      <c r="D270" s="3">
        <v>158.6</v>
      </c>
      <c r="E270" s="3">
        <v>164.2</v>
      </c>
      <c r="F270" t="s">
        <v>6</v>
      </c>
      <c r="G270" s="2">
        <v>3558.63</v>
      </c>
      <c r="H270">
        <v>0</v>
      </c>
      <c r="I270" t="s">
        <v>5</v>
      </c>
      <c r="J270" s="1"/>
    </row>
    <row r="271" spans="1:10" x14ac:dyDescent="0.2">
      <c r="A271">
        <v>10273</v>
      </c>
      <c r="B271" t="s">
        <v>3</v>
      </c>
      <c r="C271">
        <v>21</v>
      </c>
      <c r="D271" s="3">
        <v>164.1</v>
      </c>
      <c r="E271" s="3">
        <v>188.2</v>
      </c>
      <c r="F271" t="s">
        <v>7</v>
      </c>
      <c r="G271" s="2">
        <v>2102.2700000000004</v>
      </c>
      <c r="H271">
        <v>0</v>
      </c>
      <c r="I271" t="s">
        <v>5</v>
      </c>
      <c r="J271" s="1"/>
    </row>
    <row r="272" spans="1:10" x14ac:dyDescent="0.2">
      <c r="A272">
        <v>10274</v>
      </c>
      <c r="B272" t="s">
        <v>1</v>
      </c>
      <c r="C272">
        <v>27</v>
      </c>
      <c r="D272" s="3">
        <v>178.9</v>
      </c>
      <c r="E272" s="3">
        <v>141.9</v>
      </c>
      <c r="F272" t="s">
        <v>6</v>
      </c>
      <c r="G272" s="2">
        <v>37133.9</v>
      </c>
      <c r="H272">
        <v>0</v>
      </c>
      <c r="I272" t="s">
        <v>4</v>
      </c>
      <c r="J272" s="1"/>
    </row>
    <row r="273" spans="1:10" x14ac:dyDescent="0.2">
      <c r="A273">
        <v>10275</v>
      </c>
      <c r="B273" t="s">
        <v>0</v>
      </c>
      <c r="C273">
        <v>61</v>
      </c>
      <c r="D273" s="3">
        <v>173</v>
      </c>
      <c r="E273" s="3">
        <v>234.79999999999998</v>
      </c>
      <c r="F273" t="s">
        <v>7</v>
      </c>
      <c r="G273" s="2">
        <v>47403.88</v>
      </c>
      <c r="H273">
        <v>1</v>
      </c>
      <c r="I273" t="s">
        <v>4</v>
      </c>
      <c r="J273" s="1"/>
    </row>
    <row r="274" spans="1:10" x14ac:dyDescent="0.2">
      <c r="A274">
        <v>10276</v>
      </c>
      <c r="B274" t="s">
        <v>0</v>
      </c>
      <c r="C274">
        <v>51</v>
      </c>
      <c r="D274" s="3">
        <v>172.5</v>
      </c>
      <c r="E274" s="3">
        <v>255.4</v>
      </c>
      <c r="F274" t="s">
        <v>7</v>
      </c>
      <c r="G274" s="2">
        <v>8798.6</v>
      </c>
      <c r="H274">
        <v>0</v>
      </c>
      <c r="I274" t="s">
        <v>5</v>
      </c>
      <c r="J274" s="1"/>
    </row>
    <row r="275" spans="1:10" x14ac:dyDescent="0.2">
      <c r="A275">
        <v>10277</v>
      </c>
      <c r="B275" t="s">
        <v>2</v>
      </c>
      <c r="C275">
        <v>53</v>
      </c>
      <c r="D275" s="3">
        <v>165.6</v>
      </c>
      <c r="E275" s="3">
        <v>149.29999999999998</v>
      </c>
      <c r="F275" t="s">
        <v>7</v>
      </c>
      <c r="G275" s="2">
        <v>10461.98</v>
      </c>
      <c r="H275">
        <v>1</v>
      </c>
      <c r="I275" t="s">
        <v>5</v>
      </c>
      <c r="J275" s="1"/>
    </row>
    <row r="276" spans="1:10" x14ac:dyDescent="0.2">
      <c r="A276">
        <v>10278</v>
      </c>
      <c r="B276" t="s">
        <v>2</v>
      </c>
      <c r="C276">
        <v>61</v>
      </c>
      <c r="D276" s="3">
        <v>170.79999999999998</v>
      </c>
      <c r="E276" s="3">
        <v>238.6</v>
      </c>
      <c r="F276" t="s">
        <v>7</v>
      </c>
      <c r="G276" s="2">
        <v>28868.67</v>
      </c>
      <c r="H276">
        <v>1</v>
      </c>
      <c r="I276" t="s">
        <v>4</v>
      </c>
      <c r="J276" s="1"/>
    </row>
    <row r="277" spans="1:10" x14ac:dyDescent="0.2">
      <c r="A277">
        <v>10279</v>
      </c>
      <c r="B277" t="s">
        <v>3</v>
      </c>
      <c r="C277">
        <v>37</v>
      </c>
      <c r="D277" s="3">
        <v>191.4</v>
      </c>
      <c r="E277" s="3">
        <v>241.4</v>
      </c>
      <c r="F277" t="s">
        <v>6</v>
      </c>
      <c r="G277" s="2">
        <v>37270.160000000003</v>
      </c>
      <c r="H277">
        <v>0</v>
      </c>
      <c r="I277" t="s">
        <v>4</v>
      </c>
      <c r="J277" s="1"/>
    </row>
    <row r="278" spans="1:10" x14ac:dyDescent="0.2">
      <c r="A278">
        <v>10280</v>
      </c>
      <c r="B278" t="s">
        <v>2</v>
      </c>
      <c r="C278">
        <v>19</v>
      </c>
      <c r="D278" s="3">
        <v>170.6</v>
      </c>
      <c r="E278" s="3">
        <v>237.79999999999998</v>
      </c>
      <c r="F278" t="s">
        <v>6</v>
      </c>
      <c r="G278" s="2">
        <v>17468.989999999998</v>
      </c>
      <c r="H278">
        <v>0</v>
      </c>
      <c r="I278" t="s">
        <v>4</v>
      </c>
      <c r="J278" s="1"/>
    </row>
    <row r="279" spans="1:10" x14ac:dyDescent="0.2">
      <c r="A279">
        <v>10281</v>
      </c>
      <c r="B279" t="s">
        <v>3</v>
      </c>
      <c r="C279">
        <v>35</v>
      </c>
      <c r="D279" s="3">
        <v>162.19999999999999</v>
      </c>
      <c r="E279" s="3">
        <v>184.5</v>
      </c>
      <c r="F279" t="s">
        <v>6</v>
      </c>
      <c r="G279" s="2">
        <v>5227.99</v>
      </c>
      <c r="H279">
        <v>0</v>
      </c>
      <c r="I279" t="s">
        <v>5</v>
      </c>
      <c r="J279" s="1"/>
    </row>
    <row r="280" spans="1:10" x14ac:dyDescent="0.2">
      <c r="A280">
        <v>10282</v>
      </c>
      <c r="B280" t="s">
        <v>2</v>
      </c>
      <c r="C280">
        <v>21</v>
      </c>
      <c r="D280" s="3">
        <v>173.6</v>
      </c>
      <c r="E280" s="3">
        <v>166</v>
      </c>
      <c r="F280" t="s">
        <v>7</v>
      </c>
      <c r="G280" s="2">
        <v>1909.53</v>
      </c>
      <c r="H280">
        <v>0</v>
      </c>
      <c r="I280" t="s">
        <v>5</v>
      </c>
      <c r="J280" s="1"/>
    </row>
    <row r="281" spans="1:10" x14ac:dyDescent="0.2">
      <c r="A281">
        <v>10283</v>
      </c>
      <c r="B281" t="s">
        <v>2</v>
      </c>
      <c r="C281">
        <v>26</v>
      </c>
      <c r="D281" s="3">
        <v>165.6</v>
      </c>
      <c r="E281" s="3">
        <v>160.19999999999999</v>
      </c>
      <c r="F281" t="s">
        <v>6</v>
      </c>
      <c r="G281" s="2">
        <v>3176.82</v>
      </c>
      <c r="H281">
        <v>0</v>
      </c>
      <c r="I281" t="s">
        <v>5</v>
      </c>
      <c r="J281" s="1"/>
    </row>
    <row r="282" spans="1:10" x14ac:dyDescent="0.2">
      <c r="A282">
        <v>10284</v>
      </c>
      <c r="B282" t="s">
        <v>2</v>
      </c>
      <c r="C282">
        <v>23</v>
      </c>
      <c r="D282" s="3">
        <v>157</v>
      </c>
      <c r="E282" s="3">
        <v>202.4</v>
      </c>
      <c r="F282" t="s">
        <v>6</v>
      </c>
      <c r="G282" s="2">
        <v>2690.1200000000003</v>
      </c>
      <c r="H282">
        <v>0</v>
      </c>
      <c r="I282" t="s">
        <v>5</v>
      </c>
      <c r="J282" s="1"/>
    </row>
    <row r="283" spans="1:10" x14ac:dyDescent="0.2">
      <c r="A283">
        <v>10285</v>
      </c>
      <c r="B283" t="s">
        <v>2</v>
      </c>
      <c r="C283">
        <v>39</v>
      </c>
      <c r="D283" s="3">
        <v>161.29999999999998</v>
      </c>
      <c r="E283" s="3">
        <v>183</v>
      </c>
      <c r="F283" t="s">
        <v>7</v>
      </c>
      <c r="G283" s="2">
        <v>6123.5700000000006</v>
      </c>
      <c r="H283">
        <v>1</v>
      </c>
      <c r="I283" t="s">
        <v>5</v>
      </c>
      <c r="J283" s="1"/>
    </row>
    <row r="284" spans="1:10" x14ac:dyDescent="0.2">
      <c r="A284">
        <v>10286</v>
      </c>
      <c r="B284" t="s">
        <v>0</v>
      </c>
      <c r="C284">
        <v>64</v>
      </c>
      <c r="D284" s="3">
        <v>183.5</v>
      </c>
      <c r="E284" s="3">
        <v>212.79999999999998</v>
      </c>
      <c r="F284" t="s">
        <v>7</v>
      </c>
      <c r="G284" s="2">
        <v>14988.44</v>
      </c>
      <c r="H284">
        <v>2</v>
      </c>
      <c r="I284" t="s">
        <v>5</v>
      </c>
      <c r="J284" s="1"/>
    </row>
    <row r="285" spans="1:10" x14ac:dyDescent="0.2">
      <c r="A285">
        <v>10287</v>
      </c>
      <c r="B285" t="s">
        <v>2</v>
      </c>
      <c r="C285">
        <v>28</v>
      </c>
      <c r="D285" s="3">
        <v>162.6</v>
      </c>
      <c r="E285" s="3">
        <v>162.1</v>
      </c>
      <c r="F285" t="s">
        <v>6</v>
      </c>
      <c r="G285" s="2">
        <v>4719.74</v>
      </c>
      <c r="H285">
        <v>2</v>
      </c>
      <c r="I285" t="s">
        <v>5</v>
      </c>
      <c r="J285" s="1"/>
    </row>
    <row r="286" spans="1:10" x14ac:dyDescent="0.2">
      <c r="A286">
        <v>10288</v>
      </c>
      <c r="B286" t="s">
        <v>2</v>
      </c>
      <c r="C286">
        <v>19</v>
      </c>
      <c r="D286" s="3">
        <v>165</v>
      </c>
      <c r="E286" s="3">
        <v>157.19999999999999</v>
      </c>
      <c r="F286" t="s">
        <v>6</v>
      </c>
      <c r="G286" s="2">
        <v>2130.6800000000003</v>
      </c>
      <c r="H286">
        <v>0</v>
      </c>
      <c r="I286" t="s">
        <v>5</v>
      </c>
      <c r="J286" s="1"/>
    </row>
    <row r="287" spans="1:10" x14ac:dyDescent="0.2">
      <c r="A287">
        <v>10289</v>
      </c>
      <c r="B287" t="s">
        <v>1</v>
      </c>
      <c r="C287">
        <v>53</v>
      </c>
      <c r="D287" s="3">
        <v>186.79999999999998</v>
      </c>
      <c r="E287" s="3">
        <v>219.1</v>
      </c>
      <c r="F287" t="s">
        <v>6</v>
      </c>
      <c r="G287" s="2">
        <v>23244.799999999999</v>
      </c>
      <c r="H287">
        <v>1</v>
      </c>
      <c r="I287" t="s">
        <v>4</v>
      </c>
      <c r="J287" s="1"/>
    </row>
    <row r="288" spans="1:10" x14ac:dyDescent="0.2">
      <c r="A288">
        <v>10290</v>
      </c>
      <c r="B288" t="s">
        <v>0</v>
      </c>
      <c r="C288">
        <v>30</v>
      </c>
      <c r="D288" s="3">
        <v>181.1</v>
      </c>
      <c r="E288" s="3">
        <v>263</v>
      </c>
      <c r="F288" t="s">
        <v>7</v>
      </c>
      <c r="G288" s="2">
        <v>39241.450000000004</v>
      </c>
      <c r="H288">
        <v>2</v>
      </c>
      <c r="I288" t="s">
        <v>4</v>
      </c>
      <c r="J288" s="1"/>
    </row>
    <row r="289" spans="1:10" x14ac:dyDescent="0.2">
      <c r="A289">
        <v>10291</v>
      </c>
      <c r="B289" t="s">
        <v>3</v>
      </c>
      <c r="C289">
        <v>31</v>
      </c>
      <c r="D289" s="3">
        <v>179.29999999999998</v>
      </c>
      <c r="E289" s="3">
        <v>228.9</v>
      </c>
      <c r="F289" t="s">
        <v>6</v>
      </c>
      <c r="G289" s="2">
        <v>58571.08</v>
      </c>
      <c r="H289">
        <v>1</v>
      </c>
      <c r="I289" t="s">
        <v>4</v>
      </c>
      <c r="J289" s="1"/>
    </row>
    <row r="290" spans="1:10" x14ac:dyDescent="0.2">
      <c r="A290">
        <v>10292</v>
      </c>
      <c r="B290" t="s">
        <v>2</v>
      </c>
      <c r="C290">
        <v>59</v>
      </c>
      <c r="D290" s="3">
        <v>167.4</v>
      </c>
      <c r="E290" s="3">
        <v>241.79999999999998</v>
      </c>
      <c r="F290" t="s">
        <v>7</v>
      </c>
      <c r="G290" s="2">
        <v>12129.62</v>
      </c>
      <c r="H290">
        <v>0</v>
      </c>
      <c r="I290" t="s">
        <v>5</v>
      </c>
      <c r="J290" s="1"/>
    </row>
    <row r="291" spans="1:10" x14ac:dyDescent="0.2">
      <c r="A291">
        <v>10293</v>
      </c>
      <c r="B291" t="s">
        <v>3</v>
      </c>
      <c r="C291">
        <v>49</v>
      </c>
      <c r="D291" s="3">
        <v>166.4</v>
      </c>
      <c r="E291" s="3">
        <v>131.1</v>
      </c>
      <c r="F291" t="s">
        <v>7</v>
      </c>
      <c r="G291" s="2">
        <v>9288.0300000000007</v>
      </c>
      <c r="H291">
        <v>1</v>
      </c>
      <c r="I291" t="s">
        <v>5</v>
      </c>
      <c r="J291" s="1"/>
    </row>
    <row r="292" spans="1:10" x14ac:dyDescent="0.2">
      <c r="A292">
        <v>10294</v>
      </c>
      <c r="B292" t="s">
        <v>2</v>
      </c>
      <c r="C292">
        <v>57</v>
      </c>
      <c r="D292" s="3">
        <v>169</v>
      </c>
      <c r="E292" s="3">
        <v>250.5</v>
      </c>
      <c r="F292" t="s">
        <v>6</v>
      </c>
      <c r="G292" s="2">
        <v>43578.94</v>
      </c>
      <c r="H292">
        <v>0</v>
      </c>
      <c r="I292" t="s">
        <v>4</v>
      </c>
      <c r="J292" s="1"/>
    </row>
    <row r="293" spans="1:10" x14ac:dyDescent="0.2">
      <c r="A293">
        <v>10295</v>
      </c>
      <c r="B293" t="s">
        <v>1</v>
      </c>
      <c r="C293">
        <v>24</v>
      </c>
      <c r="D293" s="3">
        <v>178.2</v>
      </c>
      <c r="E293" s="3">
        <v>157</v>
      </c>
      <c r="F293" t="s">
        <v>6</v>
      </c>
      <c r="G293" s="2">
        <v>2473.34</v>
      </c>
      <c r="H293">
        <v>0</v>
      </c>
      <c r="I293" t="s">
        <v>5</v>
      </c>
      <c r="J293" s="1"/>
    </row>
    <row r="294" spans="1:10" x14ac:dyDescent="0.2">
      <c r="A294">
        <v>10296</v>
      </c>
      <c r="B294" t="s">
        <v>0</v>
      </c>
      <c r="C294">
        <v>19</v>
      </c>
      <c r="D294" s="3">
        <v>175.5</v>
      </c>
      <c r="E294" s="3">
        <v>291.20000000000005</v>
      </c>
      <c r="F294" t="s">
        <v>6</v>
      </c>
      <c r="G294" s="2">
        <v>16884.929999999997</v>
      </c>
      <c r="H294">
        <v>0</v>
      </c>
      <c r="I294" t="s">
        <v>4</v>
      </c>
      <c r="J294" s="1"/>
    </row>
    <row r="295" spans="1:10" x14ac:dyDescent="0.2">
      <c r="A295">
        <v>10297</v>
      </c>
      <c r="B295" t="s">
        <v>2</v>
      </c>
      <c r="C295">
        <v>47</v>
      </c>
      <c r="D295" s="3">
        <v>159.9</v>
      </c>
      <c r="E295" s="3">
        <v>167.29999999999998</v>
      </c>
      <c r="F295" t="s">
        <v>6</v>
      </c>
      <c r="G295" s="2">
        <v>10115.01</v>
      </c>
      <c r="H295">
        <v>3</v>
      </c>
      <c r="I295" t="s">
        <v>5</v>
      </c>
      <c r="J295" s="1"/>
    </row>
    <row r="296" spans="1:10" x14ac:dyDescent="0.2">
      <c r="A296">
        <v>10298</v>
      </c>
      <c r="B296" t="s">
        <v>3</v>
      </c>
      <c r="C296">
        <v>45</v>
      </c>
      <c r="D296" s="3">
        <v>160.5</v>
      </c>
      <c r="E296" s="3">
        <v>160.69999999999999</v>
      </c>
      <c r="F296" t="s">
        <v>7</v>
      </c>
      <c r="G296" s="2">
        <v>8604.49</v>
      </c>
      <c r="H296">
        <v>2</v>
      </c>
      <c r="I296" t="s">
        <v>5</v>
      </c>
      <c r="J296" s="1"/>
    </row>
    <row r="297" spans="1:10" x14ac:dyDescent="0.2">
      <c r="A297">
        <v>10299</v>
      </c>
      <c r="B297" t="s">
        <v>3</v>
      </c>
      <c r="C297">
        <v>42</v>
      </c>
      <c r="D297" s="3">
        <v>157.19999999999999</v>
      </c>
      <c r="E297" s="3">
        <v>153.1</v>
      </c>
      <c r="F297" t="s">
        <v>6</v>
      </c>
      <c r="G297" s="2">
        <v>7050.0300000000007</v>
      </c>
      <c r="H297">
        <v>0</v>
      </c>
      <c r="I297" t="s">
        <v>5</v>
      </c>
      <c r="J297" s="1"/>
    </row>
    <row r="298" spans="1:10" x14ac:dyDescent="0.2">
      <c r="A298">
        <v>10300</v>
      </c>
      <c r="B298" t="s">
        <v>0</v>
      </c>
      <c r="C298">
        <v>44</v>
      </c>
      <c r="D298" s="3">
        <v>169.6</v>
      </c>
      <c r="E298" s="3">
        <v>179.5</v>
      </c>
      <c r="F298" t="s">
        <v>6</v>
      </c>
      <c r="G298" s="2">
        <v>7623.52</v>
      </c>
      <c r="H298">
        <v>1</v>
      </c>
      <c r="I298" t="s">
        <v>5</v>
      </c>
      <c r="J298" s="1"/>
    </row>
    <row r="299" spans="1:10" x14ac:dyDescent="0.2">
      <c r="A299">
        <v>10301</v>
      </c>
      <c r="B299" t="s">
        <v>1</v>
      </c>
      <c r="C299">
        <v>38</v>
      </c>
      <c r="D299" s="3">
        <v>164.29999999999998</v>
      </c>
      <c r="E299" s="3">
        <v>160</v>
      </c>
      <c r="F299" t="s">
        <v>7</v>
      </c>
      <c r="G299" s="2">
        <v>5484.47</v>
      </c>
      <c r="H299">
        <v>1</v>
      </c>
      <c r="I299" t="s">
        <v>5</v>
      </c>
      <c r="J299" s="1"/>
    </row>
    <row r="300" spans="1:10" x14ac:dyDescent="0.2">
      <c r="A300">
        <v>10302</v>
      </c>
      <c r="B300" t="s">
        <v>3</v>
      </c>
      <c r="C300">
        <v>52</v>
      </c>
      <c r="D300" s="3">
        <v>167.1</v>
      </c>
      <c r="E300" s="3">
        <v>163.6</v>
      </c>
      <c r="F300" t="s">
        <v>6</v>
      </c>
      <c r="G300" s="2">
        <v>10197.780000000001</v>
      </c>
      <c r="H300">
        <v>0</v>
      </c>
      <c r="I300" t="s">
        <v>5</v>
      </c>
      <c r="J300" s="1"/>
    </row>
    <row r="301" spans="1:10" x14ac:dyDescent="0.2">
      <c r="A301">
        <v>10303</v>
      </c>
      <c r="B301" t="s">
        <v>1</v>
      </c>
      <c r="C301">
        <v>60</v>
      </c>
      <c r="D301" s="3">
        <v>168.2</v>
      </c>
      <c r="E301" s="3">
        <v>195.79999999999998</v>
      </c>
      <c r="F301" t="s">
        <v>7</v>
      </c>
      <c r="G301" s="2">
        <v>13919.83</v>
      </c>
      <c r="H301">
        <v>3</v>
      </c>
      <c r="I301" t="s">
        <v>5</v>
      </c>
      <c r="J301" s="1"/>
    </row>
    <row r="302" spans="1:10" x14ac:dyDescent="0.2">
      <c r="A302">
        <v>10304</v>
      </c>
      <c r="B302" t="s">
        <v>1</v>
      </c>
      <c r="C302">
        <v>34</v>
      </c>
      <c r="D302" s="3">
        <v>163.29999999999998</v>
      </c>
      <c r="E302" s="3">
        <v>186.5</v>
      </c>
      <c r="F302" t="s">
        <v>7</v>
      </c>
      <c r="G302" s="2">
        <v>18972.5</v>
      </c>
      <c r="H302">
        <v>2</v>
      </c>
      <c r="I302" t="s">
        <v>4</v>
      </c>
      <c r="J302" s="1"/>
    </row>
    <row r="303" spans="1:10" x14ac:dyDescent="0.2">
      <c r="A303">
        <v>10305</v>
      </c>
      <c r="B303" t="s">
        <v>1</v>
      </c>
      <c r="C303">
        <v>50</v>
      </c>
      <c r="D303" s="3">
        <v>171.1</v>
      </c>
      <c r="E303" s="3">
        <v>171.6</v>
      </c>
      <c r="F303" t="s">
        <v>6</v>
      </c>
      <c r="G303" s="2">
        <v>10702.65</v>
      </c>
      <c r="H303">
        <v>3</v>
      </c>
      <c r="I303" t="s">
        <v>5</v>
      </c>
      <c r="J303" s="1"/>
    </row>
    <row r="304" spans="1:10" x14ac:dyDescent="0.2">
      <c r="A304">
        <v>10306</v>
      </c>
      <c r="B304" t="s">
        <v>1</v>
      </c>
      <c r="C304">
        <v>26</v>
      </c>
      <c r="D304" s="3">
        <v>167.5</v>
      </c>
      <c r="E304" s="3">
        <v>110.39999999999999</v>
      </c>
      <c r="F304" t="s">
        <v>7</v>
      </c>
      <c r="G304" s="2">
        <v>2927.07</v>
      </c>
      <c r="H304">
        <v>1</v>
      </c>
      <c r="I304" t="s">
        <v>5</v>
      </c>
      <c r="J304" s="1"/>
    </row>
    <row r="305" spans="1:10" x14ac:dyDescent="0.2">
      <c r="A305">
        <v>10307</v>
      </c>
      <c r="B305" t="s">
        <v>1</v>
      </c>
      <c r="C305">
        <v>35</v>
      </c>
      <c r="D305" s="3">
        <v>179.79999999999998</v>
      </c>
      <c r="E305" s="3">
        <v>167.9</v>
      </c>
      <c r="F305" t="s">
        <v>7</v>
      </c>
      <c r="G305" s="2">
        <v>5934.38</v>
      </c>
      <c r="H305">
        <v>3</v>
      </c>
      <c r="I305" t="s">
        <v>5</v>
      </c>
      <c r="J305" s="1"/>
    </row>
    <row r="306" spans="1:10" x14ac:dyDescent="0.2">
      <c r="A306">
        <v>10308</v>
      </c>
      <c r="B306" t="s">
        <v>2</v>
      </c>
      <c r="C306">
        <v>38</v>
      </c>
      <c r="D306" s="3">
        <v>161.19999999999999</v>
      </c>
      <c r="E306" s="3">
        <v>236.1</v>
      </c>
      <c r="F306" t="s">
        <v>6</v>
      </c>
      <c r="G306" s="2">
        <v>6933.25</v>
      </c>
      <c r="H306">
        <v>2</v>
      </c>
      <c r="I306" t="s">
        <v>5</v>
      </c>
      <c r="J306" s="1"/>
    </row>
    <row r="307" spans="1:10" x14ac:dyDescent="0.2">
      <c r="A307">
        <v>10309</v>
      </c>
      <c r="B307" t="s">
        <v>0</v>
      </c>
      <c r="C307">
        <v>63</v>
      </c>
      <c r="D307" s="3">
        <v>187.79999999999998</v>
      </c>
      <c r="E307" s="3">
        <v>391.5</v>
      </c>
      <c r="F307" t="s">
        <v>7</v>
      </c>
      <c r="G307" s="2">
        <v>15170.07</v>
      </c>
      <c r="H307">
        <v>3</v>
      </c>
      <c r="I307" t="s">
        <v>5</v>
      </c>
      <c r="J307" s="1"/>
    </row>
    <row r="308" spans="1:10" x14ac:dyDescent="0.2">
      <c r="A308">
        <v>10310</v>
      </c>
      <c r="B308" t="s">
        <v>2</v>
      </c>
      <c r="C308">
        <v>53</v>
      </c>
      <c r="D308" s="3">
        <v>166.29999999999998</v>
      </c>
      <c r="E308" s="3">
        <v>240.79999999999998</v>
      </c>
      <c r="F308" t="s">
        <v>7</v>
      </c>
      <c r="G308" s="2">
        <v>9869.82</v>
      </c>
      <c r="H308">
        <v>0</v>
      </c>
      <c r="I308" t="s">
        <v>5</v>
      </c>
      <c r="J308" s="1"/>
    </row>
    <row r="309" spans="1:10" x14ac:dyDescent="0.2">
      <c r="A309">
        <v>10311</v>
      </c>
      <c r="B309" t="s">
        <v>0</v>
      </c>
      <c r="C309">
        <v>28</v>
      </c>
      <c r="D309" s="3">
        <v>168.6</v>
      </c>
      <c r="E309" s="3">
        <v>185.6</v>
      </c>
      <c r="F309" t="s">
        <v>6</v>
      </c>
      <c r="G309" s="2">
        <v>3161.46</v>
      </c>
      <c r="H309">
        <v>0</v>
      </c>
      <c r="I309" t="s">
        <v>5</v>
      </c>
      <c r="J309" s="1"/>
    </row>
    <row r="310" spans="1:10" x14ac:dyDescent="0.2">
      <c r="A310">
        <v>10312</v>
      </c>
      <c r="B310" t="s">
        <v>3</v>
      </c>
      <c r="C310">
        <v>21</v>
      </c>
      <c r="D310" s="3">
        <v>158.6</v>
      </c>
      <c r="E310" s="3">
        <v>95.899999999999991</v>
      </c>
      <c r="F310" t="s">
        <v>6</v>
      </c>
      <c r="G310" s="2">
        <v>3167.46</v>
      </c>
      <c r="H310">
        <v>1</v>
      </c>
      <c r="I310" t="s">
        <v>5</v>
      </c>
      <c r="J310" s="1"/>
    </row>
    <row r="311" spans="1:10" x14ac:dyDescent="0.2">
      <c r="A311">
        <v>10313</v>
      </c>
      <c r="B311" t="s">
        <v>1</v>
      </c>
      <c r="C311">
        <v>25</v>
      </c>
      <c r="D311" s="3">
        <v>169.9</v>
      </c>
      <c r="E311" s="3">
        <v>227.5</v>
      </c>
      <c r="F311" t="s">
        <v>7</v>
      </c>
      <c r="G311" s="2">
        <v>42112.240000000005</v>
      </c>
      <c r="H311">
        <v>2</v>
      </c>
      <c r="I311" t="s">
        <v>4</v>
      </c>
      <c r="J311" s="1"/>
    </row>
    <row r="312" spans="1:10" x14ac:dyDescent="0.2">
      <c r="A312">
        <v>10314</v>
      </c>
      <c r="B312" t="s">
        <v>0</v>
      </c>
      <c r="C312">
        <v>37</v>
      </c>
      <c r="D312" s="3">
        <v>173.9</v>
      </c>
      <c r="E312" s="3">
        <v>265.8</v>
      </c>
      <c r="F312" t="s">
        <v>6</v>
      </c>
      <c r="G312" s="2">
        <v>46113.520000000004</v>
      </c>
      <c r="H312">
        <v>2</v>
      </c>
      <c r="I312" t="s">
        <v>4</v>
      </c>
      <c r="J312" s="1"/>
    </row>
    <row r="313" spans="1:10" x14ac:dyDescent="0.2">
      <c r="A313">
        <v>10315</v>
      </c>
      <c r="B313" t="s">
        <v>3</v>
      </c>
      <c r="C313">
        <v>48</v>
      </c>
      <c r="D313" s="3">
        <v>167.4</v>
      </c>
      <c r="E313" s="3">
        <v>151.29999999999998</v>
      </c>
      <c r="F313" t="s">
        <v>7</v>
      </c>
      <c r="G313" s="2">
        <v>10141.14</v>
      </c>
      <c r="H313">
        <v>3</v>
      </c>
      <c r="I313" t="s">
        <v>5</v>
      </c>
      <c r="J313" s="1"/>
    </row>
    <row r="314" spans="1:10" x14ac:dyDescent="0.2">
      <c r="A314">
        <v>10316</v>
      </c>
      <c r="B314" t="s">
        <v>0</v>
      </c>
      <c r="C314">
        <v>33</v>
      </c>
      <c r="D314" s="3">
        <v>166.1</v>
      </c>
      <c r="E314" s="3">
        <v>132.29999999999998</v>
      </c>
      <c r="F314" t="s">
        <v>6</v>
      </c>
      <c r="G314" s="2">
        <v>4766.0300000000007</v>
      </c>
      <c r="H314">
        <v>1</v>
      </c>
      <c r="I314" t="s">
        <v>5</v>
      </c>
      <c r="J314" s="1"/>
    </row>
    <row r="315" spans="1:10" x14ac:dyDescent="0.2">
      <c r="A315">
        <v>10317</v>
      </c>
      <c r="B315" t="s">
        <v>1</v>
      </c>
      <c r="C315">
        <v>43</v>
      </c>
      <c r="D315" s="3">
        <v>172.4</v>
      </c>
      <c r="E315" s="3">
        <v>166.9</v>
      </c>
      <c r="F315" t="s">
        <v>6</v>
      </c>
      <c r="G315" s="2">
        <v>7345.7300000000005</v>
      </c>
      <c r="H315">
        <v>1</v>
      </c>
      <c r="I315" t="s">
        <v>5</v>
      </c>
      <c r="J315" s="1"/>
    </row>
    <row r="316" spans="1:10" x14ac:dyDescent="0.2">
      <c r="A316">
        <v>10318</v>
      </c>
      <c r="B316" t="s">
        <v>1</v>
      </c>
      <c r="C316">
        <v>27</v>
      </c>
      <c r="D316" s="3">
        <v>169.7</v>
      </c>
      <c r="E316" s="3">
        <v>211.4</v>
      </c>
      <c r="F316" t="s">
        <v>7</v>
      </c>
      <c r="G316" s="2">
        <v>39611.760000000002</v>
      </c>
      <c r="H316">
        <v>0</v>
      </c>
      <c r="I316" t="s">
        <v>4</v>
      </c>
      <c r="J316" s="1"/>
    </row>
    <row r="317" spans="1:10" x14ac:dyDescent="0.2">
      <c r="A317">
        <v>10319</v>
      </c>
      <c r="B317" t="s">
        <v>3</v>
      </c>
      <c r="C317">
        <v>42</v>
      </c>
      <c r="D317" s="3">
        <v>168.1</v>
      </c>
      <c r="E317" s="3">
        <v>227.79999999999998</v>
      </c>
      <c r="F317" t="s">
        <v>6</v>
      </c>
      <c r="G317" s="2">
        <v>7650.7800000000007</v>
      </c>
      <c r="H317">
        <v>1</v>
      </c>
      <c r="I317" t="s">
        <v>5</v>
      </c>
      <c r="J317" s="1"/>
    </row>
    <row r="318" spans="1:10" x14ac:dyDescent="0.2">
      <c r="A318">
        <v>10320</v>
      </c>
      <c r="B318" t="s">
        <v>2</v>
      </c>
      <c r="C318">
        <v>63</v>
      </c>
      <c r="D318" s="3">
        <v>164.7</v>
      </c>
      <c r="E318" s="3">
        <v>208.1</v>
      </c>
      <c r="F318" t="s">
        <v>7</v>
      </c>
      <c r="G318" s="2">
        <v>15555.19</v>
      </c>
      <c r="H318">
        <v>3</v>
      </c>
      <c r="I318" t="s">
        <v>5</v>
      </c>
      <c r="J318" s="1"/>
    </row>
    <row r="319" spans="1:10" x14ac:dyDescent="0.2">
      <c r="A319">
        <v>10321</v>
      </c>
      <c r="B319" t="s">
        <v>2</v>
      </c>
      <c r="C319">
        <v>47</v>
      </c>
      <c r="D319" s="3">
        <v>164.79999999999998</v>
      </c>
      <c r="E319" s="3">
        <v>250.7</v>
      </c>
      <c r="F319" t="s">
        <v>7</v>
      </c>
      <c r="G319" s="2">
        <v>9620.34</v>
      </c>
      <c r="H319">
        <v>3</v>
      </c>
      <c r="I319" t="s">
        <v>5</v>
      </c>
      <c r="J319" s="1"/>
    </row>
    <row r="320" spans="1:10" x14ac:dyDescent="0.2">
      <c r="A320">
        <v>10322</v>
      </c>
      <c r="B320" t="s">
        <v>3</v>
      </c>
      <c r="C320">
        <v>59</v>
      </c>
      <c r="D320" s="3">
        <v>158.4</v>
      </c>
      <c r="E320" s="3">
        <v>159.1</v>
      </c>
      <c r="F320" t="s">
        <v>7</v>
      </c>
      <c r="G320" s="2">
        <v>12323.94</v>
      </c>
      <c r="H320">
        <v>0</v>
      </c>
      <c r="I320" t="s">
        <v>5</v>
      </c>
      <c r="J320" s="1"/>
    </row>
    <row r="321" spans="1:10" x14ac:dyDescent="0.2">
      <c r="A321">
        <v>10323</v>
      </c>
      <c r="B321" t="s">
        <v>3</v>
      </c>
      <c r="C321">
        <v>29</v>
      </c>
      <c r="D321" s="3">
        <v>167.7</v>
      </c>
      <c r="E321" s="3">
        <v>154.79999999999998</v>
      </c>
      <c r="F321" t="s">
        <v>6</v>
      </c>
      <c r="G321" s="2">
        <v>3943.6000000000004</v>
      </c>
      <c r="H321">
        <v>0</v>
      </c>
      <c r="I321" t="s">
        <v>5</v>
      </c>
      <c r="J321" s="1"/>
    </row>
    <row r="322" spans="1:10" x14ac:dyDescent="0.2">
      <c r="A322">
        <v>10324</v>
      </c>
      <c r="B322" t="s">
        <v>2</v>
      </c>
      <c r="C322">
        <v>31</v>
      </c>
      <c r="D322" s="3">
        <v>179.29999999999998</v>
      </c>
      <c r="E322" s="3">
        <v>172.1</v>
      </c>
      <c r="F322" t="s">
        <v>7</v>
      </c>
      <c r="G322" s="2">
        <v>5425.0300000000007</v>
      </c>
      <c r="H322">
        <v>3</v>
      </c>
      <c r="I322" t="s">
        <v>5</v>
      </c>
      <c r="J322" s="1"/>
    </row>
    <row r="323" spans="1:10" x14ac:dyDescent="0.2">
      <c r="A323">
        <v>10325</v>
      </c>
      <c r="B323" t="s">
        <v>1</v>
      </c>
      <c r="C323">
        <v>39</v>
      </c>
      <c r="D323" s="3">
        <v>160.9</v>
      </c>
      <c r="E323" s="3">
        <v>128.9</v>
      </c>
      <c r="F323" t="s">
        <v>7</v>
      </c>
      <c r="G323" s="2">
        <v>6338.08</v>
      </c>
      <c r="H323">
        <v>2</v>
      </c>
      <c r="I323" t="s">
        <v>5</v>
      </c>
      <c r="J323" s="1"/>
    </row>
    <row r="324" spans="1:10" x14ac:dyDescent="0.2">
      <c r="A324">
        <v>10326</v>
      </c>
      <c r="B324" t="s">
        <v>0</v>
      </c>
      <c r="C324">
        <v>40</v>
      </c>
      <c r="D324" s="3">
        <v>174.6</v>
      </c>
      <c r="E324" s="3">
        <v>208.79999999999998</v>
      </c>
      <c r="F324" t="s">
        <v>6</v>
      </c>
      <c r="G324" s="2">
        <v>6496.89</v>
      </c>
      <c r="H324">
        <v>1</v>
      </c>
      <c r="I324" t="s">
        <v>5</v>
      </c>
      <c r="J324" s="1"/>
    </row>
    <row r="325" spans="1:10" x14ac:dyDescent="0.2">
      <c r="A325">
        <v>10327</v>
      </c>
      <c r="B325" t="s">
        <v>3</v>
      </c>
      <c r="C325">
        <v>18</v>
      </c>
      <c r="D325" s="3">
        <v>175.9</v>
      </c>
      <c r="E325" s="3">
        <v>165.6</v>
      </c>
      <c r="F325" t="s">
        <v>6</v>
      </c>
      <c r="G325" s="2">
        <v>14283.460000000001</v>
      </c>
      <c r="H325">
        <v>0</v>
      </c>
      <c r="I325" t="s">
        <v>4</v>
      </c>
      <c r="J325" s="1"/>
    </row>
    <row r="326" spans="1:10" x14ac:dyDescent="0.2">
      <c r="A326">
        <v>10328</v>
      </c>
      <c r="B326" t="s">
        <v>2</v>
      </c>
      <c r="C326">
        <v>48</v>
      </c>
      <c r="D326" s="3">
        <v>155</v>
      </c>
      <c r="E326" s="3">
        <v>193.9</v>
      </c>
      <c r="F326" t="s">
        <v>6</v>
      </c>
      <c r="G326" s="2">
        <v>11015.18</v>
      </c>
      <c r="H326">
        <v>4</v>
      </c>
      <c r="I326" t="s">
        <v>5</v>
      </c>
      <c r="J326" s="1"/>
    </row>
    <row r="327" spans="1:10" x14ac:dyDescent="0.2">
      <c r="A327">
        <v>10329</v>
      </c>
      <c r="B327" t="s">
        <v>0</v>
      </c>
      <c r="C327">
        <v>60</v>
      </c>
      <c r="D327" s="3">
        <v>171.9</v>
      </c>
      <c r="E327" s="3">
        <v>193.5</v>
      </c>
      <c r="F327" t="s">
        <v>7</v>
      </c>
      <c r="G327" s="2">
        <v>52590.83</v>
      </c>
      <c r="H327">
        <v>0</v>
      </c>
      <c r="I327" t="s">
        <v>4</v>
      </c>
      <c r="J327" s="1"/>
    </row>
    <row r="328" spans="1:10" x14ac:dyDescent="0.2">
      <c r="A328">
        <v>10330</v>
      </c>
      <c r="B328" t="s">
        <v>1</v>
      </c>
      <c r="C328">
        <v>39</v>
      </c>
      <c r="D328" s="3">
        <v>180.1</v>
      </c>
      <c r="E328" s="3">
        <v>162.4</v>
      </c>
      <c r="F328" t="s">
        <v>7</v>
      </c>
      <c r="G328" s="2">
        <v>23563.019999999997</v>
      </c>
      <c r="H328">
        <v>2</v>
      </c>
      <c r="I328" t="s">
        <v>5</v>
      </c>
      <c r="J328" s="1"/>
    </row>
    <row r="329" spans="1:10" x14ac:dyDescent="0.2">
      <c r="A329">
        <v>10331</v>
      </c>
      <c r="B329" t="s">
        <v>0</v>
      </c>
      <c r="C329">
        <v>63</v>
      </c>
      <c r="D329" s="3">
        <v>181.5</v>
      </c>
      <c r="E329" s="3">
        <v>225.2</v>
      </c>
      <c r="F329" t="s">
        <v>6</v>
      </c>
      <c r="G329" s="2">
        <v>13880.95</v>
      </c>
      <c r="H329">
        <v>0</v>
      </c>
      <c r="I329" t="s">
        <v>5</v>
      </c>
      <c r="J329" s="1"/>
    </row>
    <row r="330" spans="1:10" x14ac:dyDescent="0.2">
      <c r="A330">
        <v>10332</v>
      </c>
      <c r="B330" t="s">
        <v>1</v>
      </c>
      <c r="C330">
        <v>43</v>
      </c>
      <c r="D330" s="3">
        <v>163.5</v>
      </c>
      <c r="E330" s="3">
        <v>148.4</v>
      </c>
      <c r="F330" t="s">
        <v>7</v>
      </c>
      <c r="G330" s="2">
        <v>18806.149999999998</v>
      </c>
      <c r="H330">
        <v>2</v>
      </c>
      <c r="I330" t="s">
        <v>5</v>
      </c>
      <c r="J330" s="1"/>
    </row>
    <row r="331" spans="1:10" x14ac:dyDescent="0.2">
      <c r="A331">
        <v>10333</v>
      </c>
      <c r="B331" t="s">
        <v>3</v>
      </c>
      <c r="C331">
        <v>35</v>
      </c>
      <c r="D331" s="3">
        <v>164.6</v>
      </c>
      <c r="E331" s="3">
        <v>171.4</v>
      </c>
      <c r="F331" t="s">
        <v>7</v>
      </c>
      <c r="G331" s="2">
        <v>20984.1</v>
      </c>
      <c r="H331">
        <v>2</v>
      </c>
      <c r="I331" t="s">
        <v>4</v>
      </c>
      <c r="J331" s="1"/>
    </row>
    <row r="332" spans="1:10" x14ac:dyDescent="0.2">
      <c r="A332">
        <v>10334</v>
      </c>
      <c r="B332" t="s">
        <v>0</v>
      </c>
      <c r="C332">
        <v>32</v>
      </c>
      <c r="D332" s="3">
        <v>176.29999999999998</v>
      </c>
      <c r="E332" s="3">
        <v>260.60000000000002</v>
      </c>
      <c r="F332" t="s">
        <v>6</v>
      </c>
      <c r="G332" s="2">
        <v>17496.309999999998</v>
      </c>
      <c r="H332">
        <v>0</v>
      </c>
      <c r="I332" t="s">
        <v>4</v>
      </c>
      <c r="J332" s="1"/>
    </row>
    <row r="333" spans="1:10" x14ac:dyDescent="0.2">
      <c r="A333">
        <v>10335</v>
      </c>
      <c r="B333" t="s">
        <v>2</v>
      </c>
      <c r="C333">
        <v>37</v>
      </c>
      <c r="D333" s="3">
        <v>163</v>
      </c>
      <c r="E333" s="3">
        <v>215.7</v>
      </c>
      <c r="F333" t="s">
        <v>7</v>
      </c>
      <c r="G333" s="2">
        <v>6203.91</v>
      </c>
      <c r="H333">
        <v>2</v>
      </c>
      <c r="I333" t="s">
        <v>5</v>
      </c>
      <c r="J333" s="1"/>
    </row>
    <row r="334" spans="1:10" x14ac:dyDescent="0.2">
      <c r="A334">
        <v>10336</v>
      </c>
      <c r="B334" t="s">
        <v>2</v>
      </c>
      <c r="C334">
        <v>50</v>
      </c>
      <c r="D334" s="3">
        <v>154.79999999999998</v>
      </c>
      <c r="E334" s="3">
        <v>127.3</v>
      </c>
      <c r="F334" t="s">
        <v>7</v>
      </c>
      <c r="G334" s="2">
        <v>10600.550000000001</v>
      </c>
      <c r="H334">
        <v>3</v>
      </c>
      <c r="I334" t="s">
        <v>5</v>
      </c>
      <c r="J334" s="1"/>
    </row>
    <row r="335" spans="1:10" x14ac:dyDescent="0.2">
      <c r="A335">
        <v>10337</v>
      </c>
      <c r="B335" t="s">
        <v>0</v>
      </c>
      <c r="C335">
        <v>23</v>
      </c>
      <c r="D335" s="3">
        <v>178</v>
      </c>
      <c r="E335" s="3">
        <v>194.1</v>
      </c>
      <c r="F335" t="s">
        <v>6</v>
      </c>
      <c r="G335" s="2">
        <v>34166.28</v>
      </c>
      <c r="H335">
        <v>0</v>
      </c>
      <c r="I335" t="s">
        <v>4</v>
      </c>
      <c r="J335" s="1"/>
    </row>
    <row r="336" spans="1:10" x14ac:dyDescent="0.2">
      <c r="A336">
        <v>10338</v>
      </c>
      <c r="B336" t="s">
        <v>2</v>
      </c>
      <c r="C336">
        <v>19</v>
      </c>
      <c r="D336" s="3">
        <v>172.1</v>
      </c>
      <c r="E336" s="3">
        <v>251.9</v>
      </c>
      <c r="F336" t="s">
        <v>6</v>
      </c>
      <c r="G336" s="2">
        <v>33307.560000000005</v>
      </c>
      <c r="H336">
        <v>0</v>
      </c>
      <c r="I336" t="s">
        <v>4</v>
      </c>
      <c r="J336" s="1"/>
    </row>
    <row r="337" spans="1:10" x14ac:dyDescent="0.2">
      <c r="A337">
        <v>10339</v>
      </c>
      <c r="B337" t="s">
        <v>0</v>
      </c>
      <c r="C337">
        <v>20</v>
      </c>
      <c r="D337" s="3">
        <v>168.6</v>
      </c>
      <c r="E337" s="3">
        <v>232.29999999999998</v>
      </c>
      <c r="F337" t="s">
        <v>6</v>
      </c>
      <c r="G337" s="2">
        <v>20167.34</v>
      </c>
      <c r="H337">
        <v>0</v>
      </c>
      <c r="I337" t="s">
        <v>4</v>
      </c>
      <c r="J337" s="1"/>
    </row>
    <row r="338" spans="1:10" x14ac:dyDescent="0.2">
      <c r="A338">
        <v>10340</v>
      </c>
      <c r="B338" t="s">
        <v>1</v>
      </c>
      <c r="C338">
        <v>55</v>
      </c>
      <c r="D338" s="3">
        <v>156.4</v>
      </c>
      <c r="E338" s="3">
        <v>147</v>
      </c>
      <c r="F338" t="s">
        <v>6</v>
      </c>
      <c r="G338" s="2">
        <v>11881.97</v>
      </c>
      <c r="H338">
        <v>2</v>
      </c>
      <c r="I338" t="s">
        <v>5</v>
      </c>
      <c r="J338" s="1"/>
    </row>
    <row r="339" spans="1:10" x14ac:dyDescent="0.2">
      <c r="A339">
        <v>10341</v>
      </c>
      <c r="B339" t="s">
        <v>0</v>
      </c>
      <c r="C339">
        <v>19</v>
      </c>
      <c r="D339" s="3">
        <v>175.4</v>
      </c>
      <c r="E339" s="3">
        <v>134.29999999999998</v>
      </c>
      <c r="F339" t="s">
        <v>6</v>
      </c>
      <c r="G339" s="2">
        <v>1759.34</v>
      </c>
      <c r="H339">
        <v>0</v>
      </c>
      <c r="I339" t="s">
        <v>5</v>
      </c>
      <c r="J339" s="1"/>
    </row>
    <row r="340" spans="1:10" x14ac:dyDescent="0.2">
      <c r="A340">
        <v>10342</v>
      </c>
      <c r="B340" t="s">
        <v>2</v>
      </c>
      <c r="C340">
        <v>54</v>
      </c>
      <c r="D340" s="3">
        <v>179</v>
      </c>
      <c r="E340" s="3">
        <v>254.6</v>
      </c>
      <c r="F340" t="s">
        <v>6</v>
      </c>
      <c r="G340" s="2">
        <v>11305.94</v>
      </c>
      <c r="H340">
        <v>1</v>
      </c>
      <c r="I340" t="s">
        <v>5</v>
      </c>
      <c r="J340" s="1"/>
    </row>
    <row r="341" spans="1:10" x14ac:dyDescent="0.2">
      <c r="A341">
        <v>10343</v>
      </c>
      <c r="B341" t="s">
        <v>1</v>
      </c>
      <c r="C341">
        <v>52</v>
      </c>
      <c r="D341" s="3">
        <v>180.7</v>
      </c>
      <c r="E341" s="3">
        <v>162</v>
      </c>
      <c r="F341" t="s">
        <v>7</v>
      </c>
      <c r="G341" s="2">
        <v>9140.9600000000009</v>
      </c>
      <c r="H341">
        <v>0</v>
      </c>
      <c r="I341" t="s">
        <v>5</v>
      </c>
      <c r="J341" s="1"/>
    </row>
    <row r="342" spans="1:10" x14ac:dyDescent="0.2">
      <c r="A342">
        <v>10344</v>
      </c>
      <c r="B342" t="s">
        <v>0</v>
      </c>
      <c r="C342">
        <v>21</v>
      </c>
      <c r="D342" s="3">
        <v>171.4</v>
      </c>
      <c r="E342" s="3">
        <v>192.6</v>
      </c>
      <c r="F342" t="s">
        <v>6</v>
      </c>
      <c r="G342" s="2">
        <v>2007.95</v>
      </c>
      <c r="H342">
        <v>0</v>
      </c>
      <c r="I342" t="s">
        <v>5</v>
      </c>
      <c r="J342" s="1"/>
    </row>
    <row r="343" spans="1:10" x14ac:dyDescent="0.2">
      <c r="A343">
        <v>10345</v>
      </c>
      <c r="B343" t="s">
        <v>2</v>
      </c>
      <c r="C343">
        <v>30</v>
      </c>
      <c r="D343" s="3">
        <v>161.9</v>
      </c>
      <c r="E343" s="3">
        <v>126.5</v>
      </c>
      <c r="F343" t="s">
        <v>6</v>
      </c>
      <c r="G343" s="2">
        <v>5693.4400000000005</v>
      </c>
      <c r="H343">
        <v>3</v>
      </c>
      <c r="I343" t="s">
        <v>5</v>
      </c>
      <c r="J343" s="1"/>
    </row>
    <row r="344" spans="1:10" x14ac:dyDescent="0.2">
      <c r="A344">
        <v>10346</v>
      </c>
      <c r="B344" t="s">
        <v>1</v>
      </c>
      <c r="C344">
        <v>57</v>
      </c>
      <c r="D344" s="3">
        <v>176.79999999999998</v>
      </c>
      <c r="E344" s="3">
        <v>231</v>
      </c>
      <c r="F344" t="s">
        <v>7</v>
      </c>
      <c r="G344" s="2">
        <v>10982.51</v>
      </c>
      <c r="H344">
        <v>0</v>
      </c>
      <c r="I344" t="s">
        <v>5</v>
      </c>
      <c r="J344" s="1"/>
    </row>
    <row r="345" spans="1:10" x14ac:dyDescent="0.2">
      <c r="A345">
        <v>10347</v>
      </c>
      <c r="B345" t="s">
        <v>1</v>
      </c>
      <c r="C345">
        <v>32</v>
      </c>
      <c r="D345" s="3">
        <v>163.19999999999999</v>
      </c>
      <c r="E345" s="3">
        <v>154.4</v>
      </c>
      <c r="F345" t="s">
        <v>7</v>
      </c>
      <c r="G345" s="2">
        <v>4074.46</v>
      </c>
      <c r="H345">
        <v>1</v>
      </c>
      <c r="I345" t="s">
        <v>5</v>
      </c>
      <c r="J345" s="1"/>
    </row>
    <row r="346" spans="1:10" x14ac:dyDescent="0.2">
      <c r="A346">
        <v>10348</v>
      </c>
      <c r="B346" t="s">
        <v>0</v>
      </c>
      <c r="C346">
        <v>45</v>
      </c>
      <c r="D346" s="3">
        <v>167.6</v>
      </c>
      <c r="E346" s="3">
        <v>181.79999999999998</v>
      </c>
      <c r="F346" t="s">
        <v>6</v>
      </c>
      <c r="G346" s="2">
        <v>8520.0300000000007</v>
      </c>
      <c r="H346">
        <v>2</v>
      </c>
      <c r="I346" t="s">
        <v>5</v>
      </c>
      <c r="J346" s="1"/>
    </row>
    <row r="347" spans="1:10" x14ac:dyDescent="0.2">
      <c r="A347">
        <v>10349</v>
      </c>
      <c r="B347" t="s">
        <v>2</v>
      </c>
      <c r="C347">
        <v>35</v>
      </c>
      <c r="D347" s="3">
        <v>156.29999999999998</v>
      </c>
      <c r="E347" s="3">
        <v>151</v>
      </c>
      <c r="F347" t="s">
        <v>7</v>
      </c>
      <c r="G347" s="2">
        <v>5125.22</v>
      </c>
      <c r="H347">
        <v>1</v>
      </c>
      <c r="I347" t="s">
        <v>5</v>
      </c>
      <c r="J347" s="1"/>
    </row>
    <row r="348" spans="1:10" x14ac:dyDescent="0.2">
      <c r="A348">
        <v>10350</v>
      </c>
      <c r="B348" t="s">
        <v>2</v>
      </c>
      <c r="C348">
        <v>63</v>
      </c>
      <c r="D348" s="3">
        <v>166</v>
      </c>
      <c r="E348" s="3">
        <v>147.69999999999999</v>
      </c>
      <c r="F348" t="s">
        <v>7</v>
      </c>
      <c r="G348" s="2">
        <v>14349.86</v>
      </c>
      <c r="H348">
        <v>1</v>
      </c>
      <c r="I348" t="s">
        <v>5</v>
      </c>
      <c r="J348" s="1"/>
    </row>
    <row r="349" spans="1:10" x14ac:dyDescent="0.2">
      <c r="A349">
        <v>10351</v>
      </c>
      <c r="B349" t="s">
        <v>0</v>
      </c>
      <c r="C349">
        <v>31</v>
      </c>
      <c r="D349" s="3">
        <v>168.7</v>
      </c>
      <c r="E349" s="3">
        <v>151.4</v>
      </c>
      <c r="F349" t="s">
        <v>7</v>
      </c>
      <c r="G349" s="2">
        <v>3260.2000000000003</v>
      </c>
      <c r="H349">
        <v>0</v>
      </c>
      <c r="I349" t="s">
        <v>5</v>
      </c>
      <c r="J349" s="1"/>
    </row>
    <row r="350" spans="1:10" x14ac:dyDescent="0.2">
      <c r="A350">
        <v>10352</v>
      </c>
      <c r="B350" t="s">
        <v>3</v>
      </c>
      <c r="C350">
        <v>18</v>
      </c>
      <c r="D350" s="3">
        <v>167.4</v>
      </c>
      <c r="E350" s="3">
        <v>197.1</v>
      </c>
      <c r="F350" t="s">
        <v>7</v>
      </c>
      <c r="G350" s="2">
        <v>1708.93</v>
      </c>
      <c r="H350">
        <v>0</v>
      </c>
      <c r="I350" t="s">
        <v>5</v>
      </c>
      <c r="J350" s="1"/>
    </row>
    <row r="351" spans="1:10" x14ac:dyDescent="0.2">
      <c r="A351">
        <v>10353</v>
      </c>
      <c r="B351" t="s">
        <v>1</v>
      </c>
      <c r="C351">
        <v>40</v>
      </c>
      <c r="D351" s="3">
        <v>165.9</v>
      </c>
      <c r="E351" s="3">
        <v>189.79999999999998</v>
      </c>
      <c r="F351" t="s">
        <v>6</v>
      </c>
      <c r="G351" s="2">
        <v>7682.67</v>
      </c>
      <c r="H351">
        <v>3</v>
      </c>
      <c r="I351" t="s">
        <v>5</v>
      </c>
      <c r="J351" s="1"/>
    </row>
    <row r="352" spans="1:10" x14ac:dyDescent="0.2">
      <c r="A352">
        <v>10354</v>
      </c>
      <c r="B352" t="s">
        <v>3</v>
      </c>
      <c r="C352">
        <v>39</v>
      </c>
      <c r="D352" s="3">
        <v>166.4</v>
      </c>
      <c r="E352" s="3">
        <v>162.29999999999998</v>
      </c>
      <c r="F352" t="s">
        <v>6</v>
      </c>
      <c r="G352" s="2">
        <v>7986.4800000000005</v>
      </c>
      <c r="H352">
        <v>3</v>
      </c>
      <c r="I352" t="s">
        <v>5</v>
      </c>
      <c r="J352" s="1"/>
    </row>
    <row r="353" spans="1:10" x14ac:dyDescent="0.2">
      <c r="A353">
        <v>10355</v>
      </c>
      <c r="B353" t="s">
        <v>3</v>
      </c>
      <c r="C353">
        <v>49</v>
      </c>
      <c r="D353" s="3">
        <v>164.29999999999998</v>
      </c>
      <c r="E353" s="3">
        <v>149.19999999999999</v>
      </c>
      <c r="F353" t="s">
        <v>7</v>
      </c>
      <c r="G353" s="2">
        <v>8688.86</v>
      </c>
      <c r="H353">
        <v>0</v>
      </c>
      <c r="I353" t="s">
        <v>5</v>
      </c>
      <c r="J353" s="1"/>
    </row>
    <row r="354" spans="1:10" x14ac:dyDescent="0.2">
      <c r="A354">
        <v>10356</v>
      </c>
      <c r="B354" t="s">
        <v>1</v>
      </c>
      <c r="C354">
        <v>37</v>
      </c>
      <c r="D354" s="3">
        <v>183.1</v>
      </c>
      <c r="E354" s="3">
        <v>182</v>
      </c>
      <c r="F354" t="s">
        <v>7</v>
      </c>
      <c r="G354" s="2">
        <v>39871.71</v>
      </c>
      <c r="H354">
        <v>1</v>
      </c>
      <c r="I354" t="s">
        <v>4</v>
      </c>
      <c r="J354" s="1"/>
    </row>
    <row r="355" spans="1:10" x14ac:dyDescent="0.2">
      <c r="A355">
        <v>10357</v>
      </c>
      <c r="B355" t="s">
        <v>3</v>
      </c>
      <c r="C355">
        <v>39</v>
      </c>
      <c r="D355" s="3">
        <v>161</v>
      </c>
      <c r="E355" s="3">
        <v>144.4</v>
      </c>
      <c r="F355" t="s">
        <v>6</v>
      </c>
      <c r="G355" s="2">
        <v>7985.8200000000006</v>
      </c>
      <c r="H355">
        <v>3</v>
      </c>
      <c r="I355" t="s">
        <v>5</v>
      </c>
      <c r="J355" s="1"/>
    </row>
    <row r="356" spans="1:10" x14ac:dyDescent="0.2">
      <c r="A356">
        <v>10358</v>
      </c>
      <c r="B356" t="s">
        <v>1</v>
      </c>
      <c r="C356">
        <v>28</v>
      </c>
      <c r="D356" s="3">
        <v>176.6</v>
      </c>
      <c r="E356" s="3">
        <v>196.6</v>
      </c>
      <c r="F356" t="s">
        <v>6</v>
      </c>
      <c r="G356" s="2">
        <v>3766.8900000000003</v>
      </c>
      <c r="H356">
        <v>1</v>
      </c>
      <c r="I356" t="s">
        <v>5</v>
      </c>
      <c r="J356" s="1"/>
    </row>
    <row r="357" spans="1:10" x14ac:dyDescent="0.2">
      <c r="A357">
        <v>10359</v>
      </c>
      <c r="B357" t="s">
        <v>2</v>
      </c>
      <c r="C357">
        <v>43</v>
      </c>
      <c r="D357" s="3">
        <v>168.1</v>
      </c>
      <c r="E357" s="3">
        <v>189.79999999999998</v>
      </c>
      <c r="F357" t="s">
        <v>6</v>
      </c>
      <c r="G357" s="2">
        <v>7727.26</v>
      </c>
      <c r="H357">
        <v>1</v>
      </c>
      <c r="I357" t="s">
        <v>5</v>
      </c>
      <c r="J357" s="1"/>
    </row>
    <row r="358" spans="1:10" x14ac:dyDescent="0.2">
      <c r="A358">
        <v>10360</v>
      </c>
      <c r="B358" t="s">
        <v>1</v>
      </c>
      <c r="C358">
        <v>18</v>
      </c>
      <c r="D358" s="3">
        <v>176.9</v>
      </c>
      <c r="E358" s="3">
        <v>204.4</v>
      </c>
      <c r="F358" t="s">
        <v>6</v>
      </c>
      <c r="G358" s="2">
        <v>1631.67</v>
      </c>
      <c r="H358">
        <v>0</v>
      </c>
      <c r="I358" t="s">
        <v>5</v>
      </c>
      <c r="J358" s="1"/>
    </row>
    <row r="359" spans="1:10" x14ac:dyDescent="0.2">
      <c r="A359">
        <v>10361</v>
      </c>
      <c r="B359" t="s">
        <v>3</v>
      </c>
      <c r="C359">
        <v>36</v>
      </c>
      <c r="D359" s="3">
        <v>175.29999999999998</v>
      </c>
      <c r="E359" s="3">
        <v>220.79999999999998</v>
      </c>
      <c r="F359" t="s">
        <v>7</v>
      </c>
      <c r="G359" s="2">
        <v>43753.340000000004</v>
      </c>
      <c r="H359">
        <v>3</v>
      </c>
      <c r="I359" t="s">
        <v>4</v>
      </c>
      <c r="J359" s="1"/>
    </row>
    <row r="360" spans="1:10" x14ac:dyDescent="0.2">
      <c r="A360">
        <v>10362</v>
      </c>
      <c r="B360" t="s">
        <v>3</v>
      </c>
      <c r="C360">
        <v>48</v>
      </c>
      <c r="D360" s="3">
        <v>167.7</v>
      </c>
      <c r="E360" s="3">
        <v>159.6</v>
      </c>
      <c r="F360" t="s">
        <v>7</v>
      </c>
      <c r="G360" s="2">
        <v>8964.07</v>
      </c>
      <c r="H360">
        <v>1</v>
      </c>
      <c r="I360" t="s">
        <v>5</v>
      </c>
      <c r="J360" s="1"/>
    </row>
    <row r="361" spans="1:10" x14ac:dyDescent="0.2">
      <c r="A361">
        <v>10363</v>
      </c>
      <c r="B361" t="s">
        <v>1</v>
      </c>
      <c r="C361">
        <v>37</v>
      </c>
      <c r="D361" s="3">
        <v>166.5</v>
      </c>
      <c r="E361" s="3">
        <v>182.2</v>
      </c>
      <c r="F361" t="s">
        <v>6</v>
      </c>
      <c r="G361" s="2">
        <v>6313.76</v>
      </c>
      <c r="H361">
        <v>2</v>
      </c>
      <c r="I361" t="s">
        <v>5</v>
      </c>
      <c r="J361" s="1"/>
    </row>
    <row r="362" spans="1:10" x14ac:dyDescent="0.2">
      <c r="A362">
        <v>10364</v>
      </c>
      <c r="B362" t="s">
        <v>1</v>
      </c>
      <c r="C362">
        <v>18</v>
      </c>
      <c r="D362" s="3">
        <v>175.6</v>
      </c>
      <c r="E362" s="3">
        <v>190.6</v>
      </c>
      <c r="F362" t="s">
        <v>7</v>
      </c>
      <c r="G362" s="2">
        <v>1141.45</v>
      </c>
      <c r="H362">
        <v>0</v>
      </c>
      <c r="I362" t="s">
        <v>5</v>
      </c>
      <c r="J362" s="1"/>
    </row>
    <row r="363" spans="1:10" x14ac:dyDescent="0.2">
      <c r="A363">
        <v>10365</v>
      </c>
      <c r="B363" t="s">
        <v>2</v>
      </c>
      <c r="C363">
        <v>62</v>
      </c>
      <c r="D363" s="3">
        <v>184.7</v>
      </c>
      <c r="E363" s="3">
        <v>298.40000000000003</v>
      </c>
      <c r="F363" t="s">
        <v>7</v>
      </c>
      <c r="G363" s="2">
        <v>46718.170000000006</v>
      </c>
      <c r="H363">
        <v>3</v>
      </c>
      <c r="I363" t="s">
        <v>4</v>
      </c>
      <c r="J363" s="1"/>
    </row>
    <row r="364" spans="1:10" x14ac:dyDescent="0.2">
      <c r="A364">
        <v>10366</v>
      </c>
      <c r="B364" t="s">
        <v>0</v>
      </c>
      <c r="C364">
        <v>64</v>
      </c>
      <c r="D364" s="3">
        <v>175.5</v>
      </c>
      <c r="E364" s="3">
        <v>209</v>
      </c>
      <c r="F364" t="s">
        <v>6</v>
      </c>
      <c r="G364" s="2">
        <v>47928.03</v>
      </c>
      <c r="H364">
        <v>1</v>
      </c>
      <c r="I364" t="s">
        <v>4</v>
      </c>
      <c r="J364" s="1"/>
    </row>
    <row r="365" spans="1:10" x14ac:dyDescent="0.2">
      <c r="A365">
        <v>10367</v>
      </c>
      <c r="B365" t="s">
        <v>3</v>
      </c>
      <c r="C365">
        <v>57</v>
      </c>
      <c r="D365" s="3">
        <v>155.29999999999998</v>
      </c>
      <c r="E365" s="3">
        <v>192.5</v>
      </c>
      <c r="F365" t="s">
        <v>7</v>
      </c>
      <c r="G365" s="2">
        <v>11566.31</v>
      </c>
      <c r="H365">
        <v>0</v>
      </c>
      <c r="I365" t="s">
        <v>5</v>
      </c>
      <c r="J365" s="1"/>
    </row>
    <row r="366" spans="1:10" x14ac:dyDescent="0.2">
      <c r="A366">
        <v>10368</v>
      </c>
      <c r="B366" t="s">
        <v>3</v>
      </c>
      <c r="C366">
        <v>34</v>
      </c>
      <c r="D366" s="3">
        <v>165.4</v>
      </c>
      <c r="E366" s="3">
        <v>146.1</v>
      </c>
      <c r="F366" t="s">
        <v>7</v>
      </c>
      <c r="G366" s="2">
        <v>27375.91</v>
      </c>
      <c r="H366">
        <v>2</v>
      </c>
      <c r="I366" t="s">
        <v>5</v>
      </c>
      <c r="J366" s="1"/>
    </row>
    <row r="367" spans="1:10" x14ac:dyDescent="0.2">
      <c r="A367">
        <v>10369</v>
      </c>
      <c r="B367" t="s">
        <v>1</v>
      </c>
      <c r="C367">
        <v>56</v>
      </c>
      <c r="D367" s="3">
        <v>166.79999999999998</v>
      </c>
      <c r="E367" s="3">
        <v>174.7</v>
      </c>
      <c r="F367" t="s">
        <v>6</v>
      </c>
      <c r="G367" s="2">
        <v>12265.51</v>
      </c>
      <c r="H367">
        <v>2</v>
      </c>
      <c r="I367" t="s">
        <v>5</v>
      </c>
      <c r="J367" s="1"/>
    </row>
    <row r="368" spans="1:10" x14ac:dyDescent="0.2">
      <c r="A368">
        <v>10370</v>
      </c>
      <c r="B368" t="s">
        <v>3</v>
      </c>
      <c r="C368">
        <v>48</v>
      </c>
      <c r="D368" s="3">
        <v>157.69999999999999</v>
      </c>
      <c r="E368" s="3">
        <v>174.5</v>
      </c>
      <c r="F368" t="s">
        <v>7</v>
      </c>
      <c r="G368" s="2">
        <v>10736.880000000001</v>
      </c>
      <c r="H368">
        <v>4</v>
      </c>
      <c r="I368" t="s">
        <v>5</v>
      </c>
      <c r="J368" s="1"/>
    </row>
    <row r="369" spans="1:10" x14ac:dyDescent="0.2">
      <c r="A369">
        <v>10371</v>
      </c>
      <c r="B369" t="s">
        <v>1</v>
      </c>
      <c r="C369">
        <v>63</v>
      </c>
      <c r="D369" s="3">
        <v>172.29999999999998</v>
      </c>
      <c r="E369" s="3">
        <v>224.9</v>
      </c>
      <c r="F369" t="s">
        <v>7</v>
      </c>
      <c r="G369" s="2">
        <v>47055.54</v>
      </c>
      <c r="H369">
        <v>0</v>
      </c>
      <c r="I369" t="s">
        <v>4</v>
      </c>
      <c r="J369" s="1"/>
    </row>
    <row r="370" spans="1:10" x14ac:dyDescent="0.2">
      <c r="A370">
        <v>10372</v>
      </c>
      <c r="B370" t="s">
        <v>2</v>
      </c>
      <c r="C370">
        <v>25</v>
      </c>
      <c r="D370" s="3">
        <v>174.9</v>
      </c>
      <c r="E370" s="3">
        <v>231.79999999999998</v>
      </c>
      <c r="F370" t="s">
        <v>7</v>
      </c>
      <c r="G370" s="2">
        <v>15817.99</v>
      </c>
      <c r="H370">
        <v>0</v>
      </c>
      <c r="I370" t="s">
        <v>4</v>
      </c>
      <c r="J370" s="1"/>
    </row>
    <row r="371" spans="1:10" x14ac:dyDescent="0.2">
      <c r="A371">
        <v>10373</v>
      </c>
      <c r="B371" t="s">
        <v>2</v>
      </c>
      <c r="C371">
        <v>19</v>
      </c>
      <c r="D371" s="3">
        <v>160.6</v>
      </c>
      <c r="E371" s="3">
        <v>133.79999999999998</v>
      </c>
      <c r="F371" t="s">
        <v>7</v>
      </c>
      <c r="G371" s="2">
        <v>2803.7000000000003</v>
      </c>
      <c r="H371">
        <v>2</v>
      </c>
      <c r="I371" t="s">
        <v>5</v>
      </c>
      <c r="J371" s="1"/>
    </row>
    <row r="372" spans="1:10" x14ac:dyDescent="0.2">
      <c r="A372">
        <v>10374</v>
      </c>
      <c r="B372" t="s">
        <v>2</v>
      </c>
      <c r="C372">
        <v>19</v>
      </c>
      <c r="D372" s="3">
        <v>185.4</v>
      </c>
      <c r="E372" s="3">
        <v>283.40000000000003</v>
      </c>
      <c r="F372" t="s">
        <v>7</v>
      </c>
      <c r="G372" s="2">
        <v>17352.689999999999</v>
      </c>
      <c r="H372">
        <v>0</v>
      </c>
      <c r="I372" t="s">
        <v>4</v>
      </c>
      <c r="J372" s="1"/>
    </row>
    <row r="373" spans="1:10" x14ac:dyDescent="0.2">
      <c r="A373">
        <v>10375</v>
      </c>
      <c r="B373" t="s">
        <v>1</v>
      </c>
      <c r="C373">
        <v>64</v>
      </c>
      <c r="D373" s="3">
        <v>164.1</v>
      </c>
      <c r="E373" s="3">
        <v>182.7</v>
      </c>
      <c r="F373" t="s">
        <v>6</v>
      </c>
      <c r="G373" s="2">
        <v>16085.130000000001</v>
      </c>
      <c r="H373">
        <v>3</v>
      </c>
      <c r="I373" t="s">
        <v>5</v>
      </c>
      <c r="J373" s="1"/>
    </row>
    <row r="374" spans="1:10" x14ac:dyDescent="0.2">
      <c r="A374">
        <v>10376</v>
      </c>
      <c r="B374" t="s">
        <v>1</v>
      </c>
      <c r="C374">
        <v>26</v>
      </c>
      <c r="D374" s="3">
        <v>179.9</v>
      </c>
      <c r="E374" s="3">
        <v>181.6</v>
      </c>
      <c r="F374" t="s">
        <v>7</v>
      </c>
      <c r="G374" s="2">
        <v>2322.63</v>
      </c>
      <c r="H374">
        <v>0</v>
      </c>
      <c r="I374" t="s">
        <v>5</v>
      </c>
      <c r="J374" s="1"/>
    </row>
    <row r="375" spans="1:10" x14ac:dyDescent="0.2">
      <c r="A375">
        <v>10377</v>
      </c>
      <c r="B375" t="s">
        <v>1</v>
      </c>
      <c r="C375">
        <v>51</v>
      </c>
      <c r="D375" s="3">
        <v>160.1</v>
      </c>
      <c r="E375" s="3">
        <v>195.4</v>
      </c>
      <c r="F375" t="s">
        <v>7</v>
      </c>
      <c r="G375" s="2">
        <v>10560.5</v>
      </c>
      <c r="H375">
        <v>3</v>
      </c>
      <c r="I375" t="s">
        <v>5</v>
      </c>
      <c r="J375" s="1"/>
    </row>
    <row r="376" spans="1:10" x14ac:dyDescent="0.2">
      <c r="A376">
        <v>10378</v>
      </c>
      <c r="B376" t="s">
        <v>0</v>
      </c>
      <c r="C376">
        <v>42</v>
      </c>
      <c r="D376" s="3">
        <v>172.1</v>
      </c>
      <c r="E376" s="3">
        <v>163.79999999999998</v>
      </c>
      <c r="F376" t="s">
        <v>7</v>
      </c>
      <c r="G376" s="2">
        <v>22144.039999999997</v>
      </c>
      <c r="H376">
        <v>0</v>
      </c>
      <c r="I376" t="s">
        <v>4</v>
      </c>
      <c r="J376" s="1"/>
    </row>
    <row r="377" spans="1:10" x14ac:dyDescent="0.2">
      <c r="A377">
        <v>10379</v>
      </c>
      <c r="B377" t="s">
        <v>3</v>
      </c>
      <c r="C377">
        <v>42</v>
      </c>
      <c r="D377" s="3">
        <v>168.9</v>
      </c>
      <c r="E377" s="3">
        <v>200</v>
      </c>
      <c r="F377" t="s">
        <v>7</v>
      </c>
      <c r="G377" s="2">
        <v>7729.6500000000005</v>
      </c>
      <c r="H377">
        <v>2</v>
      </c>
      <c r="I377" t="s">
        <v>5</v>
      </c>
      <c r="J377" s="1"/>
    </row>
    <row r="378" spans="1:10" x14ac:dyDescent="0.2">
      <c r="A378">
        <v>10380</v>
      </c>
      <c r="B378" t="s">
        <v>2</v>
      </c>
      <c r="C378">
        <v>21</v>
      </c>
      <c r="D378" s="3">
        <v>164.2</v>
      </c>
      <c r="E378" s="3">
        <v>165.4</v>
      </c>
      <c r="F378" t="s">
        <v>7</v>
      </c>
      <c r="G378" s="2">
        <v>3077.1000000000004</v>
      </c>
      <c r="H378">
        <v>2</v>
      </c>
      <c r="I378" t="s">
        <v>5</v>
      </c>
      <c r="J378" s="1"/>
    </row>
    <row r="379" spans="1:10" x14ac:dyDescent="0.2">
      <c r="A379">
        <v>10381</v>
      </c>
      <c r="B379" t="s">
        <v>0</v>
      </c>
      <c r="C379">
        <v>19</v>
      </c>
      <c r="D379" s="3">
        <v>166.2</v>
      </c>
      <c r="E379" s="3">
        <v>170.5</v>
      </c>
      <c r="F379" t="s">
        <v>6</v>
      </c>
      <c r="G379" s="2">
        <v>1737.3799999999999</v>
      </c>
      <c r="H379">
        <v>0</v>
      </c>
      <c r="I379" t="s">
        <v>5</v>
      </c>
      <c r="J379" s="1"/>
    </row>
    <row r="380" spans="1:10" x14ac:dyDescent="0.2">
      <c r="A380">
        <v>10382</v>
      </c>
      <c r="B380" t="s">
        <v>3</v>
      </c>
      <c r="C380">
        <v>26</v>
      </c>
      <c r="D380" s="3">
        <v>158.9</v>
      </c>
      <c r="E380" s="3">
        <v>102.1</v>
      </c>
      <c r="F380" t="s">
        <v>6</v>
      </c>
      <c r="G380" s="2">
        <v>4564.2</v>
      </c>
      <c r="H380">
        <v>2</v>
      </c>
      <c r="I380" t="s">
        <v>5</v>
      </c>
      <c r="J380" s="1"/>
    </row>
    <row r="381" spans="1:10" x14ac:dyDescent="0.2">
      <c r="A381">
        <v>10383</v>
      </c>
      <c r="B381" t="s">
        <v>0</v>
      </c>
      <c r="C381">
        <v>47</v>
      </c>
      <c r="D381" s="3">
        <v>160.9</v>
      </c>
      <c r="E381" s="3">
        <v>217.9</v>
      </c>
      <c r="F381" t="s">
        <v>7</v>
      </c>
      <c r="G381" s="2">
        <v>8068.1900000000005</v>
      </c>
      <c r="H381">
        <v>1</v>
      </c>
      <c r="I381" t="s">
        <v>5</v>
      </c>
      <c r="J381" s="1"/>
    </row>
    <row r="382" spans="1:10" x14ac:dyDescent="0.2">
      <c r="A382">
        <v>10384</v>
      </c>
      <c r="B382" t="s">
        <v>1</v>
      </c>
      <c r="C382">
        <v>59</v>
      </c>
      <c r="D382" s="3">
        <v>157.6</v>
      </c>
      <c r="E382" s="3">
        <v>201.2</v>
      </c>
      <c r="F382" t="s">
        <v>6</v>
      </c>
      <c r="G382" s="2">
        <v>14001.14</v>
      </c>
      <c r="H382">
        <v>3</v>
      </c>
      <c r="I382" t="s">
        <v>5</v>
      </c>
      <c r="J382" s="1"/>
    </row>
    <row r="383" spans="1:10" x14ac:dyDescent="0.2">
      <c r="A383">
        <v>10385</v>
      </c>
      <c r="B383" t="s">
        <v>2</v>
      </c>
      <c r="C383">
        <v>19</v>
      </c>
      <c r="D383" s="3">
        <v>159.79999999999998</v>
      </c>
      <c r="E383" s="3">
        <v>145.29999999999998</v>
      </c>
      <c r="F383" t="s">
        <v>6</v>
      </c>
      <c r="G383" s="2">
        <v>2719.28</v>
      </c>
      <c r="H383">
        <v>1</v>
      </c>
      <c r="I383" t="s">
        <v>5</v>
      </c>
      <c r="J383" s="1"/>
    </row>
    <row r="384" spans="1:10" x14ac:dyDescent="0.2">
      <c r="A384">
        <v>10386</v>
      </c>
      <c r="B384" t="s">
        <v>1</v>
      </c>
      <c r="C384">
        <v>22</v>
      </c>
      <c r="D384" s="3">
        <v>157.5</v>
      </c>
      <c r="E384" s="3">
        <v>117.39999999999999</v>
      </c>
      <c r="F384" t="s">
        <v>7</v>
      </c>
      <c r="G384" s="2">
        <v>1674.64</v>
      </c>
      <c r="H384">
        <v>0</v>
      </c>
      <c r="I384" t="s">
        <v>5</v>
      </c>
      <c r="J384" s="1"/>
    </row>
    <row r="385" spans="1:10" x14ac:dyDescent="0.2">
      <c r="A385">
        <v>10387</v>
      </c>
      <c r="B385" t="s">
        <v>3</v>
      </c>
      <c r="C385">
        <v>57</v>
      </c>
      <c r="D385" s="3">
        <v>154.69999999999999</v>
      </c>
      <c r="E385" s="3">
        <v>160.79999999999998</v>
      </c>
      <c r="F385" t="s">
        <v>6</v>
      </c>
      <c r="G385" s="2">
        <v>13224.06</v>
      </c>
      <c r="H385">
        <v>2</v>
      </c>
      <c r="I385" t="s">
        <v>5</v>
      </c>
      <c r="J385" s="1"/>
    </row>
    <row r="386" spans="1:10" x14ac:dyDescent="0.2">
      <c r="A386">
        <v>10388</v>
      </c>
      <c r="B386" t="s">
        <v>0</v>
      </c>
      <c r="C386">
        <v>33</v>
      </c>
      <c r="D386" s="3">
        <v>180.79999999999998</v>
      </c>
      <c r="E386" s="3">
        <v>271.70000000000005</v>
      </c>
      <c r="F386" t="s">
        <v>7</v>
      </c>
      <c r="G386" s="2">
        <v>6059.18</v>
      </c>
      <c r="H386">
        <v>4</v>
      </c>
      <c r="I386" t="s">
        <v>5</v>
      </c>
      <c r="J386" s="1"/>
    </row>
    <row r="387" spans="1:10" x14ac:dyDescent="0.2">
      <c r="A387">
        <v>10389</v>
      </c>
      <c r="B387" t="s">
        <v>3</v>
      </c>
      <c r="C387">
        <v>57</v>
      </c>
      <c r="D387" s="3">
        <v>150.5</v>
      </c>
      <c r="E387" s="3">
        <v>199.7</v>
      </c>
      <c r="F387" t="s">
        <v>6</v>
      </c>
      <c r="G387" s="2">
        <v>14394.4</v>
      </c>
      <c r="H387">
        <v>4</v>
      </c>
      <c r="I387" t="s">
        <v>5</v>
      </c>
      <c r="J387" s="1"/>
    </row>
    <row r="388" spans="1:10" x14ac:dyDescent="0.2">
      <c r="A388">
        <v>10390</v>
      </c>
      <c r="B388" t="s">
        <v>1</v>
      </c>
      <c r="C388">
        <v>55</v>
      </c>
      <c r="D388" s="3">
        <v>181.4</v>
      </c>
      <c r="E388" s="3">
        <v>158.4</v>
      </c>
      <c r="F388" t="s">
        <v>7</v>
      </c>
      <c r="G388" s="2">
        <v>11987.17</v>
      </c>
      <c r="H388">
        <v>3</v>
      </c>
      <c r="I388" t="s">
        <v>5</v>
      </c>
      <c r="J388" s="1"/>
    </row>
    <row r="389" spans="1:10" x14ac:dyDescent="0.2">
      <c r="A389">
        <v>10391</v>
      </c>
      <c r="B389" t="s">
        <v>1</v>
      </c>
      <c r="C389">
        <v>54</v>
      </c>
      <c r="D389" s="3">
        <v>181.79999999999998</v>
      </c>
      <c r="E389" s="3">
        <v>261.10000000000002</v>
      </c>
      <c r="F389" t="s">
        <v>6</v>
      </c>
      <c r="G389" s="2">
        <v>63770.43</v>
      </c>
      <c r="H389">
        <v>0</v>
      </c>
      <c r="I389" t="s">
        <v>4</v>
      </c>
      <c r="J389" s="1"/>
    </row>
    <row r="390" spans="1:10" x14ac:dyDescent="0.2">
      <c r="A390">
        <v>10392</v>
      </c>
      <c r="B390" t="s">
        <v>2</v>
      </c>
      <c r="C390">
        <v>19</v>
      </c>
      <c r="D390" s="3">
        <v>165.2</v>
      </c>
      <c r="E390" s="3">
        <v>187.29999999999998</v>
      </c>
      <c r="F390" t="s">
        <v>6</v>
      </c>
      <c r="G390" s="2">
        <v>2710.8300000000004</v>
      </c>
      <c r="H390">
        <v>1</v>
      </c>
      <c r="I390" t="s">
        <v>5</v>
      </c>
      <c r="J390" s="1"/>
    </row>
    <row r="391" spans="1:10" x14ac:dyDescent="0.2">
      <c r="A391">
        <v>10393</v>
      </c>
      <c r="B391" t="s">
        <v>2</v>
      </c>
      <c r="C391">
        <v>23</v>
      </c>
      <c r="D391" s="3">
        <v>166.7</v>
      </c>
      <c r="E391" s="3">
        <v>228.7</v>
      </c>
      <c r="F391" t="s">
        <v>7</v>
      </c>
      <c r="G391" s="2">
        <v>2775.2000000000003</v>
      </c>
      <c r="H391">
        <v>1</v>
      </c>
      <c r="I391" t="s">
        <v>5</v>
      </c>
      <c r="J391" s="1"/>
    </row>
    <row r="392" spans="1:10" x14ac:dyDescent="0.2">
      <c r="A392">
        <v>10394</v>
      </c>
      <c r="B392" t="s">
        <v>0</v>
      </c>
      <c r="C392">
        <v>58</v>
      </c>
      <c r="D392" s="3">
        <v>177</v>
      </c>
      <c r="E392" s="3">
        <v>293.20000000000005</v>
      </c>
      <c r="F392" t="s">
        <v>7</v>
      </c>
      <c r="G392" s="2">
        <v>11365.960000000001</v>
      </c>
      <c r="H392">
        <v>0</v>
      </c>
      <c r="I392" t="s">
        <v>5</v>
      </c>
      <c r="J392" s="1"/>
    </row>
    <row r="393" spans="1:10" x14ac:dyDescent="0.2">
      <c r="A393">
        <v>10395</v>
      </c>
      <c r="B393" t="s">
        <v>0</v>
      </c>
      <c r="C393">
        <v>40</v>
      </c>
      <c r="D393" s="3">
        <v>176.79999999999998</v>
      </c>
      <c r="E393" s="3">
        <v>264.40000000000003</v>
      </c>
      <c r="F393" t="s">
        <v>6</v>
      </c>
      <c r="G393" s="2">
        <v>5910.95</v>
      </c>
      <c r="H393">
        <v>0</v>
      </c>
      <c r="I393" t="s">
        <v>5</v>
      </c>
      <c r="J393" s="1"/>
    </row>
    <row r="394" spans="1:10" x14ac:dyDescent="0.2">
      <c r="A394">
        <v>10396</v>
      </c>
      <c r="B394" t="s">
        <v>1</v>
      </c>
      <c r="C394">
        <v>21</v>
      </c>
      <c r="D394" s="3">
        <v>157.1</v>
      </c>
      <c r="E394" s="3">
        <v>212.6</v>
      </c>
      <c r="F394" t="s">
        <v>7</v>
      </c>
      <c r="G394" s="2">
        <v>1515.35</v>
      </c>
      <c r="H394">
        <v>0</v>
      </c>
      <c r="I394" t="s">
        <v>5</v>
      </c>
      <c r="J394" s="1"/>
    </row>
    <row r="395" spans="1:10" x14ac:dyDescent="0.2">
      <c r="A395">
        <v>10397</v>
      </c>
      <c r="B395" t="s">
        <v>2</v>
      </c>
      <c r="C395">
        <v>52</v>
      </c>
      <c r="D395" s="3">
        <v>173.6</v>
      </c>
      <c r="E395" s="3">
        <v>228.6</v>
      </c>
      <c r="F395" t="s">
        <v>6</v>
      </c>
      <c r="G395" s="2">
        <v>23887.67</v>
      </c>
      <c r="H395">
        <v>1</v>
      </c>
      <c r="I395" t="s">
        <v>4</v>
      </c>
      <c r="J395" s="1"/>
    </row>
    <row r="396" spans="1:10" x14ac:dyDescent="0.2">
      <c r="A396">
        <v>10398</v>
      </c>
      <c r="B396" t="s">
        <v>0</v>
      </c>
      <c r="C396">
        <v>49</v>
      </c>
      <c r="D396" s="3">
        <v>166.29999999999998</v>
      </c>
      <c r="E396" s="3">
        <v>188.1</v>
      </c>
      <c r="F396" t="s">
        <v>6</v>
      </c>
      <c r="G396" s="2">
        <v>26140.37</v>
      </c>
      <c r="H396">
        <v>1</v>
      </c>
      <c r="I396" t="s">
        <v>5</v>
      </c>
      <c r="J396" s="1"/>
    </row>
    <row r="397" spans="1:10" x14ac:dyDescent="0.2">
      <c r="A397">
        <v>10399</v>
      </c>
      <c r="B397" t="s">
        <v>0</v>
      </c>
      <c r="C397">
        <v>53</v>
      </c>
      <c r="D397" s="3">
        <v>171.6</v>
      </c>
      <c r="E397" s="3">
        <v>160.29999999999998</v>
      </c>
      <c r="F397" t="s">
        <v>7</v>
      </c>
      <c r="G397" s="2">
        <v>10065.42</v>
      </c>
      <c r="H397">
        <v>1</v>
      </c>
      <c r="I397" t="s">
        <v>5</v>
      </c>
      <c r="J397" s="1"/>
    </row>
    <row r="398" spans="1:10" x14ac:dyDescent="0.2">
      <c r="A398">
        <v>10400</v>
      </c>
      <c r="B398" t="s">
        <v>3</v>
      </c>
      <c r="C398">
        <v>18</v>
      </c>
      <c r="D398" s="3">
        <v>160.5</v>
      </c>
      <c r="E398" s="3">
        <v>165.6</v>
      </c>
      <c r="F398" t="s">
        <v>6</v>
      </c>
      <c r="G398" s="2">
        <v>2196.48</v>
      </c>
      <c r="H398">
        <v>0</v>
      </c>
      <c r="I398" t="s">
        <v>5</v>
      </c>
      <c r="J398" s="1"/>
    </row>
    <row r="399" spans="1:10" x14ac:dyDescent="0.2">
      <c r="A399">
        <v>10401</v>
      </c>
      <c r="B399" t="s">
        <v>2</v>
      </c>
      <c r="C399">
        <v>42</v>
      </c>
      <c r="D399" s="3">
        <v>160.9</v>
      </c>
      <c r="E399" s="3">
        <v>142.6</v>
      </c>
      <c r="F399" t="s">
        <v>7</v>
      </c>
      <c r="G399" s="2">
        <v>6358.7800000000007</v>
      </c>
      <c r="H399">
        <v>0</v>
      </c>
      <c r="I399" t="s">
        <v>5</v>
      </c>
      <c r="J399" s="1"/>
    </row>
    <row r="400" spans="1:10" x14ac:dyDescent="0.2">
      <c r="A400">
        <v>10402</v>
      </c>
      <c r="B400" t="s">
        <v>3</v>
      </c>
      <c r="C400">
        <v>43</v>
      </c>
      <c r="D400" s="3">
        <v>154</v>
      </c>
      <c r="E400" s="3">
        <v>166.79999999999998</v>
      </c>
      <c r="F400" t="s">
        <v>6</v>
      </c>
      <c r="G400" s="2">
        <v>19144.579999999998</v>
      </c>
      <c r="H400">
        <v>2</v>
      </c>
      <c r="I400" t="s">
        <v>5</v>
      </c>
      <c r="J400" s="1"/>
    </row>
    <row r="401" spans="1:10" x14ac:dyDescent="0.2">
      <c r="A401">
        <v>10403</v>
      </c>
      <c r="B401" t="s">
        <v>0</v>
      </c>
      <c r="C401">
        <v>25</v>
      </c>
      <c r="D401" s="3">
        <v>178.79999999999998</v>
      </c>
      <c r="E401" s="3">
        <v>136</v>
      </c>
      <c r="F401" t="s">
        <v>7</v>
      </c>
      <c r="G401" s="2">
        <v>19933.46</v>
      </c>
      <c r="H401">
        <v>3</v>
      </c>
      <c r="I401" t="s">
        <v>4</v>
      </c>
      <c r="J401" s="1"/>
    </row>
    <row r="402" spans="1:10" x14ac:dyDescent="0.2">
      <c r="A402">
        <v>10404</v>
      </c>
      <c r="B402" t="s">
        <v>0</v>
      </c>
      <c r="C402">
        <v>23</v>
      </c>
      <c r="D402" s="3">
        <v>178.4</v>
      </c>
      <c r="E402" s="3">
        <v>281.70000000000005</v>
      </c>
      <c r="F402" t="s">
        <v>7</v>
      </c>
      <c r="G402" s="2">
        <v>3597.6000000000004</v>
      </c>
      <c r="H402">
        <v>3</v>
      </c>
      <c r="I402" t="s">
        <v>5</v>
      </c>
      <c r="J402" s="1"/>
    </row>
    <row r="403" spans="1:10" x14ac:dyDescent="0.2">
      <c r="A403">
        <v>10405</v>
      </c>
      <c r="B403" t="s">
        <v>1</v>
      </c>
      <c r="C403">
        <v>22</v>
      </c>
      <c r="D403" s="3">
        <v>154</v>
      </c>
      <c r="E403" s="3">
        <v>123.69999999999999</v>
      </c>
      <c r="F403" t="s">
        <v>6</v>
      </c>
      <c r="G403" s="2">
        <v>2155.69</v>
      </c>
      <c r="H403">
        <v>0</v>
      </c>
      <c r="I403" t="s">
        <v>5</v>
      </c>
      <c r="J403" s="1"/>
    </row>
    <row r="404" spans="1:10" x14ac:dyDescent="0.2">
      <c r="A404">
        <v>10406</v>
      </c>
      <c r="B404" t="s">
        <v>2</v>
      </c>
      <c r="C404">
        <v>46</v>
      </c>
      <c r="D404" s="3">
        <v>178.4</v>
      </c>
      <c r="E404" s="3">
        <v>239.1</v>
      </c>
      <c r="F404" t="s">
        <v>6</v>
      </c>
      <c r="G404" s="2">
        <v>21677.289999999997</v>
      </c>
      <c r="H404">
        <v>1</v>
      </c>
      <c r="I404" t="s">
        <v>4</v>
      </c>
      <c r="J404" s="1"/>
    </row>
    <row r="405" spans="1:10" x14ac:dyDescent="0.2">
      <c r="A405">
        <v>10407</v>
      </c>
      <c r="B405" t="s">
        <v>2</v>
      </c>
      <c r="C405">
        <v>60</v>
      </c>
      <c r="D405" s="3">
        <v>155.5</v>
      </c>
      <c r="E405" s="3">
        <v>153.69999999999999</v>
      </c>
      <c r="F405" t="s">
        <v>7</v>
      </c>
      <c r="G405" s="2">
        <v>12523.61</v>
      </c>
      <c r="H405">
        <v>0</v>
      </c>
      <c r="I405" t="s">
        <v>5</v>
      </c>
      <c r="J405" s="1"/>
    </row>
    <row r="406" spans="1:10" x14ac:dyDescent="0.2">
      <c r="A406">
        <v>10408</v>
      </c>
      <c r="B406" t="s">
        <v>3</v>
      </c>
      <c r="C406">
        <v>35</v>
      </c>
      <c r="D406" s="3">
        <v>172</v>
      </c>
      <c r="E406" s="3">
        <v>217.5</v>
      </c>
      <c r="F406" t="s">
        <v>6</v>
      </c>
      <c r="G406" s="2">
        <v>24915.05</v>
      </c>
      <c r="H406">
        <v>2</v>
      </c>
      <c r="I406" t="s">
        <v>5</v>
      </c>
      <c r="J406" s="1"/>
    </row>
    <row r="407" spans="1:10" x14ac:dyDescent="0.2">
      <c r="A407">
        <v>10409</v>
      </c>
      <c r="B407" t="s">
        <v>2</v>
      </c>
      <c r="C407">
        <v>24</v>
      </c>
      <c r="D407" s="3">
        <v>158.79999999999998</v>
      </c>
      <c r="E407" s="3">
        <v>212.79999999999998</v>
      </c>
      <c r="F407" t="s">
        <v>7</v>
      </c>
      <c r="G407" s="2">
        <v>3537.71</v>
      </c>
      <c r="H407">
        <v>2</v>
      </c>
      <c r="I407" t="s">
        <v>5</v>
      </c>
      <c r="J407" s="1"/>
    </row>
    <row r="408" spans="1:10" x14ac:dyDescent="0.2">
      <c r="A408">
        <v>10410</v>
      </c>
      <c r="B408" t="s">
        <v>1</v>
      </c>
      <c r="C408">
        <v>25</v>
      </c>
      <c r="D408" s="3">
        <v>165.6</v>
      </c>
      <c r="E408" s="3">
        <v>225.5</v>
      </c>
      <c r="F408" t="s">
        <v>6</v>
      </c>
      <c r="G408" s="2">
        <v>3238.44</v>
      </c>
      <c r="H408">
        <v>1</v>
      </c>
      <c r="I408" t="s">
        <v>5</v>
      </c>
      <c r="J408" s="1"/>
    </row>
    <row r="409" spans="1:10" x14ac:dyDescent="0.2">
      <c r="A409">
        <v>10411</v>
      </c>
      <c r="B409" t="s">
        <v>1</v>
      </c>
      <c r="C409">
        <v>41</v>
      </c>
      <c r="D409" s="3">
        <v>168.1</v>
      </c>
      <c r="E409" s="3">
        <v>193.29999999999998</v>
      </c>
      <c r="F409" t="s">
        <v>6</v>
      </c>
      <c r="G409" s="2">
        <v>6185.33</v>
      </c>
      <c r="H409">
        <v>0</v>
      </c>
      <c r="I409" t="s">
        <v>5</v>
      </c>
      <c r="J409" s="1"/>
    </row>
    <row r="410" spans="1:10" x14ac:dyDescent="0.2">
      <c r="A410">
        <v>10412</v>
      </c>
      <c r="B410" t="s">
        <v>3</v>
      </c>
      <c r="C410">
        <v>46</v>
      </c>
      <c r="D410" s="3">
        <v>169.79999999999998</v>
      </c>
      <c r="E410" s="3">
        <v>197.7</v>
      </c>
      <c r="F410" t="s">
        <v>6</v>
      </c>
      <c r="G410" s="2">
        <v>42111.670000000006</v>
      </c>
      <c r="H410">
        <v>0</v>
      </c>
      <c r="I410" t="s">
        <v>4</v>
      </c>
      <c r="J410" s="1"/>
    </row>
    <row r="411" spans="1:10" x14ac:dyDescent="0.2">
      <c r="A411">
        <v>10413</v>
      </c>
      <c r="B411" t="s">
        <v>1</v>
      </c>
      <c r="C411">
        <v>43</v>
      </c>
      <c r="D411" s="3">
        <v>171.1</v>
      </c>
      <c r="E411" s="3">
        <v>140.4</v>
      </c>
      <c r="F411" t="s">
        <v>7</v>
      </c>
      <c r="G411" s="2">
        <v>14478.34</v>
      </c>
      <c r="H411">
        <v>5</v>
      </c>
      <c r="I411" t="s">
        <v>5</v>
      </c>
      <c r="J411" s="1"/>
    </row>
    <row r="412" spans="1:10" x14ac:dyDescent="0.2">
      <c r="A412">
        <v>10414</v>
      </c>
      <c r="B412" t="s">
        <v>0</v>
      </c>
      <c r="C412">
        <v>53</v>
      </c>
      <c r="D412" s="3">
        <v>181.5</v>
      </c>
      <c r="E412" s="3">
        <v>221.29999999999998</v>
      </c>
      <c r="F412" t="s">
        <v>6</v>
      </c>
      <c r="G412" s="2">
        <v>11150.78</v>
      </c>
      <c r="H412">
        <v>2</v>
      </c>
      <c r="I412" t="s">
        <v>5</v>
      </c>
      <c r="J412" s="1"/>
    </row>
    <row r="413" spans="1:10" x14ac:dyDescent="0.2">
      <c r="A413">
        <v>10415</v>
      </c>
      <c r="B413" t="s">
        <v>2</v>
      </c>
      <c r="C413">
        <v>26</v>
      </c>
      <c r="D413" s="3">
        <v>162.1</v>
      </c>
      <c r="E413" s="3">
        <v>149</v>
      </c>
      <c r="F413" t="s">
        <v>6</v>
      </c>
      <c r="G413" s="2">
        <v>3176.2900000000004</v>
      </c>
      <c r="H413">
        <v>0</v>
      </c>
      <c r="I413" t="s">
        <v>5</v>
      </c>
      <c r="J413" s="1"/>
    </row>
    <row r="414" spans="1:10" x14ac:dyDescent="0.2">
      <c r="A414">
        <v>10416</v>
      </c>
      <c r="B414" t="s">
        <v>0</v>
      </c>
      <c r="C414">
        <v>49</v>
      </c>
      <c r="D414" s="3">
        <v>155.1</v>
      </c>
      <c r="E414" s="3">
        <v>135.4</v>
      </c>
      <c r="F414" t="s">
        <v>7</v>
      </c>
      <c r="G414" s="2">
        <v>8116.68</v>
      </c>
      <c r="H414">
        <v>0</v>
      </c>
      <c r="I414" t="s">
        <v>5</v>
      </c>
      <c r="J414" s="1"/>
    </row>
    <row r="415" spans="1:10" x14ac:dyDescent="0.2">
      <c r="A415">
        <v>10417</v>
      </c>
      <c r="B415" t="s">
        <v>1</v>
      </c>
      <c r="C415">
        <v>18</v>
      </c>
      <c r="D415" s="3">
        <v>171.29999999999998</v>
      </c>
      <c r="E415" s="3">
        <v>155</v>
      </c>
      <c r="F415" t="s">
        <v>6</v>
      </c>
      <c r="G415" s="2">
        <v>36149.490000000005</v>
      </c>
      <c r="H415">
        <v>0</v>
      </c>
      <c r="I415" t="s">
        <v>4</v>
      </c>
      <c r="J415" s="1"/>
    </row>
    <row r="416" spans="1:10" x14ac:dyDescent="0.2">
      <c r="A416">
        <v>10418</v>
      </c>
      <c r="B416" t="s">
        <v>2</v>
      </c>
      <c r="C416">
        <v>20</v>
      </c>
      <c r="D416" s="3">
        <v>162.4</v>
      </c>
      <c r="E416" s="3">
        <v>241.2</v>
      </c>
      <c r="F416" t="s">
        <v>7</v>
      </c>
      <c r="G416" s="2">
        <v>1769.54</v>
      </c>
      <c r="H416">
        <v>0</v>
      </c>
      <c r="I416" t="s">
        <v>5</v>
      </c>
      <c r="J416" s="1"/>
    </row>
    <row r="417" spans="1:10" x14ac:dyDescent="0.2">
      <c r="A417">
        <v>10419</v>
      </c>
      <c r="B417" t="s">
        <v>1</v>
      </c>
      <c r="C417">
        <v>18</v>
      </c>
      <c r="D417" s="3">
        <v>188.1</v>
      </c>
      <c r="E417" s="3">
        <v>305.10000000000002</v>
      </c>
      <c r="F417" t="s">
        <v>7</v>
      </c>
      <c r="G417" s="2">
        <v>1149.4000000000001</v>
      </c>
      <c r="H417">
        <v>0</v>
      </c>
      <c r="I417" t="s">
        <v>5</v>
      </c>
      <c r="J417" s="1"/>
    </row>
    <row r="418" spans="1:10" x14ac:dyDescent="0.2">
      <c r="A418">
        <v>10420</v>
      </c>
      <c r="B418" t="s">
        <v>1</v>
      </c>
      <c r="C418">
        <v>64</v>
      </c>
      <c r="D418" s="3">
        <v>183.4</v>
      </c>
      <c r="E418" s="3">
        <v>214.9</v>
      </c>
      <c r="F418" t="s">
        <v>6</v>
      </c>
      <c r="G418" s="2">
        <v>27037.919999999998</v>
      </c>
      <c r="H418">
        <v>0</v>
      </c>
      <c r="I418" t="s">
        <v>4</v>
      </c>
      <c r="J418" s="1"/>
    </row>
    <row r="419" spans="1:10" x14ac:dyDescent="0.2">
      <c r="A419">
        <v>10421</v>
      </c>
      <c r="B419" t="s">
        <v>0</v>
      </c>
      <c r="C419">
        <v>28</v>
      </c>
      <c r="D419" s="3">
        <v>164.9</v>
      </c>
      <c r="E419" s="3">
        <v>241.79999999999998</v>
      </c>
      <c r="F419" t="s">
        <v>7</v>
      </c>
      <c r="G419" s="2">
        <v>3277.17</v>
      </c>
      <c r="H419">
        <v>1</v>
      </c>
      <c r="I419" t="s">
        <v>5</v>
      </c>
      <c r="J419" s="1"/>
    </row>
    <row r="420" spans="1:10" x14ac:dyDescent="0.2">
      <c r="A420">
        <v>10422</v>
      </c>
      <c r="B420" t="s">
        <v>3</v>
      </c>
      <c r="C420">
        <v>47</v>
      </c>
      <c r="D420" s="3">
        <v>156.9</v>
      </c>
      <c r="E420" s="3">
        <v>166</v>
      </c>
      <c r="F420" t="s">
        <v>7</v>
      </c>
      <c r="G420" s="2">
        <v>9225.26</v>
      </c>
      <c r="H420">
        <v>2</v>
      </c>
      <c r="I420" t="s">
        <v>5</v>
      </c>
      <c r="J420" s="1"/>
    </row>
    <row r="421" spans="1:10" x14ac:dyDescent="0.2">
      <c r="A421">
        <v>10423</v>
      </c>
      <c r="B421" t="s">
        <v>0</v>
      </c>
      <c r="C421">
        <v>37</v>
      </c>
      <c r="D421" s="3">
        <v>166.1</v>
      </c>
      <c r="E421" s="3">
        <v>207.4</v>
      </c>
      <c r="F421" t="s">
        <v>6</v>
      </c>
      <c r="G421" s="2">
        <v>39836.520000000004</v>
      </c>
      <c r="H421">
        <v>2</v>
      </c>
      <c r="I421" t="s">
        <v>4</v>
      </c>
      <c r="J421" s="1"/>
    </row>
    <row r="422" spans="1:10" x14ac:dyDescent="0.2">
      <c r="A422">
        <v>10424</v>
      </c>
      <c r="B422" t="s">
        <v>1</v>
      </c>
      <c r="C422">
        <v>18</v>
      </c>
      <c r="D422" s="3">
        <v>171.29999999999998</v>
      </c>
      <c r="E422" s="3">
        <v>181.79999999999998</v>
      </c>
      <c r="F422" t="s">
        <v>7</v>
      </c>
      <c r="G422" s="2">
        <v>34303.170000000006</v>
      </c>
      <c r="H422">
        <v>2</v>
      </c>
      <c r="I422" t="s">
        <v>4</v>
      </c>
      <c r="J422" s="1"/>
    </row>
    <row r="423" spans="1:10" x14ac:dyDescent="0.2">
      <c r="A423">
        <v>10425</v>
      </c>
      <c r="B423" t="s">
        <v>1</v>
      </c>
      <c r="C423">
        <v>46</v>
      </c>
      <c r="D423" s="3">
        <v>180.79999999999998</v>
      </c>
      <c r="E423" s="3">
        <v>248.2</v>
      </c>
      <c r="F423" t="s">
        <v>7</v>
      </c>
      <c r="G423" s="2">
        <v>46151.130000000005</v>
      </c>
      <c r="H423">
        <v>3</v>
      </c>
      <c r="I423" t="s">
        <v>4</v>
      </c>
      <c r="J423" s="1"/>
    </row>
    <row r="424" spans="1:10" x14ac:dyDescent="0.2">
      <c r="A424">
        <v>10426</v>
      </c>
      <c r="B424" t="s">
        <v>2</v>
      </c>
      <c r="C424">
        <v>46</v>
      </c>
      <c r="D424" s="3">
        <v>155.19999999999999</v>
      </c>
      <c r="E424" s="3">
        <v>228</v>
      </c>
      <c r="F424" t="s">
        <v>7</v>
      </c>
      <c r="G424" s="2">
        <v>7526.71</v>
      </c>
      <c r="H424">
        <v>0</v>
      </c>
      <c r="I424" t="s">
        <v>5</v>
      </c>
      <c r="J424" s="1"/>
    </row>
    <row r="425" spans="1:10" x14ac:dyDescent="0.2">
      <c r="A425">
        <v>10427</v>
      </c>
      <c r="B425" t="s">
        <v>1</v>
      </c>
      <c r="C425">
        <v>58</v>
      </c>
      <c r="D425" s="3">
        <v>172.6</v>
      </c>
      <c r="E425" s="3">
        <v>233.79999999999998</v>
      </c>
      <c r="F425" t="s">
        <v>6</v>
      </c>
      <c r="G425" s="2">
        <v>24227.34</v>
      </c>
      <c r="H425">
        <v>0</v>
      </c>
      <c r="I425" t="s">
        <v>5</v>
      </c>
      <c r="J425" s="1"/>
    </row>
    <row r="426" spans="1:10" x14ac:dyDescent="0.2">
      <c r="A426">
        <v>10428</v>
      </c>
      <c r="B426" t="s">
        <v>0</v>
      </c>
      <c r="C426">
        <v>30</v>
      </c>
      <c r="D426" s="3">
        <v>183</v>
      </c>
      <c r="E426" s="3">
        <v>237.79999999999998</v>
      </c>
      <c r="F426" t="s">
        <v>6</v>
      </c>
      <c r="G426" s="2">
        <v>3554.21</v>
      </c>
      <c r="H426">
        <v>0</v>
      </c>
      <c r="I426" t="s">
        <v>5</v>
      </c>
      <c r="J426" s="1"/>
    </row>
    <row r="427" spans="1:10" x14ac:dyDescent="0.2">
      <c r="A427">
        <v>10429</v>
      </c>
      <c r="B427" t="s">
        <v>1</v>
      </c>
      <c r="C427">
        <v>39</v>
      </c>
      <c r="D427" s="3">
        <v>180.6</v>
      </c>
      <c r="E427" s="3">
        <v>170</v>
      </c>
      <c r="F427" t="s">
        <v>6</v>
      </c>
      <c r="G427" s="2">
        <v>8596.83</v>
      </c>
      <c r="H427">
        <v>5</v>
      </c>
      <c r="I427" t="s">
        <v>5</v>
      </c>
      <c r="J427" s="1"/>
    </row>
    <row r="428" spans="1:10" x14ac:dyDescent="0.2">
      <c r="A428">
        <v>10430</v>
      </c>
      <c r="B428" t="s">
        <v>2</v>
      </c>
      <c r="C428">
        <v>40</v>
      </c>
      <c r="D428" s="3">
        <v>173.5</v>
      </c>
      <c r="E428" s="3">
        <v>259</v>
      </c>
      <c r="F428" t="s">
        <v>6</v>
      </c>
      <c r="G428" s="2">
        <v>8059.68</v>
      </c>
      <c r="H428">
        <v>3</v>
      </c>
      <c r="I428" t="s">
        <v>5</v>
      </c>
      <c r="J428" s="1"/>
    </row>
    <row r="429" spans="1:10" x14ac:dyDescent="0.2">
      <c r="A429">
        <v>10431</v>
      </c>
      <c r="B429" t="s">
        <v>3</v>
      </c>
      <c r="C429">
        <v>41</v>
      </c>
      <c r="D429" s="3">
        <v>157.79999999999998</v>
      </c>
      <c r="E429" s="3">
        <v>142.4</v>
      </c>
      <c r="F429" t="s">
        <v>6</v>
      </c>
      <c r="G429" s="2">
        <v>7358.18</v>
      </c>
      <c r="H429">
        <v>1</v>
      </c>
      <c r="I429" t="s">
        <v>5</v>
      </c>
      <c r="J429" s="1"/>
    </row>
    <row r="430" spans="1:10" x14ac:dyDescent="0.2">
      <c r="A430">
        <v>10432</v>
      </c>
      <c r="B430" t="s">
        <v>1</v>
      </c>
      <c r="C430">
        <v>30</v>
      </c>
      <c r="D430" s="3">
        <v>173.6</v>
      </c>
      <c r="E430" s="3">
        <v>242.2</v>
      </c>
      <c r="F430" t="s">
        <v>7</v>
      </c>
      <c r="G430" s="2">
        <v>36950.26</v>
      </c>
      <c r="H430">
        <v>0</v>
      </c>
      <c r="I430" t="s">
        <v>4</v>
      </c>
      <c r="J430" s="1"/>
    </row>
    <row r="431" spans="1:10" x14ac:dyDescent="0.2">
      <c r="A431">
        <v>10433</v>
      </c>
      <c r="B431" t="s">
        <v>2</v>
      </c>
      <c r="C431">
        <v>48</v>
      </c>
      <c r="D431" s="3">
        <v>156.4</v>
      </c>
      <c r="E431" s="3">
        <v>147.69999999999999</v>
      </c>
      <c r="F431" t="s">
        <v>7</v>
      </c>
      <c r="G431" s="2">
        <v>8765.25</v>
      </c>
      <c r="H431">
        <v>1</v>
      </c>
      <c r="I431" t="s">
        <v>5</v>
      </c>
      <c r="J431" s="1"/>
    </row>
    <row r="432" spans="1:10" x14ac:dyDescent="0.2">
      <c r="A432">
        <v>10434</v>
      </c>
      <c r="B432" t="s">
        <v>0</v>
      </c>
      <c r="C432">
        <v>51</v>
      </c>
      <c r="D432" s="3">
        <v>176.5</v>
      </c>
      <c r="E432" s="3">
        <v>235</v>
      </c>
      <c r="F432" t="s">
        <v>6</v>
      </c>
      <c r="G432" s="2">
        <v>9872.7100000000009</v>
      </c>
      <c r="H432">
        <v>1</v>
      </c>
      <c r="I432" t="s">
        <v>5</v>
      </c>
      <c r="J432" s="1"/>
    </row>
    <row r="433" spans="1:10" x14ac:dyDescent="0.2">
      <c r="A433">
        <v>10435</v>
      </c>
      <c r="B433" t="s">
        <v>0</v>
      </c>
      <c r="C433">
        <v>35</v>
      </c>
      <c r="D433" s="3">
        <v>174.5</v>
      </c>
      <c r="E433" s="3">
        <v>197.9</v>
      </c>
      <c r="F433" t="s">
        <v>6</v>
      </c>
      <c r="G433" s="2">
        <v>5240.7700000000004</v>
      </c>
      <c r="H433">
        <v>1</v>
      </c>
      <c r="I433" t="s">
        <v>5</v>
      </c>
      <c r="J433" s="1"/>
    </row>
    <row r="434" spans="1:10" x14ac:dyDescent="0.2">
      <c r="A434">
        <v>10436</v>
      </c>
      <c r="B434" t="s">
        <v>0</v>
      </c>
      <c r="C434">
        <v>43</v>
      </c>
      <c r="D434" s="3">
        <v>169.29999999999998</v>
      </c>
      <c r="E434" s="3">
        <v>146.69999999999999</v>
      </c>
      <c r="F434" t="s">
        <v>6</v>
      </c>
      <c r="G434" s="2">
        <v>7337.75</v>
      </c>
      <c r="H434">
        <v>1</v>
      </c>
      <c r="I434" t="s">
        <v>5</v>
      </c>
      <c r="J434" s="1"/>
    </row>
    <row r="435" spans="1:10" x14ac:dyDescent="0.2">
      <c r="A435">
        <v>10437</v>
      </c>
      <c r="B435" t="s">
        <v>2</v>
      </c>
      <c r="C435">
        <v>36</v>
      </c>
      <c r="D435" s="3">
        <v>163</v>
      </c>
      <c r="E435" s="3">
        <v>253.7</v>
      </c>
      <c r="F435" t="s">
        <v>6</v>
      </c>
      <c r="G435" s="2">
        <v>5272.18</v>
      </c>
      <c r="H435">
        <v>0</v>
      </c>
      <c r="I435" t="s">
        <v>5</v>
      </c>
      <c r="J435" s="1"/>
    </row>
    <row r="436" spans="1:10" x14ac:dyDescent="0.2">
      <c r="A436">
        <v>10438</v>
      </c>
      <c r="B436" t="s">
        <v>3</v>
      </c>
      <c r="C436">
        <v>64</v>
      </c>
      <c r="D436" s="3">
        <v>158.19999999999999</v>
      </c>
      <c r="E436" s="3">
        <v>145.1</v>
      </c>
      <c r="F436" t="s">
        <v>6</v>
      </c>
      <c r="G436" s="2">
        <v>16069.09</v>
      </c>
      <c r="H436">
        <v>2</v>
      </c>
      <c r="I436" t="s">
        <v>5</v>
      </c>
      <c r="J436" s="1"/>
    </row>
    <row r="437" spans="1:10" x14ac:dyDescent="0.2">
      <c r="A437">
        <v>10439</v>
      </c>
      <c r="B437" t="s">
        <v>0</v>
      </c>
      <c r="C437">
        <v>47</v>
      </c>
      <c r="D437" s="3">
        <v>177.6</v>
      </c>
      <c r="E437" s="3">
        <v>190.9</v>
      </c>
      <c r="F437" t="s">
        <v>6</v>
      </c>
      <c r="G437" s="2">
        <v>26236.579999999998</v>
      </c>
      <c r="H437">
        <v>1</v>
      </c>
      <c r="I437" t="s">
        <v>5</v>
      </c>
      <c r="J437" s="1"/>
    </row>
    <row r="438" spans="1:10" x14ac:dyDescent="0.2">
      <c r="A438">
        <v>10440</v>
      </c>
      <c r="B438" t="s">
        <v>1</v>
      </c>
      <c r="C438">
        <v>40</v>
      </c>
      <c r="D438" s="3">
        <v>181.29999999999998</v>
      </c>
      <c r="E438" s="3">
        <v>193.5</v>
      </c>
      <c r="F438" t="s">
        <v>7</v>
      </c>
      <c r="G438" s="2">
        <v>17179.53</v>
      </c>
      <c r="H438">
        <v>1</v>
      </c>
      <c r="I438" t="s">
        <v>4</v>
      </c>
      <c r="J438" s="1"/>
    </row>
    <row r="439" spans="1:10" x14ac:dyDescent="0.2">
      <c r="A439">
        <v>10441</v>
      </c>
      <c r="B439" t="s">
        <v>3</v>
      </c>
      <c r="C439">
        <v>54</v>
      </c>
      <c r="D439" s="3">
        <v>167.1</v>
      </c>
      <c r="E439" s="3">
        <v>166.1</v>
      </c>
      <c r="F439" t="s">
        <v>6</v>
      </c>
      <c r="G439" s="2">
        <v>11512.41</v>
      </c>
      <c r="H439">
        <v>1</v>
      </c>
      <c r="I439" t="s">
        <v>5</v>
      </c>
      <c r="J439" s="1"/>
    </row>
    <row r="440" spans="1:10" x14ac:dyDescent="0.2">
      <c r="A440">
        <v>10442</v>
      </c>
      <c r="B440" t="s">
        <v>0</v>
      </c>
      <c r="C440">
        <v>19</v>
      </c>
      <c r="D440" s="3">
        <v>170.6</v>
      </c>
      <c r="E440" s="3">
        <v>214.1</v>
      </c>
      <c r="F440" t="s">
        <v>6</v>
      </c>
      <c r="G440" s="2">
        <v>36397.58</v>
      </c>
      <c r="H440">
        <v>2</v>
      </c>
      <c r="I440" t="s">
        <v>4</v>
      </c>
      <c r="J440" s="1"/>
    </row>
    <row r="441" spans="1:10" x14ac:dyDescent="0.2">
      <c r="A441">
        <v>10443</v>
      </c>
      <c r="B441" t="s">
        <v>0</v>
      </c>
      <c r="C441">
        <v>26</v>
      </c>
      <c r="D441" s="3">
        <v>166.79999999999998</v>
      </c>
      <c r="E441" s="3">
        <v>126.89999999999999</v>
      </c>
      <c r="F441" t="s">
        <v>6</v>
      </c>
      <c r="G441" s="2">
        <v>3410.3300000000004</v>
      </c>
      <c r="H441">
        <v>1</v>
      </c>
      <c r="I441" t="s">
        <v>5</v>
      </c>
      <c r="J441" s="1"/>
    </row>
    <row r="442" spans="1:10" x14ac:dyDescent="0.2">
      <c r="A442">
        <v>10444</v>
      </c>
      <c r="B442" t="s">
        <v>2</v>
      </c>
      <c r="C442">
        <v>42</v>
      </c>
      <c r="D442" s="3">
        <v>175</v>
      </c>
      <c r="E442" s="3">
        <v>250.29999999999998</v>
      </c>
      <c r="F442" t="s">
        <v>7</v>
      </c>
      <c r="G442" s="2">
        <v>32787.46</v>
      </c>
      <c r="H442">
        <v>3</v>
      </c>
      <c r="I442" t="s">
        <v>4</v>
      </c>
      <c r="J442" s="1"/>
    </row>
    <row r="443" spans="1:10" x14ac:dyDescent="0.2">
      <c r="A443">
        <v>10445</v>
      </c>
      <c r="B443" t="s">
        <v>2</v>
      </c>
      <c r="C443">
        <v>28</v>
      </c>
      <c r="D443" s="3">
        <v>167.1</v>
      </c>
      <c r="E443" s="3">
        <v>145.19999999999999</v>
      </c>
      <c r="F443" t="s">
        <v>7</v>
      </c>
      <c r="G443" s="2">
        <v>3062.51</v>
      </c>
      <c r="H443">
        <v>0</v>
      </c>
      <c r="I443" t="s">
        <v>5</v>
      </c>
      <c r="J443" s="1"/>
    </row>
    <row r="444" spans="1:10" x14ac:dyDescent="0.2">
      <c r="A444">
        <v>10446</v>
      </c>
      <c r="B444" t="s">
        <v>3</v>
      </c>
      <c r="C444">
        <v>60</v>
      </c>
      <c r="D444" s="3">
        <v>167.5</v>
      </c>
      <c r="E444" s="3">
        <v>125.1</v>
      </c>
      <c r="F444" t="s">
        <v>7</v>
      </c>
      <c r="G444" s="2">
        <v>12731</v>
      </c>
      <c r="H444">
        <v>0</v>
      </c>
      <c r="I444" t="s">
        <v>5</v>
      </c>
      <c r="J444" s="1"/>
    </row>
    <row r="445" spans="1:10" x14ac:dyDescent="0.2">
      <c r="A445">
        <v>10447</v>
      </c>
      <c r="B445" t="s">
        <v>1</v>
      </c>
      <c r="C445">
        <v>20</v>
      </c>
      <c r="D445" s="3">
        <v>174.7</v>
      </c>
      <c r="E445" s="3">
        <v>207.1</v>
      </c>
      <c r="F445" t="s">
        <v>6</v>
      </c>
      <c r="G445" s="2">
        <v>26125.679999999997</v>
      </c>
      <c r="H445">
        <v>0</v>
      </c>
      <c r="I445" t="s">
        <v>4</v>
      </c>
      <c r="J445" s="1"/>
    </row>
    <row r="446" spans="1:10" x14ac:dyDescent="0.2">
      <c r="A446">
        <v>10448</v>
      </c>
      <c r="B446" t="s">
        <v>3</v>
      </c>
      <c r="C446">
        <v>56</v>
      </c>
      <c r="D446" s="3">
        <v>156.4</v>
      </c>
      <c r="E446" s="3">
        <v>169</v>
      </c>
      <c r="F446" t="s">
        <v>7</v>
      </c>
      <c r="G446" s="2">
        <v>11165.42</v>
      </c>
      <c r="H446">
        <v>0</v>
      </c>
      <c r="I446" t="s">
        <v>5</v>
      </c>
      <c r="J446" s="1"/>
    </row>
    <row r="447" spans="1:10" x14ac:dyDescent="0.2">
      <c r="A447">
        <v>10449</v>
      </c>
      <c r="B447" t="s">
        <v>3</v>
      </c>
      <c r="C447">
        <v>39</v>
      </c>
      <c r="D447" s="3">
        <v>167</v>
      </c>
      <c r="E447" s="3">
        <v>168.29999999999998</v>
      </c>
      <c r="F447" t="s">
        <v>6</v>
      </c>
      <c r="G447" s="2">
        <v>21659.94</v>
      </c>
      <c r="H447">
        <v>3</v>
      </c>
      <c r="I447" t="s">
        <v>4</v>
      </c>
      <c r="J447" s="1"/>
    </row>
    <row r="448" spans="1:10" x14ac:dyDescent="0.2">
      <c r="A448">
        <v>10450</v>
      </c>
      <c r="B448" t="s">
        <v>0</v>
      </c>
      <c r="C448">
        <v>19</v>
      </c>
      <c r="D448" s="3">
        <v>176.1</v>
      </c>
      <c r="E448" s="3">
        <v>235.2</v>
      </c>
      <c r="F448" t="s">
        <v>7</v>
      </c>
      <c r="G448" s="2">
        <v>34828.660000000003</v>
      </c>
      <c r="H448">
        <v>0</v>
      </c>
      <c r="I448" t="s">
        <v>4</v>
      </c>
      <c r="J448" s="1"/>
    </row>
    <row r="449" spans="1:10" x14ac:dyDescent="0.2">
      <c r="A449">
        <v>10451</v>
      </c>
      <c r="B449" t="s">
        <v>3</v>
      </c>
      <c r="C449">
        <v>28</v>
      </c>
      <c r="D449" s="3">
        <v>153.9</v>
      </c>
      <c r="E449" s="3">
        <v>130.9</v>
      </c>
      <c r="F449" t="s">
        <v>7</v>
      </c>
      <c r="G449" s="2">
        <v>4428.8900000000003</v>
      </c>
      <c r="H449">
        <v>2</v>
      </c>
      <c r="I449" t="s">
        <v>5</v>
      </c>
      <c r="J449" s="1"/>
    </row>
    <row r="450" spans="1:10" x14ac:dyDescent="0.2">
      <c r="A450">
        <v>10452</v>
      </c>
      <c r="B450" t="s">
        <v>1</v>
      </c>
      <c r="C450">
        <v>30</v>
      </c>
      <c r="D450" s="3">
        <v>170.29999999999998</v>
      </c>
      <c r="E450" s="3">
        <v>258.70000000000005</v>
      </c>
      <c r="F450" t="s">
        <v>7</v>
      </c>
      <c r="G450" s="2">
        <v>4266.17</v>
      </c>
      <c r="H450">
        <v>2</v>
      </c>
      <c r="I450" t="s">
        <v>5</v>
      </c>
      <c r="J450" s="1"/>
    </row>
    <row r="451" spans="1:10" x14ac:dyDescent="0.2">
      <c r="A451">
        <v>10453</v>
      </c>
      <c r="B451" t="s">
        <v>2</v>
      </c>
      <c r="C451">
        <v>49</v>
      </c>
      <c r="D451" s="3">
        <v>163.19999999999999</v>
      </c>
      <c r="E451" s="3">
        <v>246.1</v>
      </c>
      <c r="F451" t="s">
        <v>6</v>
      </c>
      <c r="G451" s="2">
        <v>8988.16</v>
      </c>
      <c r="H451">
        <v>0</v>
      </c>
      <c r="I451" t="s">
        <v>5</v>
      </c>
      <c r="J451" s="1"/>
    </row>
    <row r="452" spans="1:10" x14ac:dyDescent="0.2">
      <c r="A452">
        <v>10454</v>
      </c>
      <c r="B452" t="s">
        <v>2</v>
      </c>
      <c r="C452">
        <v>54</v>
      </c>
      <c r="D452" s="3">
        <v>152.29999999999998</v>
      </c>
      <c r="E452" s="3">
        <v>122.6</v>
      </c>
      <c r="F452" t="s">
        <v>6</v>
      </c>
      <c r="G452" s="2">
        <v>12475.36</v>
      </c>
      <c r="H452">
        <v>3</v>
      </c>
      <c r="I452" t="s">
        <v>5</v>
      </c>
      <c r="J452" s="1"/>
    </row>
    <row r="453" spans="1:10" x14ac:dyDescent="0.2">
      <c r="A453">
        <v>10455</v>
      </c>
      <c r="B453" t="s">
        <v>3</v>
      </c>
      <c r="C453">
        <v>63</v>
      </c>
      <c r="D453" s="3">
        <v>164.2</v>
      </c>
      <c r="E453" s="3">
        <v>194.1</v>
      </c>
      <c r="F453" t="s">
        <v>7</v>
      </c>
      <c r="G453" s="2">
        <v>13981.86</v>
      </c>
      <c r="H453">
        <v>0</v>
      </c>
      <c r="I453" t="s">
        <v>5</v>
      </c>
      <c r="J453" s="1"/>
    </row>
    <row r="454" spans="1:10" x14ac:dyDescent="0.2">
      <c r="A454">
        <v>10456</v>
      </c>
      <c r="B454" t="s">
        <v>1</v>
      </c>
      <c r="C454">
        <v>18</v>
      </c>
      <c r="D454" s="3">
        <v>174.5</v>
      </c>
      <c r="E454" s="3">
        <v>194.2</v>
      </c>
      <c r="F454" t="s">
        <v>7</v>
      </c>
      <c r="G454" s="2">
        <v>36307.800000000003</v>
      </c>
      <c r="H454">
        <v>0</v>
      </c>
      <c r="I454" t="s">
        <v>4</v>
      </c>
      <c r="J454" s="1"/>
    </row>
    <row r="455" spans="1:10" x14ac:dyDescent="0.2">
      <c r="A455">
        <v>10457</v>
      </c>
      <c r="B455" t="s">
        <v>2</v>
      </c>
      <c r="C455">
        <v>48</v>
      </c>
      <c r="D455" s="3">
        <v>151.69999999999999</v>
      </c>
      <c r="E455" s="3">
        <v>176.6</v>
      </c>
      <c r="F455" t="s">
        <v>6</v>
      </c>
      <c r="G455" s="2">
        <v>11033.67</v>
      </c>
      <c r="H455">
        <v>4</v>
      </c>
      <c r="I455" t="s">
        <v>5</v>
      </c>
      <c r="J455" s="1"/>
    </row>
    <row r="456" spans="1:10" x14ac:dyDescent="0.2">
      <c r="A456">
        <v>10458</v>
      </c>
      <c r="B456" t="s">
        <v>1</v>
      </c>
      <c r="C456">
        <v>18</v>
      </c>
      <c r="D456" s="3">
        <v>171.29999999999998</v>
      </c>
      <c r="E456" s="3">
        <v>221.29999999999998</v>
      </c>
      <c r="F456" t="s">
        <v>6</v>
      </c>
      <c r="G456" s="2">
        <v>38792.69</v>
      </c>
      <c r="H456">
        <v>0</v>
      </c>
      <c r="I456" t="s">
        <v>4</v>
      </c>
      <c r="J456" s="1"/>
    </row>
    <row r="457" spans="1:10" x14ac:dyDescent="0.2">
      <c r="A457">
        <v>10459</v>
      </c>
      <c r="B457" t="s">
        <v>2</v>
      </c>
      <c r="C457">
        <v>40</v>
      </c>
      <c r="D457" s="3">
        <v>166.9</v>
      </c>
      <c r="E457" s="3">
        <v>143.6</v>
      </c>
      <c r="F457" t="s">
        <v>7</v>
      </c>
      <c r="G457" s="2">
        <v>8162.72</v>
      </c>
      <c r="H457">
        <v>4</v>
      </c>
      <c r="I457" t="s">
        <v>5</v>
      </c>
      <c r="J457" s="1"/>
    </row>
    <row r="458" spans="1:10" x14ac:dyDescent="0.2">
      <c r="A458">
        <v>10460</v>
      </c>
      <c r="B458" t="s">
        <v>0</v>
      </c>
      <c r="C458">
        <v>33</v>
      </c>
      <c r="D458" s="3">
        <v>183.6</v>
      </c>
      <c r="E458" s="3">
        <v>247.6</v>
      </c>
      <c r="F458" t="s">
        <v>6</v>
      </c>
      <c r="G458" s="2">
        <v>5375.04</v>
      </c>
      <c r="H458">
        <v>2</v>
      </c>
      <c r="I458" t="s">
        <v>5</v>
      </c>
      <c r="J458" s="1"/>
    </row>
    <row r="459" spans="1:10" x14ac:dyDescent="0.2">
      <c r="A459">
        <v>10461</v>
      </c>
      <c r="B459" t="s">
        <v>3</v>
      </c>
      <c r="C459">
        <v>44</v>
      </c>
      <c r="D459" s="3">
        <v>158.5</v>
      </c>
      <c r="E459" s="3">
        <v>116.8</v>
      </c>
      <c r="F459" t="s">
        <v>7</v>
      </c>
      <c r="G459" s="2">
        <v>32108.67</v>
      </c>
      <c r="H459">
        <v>2</v>
      </c>
      <c r="I459" t="s">
        <v>5</v>
      </c>
      <c r="J459" s="1"/>
    </row>
    <row r="460" spans="1:10" x14ac:dyDescent="0.2">
      <c r="A460">
        <v>10462</v>
      </c>
      <c r="B460" t="s">
        <v>1</v>
      </c>
      <c r="C460">
        <v>24</v>
      </c>
      <c r="D460" s="3">
        <v>167.4</v>
      </c>
      <c r="E460" s="3">
        <v>198.29999999999998</v>
      </c>
      <c r="F460" t="s">
        <v>6</v>
      </c>
      <c r="G460" s="2">
        <v>2480.98</v>
      </c>
      <c r="H460">
        <v>0</v>
      </c>
      <c r="I460" t="s">
        <v>5</v>
      </c>
      <c r="J460" s="1"/>
    </row>
    <row r="461" spans="1:10" x14ac:dyDescent="0.2">
      <c r="A461">
        <v>10463</v>
      </c>
      <c r="B461" t="s">
        <v>3</v>
      </c>
      <c r="C461">
        <v>53</v>
      </c>
      <c r="D461" s="3">
        <v>160.6</v>
      </c>
      <c r="E461" s="3">
        <v>158.29999999999998</v>
      </c>
      <c r="F461" t="s">
        <v>6</v>
      </c>
      <c r="G461" s="2">
        <v>11729.68</v>
      </c>
      <c r="H461">
        <v>2</v>
      </c>
      <c r="I461" t="s">
        <v>5</v>
      </c>
      <c r="J461" s="1"/>
    </row>
    <row r="462" spans="1:10" x14ac:dyDescent="0.2">
      <c r="A462">
        <v>10464</v>
      </c>
      <c r="B462" t="s">
        <v>0</v>
      </c>
      <c r="C462">
        <v>44</v>
      </c>
      <c r="D462" s="3">
        <v>164.4</v>
      </c>
      <c r="E462" s="3">
        <v>186.7</v>
      </c>
      <c r="F462" t="s">
        <v>6</v>
      </c>
      <c r="G462" s="2">
        <v>7627</v>
      </c>
      <c r="H462">
        <v>1</v>
      </c>
      <c r="I462" t="s">
        <v>5</v>
      </c>
      <c r="J462" s="1"/>
    </row>
    <row r="463" spans="1:10" x14ac:dyDescent="0.2">
      <c r="A463">
        <v>10465</v>
      </c>
      <c r="B463" t="s">
        <v>1</v>
      </c>
      <c r="C463">
        <v>28</v>
      </c>
      <c r="D463" s="3">
        <v>162</v>
      </c>
      <c r="E463" s="3">
        <v>186.29999999999998</v>
      </c>
      <c r="F463" t="s">
        <v>6</v>
      </c>
      <c r="G463" s="2">
        <v>3171.6200000000003</v>
      </c>
      <c r="H463">
        <v>0</v>
      </c>
      <c r="I463" t="s">
        <v>5</v>
      </c>
      <c r="J463" s="1"/>
    </row>
    <row r="464" spans="1:10" x14ac:dyDescent="0.2">
      <c r="A464">
        <v>10466</v>
      </c>
      <c r="B464" t="s">
        <v>0</v>
      </c>
      <c r="C464">
        <v>47</v>
      </c>
      <c r="D464" s="3">
        <v>185.79999999999998</v>
      </c>
      <c r="E464" s="3">
        <v>283.8</v>
      </c>
      <c r="F464" t="s">
        <v>6</v>
      </c>
      <c r="G464" s="2">
        <v>8556.91</v>
      </c>
      <c r="H464">
        <v>1</v>
      </c>
      <c r="I464" t="s">
        <v>5</v>
      </c>
      <c r="J464" s="1"/>
    </row>
    <row r="465" spans="1:10" x14ac:dyDescent="0.2">
      <c r="A465">
        <v>10467</v>
      </c>
      <c r="B465" t="s">
        <v>3</v>
      </c>
      <c r="C465">
        <v>42</v>
      </c>
      <c r="D465" s="3">
        <v>171.29999999999998</v>
      </c>
      <c r="E465" s="3">
        <v>173.4</v>
      </c>
      <c r="F465" t="s">
        <v>6</v>
      </c>
      <c r="G465" s="2">
        <v>19964.75</v>
      </c>
      <c r="H465">
        <v>0</v>
      </c>
      <c r="I465" t="s">
        <v>4</v>
      </c>
      <c r="J465" s="1"/>
    </row>
    <row r="466" spans="1:10" x14ac:dyDescent="0.2">
      <c r="A466">
        <v>10468</v>
      </c>
      <c r="B466" t="s">
        <v>1</v>
      </c>
      <c r="C466">
        <v>42</v>
      </c>
      <c r="D466" s="3">
        <v>169.29999999999998</v>
      </c>
      <c r="E466" s="3">
        <v>192.7</v>
      </c>
      <c r="F466" t="s">
        <v>6</v>
      </c>
      <c r="G466" s="2">
        <v>7640.31</v>
      </c>
      <c r="H466">
        <v>2</v>
      </c>
      <c r="I466" t="s">
        <v>5</v>
      </c>
      <c r="J466" s="1"/>
    </row>
    <row r="467" spans="1:10" x14ac:dyDescent="0.2">
      <c r="A467">
        <v>10469</v>
      </c>
      <c r="B467" t="s">
        <v>1</v>
      </c>
      <c r="C467">
        <v>33</v>
      </c>
      <c r="D467" s="3">
        <v>167.79999999999998</v>
      </c>
      <c r="E467" s="3">
        <v>166.9</v>
      </c>
      <c r="F467" t="s">
        <v>6</v>
      </c>
      <c r="G467" s="2">
        <v>4779.6100000000006</v>
      </c>
      <c r="H467">
        <v>1</v>
      </c>
      <c r="I467" t="s">
        <v>5</v>
      </c>
      <c r="J467" s="1"/>
    </row>
    <row r="468" spans="1:10" x14ac:dyDescent="0.2">
      <c r="A468">
        <v>10470</v>
      </c>
      <c r="B468" t="s">
        <v>0</v>
      </c>
      <c r="C468">
        <v>19</v>
      </c>
      <c r="D468" s="3">
        <v>173.7</v>
      </c>
      <c r="E468" s="3">
        <v>185</v>
      </c>
      <c r="F468" t="s">
        <v>7</v>
      </c>
      <c r="G468" s="2">
        <v>1837.24</v>
      </c>
      <c r="H468">
        <v>1</v>
      </c>
      <c r="I468" t="s">
        <v>5</v>
      </c>
      <c r="J468" s="1"/>
    </row>
    <row r="469" spans="1:10" x14ac:dyDescent="0.2">
      <c r="A469">
        <v>10471</v>
      </c>
      <c r="B469" t="s">
        <v>3</v>
      </c>
      <c r="C469">
        <v>51</v>
      </c>
      <c r="D469" s="3">
        <v>182.6</v>
      </c>
      <c r="E469" s="3">
        <v>236.7</v>
      </c>
      <c r="F469" t="s">
        <v>6</v>
      </c>
      <c r="G469" s="2">
        <v>46255.12</v>
      </c>
      <c r="H469">
        <v>3</v>
      </c>
      <c r="I469" t="s">
        <v>4</v>
      </c>
      <c r="J469" s="1"/>
    </row>
    <row r="470" spans="1:10" x14ac:dyDescent="0.2">
      <c r="A470">
        <v>10472</v>
      </c>
      <c r="B470" t="s">
        <v>3</v>
      </c>
      <c r="C470">
        <v>25</v>
      </c>
      <c r="D470" s="3">
        <v>153.29999999999998</v>
      </c>
      <c r="E470" s="3">
        <v>149.6</v>
      </c>
      <c r="F470" t="s">
        <v>7</v>
      </c>
      <c r="G470" s="2">
        <v>23241.48</v>
      </c>
      <c r="H470">
        <v>2</v>
      </c>
      <c r="I470" t="s">
        <v>5</v>
      </c>
      <c r="J470" s="1"/>
    </row>
    <row r="471" spans="1:10" x14ac:dyDescent="0.2">
      <c r="A471">
        <v>10473</v>
      </c>
      <c r="B471" t="s">
        <v>3</v>
      </c>
      <c r="C471">
        <v>41</v>
      </c>
      <c r="D471" s="3">
        <v>158.79999999999998</v>
      </c>
      <c r="E471" s="3">
        <v>157.29999999999998</v>
      </c>
      <c r="F471" t="s">
        <v>6</v>
      </c>
      <c r="G471" s="2">
        <v>8538.2900000000009</v>
      </c>
      <c r="H471">
        <v>3</v>
      </c>
      <c r="I471" t="s">
        <v>5</v>
      </c>
      <c r="J471" s="1"/>
    </row>
    <row r="472" spans="1:10" x14ac:dyDescent="0.2">
      <c r="A472">
        <v>10474</v>
      </c>
      <c r="B472" t="s">
        <v>3</v>
      </c>
      <c r="C472">
        <v>49</v>
      </c>
      <c r="D472" s="3">
        <v>156.69999999999999</v>
      </c>
      <c r="E472" s="3">
        <v>131.19999999999999</v>
      </c>
      <c r="F472" t="s">
        <v>6</v>
      </c>
      <c r="G472" s="2">
        <v>9778.35</v>
      </c>
      <c r="H472">
        <v>1</v>
      </c>
      <c r="I472" t="s">
        <v>5</v>
      </c>
      <c r="J472" s="1"/>
    </row>
    <row r="473" spans="1:10" x14ac:dyDescent="0.2">
      <c r="A473">
        <v>10475</v>
      </c>
      <c r="B473" t="s">
        <v>2</v>
      </c>
      <c r="C473">
        <v>58</v>
      </c>
      <c r="D473" s="3">
        <v>157.1</v>
      </c>
      <c r="E473" s="3">
        <v>164.4</v>
      </c>
      <c r="F473" t="s">
        <v>7</v>
      </c>
      <c r="G473" s="2">
        <v>11743.94</v>
      </c>
      <c r="H473">
        <v>0</v>
      </c>
      <c r="I473" t="s">
        <v>5</v>
      </c>
      <c r="J473" s="1"/>
    </row>
    <row r="474" spans="1:10" x14ac:dyDescent="0.2">
      <c r="A474">
        <v>10476</v>
      </c>
      <c r="B474" t="s">
        <v>0</v>
      </c>
      <c r="C474">
        <v>45</v>
      </c>
      <c r="D474" s="3">
        <v>177.2</v>
      </c>
      <c r="E474" s="3">
        <v>234.1</v>
      </c>
      <c r="F474" t="s">
        <v>7</v>
      </c>
      <c r="G474" s="2">
        <v>8027.97</v>
      </c>
      <c r="H474">
        <v>2</v>
      </c>
      <c r="I474" t="s">
        <v>5</v>
      </c>
      <c r="J474" s="1"/>
    </row>
    <row r="475" spans="1:10" x14ac:dyDescent="0.2">
      <c r="A475">
        <v>10477</v>
      </c>
      <c r="B475" t="s">
        <v>1</v>
      </c>
      <c r="C475">
        <v>23</v>
      </c>
      <c r="D475" s="3">
        <v>153.6</v>
      </c>
      <c r="E475" s="3">
        <v>135.79999999999998</v>
      </c>
      <c r="F475" t="s">
        <v>7</v>
      </c>
      <c r="G475" s="2">
        <v>1815.8799999999999</v>
      </c>
      <c r="H475">
        <v>0</v>
      </c>
      <c r="I475" t="s">
        <v>5</v>
      </c>
      <c r="J475" s="1"/>
    </row>
    <row r="476" spans="1:10" x14ac:dyDescent="0.2">
      <c r="A476">
        <v>10478</v>
      </c>
      <c r="B476" t="s">
        <v>0</v>
      </c>
      <c r="C476">
        <v>51</v>
      </c>
      <c r="D476" s="3">
        <v>167.9</v>
      </c>
      <c r="E476" s="3">
        <v>177.7</v>
      </c>
      <c r="F476" t="s">
        <v>7</v>
      </c>
      <c r="G476" s="2">
        <v>8782.4699999999993</v>
      </c>
      <c r="H476">
        <v>0</v>
      </c>
      <c r="I476" t="s">
        <v>5</v>
      </c>
      <c r="J476" s="1"/>
    </row>
    <row r="477" spans="1:10" x14ac:dyDescent="0.2">
      <c r="A477">
        <v>10479</v>
      </c>
      <c r="B477" t="s">
        <v>0</v>
      </c>
      <c r="C477">
        <v>43</v>
      </c>
      <c r="D477" s="3">
        <v>171.7</v>
      </c>
      <c r="E477" s="3">
        <v>275.20000000000005</v>
      </c>
      <c r="F477" t="s">
        <v>7</v>
      </c>
      <c r="G477" s="2">
        <v>37829.730000000003</v>
      </c>
      <c r="H477">
        <v>0</v>
      </c>
      <c r="I477" t="s">
        <v>4</v>
      </c>
      <c r="J477" s="1"/>
    </row>
    <row r="478" spans="1:10" x14ac:dyDescent="0.2">
      <c r="A478">
        <v>10480</v>
      </c>
      <c r="B478" t="s">
        <v>1</v>
      </c>
      <c r="C478">
        <v>62</v>
      </c>
      <c r="D478" s="3">
        <v>162.5</v>
      </c>
      <c r="E478" s="3">
        <v>182.9</v>
      </c>
      <c r="F478" t="s">
        <v>6</v>
      </c>
      <c r="G478" s="2">
        <v>13470.81</v>
      </c>
      <c r="H478">
        <v>0</v>
      </c>
      <c r="I478" t="s">
        <v>5</v>
      </c>
      <c r="J478" s="1"/>
    </row>
    <row r="479" spans="1:10" x14ac:dyDescent="0.2">
      <c r="A479">
        <v>10481</v>
      </c>
      <c r="B479" t="s">
        <v>1</v>
      </c>
      <c r="C479">
        <v>36</v>
      </c>
      <c r="D479" s="3">
        <v>172.4</v>
      </c>
      <c r="E479" s="3">
        <v>156.79999999999998</v>
      </c>
      <c r="F479" t="s">
        <v>7</v>
      </c>
      <c r="G479" s="2">
        <v>5584.31</v>
      </c>
      <c r="H479">
        <v>2</v>
      </c>
      <c r="I479" t="s">
        <v>5</v>
      </c>
      <c r="J479" s="1"/>
    </row>
    <row r="480" spans="1:10" x14ac:dyDescent="0.2">
      <c r="A480">
        <v>10482</v>
      </c>
      <c r="B480" t="s">
        <v>0</v>
      </c>
      <c r="C480">
        <v>32</v>
      </c>
      <c r="D480" s="3">
        <v>184.5</v>
      </c>
      <c r="E480" s="3">
        <v>209.7</v>
      </c>
      <c r="F480" t="s">
        <v>7</v>
      </c>
      <c r="G480" s="2">
        <v>5253.5300000000007</v>
      </c>
      <c r="H480">
        <v>3</v>
      </c>
      <c r="I480" t="s">
        <v>5</v>
      </c>
      <c r="J480" s="1"/>
    </row>
    <row r="481" spans="1:10" x14ac:dyDescent="0.2">
      <c r="A481">
        <v>10483</v>
      </c>
      <c r="B481" t="s">
        <v>0</v>
      </c>
      <c r="C481">
        <v>44</v>
      </c>
      <c r="D481" s="3">
        <v>180</v>
      </c>
      <c r="E481" s="3">
        <v>182.79999999999998</v>
      </c>
      <c r="F481" t="s">
        <v>7</v>
      </c>
      <c r="G481" s="2">
        <v>38998.550000000003</v>
      </c>
      <c r="H481">
        <v>2</v>
      </c>
      <c r="I481" t="s">
        <v>4</v>
      </c>
      <c r="J481" s="1"/>
    </row>
    <row r="482" spans="1:10" x14ac:dyDescent="0.2">
      <c r="A482">
        <v>10484</v>
      </c>
      <c r="B482" t="s">
        <v>2</v>
      </c>
      <c r="C482">
        <v>58</v>
      </c>
      <c r="D482" s="3">
        <v>163.5</v>
      </c>
      <c r="E482" s="3">
        <v>221.5</v>
      </c>
      <c r="F482" t="s">
        <v>6</v>
      </c>
      <c r="G482" s="2">
        <v>12224.36</v>
      </c>
      <c r="H482">
        <v>0</v>
      </c>
      <c r="I482" t="s">
        <v>5</v>
      </c>
      <c r="J482" s="1"/>
    </row>
    <row r="483" spans="1:10" x14ac:dyDescent="0.2">
      <c r="A483">
        <v>10485</v>
      </c>
      <c r="B483" t="s">
        <v>0</v>
      </c>
      <c r="C483">
        <v>61</v>
      </c>
      <c r="D483" s="3">
        <v>176.1</v>
      </c>
      <c r="E483" s="3">
        <v>224</v>
      </c>
      <c r="F483" t="s">
        <v>6</v>
      </c>
      <c r="G483" s="2">
        <v>13041.93</v>
      </c>
      <c r="H483">
        <v>0</v>
      </c>
      <c r="I483" t="s">
        <v>5</v>
      </c>
      <c r="J483" s="1"/>
    </row>
    <row r="484" spans="1:10" x14ac:dyDescent="0.2">
      <c r="A484">
        <v>10486</v>
      </c>
      <c r="B484" t="s">
        <v>1</v>
      </c>
      <c r="C484">
        <v>37</v>
      </c>
      <c r="D484" s="3">
        <v>185.7</v>
      </c>
      <c r="E484" s="3">
        <v>134.29999999999998</v>
      </c>
      <c r="F484" t="s">
        <v>7</v>
      </c>
      <c r="G484" s="2">
        <v>6435.63</v>
      </c>
      <c r="H484">
        <v>3</v>
      </c>
      <c r="I484" t="s">
        <v>5</v>
      </c>
      <c r="J484" s="1"/>
    </row>
    <row r="485" spans="1:10" x14ac:dyDescent="0.2">
      <c r="A485">
        <v>10487</v>
      </c>
      <c r="B485" t="s">
        <v>0</v>
      </c>
      <c r="C485">
        <v>29</v>
      </c>
      <c r="D485" s="3">
        <v>164.4</v>
      </c>
      <c r="E485" s="3">
        <v>165.9</v>
      </c>
      <c r="F485" t="s">
        <v>6</v>
      </c>
      <c r="G485" s="2">
        <v>4529.4800000000005</v>
      </c>
      <c r="H485">
        <v>2</v>
      </c>
      <c r="I485" t="s">
        <v>5</v>
      </c>
      <c r="J485" s="1"/>
    </row>
    <row r="486" spans="1:10" x14ac:dyDescent="0.2">
      <c r="A486">
        <v>10488</v>
      </c>
      <c r="B486" t="s">
        <v>0</v>
      </c>
      <c r="C486">
        <v>36</v>
      </c>
      <c r="D486" s="3">
        <v>174.5</v>
      </c>
      <c r="E486" s="3">
        <v>201.4</v>
      </c>
      <c r="F486" t="s">
        <v>7</v>
      </c>
      <c r="G486" s="2">
        <v>38415.480000000003</v>
      </c>
      <c r="H486">
        <v>2</v>
      </c>
      <c r="I486" t="s">
        <v>4</v>
      </c>
      <c r="J486" s="1"/>
    </row>
    <row r="487" spans="1:10" x14ac:dyDescent="0.2">
      <c r="A487">
        <v>10489</v>
      </c>
      <c r="B487" t="s">
        <v>2</v>
      </c>
      <c r="C487">
        <v>19</v>
      </c>
      <c r="D487" s="3">
        <v>156.79999999999998</v>
      </c>
      <c r="E487" s="3">
        <v>185.29999999999998</v>
      </c>
      <c r="F487" t="s">
        <v>6</v>
      </c>
      <c r="G487" s="2">
        <v>2730.11</v>
      </c>
      <c r="H487">
        <v>1</v>
      </c>
      <c r="I487" t="s">
        <v>5</v>
      </c>
      <c r="J487" s="1"/>
    </row>
    <row r="488" spans="1:10" x14ac:dyDescent="0.2">
      <c r="A488">
        <v>10490</v>
      </c>
      <c r="B488" t="s">
        <v>2</v>
      </c>
      <c r="C488">
        <v>61</v>
      </c>
      <c r="D488" s="3">
        <v>156.6</v>
      </c>
      <c r="E488" s="3">
        <v>184.2</v>
      </c>
      <c r="F488" t="s">
        <v>7</v>
      </c>
      <c r="G488" s="2">
        <v>12950.08</v>
      </c>
      <c r="H488">
        <v>0</v>
      </c>
      <c r="I488" t="s">
        <v>5</v>
      </c>
      <c r="J488" s="1"/>
    </row>
    <row r="489" spans="1:10" x14ac:dyDescent="0.2">
      <c r="A489">
        <v>10491</v>
      </c>
      <c r="B489" t="s">
        <v>2</v>
      </c>
      <c r="C489">
        <v>58</v>
      </c>
      <c r="D489" s="3">
        <v>169.6</v>
      </c>
      <c r="E489" s="3">
        <v>216.9</v>
      </c>
      <c r="F489" t="s">
        <v>6</v>
      </c>
      <c r="G489" s="2">
        <v>12222.9</v>
      </c>
      <c r="H489">
        <v>0</v>
      </c>
      <c r="I489" t="s">
        <v>5</v>
      </c>
      <c r="J489" s="1"/>
    </row>
    <row r="490" spans="1:10" x14ac:dyDescent="0.2">
      <c r="A490">
        <v>10492</v>
      </c>
      <c r="B490" t="s">
        <v>1</v>
      </c>
      <c r="C490">
        <v>32</v>
      </c>
      <c r="D490" s="3">
        <v>181.29999999999998</v>
      </c>
      <c r="E490" s="3">
        <v>291.90000000000003</v>
      </c>
      <c r="F490" t="s">
        <v>6</v>
      </c>
      <c r="G490" s="2">
        <v>3994.1800000000003</v>
      </c>
      <c r="H490">
        <v>0</v>
      </c>
      <c r="I490" t="s">
        <v>5</v>
      </c>
      <c r="J490" s="1"/>
    </row>
    <row r="491" spans="1:10" x14ac:dyDescent="0.2">
      <c r="A491">
        <v>10493</v>
      </c>
      <c r="B491" t="s">
        <v>3</v>
      </c>
      <c r="C491">
        <v>61</v>
      </c>
      <c r="D491" s="3">
        <v>159.19999999999999</v>
      </c>
      <c r="E491" s="3">
        <v>169.79999999999998</v>
      </c>
      <c r="F491" t="s">
        <v>7</v>
      </c>
      <c r="G491" s="2">
        <v>13143.87</v>
      </c>
      <c r="H491">
        <v>0</v>
      </c>
      <c r="I491" t="s">
        <v>5</v>
      </c>
      <c r="J491" s="1"/>
    </row>
    <row r="492" spans="1:10" x14ac:dyDescent="0.2">
      <c r="A492">
        <v>10494</v>
      </c>
      <c r="B492" t="s">
        <v>2</v>
      </c>
      <c r="C492">
        <v>20</v>
      </c>
      <c r="D492" s="3">
        <v>190.79999999999998</v>
      </c>
      <c r="E492" s="3">
        <v>265.5</v>
      </c>
      <c r="F492" t="s">
        <v>6</v>
      </c>
      <c r="G492" s="2">
        <v>14711.75</v>
      </c>
      <c r="H492">
        <v>0</v>
      </c>
      <c r="I492" t="s">
        <v>4</v>
      </c>
      <c r="J492" s="1"/>
    </row>
    <row r="493" spans="1:10" x14ac:dyDescent="0.2">
      <c r="A493">
        <v>10495</v>
      </c>
      <c r="B493" t="s">
        <v>2</v>
      </c>
      <c r="C493">
        <v>24</v>
      </c>
      <c r="D493" s="3">
        <v>157.5</v>
      </c>
      <c r="E493" s="3">
        <v>185.2</v>
      </c>
      <c r="F493" t="s">
        <v>7</v>
      </c>
      <c r="G493" s="2">
        <v>12609.89</v>
      </c>
      <c r="H493">
        <v>1</v>
      </c>
      <c r="I493" t="s">
        <v>5</v>
      </c>
      <c r="J493" s="1"/>
    </row>
    <row r="494" spans="1:10" x14ac:dyDescent="0.2">
      <c r="A494">
        <v>10496</v>
      </c>
      <c r="B494" t="s">
        <v>1</v>
      </c>
      <c r="C494">
        <v>43</v>
      </c>
      <c r="D494" s="3">
        <v>181.5</v>
      </c>
      <c r="E494" s="3">
        <v>259.5</v>
      </c>
      <c r="F494" t="s">
        <v>6</v>
      </c>
      <c r="G494" s="2">
        <v>45863.21</v>
      </c>
      <c r="H494">
        <v>0</v>
      </c>
      <c r="I494" t="s">
        <v>4</v>
      </c>
      <c r="J494" s="1"/>
    </row>
    <row r="495" spans="1:10" x14ac:dyDescent="0.2">
      <c r="A495">
        <v>10497</v>
      </c>
      <c r="B495" t="s">
        <v>1</v>
      </c>
      <c r="C495">
        <v>31</v>
      </c>
      <c r="D495" s="3">
        <v>172.4</v>
      </c>
      <c r="E495" s="3">
        <v>162.4</v>
      </c>
      <c r="F495" t="s">
        <v>7</v>
      </c>
      <c r="G495" s="2">
        <v>19350.37</v>
      </c>
      <c r="H495">
        <v>0</v>
      </c>
      <c r="I495" t="s">
        <v>4</v>
      </c>
      <c r="J495" s="1"/>
    </row>
    <row r="496" spans="1:10" x14ac:dyDescent="0.2">
      <c r="A496">
        <v>10498</v>
      </c>
      <c r="B496" t="s">
        <v>1</v>
      </c>
      <c r="C496">
        <v>24</v>
      </c>
      <c r="D496" s="3">
        <v>158</v>
      </c>
      <c r="E496" s="3">
        <v>209</v>
      </c>
      <c r="F496" t="s">
        <v>6</v>
      </c>
      <c r="G496" s="2">
        <v>25081.769999999997</v>
      </c>
      <c r="H496">
        <v>0</v>
      </c>
      <c r="I496" t="s">
        <v>5</v>
      </c>
      <c r="J496" s="1"/>
    </row>
    <row r="497" spans="1:10" x14ac:dyDescent="0.2">
      <c r="A497">
        <v>10499</v>
      </c>
      <c r="B497" t="s">
        <v>1</v>
      </c>
      <c r="C497">
        <v>29</v>
      </c>
      <c r="D497" s="3">
        <v>172.5</v>
      </c>
      <c r="E497" s="3">
        <v>185.6</v>
      </c>
      <c r="F497" t="s">
        <v>7</v>
      </c>
      <c r="G497" s="2">
        <v>4058.1200000000003</v>
      </c>
      <c r="H497">
        <v>2</v>
      </c>
      <c r="I497" t="s">
        <v>5</v>
      </c>
      <c r="J497" s="1"/>
    </row>
    <row r="498" spans="1:10" x14ac:dyDescent="0.2">
      <c r="A498">
        <v>10500</v>
      </c>
      <c r="B498" t="s">
        <v>2</v>
      </c>
      <c r="C498">
        <v>26</v>
      </c>
      <c r="D498" s="3">
        <v>167.5</v>
      </c>
      <c r="E498" s="3">
        <v>142.29999999999998</v>
      </c>
      <c r="F498" t="s">
        <v>7</v>
      </c>
      <c r="G498" s="2">
        <v>3877.3100000000004</v>
      </c>
      <c r="H498">
        <v>2</v>
      </c>
      <c r="I498" t="s">
        <v>5</v>
      </c>
      <c r="J498" s="1"/>
    </row>
    <row r="499" spans="1:10" x14ac:dyDescent="0.2">
      <c r="A499">
        <v>10501</v>
      </c>
      <c r="B499" t="s">
        <v>2</v>
      </c>
      <c r="C499">
        <v>20</v>
      </c>
      <c r="D499" s="3">
        <v>163</v>
      </c>
      <c r="E499" s="3">
        <v>161</v>
      </c>
      <c r="F499" t="s">
        <v>7</v>
      </c>
      <c r="G499" s="2">
        <v>2362.23</v>
      </c>
      <c r="H499">
        <v>1</v>
      </c>
      <c r="I499" t="s">
        <v>5</v>
      </c>
      <c r="J499" s="1"/>
    </row>
    <row r="500" spans="1:10" x14ac:dyDescent="0.2">
      <c r="A500">
        <v>10502</v>
      </c>
      <c r="B500" t="s">
        <v>1</v>
      </c>
      <c r="C500">
        <v>63</v>
      </c>
      <c r="D500" s="3">
        <v>167.6</v>
      </c>
      <c r="E500" s="3">
        <v>125.3</v>
      </c>
      <c r="F500" t="s">
        <v>7</v>
      </c>
      <c r="G500" s="2">
        <v>15161.54</v>
      </c>
      <c r="H500">
        <v>3</v>
      </c>
      <c r="I500" t="s">
        <v>5</v>
      </c>
      <c r="J500" s="1"/>
    </row>
    <row r="501" spans="1:10" x14ac:dyDescent="0.2">
      <c r="A501">
        <v>10503</v>
      </c>
      <c r="B501" t="s">
        <v>2</v>
      </c>
      <c r="C501">
        <v>54</v>
      </c>
      <c r="D501" s="3">
        <v>150.79999999999998</v>
      </c>
      <c r="E501" s="3">
        <v>145.4</v>
      </c>
      <c r="F501" t="s">
        <v>7</v>
      </c>
      <c r="G501" s="2">
        <v>10825.26</v>
      </c>
      <c r="H501">
        <v>1</v>
      </c>
      <c r="I501" t="s">
        <v>5</v>
      </c>
      <c r="J501" s="1"/>
    </row>
    <row r="502" spans="1:10" x14ac:dyDescent="0.2">
      <c r="A502">
        <v>10504</v>
      </c>
      <c r="B502" t="s">
        <v>3</v>
      </c>
      <c r="C502">
        <v>57</v>
      </c>
      <c r="D502" s="3">
        <v>158.29999999999998</v>
      </c>
      <c r="E502" s="3">
        <v>131.19999999999999</v>
      </c>
      <c r="F502" t="s">
        <v>6</v>
      </c>
      <c r="G502" s="2">
        <v>12029.29</v>
      </c>
      <c r="H502">
        <v>0</v>
      </c>
      <c r="I502" t="s">
        <v>5</v>
      </c>
      <c r="J502" s="1"/>
    </row>
    <row r="503" spans="1:10" x14ac:dyDescent="0.2">
      <c r="A503">
        <v>10505</v>
      </c>
      <c r="B503" t="s">
        <v>2</v>
      </c>
      <c r="C503">
        <v>62</v>
      </c>
      <c r="D503" s="3">
        <v>156.4</v>
      </c>
      <c r="E503" s="3">
        <v>151</v>
      </c>
      <c r="F503" t="s">
        <v>6</v>
      </c>
      <c r="G503" s="2">
        <v>15612.2</v>
      </c>
      <c r="H503">
        <v>3</v>
      </c>
      <c r="I503" t="s">
        <v>5</v>
      </c>
      <c r="J503" s="1"/>
    </row>
    <row r="504" spans="1:10" x14ac:dyDescent="0.2">
      <c r="A504">
        <v>10506</v>
      </c>
      <c r="B504" t="s">
        <v>2</v>
      </c>
      <c r="C504">
        <v>24</v>
      </c>
      <c r="D504" s="3">
        <v>151.79999999999998</v>
      </c>
      <c r="E504" s="3">
        <v>237.5</v>
      </c>
      <c r="F504" t="s">
        <v>6</v>
      </c>
      <c r="G504" s="2">
        <v>4618.08</v>
      </c>
      <c r="H504">
        <v>3</v>
      </c>
      <c r="I504" t="s">
        <v>5</v>
      </c>
      <c r="J504" s="1"/>
    </row>
    <row r="505" spans="1:10" x14ac:dyDescent="0.2">
      <c r="A505">
        <v>10507</v>
      </c>
      <c r="B505" t="s">
        <v>0</v>
      </c>
      <c r="C505">
        <v>62</v>
      </c>
      <c r="D505" s="3">
        <v>180.6</v>
      </c>
      <c r="E505" s="3">
        <v>176.79999999999998</v>
      </c>
      <c r="F505" t="s">
        <v>7</v>
      </c>
      <c r="G505" s="2">
        <v>12957.12</v>
      </c>
      <c r="H505">
        <v>0</v>
      </c>
      <c r="I505" t="s">
        <v>5</v>
      </c>
      <c r="J505" s="1"/>
    </row>
    <row r="506" spans="1:10" x14ac:dyDescent="0.2">
      <c r="A506">
        <v>10508</v>
      </c>
      <c r="B506" t="s">
        <v>3</v>
      </c>
      <c r="C506">
        <v>39</v>
      </c>
      <c r="D506" s="3">
        <v>154.9</v>
      </c>
      <c r="E506" s="3">
        <v>193.29999999999998</v>
      </c>
      <c r="F506" t="s">
        <v>7</v>
      </c>
      <c r="G506" s="2">
        <v>5757.42</v>
      </c>
      <c r="H506">
        <v>0</v>
      </c>
      <c r="I506" t="s">
        <v>5</v>
      </c>
      <c r="J506" s="1"/>
    </row>
    <row r="507" spans="1:10" x14ac:dyDescent="0.2">
      <c r="A507">
        <v>10509</v>
      </c>
      <c r="B507" t="s">
        <v>2</v>
      </c>
      <c r="C507">
        <v>45</v>
      </c>
      <c r="D507" s="3">
        <v>191.1</v>
      </c>
      <c r="E507" s="3">
        <v>266.40000000000003</v>
      </c>
      <c r="F507" t="s">
        <v>7</v>
      </c>
      <c r="G507" s="2">
        <v>21098.559999999998</v>
      </c>
      <c r="H507">
        <v>2</v>
      </c>
      <c r="I507" t="s">
        <v>4</v>
      </c>
      <c r="J507" s="1"/>
    </row>
    <row r="508" spans="1:10" x14ac:dyDescent="0.2">
      <c r="A508">
        <v>10510</v>
      </c>
      <c r="B508" t="s">
        <v>0</v>
      </c>
      <c r="C508">
        <v>62</v>
      </c>
      <c r="D508" s="3">
        <v>173.6</v>
      </c>
      <c r="E508" s="3">
        <v>223.6</v>
      </c>
      <c r="F508" t="s">
        <v>6</v>
      </c>
      <c r="G508" s="2">
        <v>13462.52</v>
      </c>
      <c r="H508">
        <v>0</v>
      </c>
      <c r="I508" t="s">
        <v>5</v>
      </c>
      <c r="J508" s="1"/>
    </row>
    <row r="509" spans="1:10" x14ac:dyDescent="0.2">
      <c r="A509">
        <v>10511</v>
      </c>
      <c r="B509" t="s">
        <v>0</v>
      </c>
      <c r="C509">
        <v>19</v>
      </c>
      <c r="D509" s="3">
        <v>176.9</v>
      </c>
      <c r="E509" s="3">
        <v>163.9</v>
      </c>
      <c r="F509" t="s">
        <v>7</v>
      </c>
      <c r="G509" s="2">
        <v>1242.26</v>
      </c>
      <c r="H509">
        <v>0</v>
      </c>
      <c r="I509" t="s">
        <v>5</v>
      </c>
      <c r="J509" s="1"/>
    </row>
    <row r="510" spans="1:10" x14ac:dyDescent="0.2">
      <c r="A510">
        <v>10512</v>
      </c>
      <c r="B510" t="s">
        <v>1</v>
      </c>
      <c r="C510">
        <v>18</v>
      </c>
      <c r="D510" s="3">
        <v>174.79999999999998</v>
      </c>
      <c r="E510" s="3">
        <v>160.5</v>
      </c>
      <c r="F510" t="s">
        <v>7</v>
      </c>
      <c r="G510" s="2">
        <v>1137.47</v>
      </c>
      <c r="H510">
        <v>0</v>
      </c>
      <c r="I510" t="s">
        <v>5</v>
      </c>
      <c r="J510" s="1"/>
    </row>
    <row r="511" spans="1:10" x14ac:dyDescent="0.2">
      <c r="A511">
        <v>10513</v>
      </c>
      <c r="B511" t="s">
        <v>0</v>
      </c>
      <c r="C511">
        <v>38</v>
      </c>
      <c r="D511" s="3">
        <v>168.5</v>
      </c>
      <c r="E511" s="3">
        <v>221.1</v>
      </c>
      <c r="F511" t="s">
        <v>7</v>
      </c>
      <c r="G511" s="2">
        <v>6082.41</v>
      </c>
      <c r="H511">
        <v>2</v>
      </c>
      <c r="I511" t="s">
        <v>5</v>
      </c>
      <c r="J511" s="1"/>
    </row>
    <row r="512" spans="1:10" x14ac:dyDescent="0.2">
      <c r="A512">
        <v>10514</v>
      </c>
      <c r="B512" t="s">
        <v>1</v>
      </c>
      <c r="C512">
        <v>18</v>
      </c>
      <c r="D512" s="3">
        <v>163.6</v>
      </c>
      <c r="E512" s="3">
        <v>229.6</v>
      </c>
      <c r="F512" t="s">
        <v>7</v>
      </c>
      <c r="G512" s="2">
        <v>1121.8799999999999</v>
      </c>
      <c r="H512">
        <v>0</v>
      </c>
      <c r="I512" t="s">
        <v>5</v>
      </c>
      <c r="J512" s="1"/>
    </row>
    <row r="513" spans="1:10" x14ac:dyDescent="0.2">
      <c r="A513">
        <v>10515</v>
      </c>
      <c r="B513" t="s">
        <v>0</v>
      </c>
      <c r="C513">
        <v>19</v>
      </c>
      <c r="D513" s="3">
        <v>176.4</v>
      </c>
      <c r="E513" s="3">
        <v>155.69999999999999</v>
      </c>
      <c r="F513" t="s">
        <v>7</v>
      </c>
      <c r="G513" s="2">
        <v>1241.57</v>
      </c>
      <c r="H513">
        <v>0</v>
      </c>
      <c r="I513" t="s">
        <v>5</v>
      </c>
      <c r="J513" s="1"/>
    </row>
    <row r="514" spans="1:10" x14ac:dyDescent="0.2">
      <c r="A514">
        <v>10516</v>
      </c>
      <c r="B514" t="s">
        <v>0</v>
      </c>
      <c r="C514">
        <v>19</v>
      </c>
      <c r="D514" s="3">
        <v>177.9</v>
      </c>
      <c r="E514" s="3">
        <v>230.9</v>
      </c>
      <c r="F514" t="s">
        <v>6</v>
      </c>
      <c r="G514" s="2">
        <v>1748.78</v>
      </c>
      <c r="H514">
        <v>0</v>
      </c>
      <c r="I514" t="s">
        <v>5</v>
      </c>
      <c r="J514" s="1"/>
    </row>
    <row r="515" spans="1:10" x14ac:dyDescent="0.2">
      <c r="A515">
        <v>10517</v>
      </c>
      <c r="B515" t="s">
        <v>1</v>
      </c>
      <c r="C515">
        <v>61</v>
      </c>
      <c r="D515" s="3">
        <v>167.79999999999998</v>
      </c>
      <c r="E515" s="3">
        <v>251.6</v>
      </c>
      <c r="F515" t="s">
        <v>7</v>
      </c>
      <c r="G515" s="2">
        <v>46599.11</v>
      </c>
      <c r="H515">
        <v>0</v>
      </c>
      <c r="I515" t="s">
        <v>4</v>
      </c>
      <c r="J515" s="1"/>
    </row>
    <row r="516" spans="1:10" x14ac:dyDescent="0.2">
      <c r="A516">
        <v>10518</v>
      </c>
      <c r="B516" t="s">
        <v>0</v>
      </c>
      <c r="C516">
        <v>43</v>
      </c>
      <c r="D516" s="3">
        <v>181.79999999999998</v>
      </c>
      <c r="E516" s="3">
        <v>177.1</v>
      </c>
      <c r="F516" t="s">
        <v>7</v>
      </c>
      <c r="G516" s="2">
        <v>6849.0300000000007</v>
      </c>
      <c r="H516">
        <v>1</v>
      </c>
      <c r="I516" t="s">
        <v>5</v>
      </c>
      <c r="J516" s="1"/>
    </row>
    <row r="517" spans="1:10" x14ac:dyDescent="0.2">
      <c r="A517">
        <v>10519</v>
      </c>
      <c r="B517" t="s">
        <v>0</v>
      </c>
      <c r="C517">
        <v>52</v>
      </c>
      <c r="D517" s="3">
        <v>176.9</v>
      </c>
      <c r="E517" s="3">
        <v>204.79999999999998</v>
      </c>
      <c r="F517" t="s">
        <v>6</v>
      </c>
      <c r="G517" s="2">
        <v>9625.92</v>
      </c>
      <c r="H517">
        <v>0</v>
      </c>
      <c r="I517" t="s">
        <v>5</v>
      </c>
      <c r="J517" s="1"/>
    </row>
    <row r="518" spans="1:10" x14ac:dyDescent="0.2">
      <c r="A518">
        <v>10520</v>
      </c>
      <c r="B518" t="s">
        <v>3</v>
      </c>
      <c r="C518">
        <v>54</v>
      </c>
      <c r="D518" s="3">
        <v>168.2</v>
      </c>
      <c r="E518" s="3">
        <v>174.1</v>
      </c>
      <c r="F518" t="s">
        <v>6</v>
      </c>
      <c r="G518" s="2">
        <v>10923.94</v>
      </c>
      <c r="H518">
        <v>0</v>
      </c>
      <c r="I518" t="s">
        <v>5</v>
      </c>
      <c r="J518" s="1"/>
    </row>
    <row r="519" spans="1:10" x14ac:dyDescent="0.2">
      <c r="A519">
        <v>10521</v>
      </c>
      <c r="B519" t="s">
        <v>1</v>
      </c>
      <c r="C519">
        <v>30</v>
      </c>
      <c r="D519" s="3">
        <v>160.9</v>
      </c>
      <c r="E519" s="3">
        <v>217.1</v>
      </c>
      <c r="F519" t="s">
        <v>7</v>
      </c>
      <c r="G519" s="2">
        <v>4837.59</v>
      </c>
      <c r="H519">
        <v>3</v>
      </c>
      <c r="I519" t="s">
        <v>5</v>
      </c>
      <c r="J519" s="1"/>
    </row>
    <row r="520" spans="1:10" x14ac:dyDescent="0.2">
      <c r="A520">
        <v>10522</v>
      </c>
      <c r="B520" t="s">
        <v>2</v>
      </c>
      <c r="C520">
        <v>51</v>
      </c>
      <c r="D520" s="3">
        <v>161.6</v>
      </c>
      <c r="E520" s="3">
        <v>188.7</v>
      </c>
      <c r="F520" t="s">
        <v>6</v>
      </c>
      <c r="G520" s="2">
        <v>10848.14</v>
      </c>
      <c r="H520">
        <v>2</v>
      </c>
      <c r="I520" t="s">
        <v>5</v>
      </c>
      <c r="J520" s="1"/>
    </row>
    <row r="521" spans="1:10" x14ac:dyDescent="0.2">
      <c r="A521">
        <v>10523</v>
      </c>
      <c r="B521" t="s">
        <v>0</v>
      </c>
      <c r="C521">
        <v>26</v>
      </c>
      <c r="D521" s="3">
        <v>163.19999999999999</v>
      </c>
      <c r="E521" s="3">
        <v>132.79999999999998</v>
      </c>
      <c r="F521" t="s">
        <v>6</v>
      </c>
      <c r="G521" s="2">
        <v>3378.91</v>
      </c>
      <c r="H521">
        <v>1</v>
      </c>
      <c r="I521" t="s">
        <v>5</v>
      </c>
      <c r="J521" s="1"/>
    </row>
    <row r="522" spans="1:10" x14ac:dyDescent="0.2">
      <c r="A522">
        <v>10524</v>
      </c>
      <c r="B522" t="s">
        <v>0</v>
      </c>
      <c r="C522">
        <v>44</v>
      </c>
      <c r="D522" s="3">
        <v>181.7</v>
      </c>
      <c r="E522" s="3">
        <v>284.90000000000003</v>
      </c>
      <c r="F522" t="s">
        <v>7</v>
      </c>
      <c r="G522" s="2">
        <v>7740.34</v>
      </c>
      <c r="H522">
        <v>2</v>
      </c>
      <c r="I522" t="s">
        <v>5</v>
      </c>
      <c r="J522" s="1"/>
    </row>
    <row r="523" spans="1:10" x14ac:dyDescent="0.2">
      <c r="A523">
        <v>10525</v>
      </c>
      <c r="B523" t="s">
        <v>2</v>
      </c>
      <c r="C523">
        <v>21</v>
      </c>
      <c r="D523" s="3">
        <v>149.79999999999998</v>
      </c>
      <c r="E523" s="3">
        <v>163.6</v>
      </c>
      <c r="F523" t="s">
        <v>7</v>
      </c>
      <c r="G523" s="2">
        <v>1917.32</v>
      </c>
      <c r="H523">
        <v>0</v>
      </c>
      <c r="I523" t="s">
        <v>5</v>
      </c>
      <c r="J523" s="1"/>
    </row>
    <row r="524" spans="1:10" x14ac:dyDescent="0.2">
      <c r="A524">
        <v>10526</v>
      </c>
      <c r="B524" t="s">
        <v>0</v>
      </c>
      <c r="C524">
        <v>42</v>
      </c>
      <c r="D524" s="3">
        <v>172.4</v>
      </c>
      <c r="E524" s="3">
        <v>234.7</v>
      </c>
      <c r="F524" t="s">
        <v>6</v>
      </c>
      <c r="G524" s="2">
        <v>7050.6500000000005</v>
      </c>
      <c r="H524">
        <v>1</v>
      </c>
      <c r="I524" t="s">
        <v>5</v>
      </c>
      <c r="J524" s="1"/>
    </row>
    <row r="525" spans="1:10" x14ac:dyDescent="0.2">
      <c r="A525">
        <v>10527</v>
      </c>
      <c r="B525" t="s">
        <v>1</v>
      </c>
      <c r="C525">
        <v>36</v>
      </c>
      <c r="D525" s="3">
        <v>157</v>
      </c>
      <c r="E525" s="3">
        <v>153.79999999999998</v>
      </c>
      <c r="F525" t="s">
        <v>6</v>
      </c>
      <c r="G525" s="2">
        <v>7243.8200000000006</v>
      </c>
      <c r="H525">
        <v>4</v>
      </c>
      <c r="I525" t="s">
        <v>5</v>
      </c>
      <c r="J525" s="1"/>
    </row>
    <row r="526" spans="1:10" x14ac:dyDescent="0.2">
      <c r="A526">
        <v>10528</v>
      </c>
      <c r="B526" t="s">
        <v>3</v>
      </c>
      <c r="C526">
        <v>24</v>
      </c>
      <c r="D526" s="3">
        <v>154.1</v>
      </c>
      <c r="E526" s="3">
        <v>157.69999999999999</v>
      </c>
      <c r="F526" t="s">
        <v>6</v>
      </c>
      <c r="G526" s="2">
        <v>3044.2200000000003</v>
      </c>
      <c r="H526">
        <v>0</v>
      </c>
      <c r="I526" t="s">
        <v>5</v>
      </c>
      <c r="J526" s="1"/>
    </row>
    <row r="527" spans="1:10" x14ac:dyDescent="0.2">
      <c r="A527">
        <v>10529</v>
      </c>
      <c r="B527" t="s">
        <v>0</v>
      </c>
      <c r="C527">
        <v>59</v>
      </c>
      <c r="D527" s="3">
        <v>177.1</v>
      </c>
      <c r="E527" s="3">
        <v>217.4</v>
      </c>
      <c r="F527" t="s">
        <v>6</v>
      </c>
      <c r="G527" s="2">
        <v>14007.23</v>
      </c>
      <c r="H527">
        <v>3</v>
      </c>
      <c r="I527" t="s">
        <v>5</v>
      </c>
      <c r="J527" s="1"/>
    </row>
    <row r="528" spans="1:10" x14ac:dyDescent="0.2">
      <c r="A528">
        <v>10530</v>
      </c>
      <c r="B528" t="s">
        <v>1</v>
      </c>
      <c r="C528">
        <v>47</v>
      </c>
      <c r="D528" s="3">
        <v>185</v>
      </c>
      <c r="E528" s="3">
        <v>228.2</v>
      </c>
      <c r="F528" t="s">
        <v>7</v>
      </c>
      <c r="G528" s="2">
        <v>44202.66</v>
      </c>
      <c r="H528">
        <v>2</v>
      </c>
      <c r="I528" t="s">
        <v>4</v>
      </c>
      <c r="J528" s="1"/>
    </row>
    <row r="529" spans="1:10" x14ac:dyDescent="0.2">
      <c r="A529">
        <v>10531</v>
      </c>
      <c r="B529" t="s">
        <v>3</v>
      </c>
      <c r="C529">
        <v>18</v>
      </c>
      <c r="D529" s="3">
        <v>145.9</v>
      </c>
      <c r="E529" s="3">
        <v>130.19999999999999</v>
      </c>
      <c r="F529" t="s">
        <v>7</v>
      </c>
      <c r="G529" s="2">
        <v>1705.6299999999999</v>
      </c>
      <c r="H529">
        <v>0</v>
      </c>
      <c r="I529" t="s">
        <v>5</v>
      </c>
      <c r="J529" s="1"/>
    </row>
    <row r="530" spans="1:10" x14ac:dyDescent="0.2">
      <c r="A530">
        <v>10532</v>
      </c>
      <c r="B530" t="s">
        <v>0</v>
      </c>
      <c r="C530">
        <v>58</v>
      </c>
      <c r="D530" s="3">
        <v>186.29999999999998</v>
      </c>
      <c r="E530" s="3">
        <v>198.5</v>
      </c>
      <c r="F530" t="s">
        <v>7</v>
      </c>
      <c r="G530" s="2">
        <v>11345.52</v>
      </c>
      <c r="H530">
        <v>0</v>
      </c>
      <c r="I530" t="s">
        <v>5</v>
      </c>
      <c r="J530" s="1"/>
    </row>
    <row r="531" spans="1:10" x14ac:dyDescent="0.2">
      <c r="A531">
        <v>10533</v>
      </c>
      <c r="B531" t="s">
        <v>2</v>
      </c>
      <c r="C531">
        <v>39</v>
      </c>
      <c r="D531" s="3">
        <v>165.9</v>
      </c>
      <c r="E531" s="3">
        <v>156.5</v>
      </c>
      <c r="F531" t="s">
        <v>6</v>
      </c>
      <c r="G531" s="2">
        <v>7209.5</v>
      </c>
      <c r="H531">
        <v>2</v>
      </c>
      <c r="I531" t="s">
        <v>5</v>
      </c>
      <c r="J531" s="1"/>
    </row>
    <row r="532" spans="1:10" x14ac:dyDescent="0.2">
      <c r="A532">
        <v>10534</v>
      </c>
      <c r="B532" t="s">
        <v>2</v>
      </c>
      <c r="C532">
        <v>49</v>
      </c>
      <c r="D532" s="3">
        <v>182.29999999999998</v>
      </c>
      <c r="E532" s="3">
        <v>254.9</v>
      </c>
      <c r="F532" t="s">
        <v>7</v>
      </c>
      <c r="G532" s="2">
        <v>23807.25</v>
      </c>
      <c r="H532">
        <v>2</v>
      </c>
      <c r="I532" t="s">
        <v>4</v>
      </c>
      <c r="J532" s="1"/>
    </row>
    <row r="533" spans="1:10" x14ac:dyDescent="0.2">
      <c r="A533">
        <v>10535</v>
      </c>
      <c r="B533" t="s">
        <v>2</v>
      </c>
      <c r="C533">
        <v>48</v>
      </c>
      <c r="D533" s="3">
        <v>187.7</v>
      </c>
      <c r="E533" s="3">
        <v>205.2</v>
      </c>
      <c r="F533" t="s">
        <v>7</v>
      </c>
      <c r="G533" s="2">
        <v>45702.03</v>
      </c>
      <c r="H533">
        <v>2</v>
      </c>
      <c r="I533" t="s">
        <v>4</v>
      </c>
      <c r="J533" s="1"/>
    </row>
    <row r="534" spans="1:10" x14ac:dyDescent="0.2">
      <c r="A534">
        <v>10536</v>
      </c>
      <c r="B534" t="s">
        <v>2</v>
      </c>
      <c r="C534">
        <v>35</v>
      </c>
      <c r="D534" s="3">
        <v>168.6</v>
      </c>
      <c r="E534" s="3">
        <v>287.5</v>
      </c>
      <c r="F534" t="s">
        <v>6</v>
      </c>
      <c r="G534" s="2">
        <v>39983.43</v>
      </c>
      <c r="H534">
        <v>3</v>
      </c>
      <c r="I534" t="s">
        <v>4</v>
      </c>
      <c r="J534" s="1"/>
    </row>
    <row r="535" spans="1:10" x14ac:dyDescent="0.2">
      <c r="A535">
        <v>10537</v>
      </c>
      <c r="B535" t="s">
        <v>0</v>
      </c>
      <c r="C535">
        <v>23</v>
      </c>
      <c r="D535" s="3">
        <v>186.79999999999998</v>
      </c>
      <c r="E535" s="3">
        <v>264.90000000000003</v>
      </c>
      <c r="F535" t="s">
        <v>7</v>
      </c>
      <c r="G535" s="2">
        <v>1826.85</v>
      </c>
      <c r="H535">
        <v>0</v>
      </c>
      <c r="I535" t="s">
        <v>5</v>
      </c>
      <c r="J535" s="1"/>
    </row>
    <row r="536" spans="1:10" x14ac:dyDescent="0.2">
      <c r="A536">
        <v>10538</v>
      </c>
      <c r="B536" t="s">
        <v>3</v>
      </c>
      <c r="C536">
        <v>45</v>
      </c>
      <c r="D536" s="3">
        <v>173.7</v>
      </c>
      <c r="E536" s="3">
        <v>232.4</v>
      </c>
      <c r="F536" t="s">
        <v>6</v>
      </c>
      <c r="G536" s="2">
        <v>9704.67</v>
      </c>
      <c r="H536">
        <v>3</v>
      </c>
      <c r="I536" t="s">
        <v>5</v>
      </c>
      <c r="J536" s="1"/>
    </row>
    <row r="537" spans="1:10" x14ac:dyDescent="0.2">
      <c r="A537">
        <v>10539</v>
      </c>
      <c r="B537" t="s">
        <v>1</v>
      </c>
      <c r="C537">
        <v>23</v>
      </c>
      <c r="D537" s="3">
        <v>178.6</v>
      </c>
      <c r="E537" s="3">
        <v>294.5</v>
      </c>
      <c r="F537" t="s">
        <v>6</v>
      </c>
      <c r="G537" s="2">
        <v>18328.239999999998</v>
      </c>
      <c r="H537">
        <v>1</v>
      </c>
      <c r="I537" t="s">
        <v>4</v>
      </c>
      <c r="J537" s="1"/>
    </row>
    <row r="538" spans="1:10" x14ac:dyDescent="0.2">
      <c r="A538">
        <v>10540</v>
      </c>
      <c r="B538" t="s">
        <v>2</v>
      </c>
      <c r="C538">
        <v>56</v>
      </c>
      <c r="D538" s="3">
        <v>172.5</v>
      </c>
      <c r="E538" s="3">
        <v>217</v>
      </c>
      <c r="F538" t="s">
        <v>6</v>
      </c>
      <c r="G538" s="2">
        <v>12044.35</v>
      </c>
      <c r="H538">
        <v>1</v>
      </c>
      <c r="I538" t="s">
        <v>5</v>
      </c>
      <c r="J538" s="1"/>
    </row>
    <row r="539" spans="1:10" x14ac:dyDescent="0.2">
      <c r="A539">
        <v>10541</v>
      </c>
      <c r="B539" t="s">
        <v>0</v>
      </c>
      <c r="C539">
        <v>30</v>
      </c>
      <c r="D539" s="3">
        <v>169.7</v>
      </c>
      <c r="E539" s="3">
        <v>184.9</v>
      </c>
      <c r="F539" t="s">
        <v>6</v>
      </c>
      <c r="G539" s="2">
        <v>5325.66</v>
      </c>
      <c r="H539">
        <v>3</v>
      </c>
      <c r="I539" t="s">
        <v>5</v>
      </c>
      <c r="J539" s="1"/>
    </row>
    <row r="540" spans="1:10" x14ac:dyDescent="0.2">
      <c r="A540">
        <v>10542</v>
      </c>
      <c r="B540" t="s">
        <v>0</v>
      </c>
      <c r="C540">
        <v>39</v>
      </c>
      <c r="D540" s="3">
        <v>178.7</v>
      </c>
      <c r="E540" s="3">
        <v>245.5</v>
      </c>
      <c r="F540" t="s">
        <v>7</v>
      </c>
      <c r="G540" s="2">
        <v>40103.89</v>
      </c>
      <c r="H540">
        <v>2</v>
      </c>
      <c r="I540" t="s">
        <v>4</v>
      </c>
      <c r="J540" s="1"/>
    </row>
    <row r="541" spans="1:10" x14ac:dyDescent="0.2">
      <c r="A541">
        <v>10543</v>
      </c>
      <c r="B541" t="s">
        <v>1</v>
      </c>
      <c r="C541">
        <v>18</v>
      </c>
      <c r="D541" s="3">
        <v>172.7</v>
      </c>
      <c r="E541" s="3">
        <v>162.29999999999998</v>
      </c>
      <c r="F541" t="s">
        <v>7</v>
      </c>
      <c r="G541" s="2">
        <v>1727.54</v>
      </c>
      <c r="H541">
        <v>1</v>
      </c>
      <c r="I541" t="s">
        <v>5</v>
      </c>
      <c r="J541" s="1"/>
    </row>
    <row r="542" spans="1:10" x14ac:dyDescent="0.2">
      <c r="A542">
        <v>10544</v>
      </c>
      <c r="B542" t="s">
        <v>2</v>
      </c>
      <c r="C542">
        <v>49</v>
      </c>
      <c r="D542" s="3">
        <v>159.29999999999998</v>
      </c>
      <c r="E542" s="3">
        <v>172.29999999999998</v>
      </c>
      <c r="F542" t="s">
        <v>6</v>
      </c>
      <c r="G542" s="2">
        <v>9583.9</v>
      </c>
      <c r="H542">
        <v>1</v>
      </c>
      <c r="I542" t="s">
        <v>5</v>
      </c>
      <c r="J542" s="1"/>
    </row>
    <row r="543" spans="1:10" x14ac:dyDescent="0.2">
      <c r="A543">
        <v>10545</v>
      </c>
      <c r="B543" t="s">
        <v>2</v>
      </c>
      <c r="C543">
        <v>41</v>
      </c>
      <c r="D543" s="3">
        <v>153.5</v>
      </c>
      <c r="E543" s="3">
        <v>110.6</v>
      </c>
      <c r="F543" t="s">
        <v>7</v>
      </c>
      <c r="G543" s="2">
        <v>7256.7300000000005</v>
      </c>
      <c r="H543">
        <v>2</v>
      </c>
      <c r="I543" t="s">
        <v>5</v>
      </c>
      <c r="J543" s="1"/>
    </row>
    <row r="544" spans="1:10" x14ac:dyDescent="0.2">
      <c r="A544">
        <v>10546</v>
      </c>
      <c r="B544" t="s">
        <v>1</v>
      </c>
      <c r="C544">
        <v>57</v>
      </c>
      <c r="D544" s="3">
        <v>168.79999999999998</v>
      </c>
      <c r="E544" s="3">
        <v>266.10000000000002</v>
      </c>
      <c r="F544" t="s">
        <v>6</v>
      </c>
      <c r="G544" s="2">
        <v>22192.44</v>
      </c>
      <c r="H544">
        <v>1</v>
      </c>
      <c r="I544" t="s">
        <v>5</v>
      </c>
      <c r="J544" s="1"/>
    </row>
    <row r="545" spans="1:10" x14ac:dyDescent="0.2">
      <c r="A545">
        <v>10547</v>
      </c>
      <c r="B545" t="s">
        <v>1</v>
      </c>
      <c r="C545">
        <v>60</v>
      </c>
      <c r="D545" s="3">
        <v>175.4</v>
      </c>
      <c r="E545" s="3">
        <v>214.79999999999998</v>
      </c>
      <c r="F545" t="s">
        <v>7</v>
      </c>
      <c r="G545" s="2">
        <v>48673.560000000005</v>
      </c>
      <c r="H545">
        <v>0</v>
      </c>
      <c r="I545" t="s">
        <v>4</v>
      </c>
      <c r="J545" s="1"/>
    </row>
    <row r="546" spans="1:10" x14ac:dyDescent="0.2">
      <c r="A546">
        <v>10548</v>
      </c>
      <c r="B546" t="s">
        <v>1</v>
      </c>
      <c r="C546">
        <v>40</v>
      </c>
      <c r="D546" s="3">
        <v>174.29999999999998</v>
      </c>
      <c r="E546" s="3">
        <v>236.1</v>
      </c>
      <c r="F546" t="s">
        <v>7</v>
      </c>
      <c r="G546" s="2">
        <v>5438.75</v>
      </c>
      <c r="H546">
        <v>0</v>
      </c>
      <c r="I546" t="s">
        <v>5</v>
      </c>
      <c r="J546" s="1"/>
    </row>
    <row r="547" spans="1:10" x14ac:dyDescent="0.2">
      <c r="A547">
        <v>10549</v>
      </c>
      <c r="B547" t="s">
        <v>2</v>
      </c>
      <c r="C547">
        <v>19</v>
      </c>
      <c r="D547" s="3">
        <v>165.7</v>
      </c>
      <c r="E547" s="3">
        <v>121.69999999999999</v>
      </c>
      <c r="F547" t="s">
        <v>6</v>
      </c>
      <c r="G547" s="2">
        <v>2128.44</v>
      </c>
      <c r="H547">
        <v>0</v>
      </c>
      <c r="I547" t="s">
        <v>5</v>
      </c>
      <c r="J547" s="1"/>
    </row>
    <row r="548" spans="1:10" x14ac:dyDescent="0.2">
      <c r="A548">
        <v>10550</v>
      </c>
      <c r="B548" t="s">
        <v>3</v>
      </c>
      <c r="C548">
        <v>58</v>
      </c>
      <c r="D548" s="3">
        <v>161.6</v>
      </c>
      <c r="E548" s="3">
        <v>150.9</v>
      </c>
      <c r="F548" t="s">
        <v>6</v>
      </c>
      <c r="G548" s="2">
        <v>13607.37</v>
      </c>
      <c r="H548">
        <v>2</v>
      </c>
      <c r="I548" t="s">
        <v>5</v>
      </c>
      <c r="J548" s="1"/>
    </row>
    <row r="549" spans="1:10" x14ac:dyDescent="0.2">
      <c r="A549">
        <v>10551</v>
      </c>
      <c r="B549" t="s">
        <v>1</v>
      </c>
      <c r="C549">
        <v>27</v>
      </c>
      <c r="D549" s="3">
        <v>182.4</v>
      </c>
      <c r="E549" s="3">
        <v>168.6</v>
      </c>
      <c r="F549" t="s">
        <v>7</v>
      </c>
      <c r="G549" s="2">
        <v>18246.5</v>
      </c>
      <c r="H549">
        <v>0</v>
      </c>
      <c r="I549" t="s">
        <v>4</v>
      </c>
      <c r="J549" s="1"/>
    </row>
    <row r="550" spans="1:10" x14ac:dyDescent="0.2">
      <c r="A550">
        <v>10552</v>
      </c>
      <c r="B550" t="s">
        <v>3</v>
      </c>
      <c r="C550">
        <v>31</v>
      </c>
      <c r="D550" s="3">
        <v>161.69999999999999</v>
      </c>
      <c r="E550" s="3">
        <v>142.9</v>
      </c>
      <c r="F550" t="s">
        <v>6</v>
      </c>
      <c r="G550" s="2">
        <v>4347.0300000000007</v>
      </c>
      <c r="H550">
        <v>0</v>
      </c>
      <c r="I550" t="s">
        <v>5</v>
      </c>
      <c r="J550" s="1"/>
    </row>
    <row r="551" spans="1:10" x14ac:dyDescent="0.2">
      <c r="A551">
        <v>10553</v>
      </c>
      <c r="B551" t="s">
        <v>1</v>
      </c>
      <c r="C551">
        <v>47</v>
      </c>
      <c r="D551" s="3">
        <v>178.6</v>
      </c>
      <c r="E551" s="3">
        <v>289.90000000000003</v>
      </c>
      <c r="F551" t="s">
        <v>6</v>
      </c>
      <c r="G551" s="2">
        <v>8569.8700000000008</v>
      </c>
      <c r="H551">
        <v>1</v>
      </c>
      <c r="I551" t="s">
        <v>5</v>
      </c>
      <c r="J551" s="1"/>
    </row>
    <row r="552" spans="1:10" x14ac:dyDescent="0.2">
      <c r="A552">
        <v>10554</v>
      </c>
      <c r="B552" t="s">
        <v>3</v>
      </c>
      <c r="C552">
        <v>64</v>
      </c>
      <c r="D552" s="3">
        <v>158.4</v>
      </c>
      <c r="E552" s="3">
        <v>178.6</v>
      </c>
      <c r="F552" t="s">
        <v>7</v>
      </c>
      <c r="G552" s="2">
        <v>14394.56</v>
      </c>
      <c r="H552">
        <v>0</v>
      </c>
      <c r="I552" t="s">
        <v>5</v>
      </c>
      <c r="J552" s="1"/>
    </row>
    <row r="553" spans="1:10" x14ac:dyDescent="0.2">
      <c r="A553">
        <v>10555</v>
      </c>
      <c r="B553" t="s">
        <v>0</v>
      </c>
      <c r="C553">
        <v>28</v>
      </c>
      <c r="D553" s="3">
        <v>181.4</v>
      </c>
      <c r="E553" s="3">
        <v>244</v>
      </c>
      <c r="F553" t="s">
        <v>6</v>
      </c>
      <c r="G553" s="2">
        <v>3172.0200000000004</v>
      </c>
      <c r="H553">
        <v>0</v>
      </c>
      <c r="I553" t="s">
        <v>5</v>
      </c>
      <c r="J553" s="1"/>
    </row>
    <row r="554" spans="1:10" x14ac:dyDescent="0.2">
      <c r="A554">
        <v>10556</v>
      </c>
      <c r="B554" t="s">
        <v>3</v>
      </c>
      <c r="C554">
        <v>48</v>
      </c>
      <c r="D554" s="3">
        <v>160.69999999999999</v>
      </c>
      <c r="E554" s="3">
        <v>182.6</v>
      </c>
      <c r="F554" t="s">
        <v>6</v>
      </c>
      <c r="G554" s="2">
        <v>26392.269999999997</v>
      </c>
      <c r="H554">
        <v>1</v>
      </c>
      <c r="I554" t="s">
        <v>5</v>
      </c>
      <c r="J554" s="1"/>
    </row>
    <row r="555" spans="1:10" x14ac:dyDescent="0.2">
      <c r="A555">
        <v>10557</v>
      </c>
      <c r="B555" t="s">
        <v>0</v>
      </c>
      <c r="C555">
        <v>46</v>
      </c>
      <c r="D555" s="3">
        <v>184.29999999999998</v>
      </c>
      <c r="E555" s="3">
        <v>187.7</v>
      </c>
      <c r="F555" t="s">
        <v>6</v>
      </c>
      <c r="G555" s="2">
        <v>8825.09</v>
      </c>
      <c r="H555">
        <v>2</v>
      </c>
      <c r="I555" t="s">
        <v>5</v>
      </c>
      <c r="J555" s="1"/>
    </row>
    <row r="556" spans="1:10" x14ac:dyDescent="0.2">
      <c r="A556">
        <v>10558</v>
      </c>
      <c r="B556" t="s">
        <v>3</v>
      </c>
      <c r="C556">
        <v>18</v>
      </c>
      <c r="D556" s="3">
        <v>153.6</v>
      </c>
      <c r="E556" s="3">
        <v>191.7</v>
      </c>
      <c r="F556" t="s">
        <v>7</v>
      </c>
      <c r="G556" s="2">
        <v>11272.34</v>
      </c>
      <c r="H556">
        <v>1</v>
      </c>
      <c r="I556" t="s">
        <v>5</v>
      </c>
      <c r="J556" s="1"/>
    </row>
    <row r="557" spans="1:10" x14ac:dyDescent="0.2">
      <c r="A557">
        <v>10559</v>
      </c>
      <c r="B557" t="s">
        <v>2</v>
      </c>
      <c r="C557">
        <v>51</v>
      </c>
      <c r="D557" s="3">
        <v>161.29999999999998</v>
      </c>
      <c r="E557" s="3">
        <v>227.2</v>
      </c>
      <c r="F557" t="s">
        <v>6</v>
      </c>
      <c r="G557" s="2">
        <v>9644.26</v>
      </c>
      <c r="H557">
        <v>0</v>
      </c>
      <c r="I557" t="s">
        <v>5</v>
      </c>
      <c r="J557" s="1"/>
    </row>
    <row r="558" spans="1:10" x14ac:dyDescent="0.2">
      <c r="A558">
        <v>10560</v>
      </c>
      <c r="B558" t="s">
        <v>1</v>
      </c>
      <c r="C558">
        <v>56</v>
      </c>
      <c r="D558" s="3">
        <v>186.6</v>
      </c>
      <c r="E558" s="3">
        <v>184.5</v>
      </c>
      <c r="F558" t="s">
        <v>7</v>
      </c>
      <c r="G558" s="2">
        <v>10594.23</v>
      </c>
      <c r="H558">
        <v>0</v>
      </c>
      <c r="I558" t="s">
        <v>5</v>
      </c>
      <c r="J558" s="1"/>
    </row>
    <row r="559" spans="1:10" x14ac:dyDescent="0.2">
      <c r="A559">
        <v>10561</v>
      </c>
      <c r="B559" t="s">
        <v>2</v>
      </c>
      <c r="C559">
        <v>42</v>
      </c>
      <c r="D559" s="3">
        <v>171.2</v>
      </c>
      <c r="E559" s="3">
        <v>227.4</v>
      </c>
      <c r="F559" t="s">
        <v>6</v>
      </c>
      <c r="G559" s="2">
        <v>21348.71</v>
      </c>
      <c r="H559">
        <v>0</v>
      </c>
      <c r="I559" t="s">
        <v>4</v>
      </c>
      <c r="J559" s="1"/>
    </row>
    <row r="560" spans="1:10" x14ac:dyDescent="0.2">
      <c r="A560">
        <v>10562</v>
      </c>
      <c r="B560" t="s">
        <v>0</v>
      </c>
      <c r="C560">
        <v>24</v>
      </c>
      <c r="D560" s="3">
        <v>182.6</v>
      </c>
      <c r="E560" s="3">
        <v>171.5</v>
      </c>
      <c r="F560" t="s">
        <v>6</v>
      </c>
      <c r="G560" s="2">
        <v>4234.93</v>
      </c>
      <c r="H560">
        <v>3</v>
      </c>
      <c r="I560" t="s">
        <v>5</v>
      </c>
      <c r="J560" s="1"/>
    </row>
    <row r="561" spans="1:10" x14ac:dyDescent="0.2">
      <c r="A561">
        <v>10563</v>
      </c>
      <c r="B561" t="s">
        <v>3</v>
      </c>
      <c r="C561">
        <v>30</v>
      </c>
      <c r="D561" s="3">
        <v>157.1</v>
      </c>
      <c r="E561" s="3">
        <v>126.1</v>
      </c>
      <c r="F561" t="s">
        <v>6</v>
      </c>
      <c r="G561" s="2">
        <v>4718.21</v>
      </c>
      <c r="H561">
        <v>1</v>
      </c>
      <c r="I561" t="s">
        <v>5</v>
      </c>
      <c r="J561" s="1"/>
    </row>
    <row r="562" spans="1:10" x14ac:dyDescent="0.2">
      <c r="A562">
        <v>10564</v>
      </c>
      <c r="B562" t="s">
        <v>1</v>
      </c>
      <c r="C562">
        <v>29</v>
      </c>
      <c r="D562" s="3">
        <v>170</v>
      </c>
      <c r="E562" s="3">
        <v>150.6</v>
      </c>
      <c r="F562" t="s">
        <v>7</v>
      </c>
      <c r="G562" s="2">
        <v>2867.1200000000003</v>
      </c>
      <c r="H562">
        <v>0</v>
      </c>
      <c r="I562" t="s">
        <v>5</v>
      </c>
      <c r="J562" s="1"/>
    </row>
    <row r="563" spans="1:10" x14ac:dyDescent="0.2">
      <c r="A563">
        <v>10565</v>
      </c>
      <c r="B563" t="s">
        <v>1</v>
      </c>
      <c r="C563">
        <v>53</v>
      </c>
      <c r="D563" s="3">
        <v>170.1</v>
      </c>
      <c r="E563" s="3">
        <v>204.7</v>
      </c>
      <c r="F563" t="s">
        <v>6</v>
      </c>
      <c r="G563" s="2">
        <v>10579.72</v>
      </c>
      <c r="H563">
        <v>1</v>
      </c>
      <c r="I563" t="s">
        <v>5</v>
      </c>
      <c r="J563" s="1"/>
    </row>
    <row r="564" spans="1:10" x14ac:dyDescent="0.2">
      <c r="A564">
        <v>10566</v>
      </c>
      <c r="B564" t="s">
        <v>2</v>
      </c>
      <c r="C564">
        <v>55</v>
      </c>
      <c r="D564" s="3">
        <v>161.19999999999999</v>
      </c>
      <c r="E564" s="3">
        <v>165.4</v>
      </c>
      <c r="F564" t="s">
        <v>6</v>
      </c>
      <c r="G564" s="2">
        <v>12269.69</v>
      </c>
      <c r="H564">
        <v>2</v>
      </c>
      <c r="I564" t="s">
        <v>5</v>
      </c>
      <c r="J564" s="1"/>
    </row>
    <row r="565" spans="1:10" x14ac:dyDescent="0.2">
      <c r="A565">
        <v>10567</v>
      </c>
      <c r="B565" t="s">
        <v>3</v>
      </c>
      <c r="C565">
        <v>33</v>
      </c>
      <c r="D565" s="3">
        <v>165.4</v>
      </c>
      <c r="E565" s="3">
        <v>197</v>
      </c>
      <c r="F565" t="s">
        <v>6</v>
      </c>
      <c r="G565" s="2">
        <v>6551.76</v>
      </c>
      <c r="H565">
        <v>3</v>
      </c>
      <c r="I565" t="s">
        <v>5</v>
      </c>
      <c r="J565" s="1"/>
    </row>
    <row r="566" spans="1:10" x14ac:dyDescent="0.2">
      <c r="A566">
        <v>10568</v>
      </c>
      <c r="B566" t="s">
        <v>1</v>
      </c>
      <c r="C566">
        <v>49</v>
      </c>
      <c r="D566" s="3">
        <v>176.79999999999998</v>
      </c>
      <c r="E566" s="3">
        <v>196.4</v>
      </c>
      <c r="F566" t="s">
        <v>7</v>
      </c>
      <c r="G566" s="2">
        <v>9304.7100000000009</v>
      </c>
      <c r="H566">
        <v>2</v>
      </c>
      <c r="I566" t="s">
        <v>5</v>
      </c>
      <c r="J566" s="1"/>
    </row>
    <row r="567" spans="1:10" x14ac:dyDescent="0.2">
      <c r="A567">
        <v>10569</v>
      </c>
      <c r="B567" t="s">
        <v>1</v>
      </c>
      <c r="C567">
        <v>60</v>
      </c>
      <c r="D567" s="3">
        <v>170.2</v>
      </c>
      <c r="E567" s="3">
        <v>180.7</v>
      </c>
      <c r="F567" t="s">
        <v>6</v>
      </c>
      <c r="G567" s="2">
        <v>45008.959999999999</v>
      </c>
      <c r="H567">
        <v>0</v>
      </c>
      <c r="I567" t="s">
        <v>4</v>
      </c>
      <c r="J567" s="1"/>
    </row>
    <row r="568" spans="1:10" x14ac:dyDescent="0.2">
      <c r="A568">
        <v>10570</v>
      </c>
      <c r="B568" t="s">
        <v>3</v>
      </c>
      <c r="C568">
        <v>37</v>
      </c>
      <c r="D568" s="3">
        <v>169.79999999999998</v>
      </c>
      <c r="E568" s="3">
        <v>175.4</v>
      </c>
      <c r="F568" t="s">
        <v>6</v>
      </c>
      <c r="G568" s="2">
        <v>20296.87</v>
      </c>
      <c r="H568">
        <v>1</v>
      </c>
      <c r="I568" t="s">
        <v>4</v>
      </c>
      <c r="J568" s="1"/>
    </row>
    <row r="569" spans="1:10" x14ac:dyDescent="0.2">
      <c r="A569">
        <v>10571</v>
      </c>
      <c r="B569" t="s">
        <v>1</v>
      </c>
      <c r="C569">
        <v>20</v>
      </c>
      <c r="D569" s="3">
        <v>160.29999999999998</v>
      </c>
      <c r="E569" s="3">
        <v>183.7</v>
      </c>
      <c r="F569" t="s">
        <v>7</v>
      </c>
      <c r="G569" s="2">
        <v>2566.48</v>
      </c>
      <c r="H569">
        <v>2</v>
      </c>
      <c r="I569" t="s">
        <v>5</v>
      </c>
      <c r="J569" s="1"/>
    </row>
    <row r="570" spans="1:10" x14ac:dyDescent="0.2">
      <c r="A570">
        <v>10572</v>
      </c>
      <c r="B570" t="s">
        <v>0</v>
      </c>
      <c r="C570">
        <v>57</v>
      </c>
      <c r="D570" s="3">
        <v>167.9</v>
      </c>
      <c r="E570" s="3">
        <v>146.9</v>
      </c>
      <c r="F570" t="s">
        <v>6</v>
      </c>
      <c r="G570" s="2">
        <v>12032.33</v>
      </c>
      <c r="H570">
        <v>1</v>
      </c>
      <c r="I570" t="s">
        <v>5</v>
      </c>
      <c r="J570" s="1"/>
    </row>
    <row r="571" spans="1:10" x14ac:dyDescent="0.2">
      <c r="A571">
        <v>10573</v>
      </c>
      <c r="B571" t="s">
        <v>2</v>
      </c>
      <c r="C571">
        <v>55</v>
      </c>
      <c r="D571" s="3">
        <v>166.9</v>
      </c>
      <c r="E571" s="3">
        <v>169.5</v>
      </c>
      <c r="F571" t="s">
        <v>7</v>
      </c>
      <c r="G571" s="2">
        <v>10601.64</v>
      </c>
      <c r="H571">
        <v>0</v>
      </c>
      <c r="I571" t="s">
        <v>5</v>
      </c>
      <c r="J571" s="1"/>
    </row>
    <row r="572" spans="1:10" x14ac:dyDescent="0.2">
      <c r="A572">
        <v>10574</v>
      </c>
      <c r="B572" t="s">
        <v>2</v>
      </c>
      <c r="C572">
        <v>31</v>
      </c>
      <c r="D572" s="3">
        <v>162.79999999999998</v>
      </c>
      <c r="E572" s="3">
        <v>183.79999999999998</v>
      </c>
      <c r="F572" t="s">
        <v>7</v>
      </c>
      <c r="G572" s="2">
        <v>4239.9000000000005</v>
      </c>
      <c r="H572">
        <v>1</v>
      </c>
      <c r="I572" t="s">
        <v>5</v>
      </c>
      <c r="J572" s="1"/>
    </row>
    <row r="573" spans="1:10" x14ac:dyDescent="0.2">
      <c r="A573">
        <v>10575</v>
      </c>
      <c r="B573" t="s">
        <v>0</v>
      </c>
      <c r="C573">
        <v>43</v>
      </c>
      <c r="D573" s="3">
        <v>176.79999999999998</v>
      </c>
      <c r="E573" s="3">
        <v>224.29999999999998</v>
      </c>
      <c r="F573" t="s">
        <v>7</v>
      </c>
      <c r="G573" s="2">
        <v>7441.51</v>
      </c>
      <c r="H573">
        <v>2</v>
      </c>
      <c r="I573" t="s">
        <v>5</v>
      </c>
      <c r="J573" s="1"/>
    </row>
    <row r="574" spans="1:10" x14ac:dyDescent="0.2">
      <c r="A574">
        <v>10576</v>
      </c>
      <c r="B574" t="s">
        <v>1</v>
      </c>
      <c r="C574">
        <v>19</v>
      </c>
      <c r="D574" s="3">
        <v>188.2</v>
      </c>
      <c r="E574" s="3">
        <v>203.2</v>
      </c>
      <c r="F574" t="s">
        <v>7</v>
      </c>
      <c r="G574" s="2">
        <v>32548.35</v>
      </c>
      <c r="H574">
        <v>0</v>
      </c>
      <c r="I574" t="s">
        <v>4</v>
      </c>
      <c r="J574" s="1"/>
    </row>
    <row r="575" spans="1:10" x14ac:dyDescent="0.2">
      <c r="A575">
        <v>10577</v>
      </c>
      <c r="B575" t="s">
        <v>3</v>
      </c>
      <c r="C575">
        <v>52</v>
      </c>
      <c r="D575" s="3">
        <v>159.5</v>
      </c>
      <c r="E575" s="3">
        <v>138</v>
      </c>
      <c r="F575" t="s">
        <v>6</v>
      </c>
      <c r="G575" s="2">
        <v>23045.57</v>
      </c>
      <c r="H575">
        <v>0</v>
      </c>
      <c r="I575" t="s">
        <v>5</v>
      </c>
      <c r="J575" s="1"/>
    </row>
    <row r="576" spans="1:10" x14ac:dyDescent="0.2">
      <c r="A576">
        <v>10578</v>
      </c>
      <c r="B576" t="s">
        <v>2</v>
      </c>
      <c r="C576">
        <v>25</v>
      </c>
      <c r="D576" s="3">
        <v>159.29999999999998</v>
      </c>
      <c r="E576" s="3">
        <v>190.2</v>
      </c>
      <c r="F576" t="s">
        <v>6</v>
      </c>
      <c r="G576" s="2">
        <v>4189.12</v>
      </c>
      <c r="H576">
        <v>2</v>
      </c>
      <c r="I576" t="s">
        <v>5</v>
      </c>
      <c r="J576" s="1"/>
    </row>
    <row r="577" spans="1:10" x14ac:dyDescent="0.2">
      <c r="A577">
        <v>10579</v>
      </c>
      <c r="B577" t="s">
        <v>3</v>
      </c>
      <c r="C577">
        <v>47</v>
      </c>
      <c r="D577" s="3">
        <v>161.79999999999998</v>
      </c>
      <c r="E577" s="3">
        <v>166</v>
      </c>
      <c r="F577" t="s">
        <v>6</v>
      </c>
      <c r="G577" s="2">
        <v>8534.68</v>
      </c>
      <c r="H577">
        <v>0</v>
      </c>
      <c r="I577" t="s">
        <v>5</v>
      </c>
      <c r="J577" s="1"/>
    </row>
    <row r="578" spans="1:10" x14ac:dyDescent="0.2">
      <c r="A578">
        <v>10580</v>
      </c>
      <c r="B578" t="s">
        <v>1</v>
      </c>
      <c r="C578">
        <v>45</v>
      </c>
      <c r="D578" s="3">
        <v>168.2</v>
      </c>
      <c r="E578" s="3">
        <v>139.9</v>
      </c>
      <c r="F578" t="s">
        <v>6</v>
      </c>
      <c r="G578" s="2">
        <v>8515.76</v>
      </c>
      <c r="H578">
        <v>2</v>
      </c>
      <c r="I578" t="s">
        <v>5</v>
      </c>
      <c r="J578" s="1"/>
    </row>
    <row r="579" spans="1:10" x14ac:dyDescent="0.2">
      <c r="A579">
        <v>10581</v>
      </c>
      <c r="B579" t="s">
        <v>0</v>
      </c>
      <c r="C579">
        <v>56</v>
      </c>
      <c r="D579" s="3">
        <v>180.4</v>
      </c>
      <c r="E579" s="3">
        <v>204.4</v>
      </c>
      <c r="F579" t="s">
        <v>6</v>
      </c>
      <c r="G579" s="2">
        <v>11070.54</v>
      </c>
      <c r="H579">
        <v>0</v>
      </c>
      <c r="I579" t="s">
        <v>5</v>
      </c>
      <c r="J579" s="1"/>
    </row>
    <row r="580" spans="1:10" x14ac:dyDescent="0.2">
      <c r="A580">
        <v>10582</v>
      </c>
      <c r="B580" t="s">
        <v>2</v>
      </c>
      <c r="C580">
        <v>51</v>
      </c>
      <c r="D580" s="3">
        <v>162.69999999999999</v>
      </c>
      <c r="E580" s="3">
        <v>202.4</v>
      </c>
      <c r="F580" t="s">
        <v>7</v>
      </c>
      <c r="G580" s="2">
        <v>23967.39</v>
      </c>
      <c r="H580">
        <v>2</v>
      </c>
      <c r="I580" t="s">
        <v>4</v>
      </c>
      <c r="J580" s="1"/>
    </row>
    <row r="581" spans="1:10" x14ac:dyDescent="0.2">
      <c r="A581">
        <v>10583</v>
      </c>
      <c r="B581" t="s">
        <v>0</v>
      </c>
      <c r="C581">
        <v>47</v>
      </c>
      <c r="D581" s="3">
        <v>175.5</v>
      </c>
      <c r="E581" s="3">
        <v>165.6</v>
      </c>
      <c r="F581" t="s">
        <v>7</v>
      </c>
      <c r="G581" s="2">
        <v>25309.489999999998</v>
      </c>
      <c r="H581">
        <v>3</v>
      </c>
      <c r="I581" t="s">
        <v>4</v>
      </c>
      <c r="J581" s="1"/>
    </row>
    <row r="582" spans="1:10" x14ac:dyDescent="0.2">
      <c r="A582">
        <v>10584</v>
      </c>
      <c r="B582" t="s">
        <v>1</v>
      </c>
      <c r="C582">
        <v>41</v>
      </c>
      <c r="D582" s="3">
        <v>184.2</v>
      </c>
      <c r="E582" s="3">
        <v>276.20000000000005</v>
      </c>
      <c r="F582" t="s">
        <v>7</v>
      </c>
      <c r="G582" s="2">
        <v>40273.65</v>
      </c>
      <c r="H582">
        <v>1</v>
      </c>
      <c r="I582" t="s">
        <v>4</v>
      </c>
      <c r="J582" s="1"/>
    </row>
    <row r="583" spans="1:10" x14ac:dyDescent="0.2">
      <c r="A583">
        <v>10585</v>
      </c>
      <c r="B583" t="s">
        <v>0</v>
      </c>
      <c r="C583">
        <v>20</v>
      </c>
      <c r="D583" s="3">
        <v>167</v>
      </c>
      <c r="E583" s="3">
        <v>248.2</v>
      </c>
      <c r="F583" t="s">
        <v>6</v>
      </c>
      <c r="G583" s="2">
        <v>1875.35</v>
      </c>
      <c r="H583">
        <v>0</v>
      </c>
      <c r="I583" t="s">
        <v>5</v>
      </c>
      <c r="J583" s="1"/>
    </row>
    <row r="584" spans="1:10" x14ac:dyDescent="0.2">
      <c r="A584">
        <v>10586</v>
      </c>
      <c r="B584" t="s">
        <v>1</v>
      </c>
      <c r="C584">
        <v>59</v>
      </c>
      <c r="D584" s="3">
        <v>172.2</v>
      </c>
      <c r="E584" s="3">
        <v>165.2</v>
      </c>
      <c r="F584" t="s">
        <v>7</v>
      </c>
      <c r="G584" s="2">
        <v>11743.300000000001</v>
      </c>
      <c r="H584">
        <v>0</v>
      </c>
      <c r="I584" t="s">
        <v>5</v>
      </c>
      <c r="J584" s="1"/>
    </row>
    <row r="585" spans="1:10" x14ac:dyDescent="0.2">
      <c r="A585">
        <v>10587</v>
      </c>
      <c r="B585" t="s">
        <v>2</v>
      </c>
      <c r="C585">
        <v>52</v>
      </c>
      <c r="D585" s="3">
        <v>178.7</v>
      </c>
      <c r="E585" s="3">
        <v>254</v>
      </c>
      <c r="F585" t="s">
        <v>7</v>
      </c>
      <c r="G585" s="2">
        <v>24393.629999999997</v>
      </c>
      <c r="H585">
        <v>0</v>
      </c>
      <c r="I585" t="s">
        <v>4</v>
      </c>
      <c r="J585" s="1"/>
    </row>
    <row r="586" spans="1:10" x14ac:dyDescent="0.2">
      <c r="A586">
        <v>10588</v>
      </c>
      <c r="B586" t="s">
        <v>1</v>
      </c>
      <c r="C586">
        <v>56</v>
      </c>
      <c r="D586" s="3">
        <v>163.29999999999998</v>
      </c>
      <c r="E586" s="3">
        <v>112.8</v>
      </c>
      <c r="F586" t="s">
        <v>7</v>
      </c>
      <c r="G586" s="2">
        <v>12949.16</v>
      </c>
      <c r="H586">
        <v>4</v>
      </c>
      <c r="I586" t="s">
        <v>5</v>
      </c>
      <c r="J586" s="1"/>
    </row>
    <row r="587" spans="1:10" x14ac:dyDescent="0.2">
      <c r="A587">
        <v>10589</v>
      </c>
      <c r="B587" t="s">
        <v>1</v>
      </c>
      <c r="C587">
        <v>48</v>
      </c>
      <c r="D587" s="3">
        <v>186</v>
      </c>
      <c r="E587" s="3">
        <v>253.5</v>
      </c>
      <c r="F587" t="s">
        <v>7</v>
      </c>
      <c r="G587" s="2">
        <v>7804.17</v>
      </c>
      <c r="H587">
        <v>0</v>
      </c>
      <c r="I587" t="s">
        <v>5</v>
      </c>
      <c r="J587" s="1"/>
    </row>
    <row r="588" spans="1:10" x14ac:dyDescent="0.2">
      <c r="A588">
        <v>10590</v>
      </c>
      <c r="B588" t="s">
        <v>3</v>
      </c>
      <c r="C588">
        <v>57</v>
      </c>
      <c r="D588" s="3">
        <v>171.29999999999998</v>
      </c>
      <c r="E588" s="3">
        <v>186.9</v>
      </c>
      <c r="F588" t="s">
        <v>7</v>
      </c>
      <c r="G588" s="2">
        <v>27218.44</v>
      </c>
      <c r="H588">
        <v>0</v>
      </c>
      <c r="I588" t="s">
        <v>4</v>
      </c>
      <c r="J588" s="1"/>
    </row>
    <row r="589" spans="1:10" x14ac:dyDescent="0.2">
      <c r="A589">
        <v>10591</v>
      </c>
      <c r="B589" t="s">
        <v>2</v>
      </c>
      <c r="C589">
        <v>42</v>
      </c>
      <c r="D589" s="3">
        <v>162.5</v>
      </c>
      <c r="E589" s="3">
        <v>186.79999999999998</v>
      </c>
      <c r="F589" t="s">
        <v>6</v>
      </c>
      <c r="G589" s="2">
        <v>7443.6500000000005</v>
      </c>
      <c r="H589">
        <v>1</v>
      </c>
      <c r="I589" t="s">
        <v>5</v>
      </c>
      <c r="J589" s="1"/>
    </row>
    <row r="590" spans="1:10" x14ac:dyDescent="0.2">
      <c r="A590">
        <v>10592</v>
      </c>
      <c r="B590" t="s">
        <v>2</v>
      </c>
      <c r="C590">
        <v>19</v>
      </c>
      <c r="D590" s="3">
        <v>153.9</v>
      </c>
      <c r="E590" s="3">
        <v>134.4</v>
      </c>
      <c r="F590" t="s">
        <v>6</v>
      </c>
      <c r="G590" s="2">
        <v>2117.34</v>
      </c>
      <c r="H590">
        <v>0</v>
      </c>
      <c r="I590" t="s">
        <v>5</v>
      </c>
      <c r="J590" s="1"/>
    </row>
    <row r="591" spans="1:10" x14ac:dyDescent="0.2">
      <c r="A591">
        <v>10593</v>
      </c>
      <c r="B591" t="s">
        <v>2</v>
      </c>
      <c r="C591">
        <v>25</v>
      </c>
      <c r="D591" s="3">
        <v>165.7</v>
      </c>
      <c r="E591" s="3">
        <v>201.6</v>
      </c>
      <c r="F591" t="s">
        <v>7</v>
      </c>
      <c r="G591" s="2">
        <v>4877.99</v>
      </c>
      <c r="H591">
        <v>4</v>
      </c>
      <c r="I591" t="s">
        <v>5</v>
      </c>
      <c r="J591" s="1"/>
    </row>
    <row r="592" spans="1:10" x14ac:dyDescent="0.2">
      <c r="A592">
        <v>10594</v>
      </c>
      <c r="B592" t="s">
        <v>3</v>
      </c>
      <c r="C592">
        <v>18</v>
      </c>
      <c r="D592" s="3">
        <v>149.69999999999999</v>
      </c>
      <c r="E592" s="3">
        <v>130</v>
      </c>
      <c r="F592" t="s">
        <v>6</v>
      </c>
      <c r="G592" s="2">
        <v>2205.9900000000002</v>
      </c>
      <c r="H592">
        <v>0</v>
      </c>
      <c r="I592" t="s">
        <v>5</v>
      </c>
      <c r="J592" s="1"/>
    </row>
    <row r="593" spans="1:10" x14ac:dyDescent="0.2">
      <c r="A593">
        <v>10595</v>
      </c>
      <c r="B593" t="s">
        <v>0</v>
      </c>
      <c r="C593">
        <v>23</v>
      </c>
      <c r="D593" s="3">
        <v>171.4</v>
      </c>
      <c r="E593" s="3">
        <v>209.1</v>
      </c>
      <c r="F593" t="s">
        <v>6</v>
      </c>
      <c r="G593" s="2">
        <v>13126.68</v>
      </c>
      <c r="H593">
        <v>0</v>
      </c>
      <c r="I593" t="s">
        <v>5</v>
      </c>
      <c r="J593" s="1"/>
    </row>
    <row r="594" spans="1:10" x14ac:dyDescent="0.2">
      <c r="A594">
        <v>10596</v>
      </c>
      <c r="B594" t="s">
        <v>0</v>
      </c>
      <c r="C594">
        <v>28</v>
      </c>
      <c r="D594" s="3">
        <v>173.9</v>
      </c>
      <c r="E594" s="3">
        <v>208.29999999999998</v>
      </c>
      <c r="F594" t="s">
        <v>6</v>
      </c>
      <c r="G594" s="2">
        <v>20177.679999999997</v>
      </c>
      <c r="H594">
        <v>2</v>
      </c>
      <c r="I594" t="s">
        <v>5</v>
      </c>
      <c r="J594" s="1"/>
    </row>
    <row r="595" spans="1:10" x14ac:dyDescent="0.2">
      <c r="A595">
        <v>10597</v>
      </c>
      <c r="B595" t="s">
        <v>0</v>
      </c>
      <c r="C595">
        <v>48</v>
      </c>
      <c r="D595" s="3">
        <v>180.29999999999998</v>
      </c>
      <c r="E595" s="3">
        <v>321.5</v>
      </c>
      <c r="F595" t="s">
        <v>7</v>
      </c>
      <c r="G595" s="2">
        <v>23568.28</v>
      </c>
      <c r="H595">
        <v>1</v>
      </c>
      <c r="I595" t="s">
        <v>4</v>
      </c>
      <c r="J595" s="1"/>
    </row>
    <row r="596" spans="1:10" x14ac:dyDescent="0.2">
      <c r="A596">
        <v>10598</v>
      </c>
      <c r="B596" t="s">
        <v>1</v>
      </c>
      <c r="C596">
        <v>60</v>
      </c>
      <c r="D596" s="3">
        <v>166.79999999999998</v>
      </c>
      <c r="E596" s="3">
        <v>138.69999999999999</v>
      </c>
      <c r="F596" t="s">
        <v>7</v>
      </c>
      <c r="G596" s="2">
        <v>12142.58</v>
      </c>
      <c r="H596">
        <v>0</v>
      </c>
      <c r="I596" t="s">
        <v>5</v>
      </c>
      <c r="J596" s="1"/>
    </row>
    <row r="597" spans="1:10" x14ac:dyDescent="0.2">
      <c r="A597">
        <v>10599</v>
      </c>
      <c r="B597" t="s">
        <v>1</v>
      </c>
      <c r="C597">
        <v>18</v>
      </c>
      <c r="D597" s="3">
        <v>165.79999999999998</v>
      </c>
      <c r="E597" s="3">
        <v>210.9</v>
      </c>
      <c r="F597" t="s">
        <v>7</v>
      </c>
      <c r="G597" s="2">
        <v>1135.95</v>
      </c>
      <c r="H597">
        <v>0</v>
      </c>
      <c r="I597" t="s">
        <v>5</v>
      </c>
      <c r="J597" s="1"/>
    </row>
    <row r="598" spans="1:10" x14ac:dyDescent="0.2">
      <c r="A598">
        <v>10600</v>
      </c>
      <c r="B598" t="s">
        <v>0</v>
      </c>
      <c r="C598">
        <v>28</v>
      </c>
      <c r="D598" s="3">
        <v>171.1</v>
      </c>
      <c r="E598" s="3">
        <v>234.2</v>
      </c>
      <c r="F598" t="s">
        <v>7</v>
      </c>
      <c r="G598" s="2">
        <v>51194.560000000005</v>
      </c>
      <c r="H598">
        <v>1</v>
      </c>
      <c r="I598" t="s">
        <v>4</v>
      </c>
      <c r="J598" s="1"/>
    </row>
    <row r="599" spans="1:10" x14ac:dyDescent="0.2">
      <c r="A599">
        <v>10601</v>
      </c>
      <c r="B599" t="s">
        <v>0</v>
      </c>
      <c r="C599">
        <v>23</v>
      </c>
      <c r="D599" s="3">
        <v>170.4</v>
      </c>
      <c r="E599" s="3">
        <v>230.1</v>
      </c>
      <c r="F599" t="s">
        <v>7</v>
      </c>
      <c r="G599" s="2">
        <v>2416.96</v>
      </c>
      <c r="H599">
        <v>1</v>
      </c>
      <c r="I599" t="s">
        <v>5</v>
      </c>
      <c r="J599" s="1"/>
    </row>
    <row r="600" spans="1:10" x14ac:dyDescent="0.2">
      <c r="A600">
        <v>10602</v>
      </c>
      <c r="B600" t="s">
        <v>3</v>
      </c>
      <c r="C600">
        <v>58</v>
      </c>
      <c r="D600" s="3">
        <v>154.69999999999999</v>
      </c>
      <c r="E600" s="3">
        <v>119.3</v>
      </c>
      <c r="F600" t="s">
        <v>7</v>
      </c>
      <c r="G600" s="2">
        <v>11938.26</v>
      </c>
      <c r="H600">
        <v>0</v>
      </c>
      <c r="I600" t="s">
        <v>5</v>
      </c>
      <c r="J600" s="1"/>
    </row>
    <row r="601" spans="1:10" x14ac:dyDescent="0.2">
      <c r="A601">
        <v>10603</v>
      </c>
      <c r="B601" t="s">
        <v>0</v>
      </c>
      <c r="C601">
        <v>43</v>
      </c>
      <c r="D601" s="3">
        <v>173.9</v>
      </c>
      <c r="E601" s="3">
        <v>272.60000000000002</v>
      </c>
      <c r="F601" t="s">
        <v>6</v>
      </c>
      <c r="G601" s="2">
        <v>22478.6</v>
      </c>
      <c r="H601">
        <v>2</v>
      </c>
      <c r="I601" t="s">
        <v>4</v>
      </c>
      <c r="J601" s="1"/>
    </row>
    <row r="602" spans="1:10" x14ac:dyDescent="0.2">
      <c r="A602">
        <v>10604</v>
      </c>
      <c r="B602" t="s">
        <v>1</v>
      </c>
      <c r="C602">
        <v>18</v>
      </c>
      <c r="D602" s="3">
        <v>182.2</v>
      </c>
      <c r="E602" s="3">
        <v>164.7</v>
      </c>
      <c r="F602" t="s">
        <v>7</v>
      </c>
      <c r="G602" s="2">
        <v>1137.02</v>
      </c>
      <c r="H602">
        <v>0</v>
      </c>
      <c r="I602" t="s">
        <v>5</v>
      </c>
      <c r="J602" s="1"/>
    </row>
    <row r="603" spans="1:10" x14ac:dyDescent="0.2">
      <c r="A603">
        <v>10605</v>
      </c>
      <c r="B603" t="s">
        <v>0</v>
      </c>
      <c r="C603">
        <v>19</v>
      </c>
      <c r="D603" s="3">
        <v>178.4</v>
      </c>
      <c r="E603" s="3">
        <v>239.79999999999998</v>
      </c>
      <c r="F603" t="s">
        <v>7</v>
      </c>
      <c r="G603" s="2">
        <v>34779.620000000003</v>
      </c>
      <c r="H603">
        <v>0</v>
      </c>
      <c r="I603" t="s">
        <v>4</v>
      </c>
      <c r="J603" s="1"/>
    </row>
    <row r="604" spans="1:10" x14ac:dyDescent="0.2">
      <c r="A604">
        <v>10606</v>
      </c>
      <c r="B604" t="s">
        <v>3</v>
      </c>
      <c r="C604">
        <v>43</v>
      </c>
      <c r="D604" s="3">
        <v>162.6</v>
      </c>
      <c r="E604" s="3">
        <v>138.1</v>
      </c>
      <c r="F604" t="s">
        <v>6</v>
      </c>
      <c r="G604" s="2">
        <v>19798.059999999998</v>
      </c>
      <c r="H604">
        <v>2</v>
      </c>
      <c r="I604" t="s">
        <v>4</v>
      </c>
      <c r="J604" s="1"/>
    </row>
    <row r="605" spans="1:10" x14ac:dyDescent="0.2">
      <c r="A605">
        <v>10607</v>
      </c>
      <c r="B605" t="s">
        <v>3</v>
      </c>
      <c r="C605">
        <v>25</v>
      </c>
      <c r="D605" s="3">
        <v>164.7</v>
      </c>
      <c r="E605" s="3">
        <v>218.1</v>
      </c>
      <c r="F605" t="s">
        <v>6</v>
      </c>
      <c r="G605" s="2">
        <v>17878.91</v>
      </c>
      <c r="H605">
        <v>0</v>
      </c>
      <c r="I605" t="s">
        <v>5</v>
      </c>
      <c r="J605" s="1"/>
    </row>
    <row r="606" spans="1:10" x14ac:dyDescent="0.2">
      <c r="A606">
        <v>10608</v>
      </c>
      <c r="B606" t="s">
        <v>1</v>
      </c>
      <c r="C606">
        <v>59</v>
      </c>
      <c r="D606" s="3">
        <v>168.6</v>
      </c>
      <c r="E606" s="3">
        <v>231</v>
      </c>
      <c r="F606" t="s">
        <v>7</v>
      </c>
      <c r="G606" s="2">
        <v>12925.89</v>
      </c>
      <c r="H606">
        <v>2</v>
      </c>
      <c r="I606" t="s">
        <v>5</v>
      </c>
      <c r="J606" s="1"/>
    </row>
    <row r="607" spans="1:10" x14ac:dyDescent="0.2">
      <c r="A607">
        <v>10609</v>
      </c>
      <c r="B607" t="s">
        <v>2</v>
      </c>
      <c r="C607">
        <v>60</v>
      </c>
      <c r="D607" s="3">
        <v>158.29999999999998</v>
      </c>
      <c r="E607" s="3">
        <v>158</v>
      </c>
      <c r="F607" t="s">
        <v>7</v>
      </c>
      <c r="G607" s="2">
        <v>13112.61</v>
      </c>
      <c r="H607">
        <v>1</v>
      </c>
      <c r="I607" t="s">
        <v>5</v>
      </c>
      <c r="J607" s="1"/>
    </row>
    <row r="608" spans="1:10" x14ac:dyDescent="0.2">
      <c r="A608">
        <v>10610</v>
      </c>
      <c r="B608" t="s">
        <v>0</v>
      </c>
      <c r="C608">
        <v>56</v>
      </c>
      <c r="D608" s="3">
        <v>173.79999999999998</v>
      </c>
      <c r="E608" s="3">
        <v>316.3</v>
      </c>
      <c r="F608" t="s">
        <v>7</v>
      </c>
      <c r="G608" s="2">
        <v>10601.42</v>
      </c>
      <c r="H608">
        <v>0</v>
      </c>
      <c r="I608" t="s">
        <v>5</v>
      </c>
      <c r="J608" s="1"/>
    </row>
    <row r="609" spans="1:10" x14ac:dyDescent="0.2">
      <c r="A609">
        <v>10611</v>
      </c>
      <c r="B609" t="s">
        <v>2</v>
      </c>
      <c r="C609">
        <v>22</v>
      </c>
      <c r="D609" s="3">
        <v>172.9</v>
      </c>
      <c r="E609" s="3">
        <v>152.9</v>
      </c>
      <c r="F609" t="s">
        <v>6</v>
      </c>
      <c r="G609" s="2">
        <v>2527.8200000000002</v>
      </c>
      <c r="H609">
        <v>0</v>
      </c>
      <c r="I609" t="s">
        <v>5</v>
      </c>
      <c r="J609" s="1"/>
    </row>
    <row r="610" spans="1:10" x14ac:dyDescent="0.2">
      <c r="A610">
        <v>10612</v>
      </c>
      <c r="B610" t="s">
        <v>0</v>
      </c>
      <c r="C610">
        <v>63</v>
      </c>
      <c r="D610" s="3">
        <v>171.7</v>
      </c>
      <c r="E610" s="3">
        <v>235.79999999999998</v>
      </c>
      <c r="F610" t="s">
        <v>6</v>
      </c>
      <c r="G610" s="2">
        <v>48824.45</v>
      </c>
      <c r="H610">
        <v>0</v>
      </c>
      <c r="I610" t="s">
        <v>4</v>
      </c>
      <c r="J610" s="1"/>
    </row>
    <row r="611" spans="1:10" x14ac:dyDescent="0.2">
      <c r="A611">
        <v>10613</v>
      </c>
      <c r="B611" t="s">
        <v>1</v>
      </c>
      <c r="C611">
        <v>44</v>
      </c>
      <c r="D611" s="3">
        <v>162.4</v>
      </c>
      <c r="E611" s="3">
        <v>165.1</v>
      </c>
      <c r="F611" t="s">
        <v>7</v>
      </c>
      <c r="G611" s="2">
        <v>7731.43</v>
      </c>
      <c r="H611">
        <v>2</v>
      </c>
      <c r="I611" t="s">
        <v>5</v>
      </c>
      <c r="J611" s="1"/>
    </row>
    <row r="612" spans="1:10" x14ac:dyDescent="0.2">
      <c r="A612">
        <v>10614</v>
      </c>
      <c r="B612" t="s">
        <v>0</v>
      </c>
      <c r="C612">
        <v>46</v>
      </c>
      <c r="D612" s="3">
        <v>161</v>
      </c>
      <c r="E612" s="3">
        <v>195.5</v>
      </c>
      <c r="F612" t="s">
        <v>6</v>
      </c>
      <c r="G612" s="2">
        <v>8823.2800000000007</v>
      </c>
      <c r="H612">
        <v>2</v>
      </c>
      <c r="I612" t="s">
        <v>5</v>
      </c>
      <c r="J612" s="1"/>
    </row>
    <row r="613" spans="1:10" x14ac:dyDescent="0.2">
      <c r="A613">
        <v>10615</v>
      </c>
      <c r="B613" t="s">
        <v>2</v>
      </c>
      <c r="C613">
        <v>30</v>
      </c>
      <c r="D613" s="3">
        <v>164.79999999999998</v>
      </c>
      <c r="E613" s="3">
        <v>228.6</v>
      </c>
      <c r="F613" t="s">
        <v>6</v>
      </c>
      <c r="G613" s="2">
        <v>4527.1900000000005</v>
      </c>
      <c r="H613">
        <v>1</v>
      </c>
      <c r="I613" t="s">
        <v>5</v>
      </c>
      <c r="J613" s="1"/>
    </row>
    <row r="614" spans="1:10" x14ac:dyDescent="0.2">
      <c r="A614">
        <v>10616</v>
      </c>
      <c r="B614" t="s">
        <v>3</v>
      </c>
      <c r="C614">
        <v>22</v>
      </c>
      <c r="D614" s="3">
        <v>160.6</v>
      </c>
      <c r="E614" s="3">
        <v>131.69999999999999</v>
      </c>
      <c r="F614" t="s">
        <v>6</v>
      </c>
      <c r="G614" s="2">
        <v>2741.9500000000003</v>
      </c>
      <c r="H614">
        <v>0</v>
      </c>
      <c r="I614" t="s">
        <v>5</v>
      </c>
      <c r="J614" s="1"/>
    </row>
    <row r="615" spans="1:10" x14ac:dyDescent="0.2">
      <c r="A615">
        <v>10617</v>
      </c>
      <c r="B615" t="s">
        <v>0</v>
      </c>
      <c r="C615">
        <v>56</v>
      </c>
      <c r="D615" s="3">
        <v>162.29999999999998</v>
      </c>
      <c r="E615" s="3">
        <v>179.29999999999998</v>
      </c>
      <c r="F615" t="s">
        <v>6</v>
      </c>
      <c r="G615" s="2">
        <v>11073.18</v>
      </c>
      <c r="H615">
        <v>0</v>
      </c>
      <c r="I615" t="s">
        <v>5</v>
      </c>
      <c r="J615" s="1"/>
    </row>
    <row r="616" spans="1:10" x14ac:dyDescent="0.2">
      <c r="A616">
        <v>10618</v>
      </c>
      <c r="B616" t="s">
        <v>3</v>
      </c>
      <c r="C616">
        <v>27</v>
      </c>
      <c r="D616" s="3">
        <v>164.7</v>
      </c>
      <c r="E616" s="3">
        <v>138.79999999999998</v>
      </c>
      <c r="F616" t="s">
        <v>6</v>
      </c>
      <c r="G616" s="2">
        <v>15006.58</v>
      </c>
      <c r="H616">
        <v>2</v>
      </c>
      <c r="I616" t="s">
        <v>4</v>
      </c>
      <c r="J616" s="1"/>
    </row>
    <row r="617" spans="1:10" x14ac:dyDescent="0.2">
      <c r="A617">
        <v>10619</v>
      </c>
      <c r="B617" t="s">
        <v>2</v>
      </c>
      <c r="C617">
        <v>37</v>
      </c>
      <c r="D617" s="3">
        <v>156</v>
      </c>
      <c r="E617" s="3">
        <v>216</v>
      </c>
      <c r="F617" t="s">
        <v>7</v>
      </c>
      <c r="G617" s="2">
        <v>5028.1500000000005</v>
      </c>
      <c r="H617">
        <v>0</v>
      </c>
      <c r="I617" t="s">
        <v>5</v>
      </c>
      <c r="J617" s="1"/>
    </row>
    <row r="618" spans="1:10" x14ac:dyDescent="0.2">
      <c r="A618">
        <v>10620</v>
      </c>
      <c r="B618" t="s">
        <v>1</v>
      </c>
      <c r="C618">
        <v>32</v>
      </c>
      <c r="D618" s="3">
        <v>174.9</v>
      </c>
      <c r="E618" s="3">
        <v>117.8</v>
      </c>
      <c r="F618" t="s">
        <v>7</v>
      </c>
      <c r="G618" s="2">
        <v>4686.3900000000003</v>
      </c>
      <c r="H618">
        <v>2</v>
      </c>
      <c r="I618" t="s">
        <v>5</v>
      </c>
      <c r="J618" s="1"/>
    </row>
    <row r="619" spans="1:10" x14ac:dyDescent="0.2">
      <c r="A619">
        <v>10621</v>
      </c>
      <c r="B619" t="s">
        <v>3</v>
      </c>
      <c r="C619">
        <v>50</v>
      </c>
      <c r="D619" s="3">
        <v>170.4</v>
      </c>
      <c r="E619" s="3">
        <v>234.7</v>
      </c>
      <c r="F619" t="s">
        <v>6</v>
      </c>
      <c r="G619" s="2">
        <v>9541.7000000000007</v>
      </c>
      <c r="H619">
        <v>0</v>
      </c>
      <c r="I619" t="s">
        <v>5</v>
      </c>
      <c r="J619" s="1"/>
    </row>
    <row r="620" spans="1:10" x14ac:dyDescent="0.2">
      <c r="A620">
        <v>10622</v>
      </c>
      <c r="B620" t="s">
        <v>2</v>
      </c>
      <c r="C620">
        <v>25</v>
      </c>
      <c r="D620" s="3">
        <v>174.5</v>
      </c>
      <c r="E620" s="3">
        <v>236.2</v>
      </c>
      <c r="F620" t="s">
        <v>7</v>
      </c>
      <c r="G620" s="2">
        <v>2523.17</v>
      </c>
      <c r="H620">
        <v>0</v>
      </c>
      <c r="I620" t="s">
        <v>5</v>
      </c>
      <c r="J620" s="1"/>
    </row>
    <row r="621" spans="1:10" x14ac:dyDescent="0.2">
      <c r="A621">
        <v>10623</v>
      </c>
      <c r="B621" t="s">
        <v>2</v>
      </c>
      <c r="C621">
        <v>20</v>
      </c>
      <c r="D621" s="3">
        <v>181.4</v>
      </c>
      <c r="E621" s="3">
        <v>166.1</v>
      </c>
      <c r="F621" t="s">
        <v>7</v>
      </c>
      <c r="G621" s="2">
        <v>37465.35</v>
      </c>
      <c r="H621">
        <v>3</v>
      </c>
      <c r="I621" t="s">
        <v>4</v>
      </c>
      <c r="J621" s="1"/>
    </row>
    <row r="622" spans="1:10" x14ac:dyDescent="0.2">
      <c r="A622">
        <v>10624</v>
      </c>
      <c r="B622" t="s">
        <v>0</v>
      </c>
      <c r="C622">
        <v>19</v>
      </c>
      <c r="D622" s="3">
        <v>176.5</v>
      </c>
      <c r="E622" s="3">
        <v>253</v>
      </c>
      <c r="F622" t="s">
        <v>7</v>
      </c>
      <c r="G622" s="2">
        <v>1263.25</v>
      </c>
      <c r="H622">
        <v>0</v>
      </c>
      <c r="I622" t="s">
        <v>5</v>
      </c>
      <c r="J622" s="1"/>
    </row>
    <row r="623" spans="1:10" x14ac:dyDescent="0.2">
      <c r="A623">
        <v>10625</v>
      </c>
      <c r="B623" t="s">
        <v>3</v>
      </c>
      <c r="C623">
        <v>23</v>
      </c>
      <c r="D623" s="3">
        <v>161.1</v>
      </c>
      <c r="E623" s="3">
        <v>163.6</v>
      </c>
      <c r="F623" t="s">
        <v>6</v>
      </c>
      <c r="G623" s="2">
        <v>22395.75</v>
      </c>
      <c r="H623">
        <v>2</v>
      </c>
      <c r="I623" t="s">
        <v>5</v>
      </c>
      <c r="J623" s="1"/>
    </row>
    <row r="624" spans="1:10" x14ac:dyDescent="0.2">
      <c r="A624">
        <v>10626</v>
      </c>
      <c r="B624" t="s">
        <v>3</v>
      </c>
      <c r="C624">
        <v>63</v>
      </c>
      <c r="D624" s="3">
        <v>159.69999999999999</v>
      </c>
      <c r="E624" s="3">
        <v>146.79999999999998</v>
      </c>
      <c r="F624" t="s">
        <v>6</v>
      </c>
      <c r="G624" s="2">
        <v>14451.84</v>
      </c>
      <c r="H624">
        <v>0</v>
      </c>
      <c r="I624" t="s">
        <v>5</v>
      </c>
      <c r="J624" s="1"/>
    </row>
    <row r="625" spans="1:10" x14ac:dyDescent="0.2">
      <c r="A625">
        <v>10627</v>
      </c>
      <c r="B625" t="s">
        <v>3</v>
      </c>
      <c r="C625">
        <v>51</v>
      </c>
      <c r="D625" s="3">
        <v>167.2</v>
      </c>
      <c r="E625" s="3">
        <v>214.9</v>
      </c>
      <c r="F625" t="s">
        <v>7</v>
      </c>
      <c r="G625" s="2">
        <v>9957.73</v>
      </c>
      <c r="H625">
        <v>1</v>
      </c>
      <c r="I625" t="s">
        <v>5</v>
      </c>
      <c r="J625" s="1"/>
    </row>
    <row r="626" spans="1:10" x14ac:dyDescent="0.2">
      <c r="A626">
        <v>10628</v>
      </c>
      <c r="B626" t="s">
        <v>3</v>
      </c>
      <c r="C626">
        <v>31</v>
      </c>
      <c r="D626" s="3">
        <v>163.19999999999999</v>
      </c>
      <c r="E626" s="3">
        <v>144.5</v>
      </c>
      <c r="F626" t="s">
        <v>7</v>
      </c>
      <c r="G626" s="2">
        <v>3857.76</v>
      </c>
      <c r="H626">
        <v>0</v>
      </c>
      <c r="I626" t="s">
        <v>5</v>
      </c>
      <c r="J626" s="1"/>
    </row>
    <row r="627" spans="1:10" x14ac:dyDescent="0.2">
      <c r="A627">
        <v>10629</v>
      </c>
      <c r="B627" t="s">
        <v>2</v>
      </c>
      <c r="C627">
        <v>55</v>
      </c>
      <c r="D627" s="3">
        <v>169.9</v>
      </c>
      <c r="E627" s="3">
        <v>214.5</v>
      </c>
      <c r="F627" t="s">
        <v>7</v>
      </c>
      <c r="G627" s="2">
        <v>30063.59</v>
      </c>
      <c r="H627">
        <v>3</v>
      </c>
      <c r="I627" t="s">
        <v>5</v>
      </c>
      <c r="J627" s="1"/>
    </row>
    <row r="628" spans="1:10" x14ac:dyDescent="0.2">
      <c r="A628">
        <v>10630</v>
      </c>
      <c r="B628" t="s">
        <v>2</v>
      </c>
      <c r="C628">
        <v>19</v>
      </c>
      <c r="D628" s="3">
        <v>156.4</v>
      </c>
      <c r="E628" s="3">
        <v>166.6</v>
      </c>
      <c r="F628" t="s">
        <v>6</v>
      </c>
      <c r="G628" s="2">
        <v>2134.9100000000003</v>
      </c>
      <c r="H628">
        <v>0</v>
      </c>
      <c r="I628" t="s">
        <v>5</v>
      </c>
      <c r="J628" s="1"/>
    </row>
    <row r="629" spans="1:10" x14ac:dyDescent="0.2">
      <c r="A629">
        <v>10631</v>
      </c>
      <c r="B629" t="s">
        <v>1</v>
      </c>
      <c r="C629">
        <v>18</v>
      </c>
      <c r="D629" s="3">
        <v>158.69999999999999</v>
      </c>
      <c r="E629" s="3">
        <v>217.6</v>
      </c>
      <c r="F629" t="s">
        <v>7</v>
      </c>
      <c r="G629" s="2">
        <v>1711.03</v>
      </c>
      <c r="H629">
        <v>1</v>
      </c>
      <c r="I629" t="s">
        <v>5</v>
      </c>
      <c r="J629" s="1"/>
    </row>
    <row r="630" spans="1:10" x14ac:dyDescent="0.2">
      <c r="A630">
        <v>10632</v>
      </c>
      <c r="B630" t="s">
        <v>0</v>
      </c>
      <c r="C630">
        <v>27</v>
      </c>
      <c r="D630" s="3">
        <v>169.7</v>
      </c>
      <c r="E630" s="3">
        <v>139.6</v>
      </c>
      <c r="F630" t="s">
        <v>7</v>
      </c>
      <c r="G630" s="2">
        <v>3693.4300000000003</v>
      </c>
      <c r="H630">
        <v>2</v>
      </c>
      <c r="I630" t="s">
        <v>5</v>
      </c>
      <c r="J630" s="1"/>
    </row>
    <row r="631" spans="1:10" x14ac:dyDescent="0.2">
      <c r="A631">
        <v>10633</v>
      </c>
      <c r="B631" t="s">
        <v>1</v>
      </c>
      <c r="C631">
        <v>61</v>
      </c>
      <c r="D631" s="3">
        <v>165.5</v>
      </c>
      <c r="E631" s="3">
        <v>122.19999999999999</v>
      </c>
      <c r="F631" t="s">
        <v>6</v>
      </c>
      <c r="G631" s="2">
        <v>24513.1</v>
      </c>
      <c r="H631">
        <v>0</v>
      </c>
      <c r="I631" t="s">
        <v>5</v>
      </c>
      <c r="J631" s="1"/>
    </row>
    <row r="632" spans="1:10" x14ac:dyDescent="0.2">
      <c r="A632">
        <v>10634</v>
      </c>
      <c r="B632" t="s">
        <v>3</v>
      </c>
      <c r="C632">
        <v>24</v>
      </c>
      <c r="D632" s="3">
        <v>166.9</v>
      </c>
      <c r="E632" s="3">
        <v>179.9</v>
      </c>
      <c r="F632" t="s">
        <v>7</v>
      </c>
      <c r="G632" s="2">
        <v>18648.429999999997</v>
      </c>
      <c r="H632">
        <v>0</v>
      </c>
      <c r="I632" t="s">
        <v>4</v>
      </c>
      <c r="J632" s="1"/>
    </row>
    <row r="633" spans="1:10" x14ac:dyDescent="0.2">
      <c r="A633">
        <v>10635</v>
      </c>
      <c r="B633" t="s">
        <v>3</v>
      </c>
      <c r="C633">
        <v>50</v>
      </c>
      <c r="D633" s="3">
        <v>172.5</v>
      </c>
      <c r="E633" s="3">
        <v>214.4</v>
      </c>
      <c r="F633" t="s">
        <v>6</v>
      </c>
      <c r="G633" s="2">
        <v>10106.14</v>
      </c>
      <c r="H633">
        <v>1</v>
      </c>
      <c r="I633" t="s">
        <v>5</v>
      </c>
      <c r="J633" s="1"/>
    </row>
    <row r="634" spans="1:10" x14ac:dyDescent="0.2">
      <c r="A634">
        <v>10636</v>
      </c>
      <c r="B634" t="s">
        <v>2</v>
      </c>
      <c r="C634">
        <v>62</v>
      </c>
      <c r="D634" s="3">
        <v>157.29999999999998</v>
      </c>
      <c r="E634" s="3">
        <v>150</v>
      </c>
      <c r="F634" t="s">
        <v>6</v>
      </c>
      <c r="G634" s="2">
        <v>13844.800000000001</v>
      </c>
      <c r="H634">
        <v>0</v>
      </c>
      <c r="I634" t="s">
        <v>5</v>
      </c>
      <c r="J634" s="1"/>
    </row>
    <row r="635" spans="1:10" x14ac:dyDescent="0.2">
      <c r="A635">
        <v>10637</v>
      </c>
      <c r="B635" t="s">
        <v>0</v>
      </c>
      <c r="C635">
        <v>45</v>
      </c>
      <c r="D635" s="3">
        <v>180.5</v>
      </c>
      <c r="E635" s="3">
        <v>207.29999999999998</v>
      </c>
      <c r="F635" t="s">
        <v>6</v>
      </c>
      <c r="G635" s="2">
        <v>9101.8000000000011</v>
      </c>
      <c r="H635">
        <v>3</v>
      </c>
      <c r="I635" t="s">
        <v>5</v>
      </c>
      <c r="J635" s="1"/>
    </row>
    <row r="636" spans="1:10" x14ac:dyDescent="0.2">
      <c r="A636">
        <v>10638</v>
      </c>
      <c r="B636" t="s">
        <v>1</v>
      </c>
      <c r="C636">
        <v>35</v>
      </c>
      <c r="D636" s="3">
        <v>171.79999999999998</v>
      </c>
      <c r="E636" s="3">
        <v>199.5</v>
      </c>
      <c r="F636" t="s">
        <v>7</v>
      </c>
      <c r="G636" s="2">
        <v>19362</v>
      </c>
      <c r="H636">
        <v>3</v>
      </c>
      <c r="I636" t="s">
        <v>4</v>
      </c>
      <c r="J636" s="1"/>
    </row>
    <row r="637" spans="1:10" x14ac:dyDescent="0.2">
      <c r="A637">
        <v>10639</v>
      </c>
      <c r="B637" t="s">
        <v>0</v>
      </c>
      <c r="C637">
        <v>21</v>
      </c>
      <c r="D637" s="3">
        <v>181.9</v>
      </c>
      <c r="E637" s="3">
        <v>216.5</v>
      </c>
      <c r="F637" t="s">
        <v>7</v>
      </c>
      <c r="G637" s="2">
        <v>1526.32</v>
      </c>
      <c r="H637">
        <v>0</v>
      </c>
      <c r="I637" t="s">
        <v>5</v>
      </c>
      <c r="J637" s="1"/>
    </row>
    <row r="638" spans="1:10" x14ac:dyDescent="0.2">
      <c r="A638">
        <v>10641</v>
      </c>
      <c r="B638" t="s">
        <v>2</v>
      </c>
      <c r="C638">
        <v>29</v>
      </c>
      <c r="D638" s="3">
        <v>155.6</v>
      </c>
      <c r="E638" s="3">
        <v>217.6</v>
      </c>
      <c r="F638" t="s">
        <v>7</v>
      </c>
      <c r="G638" s="2">
        <v>18157.879999999997</v>
      </c>
      <c r="H638">
        <v>2</v>
      </c>
      <c r="I638" t="s">
        <v>5</v>
      </c>
      <c r="J638" s="1"/>
    </row>
    <row r="639" spans="1:10" x14ac:dyDescent="0.2">
      <c r="A639">
        <v>10642</v>
      </c>
      <c r="B639" t="s">
        <v>1</v>
      </c>
      <c r="C639">
        <v>18</v>
      </c>
      <c r="D639" s="3">
        <v>185</v>
      </c>
      <c r="E639" s="3">
        <v>155.5</v>
      </c>
      <c r="F639" t="s">
        <v>7</v>
      </c>
      <c r="G639" s="2">
        <v>1163.47</v>
      </c>
      <c r="H639">
        <v>0</v>
      </c>
      <c r="I639" t="s">
        <v>5</v>
      </c>
      <c r="J639" s="1"/>
    </row>
    <row r="640" spans="1:10" x14ac:dyDescent="0.2">
      <c r="A640">
        <v>10643</v>
      </c>
      <c r="B640" t="s">
        <v>3</v>
      </c>
      <c r="C640">
        <v>57</v>
      </c>
      <c r="D640" s="3">
        <v>162.4</v>
      </c>
      <c r="E640" s="3">
        <v>115.5</v>
      </c>
      <c r="F640" t="s">
        <v>7</v>
      </c>
      <c r="G640" s="2">
        <v>11534.880000000001</v>
      </c>
      <c r="H640">
        <v>0</v>
      </c>
      <c r="I640" t="s">
        <v>5</v>
      </c>
      <c r="J640" s="1"/>
    </row>
    <row r="641" spans="1:10" x14ac:dyDescent="0.2">
      <c r="A641">
        <v>10644</v>
      </c>
      <c r="B641" t="s">
        <v>0</v>
      </c>
      <c r="C641">
        <v>51</v>
      </c>
      <c r="D641" s="3">
        <v>175.9</v>
      </c>
      <c r="E641" s="3">
        <v>196.9</v>
      </c>
      <c r="F641" t="s">
        <v>6</v>
      </c>
      <c r="G641" s="2">
        <v>9861.0300000000007</v>
      </c>
      <c r="H641">
        <v>1</v>
      </c>
      <c r="I641" t="s">
        <v>5</v>
      </c>
      <c r="J641" s="1"/>
    </row>
    <row r="642" spans="1:10" x14ac:dyDescent="0.2">
      <c r="A642">
        <v>10645</v>
      </c>
      <c r="B642" t="s">
        <v>2</v>
      </c>
      <c r="C642">
        <v>57</v>
      </c>
      <c r="D642" s="3">
        <v>151.9</v>
      </c>
      <c r="E642" s="3">
        <v>94.6</v>
      </c>
      <c r="F642" t="s">
        <v>6</v>
      </c>
      <c r="G642" s="2">
        <v>11840.78</v>
      </c>
      <c r="H642">
        <v>0</v>
      </c>
      <c r="I642" t="s">
        <v>5</v>
      </c>
      <c r="J642" s="1"/>
    </row>
    <row r="643" spans="1:10" x14ac:dyDescent="0.2">
      <c r="A643">
        <v>10646</v>
      </c>
      <c r="B643" t="s">
        <v>2</v>
      </c>
      <c r="C643">
        <v>61</v>
      </c>
      <c r="D643" s="3">
        <v>157.9</v>
      </c>
      <c r="E643" s="3">
        <v>129.9</v>
      </c>
      <c r="F643" t="s">
        <v>6</v>
      </c>
      <c r="G643" s="2">
        <v>13415.04</v>
      </c>
      <c r="H643">
        <v>0</v>
      </c>
      <c r="I643" t="s">
        <v>5</v>
      </c>
      <c r="J643" s="1"/>
    </row>
    <row r="644" spans="1:10" x14ac:dyDescent="0.2">
      <c r="A644">
        <v>10647</v>
      </c>
      <c r="B644" t="s">
        <v>1</v>
      </c>
      <c r="C644">
        <v>37</v>
      </c>
      <c r="D644" s="3">
        <v>180.4</v>
      </c>
      <c r="E644" s="3">
        <v>240.5</v>
      </c>
      <c r="F644" t="s">
        <v>6</v>
      </c>
      <c r="G644" s="2">
        <v>19539.25</v>
      </c>
      <c r="H644">
        <v>0</v>
      </c>
      <c r="I644" t="s">
        <v>4</v>
      </c>
      <c r="J644" s="1"/>
    </row>
    <row r="645" spans="1:10" x14ac:dyDescent="0.2">
      <c r="A645">
        <v>10648</v>
      </c>
      <c r="B645" t="s">
        <v>3</v>
      </c>
      <c r="C645">
        <v>18</v>
      </c>
      <c r="D645" s="3">
        <v>163.6</v>
      </c>
      <c r="E645" s="3">
        <v>128.4</v>
      </c>
      <c r="F645" t="s">
        <v>6</v>
      </c>
      <c r="G645" s="2">
        <v>21344.85</v>
      </c>
      <c r="H645">
        <v>0</v>
      </c>
      <c r="I645" t="s">
        <v>5</v>
      </c>
      <c r="J645" s="1"/>
    </row>
    <row r="646" spans="1:10" x14ac:dyDescent="0.2">
      <c r="A646">
        <v>10649</v>
      </c>
      <c r="B646" t="s">
        <v>0</v>
      </c>
      <c r="C646">
        <v>51</v>
      </c>
      <c r="D646" s="3">
        <v>169</v>
      </c>
      <c r="E646" s="3">
        <v>300.5</v>
      </c>
      <c r="F646" t="s">
        <v>7</v>
      </c>
      <c r="G646" s="2">
        <v>9391.35</v>
      </c>
      <c r="H646">
        <v>1</v>
      </c>
      <c r="I646" t="s">
        <v>5</v>
      </c>
      <c r="J646" s="1"/>
    </row>
    <row r="647" spans="1:10" x14ac:dyDescent="0.2">
      <c r="A647">
        <v>10650</v>
      </c>
      <c r="B647" t="s">
        <v>2</v>
      </c>
      <c r="C647">
        <v>62</v>
      </c>
      <c r="D647" s="3">
        <v>154.79999999999998</v>
      </c>
      <c r="E647" s="3">
        <v>108.89999999999999</v>
      </c>
      <c r="F647" t="s">
        <v>6</v>
      </c>
      <c r="G647" s="2">
        <v>15019.77</v>
      </c>
      <c r="H647">
        <v>2</v>
      </c>
      <c r="I647" t="s">
        <v>5</v>
      </c>
      <c r="J647" s="1"/>
    </row>
    <row r="648" spans="1:10" x14ac:dyDescent="0.2">
      <c r="A648">
        <v>10651</v>
      </c>
      <c r="B648" t="s">
        <v>0</v>
      </c>
      <c r="C648">
        <v>35</v>
      </c>
      <c r="D648" s="3">
        <v>165.79999999999998</v>
      </c>
      <c r="E648" s="3">
        <v>260.70000000000005</v>
      </c>
      <c r="F648" t="s">
        <v>7</v>
      </c>
      <c r="G648" s="2">
        <v>4762.33</v>
      </c>
      <c r="H648">
        <v>1</v>
      </c>
      <c r="I648" t="s">
        <v>5</v>
      </c>
      <c r="J648" s="1"/>
    </row>
    <row r="649" spans="1:10" x14ac:dyDescent="0.2">
      <c r="A649">
        <v>10652</v>
      </c>
      <c r="B649" t="s">
        <v>2</v>
      </c>
      <c r="C649">
        <v>62</v>
      </c>
      <c r="D649" s="3">
        <v>158.4</v>
      </c>
      <c r="E649" s="3">
        <v>196.4</v>
      </c>
      <c r="F649" t="s">
        <v>7</v>
      </c>
      <c r="G649" s="2">
        <v>13937.67</v>
      </c>
      <c r="H649">
        <v>1</v>
      </c>
      <c r="I649" t="s">
        <v>5</v>
      </c>
      <c r="J649" s="1"/>
    </row>
    <row r="650" spans="1:10" x14ac:dyDescent="0.2">
      <c r="A650">
        <v>10653</v>
      </c>
      <c r="B650" t="s">
        <v>3</v>
      </c>
      <c r="C650">
        <v>22</v>
      </c>
      <c r="D650" s="3">
        <v>160.19999999999999</v>
      </c>
      <c r="E650" s="3">
        <v>149.9</v>
      </c>
      <c r="F650" t="s">
        <v>6</v>
      </c>
      <c r="G650" s="2">
        <v>2731.92</v>
      </c>
      <c r="H650">
        <v>0</v>
      </c>
      <c r="I650" t="s">
        <v>5</v>
      </c>
      <c r="J650" s="1"/>
    </row>
    <row r="651" spans="1:10" x14ac:dyDescent="0.2">
      <c r="A651">
        <v>10654</v>
      </c>
      <c r="B651" t="s">
        <v>0</v>
      </c>
      <c r="C651">
        <v>32</v>
      </c>
      <c r="D651" s="3">
        <v>176.9</v>
      </c>
      <c r="E651" s="3">
        <v>248.9</v>
      </c>
      <c r="F651" t="s">
        <v>7</v>
      </c>
      <c r="G651" s="2">
        <v>4670.6400000000003</v>
      </c>
      <c r="H651">
        <v>2</v>
      </c>
      <c r="I651" t="s">
        <v>5</v>
      </c>
      <c r="J651" s="1"/>
    </row>
    <row r="652" spans="1:10" x14ac:dyDescent="0.2">
      <c r="A652">
        <v>10655</v>
      </c>
      <c r="B652" t="s">
        <v>2</v>
      </c>
      <c r="C652">
        <v>54</v>
      </c>
      <c r="D652" s="3">
        <v>155.69999999999999</v>
      </c>
      <c r="E652" s="3">
        <v>228.1</v>
      </c>
      <c r="F652" t="s">
        <v>7</v>
      </c>
      <c r="G652" s="2">
        <v>24476.48</v>
      </c>
      <c r="H652">
        <v>0</v>
      </c>
      <c r="I652" t="s">
        <v>5</v>
      </c>
      <c r="J652" s="1"/>
    </row>
    <row r="653" spans="1:10" x14ac:dyDescent="0.2">
      <c r="A653">
        <v>10656</v>
      </c>
      <c r="B653" t="s">
        <v>2</v>
      </c>
      <c r="C653">
        <v>45</v>
      </c>
      <c r="D653" s="3">
        <v>156</v>
      </c>
      <c r="E653" s="3">
        <v>169.4</v>
      </c>
      <c r="F653" t="s">
        <v>6</v>
      </c>
      <c r="G653" s="2">
        <v>7731.8600000000006</v>
      </c>
      <c r="H653">
        <v>0</v>
      </c>
      <c r="I653" t="s">
        <v>5</v>
      </c>
      <c r="J653" s="1"/>
    </row>
    <row r="654" spans="1:10" x14ac:dyDescent="0.2">
      <c r="A654">
        <v>10657</v>
      </c>
      <c r="B654" t="s">
        <v>1</v>
      </c>
      <c r="C654">
        <v>49</v>
      </c>
      <c r="D654" s="3">
        <v>169.4</v>
      </c>
      <c r="E654" s="3">
        <v>220.4</v>
      </c>
      <c r="F654" t="s">
        <v>6</v>
      </c>
      <c r="G654" s="2">
        <v>10977.210000000001</v>
      </c>
      <c r="H654">
        <v>4</v>
      </c>
      <c r="I654" t="s">
        <v>5</v>
      </c>
      <c r="J654" s="1"/>
    </row>
    <row r="655" spans="1:10" x14ac:dyDescent="0.2">
      <c r="A655">
        <v>10658</v>
      </c>
      <c r="B655" t="s">
        <v>1</v>
      </c>
      <c r="C655">
        <v>20</v>
      </c>
      <c r="D655" s="3">
        <v>174.6</v>
      </c>
      <c r="E655" s="3">
        <v>167.9</v>
      </c>
      <c r="F655" t="s">
        <v>7</v>
      </c>
      <c r="G655" s="2">
        <v>27724.289999999997</v>
      </c>
      <c r="H655">
        <v>1</v>
      </c>
      <c r="I655" t="s">
        <v>5</v>
      </c>
      <c r="J655" s="1"/>
    </row>
    <row r="656" spans="1:10" x14ac:dyDescent="0.2">
      <c r="A656">
        <v>10659</v>
      </c>
      <c r="B656" t="s">
        <v>3</v>
      </c>
      <c r="C656">
        <v>37</v>
      </c>
      <c r="D656" s="3">
        <v>170.5</v>
      </c>
      <c r="E656" s="3">
        <v>117.5</v>
      </c>
      <c r="F656" t="s">
        <v>6</v>
      </c>
      <c r="G656" s="2">
        <v>6877.99</v>
      </c>
      <c r="H656">
        <v>2</v>
      </c>
      <c r="I656" t="s">
        <v>5</v>
      </c>
      <c r="J656" s="1"/>
    </row>
    <row r="657" spans="1:10" x14ac:dyDescent="0.2">
      <c r="A657">
        <v>10660</v>
      </c>
      <c r="B657" t="s">
        <v>1</v>
      </c>
      <c r="C657">
        <v>63</v>
      </c>
      <c r="D657" s="3">
        <v>186.6</v>
      </c>
      <c r="E657" s="3">
        <v>190.4</v>
      </c>
      <c r="F657" t="s">
        <v>6</v>
      </c>
      <c r="G657" s="2">
        <v>14474.68</v>
      </c>
      <c r="H657">
        <v>1</v>
      </c>
      <c r="I657" t="s">
        <v>5</v>
      </c>
      <c r="J657" s="1"/>
    </row>
    <row r="658" spans="1:10" x14ac:dyDescent="0.2">
      <c r="A658">
        <v>10661</v>
      </c>
      <c r="B658" t="s">
        <v>1</v>
      </c>
      <c r="C658">
        <v>58</v>
      </c>
      <c r="D658" s="3">
        <v>162.4</v>
      </c>
      <c r="E658" s="3">
        <v>115.89999999999999</v>
      </c>
      <c r="F658" t="s">
        <v>7</v>
      </c>
      <c r="G658" s="2">
        <v>11381.33</v>
      </c>
      <c r="H658">
        <v>0</v>
      </c>
      <c r="I658" t="s">
        <v>5</v>
      </c>
      <c r="J658" s="1"/>
    </row>
    <row r="659" spans="1:10" x14ac:dyDescent="0.2">
      <c r="A659">
        <v>10662</v>
      </c>
      <c r="B659" t="s">
        <v>0</v>
      </c>
      <c r="C659">
        <v>43</v>
      </c>
      <c r="D659" s="3">
        <v>178.4</v>
      </c>
      <c r="E659" s="3">
        <v>241.4</v>
      </c>
      <c r="F659" t="s">
        <v>6</v>
      </c>
      <c r="G659" s="2">
        <v>8522.01</v>
      </c>
      <c r="H659">
        <v>3</v>
      </c>
      <c r="I659" t="s">
        <v>5</v>
      </c>
      <c r="J659" s="1"/>
    </row>
    <row r="660" spans="1:10" x14ac:dyDescent="0.2">
      <c r="A660">
        <v>10663</v>
      </c>
      <c r="B660" t="s">
        <v>2</v>
      </c>
      <c r="C660">
        <v>56</v>
      </c>
      <c r="D660" s="3">
        <v>156.69999999999999</v>
      </c>
      <c r="E660" s="3">
        <v>158.5</v>
      </c>
      <c r="F660" t="s">
        <v>6</v>
      </c>
      <c r="G660" s="2">
        <v>12643.380000000001</v>
      </c>
      <c r="H660">
        <v>2</v>
      </c>
      <c r="I660" t="s">
        <v>5</v>
      </c>
      <c r="J660" s="1"/>
    </row>
    <row r="661" spans="1:10" x14ac:dyDescent="0.2">
      <c r="A661">
        <v>10664</v>
      </c>
      <c r="B661" t="s">
        <v>0</v>
      </c>
      <c r="C661">
        <v>29</v>
      </c>
      <c r="D661" s="3">
        <v>170.6</v>
      </c>
      <c r="E661" s="3">
        <v>191.29999999999998</v>
      </c>
      <c r="F661" t="s">
        <v>6</v>
      </c>
      <c r="G661" s="2">
        <v>3353.2900000000004</v>
      </c>
      <c r="H661">
        <v>0</v>
      </c>
      <c r="I661" t="s">
        <v>5</v>
      </c>
      <c r="J661" s="1"/>
    </row>
    <row r="662" spans="1:10" x14ac:dyDescent="0.2">
      <c r="A662">
        <v>10665</v>
      </c>
      <c r="B662" t="s">
        <v>1</v>
      </c>
      <c r="C662">
        <v>22</v>
      </c>
      <c r="D662" s="3">
        <v>180</v>
      </c>
      <c r="E662" s="3">
        <v>180.79999999999998</v>
      </c>
      <c r="F662" t="s">
        <v>7</v>
      </c>
      <c r="G662" s="2">
        <v>37165.170000000006</v>
      </c>
      <c r="H662">
        <v>1</v>
      </c>
      <c r="I662" t="s">
        <v>4</v>
      </c>
      <c r="J662" s="1"/>
    </row>
    <row r="663" spans="1:10" x14ac:dyDescent="0.2">
      <c r="A663">
        <v>10666</v>
      </c>
      <c r="B663" t="s">
        <v>3</v>
      </c>
      <c r="C663">
        <v>60</v>
      </c>
      <c r="D663" s="3">
        <v>164.7</v>
      </c>
      <c r="E663" s="3">
        <v>191.9</v>
      </c>
      <c r="F663" t="s">
        <v>6</v>
      </c>
      <c r="G663" s="2">
        <v>13228.85</v>
      </c>
      <c r="H663">
        <v>0</v>
      </c>
      <c r="I663" t="s">
        <v>5</v>
      </c>
      <c r="J663" s="1"/>
    </row>
    <row r="664" spans="1:10" x14ac:dyDescent="0.2">
      <c r="A664">
        <v>10667</v>
      </c>
      <c r="B664" t="s">
        <v>2</v>
      </c>
      <c r="C664">
        <v>57</v>
      </c>
      <c r="D664" s="3">
        <v>161.5</v>
      </c>
      <c r="E664" s="3">
        <v>147.1</v>
      </c>
      <c r="F664" t="s">
        <v>7</v>
      </c>
      <c r="G664" s="2">
        <v>11353.23</v>
      </c>
      <c r="H664">
        <v>0</v>
      </c>
      <c r="I664" t="s">
        <v>5</v>
      </c>
      <c r="J664" s="1"/>
    </row>
    <row r="665" spans="1:10" x14ac:dyDescent="0.2">
      <c r="A665">
        <v>10668</v>
      </c>
      <c r="B665" t="s">
        <v>3</v>
      </c>
      <c r="C665">
        <v>18</v>
      </c>
      <c r="D665" s="3">
        <v>146.6</v>
      </c>
      <c r="E665" s="3">
        <v>227.6</v>
      </c>
      <c r="F665" t="s">
        <v>6</v>
      </c>
      <c r="G665" s="2">
        <v>7323.74</v>
      </c>
      <c r="H665">
        <v>0</v>
      </c>
      <c r="I665" t="s">
        <v>5</v>
      </c>
      <c r="J665" s="1"/>
    </row>
    <row r="666" spans="1:10" x14ac:dyDescent="0.2">
      <c r="A666">
        <v>10669</v>
      </c>
      <c r="B666" t="s">
        <v>2</v>
      </c>
      <c r="C666">
        <v>57</v>
      </c>
      <c r="D666" s="3">
        <v>166.1</v>
      </c>
      <c r="E666" s="3">
        <v>156.79999999999998</v>
      </c>
      <c r="F666" t="s">
        <v>6</v>
      </c>
      <c r="G666" s="2">
        <v>11842.630000000001</v>
      </c>
      <c r="H666">
        <v>0</v>
      </c>
      <c r="I666" t="s">
        <v>5</v>
      </c>
      <c r="J666" s="1"/>
    </row>
    <row r="667" spans="1:10" x14ac:dyDescent="0.2">
      <c r="A667">
        <v>10670</v>
      </c>
      <c r="B667" t="s">
        <v>1</v>
      </c>
      <c r="C667">
        <v>61</v>
      </c>
      <c r="D667" s="3">
        <v>174.6</v>
      </c>
      <c r="E667" s="3">
        <v>247.5</v>
      </c>
      <c r="F667" t="s">
        <v>7</v>
      </c>
      <c r="G667" s="2">
        <v>12557.61</v>
      </c>
      <c r="H667">
        <v>0</v>
      </c>
      <c r="I667" t="s">
        <v>5</v>
      </c>
      <c r="J667" s="1"/>
    </row>
    <row r="668" spans="1:10" x14ac:dyDescent="0.2">
      <c r="A668">
        <v>10671</v>
      </c>
      <c r="B668" t="s">
        <v>2</v>
      </c>
      <c r="C668">
        <v>41</v>
      </c>
      <c r="D668" s="3">
        <v>157.29999999999998</v>
      </c>
      <c r="E668" s="3">
        <v>181.1</v>
      </c>
      <c r="F668" t="s">
        <v>7</v>
      </c>
      <c r="G668" s="2">
        <v>7265.71</v>
      </c>
      <c r="H668">
        <v>2</v>
      </c>
      <c r="I668" t="s">
        <v>5</v>
      </c>
      <c r="J668" s="1"/>
    </row>
    <row r="669" spans="1:10" x14ac:dyDescent="0.2">
      <c r="A669">
        <v>10672</v>
      </c>
      <c r="B669" t="s">
        <v>2</v>
      </c>
      <c r="C669">
        <v>27</v>
      </c>
      <c r="D669" s="3">
        <v>158.19999999999999</v>
      </c>
      <c r="E669" s="3">
        <v>157.69999999999999</v>
      </c>
      <c r="F669" t="s">
        <v>7</v>
      </c>
      <c r="G669" s="2">
        <v>4058.7200000000003</v>
      </c>
      <c r="H669">
        <v>2</v>
      </c>
      <c r="I669" t="s">
        <v>5</v>
      </c>
      <c r="J669" s="1"/>
    </row>
    <row r="670" spans="1:10" x14ac:dyDescent="0.2">
      <c r="A670">
        <v>10673</v>
      </c>
      <c r="B670" t="s">
        <v>2</v>
      </c>
      <c r="C670">
        <v>64</v>
      </c>
      <c r="D670" s="3">
        <v>170.1</v>
      </c>
      <c r="E670" s="3">
        <v>225.79999999999998</v>
      </c>
      <c r="F670" t="s">
        <v>6</v>
      </c>
      <c r="G670" s="2">
        <v>29330.989999999998</v>
      </c>
      <c r="H670">
        <v>0</v>
      </c>
      <c r="I670" t="s">
        <v>4</v>
      </c>
      <c r="J670" s="1"/>
    </row>
    <row r="671" spans="1:10" x14ac:dyDescent="0.2">
      <c r="A671">
        <v>10674</v>
      </c>
      <c r="B671" t="s">
        <v>2</v>
      </c>
      <c r="C671">
        <v>50</v>
      </c>
      <c r="D671" s="3">
        <v>156.29999999999998</v>
      </c>
      <c r="E671" s="3">
        <v>177.6</v>
      </c>
      <c r="F671" t="s">
        <v>7</v>
      </c>
      <c r="G671" s="2">
        <v>8827.2100000000009</v>
      </c>
      <c r="H671">
        <v>0</v>
      </c>
      <c r="I671" t="s">
        <v>5</v>
      </c>
      <c r="J671" s="1"/>
    </row>
    <row r="672" spans="1:10" x14ac:dyDescent="0.2">
      <c r="A672">
        <v>10675</v>
      </c>
      <c r="B672" t="s">
        <v>2</v>
      </c>
      <c r="C672">
        <v>22</v>
      </c>
      <c r="D672" s="3">
        <v>163</v>
      </c>
      <c r="E672" s="3">
        <v>220.79999999999998</v>
      </c>
      <c r="F672" t="s">
        <v>7</v>
      </c>
      <c r="G672" s="2">
        <v>2639.05</v>
      </c>
      <c r="H672">
        <v>1</v>
      </c>
      <c r="I672" t="s">
        <v>5</v>
      </c>
      <c r="J672" s="1"/>
    </row>
    <row r="673" spans="1:10" x14ac:dyDescent="0.2">
      <c r="A673">
        <v>10676</v>
      </c>
      <c r="B673" t="s">
        <v>2</v>
      </c>
      <c r="C673">
        <v>19</v>
      </c>
      <c r="D673" s="3">
        <v>158.5</v>
      </c>
      <c r="E673" s="3">
        <v>179.9</v>
      </c>
      <c r="F673" t="s">
        <v>6</v>
      </c>
      <c r="G673" s="2">
        <v>2136.8900000000003</v>
      </c>
      <c r="H673">
        <v>0</v>
      </c>
      <c r="I673" t="s">
        <v>5</v>
      </c>
      <c r="J673" s="1"/>
    </row>
    <row r="674" spans="1:10" x14ac:dyDescent="0.2">
      <c r="A674">
        <v>10677</v>
      </c>
      <c r="B674" t="s">
        <v>1</v>
      </c>
      <c r="C674">
        <v>24</v>
      </c>
      <c r="D674" s="3">
        <v>172.29999999999998</v>
      </c>
      <c r="E674" s="3">
        <v>168.5</v>
      </c>
      <c r="F674" t="s">
        <v>7</v>
      </c>
      <c r="G674" s="2">
        <v>1986.94</v>
      </c>
      <c r="H674">
        <v>0</v>
      </c>
      <c r="I674" t="s">
        <v>5</v>
      </c>
      <c r="J674" s="1"/>
    </row>
    <row r="675" spans="1:10" x14ac:dyDescent="0.2">
      <c r="A675">
        <v>10678</v>
      </c>
      <c r="B675" t="s">
        <v>3</v>
      </c>
      <c r="C675">
        <v>26</v>
      </c>
      <c r="D675" s="3">
        <v>162.6</v>
      </c>
      <c r="E675" s="3">
        <v>161.69999999999999</v>
      </c>
      <c r="F675" t="s">
        <v>7</v>
      </c>
      <c r="G675" s="2">
        <v>3490.55</v>
      </c>
      <c r="H675">
        <v>1</v>
      </c>
      <c r="I675" t="s">
        <v>5</v>
      </c>
      <c r="J675" s="1"/>
    </row>
    <row r="676" spans="1:10" x14ac:dyDescent="0.2">
      <c r="A676">
        <v>10679</v>
      </c>
      <c r="B676" t="s">
        <v>1</v>
      </c>
      <c r="C676">
        <v>54</v>
      </c>
      <c r="D676" s="3">
        <v>184.5</v>
      </c>
      <c r="E676" s="3">
        <v>205.29999999999998</v>
      </c>
      <c r="F676" t="s">
        <v>7</v>
      </c>
      <c r="G676" s="2">
        <v>41999.519999999997</v>
      </c>
      <c r="H676">
        <v>1</v>
      </c>
      <c r="I676" t="s">
        <v>4</v>
      </c>
      <c r="J676" s="1"/>
    </row>
    <row r="677" spans="1:10" x14ac:dyDescent="0.2">
      <c r="A677">
        <v>10680</v>
      </c>
      <c r="B677" t="s">
        <v>0</v>
      </c>
      <c r="C677">
        <v>31</v>
      </c>
      <c r="D677" s="3">
        <v>173.29999999999998</v>
      </c>
      <c r="E677" s="3">
        <v>174.9</v>
      </c>
      <c r="F677" t="s">
        <v>6</v>
      </c>
      <c r="G677" s="2">
        <v>4931.6500000000005</v>
      </c>
      <c r="H677">
        <v>2</v>
      </c>
      <c r="I677" t="s">
        <v>5</v>
      </c>
      <c r="J677" s="1"/>
    </row>
    <row r="678" spans="1:10" x14ac:dyDescent="0.2">
      <c r="A678">
        <v>10681</v>
      </c>
      <c r="B678" t="s">
        <v>1</v>
      </c>
      <c r="C678">
        <v>41</v>
      </c>
      <c r="D678" s="3">
        <v>156.1</v>
      </c>
      <c r="E678" s="3">
        <v>198.7</v>
      </c>
      <c r="F678" t="s">
        <v>7</v>
      </c>
      <c r="G678" s="2">
        <v>6272.4800000000005</v>
      </c>
      <c r="H678">
        <v>1</v>
      </c>
      <c r="I678" t="s">
        <v>5</v>
      </c>
      <c r="J678" s="1"/>
    </row>
    <row r="679" spans="1:10" x14ac:dyDescent="0.2">
      <c r="A679">
        <v>10682</v>
      </c>
      <c r="B679" t="s">
        <v>3</v>
      </c>
      <c r="C679">
        <v>49</v>
      </c>
      <c r="D679" s="3">
        <v>159.79999999999998</v>
      </c>
      <c r="E679" s="3">
        <v>174.79999999999998</v>
      </c>
      <c r="F679" t="s">
        <v>7</v>
      </c>
      <c r="G679" s="2">
        <v>9282.49</v>
      </c>
      <c r="H679">
        <v>1</v>
      </c>
      <c r="I679" t="s">
        <v>5</v>
      </c>
      <c r="J679" s="1"/>
    </row>
    <row r="680" spans="1:10" x14ac:dyDescent="0.2">
      <c r="A680">
        <v>10683</v>
      </c>
      <c r="B680" t="s">
        <v>1</v>
      </c>
      <c r="C680">
        <v>42</v>
      </c>
      <c r="D680" s="3">
        <v>175.1</v>
      </c>
      <c r="E680" s="3">
        <v>175.9</v>
      </c>
      <c r="F680" t="s">
        <v>7</v>
      </c>
      <c r="G680" s="2">
        <v>7160.34</v>
      </c>
      <c r="H680">
        <v>2</v>
      </c>
      <c r="I680" t="s">
        <v>5</v>
      </c>
      <c r="J680" s="1"/>
    </row>
    <row r="681" spans="1:10" x14ac:dyDescent="0.2">
      <c r="A681">
        <v>10684</v>
      </c>
      <c r="B681" t="s">
        <v>3</v>
      </c>
      <c r="C681">
        <v>48</v>
      </c>
      <c r="D681" s="3">
        <v>167.2</v>
      </c>
      <c r="E681" s="3">
        <v>204.9</v>
      </c>
      <c r="F681" t="s">
        <v>6</v>
      </c>
      <c r="G681" s="2">
        <v>9447.39</v>
      </c>
      <c r="H681">
        <v>1</v>
      </c>
      <c r="I681" t="s">
        <v>5</v>
      </c>
      <c r="J681" s="1"/>
    </row>
    <row r="682" spans="1:10" x14ac:dyDescent="0.2">
      <c r="A682">
        <v>10685</v>
      </c>
      <c r="B682" t="s">
        <v>1</v>
      </c>
      <c r="C682">
        <v>52</v>
      </c>
      <c r="D682" s="3">
        <v>175.5</v>
      </c>
      <c r="E682" s="3">
        <v>134.9</v>
      </c>
      <c r="F682" t="s">
        <v>7</v>
      </c>
      <c r="G682" s="2">
        <v>9748.92</v>
      </c>
      <c r="H682">
        <v>1</v>
      </c>
      <c r="I682" t="s">
        <v>5</v>
      </c>
      <c r="J682" s="1"/>
    </row>
    <row r="683" spans="1:10" x14ac:dyDescent="0.2">
      <c r="A683">
        <v>10686</v>
      </c>
      <c r="B683" t="s">
        <v>2</v>
      </c>
      <c r="C683">
        <v>63</v>
      </c>
      <c r="D683" s="3">
        <v>177.29999999999998</v>
      </c>
      <c r="E683" s="3">
        <v>248.1</v>
      </c>
      <c r="F683" t="s">
        <v>6</v>
      </c>
      <c r="G683" s="2">
        <v>28950.469999999998</v>
      </c>
      <c r="H683">
        <v>0</v>
      </c>
      <c r="I683" t="s">
        <v>4</v>
      </c>
      <c r="J683" s="1"/>
    </row>
    <row r="684" spans="1:10" x14ac:dyDescent="0.2">
      <c r="A684">
        <v>10687</v>
      </c>
      <c r="B684" t="s">
        <v>2</v>
      </c>
      <c r="C684">
        <v>52</v>
      </c>
      <c r="D684" s="3">
        <v>157.69999999999999</v>
      </c>
      <c r="E684" s="3">
        <v>220.2</v>
      </c>
      <c r="F684" t="s">
        <v>6</v>
      </c>
      <c r="G684" s="2">
        <v>9991.0400000000009</v>
      </c>
      <c r="H684">
        <v>0</v>
      </c>
      <c r="I684" t="s">
        <v>5</v>
      </c>
      <c r="J684" s="1"/>
    </row>
    <row r="685" spans="1:10" x14ac:dyDescent="0.2">
      <c r="A685">
        <v>10688</v>
      </c>
      <c r="B685" t="s">
        <v>0</v>
      </c>
      <c r="C685">
        <v>34</v>
      </c>
      <c r="D685" s="3">
        <v>190.79999999999998</v>
      </c>
      <c r="E685" s="3">
        <v>207.9</v>
      </c>
      <c r="F685" t="s">
        <v>7</v>
      </c>
      <c r="G685" s="2">
        <v>35491.64</v>
      </c>
      <c r="H685">
        <v>0</v>
      </c>
      <c r="I685" t="s">
        <v>4</v>
      </c>
      <c r="J685" s="1"/>
    </row>
    <row r="686" spans="1:10" x14ac:dyDescent="0.2">
      <c r="A686">
        <v>10689</v>
      </c>
      <c r="B686" t="s">
        <v>0</v>
      </c>
      <c r="C686">
        <v>26</v>
      </c>
      <c r="D686" s="3">
        <v>181.7</v>
      </c>
      <c r="E686" s="3">
        <v>168.9</v>
      </c>
      <c r="F686" t="s">
        <v>7</v>
      </c>
      <c r="G686" s="2">
        <v>2904.09</v>
      </c>
      <c r="H686">
        <v>1</v>
      </c>
      <c r="I686" t="s">
        <v>5</v>
      </c>
      <c r="J686" s="1"/>
    </row>
    <row r="687" spans="1:10" x14ac:dyDescent="0.2">
      <c r="A687">
        <v>10690</v>
      </c>
      <c r="B687" t="s">
        <v>3</v>
      </c>
      <c r="C687">
        <v>55</v>
      </c>
      <c r="D687" s="3">
        <v>161.1</v>
      </c>
      <c r="E687" s="3">
        <v>158.19999999999999</v>
      </c>
      <c r="F687" t="s">
        <v>6</v>
      </c>
      <c r="G687" s="2">
        <v>11879.11</v>
      </c>
      <c r="H687">
        <v>1</v>
      </c>
      <c r="I687" t="s">
        <v>5</v>
      </c>
      <c r="J687" s="1"/>
    </row>
    <row r="688" spans="1:10" x14ac:dyDescent="0.2">
      <c r="A688">
        <v>10691</v>
      </c>
      <c r="B688" t="s">
        <v>0</v>
      </c>
      <c r="C688">
        <v>34</v>
      </c>
      <c r="D688" s="3">
        <v>169.9</v>
      </c>
      <c r="E688" s="3">
        <v>196.4</v>
      </c>
      <c r="F688" t="s">
        <v>7</v>
      </c>
      <c r="G688" s="2">
        <v>11737.85</v>
      </c>
      <c r="H688">
        <v>2</v>
      </c>
      <c r="I688" t="s">
        <v>5</v>
      </c>
      <c r="J688" s="1"/>
    </row>
    <row r="689" spans="1:10" x14ac:dyDescent="0.2">
      <c r="A689">
        <v>10692</v>
      </c>
      <c r="B689" t="s">
        <v>0</v>
      </c>
      <c r="C689">
        <v>52</v>
      </c>
      <c r="D689" s="3">
        <v>177.29999999999998</v>
      </c>
      <c r="E689" s="3">
        <v>233.1</v>
      </c>
      <c r="F689" t="s">
        <v>6</v>
      </c>
      <c r="G689" s="2">
        <v>10806.84</v>
      </c>
      <c r="H689">
        <v>2</v>
      </c>
      <c r="I689" t="s">
        <v>5</v>
      </c>
      <c r="J689" s="1"/>
    </row>
    <row r="690" spans="1:10" x14ac:dyDescent="0.2">
      <c r="A690">
        <v>10693</v>
      </c>
      <c r="B690" t="s">
        <v>0</v>
      </c>
      <c r="C690">
        <v>19</v>
      </c>
      <c r="D690" s="3">
        <v>177.2</v>
      </c>
      <c r="E690" s="3">
        <v>230.7</v>
      </c>
      <c r="F690" t="s">
        <v>6</v>
      </c>
      <c r="G690" s="2">
        <v>4687.8</v>
      </c>
      <c r="H690">
        <v>5</v>
      </c>
      <c r="I690" t="s">
        <v>5</v>
      </c>
      <c r="J690" s="1"/>
    </row>
    <row r="691" spans="1:10" x14ac:dyDescent="0.2">
      <c r="A691">
        <v>10694</v>
      </c>
      <c r="B691" t="s">
        <v>0</v>
      </c>
      <c r="C691">
        <v>63</v>
      </c>
      <c r="D691" s="3">
        <v>173.6</v>
      </c>
      <c r="E691" s="3">
        <v>186</v>
      </c>
      <c r="F691" t="s">
        <v>6</v>
      </c>
      <c r="G691" s="2">
        <v>47305.310000000005</v>
      </c>
      <c r="H691">
        <v>2</v>
      </c>
      <c r="I691" t="s">
        <v>4</v>
      </c>
      <c r="J691" s="1"/>
    </row>
    <row r="692" spans="1:10" x14ac:dyDescent="0.2">
      <c r="A692">
        <v>10695</v>
      </c>
      <c r="B692" t="s">
        <v>0</v>
      </c>
      <c r="C692">
        <v>42</v>
      </c>
      <c r="D692" s="3">
        <v>174</v>
      </c>
      <c r="E692" s="3">
        <v>228.2</v>
      </c>
      <c r="F692" t="s">
        <v>7</v>
      </c>
      <c r="G692" s="2">
        <v>5979.74</v>
      </c>
      <c r="H692">
        <v>0</v>
      </c>
      <c r="I692" t="s">
        <v>5</v>
      </c>
      <c r="J692" s="1"/>
    </row>
    <row r="693" spans="1:10" x14ac:dyDescent="0.2">
      <c r="A693">
        <v>10696</v>
      </c>
      <c r="B693" t="s">
        <v>1</v>
      </c>
      <c r="C693">
        <v>39</v>
      </c>
      <c r="D693" s="3">
        <v>160.69999999999999</v>
      </c>
      <c r="E693" s="3">
        <v>230.6</v>
      </c>
      <c r="F693" t="s">
        <v>6</v>
      </c>
      <c r="G693" s="2">
        <v>8582.31</v>
      </c>
      <c r="H693">
        <v>5</v>
      </c>
      <c r="I693" t="s">
        <v>5</v>
      </c>
      <c r="J693" s="1"/>
    </row>
    <row r="694" spans="1:10" x14ac:dyDescent="0.2">
      <c r="A694">
        <v>10697</v>
      </c>
      <c r="B694" t="s">
        <v>2</v>
      </c>
      <c r="C694">
        <v>34</v>
      </c>
      <c r="D694" s="3">
        <v>172.5</v>
      </c>
      <c r="E694" s="3">
        <v>196.2</v>
      </c>
      <c r="F694" t="s">
        <v>7</v>
      </c>
      <c r="G694" s="2">
        <v>4894.76</v>
      </c>
      <c r="H694">
        <v>1</v>
      </c>
      <c r="I694" t="s">
        <v>5</v>
      </c>
      <c r="J694" s="1"/>
    </row>
    <row r="695" spans="1:10" x14ac:dyDescent="0.2">
      <c r="A695">
        <v>10698</v>
      </c>
      <c r="B695" t="s">
        <v>3</v>
      </c>
      <c r="C695">
        <v>30</v>
      </c>
      <c r="D695" s="3">
        <v>162.4</v>
      </c>
      <c r="E695" s="3">
        <v>176.7</v>
      </c>
      <c r="F695" t="s">
        <v>7</v>
      </c>
      <c r="G695" s="2">
        <v>3645.09</v>
      </c>
      <c r="H695">
        <v>0</v>
      </c>
      <c r="I695" t="s">
        <v>5</v>
      </c>
      <c r="J695" s="1"/>
    </row>
    <row r="696" spans="1:10" x14ac:dyDescent="0.2">
      <c r="A696">
        <v>10699</v>
      </c>
      <c r="B696" t="s">
        <v>3</v>
      </c>
      <c r="C696">
        <v>25</v>
      </c>
      <c r="D696" s="3">
        <v>161.1</v>
      </c>
      <c r="E696" s="3">
        <v>219</v>
      </c>
      <c r="F696" t="s">
        <v>6</v>
      </c>
      <c r="G696" s="2">
        <v>3213.63</v>
      </c>
      <c r="H696">
        <v>0</v>
      </c>
      <c r="I696" t="s">
        <v>5</v>
      </c>
      <c r="J696" s="1"/>
    </row>
    <row r="697" spans="1:10" x14ac:dyDescent="0.2">
      <c r="A697">
        <v>10700</v>
      </c>
      <c r="B697" t="s">
        <v>1</v>
      </c>
      <c r="C697">
        <v>18</v>
      </c>
      <c r="D697" s="3">
        <v>183.7</v>
      </c>
      <c r="E697" s="3">
        <v>233.1</v>
      </c>
      <c r="F697" t="s">
        <v>6</v>
      </c>
      <c r="G697" s="2">
        <v>1633.05</v>
      </c>
      <c r="H697">
        <v>0</v>
      </c>
      <c r="I697" t="s">
        <v>5</v>
      </c>
      <c r="J697" s="1"/>
    </row>
    <row r="698" spans="1:10" x14ac:dyDescent="0.2">
      <c r="A698">
        <v>10701</v>
      </c>
      <c r="B698" t="s">
        <v>1</v>
      </c>
      <c r="C698">
        <v>38</v>
      </c>
      <c r="D698" s="3">
        <v>148.79999999999998</v>
      </c>
      <c r="E698" s="3">
        <v>175.7</v>
      </c>
      <c r="F698" t="s">
        <v>7</v>
      </c>
      <c r="G698" s="2">
        <v>6652.5300000000007</v>
      </c>
      <c r="H698">
        <v>3</v>
      </c>
      <c r="I698" t="s">
        <v>5</v>
      </c>
      <c r="J698" s="1"/>
    </row>
    <row r="699" spans="1:10" x14ac:dyDescent="0.2">
      <c r="A699">
        <v>10702</v>
      </c>
      <c r="B699" t="s">
        <v>2</v>
      </c>
      <c r="C699">
        <v>35</v>
      </c>
      <c r="D699" s="3">
        <v>183.7</v>
      </c>
      <c r="E699" s="3">
        <v>269.20000000000005</v>
      </c>
      <c r="F699" t="s">
        <v>6</v>
      </c>
      <c r="G699" s="2">
        <v>20234.859999999997</v>
      </c>
      <c r="H699">
        <v>0</v>
      </c>
      <c r="I699" t="s">
        <v>4</v>
      </c>
      <c r="J699" s="1"/>
    </row>
    <row r="700" spans="1:10" x14ac:dyDescent="0.2">
      <c r="A700">
        <v>10703</v>
      </c>
      <c r="B700" t="s">
        <v>0</v>
      </c>
      <c r="C700">
        <v>50</v>
      </c>
      <c r="D700" s="3">
        <v>179.29999999999998</v>
      </c>
      <c r="E700" s="3">
        <v>214</v>
      </c>
      <c r="F700" t="s">
        <v>7</v>
      </c>
      <c r="G700" s="2">
        <v>8444.48</v>
      </c>
      <c r="H700">
        <v>0</v>
      </c>
      <c r="I700" t="s">
        <v>5</v>
      </c>
      <c r="J700" s="1"/>
    </row>
    <row r="701" spans="1:10" x14ac:dyDescent="0.2">
      <c r="A701">
        <v>10704</v>
      </c>
      <c r="B701" t="s">
        <v>1</v>
      </c>
      <c r="C701">
        <v>53</v>
      </c>
      <c r="D701" s="3">
        <v>166.6</v>
      </c>
      <c r="E701" s="3">
        <v>215.7</v>
      </c>
      <c r="F701" t="s">
        <v>7</v>
      </c>
      <c r="G701" s="2">
        <v>9504.32</v>
      </c>
      <c r="H701">
        <v>0</v>
      </c>
      <c r="I701" t="s">
        <v>5</v>
      </c>
      <c r="J701" s="1"/>
    </row>
    <row r="702" spans="1:10" x14ac:dyDescent="0.2">
      <c r="A702">
        <v>10705</v>
      </c>
      <c r="B702" t="s">
        <v>0</v>
      </c>
      <c r="C702">
        <v>52</v>
      </c>
      <c r="D702" s="3">
        <v>184.7</v>
      </c>
      <c r="E702" s="3">
        <v>309.40000000000003</v>
      </c>
      <c r="F702" t="s">
        <v>6</v>
      </c>
      <c r="G702" s="2">
        <v>9634.5400000000009</v>
      </c>
      <c r="H702">
        <v>0</v>
      </c>
      <c r="I702" t="s">
        <v>5</v>
      </c>
      <c r="J702" s="1"/>
    </row>
    <row r="703" spans="1:10" x14ac:dyDescent="0.2">
      <c r="A703">
        <v>10706</v>
      </c>
      <c r="B703" t="s">
        <v>3</v>
      </c>
      <c r="C703">
        <v>29</v>
      </c>
      <c r="D703" s="3">
        <v>152.69999999999999</v>
      </c>
      <c r="E703" s="3">
        <v>102.5</v>
      </c>
      <c r="F703" t="s">
        <v>7</v>
      </c>
      <c r="G703" s="2">
        <v>20277.809999999998</v>
      </c>
      <c r="H703">
        <v>1</v>
      </c>
      <c r="I703" t="s">
        <v>5</v>
      </c>
      <c r="J703" s="1"/>
    </row>
    <row r="704" spans="1:10" x14ac:dyDescent="0.2">
      <c r="A704">
        <v>10707</v>
      </c>
      <c r="B704" t="s">
        <v>1</v>
      </c>
      <c r="C704">
        <v>47</v>
      </c>
      <c r="D704" s="3">
        <v>178.1</v>
      </c>
      <c r="E704" s="3">
        <v>146.1</v>
      </c>
      <c r="F704" t="s">
        <v>7</v>
      </c>
      <c r="G704" s="2">
        <v>42211.14</v>
      </c>
      <c r="H704">
        <v>1</v>
      </c>
      <c r="I704" t="s">
        <v>4</v>
      </c>
      <c r="J704" s="1"/>
    </row>
    <row r="705" spans="1:10" x14ac:dyDescent="0.2">
      <c r="A705">
        <v>10708</v>
      </c>
      <c r="B705" t="s">
        <v>1</v>
      </c>
      <c r="C705">
        <v>18</v>
      </c>
      <c r="D705" s="3">
        <v>155.5</v>
      </c>
      <c r="E705" s="3">
        <v>186.29999999999998</v>
      </c>
      <c r="F705" t="s">
        <v>6</v>
      </c>
      <c r="G705" s="2">
        <v>1615.77</v>
      </c>
      <c r="H705">
        <v>0</v>
      </c>
      <c r="I705" t="s">
        <v>5</v>
      </c>
      <c r="J705" s="1"/>
    </row>
    <row r="706" spans="1:10" x14ac:dyDescent="0.2">
      <c r="A706">
        <v>10709</v>
      </c>
      <c r="B706" t="s">
        <v>2</v>
      </c>
      <c r="C706">
        <v>60</v>
      </c>
      <c r="D706" s="3">
        <v>161.4</v>
      </c>
      <c r="E706" s="3">
        <v>178.6</v>
      </c>
      <c r="F706" t="s">
        <v>6</v>
      </c>
      <c r="G706" s="2">
        <v>28923.14</v>
      </c>
      <c r="H706">
        <v>0</v>
      </c>
      <c r="I706" t="s">
        <v>5</v>
      </c>
      <c r="J706" s="1"/>
    </row>
    <row r="707" spans="1:10" x14ac:dyDescent="0.2">
      <c r="A707">
        <v>10710</v>
      </c>
      <c r="B707" t="s">
        <v>2</v>
      </c>
      <c r="C707">
        <v>20</v>
      </c>
      <c r="D707" s="3">
        <v>163.69999999999999</v>
      </c>
      <c r="E707" s="3">
        <v>233.9</v>
      </c>
      <c r="F707" t="s">
        <v>6</v>
      </c>
      <c r="G707" s="2">
        <v>2257.48</v>
      </c>
      <c r="H707">
        <v>0</v>
      </c>
      <c r="I707" t="s">
        <v>5</v>
      </c>
      <c r="J707" s="1"/>
    </row>
    <row r="708" spans="1:10" x14ac:dyDescent="0.2">
      <c r="A708">
        <v>10711</v>
      </c>
      <c r="B708" t="s">
        <v>0</v>
      </c>
      <c r="C708">
        <v>56</v>
      </c>
      <c r="D708" s="3">
        <v>172.29999999999998</v>
      </c>
      <c r="E708" s="3">
        <v>165.4</v>
      </c>
      <c r="F708" t="s">
        <v>7</v>
      </c>
      <c r="G708" s="2">
        <v>10577.09</v>
      </c>
      <c r="H708">
        <v>0</v>
      </c>
      <c r="I708" t="s">
        <v>5</v>
      </c>
      <c r="J708" s="1"/>
    </row>
    <row r="709" spans="1:10" x14ac:dyDescent="0.2">
      <c r="A709">
        <v>10712</v>
      </c>
      <c r="B709" t="s">
        <v>1</v>
      </c>
      <c r="C709">
        <v>62</v>
      </c>
      <c r="D709" s="3">
        <v>157.1</v>
      </c>
      <c r="E709" s="3">
        <v>137.6</v>
      </c>
      <c r="F709" t="s">
        <v>6</v>
      </c>
      <c r="G709" s="2">
        <v>13457.97</v>
      </c>
      <c r="H709">
        <v>0</v>
      </c>
      <c r="I709" t="s">
        <v>5</v>
      </c>
      <c r="J709" s="1"/>
    </row>
    <row r="710" spans="1:10" x14ac:dyDescent="0.2">
      <c r="A710">
        <v>10713</v>
      </c>
      <c r="B710" t="s">
        <v>2</v>
      </c>
      <c r="C710">
        <v>19</v>
      </c>
      <c r="D710" s="3">
        <v>172.79999999999998</v>
      </c>
      <c r="E710" s="3">
        <v>279.10000000000002</v>
      </c>
      <c r="F710" t="s">
        <v>7</v>
      </c>
      <c r="G710" s="2">
        <v>33750.300000000003</v>
      </c>
      <c r="H710">
        <v>0</v>
      </c>
      <c r="I710" t="s">
        <v>4</v>
      </c>
      <c r="J710" s="1"/>
    </row>
    <row r="711" spans="1:10" x14ac:dyDescent="0.2">
      <c r="A711">
        <v>10714</v>
      </c>
      <c r="B711" t="s">
        <v>2</v>
      </c>
      <c r="C711">
        <v>52</v>
      </c>
      <c r="D711" s="3">
        <v>169.9</v>
      </c>
      <c r="E711" s="3">
        <v>126.89999999999999</v>
      </c>
      <c r="F711" t="s">
        <v>7</v>
      </c>
      <c r="G711" s="2">
        <v>60021.4</v>
      </c>
      <c r="H711">
        <v>3</v>
      </c>
      <c r="I711" t="s">
        <v>4</v>
      </c>
      <c r="J711" s="1"/>
    </row>
    <row r="712" spans="1:10" x14ac:dyDescent="0.2">
      <c r="A712">
        <v>10715</v>
      </c>
      <c r="B712" t="s">
        <v>1</v>
      </c>
      <c r="C712">
        <v>36</v>
      </c>
      <c r="D712" s="3">
        <v>177.79999999999998</v>
      </c>
      <c r="E712" s="3">
        <v>234.2</v>
      </c>
      <c r="F712" t="s">
        <v>7</v>
      </c>
      <c r="G712" s="2">
        <v>37742.58</v>
      </c>
      <c r="H712">
        <v>0</v>
      </c>
      <c r="I712" t="s">
        <v>4</v>
      </c>
      <c r="J712" s="1"/>
    </row>
    <row r="713" spans="1:10" x14ac:dyDescent="0.2">
      <c r="A713">
        <v>10716</v>
      </c>
      <c r="B713" t="s">
        <v>1</v>
      </c>
      <c r="C713">
        <v>35</v>
      </c>
      <c r="D713" s="3">
        <v>165.6</v>
      </c>
      <c r="E713" s="3">
        <v>221.7</v>
      </c>
      <c r="F713" t="s">
        <v>7</v>
      </c>
      <c r="G713" s="2">
        <v>4747.0600000000004</v>
      </c>
      <c r="H713">
        <v>1</v>
      </c>
      <c r="I713" t="s">
        <v>5</v>
      </c>
      <c r="J713" s="1"/>
    </row>
    <row r="714" spans="1:10" x14ac:dyDescent="0.2">
      <c r="A714">
        <v>10717</v>
      </c>
      <c r="B714" t="s">
        <v>3</v>
      </c>
      <c r="C714">
        <v>18</v>
      </c>
      <c r="D714" s="3">
        <v>158.1</v>
      </c>
      <c r="E714" s="3">
        <v>141.4</v>
      </c>
      <c r="F714" t="s">
        <v>6</v>
      </c>
      <c r="G714" s="2">
        <v>4561.1900000000005</v>
      </c>
      <c r="H714">
        <v>4</v>
      </c>
      <c r="I714" t="s">
        <v>5</v>
      </c>
      <c r="J714" s="1"/>
    </row>
    <row r="715" spans="1:10" x14ac:dyDescent="0.2">
      <c r="A715">
        <v>10718</v>
      </c>
      <c r="B715" t="s">
        <v>2</v>
      </c>
      <c r="C715">
        <v>19</v>
      </c>
      <c r="D715" s="3">
        <v>159.1</v>
      </c>
      <c r="E715" s="3">
        <v>166.9</v>
      </c>
      <c r="F715" t="s">
        <v>7</v>
      </c>
      <c r="G715" s="2">
        <v>1632.04</v>
      </c>
      <c r="H715">
        <v>0</v>
      </c>
      <c r="I715" t="s">
        <v>5</v>
      </c>
      <c r="J715" s="1"/>
    </row>
    <row r="716" spans="1:10" x14ac:dyDescent="0.2">
      <c r="A716">
        <v>10719</v>
      </c>
      <c r="B716" t="s">
        <v>3</v>
      </c>
      <c r="C716">
        <v>43</v>
      </c>
      <c r="D716" s="3">
        <v>162.9</v>
      </c>
      <c r="E716" s="3">
        <v>194</v>
      </c>
      <c r="F716" t="s">
        <v>7</v>
      </c>
      <c r="G716" s="2">
        <v>8606.2199999999993</v>
      </c>
      <c r="H716">
        <v>3</v>
      </c>
      <c r="I716" t="s">
        <v>5</v>
      </c>
      <c r="J716" s="1"/>
    </row>
    <row r="717" spans="1:10" x14ac:dyDescent="0.2">
      <c r="A717">
        <v>10720</v>
      </c>
      <c r="B717" t="s">
        <v>1</v>
      </c>
      <c r="C717">
        <v>44</v>
      </c>
      <c r="D717" s="3">
        <v>174.79999999999998</v>
      </c>
      <c r="E717" s="3">
        <v>146.79999999999998</v>
      </c>
      <c r="F717" t="s">
        <v>6</v>
      </c>
      <c r="G717" s="2">
        <v>7633.7300000000005</v>
      </c>
      <c r="H717">
        <v>1</v>
      </c>
      <c r="I717" t="s">
        <v>5</v>
      </c>
      <c r="J717" s="1"/>
    </row>
    <row r="718" spans="1:10" x14ac:dyDescent="0.2">
      <c r="A718">
        <v>10721</v>
      </c>
      <c r="B718" t="s">
        <v>1</v>
      </c>
      <c r="C718">
        <v>20</v>
      </c>
      <c r="D718" s="3">
        <v>160.69999999999999</v>
      </c>
      <c r="E718" s="3">
        <v>208.5</v>
      </c>
      <c r="F718" t="s">
        <v>6</v>
      </c>
      <c r="G718" s="2">
        <v>1877.93</v>
      </c>
      <c r="H718">
        <v>0</v>
      </c>
      <c r="I718" t="s">
        <v>5</v>
      </c>
      <c r="J718" s="1"/>
    </row>
    <row r="719" spans="1:10" x14ac:dyDescent="0.2">
      <c r="A719">
        <v>10722</v>
      </c>
      <c r="B719" t="s">
        <v>1</v>
      </c>
      <c r="C719">
        <v>41</v>
      </c>
      <c r="D719" s="3">
        <v>172.79999999999998</v>
      </c>
      <c r="E719" s="3">
        <v>151.9</v>
      </c>
      <c r="F719" t="s">
        <v>7</v>
      </c>
      <c r="G719" s="2">
        <v>6289.76</v>
      </c>
      <c r="H719">
        <v>1</v>
      </c>
      <c r="I719" t="s">
        <v>5</v>
      </c>
      <c r="J719" s="1"/>
    </row>
    <row r="720" spans="1:10" x14ac:dyDescent="0.2">
      <c r="A720">
        <v>10723</v>
      </c>
      <c r="B720" t="s">
        <v>3</v>
      </c>
      <c r="C720">
        <v>40</v>
      </c>
      <c r="D720" s="3">
        <v>175.2</v>
      </c>
      <c r="E720" s="3">
        <v>194.79999999999998</v>
      </c>
      <c r="F720" t="s">
        <v>6</v>
      </c>
      <c r="G720" s="2">
        <v>22331.57</v>
      </c>
      <c r="H720">
        <v>1</v>
      </c>
      <c r="I720" t="s">
        <v>4</v>
      </c>
      <c r="J720" s="1"/>
    </row>
    <row r="721" spans="1:10" x14ac:dyDescent="0.2">
      <c r="A721">
        <v>10724</v>
      </c>
      <c r="B721" t="s">
        <v>3</v>
      </c>
      <c r="C721">
        <v>55</v>
      </c>
      <c r="D721" s="3">
        <v>165.5</v>
      </c>
      <c r="E721" s="3">
        <v>129.6</v>
      </c>
      <c r="F721" t="s">
        <v>6</v>
      </c>
      <c r="G721" s="2">
        <v>11286.54</v>
      </c>
      <c r="H721">
        <v>0</v>
      </c>
      <c r="I721" t="s">
        <v>5</v>
      </c>
      <c r="J721" s="1"/>
    </row>
    <row r="722" spans="1:10" x14ac:dyDescent="0.2">
      <c r="A722">
        <v>10725</v>
      </c>
      <c r="B722" t="s">
        <v>1</v>
      </c>
      <c r="C722">
        <v>55</v>
      </c>
      <c r="D722" s="3">
        <v>164.9</v>
      </c>
      <c r="E722" s="3">
        <v>203.2</v>
      </c>
      <c r="F722" t="s">
        <v>6</v>
      </c>
      <c r="G722" s="2">
        <v>12485.81</v>
      </c>
      <c r="H722">
        <v>3</v>
      </c>
      <c r="I722" t="s">
        <v>5</v>
      </c>
      <c r="J722" s="1"/>
    </row>
    <row r="723" spans="1:10" x14ac:dyDescent="0.2">
      <c r="A723">
        <v>10726</v>
      </c>
      <c r="B723" t="s">
        <v>0</v>
      </c>
      <c r="C723">
        <v>26</v>
      </c>
      <c r="D723" s="3">
        <v>166.4</v>
      </c>
      <c r="E723" s="3">
        <v>162.9</v>
      </c>
      <c r="F723" t="s">
        <v>7</v>
      </c>
      <c r="G723" s="2">
        <v>3484.34</v>
      </c>
      <c r="H723">
        <v>2</v>
      </c>
      <c r="I723" t="s">
        <v>5</v>
      </c>
      <c r="J723" s="1"/>
    </row>
    <row r="724" spans="1:10" x14ac:dyDescent="0.2">
      <c r="A724">
        <v>10727</v>
      </c>
      <c r="B724" t="s">
        <v>0</v>
      </c>
      <c r="C724">
        <v>57</v>
      </c>
      <c r="D724" s="3">
        <v>179.1</v>
      </c>
      <c r="E724" s="3">
        <v>296.40000000000003</v>
      </c>
      <c r="F724" t="s">
        <v>6</v>
      </c>
      <c r="G724" s="2">
        <v>12646.210000000001</v>
      </c>
      <c r="H724">
        <v>2</v>
      </c>
      <c r="I724" t="s">
        <v>5</v>
      </c>
      <c r="J724" s="1"/>
    </row>
    <row r="725" spans="1:10" x14ac:dyDescent="0.2">
      <c r="A725">
        <v>10728</v>
      </c>
      <c r="B725" t="s">
        <v>0</v>
      </c>
      <c r="C725">
        <v>24</v>
      </c>
      <c r="D725" s="3">
        <v>169.7</v>
      </c>
      <c r="E725" s="3">
        <v>234</v>
      </c>
      <c r="F725" t="s">
        <v>7</v>
      </c>
      <c r="G725" s="2">
        <v>1977.82</v>
      </c>
      <c r="H725">
        <v>0</v>
      </c>
      <c r="I725" t="s">
        <v>5</v>
      </c>
      <c r="J725" s="1"/>
    </row>
    <row r="726" spans="1:10" x14ac:dyDescent="0.2">
      <c r="A726">
        <v>10729</v>
      </c>
      <c r="B726" t="s">
        <v>0</v>
      </c>
      <c r="C726">
        <v>55</v>
      </c>
      <c r="D726" s="3">
        <v>178.7</v>
      </c>
      <c r="E726" s="3">
        <v>177.29999999999998</v>
      </c>
      <c r="F726" t="s">
        <v>7</v>
      </c>
      <c r="G726" s="2">
        <v>10791.96</v>
      </c>
      <c r="H726">
        <v>1</v>
      </c>
      <c r="I726" t="s">
        <v>5</v>
      </c>
      <c r="J726" s="1"/>
    </row>
    <row r="727" spans="1:10" x14ac:dyDescent="0.2">
      <c r="A727">
        <v>10730</v>
      </c>
      <c r="B727" t="s">
        <v>2</v>
      </c>
      <c r="C727">
        <v>30</v>
      </c>
      <c r="D727" s="3">
        <v>151.4</v>
      </c>
      <c r="E727" s="3">
        <v>141.6</v>
      </c>
      <c r="F727" t="s">
        <v>7</v>
      </c>
      <c r="G727" s="2">
        <v>4032.25</v>
      </c>
      <c r="H727">
        <v>1</v>
      </c>
      <c r="I727" t="s">
        <v>5</v>
      </c>
      <c r="J727" s="1"/>
    </row>
    <row r="728" spans="1:10" x14ac:dyDescent="0.2">
      <c r="A728">
        <v>10731</v>
      </c>
      <c r="B728" t="s">
        <v>3</v>
      </c>
      <c r="C728">
        <v>18</v>
      </c>
      <c r="D728" s="3">
        <v>152.4</v>
      </c>
      <c r="E728" s="3">
        <v>182.7</v>
      </c>
      <c r="F728" t="s">
        <v>6</v>
      </c>
      <c r="G728" s="2">
        <v>2217.61</v>
      </c>
      <c r="H728">
        <v>0</v>
      </c>
      <c r="I728" t="s">
        <v>5</v>
      </c>
      <c r="J728" s="1"/>
    </row>
    <row r="729" spans="1:10" x14ac:dyDescent="0.2">
      <c r="A729">
        <v>10732</v>
      </c>
      <c r="B729" t="s">
        <v>1</v>
      </c>
      <c r="C729">
        <v>48</v>
      </c>
      <c r="D729" s="3">
        <v>170</v>
      </c>
      <c r="E729" s="3">
        <v>116.5</v>
      </c>
      <c r="F729" t="s">
        <v>6</v>
      </c>
      <c r="G729" s="2">
        <v>8871.16</v>
      </c>
      <c r="H729">
        <v>1</v>
      </c>
      <c r="I729" t="s">
        <v>5</v>
      </c>
      <c r="J729" s="1"/>
    </row>
    <row r="730" spans="1:10" x14ac:dyDescent="0.2">
      <c r="A730">
        <v>10733</v>
      </c>
      <c r="B730" t="s">
        <v>2</v>
      </c>
      <c r="C730">
        <v>32</v>
      </c>
      <c r="D730" s="3">
        <v>170.4</v>
      </c>
      <c r="E730" s="3">
        <v>209.9</v>
      </c>
      <c r="F730" t="s">
        <v>6</v>
      </c>
      <c r="G730" s="2">
        <v>32734.19</v>
      </c>
      <c r="H730">
        <v>2</v>
      </c>
      <c r="I730" t="s">
        <v>4</v>
      </c>
      <c r="J730" s="1"/>
    </row>
    <row r="731" spans="1:10" x14ac:dyDescent="0.2">
      <c r="A731">
        <v>10734</v>
      </c>
      <c r="B731" t="s">
        <v>1</v>
      </c>
      <c r="C731">
        <v>59</v>
      </c>
      <c r="D731" s="3">
        <v>185.1</v>
      </c>
      <c r="E731" s="3">
        <v>239.2</v>
      </c>
      <c r="F731" t="s">
        <v>7</v>
      </c>
      <c r="G731" s="2">
        <v>48970.25</v>
      </c>
      <c r="H731">
        <v>1</v>
      </c>
      <c r="I731" t="s">
        <v>4</v>
      </c>
      <c r="J731" s="1"/>
    </row>
    <row r="732" spans="1:10" x14ac:dyDescent="0.2">
      <c r="A732">
        <v>10735</v>
      </c>
      <c r="B732" t="s">
        <v>3</v>
      </c>
      <c r="C732">
        <v>18</v>
      </c>
      <c r="D732" s="3">
        <v>162.5</v>
      </c>
      <c r="E732" s="3">
        <v>97.899999999999991</v>
      </c>
      <c r="F732" t="s">
        <v>7</v>
      </c>
      <c r="G732" s="2">
        <v>1694.8</v>
      </c>
      <c r="H732">
        <v>0</v>
      </c>
      <c r="I732" t="s">
        <v>5</v>
      </c>
      <c r="J732" s="1"/>
    </row>
    <row r="733" spans="1:10" x14ac:dyDescent="0.2">
      <c r="A733">
        <v>10736</v>
      </c>
      <c r="B733" t="s">
        <v>2</v>
      </c>
      <c r="C733">
        <v>47</v>
      </c>
      <c r="D733" s="3">
        <v>179.5</v>
      </c>
      <c r="E733" s="3">
        <v>260.70000000000005</v>
      </c>
      <c r="F733" t="s">
        <v>7</v>
      </c>
      <c r="G733" s="2">
        <v>24915.23</v>
      </c>
      <c r="H733">
        <v>3</v>
      </c>
      <c r="I733" t="s">
        <v>4</v>
      </c>
      <c r="J733" s="1"/>
    </row>
    <row r="734" spans="1:10" x14ac:dyDescent="0.2">
      <c r="A734">
        <v>10737</v>
      </c>
      <c r="B734" t="s">
        <v>2</v>
      </c>
      <c r="C734">
        <v>33</v>
      </c>
      <c r="D734" s="3">
        <v>168.2</v>
      </c>
      <c r="E734" s="3">
        <v>166.7</v>
      </c>
      <c r="F734" t="s">
        <v>7</v>
      </c>
      <c r="G734" s="2">
        <v>21984.48</v>
      </c>
      <c r="H734">
        <v>0</v>
      </c>
      <c r="I734" t="s">
        <v>5</v>
      </c>
      <c r="J734" s="1"/>
    </row>
    <row r="735" spans="1:10" x14ac:dyDescent="0.2">
      <c r="A735">
        <v>10738</v>
      </c>
      <c r="B735" t="s">
        <v>2</v>
      </c>
      <c r="C735">
        <v>39</v>
      </c>
      <c r="D735" s="3">
        <v>160.5</v>
      </c>
      <c r="E735" s="3">
        <v>164.79999999999998</v>
      </c>
      <c r="F735" t="s">
        <v>7</v>
      </c>
      <c r="G735" s="2">
        <v>6710.2</v>
      </c>
      <c r="H735">
        <v>2</v>
      </c>
      <c r="I735" t="s">
        <v>5</v>
      </c>
      <c r="J735" s="1"/>
    </row>
    <row r="736" spans="1:10" x14ac:dyDescent="0.2">
      <c r="A736">
        <v>10739</v>
      </c>
      <c r="B736" t="s">
        <v>1</v>
      </c>
      <c r="C736">
        <v>39</v>
      </c>
      <c r="D736" s="3">
        <v>177.7</v>
      </c>
      <c r="E736" s="3">
        <v>296.8</v>
      </c>
      <c r="F736" t="s">
        <v>7</v>
      </c>
      <c r="G736" s="2">
        <v>6356.2800000000007</v>
      </c>
      <c r="H736">
        <v>2</v>
      </c>
      <c r="I736" t="s">
        <v>5</v>
      </c>
      <c r="J736" s="1"/>
    </row>
    <row r="737" spans="1:10" x14ac:dyDescent="0.2">
      <c r="A737">
        <v>10740</v>
      </c>
      <c r="B737" t="s">
        <v>2</v>
      </c>
      <c r="C737">
        <v>56</v>
      </c>
      <c r="D737" s="3">
        <v>155</v>
      </c>
      <c r="E737" s="3">
        <v>154.19999999999999</v>
      </c>
      <c r="F737" t="s">
        <v>7</v>
      </c>
      <c r="G737" s="2">
        <v>10976.25</v>
      </c>
      <c r="H737">
        <v>0</v>
      </c>
      <c r="I737" t="s">
        <v>5</v>
      </c>
      <c r="J737" s="1"/>
    </row>
    <row r="738" spans="1:10" x14ac:dyDescent="0.2">
      <c r="A738">
        <v>10741</v>
      </c>
      <c r="B738" t="s">
        <v>1</v>
      </c>
      <c r="C738">
        <v>38</v>
      </c>
      <c r="D738" s="3">
        <v>169.1</v>
      </c>
      <c r="E738" s="3">
        <v>182</v>
      </c>
      <c r="F738" t="s">
        <v>6</v>
      </c>
      <c r="G738" s="2">
        <v>5397.62</v>
      </c>
      <c r="H738">
        <v>0</v>
      </c>
      <c r="I738" t="s">
        <v>5</v>
      </c>
      <c r="J738" s="1"/>
    </row>
    <row r="739" spans="1:10" x14ac:dyDescent="0.2">
      <c r="A739">
        <v>10742</v>
      </c>
      <c r="B739" t="s">
        <v>1</v>
      </c>
      <c r="C739">
        <v>21</v>
      </c>
      <c r="D739" s="3">
        <v>168.6</v>
      </c>
      <c r="E739" s="3">
        <v>171.29999999999998</v>
      </c>
      <c r="F739" t="s">
        <v>7</v>
      </c>
      <c r="G739" s="2">
        <v>1534.31</v>
      </c>
      <c r="H739">
        <v>0</v>
      </c>
      <c r="I739" t="s">
        <v>5</v>
      </c>
      <c r="J739" s="1"/>
    </row>
    <row r="740" spans="1:10" x14ac:dyDescent="0.2">
      <c r="A740">
        <v>10743</v>
      </c>
      <c r="B740" t="s">
        <v>1</v>
      </c>
      <c r="C740">
        <v>27</v>
      </c>
      <c r="D740" s="3">
        <v>183.1</v>
      </c>
      <c r="E740" s="3">
        <v>231.7</v>
      </c>
      <c r="F740" t="s">
        <v>6</v>
      </c>
      <c r="G740" s="2">
        <v>16577.78</v>
      </c>
      <c r="H740">
        <v>0</v>
      </c>
      <c r="I740" t="s">
        <v>4</v>
      </c>
      <c r="J740" s="1"/>
    </row>
    <row r="741" spans="1:10" x14ac:dyDescent="0.2">
      <c r="A741">
        <v>10744</v>
      </c>
      <c r="B741" t="s">
        <v>3</v>
      </c>
      <c r="C741">
        <v>42</v>
      </c>
      <c r="D741" s="3">
        <v>177.2</v>
      </c>
      <c r="E741" s="3">
        <v>187.5</v>
      </c>
      <c r="F741" t="s">
        <v>7</v>
      </c>
      <c r="G741" s="2">
        <v>21259.379999999997</v>
      </c>
      <c r="H741">
        <v>2</v>
      </c>
      <c r="I741" t="s">
        <v>4</v>
      </c>
      <c r="J741" s="1"/>
    </row>
    <row r="742" spans="1:10" x14ac:dyDescent="0.2">
      <c r="A742">
        <v>10745</v>
      </c>
      <c r="B742" t="s">
        <v>0</v>
      </c>
      <c r="C742">
        <v>31</v>
      </c>
      <c r="D742" s="3">
        <v>174</v>
      </c>
      <c r="E742" s="3">
        <v>198.4</v>
      </c>
      <c r="F742" t="s">
        <v>6</v>
      </c>
      <c r="G742" s="2">
        <v>4934.71</v>
      </c>
      <c r="H742">
        <v>2</v>
      </c>
      <c r="I742" t="s">
        <v>5</v>
      </c>
      <c r="J742" s="1"/>
    </row>
    <row r="743" spans="1:10" x14ac:dyDescent="0.2">
      <c r="A743">
        <v>10746</v>
      </c>
      <c r="B743" t="s">
        <v>2</v>
      </c>
      <c r="C743">
        <v>50</v>
      </c>
      <c r="D743" s="3">
        <v>160.9</v>
      </c>
      <c r="E743" s="3">
        <v>213.9</v>
      </c>
      <c r="F743" t="s">
        <v>6</v>
      </c>
      <c r="G743" s="2">
        <v>11085.59</v>
      </c>
      <c r="H743">
        <v>3</v>
      </c>
      <c r="I743" t="s">
        <v>5</v>
      </c>
      <c r="J743" s="1"/>
    </row>
    <row r="744" spans="1:10" x14ac:dyDescent="0.2">
      <c r="A744">
        <v>10747</v>
      </c>
      <c r="B744" t="s">
        <v>0</v>
      </c>
      <c r="C744">
        <v>62</v>
      </c>
      <c r="D744" s="3">
        <v>172.9</v>
      </c>
      <c r="E744" s="3">
        <v>186.6</v>
      </c>
      <c r="F744" t="s">
        <v>6</v>
      </c>
      <c r="G744" s="2">
        <v>13451.130000000001</v>
      </c>
      <c r="H744">
        <v>0</v>
      </c>
      <c r="I744" t="s">
        <v>5</v>
      </c>
      <c r="J744" s="1"/>
    </row>
    <row r="745" spans="1:10" x14ac:dyDescent="0.2">
      <c r="A745">
        <v>10748</v>
      </c>
      <c r="B745" t="s">
        <v>2</v>
      </c>
      <c r="C745">
        <v>64</v>
      </c>
      <c r="D745" s="3">
        <v>160.79999999999998</v>
      </c>
      <c r="E745" s="3">
        <v>167.9</v>
      </c>
      <c r="F745" t="s">
        <v>7</v>
      </c>
      <c r="G745" s="2">
        <v>30166.62</v>
      </c>
      <c r="H745">
        <v>1</v>
      </c>
      <c r="I745" t="s">
        <v>5</v>
      </c>
      <c r="J745" s="1"/>
    </row>
    <row r="746" spans="1:10" x14ac:dyDescent="0.2">
      <c r="A746">
        <v>10749</v>
      </c>
      <c r="B746" t="s">
        <v>3</v>
      </c>
      <c r="C746">
        <v>32</v>
      </c>
      <c r="D746" s="3">
        <v>168.5</v>
      </c>
      <c r="E746" s="3">
        <v>206.2</v>
      </c>
      <c r="F746" t="s">
        <v>7</v>
      </c>
      <c r="G746" s="2">
        <v>4667.6100000000006</v>
      </c>
      <c r="H746">
        <v>1</v>
      </c>
      <c r="I746" t="s">
        <v>5</v>
      </c>
      <c r="J746" s="1"/>
    </row>
    <row r="747" spans="1:10" x14ac:dyDescent="0.2">
      <c r="A747">
        <v>10750</v>
      </c>
      <c r="B747" t="s">
        <v>2</v>
      </c>
      <c r="C747">
        <v>46</v>
      </c>
      <c r="D747" s="3">
        <v>165</v>
      </c>
      <c r="E747" s="3">
        <v>124.8</v>
      </c>
      <c r="F747" t="s">
        <v>6</v>
      </c>
      <c r="G747" s="2">
        <v>9193.84</v>
      </c>
      <c r="H747">
        <v>2</v>
      </c>
      <c r="I747" t="s">
        <v>5</v>
      </c>
      <c r="J747" s="1"/>
    </row>
    <row r="748" spans="1:10" x14ac:dyDescent="0.2">
      <c r="A748">
        <v>10751</v>
      </c>
      <c r="B748" t="s">
        <v>1</v>
      </c>
      <c r="C748">
        <v>47</v>
      </c>
      <c r="D748" s="3">
        <v>169.5</v>
      </c>
      <c r="E748" s="3">
        <v>201.5</v>
      </c>
      <c r="F748" t="s">
        <v>7</v>
      </c>
      <c r="G748" s="2">
        <v>21978.679999999997</v>
      </c>
      <c r="H748">
        <v>1</v>
      </c>
      <c r="I748" t="s">
        <v>4</v>
      </c>
      <c r="J748" s="1"/>
    </row>
    <row r="749" spans="1:10" x14ac:dyDescent="0.2">
      <c r="A749">
        <v>10752</v>
      </c>
      <c r="B749" t="s">
        <v>0</v>
      </c>
      <c r="C749">
        <v>47</v>
      </c>
      <c r="D749" s="3">
        <v>168.4</v>
      </c>
      <c r="E749" s="3">
        <v>196</v>
      </c>
      <c r="F749" t="s">
        <v>6</v>
      </c>
      <c r="G749" s="2">
        <v>8551.35</v>
      </c>
      <c r="H749">
        <v>1</v>
      </c>
      <c r="I749" t="s">
        <v>5</v>
      </c>
      <c r="J749" s="1"/>
    </row>
    <row r="750" spans="1:10" x14ac:dyDescent="0.2">
      <c r="A750">
        <v>10753</v>
      </c>
      <c r="B750" t="s">
        <v>1</v>
      </c>
      <c r="C750">
        <v>28</v>
      </c>
      <c r="D750" s="3">
        <v>157.1</v>
      </c>
      <c r="E750" s="3">
        <v>153.79999999999998</v>
      </c>
      <c r="F750" t="s">
        <v>6</v>
      </c>
      <c r="G750" s="2">
        <v>4349.47</v>
      </c>
      <c r="H750">
        <v>2</v>
      </c>
      <c r="I750" t="s">
        <v>5</v>
      </c>
      <c r="J750" s="1"/>
    </row>
    <row r="751" spans="1:10" x14ac:dyDescent="0.2">
      <c r="A751">
        <v>10754</v>
      </c>
      <c r="B751" t="s">
        <v>1</v>
      </c>
      <c r="C751">
        <v>46</v>
      </c>
      <c r="D751" s="3">
        <v>174.7</v>
      </c>
      <c r="E751" s="3">
        <v>162.29999999999998</v>
      </c>
      <c r="F751" t="s">
        <v>6</v>
      </c>
      <c r="G751" s="2">
        <v>8233.1</v>
      </c>
      <c r="H751">
        <v>1</v>
      </c>
      <c r="I751" t="s">
        <v>5</v>
      </c>
      <c r="J751" s="1"/>
    </row>
    <row r="752" spans="1:10" x14ac:dyDescent="0.2">
      <c r="A752">
        <v>10755</v>
      </c>
      <c r="B752" t="s">
        <v>1</v>
      </c>
      <c r="C752">
        <v>26</v>
      </c>
      <c r="D752" s="3">
        <v>161.79999999999998</v>
      </c>
      <c r="E752" s="3">
        <v>140.9</v>
      </c>
      <c r="F752" t="s">
        <v>6</v>
      </c>
      <c r="G752" s="2">
        <v>3392.98</v>
      </c>
      <c r="H752">
        <v>1</v>
      </c>
      <c r="I752" t="s">
        <v>5</v>
      </c>
      <c r="J752" s="1"/>
    </row>
    <row r="753" spans="1:10" x14ac:dyDescent="0.2">
      <c r="A753">
        <v>10756</v>
      </c>
      <c r="B753" t="s">
        <v>1</v>
      </c>
      <c r="C753">
        <v>52</v>
      </c>
      <c r="D753" s="3">
        <v>178.1</v>
      </c>
      <c r="E753" s="3">
        <v>222.2</v>
      </c>
      <c r="F753" t="s">
        <v>7</v>
      </c>
      <c r="G753" s="2">
        <v>47269.86</v>
      </c>
      <c r="H753">
        <v>2</v>
      </c>
      <c r="I753" t="s">
        <v>4</v>
      </c>
      <c r="J753" s="1"/>
    </row>
    <row r="754" spans="1:10" x14ac:dyDescent="0.2">
      <c r="A754">
        <v>10757</v>
      </c>
      <c r="B754" t="s">
        <v>0</v>
      </c>
      <c r="C754">
        <v>41</v>
      </c>
      <c r="D754" s="3">
        <v>174.6</v>
      </c>
      <c r="E754" s="3">
        <v>202.4</v>
      </c>
      <c r="F754" t="s">
        <v>6</v>
      </c>
      <c r="G754" s="2">
        <v>6186.13</v>
      </c>
      <c r="H754">
        <v>0</v>
      </c>
      <c r="I754" t="s">
        <v>5</v>
      </c>
      <c r="J754" s="1"/>
    </row>
    <row r="755" spans="1:10" x14ac:dyDescent="0.2">
      <c r="A755">
        <v>10758</v>
      </c>
      <c r="B755" t="s">
        <v>3</v>
      </c>
      <c r="C755">
        <v>51</v>
      </c>
      <c r="D755" s="3">
        <v>154</v>
      </c>
      <c r="E755" s="3">
        <v>187.2</v>
      </c>
      <c r="F755" t="s">
        <v>6</v>
      </c>
      <c r="G755" s="2">
        <v>9875.69</v>
      </c>
      <c r="H755">
        <v>0</v>
      </c>
      <c r="I755" t="s">
        <v>5</v>
      </c>
      <c r="J755" s="1"/>
    </row>
    <row r="756" spans="1:10" x14ac:dyDescent="0.2">
      <c r="A756">
        <v>10759</v>
      </c>
      <c r="B756" t="s">
        <v>3</v>
      </c>
      <c r="C756">
        <v>34</v>
      </c>
      <c r="D756" s="3">
        <v>170.9</v>
      </c>
      <c r="E756" s="3">
        <v>190.1</v>
      </c>
      <c r="F756" t="s">
        <v>6</v>
      </c>
      <c r="G756" s="2">
        <v>5594.85</v>
      </c>
      <c r="H756">
        <v>1</v>
      </c>
      <c r="I756" t="s">
        <v>5</v>
      </c>
      <c r="J756" s="1"/>
    </row>
    <row r="757" spans="1:10" x14ac:dyDescent="0.2">
      <c r="A757">
        <v>10760</v>
      </c>
      <c r="B757" t="s">
        <v>0</v>
      </c>
      <c r="C757">
        <v>32</v>
      </c>
      <c r="D757" s="3">
        <v>166.6</v>
      </c>
      <c r="E757" s="3">
        <v>124.1</v>
      </c>
      <c r="F757" t="s">
        <v>6</v>
      </c>
      <c r="G757" s="2">
        <v>3989.8500000000004</v>
      </c>
      <c r="H757">
        <v>0</v>
      </c>
      <c r="I757" t="s">
        <v>5</v>
      </c>
      <c r="J757" s="1"/>
    </row>
    <row r="758" spans="1:10" x14ac:dyDescent="0.2">
      <c r="A758">
        <v>10761</v>
      </c>
      <c r="B758" t="s">
        <v>3</v>
      </c>
      <c r="C758">
        <v>18</v>
      </c>
      <c r="D758" s="3">
        <v>178.7</v>
      </c>
      <c r="E758" s="3">
        <v>168.29999999999998</v>
      </c>
      <c r="F758" t="s">
        <v>7</v>
      </c>
      <c r="G758" s="2">
        <v>13747.880000000001</v>
      </c>
      <c r="H758">
        <v>0</v>
      </c>
      <c r="I758" t="s">
        <v>4</v>
      </c>
      <c r="J758" s="1"/>
    </row>
    <row r="759" spans="1:10" x14ac:dyDescent="0.2">
      <c r="A759">
        <v>10762</v>
      </c>
      <c r="B759" t="s">
        <v>3</v>
      </c>
      <c r="C759">
        <v>58</v>
      </c>
      <c r="D759" s="3">
        <v>163.9</v>
      </c>
      <c r="E759" s="3">
        <v>181.79999999999998</v>
      </c>
      <c r="F759" t="s">
        <v>7</v>
      </c>
      <c r="G759" s="2">
        <v>11944.6</v>
      </c>
      <c r="H759">
        <v>0</v>
      </c>
      <c r="I759" t="s">
        <v>5</v>
      </c>
      <c r="J759" s="1"/>
    </row>
    <row r="760" spans="1:10" x14ac:dyDescent="0.2">
      <c r="A760">
        <v>10763</v>
      </c>
      <c r="B760" t="s">
        <v>1</v>
      </c>
      <c r="C760">
        <v>56</v>
      </c>
      <c r="D760" s="3">
        <v>167.79999999999998</v>
      </c>
      <c r="E760" s="3">
        <v>199.79999999999998</v>
      </c>
      <c r="F760" t="s">
        <v>6</v>
      </c>
      <c r="G760" s="2">
        <v>11090.72</v>
      </c>
      <c r="H760">
        <v>0</v>
      </c>
      <c r="I760" t="s">
        <v>5</v>
      </c>
      <c r="J760" s="1"/>
    </row>
    <row r="761" spans="1:10" x14ac:dyDescent="0.2">
      <c r="A761">
        <v>10764</v>
      </c>
      <c r="B761" t="s">
        <v>0</v>
      </c>
      <c r="C761">
        <v>37</v>
      </c>
      <c r="D761" s="3">
        <v>173.7</v>
      </c>
      <c r="E761" s="3">
        <v>252.1</v>
      </c>
      <c r="F761" t="s">
        <v>6</v>
      </c>
      <c r="G761" s="2">
        <v>6311.96</v>
      </c>
      <c r="H761">
        <v>2</v>
      </c>
      <c r="I761" t="s">
        <v>5</v>
      </c>
      <c r="J761" s="1"/>
    </row>
    <row r="762" spans="1:10" x14ac:dyDescent="0.2">
      <c r="A762">
        <v>10765</v>
      </c>
      <c r="B762" t="s">
        <v>2</v>
      </c>
      <c r="C762">
        <v>21</v>
      </c>
      <c r="D762" s="3">
        <v>163.1</v>
      </c>
      <c r="E762" s="3">
        <v>161.19999999999999</v>
      </c>
      <c r="F762" t="s">
        <v>6</v>
      </c>
      <c r="G762" s="2">
        <v>26018.959999999999</v>
      </c>
      <c r="H762">
        <v>2</v>
      </c>
      <c r="I762" t="s">
        <v>5</v>
      </c>
      <c r="J762" s="1"/>
    </row>
    <row r="763" spans="1:10" x14ac:dyDescent="0.2">
      <c r="A763">
        <v>10766</v>
      </c>
      <c r="B763" t="s">
        <v>2</v>
      </c>
      <c r="C763">
        <v>48</v>
      </c>
      <c r="D763" s="3">
        <v>169.5</v>
      </c>
      <c r="E763" s="3">
        <v>250</v>
      </c>
      <c r="F763" t="s">
        <v>6</v>
      </c>
      <c r="G763" s="2">
        <v>9249.5</v>
      </c>
      <c r="H763">
        <v>1</v>
      </c>
      <c r="I763" t="s">
        <v>5</v>
      </c>
      <c r="J763" s="1"/>
    </row>
    <row r="764" spans="1:10" x14ac:dyDescent="0.2">
      <c r="A764">
        <v>10767</v>
      </c>
      <c r="B764" t="s">
        <v>2</v>
      </c>
      <c r="C764">
        <v>60</v>
      </c>
      <c r="D764" s="3">
        <v>174.79999999999998</v>
      </c>
      <c r="E764" s="3">
        <v>271.3</v>
      </c>
      <c r="F764" t="s">
        <v>7</v>
      </c>
      <c r="G764" s="2">
        <v>46130.53</v>
      </c>
      <c r="H764">
        <v>3</v>
      </c>
      <c r="I764" t="s">
        <v>4</v>
      </c>
      <c r="J764" s="1"/>
    </row>
    <row r="765" spans="1:10" x14ac:dyDescent="0.2">
      <c r="A765">
        <v>10768</v>
      </c>
      <c r="B765" t="s">
        <v>0</v>
      </c>
      <c r="C765">
        <v>33</v>
      </c>
      <c r="D765" s="3">
        <v>175.2</v>
      </c>
      <c r="E765" s="3">
        <v>204.29999999999998</v>
      </c>
      <c r="F765" t="s">
        <v>6</v>
      </c>
      <c r="G765" s="2">
        <v>37079.380000000005</v>
      </c>
      <c r="H765">
        <v>0</v>
      </c>
      <c r="I765" t="s">
        <v>4</v>
      </c>
      <c r="J765" s="1"/>
    </row>
    <row r="766" spans="1:10" x14ac:dyDescent="0.2">
      <c r="A766">
        <v>10769</v>
      </c>
      <c r="B766" t="s">
        <v>1</v>
      </c>
      <c r="C766">
        <v>51</v>
      </c>
      <c r="D766" s="3">
        <v>168.79999999999998</v>
      </c>
      <c r="E766" s="3">
        <v>162.79999999999998</v>
      </c>
      <c r="F766" t="s">
        <v>7</v>
      </c>
      <c r="G766" s="2">
        <v>9386.17</v>
      </c>
      <c r="H766">
        <v>1</v>
      </c>
      <c r="I766" t="s">
        <v>5</v>
      </c>
      <c r="J766" s="1"/>
    </row>
    <row r="767" spans="1:10" x14ac:dyDescent="0.2">
      <c r="A767">
        <v>10770</v>
      </c>
      <c r="B767" t="s">
        <v>2</v>
      </c>
      <c r="C767">
        <v>19</v>
      </c>
      <c r="D767" s="3">
        <v>155.69999999999999</v>
      </c>
      <c r="E767" s="3">
        <v>197</v>
      </c>
      <c r="F767" t="s">
        <v>6</v>
      </c>
      <c r="G767" s="2">
        <v>18838.71</v>
      </c>
      <c r="H767">
        <v>3</v>
      </c>
      <c r="I767" t="s">
        <v>5</v>
      </c>
      <c r="J767" s="1"/>
    </row>
    <row r="768" spans="1:10" x14ac:dyDescent="0.2">
      <c r="A768">
        <v>10771</v>
      </c>
      <c r="B768" t="s">
        <v>2</v>
      </c>
      <c r="C768">
        <v>64</v>
      </c>
      <c r="D768" s="3">
        <v>164.2</v>
      </c>
      <c r="E768" s="3">
        <v>262.60000000000002</v>
      </c>
      <c r="F768" t="s">
        <v>6</v>
      </c>
      <c r="G768" s="2">
        <v>16455.71</v>
      </c>
      <c r="H768">
        <v>3</v>
      </c>
      <c r="I768" t="s">
        <v>5</v>
      </c>
      <c r="J768" s="1"/>
    </row>
    <row r="769" spans="1:10" x14ac:dyDescent="0.2">
      <c r="A769">
        <v>10772</v>
      </c>
      <c r="B769" t="s">
        <v>1</v>
      </c>
      <c r="C769">
        <v>32</v>
      </c>
      <c r="D769" s="3">
        <v>153.19999999999999</v>
      </c>
      <c r="E769" s="3">
        <v>146.5</v>
      </c>
      <c r="F769" t="s">
        <v>6</v>
      </c>
      <c r="G769" s="2">
        <v>3972.9300000000003</v>
      </c>
      <c r="H769">
        <v>0</v>
      </c>
      <c r="I769" t="s">
        <v>5</v>
      </c>
      <c r="J769" s="1"/>
    </row>
    <row r="770" spans="1:10" x14ac:dyDescent="0.2">
      <c r="A770">
        <v>10773</v>
      </c>
      <c r="B770" t="s">
        <v>2</v>
      </c>
      <c r="C770">
        <v>45</v>
      </c>
      <c r="D770" s="3">
        <v>170.7</v>
      </c>
      <c r="E770" s="3">
        <v>147</v>
      </c>
      <c r="F770" t="s">
        <v>7</v>
      </c>
      <c r="G770" s="2">
        <v>42760.51</v>
      </c>
      <c r="H770">
        <v>2</v>
      </c>
      <c r="I770" t="s">
        <v>4</v>
      </c>
      <c r="J770" s="1"/>
    </row>
    <row r="771" spans="1:10" x14ac:dyDescent="0.2">
      <c r="A771">
        <v>10774</v>
      </c>
      <c r="B771" t="s">
        <v>3</v>
      </c>
      <c r="C771">
        <v>47</v>
      </c>
      <c r="D771" s="3">
        <v>151.6</v>
      </c>
      <c r="E771" s="3">
        <v>164.1</v>
      </c>
      <c r="F771" t="s">
        <v>6</v>
      </c>
      <c r="G771" s="2">
        <v>9715.85</v>
      </c>
      <c r="H771">
        <v>2</v>
      </c>
      <c r="I771" t="s">
        <v>5</v>
      </c>
      <c r="J771" s="1"/>
    </row>
    <row r="772" spans="1:10" x14ac:dyDescent="0.2">
      <c r="A772">
        <v>10775</v>
      </c>
      <c r="B772" t="s">
        <v>1</v>
      </c>
      <c r="C772">
        <v>43</v>
      </c>
      <c r="D772" s="3">
        <v>176.4</v>
      </c>
      <c r="E772" s="3">
        <v>178.79999999999998</v>
      </c>
      <c r="F772" t="s">
        <v>7</v>
      </c>
      <c r="G772" s="2">
        <v>42560.44</v>
      </c>
      <c r="H772">
        <v>2</v>
      </c>
      <c r="I772" t="s">
        <v>4</v>
      </c>
      <c r="J772" s="1"/>
    </row>
    <row r="773" spans="1:10" x14ac:dyDescent="0.2">
      <c r="A773">
        <v>10776</v>
      </c>
      <c r="B773" t="s">
        <v>2</v>
      </c>
      <c r="C773">
        <v>28</v>
      </c>
      <c r="D773" s="3">
        <v>172.6</v>
      </c>
      <c r="E773" s="3">
        <v>211.5</v>
      </c>
      <c r="F773" t="s">
        <v>6</v>
      </c>
      <c r="G773" s="2">
        <v>5312.17</v>
      </c>
      <c r="H773">
        <v>3</v>
      </c>
      <c r="I773" t="s">
        <v>5</v>
      </c>
      <c r="J773" s="1"/>
    </row>
    <row r="774" spans="1:10" x14ac:dyDescent="0.2">
      <c r="A774">
        <v>10777</v>
      </c>
      <c r="B774" t="s">
        <v>1</v>
      </c>
      <c r="C774">
        <v>62</v>
      </c>
      <c r="D774" s="3">
        <v>173.9</v>
      </c>
      <c r="E774" s="3">
        <v>218.5</v>
      </c>
      <c r="F774" t="s">
        <v>6</v>
      </c>
      <c r="G774" s="2">
        <v>27808.73</v>
      </c>
      <c r="H774">
        <v>0</v>
      </c>
      <c r="I774" t="s">
        <v>4</v>
      </c>
      <c r="J774" s="1"/>
    </row>
    <row r="775" spans="1:10" x14ac:dyDescent="0.2">
      <c r="A775">
        <v>10778</v>
      </c>
      <c r="B775" t="s">
        <v>3</v>
      </c>
      <c r="C775">
        <v>45</v>
      </c>
      <c r="D775" s="3">
        <v>177.79999999999998</v>
      </c>
      <c r="E775" s="3">
        <v>179.79999999999998</v>
      </c>
      <c r="F775" t="s">
        <v>7</v>
      </c>
      <c r="G775" s="2">
        <v>35069.380000000005</v>
      </c>
      <c r="H775">
        <v>0</v>
      </c>
      <c r="I775" t="s">
        <v>4</v>
      </c>
      <c r="J775" s="1"/>
    </row>
    <row r="776" spans="1:10" x14ac:dyDescent="0.2">
      <c r="A776">
        <v>10779</v>
      </c>
      <c r="B776" t="s">
        <v>0</v>
      </c>
      <c r="C776">
        <v>50</v>
      </c>
      <c r="D776" s="3">
        <v>167.4</v>
      </c>
      <c r="E776" s="3">
        <v>236.5</v>
      </c>
      <c r="F776" t="s">
        <v>7</v>
      </c>
      <c r="G776" s="2">
        <v>8457.82</v>
      </c>
      <c r="H776">
        <v>0</v>
      </c>
      <c r="I776" t="s">
        <v>5</v>
      </c>
      <c r="J776" s="1"/>
    </row>
    <row r="777" spans="1:10" x14ac:dyDescent="0.2">
      <c r="A777">
        <v>10780</v>
      </c>
      <c r="B777" t="s">
        <v>3</v>
      </c>
      <c r="C777">
        <v>21</v>
      </c>
      <c r="D777" s="3">
        <v>174.5</v>
      </c>
      <c r="E777" s="3">
        <v>170.4</v>
      </c>
      <c r="F777" t="s">
        <v>6</v>
      </c>
      <c r="G777" s="2">
        <v>15359.11</v>
      </c>
      <c r="H777">
        <v>1</v>
      </c>
      <c r="I777" t="s">
        <v>4</v>
      </c>
      <c r="J777" s="1"/>
    </row>
    <row r="778" spans="1:10" x14ac:dyDescent="0.2">
      <c r="A778">
        <v>10781</v>
      </c>
      <c r="B778" t="s">
        <v>1</v>
      </c>
      <c r="C778">
        <v>18</v>
      </c>
      <c r="D778" s="3">
        <v>167.5</v>
      </c>
      <c r="E778" s="3">
        <v>186.79999999999998</v>
      </c>
      <c r="F778" t="s">
        <v>7</v>
      </c>
      <c r="G778" s="2">
        <v>1719.44</v>
      </c>
      <c r="H778">
        <v>1</v>
      </c>
      <c r="I778" t="s">
        <v>5</v>
      </c>
      <c r="J778" s="1"/>
    </row>
    <row r="779" spans="1:10" x14ac:dyDescent="0.2">
      <c r="A779">
        <v>10782</v>
      </c>
      <c r="B779" t="s">
        <v>2</v>
      </c>
      <c r="C779">
        <v>29</v>
      </c>
      <c r="D779" s="3">
        <v>163.5</v>
      </c>
      <c r="E779" s="3">
        <v>152.6</v>
      </c>
      <c r="F779" t="s">
        <v>6</v>
      </c>
      <c r="G779" s="2">
        <v>4922.92</v>
      </c>
      <c r="H779">
        <v>2</v>
      </c>
      <c r="I779" t="s">
        <v>5</v>
      </c>
      <c r="J779" s="1"/>
    </row>
    <row r="780" spans="1:10" x14ac:dyDescent="0.2">
      <c r="A780">
        <v>10783</v>
      </c>
      <c r="B780" t="s">
        <v>1</v>
      </c>
      <c r="C780">
        <v>29</v>
      </c>
      <c r="D780" s="3">
        <v>163.19999999999999</v>
      </c>
      <c r="E780" s="3">
        <v>176.7</v>
      </c>
      <c r="F780" t="s">
        <v>6</v>
      </c>
      <c r="G780" s="2">
        <v>5138.26</v>
      </c>
      <c r="H780">
        <v>3</v>
      </c>
      <c r="I780" t="s">
        <v>5</v>
      </c>
      <c r="J780" s="1"/>
    </row>
    <row r="781" spans="1:10" x14ac:dyDescent="0.2">
      <c r="A781">
        <v>10784</v>
      </c>
      <c r="B781" t="s">
        <v>1</v>
      </c>
      <c r="C781">
        <v>23</v>
      </c>
      <c r="D781" s="3">
        <v>170.29999999999998</v>
      </c>
      <c r="E781" s="3">
        <v>234.79999999999998</v>
      </c>
      <c r="F781" t="s">
        <v>7</v>
      </c>
      <c r="G781" s="2">
        <v>1837.29</v>
      </c>
      <c r="H781">
        <v>0</v>
      </c>
      <c r="I781" t="s">
        <v>5</v>
      </c>
      <c r="J781" s="1"/>
    </row>
    <row r="782" spans="1:10" x14ac:dyDescent="0.2">
      <c r="A782">
        <v>10785</v>
      </c>
      <c r="B782" t="s">
        <v>0</v>
      </c>
      <c r="C782">
        <v>54</v>
      </c>
      <c r="D782" s="3">
        <v>166.2</v>
      </c>
      <c r="E782" s="3">
        <v>134.6</v>
      </c>
      <c r="F782" t="s">
        <v>6</v>
      </c>
      <c r="G782" s="2">
        <v>11538.43</v>
      </c>
      <c r="H782">
        <v>2</v>
      </c>
      <c r="I782" t="s">
        <v>5</v>
      </c>
      <c r="J782" s="1"/>
    </row>
    <row r="783" spans="1:10" x14ac:dyDescent="0.2">
      <c r="A783">
        <v>10786</v>
      </c>
      <c r="B783" t="s">
        <v>0</v>
      </c>
      <c r="C783">
        <v>24</v>
      </c>
      <c r="D783" s="3">
        <v>191</v>
      </c>
      <c r="E783" s="3">
        <v>227.6</v>
      </c>
      <c r="F783" t="s">
        <v>7</v>
      </c>
      <c r="G783" s="2">
        <v>34472.85</v>
      </c>
      <c r="H783">
        <v>0</v>
      </c>
      <c r="I783" t="s">
        <v>4</v>
      </c>
      <c r="J783" s="1"/>
    </row>
    <row r="784" spans="1:10" x14ac:dyDescent="0.2">
      <c r="A784">
        <v>10787</v>
      </c>
      <c r="B784" t="s">
        <v>2</v>
      </c>
      <c r="C784">
        <v>33</v>
      </c>
      <c r="D784" s="3">
        <v>160.69999999999999</v>
      </c>
      <c r="E784" s="3">
        <v>199.79999999999998</v>
      </c>
      <c r="F784" t="s">
        <v>6</v>
      </c>
      <c r="G784" s="2">
        <v>6361</v>
      </c>
      <c r="H784">
        <v>3</v>
      </c>
      <c r="I784" t="s">
        <v>5</v>
      </c>
      <c r="J784" s="1"/>
    </row>
    <row r="785" spans="1:10" x14ac:dyDescent="0.2">
      <c r="A785">
        <v>10788</v>
      </c>
      <c r="B785" t="s">
        <v>0</v>
      </c>
      <c r="C785">
        <v>20</v>
      </c>
      <c r="D785" s="3">
        <v>170.4</v>
      </c>
      <c r="E785" s="3">
        <v>267.3</v>
      </c>
      <c r="F785" t="s">
        <v>7</v>
      </c>
      <c r="G785" s="2">
        <v>16232.85</v>
      </c>
      <c r="H785">
        <v>0</v>
      </c>
      <c r="I785" t="s">
        <v>4</v>
      </c>
      <c r="J785" s="1"/>
    </row>
    <row r="786" spans="1:10" x14ac:dyDescent="0.2">
      <c r="A786">
        <v>10789</v>
      </c>
      <c r="B786" t="s">
        <v>1</v>
      </c>
      <c r="C786">
        <v>31</v>
      </c>
      <c r="D786" s="3">
        <v>163.69999999999999</v>
      </c>
      <c r="E786" s="3">
        <v>129</v>
      </c>
      <c r="F786" t="s">
        <v>6</v>
      </c>
      <c r="G786" s="2">
        <v>3756.63</v>
      </c>
      <c r="H786">
        <v>0</v>
      </c>
      <c r="I786" t="s">
        <v>5</v>
      </c>
      <c r="J786" s="1"/>
    </row>
    <row r="787" spans="1:10" x14ac:dyDescent="0.2">
      <c r="A787">
        <v>10790</v>
      </c>
      <c r="B787" t="s">
        <v>2</v>
      </c>
      <c r="C787">
        <v>23</v>
      </c>
      <c r="D787" s="3">
        <v>171</v>
      </c>
      <c r="E787" s="3">
        <v>261.3</v>
      </c>
      <c r="F787" t="s">
        <v>7</v>
      </c>
      <c r="G787" s="2">
        <v>21595.39</v>
      </c>
      <c r="H787">
        <v>0</v>
      </c>
      <c r="I787" t="s">
        <v>5</v>
      </c>
      <c r="J787" s="1"/>
    </row>
    <row r="788" spans="1:10" x14ac:dyDescent="0.2">
      <c r="A788">
        <v>10791</v>
      </c>
      <c r="B788" t="s">
        <v>0</v>
      </c>
      <c r="C788">
        <v>19</v>
      </c>
      <c r="D788" s="3">
        <v>178.4</v>
      </c>
      <c r="E788" s="3">
        <v>148.19999999999999</v>
      </c>
      <c r="F788" t="s">
        <v>6</v>
      </c>
      <c r="G788" s="2">
        <v>1744.47</v>
      </c>
      <c r="H788">
        <v>0</v>
      </c>
      <c r="I788" t="s">
        <v>5</v>
      </c>
      <c r="J788" s="1"/>
    </row>
    <row r="789" spans="1:10" x14ac:dyDescent="0.2">
      <c r="A789">
        <v>10792</v>
      </c>
      <c r="B789" t="s">
        <v>1</v>
      </c>
      <c r="C789">
        <v>44</v>
      </c>
      <c r="D789" s="3">
        <v>176.5</v>
      </c>
      <c r="E789" s="3">
        <v>198.9</v>
      </c>
      <c r="F789" t="s">
        <v>7</v>
      </c>
      <c r="G789" s="2">
        <v>7152.68</v>
      </c>
      <c r="H789">
        <v>1</v>
      </c>
      <c r="I789" t="s">
        <v>5</v>
      </c>
      <c r="J789" s="1"/>
    </row>
    <row r="790" spans="1:10" x14ac:dyDescent="0.2">
      <c r="A790">
        <v>10793</v>
      </c>
      <c r="B790" t="s">
        <v>0</v>
      </c>
      <c r="C790">
        <v>20</v>
      </c>
      <c r="D790" s="3">
        <v>182.7</v>
      </c>
      <c r="E790" s="3">
        <v>278.10000000000002</v>
      </c>
      <c r="F790" t="s">
        <v>7</v>
      </c>
      <c r="G790" s="2">
        <v>38344.57</v>
      </c>
      <c r="H790">
        <v>2</v>
      </c>
      <c r="I790" t="s">
        <v>4</v>
      </c>
      <c r="J790" s="1"/>
    </row>
    <row r="791" spans="1:10" x14ac:dyDescent="0.2">
      <c r="A791">
        <v>10794</v>
      </c>
      <c r="B791" t="s">
        <v>0</v>
      </c>
      <c r="C791">
        <v>48</v>
      </c>
      <c r="D791" s="3">
        <v>174.5</v>
      </c>
      <c r="E791" s="3">
        <v>167.7</v>
      </c>
      <c r="F791" t="s">
        <v>7</v>
      </c>
      <c r="G791" s="2">
        <v>8968.33</v>
      </c>
      <c r="H791">
        <v>2</v>
      </c>
      <c r="I791" t="s">
        <v>5</v>
      </c>
      <c r="J791" s="1"/>
    </row>
    <row r="792" spans="1:10" x14ac:dyDescent="0.2">
      <c r="A792">
        <v>10795</v>
      </c>
      <c r="B792" t="s">
        <v>1</v>
      </c>
      <c r="C792">
        <v>41</v>
      </c>
      <c r="D792" s="3">
        <v>176.9</v>
      </c>
      <c r="E792" s="3">
        <v>230</v>
      </c>
      <c r="F792" t="s">
        <v>7</v>
      </c>
      <c r="G792" s="2">
        <v>5709.17</v>
      </c>
      <c r="H792">
        <v>0</v>
      </c>
      <c r="I792" t="s">
        <v>5</v>
      </c>
      <c r="J792" s="1"/>
    </row>
    <row r="793" spans="1:10" x14ac:dyDescent="0.2">
      <c r="A793">
        <v>10796</v>
      </c>
      <c r="B793" t="s">
        <v>3</v>
      </c>
      <c r="C793">
        <v>38</v>
      </c>
      <c r="D793" s="3">
        <v>157.4</v>
      </c>
      <c r="E793" s="3">
        <v>120.89999999999999</v>
      </c>
      <c r="F793" t="s">
        <v>6</v>
      </c>
      <c r="G793" s="2">
        <v>7133.91</v>
      </c>
      <c r="H793">
        <v>2</v>
      </c>
      <c r="I793" t="s">
        <v>5</v>
      </c>
      <c r="J793" s="1"/>
    </row>
    <row r="794" spans="1:10" x14ac:dyDescent="0.2">
      <c r="A794">
        <v>10797</v>
      </c>
      <c r="B794" t="s">
        <v>1</v>
      </c>
      <c r="C794">
        <v>25</v>
      </c>
      <c r="D794" s="3">
        <v>172.9</v>
      </c>
      <c r="E794" s="3">
        <v>147.69999999999999</v>
      </c>
      <c r="F794" t="s">
        <v>6</v>
      </c>
      <c r="G794" s="2">
        <v>3227.13</v>
      </c>
      <c r="H794">
        <v>1</v>
      </c>
      <c r="I794" t="s">
        <v>5</v>
      </c>
      <c r="J794" s="1"/>
    </row>
    <row r="795" spans="1:10" x14ac:dyDescent="0.2">
      <c r="A795">
        <v>10798</v>
      </c>
      <c r="B795" t="s">
        <v>0</v>
      </c>
      <c r="C795">
        <v>39</v>
      </c>
      <c r="D795" s="3">
        <v>177.7</v>
      </c>
      <c r="E795" s="3">
        <v>274.90000000000003</v>
      </c>
      <c r="F795" t="s">
        <v>7</v>
      </c>
      <c r="G795" s="2">
        <v>7512.27</v>
      </c>
      <c r="H795">
        <v>4</v>
      </c>
      <c r="I795" t="s">
        <v>5</v>
      </c>
      <c r="J795" s="1"/>
    </row>
    <row r="796" spans="1:10" x14ac:dyDescent="0.2">
      <c r="A796">
        <v>10799</v>
      </c>
      <c r="B796" t="s">
        <v>3</v>
      </c>
      <c r="C796">
        <v>43</v>
      </c>
      <c r="D796" s="3">
        <v>169.4</v>
      </c>
      <c r="E796" s="3">
        <v>185.6</v>
      </c>
      <c r="F796" t="s">
        <v>6</v>
      </c>
      <c r="G796" s="2">
        <v>7325.05</v>
      </c>
      <c r="H796">
        <v>0</v>
      </c>
      <c r="I796" t="s">
        <v>5</v>
      </c>
      <c r="J796" s="1"/>
    </row>
    <row r="797" spans="1:10" x14ac:dyDescent="0.2">
      <c r="A797">
        <v>10800</v>
      </c>
      <c r="B797" t="s">
        <v>0</v>
      </c>
      <c r="C797">
        <v>61</v>
      </c>
      <c r="D797" s="3">
        <v>160.79999999999998</v>
      </c>
      <c r="E797" s="3">
        <v>216.9</v>
      </c>
      <c r="F797" t="s">
        <v>7</v>
      </c>
      <c r="G797" s="2">
        <v>27941.289999999997</v>
      </c>
      <c r="H797">
        <v>3</v>
      </c>
      <c r="I797" t="s">
        <v>5</v>
      </c>
      <c r="J797" s="1"/>
    </row>
    <row r="798" spans="1:10" x14ac:dyDescent="0.2">
      <c r="A798">
        <v>10801</v>
      </c>
      <c r="B798" t="s">
        <v>0</v>
      </c>
      <c r="C798">
        <v>19</v>
      </c>
      <c r="D798" s="3">
        <v>177.6</v>
      </c>
      <c r="E798" s="3">
        <v>234.6</v>
      </c>
      <c r="F798" t="s">
        <v>7</v>
      </c>
      <c r="G798" s="2">
        <v>1253.94</v>
      </c>
      <c r="H798">
        <v>0</v>
      </c>
      <c r="I798" t="s">
        <v>5</v>
      </c>
      <c r="J798" s="1"/>
    </row>
    <row r="799" spans="1:10" x14ac:dyDescent="0.2">
      <c r="A799">
        <v>10802</v>
      </c>
      <c r="B799" t="s">
        <v>0</v>
      </c>
      <c r="C799">
        <v>62</v>
      </c>
      <c r="D799" s="3">
        <v>177.9</v>
      </c>
      <c r="E799" s="3">
        <v>316.90000000000003</v>
      </c>
      <c r="F799" t="s">
        <v>6</v>
      </c>
      <c r="G799" s="2">
        <v>13470.86</v>
      </c>
      <c r="H799">
        <v>0</v>
      </c>
      <c r="I799" t="s">
        <v>5</v>
      </c>
      <c r="J799" s="1"/>
    </row>
    <row r="800" spans="1:10" x14ac:dyDescent="0.2">
      <c r="A800">
        <v>10803</v>
      </c>
      <c r="B800" t="s">
        <v>0</v>
      </c>
      <c r="C800">
        <v>20</v>
      </c>
      <c r="D800" s="3">
        <v>168.9</v>
      </c>
      <c r="E800" s="3">
        <v>209.5</v>
      </c>
      <c r="F800" t="s">
        <v>7</v>
      </c>
      <c r="G800" s="2">
        <v>1980.07</v>
      </c>
      <c r="H800">
        <v>1</v>
      </c>
      <c r="I800" t="s">
        <v>5</v>
      </c>
      <c r="J800" s="1"/>
    </row>
    <row r="801" spans="1:10" x14ac:dyDescent="0.2">
      <c r="A801">
        <v>10804</v>
      </c>
      <c r="B801" t="s">
        <v>1</v>
      </c>
      <c r="C801">
        <v>59</v>
      </c>
      <c r="D801" s="3">
        <v>172.7</v>
      </c>
      <c r="E801" s="3">
        <v>250.2</v>
      </c>
      <c r="F801" t="s">
        <v>7</v>
      </c>
      <c r="G801" s="2">
        <v>12928.800000000001</v>
      </c>
      <c r="H801">
        <v>2</v>
      </c>
      <c r="I801" t="s">
        <v>5</v>
      </c>
      <c r="J801" s="1"/>
    </row>
    <row r="802" spans="1:10" x14ac:dyDescent="0.2">
      <c r="A802">
        <v>10805</v>
      </c>
      <c r="B802" t="s">
        <v>3</v>
      </c>
      <c r="C802">
        <v>36</v>
      </c>
      <c r="D802" s="3">
        <v>152.6</v>
      </c>
      <c r="E802" s="3">
        <v>177.29999999999998</v>
      </c>
      <c r="F802" t="s">
        <v>6</v>
      </c>
      <c r="G802" s="2">
        <v>5469.01</v>
      </c>
      <c r="H802">
        <v>0</v>
      </c>
      <c r="I802" t="s">
        <v>5</v>
      </c>
      <c r="J802" s="1"/>
    </row>
    <row r="803" spans="1:10" x14ac:dyDescent="0.2">
      <c r="A803">
        <v>10806</v>
      </c>
      <c r="B803" t="s">
        <v>3</v>
      </c>
      <c r="C803">
        <v>46</v>
      </c>
      <c r="D803" s="3">
        <v>161.1</v>
      </c>
      <c r="E803" s="3">
        <v>172.79999999999998</v>
      </c>
      <c r="F803" t="s">
        <v>6</v>
      </c>
      <c r="G803" s="2">
        <v>8823.99</v>
      </c>
      <c r="H803">
        <v>1</v>
      </c>
      <c r="I803" t="s">
        <v>5</v>
      </c>
      <c r="J803" s="1"/>
    </row>
    <row r="804" spans="1:10" x14ac:dyDescent="0.2">
      <c r="A804">
        <v>10807</v>
      </c>
      <c r="B804" t="s">
        <v>3</v>
      </c>
      <c r="C804">
        <v>59</v>
      </c>
      <c r="D804" s="3">
        <v>168.7</v>
      </c>
      <c r="E804" s="3">
        <v>202.6</v>
      </c>
      <c r="F804" t="s">
        <v>6</v>
      </c>
      <c r="G804" s="2">
        <v>12815.45</v>
      </c>
      <c r="H804">
        <v>0</v>
      </c>
      <c r="I804" t="s">
        <v>5</v>
      </c>
      <c r="J804" s="1"/>
    </row>
    <row r="805" spans="1:10" x14ac:dyDescent="0.2">
      <c r="A805">
        <v>10808</v>
      </c>
      <c r="B805" t="s">
        <v>2</v>
      </c>
      <c r="C805">
        <v>33</v>
      </c>
      <c r="D805" s="3">
        <v>160.79999999999998</v>
      </c>
      <c r="E805" s="3">
        <v>122.89999999999999</v>
      </c>
      <c r="F805" t="s">
        <v>6</v>
      </c>
      <c r="G805" s="2">
        <v>55135.41</v>
      </c>
      <c r="H805">
        <v>0</v>
      </c>
      <c r="I805" t="s">
        <v>4</v>
      </c>
      <c r="J805" s="1"/>
    </row>
    <row r="806" spans="1:10" x14ac:dyDescent="0.2">
      <c r="A806">
        <v>10809</v>
      </c>
      <c r="B806" t="s">
        <v>3</v>
      </c>
      <c r="C806">
        <v>21</v>
      </c>
      <c r="D806" s="3">
        <v>155.29999999999998</v>
      </c>
      <c r="E806" s="3">
        <v>117.6</v>
      </c>
      <c r="F806" t="s">
        <v>7</v>
      </c>
      <c r="G806" s="2">
        <v>3861.21</v>
      </c>
      <c r="H806">
        <v>3</v>
      </c>
      <c r="I806" t="s">
        <v>5</v>
      </c>
      <c r="J806" s="1"/>
    </row>
    <row r="807" spans="1:10" x14ac:dyDescent="0.2">
      <c r="A807">
        <v>10810</v>
      </c>
      <c r="B807" t="s">
        <v>3</v>
      </c>
      <c r="C807">
        <v>25</v>
      </c>
      <c r="D807" s="3">
        <v>160.6</v>
      </c>
      <c r="E807" s="3">
        <v>177.1</v>
      </c>
      <c r="F807" t="s">
        <v>7</v>
      </c>
      <c r="G807" s="2">
        <v>3309.8</v>
      </c>
      <c r="H807">
        <v>1</v>
      </c>
      <c r="I807" t="s">
        <v>5</v>
      </c>
      <c r="J807" s="1"/>
    </row>
    <row r="808" spans="1:10" x14ac:dyDescent="0.2">
      <c r="A808">
        <v>10811</v>
      </c>
      <c r="B808" t="s">
        <v>2</v>
      </c>
      <c r="C808">
        <v>41</v>
      </c>
      <c r="D808" s="3">
        <v>159.1</v>
      </c>
      <c r="E808" s="3">
        <v>212.4</v>
      </c>
      <c r="F808" t="s">
        <v>7</v>
      </c>
      <c r="G808" s="2">
        <v>6664.6900000000005</v>
      </c>
      <c r="H808">
        <v>1</v>
      </c>
      <c r="I808" t="s">
        <v>5</v>
      </c>
      <c r="J808" s="1"/>
    </row>
    <row r="809" spans="1:10" x14ac:dyDescent="0.2">
      <c r="A809">
        <v>10812</v>
      </c>
      <c r="B809" t="s">
        <v>0</v>
      </c>
      <c r="C809">
        <v>34</v>
      </c>
      <c r="D809" s="3">
        <v>172.79999999999998</v>
      </c>
      <c r="E809" s="3">
        <v>277.3</v>
      </c>
      <c r="F809" t="s">
        <v>6</v>
      </c>
      <c r="G809" s="2">
        <v>6196.45</v>
      </c>
      <c r="H809">
        <v>3</v>
      </c>
      <c r="I809" t="s">
        <v>5</v>
      </c>
      <c r="J809" s="1"/>
    </row>
    <row r="810" spans="1:10" x14ac:dyDescent="0.2">
      <c r="A810">
        <v>10813</v>
      </c>
      <c r="B810" t="s">
        <v>2</v>
      </c>
      <c r="C810">
        <v>19</v>
      </c>
      <c r="D810" s="3">
        <v>170</v>
      </c>
      <c r="E810" s="3">
        <v>156.29999999999998</v>
      </c>
      <c r="F810" t="s">
        <v>7</v>
      </c>
      <c r="G810" s="2">
        <v>1627.29</v>
      </c>
      <c r="H810">
        <v>0</v>
      </c>
      <c r="I810" t="s">
        <v>5</v>
      </c>
      <c r="J810" s="1"/>
    </row>
    <row r="811" spans="1:10" x14ac:dyDescent="0.2">
      <c r="A811">
        <v>10814</v>
      </c>
      <c r="B811" t="s">
        <v>0</v>
      </c>
      <c r="C811">
        <v>19</v>
      </c>
      <c r="D811" s="3">
        <v>173.5</v>
      </c>
      <c r="E811" s="3">
        <v>279.40000000000003</v>
      </c>
      <c r="F811" t="s">
        <v>7</v>
      </c>
      <c r="G811" s="2">
        <v>16297.85</v>
      </c>
      <c r="H811">
        <v>0</v>
      </c>
      <c r="I811" t="s">
        <v>4</v>
      </c>
      <c r="J811" s="1"/>
    </row>
    <row r="812" spans="1:10" x14ac:dyDescent="0.2">
      <c r="A812">
        <v>10815</v>
      </c>
      <c r="B812" t="s">
        <v>0</v>
      </c>
      <c r="C812">
        <v>24</v>
      </c>
      <c r="D812" s="3">
        <v>176.79999999999998</v>
      </c>
      <c r="E812" s="3">
        <v>218.7</v>
      </c>
      <c r="F812" t="s">
        <v>6</v>
      </c>
      <c r="G812" s="2">
        <v>18955.23</v>
      </c>
      <c r="H812">
        <v>0</v>
      </c>
      <c r="I812" t="s">
        <v>5</v>
      </c>
      <c r="J812" s="1"/>
    </row>
    <row r="813" spans="1:10" x14ac:dyDescent="0.2">
      <c r="A813">
        <v>10816</v>
      </c>
      <c r="B813" t="s">
        <v>3</v>
      </c>
      <c r="C813">
        <v>18</v>
      </c>
      <c r="D813" s="3">
        <v>164.29999999999998</v>
      </c>
      <c r="E813" s="3">
        <v>201.9</v>
      </c>
      <c r="F813" t="s">
        <v>7</v>
      </c>
      <c r="G813" s="2">
        <v>12890.06</v>
      </c>
      <c r="H813">
        <v>0</v>
      </c>
      <c r="I813" t="s">
        <v>5</v>
      </c>
      <c r="J813" s="1"/>
    </row>
    <row r="814" spans="1:10" x14ac:dyDescent="0.2">
      <c r="A814">
        <v>10817</v>
      </c>
      <c r="B814" t="s">
        <v>2</v>
      </c>
      <c r="C814">
        <v>29</v>
      </c>
      <c r="D814" s="3">
        <v>162.29999999999998</v>
      </c>
      <c r="E814" s="3">
        <v>149.79999999999998</v>
      </c>
      <c r="F814" t="s">
        <v>7</v>
      </c>
      <c r="G814" s="2">
        <v>4433.3900000000003</v>
      </c>
      <c r="H814">
        <v>2</v>
      </c>
      <c r="I814" t="s">
        <v>5</v>
      </c>
      <c r="J814" s="1"/>
    </row>
    <row r="815" spans="1:10" x14ac:dyDescent="0.2">
      <c r="A815">
        <v>10818</v>
      </c>
      <c r="B815" t="s">
        <v>1</v>
      </c>
      <c r="C815">
        <v>48</v>
      </c>
      <c r="D815" s="3">
        <v>162.69999999999999</v>
      </c>
      <c r="E815" s="3">
        <v>179.1</v>
      </c>
      <c r="F815" t="s">
        <v>7</v>
      </c>
      <c r="G815" s="2">
        <v>21223.679999999997</v>
      </c>
      <c r="H815">
        <v>0</v>
      </c>
      <c r="I815" t="s">
        <v>4</v>
      </c>
      <c r="J815" s="1"/>
    </row>
    <row r="816" spans="1:10" x14ac:dyDescent="0.2">
      <c r="A816">
        <v>10819</v>
      </c>
      <c r="B816" t="s">
        <v>1</v>
      </c>
      <c r="C816">
        <v>40</v>
      </c>
      <c r="D816" s="3">
        <v>172.79999999999998</v>
      </c>
      <c r="E816" s="3">
        <v>171.9</v>
      </c>
      <c r="F816" t="s">
        <v>6</v>
      </c>
      <c r="G816" s="2">
        <v>5920.1100000000006</v>
      </c>
      <c r="H816">
        <v>0</v>
      </c>
      <c r="I816" t="s">
        <v>5</v>
      </c>
      <c r="J816" s="1"/>
    </row>
    <row r="817" spans="1:10" x14ac:dyDescent="0.2">
      <c r="A817">
        <v>10820</v>
      </c>
      <c r="B817" t="s">
        <v>0</v>
      </c>
      <c r="C817">
        <v>50</v>
      </c>
      <c r="D817" s="3">
        <v>180.7</v>
      </c>
      <c r="E817" s="3">
        <v>245.29999999999998</v>
      </c>
      <c r="F817" t="s">
        <v>6</v>
      </c>
      <c r="G817" s="2">
        <v>11299.35</v>
      </c>
      <c r="H817">
        <v>4</v>
      </c>
      <c r="I817" t="s">
        <v>5</v>
      </c>
      <c r="J817" s="1"/>
    </row>
    <row r="818" spans="1:10" x14ac:dyDescent="0.2">
      <c r="A818">
        <v>10821</v>
      </c>
      <c r="B818" t="s">
        <v>2</v>
      </c>
      <c r="C818">
        <v>52</v>
      </c>
      <c r="D818" s="3">
        <v>169.79999999999998</v>
      </c>
      <c r="E818" s="3">
        <v>209.1</v>
      </c>
      <c r="F818" t="s">
        <v>7</v>
      </c>
      <c r="G818" s="2">
        <v>26467.1</v>
      </c>
      <c r="H818">
        <v>2</v>
      </c>
      <c r="I818" t="s">
        <v>5</v>
      </c>
      <c r="J818" s="1"/>
    </row>
    <row r="819" spans="1:10" x14ac:dyDescent="0.2">
      <c r="A819">
        <v>10822</v>
      </c>
      <c r="B819" t="s">
        <v>2</v>
      </c>
      <c r="C819">
        <v>20</v>
      </c>
      <c r="D819" s="3">
        <v>158.6</v>
      </c>
      <c r="E819" s="3">
        <v>143</v>
      </c>
      <c r="F819" t="s">
        <v>6</v>
      </c>
      <c r="G819" s="2">
        <v>2261.5700000000002</v>
      </c>
      <c r="H819">
        <v>0</v>
      </c>
      <c r="I819" t="s">
        <v>5</v>
      </c>
      <c r="J819" s="1"/>
    </row>
    <row r="820" spans="1:10" x14ac:dyDescent="0.2">
      <c r="A820">
        <v>10823</v>
      </c>
      <c r="B820" t="s">
        <v>1</v>
      </c>
      <c r="C820">
        <v>46</v>
      </c>
      <c r="D820" s="3">
        <v>185.2</v>
      </c>
      <c r="E820" s="3">
        <v>224.1</v>
      </c>
      <c r="F820" t="s">
        <v>7</v>
      </c>
      <c r="G820" s="2">
        <v>8347.17</v>
      </c>
      <c r="H820">
        <v>2</v>
      </c>
      <c r="I820" t="s">
        <v>5</v>
      </c>
      <c r="J820" s="1"/>
    </row>
    <row r="821" spans="1:10" x14ac:dyDescent="0.2">
      <c r="A821">
        <v>10824</v>
      </c>
      <c r="B821" t="s">
        <v>2</v>
      </c>
      <c r="C821">
        <v>33</v>
      </c>
      <c r="D821" s="3">
        <v>154.6</v>
      </c>
      <c r="E821" s="3">
        <v>154.19999999999999</v>
      </c>
      <c r="F821" t="s">
        <v>7</v>
      </c>
      <c r="G821" s="2">
        <v>5257.51</v>
      </c>
      <c r="H821">
        <v>2</v>
      </c>
      <c r="I821" t="s">
        <v>5</v>
      </c>
      <c r="J821" s="1"/>
    </row>
    <row r="822" spans="1:10" x14ac:dyDescent="0.2">
      <c r="A822">
        <v>10825</v>
      </c>
      <c r="B822" t="s">
        <v>2</v>
      </c>
      <c r="C822">
        <v>38</v>
      </c>
      <c r="D822" s="3">
        <v>167.29999999999998</v>
      </c>
      <c r="E822" s="3">
        <v>245.5</v>
      </c>
      <c r="F822" t="s">
        <v>7</v>
      </c>
      <c r="G822" s="2">
        <v>6457.85</v>
      </c>
      <c r="H822">
        <v>2</v>
      </c>
      <c r="I822" t="s">
        <v>5</v>
      </c>
      <c r="J822" s="1"/>
    </row>
    <row r="823" spans="1:10" x14ac:dyDescent="0.2">
      <c r="A823">
        <v>10826</v>
      </c>
      <c r="B823" t="s">
        <v>2</v>
      </c>
      <c r="C823">
        <v>44</v>
      </c>
      <c r="D823" s="3">
        <v>158.19999999999999</v>
      </c>
      <c r="E823" s="3">
        <v>142.9</v>
      </c>
      <c r="F823" t="s">
        <v>7</v>
      </c>
      <c r="G823" s="2">
        <v>8116.27</v>
      </c>
      <c r="H823">
        <v>2</v>
      </c>
      <c r="I823" t="s">
        <v>5</v>
      </c>
      <c r="J823" s="1"/>
    </row>
    <row r="824" spans="1:10" x14ac:dyDescent="0.2">
      <c r="A824">
        <v>10827</v>
      </c>
      <c r="B824" t="s">
        <v>1</v>
      </c>
      <c r="C824">
        <v>34</v>
      </c>
      <c r="D824" s="3">
        <v>170.2</v>
      </c>
      <c r="E824" s="3">
        <v>145</v>
      </c>
      <c r="F824" t="s">
        <v>7</v>
      </c>
      <c r="G824" s="2">
        <v>3935.1800000000003</v>
      </c>
      <c r="H824">
        <v>0</v>
      </c>
      <c r="I824" t="s">
        <v>5</v>
      </c>
      <c r="J824" s="1"/>
    </row>
    <row r="825" spans="1:10" x14ac:dyDescent="0.2">
      <c r="A825">
        <v>10828</v>
      </c>
      <c r="B825" t="s">
        <v>2</v>
      </c>
      <c r="C825">
        <v>44</v>
      </c>
      <c r="D825" s="3">
        <v>165.1</v>
      </c>
      <c r="E825" s="3">
        <v>179.7</v>
      </c>
      <c r="F825" t="s">
        <v>7</v>
      </c>
      <c r="G825" s="2">
        <v>7518.0300000000007</v>
      </c>
      <c r="H825">
        <v>1</v>
      </c>
      <c r="I825" t="s">
        <v>5</v>
      </c>
      <c r="J825" s="1"/>
    </row>
    <row r="826" spans="1:10" x14ac:dyDescent="0.2">
      <c r="A826">
        <v>10829</v>
      </c>
      <c r="B826" t="s">
        <v>2</v>
      </c>
      <c r="C826">
        <v>19</v>
      </c>
      <c r="D826" s="3">
        <v>184.6</v>
      </c>
      <c r="E826" s="3">
        <v>264.3</v>
      </c>
      <c r="F826" t="s">
        <v>7</v>
      </c>
      <c r="G826" s="2">
        <v>16450.899999999998</v>
      </c>
      <c r="H826">
        <v>1</v>
      </c>
      <c r="I826" t="s">
        <v>4</v>
      </c>
      <c r="J826" s="1"/>
    </row>
    <row r="827" spans="1:10" x14ac:dyDescent="0.2">
      <c r="A827">
        <v>10830</v>
      </c>
      <c r="B827" t="s">
        <v>0</v>
      </c>
      <c r="C827">
        <v>48</v>
      </c>
      <c r="D827" s="3">
        <v>176</v>
      </c>
      <c r="E827" s="3">
        <v>234.4</v>
      </c>
      <c r="F827" t="s">
        <v>7</v>
      </c>
      <c r="G827" s="2">
        <v>9563.0300000000007</v>
      </c>
      <c r="H827">
        <v>3</v>
      </c>
      <c r="I827" t="s">
        <v>5</v>
      </c>
      <c r="J827" s="1"/>
    </row>
    <row r="828" spans="1:10" x14ac:dyDescent="0.2">
      <c r="A828">
        <v>10831</v>
      </c>
      <c r="B828" t="s">
        <v>0</v>
      </c>
      <c r="C828">
        <v>19</v>
      </c>
      <c r="D828" s="3">
        <v>164.5</v>
      </c>
      <c r="E828" s="3">
        <v>191.4</v>
      </c>
      <c r="F828" t="s">
        <v>7</v>
      </c>
      <c r="G828" s="2">
        <v>1252.4100000000001</v>
      </c>
      <c r="H828">
        <v>0</v>
      </c>
      <c r="I828" t="s">
        <v>5</v>
      </c>
      <c r="J828" s="1"/>
    </row>
    <row r="829" spans="1:10" x14ac:dyDescent="0.2">
      <c r="A829">
        <v>10832</v>
      </c>
      <c r="B829" t="s">
        <v>2</v>
      </c>
      <c r="C829">
        <v>58</v>
      </c>
      <c r="D829" s="3">
        <v>171.9</v>
      </c>
      <c r="E829" s="3">
        <v>211</v>
      </c>
      <c r="F829" t="s">
        <v>6</v>
      </c>
      <c r="G829" s="2">
        <v>12235.84</v>
      </c>
      <c r="H829">
        <v>0</v>
      </c>
      <c r="I829" t="s">
        <v>5</v>
      </c>
      <c r="J829" s="1"/>
    </row>
    <row r="830" spans="1:10" x14ac:dyDescent="0.2">
      <c r="A830">
        <v>10833</v>
      </c>
      <c r="B830" t="s">
        <v>3</v>
      </c>
      <c r="C830">
        <v>45</v>
      </c>
      <c r="D830" s="3">
        <v>168.29999999999998</v>
      </c>
      <c r="E830" s="3">
        <v>186.2</v>
      </c>
      <c r="F830" t="s">
        <v>6</v>
      </c>
      <c r="G830" s="2">
        <v>9095.07</v>
      </c>
      <c r="H830">
        <v>2</v>
      </c>
      <c r="I830" t="s">
        <v>5</v>
      </c>
      <c r="J830" s="1"/>
    </row>
    <row r="831" spans="1:10" x14ac:dyDescent="0.2">
      <c r="A831">
        <v>10834</v>
      </c>
      <c r="B831" t="s">
        <v>0</v>
      </c>
      <c r="C831">
        <v>52</v>
      </c>
      <c r="D831" s="3">
        <v>168.2</v>
      </c>
      <c r="E831" s="3">
        <v>134.1</v>
      </c>
      <c r="F831" t="s">
        <v>6</v>
      </c>
      <c r="G831" s="2">
        <v>11411.69</v>
      </c>
      <c r="H831">
        <v>3</v>
      </c>
      <c r="I831" t="s">
        <v>5</v>
      </c>
      <c r="J831" s="1"/>
    </row>
    <row r="832" spans="1:10" x14ac:dyDescent="0.2">
      <c r="A832">
        <v>10835</v>
      </c>
      <c r="B832" t="s">
        <v>2</v>
      </c>
      <c r="C832">
        <v>51</v>
      </c>
      <c r="D832" s="3">
        <v>157.79999999999998</v>
      </c>
      <c r="E832" s="3">
        <v>176.79999999999998</v>
      </c>
      <c r="F832" t="s">
        <v>6</v>
      </c>
      <c r="G832" s="2">
        <v>11436.74</v>
      </c>
      <c r="H832">
        <v>3</v>
      </c>
      <c r="I832" t="s">
        <v>5</v>
      </c>
      <c r="J832" s="1"/>
    </row>
    <row r="833" spans="1:10" x14ac:dyDescent="0.2">
      <c r="A833">
        <v>10836</v>
      </c>
      <c r="B833" t="s">
        <v>0</v>
      </c>
      <c r="C833">
        <v>56</v>
      </c>
      <c r="D833" s="3">
        <v>191.9</v>
      </c>
      <c r="E833" s="3">
        <v>301.8</v>
      </c>
      <c r="F833" t="s">
        <v>6</v>
      </c>
      <c r="G833" s="2">
        <v>11674.13</v>
      </c>
      <c r="H833">
        <v>1</v>
      </c>
      <c r="I833" t="s">
        <v>5</v>
      </c>
      <c r="J833" s="1"/>
    </row>
    <row r="834" spans="1:10" x14ac:dyDescent="0.2">
      <c r="A834">
        <v>10837</v>
      </c>
      <c r="B834" t="s">
        <v>2</v>
      </c>
      <c r="C834">
        <v>27</v>
      </c>
      <c r="D834" s="3">
        <v>149.69999999999999</v>
      </c>
      <c r="E834" s="3">
        <v>91.3</v>
      </c>
      <c r="F834" t="s">
        <v>6</v>
      </c>
      <c r="G834" s="2">
        <v>18804.759999999998</v>
      </c>
      <c r="H834">
        <v>3</v>
      </c>
      <c r="I834" t="s">
        <v>5</v>
      </c>
      <c r="J834" s="1"/>
    </row>
    <row r="835" spans="1:10" x14ac:dyDescent="0.2">
      <c r="A835">
        <v>10838</v>
      </c>
      <c r="B835" t="s">
        <v>0</v>
      </c>
      <c r="C835">
        <v>36</v>
      </c>
      <c r="D835" s="3">
        <v>183.79999999999998</v>
      </c>
      <c r="E835" s="3">
        <v>276.10000000000002</v>
      </c>
      <c r="F835" t="s">
        <v>6</v>
      </c>
      <c r="G835" s="2">
        <v>18608.269999999997</v>
      </c>
      <c r="H835">
        <v>2</v>
      </c>
      <c r="I835" t="s">
        <v>4</v>
      </c>
      <c r="J835" s="1"/>
    </row>
    <row r="836" spans="1:10" x14ac:dyDescent="0.2">
      <c r="A836">
        <v>10839</v>
      </c>
      <c r="B836" t="s">
        <v>1</v>
      </c>
      <c r="C836">
        <v>21</v>
      </c>
      <c r="D836" s="3">
        <v>160.1</v>
      </c>
      <c r="E836" s="3">
        <v>169.1</v>
      </c>
      <c r="F836" t="s">
        <v>7</v>
      </c>
      <c r="G836" s="2">
        <v>16586.5</v>
      </c>
      <c r="H836">
        <v>0</v>
      </c>
      <c r="I836" t="s">
        <v>5</v>
      </c>
      <c r="J836" s="1"/>
    </row>
    <row r="837" spans="1:10" x14ac:dyDescent="0.2">
      <c r="A837">
        <v>10840</v>
      </c>
      <c r="B837" t="s">
        <v>0</v>
      </c>
      <c r="C837">
        <v>19</v>
      </c>
      <c r="D837" s="3">
        <v>173</v>
      </c>
      <c r="E837" s="3">
        <v>160.29999999999998</v>
      </c>
      <c r="F837" t="s">
        <v>7</v>
      </c>
      <c r="G837" s="2">
        <v>1242.82</v>
      </c>
      <c r="H837">
        <v>0</v>
      </c>
      <c r="I837" t="s">
        <v>5</v>
      </c>
      <c r="J837" s="1"/>
    </row>
    <row r="838" spans="1:10" x14ac:dyDescent="0.2">
      <c r="A838">
        <v>10841</v>
      </c>
      <c r="B838" t="s">
        <v>0</v>
      </c>
      <c r="C838">
        <v>60</v>
      </c>
      <c r="D838" s="3">
        <v>182.1</v>
      </c>
      <c r="E838" s="3">
        <v>254.1</v>
      </c>
      <c r="F838" t="s">
        <v>7</v>
      </c>
      <c r="G838" s="2">
        <v>12146.98</v>
      </c>
      <c r="H838">
        <v>0</v>
      </c>
      <c r="I838" t="s">
        <v>5</v>
      </c>
      <c r="J838" s="1"/>
    </row>
    <row r="839" spans="1:10" x14ac:dyDescent="0.2">
      <c r="A839">
        <v>10842</v>
      </c>
      <c r="B839" t="s">
        <v>1</v>
      </c>
      <c r="C839">
        <v>31</v>
      </c>
      <c r="D839" s="3">
        <v>182.79999999999998</v>
      </c>
      <c r="E839" s="3">
        <v>198.79999999999998</v>
      </c>
      <c r="F839" t="s">
        <v>6</v>
      </c>
      <c r="G839" s="2">
        <v>4949.76</v>
      </c>
      <c r="H839">
        <v>2</v>
      </c>
      <c r="I839" t="s">
        <v>5</v>
      </c>
      <c r="J839" s="1"/>
    </row>
    <row r="840" spans="1:10" x14ac:dyDescent="0.2">
      <c r="A840">
        <v>10843</v>
      </c>
      <c r="B840" t="s">
        <v>2</v>
      </c>
      <c r="C840">
        <v>23</v>
      </c>
      <c r="D840" s="3">
        <v>173.5</v>
      </c>
      <c r="E840" s="3">
        <v>245.5</v>
      </c>
      <c r="F840" t="s">
        <v>6</v>
      </c>
      <c r="G840" s="2">
        <v>18033.969999999998</v>
      </c>
      <c r="H840">
        <v>0</v>
      </c>
      <c r="I840" t="s">
        <v>4</v>
      </c>
      <c r="J840" s="1"/>
    </row>
    <row r="841" spans="1:10" x14ac:dyDescent="0.2">
      <c r="A841">
        <v>10844</v>
      </c>
      <c r="B841" t="s">
        <v>1</v>
      </c>
      <c r="C841">
        <v>51</v>
      </c>
      <c r="D841" s="3">
        <v>181.6</v>
      </c>
      <c r="E841" s="3">
        <v>216.79999999999998</v>
      </c>
      <c r="F841" t="s">
        <v>7</v>
      </c>
      <c r="G841" s="2">
        <v>22218.12</v>
      </c>
      <c r="H841">
        <v>1</v>
      </c>
      <c r="I841" t="s">
        <v>4</v>
      </c>
      <c r="J841" s="1"/>
    </row>
    <row r="842" spans="1:10" x14ac:dyDescent="0.2">
      <c r="A842">
        <v>10845</v>
      </c>
      <c r="B842" t="s">
        <v>2</v>
      </c>
      <c r="C842">
        <v>58</v>
      </c>
      <c r="D842" s="3">
        <v>180.2</v>
      </c>
      <c r="E842" s="3">
        <v>176</v>
      </c>
      <c r="F842" t="s">
        <v>7</v>
      </c>
      <c r="G842" s="2">
        <v>47496.5</v>
      </c>
      <c r="H842">
        <v>2</v>
      </c>
      <c r="I842" t="s">
        <v>4</v>
      </c>
      <c r="J842" s="1"/>
    </row>
    <row r="843" spans="1:10" x14ac:dyDescent="0.2">
      <c r="A843">
        <v>10846</v>
      </c>
      <c r="B843" t="s">
        <v>3</v>
      </c>
      <c r="C843">
        <v>61</v>
      </c>
      <c r="D843" s="3">
        <v>174</v>
      </c>
      <c r="E843" s="3">
        <v>155.19999999999999</v>
      </c>
      <c r="F843" t="s">
        <v>6</v>
      </c>
      <c r="G843" s="2">
        <v>13616.36</v>
      </c>
      <c r="H843">
        <v>0</v>
      </c>
      <c r="I843" t="s">
        <v>5</v>
      </c>
      <c r="J843" s="1"/>
    </row>
    <row r="844" spans="1:10" x14ac:dyDescent="0.2">
      <c r="A844">
        <v>10847</v>
      </c>
      <c r="B844" t="s">
        <v>2</v>
      </c>
      <c r="C844">
        <v>63</v>
      </c>
      <c r="D844" s="3">
        <v>159.69999999999999</v>
      </c>
      <c r="E844" s="3">
        <v>167.6</v>
      </c>
      <c r="F844" t="s">
        <v>6</v>
      </c>
      <c r="G844" s="2">
        <v>14254.61</v>
      </c>
      <c r="H844">
        <v>0</v>
      </c>
      <c r="I844" t="s">
        <v>5</v>
      </c>
      <c r="J844" s="1"/>
    </row>
    <row r="845" spans="1:10" x14ac:dyDescent="0.2">
      <c r="A845">
        <v>10848</v>
      </c>
      <c r="B845" t="s">
        <v>2</v>
      </c>
      <c r="C845">
        <v>59</v>
      </c>
      <c r="D845" s="3">
        <v>185.4</v>
      </c>
      <c r="E845" s="3">
        <v>258.40000000000003</v>
      </c>
      <c r="F845" t="s">
        <v>6</v>
      </c>
      <c r="G845" s="2">
        <v>25678.78</v>
      </c>
      <c r="H845">
        <v>0</v>
      </c>
      <c r="I845" t="s">
        <v>4</v>
      </c>
      <c r="J845" s="1"/>
    </row>
    <row r="846" spans="1:10" x14ac:dyDescent="0.2">
      <c r="A846">
        <v>10849</v>
      </c>
      <c r="B846" t="s">
        <v>1</v>
      </c>
      <c r="C846">
        <v>56</v>
      </c>
      <c r="D846" s="3">
        <v>177.79999999999998</v>
      </c>
      <c r="E846" s="3">
        <v>197.29999999999998</v>
      </c>
      <c r="F846" t="s">
        <v>7</v>
      </c>
      <c r="G846" s="2">
        <v>43813.87</v>
      </c>
      <c r="H846">
        <v>2</v>
      </c>
      <c r="I846" t="s">
        <v>4</v>
      </c>
      <c r="J846" s="1"/>
    </row>
    <row r="847" spans="1:10" x14ac:dyDescent="0.2">
      <c r="A847">
        <v>10850</v>
      </c>
      <c r="B847" t="s">
        <v>2</v>
      </c>
      <c r="C847">
        <v>46</v>
      </c>
      <c r="D847" s="3">
        <v>185.4</v>
      </c>
      <c r="E847" s="3">
        <v>300</v>
      </c>
      <c r="F847" t="s">
        <v>7</v>
      </c>
      <c r="G847" s="2">
        <v>40720.560000000005</v>
      </c>
      <c r="H847">
        <v>3</v>
      </c>
      <c r="I847" t="s">
        <v>4</v>
      </c>
      <c r="J847" s="1"/>
    </row>
    <row r="848" spans="1:10" x14ac:dyDescent="0.2">
      <c r="A848">
        <v>10851</v>
      </c>
      <c r="B848" t="s">
        <v>2</v>
      </c>
      <c r="C848">
        <v>40</v>
      </c>
      <c r="D848" s="3">
        <v>160.5</v>
      </c>
      <c r="E848" s="3">
        <v>182.4</v>
      </c>
      <c r="F848" t="s">
        <v>7</v>
      </c>
      <c r="G848" s="2">
        <v>6389.38</v>
      </c>
      <c r="H848">
        <v>1</v>
      </c>
      <c r="I848" t="s">
        <v>5</v>
      </c>
      <c r="J848" s="1"/>
    </row>
    <row r="849" spans="1:10" x14ac:dyDescent="0.2">
      <c r="A849">
        <v>10852</v>
      </c>
      <c r="B849" t="s">
        <v>3</v>
      </c>
      <c r="C849">
        <v>51</v>
      </c>
      <c r="D849" s="3">
        <v>156.29999999999998</v>
      </c>
      <c r="E849" s="3">
        <v>146.4</v>
      </c>
      <c r="F849" t="s">
        <v>7</v>
      </c>
      <c r="G849" s="2">
        <v>9964.06</v>
      </c>
      <c r="H849">
        <v>1</v>
      </c>
      <c r="I849" t="s">
        <v>5</v>
      </c>
      <c r="J849" s="1"/>
    </row>
    <row r="850" spans="1:10" x14ac:dyDescent="0.2">
      <c r="A850">
        <v>10853</v>
      </c>
      <c r="B850" t="s">
        <v>1</v>
      </c>
      <c r="C850">
        <v>49</v>
      </c>
      <c r="D850" s="3">
        <v>179.79999999999998</v>
      </c>
      <c r="E850" s="3">
        <v>184.1</v>
      </c>
      <c r="F850" t="s">
        <v>7</v>
      </c>
      <c r="G850" s="2">
        <v>8124.41</v>
      </c>
      <c r="H850">
        <v>0</v>
      </c>
      <c r="I850" t="s">
        <v>5</v>
      </c>
      <c r="J850" s="1"/>
    </row>
    <row r="851" spans="1:10" x14ac:dyDescent="0.2">
      <c r="A851">
        <v>10854</v>
      </c>
      <c r="B851" t="s">
        <v>2</v>
      </c>
      <c r="C851">
        <v>55</v>
      </c>
      <c r="D851" s="3">
        <v>165.1</v>
      </c>
      <c r="E851" s="3">
        <v>216.2</v>
      </c>
      <c r="F851" t="s">
        <v>7</v>
      </c>
      <c r="G851" s="2">
        <v>10594.51</v>
      </c>
      <c r="H851">
        <v>0</v>
      </c>
      <c r="I851" t="s">
        <v>5</v>
      </c>
      <c r="J851" s="1"/>
    </row>
    <row r="852" spans="1:10" x14ac:dyDescent="0.2">
      <c r="A852">
        <v>10855</v>
      </c>
      <c r="B852" t="s">
        <v>3</v>
      </c>
      <c r="C852">
        <v>23</v>
      </c>
      <c r="D852" s="3">
        <v>167.6</v>
      </c>
      <c r="E852" s="3">
        <v>178.2</v>
      </c>
      <c r="F852" t="s">
        <v>7</v>
      </c>
      <c r="G852" s="2">
        <v>2396.1000000000004</v>
      </c>
      <c r="H852">
        <v>0</v>
      </c>
      <c r="I852" t="s">
        <v>5</v>
      </c>
      <c r="J852" s="1"/>
    </row>
    <row r="853" spans="1:10" x14ac:dyDescent="0.2">
      <c r="A853">
        <v>10856</v>
      </c>
      <c r="B853" t="s">
        <v>0</v>
      </c>
      <c r="C853">
        <v>26</v>
      </c>
      <c r="D853" s="3">
        <v>178.7</v>
      </c>
      <c r="E853" s="3">
        <v>171.2</v>
      </c>
      <c r="F853" t="s">
        <v>7</v>
      </c>
      <c r="G853" s="2">
        <v>2302.3000000000002</v>
      </c>
      <c r="H853">
        <v>0</v>
      </c>
      <c r="I853" t="s">
        <v>5</v>
      </c>
      <c r="J853" s="1"/>
    </row>
    <row r="854" spans="1:10" x14ac:dyDescent="0.2">
      <c r="A854">
        <v>10857</v>
      </c>
      <c r="B854" t="s">
        <v>0</v>
      </c>
      <c r="C854">
        <v>29</v>
      </c>
      <c r="D854" s="3">
        <v>186</v>
      </c>
      <c r="E854" s="3">
        <v>250</v>
      </c>
      <c r="F854" t="s">
        <v>7</v>
      </c>
      <c r="G854" s="2">
        <v>36197.700000000004</v>
      </c>
      <c r="H854">
        <v>0</v>
      </c>
      <c r="I854" t="s">
        <v>4</v>
      </c>
      <c r="J854" s="1"/>
    </row>
    <row r="855" spans="1:10" x14ac:dyDescent="0.2">
      <c r="A855">
        <v>10858</v>
      </c>
      <c r="B855" t="s">
        <v>1</v>
      </c>
      <c r="C855">
        <v>36</v>
      </c>
      <c r="D855" s="3">
        <v>158.79999999999998</v>
      </c>
      <c r="E855" s="3">
        <v>137.6</v>
      </c>
      <c r="F855" t="s">
        <v>6</v>
      </c>
      <c r="G855" s="2">
        <v>5478.04</v>
      </c>
      <c r="H855">
        <v>1</v>
      </c>
      <c r="I855" t="s">
        <v>5</v>
      </c>
      <c r="J855" s="1"/>
    </row>
    <row r="856" spans="1:10" x14ac:dyDescent="0.2">
      <c r="A856">
        <v>10859</v>
      </c>
      <c r="B856" t="s">
        <v>1</v>
      </c>
      <c r="C856">
        <v>51</v>
      </c>
      <c r="D856" s="3">
        <v>159.1</v>
      </c>
      <c r="E856" s="3">
        <v>125.6</v>
      </c>
      <c r="F856" t="s">
        <v>6</v>
      </c>
      <c r="G856" s="2">
        <v>9283.57</v>
      </c>
      <c r="H856">
        <v>0</v>
      </c>
      <c r="I856" t="s">
        <v>5</v>
      </c>
      <c r="J856" s="1"/>
    </row>
    <row r="857" spans="1:10" x14ac:dyDescent="0.2">
      <c r="A857">
        <v>10860</v>
      </c>
      <c r="B857" t="s">
        <v>0</v>
      </c>
      <c r="C857">
        <v>41</v>
      </c>
      <c r="D857" s="3">
        <v>166.79999999999998</v>
      </c>
      <c r="E857" s="3">
        <v>193.6</v>
      </c>
      <c r="F857" t="s">
        <v>7</v>
      </c>
      <c r="G857" s="2">
        <v>6875.97</v>
      </c>
      <c r="H857">
        <v>2</v>
      </c>
      <c r="I857" t="s">
        <v>5</v>
      </c>
      <c r="J857" s="1"/>
    </row>
    <row r="858" spans="1:10" x14ac:dyDescent="0.2">
      <c r="A858">
        <v>10861</v>
      </c>
      <c r="B858" t="s">
        <v>0</v>
      </c>
      <c r="C858">
        <v>34</v>
      </c>
      <c r="D858" s="3">
        <v>179.1</v>
      </c>
      <c r="E858" s="3">
        <v>220.4</v>
      </c>
      <c r="F858" t="s">
        <v>6</v>
      </c>
      <c r="G858" s="2">
        <v>5003.8600000000006</v>
      </c>
      <c r="H858">
        <v>1</v>
      </c>
      <c r="I858" t="s">
        <v>5</v>
      </c>
      <c r="J858" s="1"/>
    </row>
    <row r="859" spans="1:10" x14ac:dyDescent="0.2">
      <c r="A859">
        <v>10862</v>
      </c>
      <c r="B859" t="s">
        <v>2</v>
      </c>
      <c r="C859">
        <v>53</v>
      </c>
      <c r="D859" s="3">
        <v>166.5</v>
      </c>
      <c r="E859" s="3">
        <v>203.6</v>
      </c>
      <c r="F859" t="s">
        <v>6</v>
      </c>
      <c r="G859" s="2">
        <v>10355.65</v>
      </c>
      <c r="H859">
        <v>0</v>
      </c>
      <c r="I859" t="s">
        <v>5</v>
      </c>
      <c r="J859" s="1"/>
    </row>
    <row r="860" spans="1:10" x14ac:dyDescent="0.2">
      <c r="A860">
        <v>10863</v>
      </c>
      <c r="B860" t="s">
        <v>1</v>
      </c>
      <c r="C860">
        <v>45</v>
      </c>
      <c r="D860" s="3">
        <v>153.5</v>
      </c>
      <c r="E860" s="3">
        <v>183.4</v>
      </c>
      <c r="F860" t="s">
        <v>7</v>
      </c>
      <c r="G860" s="2">
        <v>8605.3700000000008</v>
      </c>
      <c r="H860">
        <v>3</v>
      </c>
      <c r="I860" t="s">
        <v>5</v>
      </c>
      <c r="J860" s="1"/>
    </row>
    <row r="861" spans="1:10" x14ac:dyDescent="0.2">
      <c r="A861">
        <v>10864</v>
      </c>
      <c r="B861" t="s">
        <v>0</v>
      </c>
      <c r="C861">
        <v>29</v>
      </c>
      <c r="D861" s="3">
        <v>181.9</v>
      </c>
      <c r="E861" s="3">
        <v>226</v>
      </c>
      <c r="F861" t="s">
        <v>7</v>
      </c>
      <c r="G861" s="2">
        <v>2866.1000000000004</v>
      </c>
      <c r="H861">
        <v>0</v>
      </c>
      <c r="I861" t="s">
        <v>5</v>
      </c>
      <c r="J861" s="1"/>
    </row>
    <row r="862" spans="1:10" x14ac:dyDescent="0.2">
      <c r="A862">
        <v>10865</v>
      </c>
      <c r="B862" t="s">
        <v>3</v>
      </c>
      <c r="C862">
        <v>56</v>
      </c>
      <c r="D862" s="3">
        <v>176.1</v>
      </c>
      <c r="E862" s="3">
        <v>160</v>
      </c>
      <c r="F862" t="s">
        <v>7</v>
      </c>
      <c r="G862" s="2">
        <v>22412.649999999998</v>
      </c>
      <c r="H862">
        <v>0</v>
      </c>
      <c r="I862" t="s">
        <v>4</v>
      </c>
      <c r="J862" s="1"/>
    </row>
    <row r="863" spans="1:10" x14ac:dyDescent="0.2">
      <c r="A863">
        <v>10866</v>
      </c>
      <c r="B863" t="s">
        <v>1</v>
      </c>
      <c r="C863">
        <v>42</v>
      </c>
      <c r="D863" s="3">
        <v>168.2</v>
      </c>
      <c r="E863" s="3">
        <v>111.89999999999999</v>
      </c>
      <c r="F863" t="s">
        <v>7</v>
      </c>
      <c r="G863" s="2">
        <v>5966.89</v>
      </c>
      <c r="H863">
        <v>0</v>
      </c>
      <c r="I863" t="s">
        <v>5</v>
      </c>
      <c r="J863" s="1"/>
    </row>
    <row r="864" spans="1:10" x14ac:dyDescent="0.2">
      <c r="A864">
        <v>10867</v>
      </c>
      <c r="B864" t="s">
        <v>1</v>
      </c>
      <c r="C864">
        <v>36</v>
      </c>
      <c r="D864" s="3">
        <v>164.6</v>
      </c>
      <c r="E864" s="3">
        <v>154.29999999999998</v>
      </c>
      <c r="F864" t="s">
        <v>6</v>
      </c>
      <c r="G864" s="2">
        <v>4889.04</v>
      </c>
      <c r="H864">
        <v>0</v>
      </c>
      <c r="I864" t="s">
        <v>5</v>
      </c>
      <c r="J864" s="1"/>
    </row>
    <row r="865" spans="1:10" x14ac:dyDescent="0.2">
      <c r="A865">
        <v>10868</v>
      </c>
      <c r="B865" t="s">
        <v>0</v>
      </c>
      <c r="C865">
        <v>50</v>
      </c>
      <c r="D865" s="3">
        <v>192.7</v>
      </c>
      <c r="E865" s="3">
        <v>247.6</v>
      </c>
      <c r="F865" t="s">
        <v>6</v>
      </c>
      <c r="G865" s="2">
        <v>10118.43</v>
      </c>
      <c r="H865">
        <v>2</v>
      </c>
      <c r="I865" t="s">
        <v>5</v>
      </c>
      <c r="J865" s="1"/>
    </row>
    <row r="866" spans="1:10" x14ac:dyDescent="0.2">
      <c r="A866">
        <v>10869</v>
      </c>
      <c r="B866" t="s">
        <v>3</v>
      </c>
      <c r="C866">
        <v>36</v>
      </c>
      <c r="D866" s="3">
        <v>165.79999999999998</v>
      </c>
      <c r="E866" s="3">
        <v>173.79999999999998</v>
      </c>
      <c r="F866" t="s">
        <v>7</v>
      </c>
      <c r="G866" s="2">
        <v>20773.629999999997</v>
      </c>
      <c r="H866">
        <v>1</v>
      </c>
      <c r="I866" t="s">
        <v>4</v>
      </c>
      <c r="J866" s="1"/>
    </row>
    <row r="867" spans="1:10" x14ac:dyDescent="0.2">
      <c r="A867">
        <v>10870</v>
      </c>
      <c r="B867" t="s">
        <v>3</v>
      </c>
      <c r="C867">
        <v>32</v>
      </c>
      <c r="D867" s="3">
        <v>177.4</v>
      </c>
      <c r="E867" s="3">
        <v>179.2</v>
      </c>
      <c r="F867" t="s">
        <v>6</v>
      </c>
      <c r="G867" s="2">
        <v>5148.5600000000004</v>
      </c>
      <c r="H867">
        <v>1</v>
      </c>
      <c r="I867" t="s">
        <v>5</v>
      </c>
      <c r="J867" s="1"/>
    </row>
    <row r="868" spans="1:10" x14ac:dyDescent="0.2">
      <c r="A868">
        <v>10871</v>
      </c>
      <c r="B868" t="s">
        <v>3</v>
      </c>
      <c r="C868">
        <v>52</v>
      </c>
      <c r="D868" s="3">
        <v>167.5</v>
      </c>
      <c r="E868" s="3">
        <v>179.29999999999998</v>
      </c>
      <c r="F868" t="s">
        <v>7</v>
      </c>
      <c r="G868" s="2">
        <v>9722.77</v>
      </c>
      <c r="H868">
        <v>0</v>
      </c>
      <c r="I868" t="s">
        <v>5</v>
      </c>
      <c r="J868" s="1"/>
    </row>
    <row r="869" spans="1:10" x14ac:dyDescent="0.2">
      <c r="A869">
        <v>10872</v>
      </c>
      <c r="B869" t="s">
        <v>1</v>
      </c>
      <c r="C869">
        <v>23</v>
      </c>
      <c r="D869" s="3">
        <v>179.9</v>
      </c>
      <c r="E869" s="3">
        <v>204.7</v>
      </c>
      <c r="F869" t="s">
        <v>6</v>
      </c>
      <c r="G869" s="2">
        <v>36021.020000000004</v>
      </c>
      <c r="H869">
        <v>2</v>
      </c>
      <c r="I869" t="s">
        <v>4</v>
      </c>
      <c r="J869" s="1"/>
    </row>
    <row r="870" spans="1:10" x14ac:dyDescent="0.2">
      <c r="A870">
        <v>10873</v>
      </c>
      <c r="B870" t="s">
        <v>0</v>
      </c>
      <c r="C870">
        <v>19</v>
      </c>
      <c r="D870" s="3">
        <v>174.4</v>
      </c>
      <c r="E870" s="3">
        <v>222.29999999999998</v>
      </c>
      <c r="F870" t="s">
        <v>7</v>
      </c>
      <c r="G870" s="2">
        <v>1842.52</v>
      </c>
      <c r="H870">
        <v>1</v>
      </c>
      <c r="I870" t="s">
        <v>5</v>
      </c>
      <c r="J870" s="1"/>
    </row>
    <row r="871" spans="1:10" x14ac:dyDescent="0.2">
      <c r="A871">
        <v>10874</v>
      </c>
      <c r="B871" t="s">
        <v>1</v>
      </c>
      <c r="C871">
        <v>58</v>
      </c>
      <c r="D871" s="3">
        <v>166.2</v>
      </c>
      <c r="E871" s="3">
        <v>267.10000000000002</v>
      </c>
      <c r="F871" t="s">
        <v>7</v>
      </c>
      <c r="G871" s="2">
        <v>11946.630000000001</v>
      </c>
      <c r="H871">
        <v>1</v>
      </c>
      <c r="I871" t="s">
        <v>5</v>
      </c>
      <c r="J871" s="1"/>
    </row>
    <row r="872" spans="1:10" x14ac:dyDescent="0.2">
      <c r="A872">
        <v>10875</v>
      </c>
      <c r="B872" t="s">
        <v>1</v>
      </c>
      <c r="C872">
        <v>20</v>
      </c>
      <c r="D872" s="3">
        <v>167.7</v>
      </c>
      <c r="E872" s="3">
        <v>237.79999999999998</v>
      </c>
      <c r="F872" t="s">
        <v>6</v>
      </c>
      <c r="G872" s="2">
        <v>3056.3900000000003</v>
      </c>
      <c r="H872">
        <v>2</v>
      </c>
      <c r="I872" t="s">
        <v>5</v>
      </c>
      <c r="J872" s="1"/>
    </row>
    <row r="873" spans="1:10" x14ac:dyDescent="0.2">
      <c r="A873">
        <v>10876</v>
      </c>
      <c r="B873" t="s">
        <v>0</v>
      </c>
      <c r="C873">
        <v>54</v>
      </c>
      <c r="D873" s="3">
        <v>179.5</v>
      </c>
      <c r="E873" s="3">
        <v>218</v>
      </c>
      <c r="F873" t="s">
        <v>7</v>
      </c>
      <c r="G873" s="2">
        <v>9850.44</v>
      </c>
      <c r="H873">
        <v>0</v>
      </c>
      <c r="I873" t="s">
        <v>5</v>
      </c>
      <c r="J873" s="1"/>
    </row>
    <row r="874" spans="1:10" x14ac:dyDescent="0.2">
      <c r="A874">
        <v>10877</v>
      </c>
      <c r="B874" t="s">
        <v>0</v>
      </c>
      <c r="C874">
        <v>46</v>
      </c>
      <c r="D874" s="3">
        <v>177.29999999999998</v>
      </c>
      <c r="E874" s="3">
        <v>175.6</v>
      </c>
      <c r="F874" t="s">
        <v>7</v>
      </c>
      <c r="G874" s="2">
        <v>7147.1100000000006</v>
      </c>
      <c r="H874">
        <v>0</v>
      </c>
      <c r="I874" t="s">
        <v>5</v>
      </c>
      <c r="J874" s="1"/>
    </row>
    <row r="875" spans="1:10" x14ac:dyDescent="0.2">
      <c r="A875">
        <v>10878</v>
      </c>
      <c r="B875" t="s">
        <v>3</v>
      </c>
      <c r="C875">
        <v>36</v>
      </c>
      <c r="D875" s="3">
        <v>172.2</v>
      </c>
      <c r="E875" s="3">
        <v>143.5</v>
      </c>
      <c r="F875" t="s">
        <v>6</v>
      </c>
      <c r="G875" s="2">
        <v>5458.05</v>
      </c>
      <c r="H875">
        <v>0</v>
      </c>
      <c r="I875" t="s">
        <v>5</v>
      </c>
      <c r="J875" s="1"/>
    </row>
    <row r="876" spans="1:10" x14ac:dyDescent="0.2">
      <c r="A876">
        <v>10879</v>
      </c>
      <c r="B876" t="s">
        <v>0</v>
      </c>
      <c r="C876">
        <v>41</v>
      </c>
      <c r="D876" s="3">
        <v>176.5</v>
      </c>
      <c r="E876" s="3">
        <v>216.79999999999998</v>
      </c>
      <c r="F876" t="s">
        <v>6</v>
      </c>
      <c r="G876" s="2">
        <v>6775.97</v>
      </c>
      <c r="H876">
        <v>1</v>
      </c>
      <c r="I876" t="s">
        <v>5</v>
      </c>
      <c r="J876" s="1"/>
    </row>
    <row r="877" spans="1:10" x14ac:dyDescent="0.2">
      <c r="A877">
        <v>10880</v>
      </c>
      <c r="B877" t="s">
        <v>3</v>
      </c>
      <c r="C877">
        <v>31</v>
      </c>
      <c r="D877" s="3">
        <v>165</v>
      </c>
      <c r="E877" s="3">
        <v>222.9</v>
      </c>
      <c r="F877" t="s">
        <v>7</v>
      </c>
      <c r="G877" s="2">
        <v>6799.46</v>
      </c>
      <c r="H877">
        <v>5</v>
      </c>
      <c r="I877" t="s">
        <v>5</v>
      </c>
      <c r="J877" s="1"/>
    </row>
    <row r="878" spans="1:10" x14ac:dyDescent="0.2">
      <c r="A878">
        <v>10881</v>
      </c>
      <c r="B878" t="s">
        <v>0</v>
      </c>
      <c r="C878">
        <v>20</v>
      </c>
      <c r="D878" s="3">
        <v>185.7</v>
      </c>
      <c r="E878" s="3">
        <v>255.79999999999998</v>
      </c>
      <c r="F878" t="s">
        <v>6</v>
      </c>
      <c r="G878" s="2">
        <v>1880.49</v>
      </c>
      <c r="H878">
        <v>0</v>
      </c>
      <c r="I878" t="s">
        <v>5</v>
      </c>
      <c r="J878" s="1"/>
    </row>
    <row r="879" spans="1:10" x14ac:dyDescent="0.2">
      <c r="A879">
        <v>10882</v>
      </c>
      <c r="B879" t="s">
        <v>0</v>
      </c>
      <c r="C879">
        <v>19</v>
      </c>
      <c r="D879" s="3">
        <v>161.79999999999998</v>
      </c>
      <c r="E879" s="3">
        <v>196.6</v>
      </c>
      <c r="F879" t="s">
        <v>7</v>
      </c>
      <c r="G879" s="2">
        <v>1261.45</v>
      </c>
      <c r="H879">
        <v>0</v>
      </c>
      <c r="I879" t="s">
        <v>5</v>
      </c>
      <c r="J879" s="1"/>
    </row>
    <row r="880" spans="1:10" x14ac:dyDescent="0.2">
      <c r="A880">
        <v>10883</v>
      </c>
      <c r="B880" t="s">
        <v>1</v>
      </c>
      <c r="C880">
        <v>29</v>
      </c>
      <c r="D880" s="3">
        <v>162.9</v>
      </c>
      <c r="E880" s="3">
        <v>191.7</v>
      </c>
      <c r="F880" t="s">
        <v>6</v>
      </c>
      <c r="G880" s="2">
        <v>3947.42</v>
      </c>
      <c r="H880">
        <v>1</v>
      </c>
      <c r="I880" t="s">
        <v>5</v>
      </c>
      <c r="J880" s="1"/>
    </row>
    <row r="881" spans="1:10" x14ac:dyDescent="0.2">
      <c r="A881">
        <v>10884</v>
      </c>
      <c r="B881" t="s">
        <v>0</v>
      </c>
      <c r="C881">
        <v>33</v>
      </c>
      <c r="D881" s="3">
        <v>182.1</v>
      </c>
      <c r="E881" s="3">
        <v>300.60000000000002</v>
      </c>
      <c r="F881" t="s">
        <v>7</v>
      </c>
      <c r="G881" s="2">
        <v>19040.879999999997</v>
      </c>
      <c r="H881">
        <v>1</v>
      </c>
      <c r="I881" t="s">
        <v>4</v>
      </c>
      <c r="J881" s="1"/>
    </row>
    <row r="882" spans="1:10" x14ac:dyDescent="0.2">
      <c r="A882">
        <v>10885</v>
      </c>
      <c r="B882" t="s">
        <v>0</v>
      </c>
      <c r="C882">
        <v>42</v>
      </c>
      <c r="D882" s="3">
        <v>176.5</v>
      </c>
      <c r="E882" s="3">
        <v>210.1</v>
      </c>
      <c r="F882" t="s">
        <v>7</v>
      </c>
      <c r="G882" s="2">
        <v>5969.7300000000005</v>
      </c>
      <c r="H882">
        <v>0</v>
      </c>
      <c r="I882" t="s">
        <v>5</v>
      </c>
      <c r="J882" s="1"/>
    </row>
    <row r="883" spans="1:10" x14ac:dyDescent="0.2">
      <c r="A883">
        <v>10886</v>
      </c>
      <c r="B883" t="s">
        <v>3</v>
      </c>
      <c r="C883">
        <v>23</v>
      </c>
      <c r="D883" s="3">
        <v>182</v>
      </c>
      <c r="E883" s="3">
        <v>219.6</v>
      </c>
      <c r="F883" t="s">
        <v>7</v>
      </c>
      <c r="G883" s="2">
        <v>36189.11</v>
      </c>
      <c r="H883">
        <v>3</v>
      </c>
      <c r="I883" t="s">
        <v>4</v>
      </c>
      <c r="J883" s="1"/>
    </row>
    <row r="884" spans="1:10" x14ac:dyDescent="0.2">
      <c r="A884">
        <v>10887</v>
      </c>
      <c r="B884" t="s">
        <v>0</v>
      </c>
      <c r="C884">
        <v>51</v>
      </c>
      <c r="D884" s="3">
        <v>172.5</v>
      </c>
      <c r="E884" s="3">
        <v>158.29999999999998</v>
      </c>
      <c r="F884" t="s">
        <v>6</v>
      </c>
      <c r="G884" s="2">
        <v>9264.8000000000011</v>
      </c>
      <c r="H884">
        <v>0</v>
      </c>
      <c r="I884" t="s">
        <v>5</v>
      </c>
      <c r="J884" s="1"/>
    </row>
    <row r="885" spans="1:10" x14ac:dyDescent="0.2">
      <c r="A885">
        <v>10888</v>
      </c>
      <c r="B885" t="s">
        <v>0</v>
      </c>
      <c r="C885">
        <v>29</v>
      </c>
      <c r="D885" s="3">
        <v>166.79999999999998</v>
      </c>
      <c r="E885" s="3">
        <v>216.4</v>
      </c>
      <c r="F885" t="s">
        <v>7</v>
      </c>
      <c r="G885" s="2">
        <v>44585.46</v>
      </c>
      <c r="H885">
        <v>2</v>
      </c>
      <c r="I885" t="s">
        <v>4</v>
      </c>
      <c r="J885" s="1"/>
    </row>
    <row r="886" spans="1:10" x14ac:dyDescent="0.2">
      <c r="A886">
        <v>10889</v>
      </c>
      <c r="B886" t="s">
        <v>2</v>
      </c>
      <c r="C886">
        <v>20</v>
      </c>
      <c r="D886" s="3">
        <v>191.6</v>
      </c>
      <c r="E886" s="3">
        <v>293</v>
      </c>
      <c r="F886" t="s">
        <v>7</v>
      </c>
      <c r="G886" s="2">
        <v>17560.379999999997</v>
      </c>
      <c r="H886">
        <v>1</v>
      </c>
      <c r="I886" t="s">
        <v>4</v>
      </c>
      <c r="J886" s="1"/>
    </row>
    <row r="887" spans="1:10" x14ac:dyDescent="0.2">
      <c r="A887">
        <v>10890</v>
      </c>
      <c r="B887" t="s">
        <v>2</v>
      </c>
      <c r="C887">
        <v>25</v>
      </c>
      <c r="D887" s="3">
        <v>156.1</v>
      </c>
      <c r="E887" s="3">
        <v>167.6</v>
      </c>
      <c r="F887" t="s">
        <v>7</v>
      </c>
      <c r="G887" s="2">
        <v>2534.4</v>
      </c>
      <c r="H887">
        <v>0</v>
      </c>
      <c r="I887" t="s">
        <v>5</v>
      </c>
      <c r="J887" s="1"/>
    </row>
    <row r="888" spans="1:10" x14ac:dyDescent="0.2">
      <c r="A888">
        <v>10891</v>
      </c>
      <c r="B888" t="s">
        <v>0</v>
      </c>
      <c r="C888">
        <v>19</v>
      </c>
      <c r="D888" s="3">
        <v>165.9</v>
      </c>
      <c r="E888" s="3">
        <v>276.3</v>
      </c>
      <c r="F888" t="s">
        <v>6</v>
      </c>
      <c r="G888" s="2">
        <v>17081.080000000002</v>
      </c>
      <c r="H888">
        <v>0</v>
      </c>
      <c r="I888" t="s">
        <v>4</v>
      </c>
      <c r="J888" s="1"/>
    </row>
    <row r="889" spans="1:10" x14ac:dyDescent="0.2">
      <c r="A889">
        <v>10892</v>
      </c>
      <c r="B889" t="s">
        <v>3</v>
      </c>
      <c r="C889">
        <v>40</v>
      </c>
      <c r="D889" s="3">
        <v>162.6</v>
      </c>
      <c r="E889" s="3">
        <v>157.69999999999999</v>
      </c>
      <c r="F889" t="s">
        <v>6</v>
      </c>
      <c r="G889" s="2">
        <v>8252.2900000000009</v>
      </c>
      <c r="H889">
        <v>3</v>
      </c>
      <c r="I889" t="s">
        <v>5</v>
      </c>
      <c r="J889" s="1"/>
    </row>
    <row r="890" spans="1:10" x14ac:dyDescent="0.2">
      <c r="A890">
        <v>10893</v>
      </c>
      <c r="B890" t="s">
        <v>2</v>
      </c>
      <c r="C890">
        <v>32</v>
      </c>
      <c r="D890" s="3">
        <v>159.9</v>
      </c>
      <c r="E890" s="3">
        <v>166.79999999999998</v>
      </c>
      <c r="F890" t="s">
        <v>7</v>
      </c>
      <c r="G890" s="2">
        <v>4462.7300000000005</v>
      </c>
      <c r="H890">
        <v>1</v>
      </c>
      <c r="I890" t="s">
        <v>5</v>
      </c>
      <c r="J890" s="1"/>
    </row>
    <row r="891" spans="1:10" x14ac:dyDescent="0.2">
      <c r="A891">
        <v>10894</v>
      </c>
      <c r="B891" t="s">
        <v>1</v>
      </c>
      <c r="C891">
        <v>25</v>
      </c>
      <c r="D891" s="3">
        <v>165.6</v>
      </c>
      <c r="E891" s="3">
        <v>132</v>
      </c>
      <c r="F891" t="s">
        <v>7</v>
      </c>
      <c r="G891" s="2">
        <v>2137.6600000000003</v>
      </c>
      <c r="H891">
        <v>0</v>
      </c>
      <c r="I891" t="s">
        <v>5</v>
      </c>
      <c r="J891" s="1"/>
    </row>
    <row r="892" spans="1:10" x14ac:dyDescent="0.2">
      <c r="A892">
        <v>10895</v>
      </c>
      <c r="B892" t="s">
        <v>1</v>
      </c>
      <c r="C892">
        <v>18</v>
      </c>
      <c r="D892" s="3">
        <v>169</v>
      </c>
      <c r="E892" s="3">
        <v>156.69999999999999</v>
      </c>
      <c r="F892" t="s">
        <v>7</v>
      </c>
      <c r="G892" s="2">
        <v>2304.0100000000002</v>
      </c>
      <c r="H892">
        <v>2</v>
      </c>
      <c r="I892" t="s">
        <v>5</v>
      </c>
      <c r="J892" s="1"/>
    </row>
    <row r="893" spans="1:10" x14ac:dyDescent="0.2">
      <c r="A893">
        <v>10896</v>
      </c>
      <c r="B893" t="s">
        <v>1</v>
      </c>
      <c r="C893">
        <v>50</v>
      </c>
      <c r="D893" s="3">
        <v>170.79999999999998</v>
      </c>
      <c r="E893" s="3">
        <v>111.8</v>
      </c>
      <c r="F893" t="s">
        <v>6</v>
      </c>
      <c r="G893" s="2">
        <v>9549.57</v>
      </c>
      <c r="H893">
        <v>1</v>
      </c>
      <c r="I893" t="s">
        <v>5</v>
      </c>
      <c r="J893" s="1"/>
    </row>
    <row r="894" spans="1:10" x14ac:dyDescent="0.2">
      <c r="A894">
        <v>10897</v>
      </c>
      <c r="B894" t="s">
        <v>0</v>
      </c>
      <c r="C894">
        <v>25</v>
      </c>
      <c r="D894" s="3">
        <v>169.9</v>
      </c>
      <c r="E894" s="3">
        <v>163.5</v>
      </c>
      <c r="F894" t="s">
        <v>6</v>
      </c>
      <c r="G894" s="2">
        <v>33900.660000000003</v>
      </c>
      <c r="H894">
        <v>0</v>
      </c>
      <c r="I894" t="s">
        <v>4</v>
      </c>
      <c r="J894" s="1"/>
    </row>
    <row r="895" spans="1:10" x14ac:dyDescent="0.2">
      <c r="A895">
        <v>10898</v>
      </c>
      <c r="B895" t="s">
        <v>1</v>
      </c>
      <c r="C895">
        <v>53</v>
      </c>
      <c r="D895" s="3">
        <v>152.29999999999998</v>
      </c>
      <c r="E895" s="3">
        <v>179.9</v>
      </c>
      <c r="F895" t="s">
        <v>7</v>
      </c>
      <c r="G895" s="2">
        <v>27346.05</v>
      </c>
      <c r="H895">
        <v>0</v>
      </c>
      <c r="I895" t="s">
        <v>5</v>
      </c>
      <c r="J895" s="1"/>
    </row>
    <row r="896" spans="1:10" x14ac:dyDescent="0.2">
      <c r="A896">
        <v>10899</v>
      </c>
      <c r="B896" t="s">
        <v>1</v>
      </c>
      <c r="C896">
        <v>53</v>
      </c>
      <c r="D896" s="3">
        <v>178</v>
      </c>
      <c r="E896" s="3">
        <v>193.7</v>
      </c>
      <c r="F896" t="s">
        <v>7</v>
      </c>
      <c r="G896" s="2">
        <v>21195.82</v>
      </c>
      <c r="H896">
        <v>0</v>
      </c>
      <c r="I896" t="s">
        <v>4</v>
      </c>
      <c r="J896" s="1"/>
    </row>
    <row r="897" spans="1:10" x14ac:dyDescent="0.2">
      <c r="A897">
        <v>10900</v>
      </c>
      <c r="B897" t="s">
        <v>3</v>
      </c>
      <c r="C897">
        <v>18</v>
      </c>
      <c r="D897" s="3">
        <v>163</v>
      </c>
      <c r="E897" s="3">
        <v>189.2</v>
      </c>
      <c r="F897" t="s">
        <v>6</v>
      </c>
      <c r="G897" s="2">
        <v>2198.19</v>
      </c>
      <c r="H897">
        <v>0</v>
      </c>
      <c r="I897" t="s">
        <v>5</v>
      </c>
      <c r="J897" s="1"/>
    </row>
    <row r="898" spans="1:10" x14ac:dyDescent="0.2">
      <c r="A898">
        <v>10901</v>
      </c>
      <c r="B898" t="s">
        <v>0</v>
      </c>
      <c r="C898">
        <v>35</v>
      </c>
      <c r="D898" s="3">
        <v>181.1</v>
      </c>
      <c r="E898" s="3">
        <v>190.79999999999998</v>
      </c>
      <c r="F898" t="s">
        <v>7</v>
      </c>
      <c r="G898" s="2">
        <v>4751.07</v>
      </c>
      <c r="H898">
        <v>1</v>
      </c>
      <c r="I898" t="s">
        <v>5</v>
      </c>
      <c r="J898" s="1"/>
    </row>
    <row r="899" spans="1:10" x14ac:dyDescent="0.2">
      <c r="A899">
        <v>10902</v>
      </c>
      <c r="B899" t="s">
        <v>0</v>
      </c>
      <c r="C899">
        <v>45</v>
      </c>
      <c r="D899" s="3">
        <v>158.9</v>
      </c>
      <c r="E899" s="3">
        <v>188.6</v>
      </c>
      <c r="F899" t="s">
        <v>7</v>
      </c>
      <c r="G899" s="2">
        <v>7445.92</v>
      </c>
      <c r="H899">
        <v>1</v>
      </c>
      <c r="I899" t="s">
        <v>5</v>
      </c>
      <c r="J899" s="1"/>
    </row>
    <row r="900" spans="1:10" x14ac:dyDescent="0.2">
      <c r="A900">
        <v>10903</v>
      </c>
      <c r="B900" t="s">
        <v>3</v>
      </c>
      <c r="C900">
        <v>23</v>
      </c>
      <c r="D900" s="3">
        <v>154.9</v>
      </c>
      <c r="E900" s="3">
        <v>166.6</v>
      </c>
      <c r="F900" t="s">
        <v>6</v>
      </c>
      <c r="G900" s="2">
        <v>38511.630000000005</v>
      </c>
      <c r="H900">
        <v>2</v>
      </c>
      <c r="I900" t="s">
        <v>4</v>
      </c>
      <c r="J900" s="1"/>
    </row>
    <row r="901" spans="1:10" x14ac:dyDescent="0.2">
      <c r="A901">
        <v>10904</v>
      </c>
      <c r="B901" t="s">
        <v>2</v>
      </c>
      <c r="C901">
        <v>31</v>
      </c>
      <c r="D901" s="3">
        <v>152.29999999999998</v>
      </c>
      <c r="E901" s="3">
        <v>127</v>
      </c>
      <c r="F901" t="s">
        <v>6</v>
      </c>
      <c r="G901" s="2">
        <v>4134.09</v>
      </c>
      <c r="H901">
        <v>0</v>
      </c>
      <c r="I901" t="s">
        <v>5</v>
      </c>
      <c r="J901" s="1"/>
    </row>
    <row r="902" spans="1:10" x14ac:dyDescent="0.2">
      <c r="A902">
        <v>10905</v>
      </c>
      <c r="B902" t="s">
        <v>1</v>
      </c>
      <c r="C902">
        <v>62</v>
      </c>
      <c r="D902" s="3">
        <v>173.9</v>
      </c>
      <c r="E902" s="3">
        <v>202.5</v>
      </c>
      <c r="F902" t="s">
        <v>7</v>
      </c>
      <c r="G902" s="2">
        <v>12981.35</v>
      </c>
      <c r="H902">
        <v>0</v>
      </c>
      <c r="I902" t="s">
        <v>5</v>
      </c>
      <c r="J902" s="1"/>
    </row>
    <row r="903" spans="1:10" x14ac:dyDescent="0.2">
      <c r="A903">
        <v>10906</v>
      </c>
      <c r="B903" t="s">
        <v>1</v>
      </c>
      <c r="C903">
        <v>22</v>
      </c>
      <c r="D903" s="3">
        <v>172.9</v>
      </c>
      <c r="E903" s="3">
        <v>237</v>
      </c>
      <c r="F903" t="s">
        <v>7</v>
      </c>
      <c r="G903" s="2">
        <v>44501.4</v>
      </c>
      <c r="H903">
        <v>1</v>
      </c>
      <c r="I903" t="s">
        <v>4</v>
      </c>
      <c r="J903" s="1"/>
    </row>
    <row r="904" spans="1:10" x14ac:dyDescent="0.2">
      <c r="A904">
        <v>10907</v>
      </c>
      <c r="B904" t="s">
        <v>2</v>
      </c>
      <c r="C904">
        <v>56</v>
      </c>
      <c r="D904" s="3">
        <v>172.79999999999998</v>
      </c>
      <c r="E904" s="3">
        <v>287.40000000000003</v>
      </c>
      <c r="F904" t="s">
        <v>7</v>
      </c>
      <c r="G904" s="2">
        <v>43921.19</v>
      </c>
      <c r="H904">
        <v>0</v>
      </c>
      <c r="I904" t="s">
        <v>4</v>
      </c>
      <c r="J904" s="1"/>
    </row>
    <row r="905" spans="1:10" x14ac:dyDescent="0.2">
      <c r="A905">
        <v>10908</v>
      </c>
      <c r="B905" t="s">
        <v>1</v>
      </c>
      <c r="C905">
        <v>42</v>
      </c>
      <c r="D905" s="3">
        <v>169.5</v>
      </c>
      <c r="E905" s="3">
        <v>196.7</v>
      </c>
      <c r="F905" t="s">
        <v>7</v>
      </c>
      <c r="G905" s="2">
        <v>19515.55</v>
      </c>
      <c r="H905">
        <v>0</v>
      </c>
      <c r="I905" t="s">
        <v>4</v>
      </c>
      <c r="J905" s="1"/>
    </row>
    <row r="906" spans="1:10" x14ac:dyDescent="0.2">
      <c r="A906">
        <v>10909</v>
      </c>
      <c r="B906" t="s">
        <v>0</v>
      </c>
      <c r="C906">
        <v>59</v>
      </c>
      <c r="D906" s="3">
        <v>184.6</v>
      </c>
      <c r="E906" s="3">
        <v>302.20000000000005</v>
      </c>
      <c r="F906" t="s">
        <v>7</v>
      </c>
      <c r="G906" s="2">
        <v>12347.18</v>
      </c>
      <c r="H906">
        <v>1</v>
      </c>
      <c r="I906" t="s">
        <v>5</v>
      </c>
      <c r="J906" s="1"/>
    </row>
    <row r="907" spans="1:10" x14ac:dyDescent="0.2">
      <c r="A907">
        <v>10910</v>
      </c>
      <c r="B907" t="s">
        <v>3</v>
      </c>
      <c r="C907">
        <v>25</v>
      </c>
      <c r="D907" s="3">
        <v>172.1</v>
      </c>
      <c r="E907" s="3">
        <v>152.5</v>
      </c>
      <c r="F907" t="s">
        <v>7</v>
      </c>
      <c r="G907" s="2">
        <v>2727.4</v>
      </c>
      <c r="H907">
        <v>0</v>
      </c>
      <c r="I907" t="s">
        <v>5</v>
      </c>
      <c r="J907" s="1"/>
    </row>
    <row r="908" spans="1:10" x14ac:dyDescent="0.2">
      <c r="A908">
        <v>10911</v>
      </c>
      <c r="B908" t="s">
        <v>2</v>
      </c>
      <c r="C908">
        <v>44</v>
      </c>
      <c r="D908" s="3">
        <v>160.29999999999998</v>
      </c>
      <c r="E908" s="3">
        <v>193.7</v>
      </c>
      <c r="F908" t="s">
        <v>7</v>
      </c>
      <c r="G908" s="2">
        <v>6948.71</v>
      </c>
      <c r="H908">
        <v>0</v>
      </c>
      <c r="I908" t="s">
        <v>5</v>
      </c>
      <c r="J908" s="1"/>
    </row>
    <row r="909" spans="1:10" x14ac:dyDescent="0.2">
      <c r="A909">
        <v>10912</v>
      </c>
      <c r="B909" t="s">
        <v>3</v>
      </c>
      <c r="C909">
        <v>28</v>
      </c>
      <c r="D909" s="3">
        <v>162.1</v>
      </c>
      <c r="E909" s="3">
        <v>187.6</v>
      </c>
      <c r="F909" t="s">
        <v>7</v>
      </c>
      <c r="G909" s="2">
        <v>4435.1000000000004</v>
      </c>
      <c r="H909">
        <v>2</v>
      </c>
      <c r="I909" t="s">
        <v>5</v>
      </c>
      <c r="J909" s="1"/>
    </row>
    <row r="910" spans="1:10" x14ac:dyDescent="0.2">
      <c r="A910">
        <v>10913</v>
      </c>
      <c r="B910" t="s">
        <v>0</v>
      </c>
      <c r="C910">
        <v>60</v>
      </c>
      <c r="D910" s="3">
        <v>183.2</v>
      </c>
      <c r="E910" s="3">
        <v>248.7</v>
      </c>
      <c r="F910" t="s">
        <v>6</v>
      </c>
      <c r="G910" s="2">
        <v>13224.7</v>
      </c>
      <c r="H910">
        <v>1</v>
      </c>
      <c r="I910" t="s">
        <v>5</v>
      </c>
      <c r="J910" s="1"/>
    </row>
    <row r="911" spans="1:10" x14ac:dyDescent="0.2">
      <c r="A911">
        <v>10914</v>
      </c>
      <c r="B911" t="s">
        <v>1</v>
      </c>
      <c r="C911">
        <v>54</v>
      </c>
      <c r="D911" s="3">
        <v>159.19999999999999</v>
      </c>
      <c r="E911" s="3">
        <v>200.6</v>
      </c>
      <c r="F911" t="s">
        <v>7</v>
      </c>
      <c r="G911" s="2">
        <v>11013.72</v>
      </c>
      <c r="H911">
        <v>2</v>
      </c>
      <c r="I911" t="s">
        <v>5</v>
      </c>
      <c r="J911" s="1"/>
    </row>
    <row r="912" spans="1:10" x14ac:dyDescent="0.2">
      <c r="A912">
        <v>10915</v>
      </c>
      <c r="B912" t="s">
        <v>3</v>
      </c>
      <c r="C912">
        <v>50</v>
      </c>
      <c r="D912" s="3">
        <v>179.2</v>
      </c>
      <c r="E912" s="3">
        <v>213.79999999999998</v>
      </c>
      <c r="F912" t="s">
        <v>7</v>
      </c>
      <c r="G912" s="2">
        <v>41097.170000000006</v>
      </c>
      <c r="H912">
        <v>0</v>
      </c>
      <c r="I912" t="s">
        <v>4</v>
      </c>
      <c r="J912" s="1"/>
    </row>
    <row r="913" spans="1:10" x14ac:dyDescent="0.2">
      <c r="A913">
        <v>10916</v>
      </c>
      <c r="B913" t="s">
        <v>1</v>
      </c>
      <c r="C913">
        <v>50</v>
      </c>
      <c r="D913" s="3">
        <v>159.69999999999999</v>
      </c>
      <c r="E913" s="3">
        <v>99.899999999999991</v>
      </c>
      <c r="F913" t="s">
        <v>6</v>
      </c>
      <c r="G913" s="2">
        <v>19749.39</v>
      </c>
      <c r="H913">
        <v>3</v>
      </c>
      <c r="I913" t="s">
        <v>5</v>
      </c>
      <c r="J913" s="1"/>
    </row>
    <row r="914" spans="1:10" x14ac:dyDescent="0.2">
      <c r="A914">
        <v>10917</v>
      </c>
      <c r="B914" t="s">
        <v>2</v>
      </c>
      <c r="C914">
        <v>29</v>
      </c>
      <c r="D914" s="3">
        <v>149.69999999999999</v>
      </c>
      <c r="E914" s="3">
        <v>112.5</v>
      </c>
      <c r="F914" t="s">
        <v>6</v>
      </c>
      <c r="G914" s="2">
        <v>4906.41</v>
      </c>
      <c r="H914">
        <v>2</v>
      </c>
      <c r="I914" t="s">
        <v>5</v>
      </c>
      <c r="J914" s="1"/>
    </row>
    <row r="915" spans="1:10" x14ac:dyDescent="0.2">
      <c r="A915">
        <v>10918</v>
      </c>
      <c r="B915" t="s">
        <v>0</v>
      </c>
      <c r="C915">
        <v>40</v>
      </c>
      <c r="D915" s="3">
        <v>174.6</v>
      </c>
      <c r="E915" s="3">
        <v>249</v>
      </c>
      <c r="F915" t="s">
        <v>6</v>
      </c>
      <c r="G915" s="2">
        <v>15828.83</v>
      </c>
      <c r="H915">
        <v>4</v>
      </c>
      <c r="I915" t="s">
        <v>5</v>
      </c>
      <c r="J915" s="1"/>
    </row>
    <row r="916" spans="1:10" x14ac:dyDescent="0.2">
      <c r="A916">
        <v>10919</v>
      </c>
      <c r="B916" t="s">
        <v>1</v>
      </c>
      <c r="C916">
        <v>31</v>
      </c>
      <c r="D916" s="3">
        <v>183.5</v>
      </c>
      <c r="E916" s="3">
        <v>238.29999999999998</v>
      </c>
      <c r="F916" t="s">
        <v>7</v>
      </c>
      <c r="G916" s="2">
        <v>3875.7400000000002</v>
      </c>
      <c r="H916">
        <v>1</v>
      </c>
      <c r="I916" t="s">
        <v>5</v>
      </c>
      <c r="J916" s="1"/>
    </row>
    <row r="917" spans="1:10" x14ac:dyDescent="0.2">
      <c r="A917">
        <v>10920</v>
      </c>
      <c r="B917" t="s">
        <v>3</v>
      </c>
      <c r="C917">
        <v>45</v>
      </c>
      <c r="D917" s="3">
        <v>168.7</v>
      </c>
      <c r="E917" s="3">
        <v>218</v>
      </c>
      <c r="F917" t="s">
        <v>7</v>
      </c>
      <c r="G917" s="2">
        <v>7448.41</v>
      </c>
      <c r="H917">
        <v>0</v>
      </c>
      <c r="I917" t="s">
        <v>5</v>
      </c>
      <c r="J917" s="1"/>
    </row>
    <row r="918" spans="1:10" x14ac:dyDescent="0.2">
      <c r="A918">
        <v>10921</v>
      </c>
      <c r="B918" t="s">
        <v>1</v>
      </c>
      <c r="C918">
        <v>35</v>
      </c>
      <c r="D918" s="3">
        <v>184.79999999999998</v>
      </c>
      <c r="E918" s="3">
        <v>298.8</v>
      </c>
      <c r="F918" t="s">
        <v>6</v>
      </c>
      <c r="G918" s="2">
        <v>5846.92</v>
      </c>
      <c r="H918">
        <v>2</v>
      </c>
      <c r="I918" t="s">
        <v>5</v>
      </c>
      <c r="J918" s="1"/>
    </row>
    <row r="919" spans="1:10" x14ac:dyDescent="0.2">
      <c r="A919">
        <v>10922</v>
      </c>
      <c r="B919" t="s">
        <v>0</v>
      </c>
      <c r="C919">
        <v>44</v>
      </c>
      <c r="D919" s="3">
        <v>189.4</v>
      </c>
      <c r="E919" s="3">
        <v>245.5</v>
      </c>
      <c r="F919" t="s">
        <v>7</v>
      </c>
      <c r="G919" s="2">
        <v>7726.8600000000006</v>
      </c>
      <c r="H919">
        <v>2</v>
      </c>
      <c r="I919" t="s">
        <v>5</v>
      </c>
      <c r="J919" s="1"/>
    </row>
    <row r="920" spans="1:10" x14ac:dyDescent="0.2">
      <c r="A920">
        <v>10923</v>
      </c>
      <c r="B920" t="s">
        <v>2</v>
      </c>
      <c r="C920">
        <v>29</v>
      </c>
      <c r="D920" s="3">
        <v>163.4</v>
      </c>
      <c r="E920" s="3">
        <v>168.79999999999998</v>
      </c>
      <c r="F920" t="s">
        <v>7</v>
      </c>
      <c r="G920" s="2">
        <v>19442.359999999997</v>
      </c>
      <c r="H920">
        <v>2</v>
      </c>
      <c r="I920" t="s">
        <v>5</v>
      </c>
      <c r="J920" s="1"/>
    </row>
    <row r="921" spans="1:10" x14ac:dyDescent="0.2">
      <c r="A921">
        <v>10924</v>
      </c>
      <c r="B921" t="s">
        <v>1</v>
      </c>
      <c r="C921">
        <v>18</v>
      </c>
      <c r="D921" s="3">
        <v>190.4</v>
      </c>
      <c r="E921" s="3">
        <v>272.40000000000003</v>
      </c>
      <c r="F921" t="s">
        <v>7</v>
      </c>
      <c r="G921" s="2">
        <v>1146.8</v>
      </c>
      <c r="H921">
        <v>0</v>
      </c>
      <c r="I921" t="s">
        <v>5</v>
      </c>
      <c r="J921" s="1"/>
    </row>
    <row r="922" spans="1:10" x14ac:dyDescent="0.2">
      <c r="A922">
        <v>10925</v>
      </c>
      <c r="B922" t="s">
        <v>3</v>
      </c>
      <c r="C922">
        <v>51</v>
      </c>
      <c r="D922" s="3">
        <v>175.5</v>
      </c>
      <c r="E922" s="3">
        <v>205.1</v>
      </c>
      <c r="F922" t="s">
        <v>6</v>
      </c>
      <c r="G922" s="2">
        <v>9866.31</v>
      </c>
      <c r="H922">
        <v>0</v>
      </c>
      <c r="I922" t="s">
        <v>5</v>
      </c>
      <c r="J922" s="1"/>
    </row>
    <row r="923" spans="1:10" x14ac:dyDescent="0.2">
      <c r="A923">
        <v>10926</v>
      </c>
      <c r="B923" t="s">
        <v>1</v>
      </c>
      <c r="C923">
        <v>50</v>
      </c>
      <c r="D923" s="3">
        <v>177.29999999999998</v>
      </c>
      <c r="E923" s="3">
        <v>191.6</v>
      </c>
      <c r="F923" t="s">
        <v>7</v>
      </c>
      <c r="G923" s="2">
        <v>9048.0300000000007</v>
      </c>
      <c r="H923">
        <v>1</v>
      </c>
      <c r="I923" t="s">
        <v>5</v>
      </c>
      <c r="J923" s="1"/>
    </row>
    <row r="924" spans="1:10" x14ac:dyDescent="0.2">
      <c r="A924">
        <v>10927</v>
      </c>
      <c r="B924" t="s">
        <v>1</v>
      </c>
      <c r="C924">
        <v>21</v>
      </c>
      <c r="D924" s="3">
        <v>181.7</v>
      </c>
      <c r="E924" s="3">
        <v>185.29999999999998</v>
      </c>
      <c r="F924" t="s">
        <v>7</v>
      </c>
      <c r="G924" s="2">
        <v>1532.47</v>
      </c>
      <c r="H924">
        <v>0</v>
      </c>
      <c r="I924" t="s">
        <v>5</v>
      </c>
      <c r="J924" s="1"/>
    </row>
    <row r="925" spans="1:10" x14ac:dyDescent="0.2">
      <c r="A925">
        <v>10928</v>
      </c>
      <c r="B925" t="s">
        <v>3</v>
      </c>
      <c r="C925">
        <v>34</v>
      </c>
      <c r="D925" s="3">
        <v>163.79999999999998</v>
      </c>
      <c r="E925" s="3">
        <v>180.79999999999998</v>
      </c>
      <c r="F925" t="s">
        <v>7</v>
      </c>
      <c r="G925" s="2">
        <v>4518.83</v>
      </c>
      <c r="H925">
        <v>0</v>
      </c>
      <c r="I925" t="s">
        <v>5</v>
      </c>
      <c r="J925" s="1"/>
    </row>
    <row r="926" spans="1:10" x14ac:dyDescent="0.2">
      <c r="A926">
        <v>10929</v>
      </c>
      <c r="B926" t="s">
        <v>1</v>
      </c>
      <c r="C926">
        <v>52</v>
      </c>
      <c r="D926" s="3">
        <v>168.2</v>
      </c>
      <c r="E926" s="3">
        <v>116.8</v>
      </c>
      <c r="F926" t="s">
        <v>6</v>
      </c>
      <c r="G926" s="2">
        <v>12592.54</v>
      </c>
      <c r="H926">
        <v>5</v>
      </c>
      <c r="I926" t="s">
        <v>5</v>
      </c>
      <c r="J926" s="1"/>
    </row>
    <row r="927" spans="1:10" x14ac:dyDescent="0.2">
      <c r="A927">
        <v>10930</v>
      </c>
      <c r="B927" t="s">
        <v>2</v>
      </c>
      <c r="C927">
        <v>49</v>
      </c>
      <c r="D927" s="3">
        <v>163</v>
      </c>
      <c r="E927" s="3">
        <v>158.6</v>
      </c>
      <c r="F927" t="s">
        <v>7</v>
      </c>
      <c r="G927" s="2">
        <v>10269.459999999999</v>
      </c>
      <c r="H927">
        <v>3</v>
      </c>
      <c r="I927" t="s">
        <v>5</v>
      </c>
      <c r="J927" s="1"/>
    </row>
    <row r="928" spans="1:10" x14ac:dyDescent="0.2">
      <c r="A928">
        <v>10931</v>
      </c>
      <c r="B928" t="s">
        <v>3</v>
      </c>
      <c r="C928">
        <v>25</v>
      </c>
      <c r="D928" s="3">
        <v>156</v>
      </c>
      <c r="E928" s="3">
        <v>173.29999999999998</v>
      </c>
      <c r="F928" t="s">
        <v>7</v>
      </c>
      <c r="G928" s="2">
        <v>2721.3300000000004</v>
      </c>
      <c r="H928">
        <v>0</v>
      </c>
      <c r="I928" t="s">
        <v>5</v>
      </c>
      <c r="J928" s="1"/>
    </row>
    <row r="929" spans="1:10" x14ac:dyDescent="0.2">
      <c r="A929">
        <v>10932</v>
      </c>
      <c r="B929" t="s">
        <v>3</v>
      </c>
      <c r="C929">
        <v>22</v>
      </c>
      <c r="D929" s="3">
        <v>172.6</v>
      </c>
      <c r="E929" s="3">
        <v>144.69999999999999</v>
      </c>
      <c r="F929" t="s">
        <v>7</v>
      </c>
      <c r="G929" s="2">
        <v>4005.4300000000003</v>
      </c>
      <c r="H929">
        <v>3</v>
      </c>
      <c r="I929" t="s">
        <v>5</v>
      </c>
      <c r="J929" s="1"/>
    </row>
    <row r="930" spans="1:10" x14ac:dyDescent="0.2">
      <c r="A930">
        <v>10933</v>
      </c>
      <c r="B930" t="s">
        <v>2</v>
      </c>
      <c r="C930">
        <v>27</v>
      </c>
      <c r="D930" s="3">
        <v>158.9</v>
      </c>
      <c r="E930" s="3">
        <v>134.1</v>
      </c>
      <c r="F930" t="s">
        <v>6</v>
      </c>
      <c r="G930" s="2">
        <v>3353.48</v>
      </c>
      <c r="H930">
        <v>0</v>
      </c>
      <c r="I930" t="s">
        <v>5</v>
      </c>
      <c r="J930" s="1"/>
    </row>
    <row r="931" spans="1:10" x14ac:dyDescent="0.2">
      <c r="A931">
        <v>10934</v>
      </c>
      <c r="B931" t="s">
        <v>0</v>
      </c>
      <c r="C931">
        <v>57</v>
      </c>
      <c r="D931" s="3">
        <v>163.29999999999998</v>
      </c>
      <c r="E931" s="3">
        <v>125.69999999999999</v>
      </c>
      <c r="F931" t="s">
        <v>7</v>
      </c>
      <c r="G931" s="2">
        <v>11576.13</v>
      </c>
      <c r="H931">
        <v>1</v>
      </c>
      <c r="I931" t="s">
        <v>5</v>
      </c>
      <c r="J931" s="1"/>
    </row>
    <row r="932" spans="1:10" x14ac:dyDescent="0.2">
      <c r="A932">
        <v>10935</v>
      </c>
      <c r="B932" t="s">
        <v>2</v>
      </c>
      <c r="C932">
        <v>19</v>
      </c>
      <c r="D932" s="3">
        <v>182.9</v>
      </c>
      <c r="E932" s="3">
        <v>275.70000000000005</v>
      </c>
      <c r="F932" t="s">
        <v>6</v>
      </c>
      <c r="G932" s="2">
        <v>17748.509999999998</v>
      </c>
      <c r="H932">
        <v>0</v>
      </c>
      <c r="I932" t="s">
        <v>4</v>
      </c>
      <c r="J932" s="1"/>
    </row>
    <row r="933" spans="1:10" x14ac:dyDescent="0.2">
      <c r="A933">
        <v>10936</v>
      </c>
      <c r="B933" t="s">
        <v>3</v>
      </c>
      <c r="C933">
        <v>48</v>
      </c>
      <c r="D933" s="3">
        <v>161.1</v>
      </c>
      <c r="E933" s="3">
        <v>152.69999999999999</v>
      </c>
      <c r="F933" t="s">
        <v>6</v>
      </c>
      <c r="G933" s="2">
        <v>10043.25</v>
      </c>
      <c r="H933">
        <v>2</v>
      </c>
      <c r="I933" t="s">
        <v>5</v>
      </c>
      <c r="J933" s="1"/>
    </row>
    <row r="934" spans="1:10" x14ac:dyDescent="0.2">
      <c r="A934">
        <v>10937</v>
      </c>
      <c r="B934" t="s">
        <v>2</v>
      </c>
      <c r="C934">
        <v>43</v>
      </c>
      <c r="D934" s="3">
        <v>165.29999999999998</v>
      </c>
      <c r="E934" s="3">
        <v>277.5</v>
      </c>
      <c r="F934" t="s">
        <v>7</v>
      </c>
      <c r="G934" s="2">
        <v>8410.0500000000011</v>
      </c>
      <c r="H934">
        <v>3</v>
      </c>
      <c r="I934" t="s">
        <v>5</v>
      </c>
      <c r="J934" s="1"/>
    </row>
    <row r="935" spans="1:10" x14ac:dyDescent="0.2">
      <c r="A935">
        <v>10938</v>
      </c>
      <c r="B935" t="s">
        <v>3</v>
      </c>
      <c r="C935">
        <v>54</v>
      </c>
      <c r="D935" s="3">
        <v>177</v>
      </c>
      <c r="E935" s="3">
        <v>223.1</v>
      </c>
      <c r="F935" t="s">
        <v>7</v>
      </c>
      <c r="G935" s="2">
        <v>48549.18</v>
      </c>
      <c r="H935">
        <v>3</v>
      </c>
      <c r="I935" t="s">
        <v>4</v>
      </c>
      <c r="J935" s="1"/>
    </row>
    <row r="936" spans="1:10" x14ac:dyDescent="0.2">
      <c r="A936">
        <v>10939</v>
      </c>
      <c r="B936" t="s">
        <v>0</v>
      </c>
      <c r="C936">
        <v>23</v>
      </c>
      <c r="D936" s="3">
        <v>175.29999999999998</v>
      </c>
      <c r="E936" s="3">
        <v>228.7</v>
      </c>
      <c r="F936" t="s">
        <v>6</v>
      </c>
      <c r="G936" s="2">
        <v>10795.94</v>
      </c>
      <c r="H936">
        <v>0</v>
      </c>
      <c r="I936" t="s">
        <v>5</v>
      </c>
      <c r="J936" s="1"/>
    </row>
    <row r="937" spans="1:10" x14ac:dyDescent="0.2">
      <c r="A937">
        <v>10940</v>
      </c>
      <c r="B937" t="s">
        <v>3</v>
      </c>
      <c r="C937">
        <v>57</v>
      </c>
      <c r="D937" s="3">
        <v>166.5</v>
      </c>
      <c r="E937" s="3">
        <v>218.9</v>
      </c>
      <c r="F937" t="s">
        <v>7</v>
      </c>
      <c r="G937" s="2">
        <v>20709.03</v>
      </c>
      <c r="H937">
        <v>0</v>
      </c>
      <c r="I937" t="s">
        <v>5</v>
      </c>
      <c r="J937" s="1"/>
    </row>
    <row r="938" spans="1:10" x14ac:dyDescent="0.2">
      <c r="A938">
        <v>10941</v>
      </c>
      <c r="B938" t="s">
        <v>3</v>
      </c>
      <c r="C938">
        <v>47</v>
      </c>
      <c r="D938" s="3">
        <v>153.5</v>
      </c>
      <c r="E938" s="3">
        <v>187</v>
      </c>
      <c r="F938" t="s">
        <v>7</v>
      </c>
      <c r="G938" s="2">
        <v>10407.09</v>
      </c>
      <c r="H938">
        <v>4</v>
      </c>
      <c r="I938" t="s">
        <v>5</v>
      </c>
      <c r="J938" s="1"/>
    </row>
    <row r="939" spans="1:10" x14ac:dyDescent="0.2">
      <c r="A939">
        <v>10942</v>
      </c>
      <c r="B939" t="s">
        <v>3</v>
      </c>
      <c r="C939">
        <v>60</v>
      </c>
      <c r="D939" s="3">
        <v>158.6</v>
      </c>
      <c r="E939" s="3">
        <v>211.1</v>
      </c>
      <c r="F939" t="s">
        <v>7</v>
      </c>
      <c r="G939" s="2">
        <v>30260</v>
      </c>
      <c r="H939">
        <v>0</v>
      </c>
      <c r="I939" t="s">
        <v>5</v>
      </c>
      <c r="J939" s="1"/>
    </row>
    <row r="940" spans="1:10" x14ac:dyDescent="0.2">
      <c r="A940">
        <v>10943</v>
      </c>
      <c r="B940" t="s">
        <v>1</v>
      </c>
      <c r="C940">
        <v>61</v>
      </c>
      <c r="D940" s="3">
        <v>166.79999999999998</v>
      </c>
      <c r="E940" s="3">
        <v>212.9</v>
      </c>
      <c r="F940" t="s">
        <v>6</v>
      </c>
      <c r="G940" s="2">
        <v>36580.29</v>
      </c>
      <c r="H940">
        <v>4</v>
      </c>
      <c r="I940" t="s">
        <v>5</v>
      </c>
      <c r="J940" s="1"/>
    </row>
    <row r="941" spans="1:10" x14ac:dyDescent="0.2">
      <c r="A941">
        <v>10944</v>
      </c>
      <c r="B941" t="s">
        <v>1</v>
      </c>
      <c r="C941">
        <v>42</v>
      </c>
      <c r="D941" s="3">
        <v>161.4</v>
      </c>
      <c r="E941" s="3">
        <v>136.9</v>
      </c>
      <c r="F941" t="s">
        <v>6</v>
      </c>
      <c r="G941" s="2">
        <v>7046.7300000000005</v>
      </c>
      <c r="H941">
        <v>1</v>
      </c>
      <c r="I941" t="s">
        <v>5</v>
      </c>
      <c r="J941" s="1"/>
    </row>
    <row r="942" spans="1:10" x14ac:dyDescent="0.2">
      <c r="A942">
        <v>10945</v>
      </c>
      <c r="B942" t="s">
        <v>3</v>
      </c>
      <c r="C942">
        <v>53</v>
      </c>
      <c r="D942" s="3">
        <v>167.7</v>
      </c>
      <c r="E942" s="3">
        <v>160</v>
      </c>
      <c r="F942" t="s">
        <v>6</v>
      </c>
      <c r="G942" s="2">
        <v>24873.39</v>
      </c>
      <c r="H942">
        <v>3</v>
      </c>
      <c r="I942" t="s">
        <v>4</v>
      </c>
      <c r="J942" s="1"/>
    </row>
    <row r="943" spans="1:10" x14ac:dyDescent="0.2">
      <c r="A943">
        <v>10946</v>
      </c>
      <c r="B943" t="s">
        <v>0</v>
      </c>
      <c r="C943">
        <v>55</v>
      </c>
      <c r="D943" s="3">
        <v>170.7</v>
      </c>
      <c r="E943" s="3">
        <v>259.90000000000003</v>
      </c>
      <c r="F943" t="s">
        <v>7</v>
      </c>
      <c r="G943" s="2">
        <v>20630.289999999997</v>
      </c>
      <c r="H943">
        <v>0</v>
      </c>
      <c r="I943" t="s">
        <v>5</v>
      </c>
      <c r="J943" s="1"/>
    </row>
    <row r="944" spans="1:10" x14ac:dyDescent="0.2">
      <c r="A944">
        <v>10947</v>
      </c>
      <c r="B944" t="s">
        <v>3</v>
      </c>
      <c r="C944">
        <v>23</v>
      </c>
      <c r="D944" s="3">
        <v>182.29999999999998</v>
      </c>
      <c r="E944" s="3">
        <v>239.6</v>
      </c>
      <c r="F944" t="s">
        <v>6</v>
      </c>
      <c r="G944" s="2">
        <v>40904.200000000004</v>
      </c>
      <c r="H944">
        <v>1</v>
      </c>
      <c r="I944" t="s">
        <v>4</v>
      </c>
      <c r="J944" s="1"/>
    </row>
    <row r="945" spans="1:10" x14ac:dyDescent="0.2">
      <c r="A945">
        <v>10948</v>
      </c>
      <c r="B945" t="s">
        <v>0</v>
      </c>
      <c r="C945">
        <v>20</v>
      </c>
      <c r="D945" s="3">
        <v>182.1</v>
      </c>
      <c r="E945" s="3">
        <v>283.8</v>
      </c>
      <c r="F945" t="s">
        <v>6</v>
      </c>
      <c r="G945" s="2">
        <v>4830.63</v>
      </c>
      <c r="H945">
        <v>5</v>
      </c>
      <c r="I945" t="s">
        <v>5</v>
      </c>
      <c r="J945" s="1"/>
    </row>
    <row r="946" spans="1:10" x14ac:dyDescent="0.2">
      <c r="A946">
        <v>10949</v>
      </c>
      <c r="B946" t="s">
        <v>0</v>
      </c>
      <c r="C946">
        <v>39</v>
      </c>
      <c r="D946" s="3">
        <v>186.1</v>
      </c>
      <c r="E946" s="3">
        <v>260.40000000000003</v>
      </c>
      <c r="F946" t="s">
        <v>6</v>
      </c>
      <c r="G946" s="2">
        <v>7418.5300000000007</v>
      </c>
      <c r="H946">
        <v>3</v>
      </c>
      <c r="I946" t="s">
        <v>5</v>
      </c>
      <c r="J946" s="1"/>
    </row>
    <row r="947" spans="1:10" x14ac:dyDescent="0.2">
      <c r="A947">
        <v>10950</v>
      </c>
      <c r="B947" t="s">
        <v>1</v>
      </c>
      <c r="C947">
        <v>26</v>
      </c>
      <c r="D947" s="3">
        <v>156.79999999999998</v>
      </c>
      <c r="E947" s="3">
        <v>124.6</v>
      </c>
      <c r="F947" t="s">
        <v>6</v>
      </c>
      <c r="G947" s="2">
        <v>3981.98</v>
      </c>
      <c r="H947">
        <v>2</v>
      </c>
      <c r="I947" t="s">
        <v>5</v>
      </c>
      <c r="J947" s="1"/>
    </row>
    <row r="948" spans="1:10" x14ac:dyDescent="0.2">
      <c r="A948">
        <v>10951</v>
      </c>
      <c r="B948" t="s">
        <v>1</v>
      </c>
      <c r="C948">
        <v>23</v>
      </c>
      <c r="D948" s="3">
        <v>167.7</v>
      </c>
      <c r="E948" s="3">
        <v>152.4</v>
      </c>
      <c r="F948" t="s">
        <v>7</v>
      </c>
      <c r="G948" s="2">
        <v>1824.29</v>
      </c>
      <c r="H948">
        <v>0</v>
      </c>
      <c r="I948" t="s">
        <v>5</v>
      </c>
      <c r="J948" s="1"/>
    </row>
    <row r="949" spans="1:10" x14ac:dyDescent="0.2">
      <c r="A949">
        <v>10952</v>
      </c>
      <c r="B949" t="s">
        <v>1</v>
      </c>
      <c r="C949">
        <v>39</v>
      </c>
      <c r="D949" s="3">
        <v>181.1</v>
      </c>
      <c r="E949" s="3">
        <v>256</v>
      </c>
      <c r="F949" t="s">
        <v>6</v>
      </c>
      <c r="G949" s="2">
        <v>5662.2300000000005</v>
      </c>
      <c r="H949">
        <v>0</v>
      </c>
      <c r="I949" t="s">
        <v>5</v>
      </c>
      <c r="J949" s="1"/>
    </row>
    <row r="950" spans="1:10" x14ac:dyDescent="0.2">
      <c r="A950">
        <v>10953</v>
      </c>
      <c r="B950" t="s">
        <v>1</v>
      </c>
      <c r="C950">
        <v>48</v>
      </c>
      <c r="D950" s="3">
        <v>157.6</v>
      </c>
      <c r="E950" s="3">
        <v>178.29999999999998</v>
      </c>
      <c r="F950" t="s">
        <v>6</v>
      </c>
      <c r="G950" s="2">
        <v>8280.630000000001</v>
      </c>
      <c r="H950">
        <v>0</v>
      </c>
      <c r="I950" t="s">
        <v>5</v>
      </c>
      <c r="J950" s="1"/>
    </row>
    <row r="951" spans="1:10" x14ac:dyDescent="0.2">
      <c r="A951">
        <v>10954</v>
      </c>
      <c r="B951" t="s">
        <v>1</v>
      </c>
      <c r="C951">
        <v>36</v>
      </c>
      <c r="D951" s="3">
        <v>158.29999999999998</v>
      </c>
      <c r="E951" s="3">
        <v>215</v>
      </c>
      <c r="F951" t="s">
        <v>7</v>
      </c>
      <c r="G951" s="2">
        <v>4399.74</v>
      </c>
      <c r="H951">
        <v>0</v>
      </c>
      <c r="I951" t="s">
        <v>5</v>
      </c>
      <c r="J951" s="1"/>
    </row>
    <row r="952" spans="1:10" x14ac:dyDescent="0.2">
      <c r="A952">
        <v>10955</v>
      </c>
      <c r="B952" t="s">
        <v>0</v>
      </c>
      <c r="C952">
        <v>27</v>
      </c>
      <c r="D952" s="3">
        <v>170.7</v>
      </c>
      <c r="E952" s="3">
        <v>229.4</v>
      </c>
      <c r="F952" t="s">
        <v>6</v>
      </c>
      <c r="G952" s="2">
        <v>3578</v>
      </c>
      <c r="H952">
        <v>1</v>
      </c>
      <c r="I952" t="s">
        <v>5</v>
      </c>
      <c r="J952" s="1"/>
    </row>
    <row r="953" spans="1:10" x14ac:dyDescent="0.2">
      <c r="A953">
        <v>10956</v>
      </c>
      <c r="B953" t="s">
        <v>1</v>
      </c>
      <c r="C953">
        <v>40</v>
      </c>
      <c r="D953" s="3">
        <v>157.69999999999999</v>
      </c>
      <c r="E953" s="3">
        <v>112.39999999999999</v>
      </c>
      <c r="F953" t="s">
        <v>7</v>
      </c>
      <c r="G953" s="2">
        <v>5415.67</v>
      </c>
      <c r="H953">
        <v>0</v>
      </c>
      <c r="I953" t="s">
        <v>5</v>
      </c>
      <c r="J953" s="1"/>
    </row>
    <row r="954" spans="1:10" x14ac:dyDescent="0.2">
      <c r="A954">
        <v>10957</v>
      </c>
      <c r="B954" t="s">
        <v>2</v>
      </c>
      <c r="C954">
        <v>54</v>
      </c>
      <c r="D954" s="3">
        <v>163.4</v>
      </c>
      <c r="E954" s="3">
        <v>102.39999999999999</v>
      </c>
      <c r="F954" t="s">
        <v>7</v>
      </c>
      <c r="G954" s="2">
        <v>10231.5</v>
      </c>
      <c r="H954">
        <v>0</v>
      </c>
      <c r="I954" t="s">
        <v>5</v>
      </c>
      <c r="J954" s="1"/>
    </row>
    <row r="955" spans="1:10" x14ac:dyDescent="0.2">
      <c r="A955">
        <v>10958</v>
      </c>
      <c r="B955" t="s">
        <v>1</v>
      </c>
      <c r="C955">
        <v>19</v>
      </c>
      <c r="D955" s="3">
        <v>175.29999999999998</v>
      </c>
      <c r="E955" s="3">
        <v>240.7</v>
      </c>
      <c r="F955" t="s">
        <v>7</v>
      </c>
      <c r="G955" s="2">
        <v>39722.75</v>
      </c>
      <c r="H955">
        <v>0</v>
      </c>
      <c r="I955" t="s">
        <v>4</v>
      </c>
      <c r="J955" s="1"/>
    </row>
    <row r="956" spans="1:10" x14ac:dyDescent="0.2">
      <c r="A956">
        <v>10959</v>
      </c>
      <c r="B956" t="s">
        <v>0</v>
      </c>
      <c r="C956">
        <v>31</v>
      </c>
      <c r="D956" s="3">
        <v>165.6</v>
      </c>
      <c r="E956" s="3">
        <v>221.6</v>
      </c>
      <c r="F956" t="s">
        <v>6</v>
      </c>
      <c r="G956" s="2">
        <v>3761.3</v>
      </c>
      <c r="H956">
        <v>0</v>
      </c>
      <c r="I956" t="s">
        <v>5</v>
      </c>
      <c r="J956" s="1"/>
    </row>
    <row r="957" spans="1:10" x14ac:dyDescent="0.2">
      <c r="A957">
        <v>10960</v>
      </c>
      <c r="B957" t="s">
        <v>1</v>
      </c>
      <c r="C957">
        <v>18</v>
      </c>
      <c r="D957" s="3">
        <v>186.6</v>
      </c>
      <c r="E957" s="3">
        <v>214.4</v>
      </c>
      <c r="F957" t="s">
        <v>6</v>
      </c>
      <c r="G957" s="2">
        <v>2219.4500000000003</v>
      </c>
      <c r="H957">
        <v>1</v>
      </c>
      <c r="I957" t="s">
        <v>5</v>
      </c>
      <c r="J957" s="1"/>
    </row>
    <row r="958" spans="1:10" x14ac:dyDescent="0.2">
      <c r="A958">
        <v>10961</v>
      </c>
      <c r="B958" t="s">
        <v>1</v>
      </c>
      <c r="C958">
        <v>48</v>
      </c>
      <c r="D958" s="3">
        <v>168.4</v>
      </c>
      <c r="E958" s="3">
        <v>222.1</v>
      </c>
      <c r="F958" t="s">
        <v>7</v>
      </c>
      <c r="G958" s="2">
        <v>7789.64</v>
      </c>
      <c r="H958">
        <v>0</v>
      </c>
      <c r="I958" t="s">
        <v>5</v>
      </c>
      <c r="J958" s="1"/>
    </row>
    <row r="959" spans="1:10" x14ac:dyDescent="0.2">
      <c r="A959">
        <v>10962</v>
      </c>
      <c r="B959" t="s">
        <v>0</v>
      </c>
      <c r="C959">
        <v>49</v>
      </c>
      <c r="D959" s="3">
        <v>175.2</v>
      </c>
      <c r="E959" s="3">
        <v>165.9</v>
      </c>
      <c r="F959" t="s">
        <v>6</v>
      </c>
      <c r="G959" s="2">
        <v>9182.17</v>
      </c>
      <c r="H959">
        <v>1</v>
      </c>
      <c r="I959" t="s">
        <v>5</v>
      </c>
      <c r="J959" s="1"/>
    </row>
    <row r="960" spans="1:10" x14ac:dyDescent="0.2">
      <c r="A960">
        <v>10963</v>
      </c>
      <c r="B960" t="s">
        <v>1</v>
      </c>
      <c r="C960">
        <v>50</v>
      </c>
      <c r="D960" s="3">
        <v>154.69999999999999</v>
      </c>
      <c r="E960" s="3">
        <v>114.3</v>
      </c>
      <c r="F960" t="s">
        <v>7</v>
      </c>
      <c r="G960" s="2">
        <v>8442.67</v>
      </c>
      <c r="H960">
        <v>0</v>
      </c>
      <c r="I960" t="s">
        <v>5</v>
      </c>
      <c r="J960" s="1"/>
    </row>
    <row r="961" spans="1:10" x14ac:dyDescent="0.2">
      <c r="A961">
        <v>10964</v>
      </c>
      <c r="B961" t="s">
        <v>2</v>
      </c>
      <c r="C961">
        <v>26</v>
      </c>
      <c r="D961" s="3">
        <v>164.2</v>
      </c>
      <c r="E961" s="3">
        <v>222.5</v>
      </c>
      <c r="F961" t="s">
        <v>7</v>
      </c>
      <c r="G961" s="2">
        <v>2680.9500000000003</v>
      </c>
      <c r="H961">
        <v>0</v>
      </c>
      <c r="I961" t="s">
        <v>5</v>
      </c>
      <c r="J961" s="1"/>
    </row>
    <row r="962" spans="1:10" x14ac:dyDescent="0.2">
      <c r="A962">
        <v>10965</v>
      </c>
      <c r="B962" t="s">
        <v>3</v>
      </c>
      <c r="C962">
        <v>36</v>
      </c>
      <c r="D962" s="3">
        <v>157.9</v>
      </c>
      <c r="E962" s="3">
        <v>183.1</v>
      </c>
      <c r="F962" t="s">
        <v>7</v>
      </c>
      <c r="G962" s="2">
        <v>6746.75</v>
      </c>
      <c r="H962">
        <v>3</v>
      </c>
      <c r="I962" t="s">
        <v>5</v>
      </c>
      <c r="J962" s="1"/>
    </row>
    <row r="963" spans="1:10" x14ac:dyDescent="0.2">
      <c r="A963">
        <v>10966</v>
      </c>
      <c r="B963" t="s">
        <v>2</v>
      </c>
      <c r="C963">
        <v>47</v>
      </c>
      <c r="D963" s="3">
        <v>174.6</v>
      </c>
      <c r="E963" s="3">
        <v>269.90000000000003</v>
      </c>
      <c r="F963" t="s">
        <v>6</v>
      </c>
      <c r="G963" s="2">
        <v>8930.94</v>
      </c>
      <c r="H963">
        <v>1</v>
      </c>
      <c r="I963" t="s">
        <v>5</v>
      </c>
      <c r="J963" s="1"/>
    </row>
    <row r="964" spans="1:10" x14ac:dyDescent="0.2">
      <c r="A964">
        <v>10967</v>
      </c>
      <c r="B964" t="s">
        <v>2</v>
      </c>
      <c r="C964">
        <v>28</v>
      </c>
      <c r="D964" s="3">
        <v>162.19999999999999</v>
      </c>
      <c r="E964" s="3">
        <v>171.7</v>
      </c>
      <c r="F964" t="s">
        <v>7</v>
      </c>
      <c r="G964" s="2">
        <v>19673.34</v>
      </c>
      <c r="H964">
        <v>0</v>
      </c>
      <c r="I964" t="s">
        <v>5</v>
      </c>
      <c r="J964" s="1"/>
    </row>
    <row r="965" spans="1:10" x14ac:dyDescent="0.2">
      <c r="A965">
        <v>10968</v>
      </c>
      <c r="B965" t="s">
        <v>2</v>
      </c>
      <c r="C965">
        <v>50</v>
      </c>
      <c r="D965" s="3">
        <v>157.69999999999999</v>
      </c>
      <c r="E965" s="3">
        <v>174.9</v>
      </c>
      <c r="F965" t="s">
        <v>6</v>
      </c>
      <c r="G965" s="2">
        <v>10493.95</v>
      </c>
      <c r="H965">
        <v>2</v>
      </c>
      <c r="I965" t="s">
        <v>5</v>
      </c>
      <c r="J965" s="1"/>
    </row>
    <row r="966" spans="1:10" x14ac:dyDescent="0.2">
      <c r="A966">
        <v>10969</v>
      </c>
      <c r="B966" t="s">
        <v>0</v>
      </c>
      <c r="C966">
        <v>26</v>
      </c>
      <c r="D966" s="3">
        <v>182.7</v>
      </c>
      <c r="E966" s="3">
        <v>219.29999999999998</v>
      </c>
      <c r="F966" t="s">
        <v>7</v>
      </c>
      <c r="G966" s="2">
        <v>36085.22</v>
      </c>
      <c r="H966">
        <v>2</v>
      </c>
      <c r="I966" t="s">
        <v>4</v>
      </c>
      <c r="J966" s="1"/>
    </row>
    <row r="967" spans="1:10" x14ac:dyDescent="0.2">
      <c r="A967">
        <v>10970</v>
      </c>
      <c r="B967" t="s">
        <v>1</v>
      </c>
      <c r="C967">
        <v>52</v>
      </c>
      <c r="D967" s="3">
        <v>164.1</v>
      </c>
      <c r="E967" s="3">
        <v>113.3</v>
      </c>
      <c r="F967" t="s">
        <v>6</v>
      </c>
      <c r="G967" s="2">
        <v>27118</v>
      </c>
      <c r="H967">
        <v>0</v>
      </c>
      <c r="I967" t="s">
        <v>5</v>
      </c>
      <c r="J967" s="1"/>
    </row>
    <row r="968" spans="1:10" x14ac:dyDescent="0.2">
      <c r="A968">
        <v>10971</v>
      </c>
      <c r="B968" t="s">
        <v>0</v>
      </c>
      <c r="C968">
        <v>30</v>
      </c>
      <c r="D968" s="3">
        <v>180</v>
      </c>
      <c r="E968" s="3">
        <v>214.4</v>
      </c>
      <c r="F968" t="s">
        <v>7</v>
      </c>
      <c r="G968" s="2">
        <v>3659.3500000000004</v>
      </c>
      <c r="H968">
        <v>1</v>
      </c>
      <c r="I968" t="s">
        <v>5</v>
      </c>
      <c r="J968" s="1"/>
    </row>
    <row r="969" spans="1:10" x14ac:dyDescent="0.2">
      <c r="A969">
        <v>10972</v>
      </c>
      <c r="B969" t="s">
        <v>0</v>
      </c>
      <c r="C969">
        <v>54</v>
      </c>
      <c r="D969" s="3">
        <v>180.2</v>
      </c>
      <c r="E969" s="3">
        <v>192.1</v>
      </c>
      <c r="F969" t="s">
        <v>6</v>
      </c>
      <c r="G969" s="2">
        <v>12105.32</v>
      </c>
      <c r="H969">
        <v>3</v>
      </c>
      <c r="I969" t="s">
        <v>5</v>
      </c>
      <c r="J969" s="1"/>
    </row>
    <row r="970" spans="1:10" x14ac:dyDescent="0.2">
      <c r="A970">
        <v>10973</v>
      </c>
      <c r="B970" t="s">
        <v>1</v>
      </c>
      <c r="C970">
        <v>32</v>
      </c>
      <c r="D970" s="3">
        <v>154.4</v>
      </c>
      <c r="E970" s="3">
        <v>208.5</v>
      </c>
      <c r="F970" t="s">
        <v>6</v>
      </c>
      <c r="G970" s="2">
        <v>17626.239999999998</v>
      </c>
      <c r="H970">
        <v>1</v>
      </c>
      <c r="I970" t="s">
        <v>5</v>
      </c>
      <c r="J970" s="1"/>
    </row>
    <row r="971" spans="1:10" x14ac:dyDescent="0.2">
      <c r="A971">
        <v>10974</v>
      </c>
      <c r="B971" t="s">
        <v>0</v>
      </c>
      <c r="C971">
        <v>19</v>
      </c>
      <c r="D971" s="3">
        <v>174.9</v>
      </c>
      <c r="E971" s="3">
        <v>176.5</v>
      </c>
      <c r="F971" t="s">
        <v>7</v>
      </c>
      <c r="G971" s="2">
        <v>1256.3</v>
      </c>
      <c r="H971">
        <v>0</v>
      </c>
      <c r="I971" t="s">
        <v>5</v>
      </c>
      <c r="J971" s="1"/>
    </row>
    <row r="972" spans="1:10" x14ac:dyDescent="0.2">
      <c r="A972">
        <v>10975</v>
      </c>
      <c r="B972" t="s">
        <v>0</v>
      </c>
      <c r="C972">
        <v>31</v>
      </c>
      <c r="D972" s="3">
        <v>174</v>
      </c>
      <c r="E972" s="3">
        <v>236.79999999999998</v>
      </c>
      <c r="F972" t="s">
        <v>7</v>
      </c>
      <c r="G972" s="2">
        <v>38711</v>
      </c>
      <c r="H972">
        <v>2</v>
      </c>
      <c r="I972" t="s">
        <v>4</v>
      </c>
      <c r="J972" s="1"/>
    </row>
    <row r="973" spans="1:10" x14ac:dyDescent="0.2">
      <c r="A973">
        <v>10976</v>
      </c>
      <c r="B973" t="s">
        <v>0</v>
      </c>
      <c r="C973">
        <v>38</v>
      </c>
      <c r="D973" s="3">
        <v>179.7</v>
      </c>
      <c r="E973" s="3">
        <v>252.9</v>
      </c>
      <c r="F973" t="s">
        <v>6</v>
      </c>
      <c r="G973" s="2">
        <v>6571.55</v>
      </c>
      <c r="H973">
        <v>2</v>
      </c>
      <c r="I973" t="s">
        <v>5</v>
      </c>
      <c r="J973" s="1"/>
    </row>
    <row r="974" spans="1:10" x14ac:dyDescent="0.2">
      <c r="A974">
        <v>10977</v>
      </c>
      <c r="B974" t="s">
        <v>2</v>
      </c>
      <c r="C974">
        <v>35</v>
      </c>
      <c r="D974" s="3">
        <v>164.5</v>
      </c>
      <c r="E974" s="3">
        <v>183.6</v>
      </c>
      <c r="F974" t="s">
        <v>7</v>
      </c>
      <c r="G974" s="2">
        <v>5729.01</v>
      </c>
      <c r="H974">
        <v>2</v>
      </c>
      <c r="I974" t="s">
        <v>5</v>
      </c>
      <c r="J974" s="1"/>
    </row>
    <row r="975" spans="1:10" x14ac:dyDescent="0.2">
      <c r="A975">
        <v>10978</v>
      </c>
      <c r="B975" t="s">
        <v>1</v>
      </c>
      <c r="C975">
        <v>25</v>
      </c>
      <c r="D975" s="3">
        <v>179.79999999999998</v>
      </c>
      <c r="E975" s="3">
        <v>130.6</v>
      </c>
      <c r="F975" t="s">
        <v>7</v>
      </c>
      <c r="G975" s="2">
        <v>4504.67</v>
      </c>
      <c r="H975">
        <v>4</v>
      </c>
      <c r="I975" t="s">
        <v>5</v>
      </c>
      <c r="J975" s="1"/>
    </row>
    <row r="976" spans="1:10" x14ac:dyDescent="0.2">
      <c r="A976">
        <v>10979</v>
      </c>
      <c r="B976" t="s">
        <v>0</v>
      </c>
      <c r="C976">
        <v>58</v>
      </c>
      <c r="D976" s="3">
        <v>177.6</v>
      </c>
      <c r="E976" s="3">
        <v>197.5</v>
      </c>
      <c r="F976" t="s">
        <v>6</v>
      </c>
      <c r="G976" s="2">
        <v>11837.16</v>
      </c>
      <c r="H976">
        <v>0</v>
      </c>
      <c r="I976" t="s">
        <v>5</v>
      </c>
      <c r="J976" s="1"/>
    </row>
    <row r="977" spans="1:10" x14ac:dyDescent="0.2">
      <c r="A977">
        <v>10980</v>
      </c>
      <c r="B977" t="s">
        <v>3</v>
      </c>
      <c r="C977">
        <v>43</v>
      </c>
      <c r="D977" s="3">
        <v>182.6</v>
      </c>
      <c r="E977" s="3">
        <v>202.1</v>
      </c>
      <c r="F977" t="s">
        <v>6</v>
      </c>
      <c r="G977" s="2">
        <v>21771.35</v>
      </c>
      <c r="H977">
        <v>1</v>
      </c>
      <c r="I977" t="s">
        <v>4</v>
      </c>
      <c r="J977" s="1"/>
    </row>
    <row r="978" spans="1:10" x14ac:dyDescent="0.2">
      <c r="A978">
        <v>10981</v>
      </c>
      <c r="B978" t="s">
        <v>0</v>
      </c>
      <c r="C978">
        <v>63</v>
      </c>
      <c r="D978" s="3">
        <v>184.2</v>
      </c>
      <c r="E978" s="3">
        <v>251.6</v>
      </c>
      <c r="F978" t="s">
        <v>7</v>
      </c>
      <c r="G978" s="2">
        <v>13393.76</v>
      </c>
      <c r="H978">
        <v>0</v>
      </c>
      <c r="I978" t="s">
        <v>5</v>
      </c>
      <c r="J978" s="1"/>
    </row>
    <row r="979" spans="1:10" x14ac:dyDescent="0.2">
      <c r="A979">
        <v>10982</v>
      </c>
      <c r="B979" t="s">
        <v>3</v>
      </c>
      <c r="C979">
        <v>51</v>
      </c>
      <c r="D979" s="3">
        <v>158.9</v>
      </c>
      <c r="E979" s="3">
        <v>135.29999999999998</v>
      </c>
      <c r="F979" t="s">
        <v>7</v>
      </c>
      <c r="G979" s="2">
        <v>9361.33</v>
      </c>
      <c r="H979">
        <v>0</v>
      </c>
      <c r="I979" t="s">
        <v>5</v>
      </c>
      <c r="J979" s="1"/>
    </row>
    <row r="980" spans="1:10" x14ac:dyDescent="0.2">
      <c r="A980">
        <v>10983</v>
      </c>
      <c r="B980" t="s">
        <v>3</v>
      </c>
      <c r="C980">
        <v>46</v>
      </c>
      <c r="D980" s="3">
        <v>169.5</v>
      </c>
      <c r="E980" s="3">
        <v>190</v>
      </c>
      <c r="F980" t="s">
        <v>7</v>
      </c>
      <c r="G980" s="2">
        <v>8334.59</v>
      </c>
      <c r="H980">
        <v>1</v>
      </c>
      <c r="I980" t="s">
        <v>5</v>
      </c>
      <c r="J980" s="1"/>
    </row>
    <row r="981" spans="1:10" x14ac:dyDescent="0.2">
      <c r="A981">
        <v>10984</v>
      </c>
      <c r="B981" t="s">
        <v>0</v>
      </c>
      <c r="C981">
        <v>22</v>
      </c>
      <c r="D981" s="3">
        <v>177.29999999999998</v>
      </c>
      <c r="E981" s="3">
        <v>248.29999999999998</v>
      </c>
      <c r="F981" t="s">
        <v>7</v>
      </c>
      <c r="G981" s="2">
        <v>3443.07</v>
      </c>
      <c r="H981">
        <v>3</v>
      </c>
      <c r="I981" t="s">
        <v>5</v>
      </c>
      <c r="J981" s="1"/>
    </row>
    <row r="982" spans="1:10" x14ac:dyDescent="0.2">
      <c r="A982">
        <v>10985</v>
      </c>
      <c r="B982" t="s">
        <v>2</v>
      </c>
      <c r="C982">
        <v>60</v>
      </c>
      <c r="D982" s="3">
        <v>158.4</v>
      </c>
      <c r="E982" s="3">
        <v>153.79999999999998</v>
      </c>
      <c r="F982" t="s">
        <v>6</v>
      </c>
      <c r="G982" s="2">
        <v>13012.210000000001</v>
      </c>
      <c r="H982">
        <v>0</v>
      </c>
      <c r="I982" t="s">
        <v>5</v>
      </c>
      <c r="J982" s="1"/>
    </row>
    <row r="983" spans="1:10" x14ac:dyDescent="0.2">
      <c r="A983">
        <v>10986</v>
      </c>
      <c r="B983" t="s">
        <v>3</v>
      </c>
      <c r="C983">
        <v>62</v>
      </c>
      <c r="D983" s="3">
        <v>158.19999999999999</v>
      </c>
      <c r="E983" s="3">
        <v>182.9</v>
      </c>
      <c r="F983" t="s">
        <v>6</v>
      </c>
      <c r="G983" s="2">
        <v>15230.33</v>
      </c>
      <c r="H983">
        <v>2</v>
      </c>
      <c r="I983" t="s">
        <v>5</v>
      </c>
      <c r="J983" s="1"/>
    </row>
    <row r="984" spans="1:10" x14ac:dyDescent="0.2">
      <c r="A984">
        <v>10987</v>
      </c>
      <c r="B984" t="s">
        <v>1</v>
      </c>
      <c r="C984">
        <v>62</v>
      </c>
      <c r="D984" s="3">
        <v>165.7</v>
      </c>
      <c r="E984" s="3">
        <v>197.1</v>
      </c>
      <c r="F984" t="s">
        <v>7</v>
      </c>
      <c r="G984" s="2">
        <v>12982.880000000001</v>
      </c>
      <c r="H984">
        <v>0</v>
      </c>
      <c r="I984" t="s">
        <v>5</v>
      </c>
      <c r="J984" s="1"/>
    </row>
    <row r="985" spans="1:10" x14ac:dyDescent="0.2">
      <c r="A985">
        <v>10988</v>
      </c>
      <c r="B985" t="s">
        <v>3</v>
      </c>
      <c r="C985">
        <v>28</v>
      </c>
      <c r="D985" s="3">
        <v>162.4</v>
      </c>
      <c r="E985" s="3">
        <v>233.5</v>
      </c>
      <c r="F985" t="s">
        <v>6</v>
      </c>
      <c r="G985" s="2">
        <v>4337.74</v>
      </c>
      <c r="H985">
        <v>1</v>
      </c>
      <c r="I985" t="s">
        <v>5</v>
      </c>
      <c r="J985" s="1"/>
    </row>
    <row r="986" spans="1:10" x14ac:dyDescent="0.2">
      <c r="A986">
        <v>10989</v>
      </c>
      <c r="B986" t="s">
        <v>1</v>
      </c>
      <c r="C986">
        <v>64</v>
      </c>
      <c r="D986" s="3">
        <v>173.2</v>
      </c>
      <c r="E986" s="3">
        <v>207.2</v>
      </c>
      <c r="F986" t="s">
        <v>7</v>
      </c>
      <c r="G986" s="2">
        <v>46889.270000000004</v>
      </c>
      <c r="H986">
        <v>0</v>
      </c>
      <c r="I986" t="s">
        <v>4</v>
      </c>
      <c r="J986" s="1"/>
    </row>
    <row r="987" spans="1:10" x14ac:dyDescent="0.2">
      <c r="A987">
        <v>10990</v>
      </c>
      <c r="B987" t="s">
        <v>0</v>
      </c>
      <c r="C987">
        <v>37</v>
      </c>
      <c r="D987" s="3">
        <v>173.79999999999998</v>
      </c>
      <c r="E987" s="3">
        <v>145</v>
      </c>
      <c r="F987" t="s">
        <v>7</v>
      </c>
      <c r="G987" s="2">
        <v>20420.609999999997</v>
      </c>
      <c r="H987">
        <v>0</v>
      </c>
      <c r="I987" t="s">
        <v>5</v>
      </c>
      <c r="J987" s="1"/>
    </row>
    <row r="988" spans="1:10" x14ac:dyDescent="0.2">
      <c r="A988">
        <v>10991</v>
      </c>
      <c r="B988" t="s">
        <v>1</v>
      </c>
      <c r="C988">
        <v>28</v>
      </c>
      <c r="D988" s="3">
        <v>170.9</v>
      </c>
      <c r="E988" s="3">
        <v>186.5</v>
      </c>
      <c r="F988" t="s">
        <v>7</v>
      </c>
      <c r="G988" s="2">
        <v>2689.5</v>
      </c>
      <c r="H988">
        <v>0</v>
      </c>
      <c r="I988" t="s">
        <v>5</v>
      </c>
      <c r="J988" s="1"/>
    </row>
    <row r="989" spans="1:10" x14ac:dyDescent="0.2">
      <c r="A989">
        <v>10992</v>
      </c>
      <c r="B989" t="s">
        <v>2</v>
      </c>
      <c r="C989">
        <v>24</v>
      </c>
      <c r="D989" s="3">
        <v>167.9</v>
      </c>
      <c r="E989" s="3">
        <v>261.8</v>
      </c>
      <c r="F989" t="s">
        <v>6</v>
      </c>
      <c r="G989" s="2">
        <v>2850.69</v>
      </c>
      <c r="H989">
        <v>0</v>
      </c>
      <c r="I989" t="s">
        <v>5</v>
      </c>
      <c r="J989" s="1"/>
    </row>
    <row r="990" spans="1:10" x14ac:dyDescent="0.2">
      <c r="A990">
        <v>10993</v>
      </c>
      <c r="B990" t="s">
        <v>3</v>
      </c>
      <c r="C990">
        <v>53</v>
      </c>
      <c r="D990" s="3">
        <v>162.69999999999999</v>
      </c>
      <c r="E990" s="3">
        <v>168.5</v>
      </c>
      <c r="F990" t="s">
        <v>6</v>
      </c>
      <c r="G990" s="2">
        <v>10564.89</v>
      </c>
      <c r="H990">
        <v>0</v>
      </c>
      <c r="I990" t="s">
        <v>5</v>
      </c>
      <c r="J990" s="1"/>
    </row>
    <row r="991" spans="1:10" x14ac:dyDescent="0.2">
      <c r="A991">
        <v>10994</v>
      </c>
      <c r="B991" t="s">
        <v>2</v>
      </c>
      <c r="C991">
        <v>44</v>
      </c>
      <c r="D991" s="3">
        <v>166.7</v>
      </c>
      <c r="E991" s="3">
        <v>154.19999999999999</v>
      </c>
      <c r="F991" t="s">
        <v>6</v>
      </c>
      <c r="G991" s="2">
        <v>42983.46</v>
      </c>
      <c r="H991">
        <v>0</v>
      </c>
      <c r="I991" t="s">
        <v>4</v>
      </c>
      <c r="J991" s="1"/>
    </row>
    <row r="992" spans="1:10" x14ac:dyDescent="0.2">
      <c r="A992">
        <v>10995</v>
      </c>
      <c r="B992" t="s">
        <v>3</v>
      </c>
      <c r="C992">
        <v>38</v>
      </c>
      <c r="D992" s="3">
        <v>165.4</v>
      </c>
      <c r="E992" s="3">
        <v>216.4</v>
      </c>
      <c r="F992" t="s">
        <v>7</v>
      </c>
      <c r="G992" s="2">
        <v>6067.13</v>
      </c>
      <c r="H992">
        <v>1</v>
      </c>
      <c r="I992" t="s">
        <v>5</v>
      </c>
      <c r="J992" s="1"/>
    </row>
    <row r="993" spans="1:10" x14ac:dyDescent="0.2">
      <c r="A993">
        <v>10996</v>
      </c>
      <c r="B993" t="s">
        <v>2</v>
      </c>
      <c r="C993">
        <v>19</v>
      </c>
      <c r="D993" s="3">
        <v>162.6</v>
      </c>
      <c r="E993" s="3">
        <v>212.79999999999998</v>
      </c>
      <c r="F993" t="s">
        <v>7</v>
      </c>
      <c r="G993" s="2">
        <v>1635.74</v>
      </c>
      <c r="H993">
        <v>0</v>
      </c>
      <c r="I993" t="s">
        <v>5</v>
      </c>
      <c r="J993" s="1"/>
    </row>
    <row r="994" spans="1:10" x14ac:dyDescent="0.2">
      <c r="A994">
        <v>10997</v>
      </c>
      <c r="B994" t="s">
        <v>3</v>
      </c>
      <c r="C994">
        <v>54</v>
      </c>
      <c r="D994" s="3">
        <v>158.4</v>
      </c>
      <c r="E994" s="3">
        <v>170.2</v>
      </c>
      <c r="F994" t="s">
        <v>7</v>
      </c>
      <c r="G994" s="2">
        <v>25517.119999999999</v>
      </c>
      <c r="H994">
        <v>1</v>
      </c>
      <c r="I994" t="s">
        <v>5</v>
      </c>
      <c r="J994" s="1"/>
    </row>
    <row r="995" spans="1:10" x14ac:dyDescent="0.2">
      <c r="A995">
        <v>10998</v>
      </c>
      <c r="B995" t="s">
        <v>3</v>
      </c>
      <c r="C995">
        <v>53</v>
      </c>
      <c r="D995" s="3">
        <v>156.79999999999998</v>
      </c>
      <c r="E995" s="3">
        <v>125.6</v>
      </c>
      <c r="F995" t="s">
        <v>7</v>
      </c>
      <c r="G995" s="2">
        <v>10072.06</v>
      </c>
      <c r="H995">
        <v>0</v>
      </c>
      <c r="I995" t="s">
        <v>5</v>
      </c>
      <c r="J995" s="1"/>
    </row>
    <row r="996" spans="1:10" x14ac:dyDescent="0.2">
      <c r="A996">
        <v>10999</v>
      </c>
      <c r="B996" t="s">
        <v>1</v>
      </c>
      <c r="C996">
        <v>33</v>
      </c>
      <c r="D996" s="3">
        <v>162.19999999999999</v>
      </c>
      <c r="E996" s="3">
        <v>214.2</v>
      </c>
      <c r="F996" t="s">
        <v>7</v>
      </c>
      <c r="G996" s="2">
        <v>38282.75</v>
      </c>
      <c r="H996">
        <v>1</v>
      </c>
      <c r="I996" t="s">
        <v>4</v>
      </c>
      <c r="J996" s="1"/>
    </row>
    <row r="997" spans="1:10" x14ac:dyDescent="0.2">
      <c r="A997">
        <v>11000</v>
      </c>
      <c r="B997" t="s">
        <v>0</v>
      </c>
      <c r="C997">
        <v>19</v>
      </c>
      <c r="D997" s="3">
        <v>169.6</v>
      </c>
      <c r="E997" s="3">
        <v>207.79999999999998</v>
      </c>
      <c r="F997" t="s">
        <v>6</v>
      </c>
      <c r="G997" s="2">
        <v>2331.5200000000004</v>
      </c>
      <c r="H997">
        <v>1</v>
      </c>
      <c r="I997" t="s">
        <v>5</v>
      </c>
      <c r="J997" s="1"/>
    </row>
    <row r="998" spans="1:10" x14ac:dyDescent="0.2">
      <c r="A998">
        <v>11001</v>
      </c>
      <c r="B998" t="s">
        <v>3</v>
      </c>
      <c r="C998">
        <v>46</v>
      </c>
      <c r="D998" s="3">
        <v>156.4</v>
      </c>
      <c r="E998" s="3">
        <v>144.5</v>
      </c>
      <c r="F998" t="s">
        <v>6</v>
      </c>
      <c r="G998" s="2">
        <v>9411.01</v>
      </c>
      <c r="H998">
        <v>2</v>
      </c>
      <c r="I998" t="s">
        <v>5</v>
      </c>
      <c r="J998" s="1"/>
    </row>
    <row r="999" spans="1:10" x14ac:dyDescent="0.2">
      <c r="A999">
        <v>11002</v>
      </c>
      <c r="B999" t="s">
        <v>1</v>
      </c>
      <c r="C999">
        <v>18</v>
      </c>
      <c r="D999" s="3">
        <v>162.6</v>
      </c>
      <c r="E999" s="3">
        <v>276.20000000000005</v>
      </c>
      <c r="F999" t="s">
        <v>6</v>
      </c>
      <c r="G999" s="2">
        <v>2801.26</v>
      </c>
      <c r="H999">
        <v>2</v>
      </c>
      <c r="I999" t="s">
        <v>5</v>
      </c>
      <c r="J999" s="1"/>
    </row>
    <row r="1000" spans="1:10" x14ac:dyDescent="0.2">
      <c r="A1000">
        <v>11003</v>
      </c>
      <c r="B1000" t="s">
        <v>2</v>
      </c>
      <c r="C1000">
        <v>45</v>
      </c>
      <c r="D1000" s="3">
        <v>170.1</v>
      </c>
      <c r="E1000" s="3">
        <v>252.5</v>
      </c>
      <c r="F1000" t="s">
        <v>6</v>
      </c>
      <c r="G1000" s="2">
        <v>39725.520000000004</v>
      </c>
      <c r="H1000">
        <v>1</v>
      </c>
      <c r="I1000" t="s">
        <v>4</v>
      </c>
      <c r="J1000" s="1"/>
    </row>
    <row r="1001" spans="1:10" x14ac:dyDescent="0.2">
      <c r="A1001">
        <v>11004</v>
      </c>
      <c r="B1001" t="s">
        <v>1</v>
      </c>
      <c r="C1001">
        <v>18</v>
      </c>
      <c r="D1001" s="3">
        <v>165.7</v>
      </c>
      <c r="E1001" s="3">
        <v>224.4</v>
      </c>
      <c r="F1001" t="s">
        <v>7</v>
      </c>
      <c r="G1001" s="2">
        <v>11884.050000000001</v>
      </c>
      <c r="H1001">
        <v>2</v>
      </c>
      <c r="I1001" t="s">
        <v>5</v>
      </c>
      <c r="J1001" s="1"/>
    </row>
    <row r="1002" spans="1:10" x14ac:dyDescent="0.2">
      <c r="A1002">
        <v>11005</v>
      </c>
      <c r="B1002" t="s">
        <v>2</v>
      </c>
      <c r="C1002">
        <v>24</v>
      </c>
      <c r="D1002" s="3">
        <v>157</v>
      </c>
      <c r="E1002" s="3">
        <v>155.79999999999998</v>
      </c>
      <c r="F1002" t="s">
        <v>6</v>
      </c>
      <c r="G1002" s="2">
        <v>2855.44</v>
      </c>
      <c r="H1002">
        <v>0</v>
      </c>
      <c r="I1002" t="s">
        <v>5</v>
      </c>
      <c r="J1002" s="1"/>
    </row>
    <row r="1003" spans="1:10" x14ac:dyDescent="0.2">
      <c r="A1003">
        <v>11006</v>
      </c>
      <c r="B1003" t="s">
        <v>3</v>
      </c>
      <c r="C1003">
        <v>60</v>
      </c>
      <c r="D1003" s="3">
        <v>158.1</v>
      </c>
      <c r="E1003" s="3">
        <v>185.7</v>
      </c>
      <c r="F1003" t="s">
        <v>6</v>
      </c>
      <c r="G1003" s="2">
        <v>13217.1</v>
      </c>
      <c r="H1003">
        <v>0</v>
      </c>
      <c r="I1003" t="s">
        <v>5</v>
      </c>
      <c r="J1003" s="1"/>
    </row>
    <row r="1004" spans="1:10" x14ac:dyDescent="0.2">
      <c r="A1004">
        <v>11007</v>
      </c>
      <c r="B1004" t="s">
        <v>1</v>
      </c>
      <c r="C1004">
        <v>23</v>
      </c>
      <c r="D1004" s="3">
        <v>182.2</v>
      </c>
      <c r="E1004" s="3">
        <v>230.1</v>
      </c>
      <c r="F1004" t="s">
        <v>6</v>
      </c>
      <c r="G1004" s="2">
        <v>3500.6200000000003</v>
      </c>
      <c r="H1004">
        <v>2</v>
      </c>
      <c r="I1004" t="s">
        <v>5</v>
      </c>
      <c r="J1004" s="1"/>
    </row>
    <row r="1005" spans="1:10" x14ac:dyDescent="0.2">
      <c r="A1005">
        <v>11008</v>
      </c>
      <c r="B1005" t="s">
        <v>0</v>
      </c>
      <c r="C1005">
        <v>27</v>
      </c>
      <c r="D1005" s="3">
        <v>174.4</v>
      </c>
      <c r="E1005" s="3">
        <v>172.5</v>
      </c>
      <c r="F1005" t="s">
        <v>7</v>
      </c>
      <c r="G1005" s="2">
        <v>4260.75</v>
      </c>
      <c r="H1005">
        <v>3</v>
      </c>
      <c r="I1005" t="s">
        <v>5</v>
      </c>
      <c r="J1005" s="1"/>
    </row>
    <row r="1006" spans="1:10" x14ac:dyDescent="0.2">
      <c r="A1006">
        <v>11009</v>
      </c>
      <c r="B1006" t="s">
        <v>2</v>
      </c>
      <c r="C1006">
        <v>22</v>
      </c>
      <c r="D1006" s="3">
        <v>164.79999999999998</v>
      </c>
      <c r="E1006" s="3">
        <v>143</v>
      </c>
      <c r="F1006" t="s">
        <v>6</v>
      </c>
      <c r="G1006" s="2">
        <v>4296.2800000000007</v>
      </c>
      <c r="H1006">
        <v>3</v>
      </c>
      <c r="I1006" t="s">
        <v>5</v>
      </c>
      <c r="J1006" s="1"/>
    </row>
    <row r="1007" spans="1:10" x14ac:dyDescent="0.2">
      <c r="A1007">
        <v>11010</v>
      </c>
      <c r="B1007" t="s">
        <v>3</v>
      </c>
      <c r="C1007">
        <v>56</v>
      </c>
      <c r="D1007" s="3">
        <v>149.79999999999998</v>
      </c>
      <c r="E1007" s="3">
        <v>130.6</v>
      </c>
      <c r="F1007" t="s">
        <v>7</v>
      </c>
      <c r="G1007" s="2">
        <v>11763.01</v>
      </c>
      <c r="H1007">
        <v>1</v>
      </c>
      <c r="I1007" t="s">
        <v>5</v>
      </c>
      <c r="J1007" s="1"/>
    </row>
    <row r="1008" spans="1:10" x14ac:dyDescent="0.2">
      <c r="A1008">
        <v>11011</v>
      </c>
      <c r="B1008" t="s">
        <v>1</v>
      </c>
      <c r="C1008">
        <v>43</v>
      </c>
      <c r="D1008" s="3">
        <v>176.29999999999998</v>
      </c>
      <c r="E1008" s="3">
        <v>135.6</v>
      </c>
      <c r="F1008" t="s">
        <v>7</v>
      </c>
      <c r="G1008" s="2">
        <v>42124.520000000004</v>
      </c>
      <c r="H1008">
        <v>3</v>
      </c>
      <c r="I1008" t="s">
        <v>4</v>
      </c>
      <c r="J1008" s="1"/>
    </row>
    <row r="1009" spans="1:10" x14ac:dyDescent="0.2">
      <c r="A1009">
        <v>11012</v>
      </c>
      <c r="B1009" t="s">
        <v>2</v>
      </c>
      <c r="C1009">
        <v>19</v>
      </c>
      <c r="D1009" s="3">
        <v>171.79999999999998</v>
      </c>
      <c r="E1009" s="3">
        <v>217.2</v>
      </c>
      <c r="F1009" t="s">
        <v>6</v>
      </c>
      <c r="G1009" s="2">
        <v>2138.0800000000004</v>
      </c>
      <c r="H1009">
        <v>0</v>
      </c>
      <c r="I1009" t="s">
        <v>5</v>
      </c>
      <c r="J1009" s="1"/>
    </row>
    <row r="1010" spans="1:10" x14ac:dyDescent="0.2">
      <c r="A1010">
        <v>11013</v>
      </c>
      <c r="B1010" t="s">
        <v>3</v>
      </c>
      <c r="C1010">
        <v>41</v>
      </c>
      <c r="D1010" s="3">
        <v>171.9</v>
      </c>
      <c r="E1010" s="3">
        <v>194.1</v>
      </c>
      <c r="F1010" t="s">
        <v>7</v>
      </c>
      <c r="G1010" s="2">
        <v>39597.410000000003</v>
      </c>
      <c r="H1010">
        <v>3</v>
      </c>
      <c r="I1010" t="s">
        <v>4</v>
      </c>
      <c r="J1010" s="1"/>
    </row>
    <row r="1011" spans="1:10" x14ac:dyDescent="0.2">
      <c r="A1011">
        <v>11014</v>
      </c>
      <c r="B1011" t="s">
        <v>2</v>
      </c>
      <c r="C1011">
        <v>63</v>
      </c>
      <c r="D1011" s="3">
        <v>169.1</v>
      </c>
      <c r="E1011" s="3">
        <v>237.79999999999998</v>
      </c>
      <c r="F1011" t="s">
        <v>7</v>
      </c>
      <c r="G1011" s="2">
        <v>13770.1</v>
      </c>
      <c r="H1011">
        <v>0</v>
      </c>
      <c r="I1011" t="s">
        <v>5</v>
      </c>
      <c r="J1011" s="1"/>
    </row>
    <row r="1012" spans="1:10" x14ac:dyDescent="0.2">
      <c r="A1012">
        <v>11015</v>
      </c>
      <c r="B1012" t="s">
        <v>2</v>
      </c>
      <c r="C1012">
        <v>48</v>
      </c>
      <c r="D1012" s="3">
        <v>155.19999999999999</v>
      </c>
      <c r="E1012" s="3">
        <v>173.1</v>
      </c>
      <c r="F1012" t="s">
        <v>6</v>
      </c>
      <c r="G1012" s="2">
        <v>8671.2000000000007</v>
      </c>
      <c r="H1012">
        <v>0</v>
      </c>
      <c r="I1012" t="s">
        <v>5</v>
      </c>
      <c r="J1012" s="1"/>
    </row>
    <row r="1013" spans="1:10" x14ac:dyDescent="0.2">
      <c r="A1013">
        <v>11016</v>
      </c>
      <c r="B1013" t="s">
        <v>3</v>
      </c>
      <c r="C1013">
        <v>40</v>
      </c>
      <c r="D1013" s="3">
        <v>164.4</v>
      </c>
      <c r="E1013" s="3">
        <v>181.6</v>
      </c>
      <c r="F1013" t="s">
        <v>7</v>
      </c>
      <c r="G1013" s="2">
        <v>6600.21</v>
      </c>
      <c r="H1013">
        <v>1</v>
      </c>
      <c r="I1013" t="s">
        <v>5</v>
      </c>
      <c r="J1013" s="1"/>
    </row>
    <row r="1014" spans="1:10" x14ac:dyDescent="0.2">
      <c r="A1014">
        <v>11017</v>
      </c>
      <c r="B1014" t="s">
        <v>1</v>
      </c>
      <c r="C1014">
        <v>25</v>
      </c>
      <c r="D1014" s="3">
        <v>155.9</v>
      </c>
      <c r="E1014" s="3">
        <v>116.3</v>
      </c>
      <c r="F1014" t="s">
        <v>6</v>
      </c>
      <c r="G1014" s="2">
        <v>18218.169999999998</v>
      </c>
      <c r="H1014">
        <v>1</v>
      </c>
      <c r="I1014" t="s">
        <v>5</v>
      </c>
      <c r="J1014" s="1"/>
    </row>
    <row r="1015" spans="1:10" x14ac:dyDescent="0.2">
      <c r="A1015">
        <v>11018</v>
      </c>
      <c r="B1015" t="s">
        <v>3</v>
      </c>
      <c r="C1015">
        <v>32</v>
      </c>
      <c r="D1015" s="3">
        <v>154.29999999999998</v>
      </c>
      <c r="E1015" s="3">
        <v>116.19999999999999</v>
      </c>
      <c r="F1015" t="s">
        <v>6</v>
      </c>
      <c r="G1015" s="2">
        <v>4544.24</v>
      </c>
      <c r="H1015">
        <v>0</v>
      </c>
      <c r="I1015" t="s">
        <v>5</v>
      </c>
      <c r="J1015" s="1"/>
    </row>
    <row r="1016" spans="1:10" x14ac:dyDescent="0.2">
      <c r="A1016">
        <v>11019</v>
      </c>
      <c r="B1016" t="s">
        <v>2</v>
      </c>
      <c r="C1016">
        <v>63</v>
      </c>
      <c r="D1016" s="3">
        <v>154.9</v>
      </c>
      <c r="E1016" s="3">
        <v>168.1</v>
      </c>
      <c r="F1016" t="s">
        <v>6</v>
      </c>
      <c r="G1016" s="2">
        <v>14256.2</v>
      </c>
      <c r="H1016">
        <v>0</v>
      </c>
      <c r="I1016" t="s">
        <v>5</v>
      </c>
      <c r="J1016" s="1"/>
    </row>
    <row r="1017" spans="1:10" x14ac:dyDescent="0.2">
      <c r="A1017">
        <v>11020</v>
      </c>
      <c r="B1017" t="s">
        <v>2</v>
      </c>
      <c r="C1017">
        <v>21</v>
      </c>
      <c r="D1017" s="3">
        <v>153.1</v>
      </c>
      <c r="E1017" s="3">
        <v>163.29999999999998</v>
      </c>
      <c r="F1017" t="s">
        <v>6</v>
      </c>
      <c r="G1017" s="2">
        <v>2404.7400000000002</v>
      </c>
      <c r="H1017">
        <v>0</v>
      </c>
      <c r="I1017" t="s">
        <v>5</v>
      </c>
      <c r="J1017" s="1"/>
    </row>
    <row r="1018" spans="1:10" x14ac:dyDescent="0.2">
      <c r="A1018">
        <v>11021</v>
      </c>
      <c r="B1018" t="s">
        <v>1</v>
      </c>
      <c r="C1018">
        <v>28</v>
      </c>
      <c r="D1018" s="3">
        <v>183.6</v>
      </c>
      <c r="E1018" s="3">
        <v>222.4</v>
      </c>
      <c r="F1018" t="s">
        <v>7</v>
      </c>
      <c r="G1018" s="2">
        <v>17663.149999999998</v>
      </c>
      <c r="H1018">
        <v>3</v>
      </c>
      <c r="I1018" t="s">
        <v>4</v>
      </c>
      <c r="J1018" s="1"/>
    </row>
    <row r="1019" spans="1:10" x14ac:dyDescent="0.2">
      <c r="A1019">
        <v>11022</v>
      </c>
      <c r="B1019" t="s">
        <v>1</v>
      </c>
      <c r="C1019">
        <v>50</v>
      </c>
      <c r="D1019" s="3">
        <v>183.7</v>
      </c>
      <c r="E1019" s="3">
        <v>304.60000000000002</v>
      </c>
      <c r="F1019" t="s">
        <v>7</v>
      </c>
      <c r="G1019" s="2">
        <v>9058.74</v>
      </c>
      <c r="H1019">
        <v>1</v>
      </c>
      <c r="I1019" t="s">
        <v>5</v>
      </c>
      <c r="J1019" s="1"/>
    </row>
    <row r="1020" spans="1:10" x14ac:dyDescent="0.2">
      <c r="A1020">
        <v>11023</v>
      </c>
      <c r="B1020" t="s">
        <v>1</v>
      </c>
      <c r="C1020">
        <v>31</v>
      </c>
      <c r="D1020" s="3">
        <v>159.69999999999999</v>
      </c>
      <c r="E1020" s="3">
        <v>168.79999999999998</v>
      </c>
      <c r="F1020" t="s">
        <v>6</v>
      </c>
      <c r="G1020" s="2">
        <v>4350.5200000000004</v>
      </c>
      <c r="H1020">
        <v>1</v>
      </c>
      <c r="I1020" t="s">
        <v>5</v>
      </c>
      <c r="J1020" s="1"/>
    </row>
    <row r="1021" spans="1:10" x14ac:dyDescent="0.2">
      <c r="A1021">
        <v>11024</v>
      </c>
      <c r="B1021" t="s">
        <v>1</v>
      </c>
      <c r="C1021">
        <v>40</v>
      </c>
      <c r="D1021" s="3">
        <v>171.7</v>
      </c>
      <c r="E1021" s="3">
        <v>130.29999999999998</v>
      </c>
      <c r="F1021" t="s">
        <v>7</v>
      </c>
      <c r="G1021" s="2">
        <v>6593.51</v>
      </c>
      <c r="H1021">
        <v>2</v>
      </c>
      <c r="I1021" t="s">
        <v>5</v>
      </c>
      <c r="J1021" s="1"/>
    </row>
    <row r="1022" spans="1:10" x14ac:dyDescent="0.2">
      <c r="A1022">
        <v>11025</v>
      </c>
      <c r="B1022" t="s">
        <v>1</v>
      </c>
      <c r="C1022">
        <v>63</v>
      </c>
      <c r="D1022" s="3">
        <v>171.7</v>
      </c>
      <c r="E1022" s="3">
        <v>171.7</v>
      </c>
      <c r="F1022" t="s">
        <v>6</v>
      </c>
      <c r="G1022" s="2">
        <v>13887.210000000001</v>
      </c>
      <c r="H1022">
        <v>0</v>
      </c>
      <c r="I1022" t="s">
        <v>5</v>
      </c>
      <c r="J1022" s="1"/>
    </row>
    <row r="1023" spans="1:10" x14ac:dyDescent="0.2">
      <c r="A1023">
        <v>11026</v>
      </c>
      <c r="B1023" t="s">
        <v>0</v>
      </c>
      <c r="C1023">
        <v>42</v>
      </c>
      <c r="D1023" s="3">
        <v>183.2</v>
      </c>
      <c r="E1023" s="3">
        <v>211.5</v>
      </c>
      <c r="F1023" t="s">
        <v>6</v>
      </c>
      <c r="G1023" s="2">
        <v>7045.5</v>
      </c>
      <c r="H1023">
        <v>1</v>
      </c>
      <c r="I1023" t="s">
        <v>5</v>
      </c>
      <c r="J1023" s="1"/>
    </row>
    <row r="1024" spans="1:10" x14ac:dyDescent="0.2">
      <c r="A1024">
        <v>11027</v>
      </c>
      <c r="B1024" t="s">
        <v>0</v>
      </c>
      <c r="C1024">
        <v>34</v>
      </c>
      <c r="D1024" s="3">
        <v>185.5</v>
      </c>
      <c r="E1024" s="3">
        <v>250.29999999999998</v>
      </c>
      <c r="F1024" t="s">
        <v>7</v>
      </c>
      <c r="G1024" s="2">
        <v>14358.37</v>
      </c>
      <c r="H1024">
        <v>1</v>
      </c>
      <c r="I1024" t="s">
        <v>5</v>
      </c>
      <c r="J1024" s="1"/>
    </row>
    <row r="1025" spans="1:10" x14ac:dyDescent="0.2">
      <c r="A1025">
        <v>11028</v>
      </c>
      <c r="B1025" t="s">
        <v>3</v>
      </c>
      <c r="C1025">
        <v>58</v>
      </c>
      <c r="D1025" s="3">
        <v>159.19999999999999</v>
      </c>
      <c r="E1025" s="3">
        <v>157.6</v>
      </c>
      <c r="F1025" t="s">
        <v>6</v>
      </c>
      <c r="G1025" s="2">
        <v>12430.960000000001</v>
      </c>
      <c r="H1025">
        <v>0</v>
      </c>
      <c r="I1025" t="s">
        <v>5</v>
      </c>
      <c r="J1025" s="1"/>
    </row>
    <row r="1026" spans="1:10" x14ac:dyDescent="0.2">
      <c r="A1026">
        <v>11029</v>
      </c>
      <c r="B1026" t="s">
        <v>2</v>
      </c>
      <c r="C1026">
        <v>58</v>
      </c>
      <c r="D1026" s="3">
        <v>163.79999999999998</v>
      </c>
      <c r="E1026" s="3">
        <v>226.2</v>
      </c>
      <c r="F1026" t="s">
        <v>7</v>
      </c>
      <c r="G1026" s="2">
        <v>11735.880000000001</v>
      </c>
      <c r="H1026">
        <v>0</v>
      </c>
      <c r="I1026" t="s">
        <v>5</v>
      </c>
      <c r="J1026" s="1"/>
    </row>
    <row r="1027" spans="1:10" x14ac:dyDescent="0.2">
      <c r="A1027">
        <v>11030</v>
      </c>
      <c r="B1027" t="s">
        <v>3</v>
      </c>
      <c r="C1027">
        <v>35</v>
      </c>
      <c r="D1027" s="3">
        <v>176.29999999999998</v>
      </c>
      <c r="E1027" s="3">
        <v>215.79999999999998</v>
      </c>
      <c r="F1027" t="s">
        <v>7</v>
      </c>
      <c r="G1027" s="2">
        <v>39774.28</v>
      </c>
      <c r="H1027">
        <v>1</v>
      </c>
      <c r="I1027" t="s">
        <v>4</v>
      </c>
      <c r="J1027" s="1"/>
    </row>
    <row r="1028" spans="1:10" x14ac:dyDescent="0.2">
      <c r="A1028">
        <v>11031</v>
      </c>
      <c r="B1028" t="s">
        <v>3</v>
      </c>
      <c r="C1028">
        <v>40</v>
      </c>
      <c r="D1028" s="3">
        <v>166.29999999999998</v>
      </c>
      <c r="E1028" s="3">
        <v>185.9</v>
      </c>
      <c r="F1028" t="s">
        <v>6</v>
      </c>
      <c r="G1028" s="2">
        <v>7077.1900000000005</v>
      </c>
      <c r="H1028">
        <v>1</v>
      </c>
      <c r="I1028" t="s">
        <v>5</v>
      </c>
      <c r="J1028" s="1"/>
    </row>
    <row r="1029" spans="1:10" x14ac:dyDescent="0.2">
      <c r="A1029">
        <v>11032</v>
      </c>
      <c r="B1029" t="s">
        <v>2</v>
      </c>
      <c r="C1029">
        <v>50</v>
      </c>
      <c r="D1029" s="3">
        <v>160.19999999999999</v>
      </c>
      <c r="E1029" s="3">
        <v>256.3</v>
      </c>
      <c r="F1029" t="s">
        <v>6</v>
      </c>
      <c r="G1029" s="2">
        <v>9910.36</v>
      </c>
      <c r="H1029">
        <v>1</v>
      </c>
      <c r="I1029" t="s">
        <v>5</v>
      </c>
      <c r="J1029" s="1"/>
    </row>
    <row r="1030" spans="1:10" x14ac:dyDescent="0.2">
      <c r="A1030">
        <v>11033</v>
      </c>
      <c r="B1030" t="s">
        <v>2</v>
      </c>
      <c r="C1030">
        <v>52</v>
      </c>
      <c r="D1030" s="3">
        <v>151.69999999999999</v>
      </c>
      <c r="E1030" s="3">
        <v>169.5</v>
      </c>
      <c r="F1030" t="s">
        <v>6</v>
      </c>
      <c r="G1030" s="2">
        <v>33471.980000000003</v>
      </c>
      <c r="H1030">
        <v>2</v>
      </c>
      <c r="I1030" t="s">
        <v>5</v>
      </c>
      <c r="J1030" s="1"/>
    </row>
    <row r="1031" spans="1:10" x14ac:dyDescent="0.2">
      <c r="A1031">
        <v>11034</v>
      </c>
      <c r="B1031" t="s">
        <v>1</v>
      </c>
      <c r="C1031">
        <v>47</v>
      </c>
      <c r="D1031" s="3">
        <v>169.79999999999998</v>
      </c>
      <c r="E1031" s="3">
        <v>147.6</v>
      </c>
      <c r="F1031" t="s">
        <v>7</v>
      </c>
      <c r="G1031" s="2">
        <v>41676.090000000004</v>
      </c>
      <c r="H1031">
        <v>0</v>
      </c>
      <c r="I1031" t="s">
        <v>4</v>
      </c>
      <c r="J1031" s="1"/>
    </row>
    <row r="1032" spans="1:10" x14ac:dyDescent="0.2">
      <c r="A1032">
        <v>11035</v>
      </c>
      <c r="B1032" t="s">
        <v>2</v>
      </c>
      <c r="C1032">
        <v>32</v>
      </c>
      <c r="D1032" s="3">
        <v>161.5</v>
      </c>
      <c r="E1032" s="3">
        <v>210.5</v>
      </c>
      <c r="F1032" t="s">
        <v>7</v>
      </c>
      <c r="G1032" s="2">
        <v>4454.41</v>
      </c>
      <c r="H1032">
        <v>1</v>
      </c>
      <c r="I1032" t="s">
        <v>5</v>
      </c>
      <c r="J1032" s="1"/>
    </row>
    <row r="1033" spans="1:10" x14ac:dyDescent="0.2">
      <c r="A1033">
        <v>11036</v>
      </c>
      <c r="B1033" t="s">
        <v>0</v>
      </c>
      <c r="C1033">
        <v>27</v>
      </c>
      <c r="D1033" s="3">
        <v>181</v>
      </c>
      <c r="E1033" s="3">
        <v>199</v>
      </c>
      <c r="F1033" t="s">
        <v>6</v>
      </c>
      <c r="G1033" s="2">
        <v>2974.13</v>
      </c>
      <c r="H1033">
        <v>0</v>
      </c>
      <c r="I1033" t="s">
        <v>5</v>
      </c>
      <c r="J1033" s="1"/>
    </row>
    <row r="1034" spans="1:10" x14ac:dyDescent="0.2">
      <c r="A1034">
        <v>11037</v>
      </c>
      <c r="B1034" t="s">
        <v>3</v>
      </c>
      <c r="C1034">
        <v>31</v>
      </c>
      <c r="D1034" s="3">
        <v>166.1</v>
      </c>
      <c r="E1034" s="3">
        <v>208.6</v>
      </c>
      <c r="F1034" t="s">
        <v>7</v>
      </c>
      <c r="G1034" s="2">
        <v>5031.2700000000004</v>
      </c>
      <c r="H1034">
        <v>2</v>
      </c>
      <c r="I1034" t="s">
        <v>5</v>
      </c>
      <c r="J1034" s="1"/>
    </row>
    <row r="1035" spans="1:10" x14ac:dyDescent="0.2">
      <c r="A1035">
        <v>11038</v>
      </c>
      <c r="B1035" t="s">
        <v>2</v>
      </c>
      <c r="C1035">
        <v>45</v>
      </c>
      <c r="D1035" s="3">
        <v>138.69999999999999</v>
      </c>
      <c r="E1035" s="3">
        <v>101.6</v>
      </c>
      <c r="F1035" t="s">
        <v>7</v>
      </c>
      <c r="G1035" s="2">
        <v>7222.79</v>
      </c>
      <c r="H1035">
        <v>0</v>
      </c>
      <c r="I1035" t="s">
        <v>5</v>
      </c>
      <c r="J1035" s="1"/>
    </row>
    <row r="1036" spans="1:10" x14ac:dyDescent="0.2">
      <c r="A1036">
        <v>11039</v>
      </c>
      <c r="B1036" t="s">
        <v>0</v>
      </c>
      <c r="C1036">
        <v>49</v>
      </c>
      <c r="D1036" s="3">
        <v>178.2</v>
      </c>
      <c r="E1036" s="3">
        <v>189.7</v>
      </c>
      <c r="F1036" t="s">
        <v>7</v>
      </c>
      <c r="G1036" s="2">
        <v>39727.620000000003</v>
      </c>
      <c r="H1036">
        <v>0</v>
      </c>
      <c r="I1036" t="s">
        <v>4</v>
      </c>
      <c r="J1036" s="1"/>
    </row>
    <row r="1037" spans="1:10" x14ac:dyDescent="0.2">
      <c r="A1037">
        <v>11040</v>
      </c>
      <c r="B1037" t="s">
        <v>1</v>
      </c>
      <c r="C1037">
        <v>64</v>
      </c>
      <c r="D1037" s="3">
        <v>177.5</v>
      </c>
      <c r="E1037" s="3">
        <v>207.1</v>
      </c>
      <c r="F1037" t="s">
        <v>7</v>
      </c>
      <c r="G1037" s="2">
        <v>26926.519999999997</v>
      </c>
      <c r="H1037">
        <v>0</v>
      </c>
      <c r="I1037" t="s">
        <v>4</v>
      </c>
      <c r="J1037" s="1"/>
    </row>
    <row r="1038" spans="1:10" x14ac:dyDescent="0.2">
      <c r="A1038">
        <v>11041</v>
      </c>
      <c r="B1038" t="s">
        <v>2</v>
      </c>
      <c r="C1038">
        <v>22</v>
      </c>
      <c r="D1038" s="3">
        <v>157.5</v>
      </c>
      <c r="E1038" s="3">
        <v>138.29999999999998</v>
      </c>
      <c r="F1038" t="s">
        <v>7</v>
      </c>
      <c r="G1038" s="2">
        <v>2643.2700000000004</v>
      </c>
      <c r="H1038">
        <v>1</v>
      </c>
      <c r="I1038" t="s">
        <v>5</v>
      </c>
      <c r="J1038" s="1"/>
    </row>
    <row r="1039" spans="1:10" x14ac:dyDescent="0.2">
      <c r="A1039">
        <v>11042</v>
      </c>
      <c r="B1039" t="s">
        <v>3</v>
      </c>
      <c r="C1039">
        <v>18</v>
      </c>
      <c r="D1039" s="3">
        <v>155.79999999999998</v>
      </c>
      <c r="E1039" s="3">
        <v>153.4</v>
      </c>
      <c r="F1039" t="s">
        <v>6</v>
      </c>
      <c r="G1039" s="2">
        <v>2207.7000000000003</v>
      </c>
      <c r="H1039">
        <v>0</v>
      </c>
      <c r="I1039" t="s">
        <v>5</v>
      </c>
      <c r="J1039" s="1"/>
    </row>
    <row r="1040" spans="1:10" x14ac:dyDescent="0.2">
      <c r="A1040">
        <v>11043</v>
      </c>
      <c r="B1040" t="s">
        <v>3</v>
      </c>
      <c r="C1040">
        <v>64</v>
      </c>
      <c r="D1040" s="3">
        <v>160.4</v>
      </c>
      <c r="E1040" s="3">
        <v>189.5</v>
      </c>
      <c r="F1040" t="s">
        <v>7</v>
      </c>
      <c r="G1040" s="2">
        <v>14410.94</v>
      </c>
      <c r="H1040">
        <v>0</v>
      </c>
      <c r="I1040" t="s">
        <v>5</v>
      </c>
      <c r="J1040" s="1"/>
    </row>
    <row r="1041" spans="1:10" x14ac:dyDescent="0.2">
      <c r="A1041">
        <v>11044</v>
      </c>
      <c r="B1041" t="s">
        <v>3</v>
      </c>
      <c r="C1041">
        <v>39</v>
      </c>
      <c r="D1041" s="3">
        <v>171.7</v>
      </c>
      <c r="E1041" s="3">
        <v>191.1</v>
      </c>
      <c r="F1041" t="s">
        <v>7</v>
      </c>
      <c r="G1041" s="2">
        <v>22462.05</v>
      </c>
      <c r="H1041">
        <v>1</v>
      </c>
      <c r="I1041" t="s">
        <v>4</v>
      </c>
      <c r="J1041" s="1"/>
    </row>
    <row r="1042" spans="1:10" x14ac:dyDescent="0.2">
      <c r="A1042">
        <v>11045</v>
      </c>
      <c r="B1042" t="s">
        <v>1</v>
      </c>
      <c r="C1042">
        <v>26</v>
      </c>
      <c r="D1042" s="3">
        <v>163.5</v>
      </c>
      <c r="E1042" s="3">
        <v>183.5</v>
      </c>
      <c r="F1042" t="s">
        <v>6</v>
      </c>
      <c r="G1042" s="2">
        <v>3392.3700000000003</v>
      </c>
      <c r="H1042">
        <v>1</v>
      </c>
      <c r="I1042" t="s">
        <v>5</v>
      </c>
      <c r="J1042" s="1"/>
    </row>
    <row r="1043" spans="1:10" x14ac:dyDescent="0.2">
      <c r="A1043">
        <v>11046</v>
      </c>
      <c r="B1043" t="s">
        <v>1</v>
      </c>
      <c r="C1043">
        <v>23</v>
      </c>
      <c r="D1043" s="3">
        <v>167.2</v>
      </c>
      <c r="E1043" s="3">
        <v>125.8</v>
      </c>
      <c r="F1043" t="s">
        <v>7</v>
      </c>
      <c r="G1043" s="2">
        <v>2438.0600000000004</v>
      </c>
      <c r="H1043">
        <v>1</v>
      </c>
      <c r="I1043" t="s">
        <v>5</v>
      </c>
      <c r="J1043" s="1"/>
    </row>
    <row r="1044" spans="1:10" x14ac:dyDescent="0.2">
      <c r="A1044">
        <v>11047</v>
      </c>
      <c r="B1044" t="s">
        <v>2</v>
      </c>
      <c r="C1044">
        <v>58</v>
      </c>
      <c r="D1044" s="3">
        <v>163.19999999999999</v>
      </c>
      <c r="E1044" s="3">
        <v>169.7</v>
      </c>
      <c r="F1044" t="s">
        <v>6</v>
      </c>
      <c r="G1044" s="2">
        <v>12231.62</v>
      </c>
      <c r="H1044">
        <v>0</v>
      </c>
      <c r="I1044" t="s">
        <v>5</v>
      </c>
      <c r="J1044" s="1"/>
    </row>
    <row r="1045" spans="1:10" x14ac:dyDescent="0.2">
      <c r="A1045">
        <v>11048</v>
      </c>
      <c r="B1045" t="s">
        <v>0</v>
      </c>
      <c r="C1045">
        <v>32</v>
      </c>
      <c r="D1045" s="3">
        <v>185</v>
      </c>
      <c r="E1045" s="3">
        <v>158.4</v>
      </c>
      <c r="F1045" t="s">
        <v>6</v>
      </c>
      <c r="G1045" s="2">
        <v>5152.1400000000003</v>
      </c>
      <c r="H1045">
        <v>2</v>
      </c>
      <c r="I1045" t="s">
        <v>5</v>
      </c>
      <c r="J1045" s="1"/>
    </row>
    <row r="1046" spans="1:10" x14ac:dyDescent="0.2">
      <c r="A1046">
        <v>11049</v>
      </c>
      <c r="B1046" t="s">
        <v>1</v>
      </c>
      <c r="C1046">
        <v>56</v>
      </c>
      <c r="D1046" s="3">
        <v>173.7</v>
      </c>
      <c r="E1046" s="3">
        <v>245.6</v>
      </c>
      <c r="F1046" t="s">
        <v>6</v>
      </c>
      <c r="G1046" s="2">
        <v>11093.630000000001</v>
      </c>
      <c r="H1046">
        <v>0</v>
      </c>
      <c r="I1046" t="s">
        <v>5</v>
      </c>
      <c r="J1046" s="1"/>
    </row>
    <row r="1047" spans="1:10" x14ac:dyDescent="0.2">
      <c r="A1047">
        <v>11050</v>
      </c>
      <c r="B1047" t="s">
        <v>1</v>
      </c>
      <c r="C1047">
        <v>38</v>
      </c>
      <c r="D1047" s="3">
        <v>169.9</v>
      </c>
      <c r="E1047" s="3">
        <v>208.5</v>
      </c>
      <c r="F1047" t="s">
        <v>6</v>
      </c>
      <c r="G1047" s="2">
        <v>5400.99</v>
      </c>
      <c r="H1047">
        <v>0</v>
      </c>
      <c r="I1047" t="s">
        <v>5</v>
      </c>
      <c r="J1047" s="1"/>
    </row>
    <row r="1048" spans="1:10" x14ac:dyDescent="0.2">
      <c r="A1048">
        <v>11051</v>
      </c>
      <c r="B1048" t="s">
        <v>0</v>
      </c>
      <c r="C1048">
        <v>54</v>
      </c>
      <c r="D1048" s="3">
        <v>183.29999999999998</v>
      </c>
      <c r="E1048" s="3">
        <v>189.29999999999998</v>
      </c>
      <c r="F1048" t="s">
        <v>6</v>
      </c>
      <c r="G1048" s="2">
        <v>12094.48</v>
      </c>
      <c r="H1048">
        <v>3</v>
      </c>
      <c r="I1048" t="s">
        <v>5</v>
      </c>
      <c r="J1048" s="1"/>
    </row>
    <row r="1049" spans="1:10" x14ac:dyDescent="0.2">
      <c r="A1049">
        <v>11052</v>
      </c>
      <c r="B1049" t="s">
        <v>3</v>
      </c>
      <c r="C1049">
        <v>54</v>
      </c>
      <c r="D1049" s="3">
        <v>165.29999999999998</v>
      </c>
      <c r="E1049" s="3">
        <v>172.2</v>
      </c>
      <c r="F1049" t="s">
        <v>7</v>
      </c>
      <c r="G1049" s="2">
        <v>10422.92</v>
      </c>
      <c r="H1049">
        <v>0</v>
      </c>
      <c r="I1049" t="s">
        <v>5</v>
      </c>
      <c r="J1049" s="1"/>
    </row>
    <row r="1050" spans="1:10" x14ac:dyDescent="0.2">
      <c r="A1050">
        <v>11053</v>
      </c>
      <c r="B1050" t="s">
        <v>2</v>
      </c>
      <c r="C1050">
        <v>28</v>
      </c>
      <c r="D1050" s="3">
        <v>156.29999999999998</v>
      </c>
      <c r="E1050" s="3">
        <v>164.29999999999998</v>
      </c>
      <c r="F1050" t="s">
        <v>6</v>
      </c>
      <c r="G1050" s="2">
        <v>3556.9300000000003</v>
      </c>
      <c r="H1050">
        <v>0</v>
      </c>
      <c r="I1050" t="s">
        <v>5</v>
      </c>
      <c r="J1050" s="1"/>
    </row>
    <row r="1051" spans="1:10" x14ac:dyDescent="0.2">
      <c r="A1051">
        <v>11054</v>
      </c>
      <c r="B1051" t="s">
        <v>3</v>
      </c>
      <c r="C1051">
        <v>34</v>
      </c>
      <c r="D1051" s="3">
        <v>161.9</v>
      </c>
      <c r="E1051" s="3">
        <v>125.1</v>
      </c>
      <c r="F1051" t="s">
        <v>6</v>
      </c>
      <c r="G1051" s="2">
        <v>6753.04</v>
      </c>
      <c r="H1051">
        <v>3</v>
      </c>
      <c r="I1051" t="s">
        <v>5</v>
      </c>
      <c r="J1051" s="1"/>
    </row>
    <row r="1052" spans="1:10" x14ac:dyDescent="0.2">
      <c r="A1052">
        <v>11055</v>
      </c>
      <c r="B1052" t="s">
        <v>3</v>
      </c>
      <c r="C1052">
        <v>50</v>
      </c>
      <c r="D1052" s="3">
        <v>189.2</v>
      </c>
      <c r="E1052" s="3">
        <v>239.1</v>
      </c>
      <c r="F1052" t="s">
        <v>7</v>
      </c>
      <c r="G1052" s="2">
        <v>41919.1</v>
      </c>
      <c r="H1052">
        <v>1</v>
      </c>
      <c r="I1052" t="s">
        <v>4</v>
      </c>
      <c r="J1052" s="1"/>
    </row>
    <row r="1053" spans="1:10" x14ac:dyDescent="0.2">
      <c r="A1053">
        <v>11056</v>
      </c>
      <c r="B1053" t="s">
        <v>1</v>
      </c>
      <c r="C1053">
        <v>48</v>
      </c>
      <c r="D1053" s="3">
        <v>184.4</v>
      </c>
      <c r="E1053" s="3">
        <v>211.5</v>
      </c>
      <c r="F1053" t="s">
        <v>7</v>
      </c>
      <c r="G1053" s="2">
        <v>8978.19</v>
      </c>
      <c r="H1053">
        <v>2</v>
      </c>
      <c r="I1053" t="s">
        <v>5</v>
      </c>
      <c r="J1053" s="1"/>
    </row>
    <row r="1054" spans="1:10" x14ac:dyDescent="0.2">
      <c r="A1054">
        <v>11057</v>
      </c>
      <c r="B1054" t="s">
        <v>1</v>
      </c>
      <c r="C1054">
        <v>41</v>
      </c>
      <c r="D1054" s="3">
        <v>160.6</v>
      </c>
      <c r="E1054" s="3">
        <v>140.4</v>
      </c>
      <c r="F1054" t="s">
        <v>6</v>
      </c>
      <c r="G1054" s="2">
        <v>6770.2</v>
      </c>
      <c r="H1054">
        <v>1</v>
      </c>
      <c r="I1054" t="s">
        <v>5</v>
      </c>
      <c r="J1054" s="1"/>
    </row>
    <row r="1055" spans="1:10" x14ac:dyDescent="0.2">
      <c r="A1055">
        <v>11058</v>
      </c>
      <c r="B1055" t="s">
        <v>0</v>
      </c>
      <c r="C1055">
        <v>61</v>
      </c>
      <c r="D1055" s="3">
        <v>178.2</v>
      </c>
      <c r="E1055" s="3">
        <v>313.3</v>
      </c>
      <c r="F1055" t="s">
        <v>6</v>
      </c>
      <c r="G1055" s="2">
        <v>14235.08</v>
      </c>
      <c r="H1055">
        <v>2</v>
      </c>
      <c r="I1055" t="s">
        <v>5</v>
      </c>
      <c r="J1055" s="1"/>
    </row>
    <row r="1056" spans="1:10" x14ac:dyDescent="0.2">
      <c r="A1056">
        <v>11059</v>
      </c>
      <c r="B1056" t="s">
        <v>1</v>
      </c>
      <c r="C1056">
        <v>21</v>
      </c>
      <c r="D1056" s="3">
        <v>179.4</v>
      </c>
      <c r="E1056" s="3">
        <v>170.4</v>
      </c>
      <c r="F1056" t="s">
        <v>6</v>
      </c>
      <c r="G1056" s="2">
        <v>2020.56</v>
      </c>
      <c r="H1056">
        <v>0</v>
      </c>
      <c r="I1056" t="s">
        <v>5</v>
      </c>
      <c r="J1056" s="1"/>
    </row>
    <row r="1057" spans="1:10" x14ac:dyDescent="0.2">
      <c r="A1057">
        <v>11060</v>
      </c>
      <c r="B1057" t="s">
        <v>3</v>
      </c>
      <c r="C1057">
        <v>47</v>
      </c>
      <c r="D1057" s="3">
        <v>157.69999999999999</v>
      </c>
      <c r="E1057" s="3">
        <v>119.3</v>
      </c>
      <c r="F1057" t="s">
        <v>7</v>
      </c>
      <c r="G1057" s="2">
        <v>8627.5500000000011</v>
      </c>
      <c r="H1057">
        <v>1</v>
      </c>
      <c r="I1057" t="s">
        <v>5</v>
      </c>
      <c r="J1057" s="1"/>
    </row>
    <row r="1058" spans="1:10" x14ac:dyDescent="0.2">
      <c r="A1058">
        <v>11061</v>
      </c>
      <c r="B1058" t="s">
        <v>1</v>
      </c>
      <c r="C1058">
        <v>22</v>
      </c>
      <c r="D1058" s="3">
        <v>172.6</v>
      </c>
      <c r="E1058" s="3">
        <v>160.29999999999998</v>
      </c>
      <c r="F1058" t="s">
        <v>7</v>
      </c>
      <c r="G1058" s="2">
        <v>37484.450000000004</v>
      </c>
      <c r="H1058">
        <v>2</v>
      </c>
      <c r="I1058" t="s">
        <v>4</v>
      </c>
      <c r="J1058" s="1"/>
    </row>
    <row r="1059" spans="1:10" x14ac:dyDescent="0.2">
      <c r="A1059">
        <v>11062</v>
      </c>
      <c r="B1059" t="s">
        <v>2</v>
      </c>
      <c r="C1059">
        <v>32</v>
      </c>
      <c r="D1059" s="3">
        <v>176.9</v>
      </c>
      <c r="E1059" s="3">
        <v>288.3</v>
      </c>
      <c r="F1059" t="s">
        <v>6</v>
      </c>
      <c r="G1059" s="2">
        <v>4357.05</v>
      </c>
      <c r="H1059">
        <v>0</v>
      </c>
      <c r="I1059" t="s">
        <v>5</v>
      </c>
      <c r="J1059" s="1"/>
    </row>
    <row r="1060" spans="1:10" x14ac:dyDescent="0.2">
      <c r="A1060">
        <v>11063</v>
      </c>
      <c r="B1060" t="s">
        <v>3</v>
      </c>
      <c r="C1060">
        <v>18</v>
      </c>
      <c r="D1060" s="3">
        <v>151.1</v>
      </c>
      <c r="E1060" s="3">
        <v>111.8</v>
      </c>
      <c r="F1060" t="s">
        <v>6</v>
      </c>
      <c r="G1060" s="2">
        <v>2203.48</v>
      </c>
      <c r="H1060">
        <v>0</v>
      </c>
      <c r="I1060" t="s">
        <v>5</v>
      </c>
      <c r="J1060" s="1"/>
    </row>
    <row r="1061" spans="1:10" x14ac:dyDescent="0.2">
      <c r="A1061">
        <v>11064</v>
      </c>
      <c r="B1061" t="s">
        <v>2</v>
      </c>
      <c r="C1061">
        <v>19</v>
      </c>
      <c r="D1061" s="3">
        <v>158.29999999999998</v>
      </c>
      <c r="E1061" s="3">
        <v>189.6</v>
      </c>
      <c r="F1061" t="s">
        <v>7</v>
      </c>
      <c r="G1061" s="2">
        <v>22493.66</v>
      </c>
      <c r="H1061">
        <v>2</v>
      </c>
      <c r="I1061" t="s">
        <v>5</v>
      </c>
      <c r="J1061" s="1"/>
    </row>
    <row r="1062" spans="1:10" x14ac:dyDescent="0.2">
      <c r="A1062">
        <v>11065</v>
      </c>
      <c r="B1062" t="s">
        <v>1</v>
      </c>
      <c r="C1062">
        <v>49</v>
      </c>
      <c r="D1062" s="3">
        <v>153.69999999999999</v>
      </c>
      <c r="E1062" s="3">
        <v>141.9</v>
      </c>
      <c r="F1062" t="s">
        <v>6</v>
      </c>
      <c r="G1062" s="2">
        <v>10381.48</v>
      </c>
      <c r="H1062">
        <v>3</v>
      </c>
      <c r="I1062" t="s">
        <v>5</v>
      </c>
      <c r="J1062" s="1"/>
    </row>
    <row r="1063" spans="1:10" x14ac:dyDescent="0.2">
      <c r="A1063">
        <v>11066</v>
      </c>
      <c r="B1063" t="s">
        <v>2</v>
      </c>
      <c r="C1063">
        <v>43</v>
      </c>
      <c r="D1063" s="3">
        <v>170.2</v>
      </c>
      <c r="E1063" s="3">
        <v>145.5</v>
      </c>
      <c r="F1063" t="s">
        <v>6</v>
      </c>
      <c r="G1063" s="2">
        <v>8310.84</v>
      </c>
      <c r="H1063">
        <v>2</v>
      </c>
      <c r="I1063" t="s">
        <v>5</v>
      </c>
      <c r="J1063" s="1"/>
    </row>
    <row r="1064" spans="1:10" x14ac:dyDescent="0.2">
      <c r="A1064">
        <v>11067</v>
      </c>
      <c r="B1064" t="s">
        <v>2</v>
      </c>
      <c r="C1064">
        <v>22</v>
      </c>
      <c r="D1064" s="3">
        <v>159</v>
      </c>
      <c r="E1064" s="3">
        <v>166.1</v>
      </c>
      <c r="F1064" t="s">
        <v>7</v>
      </c>
      <c r="G1064" s="2">
        <v>2045.69</v>
      </c>
      <c r="H1064">
        <v>0</v>
      </c>
      <c r="I1064" t="s">
        <v>5</v>
      </c>
      <c r="J1064" s="1"/>
    </row>
    <row r="1065" spans="1:10" x14ac:dyDescent="0.2">
      <c r="A1065">
        <v>11068</v>
      </c>
      <c r="B1065" t="s">
        <v>2</v>
      </c>
      <c r="C1065">
        <v>40</v>
      </c>
      <c r="D1065" s="3">
        <v>173.4</v>
      </c>
      <c r="E1065" s="3">
        <v>287.5</v>
      </c>
      <c r="F1065" t="s">
        <v>6</v>
      </c>
      <c r="G1065" s="2">
        <v>40003.340000000004</v>
      </c>
      <c r="H1065">
        <v>2</v>
      </c>
      <c r="I1065" t="s">
        <v>4</v>
      </c>
      <c r="J1065" s="1"/>
    </row>
    <row r="1066" spans="1:10" x14ac:dyDescent="0.2">
      <c r="A1066">
        <v>11069</v>
      </c>
      <c r="B1066" t="s">
        <v>2</v>
      </c>
      <c r="C1066">
        <v>36</v>
      </c>
      <c r="D1066" s="3">
        <v>160.6</v>
      </c>
      <c r="E1066" s="3">
        <v>137</v>
      </c>
      <c r="F1066" t="s">
        <v>7</v>
      </c>
      <c r="G1066" s="2">
        <v>5373.37</v>
      </c>
      <c r="H1066">
        <v>1</v>
      </c>
      <c r="I1066" t="s">
        <v>5</v>
      </c>
      <c r="J1066" s="1"/>
    </row>
    <row r="1067" spans="1:10" x14ac:dyDescent="0.2">
      <c r="A1067">
        <v>11070</v>
      </c>
      <c r="B1067" t="s">
        <v>1</v>
      </c>
      <c r="C1067">
        <v>31</v>
      </c>
      <c r="D1067" s="3">
        <v>187.2</v>
      </c>
      <c r="E1067" s="3">
        <v>230.29999999999998</v>
      </c>
      <c r="F1067" t="s">
        <v>7</v>
      </c>
      <c r="G1067" s="2">
        <v>4463.21</v>
      </c>
      <c r="H1067">
        <v>2</v>
      </c>
      <c r="I1067" t="s">
        <v>5</v>
      </c>
      <c r="J1067" s="1"/>
    </row>
    <row r="1068" spans="1:10" x14ac:dyDescent="0.2">
      <c r="A1068">
        <v>11071</v>
      </c>
      <c r="B1068" t="s">
        <v>1</v>
      </c>
      <c r="C1068">
        <v>59</v>
      </c>
      <c r="D1068" s="3">
        <v>165.79999999999998</v>
      </c>
      <c r="E1068" s="3">
        <v>148.6</v>
      </c>
      <c r="F1068" t="s">
        <v>6</v>
      </c>
      <c r="G1068" s="2">
        <v>12244.54</v>
      </c>
      <c r="H1068">
        <v>0</v>
      </c>
      <c r="I1068" t="s">
        <v>5</v>
      </c>
      <c r="J1068" s="1"/>
    </row>
    <row r="1069" spans="1:10" x14ac:dyDescent="0.2">
      <c r="A1069">
        <v>11072</v>
      </c>
      <c r="B1069" t="s">
        <v>2</v>
      </c>
      <c r="C1069">
        <v>55</v>
      </c>
      <c r="D1069" s="3">
        <v>152.5</v>
      </c>
      <c r="E1069" s="3">
        <v>174.9</v>
      </c>
      <c r="F1069" t="s">
        <v>6</v>
      </c>
      <c r="G1069" s="2">
        <v>11082.58</v>
      </c>
      <c r="H1069">
        <v>0</v>
      </c>
      <c r="I1069" t="s">
        <v>5</v>
      </c>
      <c r="J1069" s="1"/>
    </row>
    <row r="1070" spans="1:10" x14ac:dyDescent="0.2">
      <c r="A1070">
        <v>11073</v>
      </c>
      <c r="B1070" t="s">
        <v>2</v>
      </c>
      <c r="C1070">
        <v>34</v>
      </c>
      <c r="D1070" s="3">
        <v>151.19999999999999</v>
      </c>
      <c r="E1070" s="3">
        <v>160.29999999999998</v>
      </c>
      <c r="F1070" t="s">
        <v>7</v>
      </c>
      <c r="G1070" s="2">
        <v>4320.42</v>
      </c>
      <c r="H1070">
        <v>0</v>
      </c>
      <c r="I1070" t="s">
        <v>5</v>
      </c>
      <c r="J1070" s="1"/>
    </row>
    <row r="1071" spans="1:10" x14ac:dyDescent="0.2">
      <c r="A1071">
        <v>11074</v>
      </c>
      <c r="B1071" t="s">
        <v>1</v>
      </c>
      <c r="C1071">
        <v>18</v>
      </c>
      <c r="D1071" s="3">
        <v>168</v>
      </c>
      <c r="E1071" s="3">
        <v>171.4</v>
      </c>
      <c r="F1071" t="s">
        <v>6</v>
      </c>
      <c r="G1071" s="2">
        <v>1629.84</v>
      </c>
      <c r="H1071">
        <v>0</v>
      </c>
      <c r="I1071" t="s">
        <v>5</v>
      </c>
      <c r="J1071" s="1"/>
    </row>
    <row r="1072" spans="1:10" x14ac:dyDescent="0.2">
      <c r="A1072">
        <v>11075</v>
      </c>
      <c r="B1072" t="s">
        <v>2</v>
      </c>
      <c r="C1072">
        <v>36</v>
      </c>
      <c r="D1072" s="3">
        <v>161.4</v>
      </c>
      <c r="E1072" s="3">
        <v>224.2</v>
      </c>
      <c r="F1072" t="s">
        <v>7</v>
      </c>
      <c r="G1072" s="2">
        <v>6548.2</v>
      </c>
      <c r="H1072">
        <v>3</v>
      </c>
      <c r="I1072" t="s">
        <v>5</v>
      </c>
      <c r="J1072" s="1"/>
    </row>
    <row r="1073" spans="1:10" x14ac:dyDescent="0.2">
      <c r="A1073">
        <v>11076</v>
      </c>
      <c r="B1073" t="s">
        <v>2</v>
      </c>
      <c r="C1073">
        <v>53</v>
      </c>
      <c r="D1073" s="3">
        <v>155.69999999999999</v>
      </c>
      <c r="E1073" s="3">
        <v>178</v>
      </c>
      <c r="F1073" t="s">
        <v>6</v>
      </c>
      <c r="G1073" s="2">
        <v>10959.7</v>
      </c>
      <c r="H1073">
        <v>1</v>
      </c>
      <c r="I1073" t="s">
        <v>5</v>
      </c>
      <c r="J1073" s="1"/>
    </row>
    <row r="1074" spans="1:10" x14ac:dyDescent="0.2">
      <c r="A1074">
        <v>11077</v>
      </c>
      <c r="B1074" t="s">
        <v>1</v>
      </c>
      <c r="C1074">
        <v>64</v>
      </c>
      <c r="D1074" s="3">
        <v>179.29999999999998</v>
      </c>
      <c r="E1074" s="3">
        <v>238.29999999999998</v>
      </c>
      <c r="F1074" t="s">
        <v>7</v>
      </c>
      <c r="G1074" s="2">
        <v>13831.12</v>
      </c>
      <c r="H1074">
        <v>0</v>
      </c>
      <c r="I1074" t="s">
        <v>5</v>
      </c>
      <c r="J1074" s="1"/>
    </row>
    <row r="1075" spans="1:10" x14ac:dyDescent="0.2">
      <c r="A1075">
        <v>11078</v>
      </c>
      <c r="B1075" t="s">
        <v>2</v>
      </c>
      <c r="C1075">
        <v>36</v>
      </c>
      <c r="D1075" s="3">
        <v>155.69999999999999</v>
      </c>
      <c r="E1075" s="3">
        <v>157.6</v>
      </c>
      <c r="F1075" t="s">
        <v>7</v>
      </c>
      <c r="G1075" s="2">
        <v>5377.46</v>
      </c>
      <c r="H1075">
        <v>1</v>
      </c>
      <c r="I1075" t="s">
        <v>5</v>
      </c>
      <c r="J1075" s="1"/>
    </row>
    <row r="1076" spans="1:10" x14ac:dyDescent="0.2">
      <c r="A1076">
        <v>11079</v>
      </c>
      <c r="B1076" t="s">
        <v>3</v>
      </c>
      <c r="C1076">
        <v>30</v>
      </c>
      <c r="D1076" s="3">
        <v>161.19999999999999</v>
      </c>
      <c r="E1076" s="3">
        <v>145.19999999999999</v>
      </c>
      <c r="F1076" t="s">
        <v>6</v>
      </c>
      <c r="G1076" s="2">
        <v>4719.5300000000007</v>
      </c>
      <c r="H1076">
        <v>1</v>
      </c>
      <c r="I1076" t="s">
        <v>5</v>
      </c>
      <c r="J1076" s="1"/>
    </row>
    <row r="1077" spans="1:10" x14ac:dyDescent="0.2">
      <c r="A1077">
        <v>11080</v>
      </c>
      <c r="B1077" t="s">
        <v>3</v>
      </c>
      <c r="C1077">
        <v>56</v>
      </c>
      <c r="D1077" s="3">
        <v>152.6</v>
      </c>
      <c r="E1077" s="3">
        <v>197</v>
      </c>
      <c r="F1077" t="s">
        <v>6</v>
      </c>
      <c r="G1077" s="2">
        <v>11658.12</v>
      </c>
      <c r="H1077">
        <v>0</v>
      </c>
      <c r="I1077" t="s">
        <v>5</v>
      </c>
      <c r="J1077" s="1"/>
    </row>
    <row r="1078" spans="1:10" x14ac:dyDescent="0.2">
      <c r="A1078">
        <v>11081</v>
      </c>
      <c r="B1078" t="s">
        <v>0</v>
      </c>
      <c r="C1078">
        <v>58</v>
      </c>
      <c r="D1078" s="3">
        <v>170.9</v>
      </c>
      <c r="E1078" s="3">
        <v>229.2</v>
      </c>
      <c r="F1078" t="s">
        <v>6</v>
      </c>
      <c r="G1078" s="2">
        <v>11842.45</v>
      </c>
      <c r="H1078">
        <v>0</v>
      </c>
      <c r="I1078" t="s">
        <v>5</v>
      </c>
      <c r="J1078" s="1"/>
    </row>
    <row r="1079" spans="1:10" x14ac:dyDescent="0.2">
      <c r="A1079">
        <v>11082</v>
      </c>
      <c r="B1079" t="s">
        <v>2</v>
      </c>
      <c r="C1079">
        <v>53</v>
      </c>
      <c r="D1079" s="3">
        <v>186</v>
      </c>
      <c r="E1079" s="3">
        <v>185.4</v>
      </c>
      <c r="F1079" t="s">
        <v>6</v>
      </c>
      <c r="G1079" s="2">
        <v>46661.450000000004</v>
      </c>
      <c r="H1079">
        <v>3</v>
      </c>
      <c r="I1079" t="s">
        <v>4</v>
      </c>
      <c r="J1079" s="1"/>
    </row>
    <row r="1080" spans="1:10" x14ac:dyDescent="0.2">
      <c r="A1080">
        <v>11083</v>
      </c>
      <c r="B1080" t="s">
        <v>3</v>
      </c>
      <c r="C1080">
        <v>40</v>
      </c>
      <c r="D1080" s="3">
        <v>167.6</v>
      </c>
      <c r="E1080" s="3">
        <v>155.79999999999998</v>
      </c>
      <c r="F1080" t="s">
        <v>7</v>
      </c>
      <c r="G1080" s="2">
        <v>7173.3600000000006</v>
      </c>
      <c r="H1080">
        <v>2</v>
      </c>
      <c r="I1080" t="s">
        <v>5</v>
      </c>
      <c r="J1080" s="1"/>
    </row>
    <row r="1081" spans="1:10" x14ac:dyDescent="0.2">
      <c r="A1081">
        <v>11084</v>
      </c>
      <c r="B1081" t="s">
        <v>1</v>
      </c>
      <c r="C1081">
        <v>57</v>
      </c>
      <c r="D1081" s="3">
        <v>175.1</v>
      </c>
      <c r="E1081" s="3">
        <v>163.1</v>
      </c>
      <c r="F1081" t="s">
        <v>6</v>
      </c>
      <c r="G1081" s="2">
        <v>27533.919999999998</v>
      </c>
      <c r="H1081">
        <v>0</v>
      </c>
      <c r="I1081" t="s">
        <v>4</v>
      </c>
      <c r="J1081" s="1"/>
    </row>
    <row r="1082" spans="1:10" x14ac:dyDescent="0.2">
      <c r="A1082">
        <v>11085</v>
      </c>
      <c r="B1082" t="s">
        <v>3</v>
      </c>
      <c r="C1082">
        <v>29</v>
      </c>
      <c r="D1082" s="3">
        <v>188.5</v>
      </c>
      <c r="E1082" s="3">
        <v>208.4</v>
      </c>
      <c r="F1082" t="s">
        <v>7</v>
      </c>
      <c r="G1082" s="2">
        <v>16138.77</v>
      </c>
      <c r="H1082">
        <v>0</v>
      </c>
      <c r="I1082" t="s">
        <v>4</v>
      </c>
      <c r="J1082" s="1"/>
    </row>
    <row r="1083" spans="1:10" x14ac:dyDescent="0.2">
      <c r="A1083">
        <v>11086</v>
      </c>
      <c r="B1083" t="s">
        <v>0</v>
      </c>
      <c r="C1083">
        <v>39</v>
      </c>
      <c r="D1083" s="3">
        <v>173.79999999999998</v>
      </c>
      <c r="E1083" s="3">
        <v>215.2</v>
      </c>
      <c r="F1083" t="s">
        <v>6</v>
      </c>
      <c r="G1083" s="2">
        <v>6238.3</v>
      </c>
      <c r="H1083">
        <v>1</v>
      </c>
      <c r="I1083" t="s">
        <v>5</v>
      </c>
      <c r="J1083" s="1"/>
    </row>
    <row r="1084" spans="1:10" x14ac:dyDescent="0.2">
      <c r="A1084">
        <v>11087</v>
      </c>
      <c r="B1084" t="s">
        <v>1</v>
      </c>
      <c r="C1084">
        <v>64</v>
      </c>
      <c r="D1084" s="3">
        <v>171.2</v>
      </c>
      <c r="E1084" s="3">
        <v>157.69999999999999</v>
      </c>
      <c r="F1084" t="s">
        <v>7</v>
      </c>
      <c r="G1084" s="2">
        <v>49577.670000000006</v>
      </c>
      <c r="H1084">
        <v>2</v>
      </c>
      <c r="I1084" t="s">
        <v>4</v>
      </c>
      <c r="J1084" s="1"/>
    </row>
    <row r="1085" spans="1:10" x14ac:dyDescent="0.2">
      <c r="A1085">
        <v>11088</v>
      </c>
      <c r="B1085" t="s">
        <v>0</v>
      </c>
      <c r="C1085">
        <v>34</v>
      </c>
      <c r="D1085" s="3">
        <v>155</v>
      </c>
      <c r="E1085" s="3">
        <v>110.19999999999999</v>
      </c>
      <c r="F1085" t="s">
        <v>7</v>
      </c>
      <c r="G1085" s="2">
        <v>4536.26</v>
      </c>
      <c r="H1085">
        <v>1</v>
      </c>
      <c r="I1085" t="s">
        <v>5</v>
      </c>
      <c r="J1085" s="1"/>
    </row>
    <row r="1086" spans="1:10" x14ac:dyDescent="0.2">
      <c r="A1086">
        <v>11089</v>
      </c>
      <c r="B1086" t="s">
        <v>3</v>
      </c>
      <c r="C1086">
        <v>24</v>
      </c>
      <c r="D1086" s="3">
        <v>173.5</v>
      </c>
      <c r="E1086" s="3">
        <v>198.29999999999998</v>
      </c>
      <c r="F1086" t="s">
        <v>7</v>
      </c>
      <c r="G1086" s="2">
        <v>34254.060000000005</v>
      </c>
      <c r="H1086">
        <v>0</v>
      </c>
      <c r="I1086" t="s">
        <v>4</v>
      </c>
      <c r="J1086" s="1"/>
    </row>
    <row r="1087" spans="1:10" x14ac:dyDescent="0.2">
      <c r="A1087">
        <v>11090</v>
      </c>
      <c r="B1087" t="s">
        <v>0</v>
      </c>
      <c r="C1087">
        <v>40</v>
      </c>
      <c r="D1087" s="3">
        <v>198</v>
      </c>
      <c r="E1087" s="3">
        <v>188.2</v>
      </c>
      <c r="F1087" t="s">
        <v>7</v>
      </c>
      <c r="G1087" s="2">
        <v>6600.37</v>
      </c>
      <c r="H1087">
        <v>2</v>
      </c>
      <c r="I1087" t="s">
        <v>5</v>
      </c>
      <c r="J1087" s="1"/>
    </row>
    <row r="1088" spans="1:10" x14ac:dyDescent="0.2">
      <c r="A1088">
        <v>11091</v>
      </c>
      <c r="B1088" t="s">
        <v>3</v>
      </c>
      <c r="C1088">
        <v>18</v>
      </c>
      <c r="D1088" s="3">
        <v>159.29999999999998</v>
      </c>
      <c r="E1088" s="3">
        <v>125.89999999999999</v>
      </c>
      <c r="F1088" t="s">
        <v>6</v>
      </c>
      <c r="G1088" s="2">
        <v>2203.7400000000002</v>
      </c>
      <c r="H1088">
        <v>0</v>
      </c>
      <c r="I1088" t="s">
        <v>5</v>
      </c>
      <c r="J1088" s="1"/>
    </row>
    <row r="1089" spans="1:10" x14ac:dyDescent="0.2">
      <c r="A1089">
        <v>11092</v>
      </c>
      <c r="B1089" t="s">
        <v>1</v>
      </c>
      <c r="C1089">
        <v>49</v>
      </c>
      <c r="D1089" s="3">
        <v>164.1</v>
      </c>
      <c r="E1089" s="3">
        <v>162.29999999999998</v>
      </c>
      <c r="F1089" t="s">
        <v>7</v>
      </c>
      <c r="G1089" s="2">
        <v>8125.79</v>
      </c>
      <c r="H1089">
        <v>0</v>
      </c>
      <c r="I1089" t="s">
        <v>5</v>
      </c>
      <c r="J1089" s="1"/>
    </row>
    <row r="1090" spans="1:10" x14ac:dyDescent="0.2">
      <c r="A1090">
        <v>11093</v>
      </c>
      <c r="B1090" t="s">
        <v>3</v>
      </c>
      <c r="C1090">
        <v>28</v>
      </c>
      <c r="D1090" s="3">
        <v>162.5</v>
      </c>
      <c r="E1090" s="3">
        <v>105</v>
      </c>
      <c r="F1090" t="s">
        <v>7</v>
      </c>
      <c r="G1090" s="2">
        <v>4438.2700000000004</v>
      </c>
      <c r="H1090">
        <v>2</v>
      </c>
      <c r="I1090" t="s">
        <v>5</v>
      </c>
      <c r="J1090" s="1"/>
    </row>
    <row r="1091" spans="1:10" x14ac:dyDescent="0.2">
      <c r="A1091">
        <v>11094</v>
      </c>
      <c r="B1091" t="s">
        <v>1</v>
      </c>
      <c r="C1091">
        <v>18</v>
      </c>
      <c r="D1091" s="3">
        <v>191.1</v>
      </c>
      <c r="E1091" s="3">
        <v>269</v>
      </c>
      <c r="F1091" t="s">
        <v>6</v>
      </c>
      <c r="G1091" s="2">
        <v>1634.58</v>
      </c>
      <c r="H1091">
        <v>0</v>
      </c>
      <c r="I1091" t="s">
        <v>5</v>
      </c>
      <c r="J1091" s="1"/>
    </row>
    <row r="1092" spans="1:10" x14ac:dyDescent="0.2">
      <c r="A1092">
        <v>11095</v>
      </c>
      <c r="B1092" t="s">
        <v>2</v>
      </c>
      <c r="C1092">
        <v>19</v>
      </c>
      <c r="D1092" s="3">
        <v>167.2</v>
      </c>
      <c r="E1092" s="3">
        <v>139.19999999999999</v>
      </c>
      <c r="F1092" t="s">
        <v>7</v>
      </c>
      <c r="G1092" s="2">
        <v>1639.57</v>
      </c>
      <c r="H1092">
        <v>0</v>
      </c>
      <c r="I1092" t="s">
        <v>5</v>
      </c>
      <c r="J1092" s="1"/>
    </row>
    <row r="1093" spans="1:10" x14ac:dyDescent="0.2">
      <c r="A1093">
        <v>11096</v>
      </c>
      <c r="B1093" t="s">
        <v>1</v>
      </c>
      <c r="C1093">
        <v>64</v>
      </c>
      <c r="D1093" s="3">
        <v>165.2</v>
      </c>
      <c r="E1093" s="3">
        <v>156.6</v>
      </c>
      <c r="F1093" t="s">
        <v>6</v>
      </c>
      <c r="G1093" s="2">
        <v>14313.85</v>
      </c>
      <c r="H1093">
        <v>0</v>
      </c>
      <c r="I1093" t="s">
        <v>5</v>
      </c>
      <c r="J1093" s="1"/>
    </row>
    <row r="1094" spans="1:10" x14ac:dyDescent="0.2">
      <c r="A1094">
        <v>11097</v>
      </c>
      <c r="B1094" t="s">
        <v>2</v>
      </c>
      <c r="C1094">
        <v>56</v>
      </c>
      <c r="D1094" s="3">
        <v>173.29999999999998</v>
      </c>
      <c r="E1094" s="3">
        <v>203.9</v>
      </c>
      <c r="F1094" t="s">
        <v>6</v>
      </c>
      <c r="G1094" s="2">
        <v>11454.03</v>
      </c>
      <c r="H1094">
        <v>0</v>
      </c>
      <c r="I1094" t="s">
        <v>5</v>
      </c>
      <c r="J1094" s="1"/>
    </row>
    <row r="1095" spans="1:10" x14ac:dyDescent="0.2">
      <c r="A1095">
        <v>11098</v>
      </c>
      <c r="B1095" t="s">
        <v>3</v>
      </c>
      <c r="C1095">
        <v>38</v>
      </c>
      <c r="D1095" s="3">
        <v>154</v>
      </c>
      <c r="E1095" s="3">
        <v>186.29999999999998</v>
      </c>
      <c r="F1095" t="s">
        <v>6</v>
      </c>
      <c r="G1095" s="2">
        <v>7144.87</v>
      </c>
      <c r="H1095">
        <v>2</v>
      </c>
      <c r="I1095" t="s">
        <v>5</v>
      </c>
      <c r="J1095" s="1"/>
    </row>
    <row r="1096" spans="1:10" x14ac:dyDescent="0.2">
      <c r="A1096">
        <v>11099</v>
      </c>
      <c r="B1096" t="s">
        <v>1</v>
      </c>
      <c r="C1096">
        <v>34</v>
      </c>
      <c r="D1096" s="3">
        <v>180.4</v>
      </c>
      <c r="E1096" s="3">
        <v>265.8</v>
      </c>
      <c r="F1096" t="s">
        <v>7</v>
      </c>
      <c r="G1096" s="2">
        <v>5124.1900000000005</v>
      </c>
      <c r="H1096">
        <v>2</v>
      </c>
      <c r="I1096" t="s">
        <v>5</v>
      </c>
      <c r="J1096" s="1"/>
    </row>
    <row r="1097" spans="1:10" x14ac:dyDescent="0.2">
      <c r="A1097">
        <v>11100</v>
      </c>
      <c r="B1097" t="s">
        <v>0</v>
      </c>
      <c r="C1097">
        <v>39</v>
      </c>
      <c r="D1097" s="3">
        <v>183.2</v>
      </c>
      <c r="E1097" s="3">
        <v>266.70000000000005</v>
      </c>
      <c r="F1097" t="s">
        <v>6</v>
      </c>
      <c r="G1097" s="2">
        <v>19023.259999999998</v>
      </c>
      <c r="H1097">
        <v>5</v>
      </c>
      <c r="I1097" t="s">
        <v>4</v>
      </c>
      <c r="J1097" s="1"/>
    </row>
    <row r="1098" spans="1:10" x14ac:dyDescent="0.2">
      <c r="A1098">
        <v>11101</v>
      </c>
      <c r="B1098" t="s">
        <v>2</v>
      </c>
      <c r="C1098">
        <v>64</v>
      </c>
      <c r="D1098" s="3">
        <v>166.6</v>
      </c>
      <c r="E1098" s="3">
        <v>206.1</v>
      </c>
      <c r="F1098" t="s">
        <v>7</v>
      </c>
      <c r="G1098" s="2">
        <v>14210.54</v>
      </c>
      <c r="H1098">
        <v>0</v>
      </c>
      <c r="I1098" t="s">
        <v>5</v>
      </c>
      <c r="J1098" s="1"/>
    </row>
    <row r="1099" spans="1:10" x14ac:dyDescent="0.2">
      <c r="A1099">
        <v>11102</v>
      </c>
      <c r="B1099" t="s">
        <v>1</v>
      </c>
      <c r="C1099">
        <v>22</v>
      </c>
      <c r="D1099" s="3">
        <v>169</v>
      </c>
      <c r="E1099" s="3">
        <v>223.6</v>
      </c>
      <c r="F1099" t="s">
        <v>7</v>
      </c>
      <c r="G1099" s="2">
        <v>1665</v>
      </c>
      <c r="H1099">
        <v>0</v>
      </c>
      <c r="I1099" t="s">
        <v>5</v>
      </c>
      <c r="J1099" s="1"/>
    </row>
    <row r="1100" spans="1:10" x14ac:dyDescent="0.2">
      <c r="A1100">
        <v>11103</v>
      </c>
      <c r="B1100" t="s">
        <v>3</v>
      </c>
      <c r="C1100">
        <v>61</v>
      </c>
      <c r="D1100" s="3">
        <v>166.1</v>
      </c>
      <c r="E1100" s="3">
        <v>183.1</v>
      </c>
      <c r="F1100" t="s">
        <v>7</v>
      </c>
      <c r="G1100" s="2">
        <v>13143.34</v>
      </c>
      <c r="H1100">
        <v>0</v>
      </c>
      <c r="I1100" t="s">
        <v>5</v>
      </c>
      <c r="J1100" s="1"/>
    </row>
    <row r="1101" spans="1:10" x14ac:dyDescent="0.2">
      <c r="A1101">
        <v>11104</v>
      </c>
      <c r="B1101" t="s">
        <v>1</v>
      </c>
      <c r="C1101">
        <v>29</v>
      </c>
      <c r="D1101" s="3">
        <v>168.9</v>
      </c>
      <c r="E1101" s="3">
        <v>191.7</v>
      </c>
      <c r="F1101" t="s">
        <v>7</v>
      </c>
      <c r="G1101" s="2">
        <v>3471.4100000000003</v>
      </c>
      <c r="H1101">
        <v>1</v>
      </c>
      <c r="I1101" t="s">
        <v>5</v>
      </c>
      <c r="J1101" s="1"/>
    </row>
    <row r="1102" spans="1:10" x14ac:dyDescent="0.2">
      <c r="A1102">
        <v>11105</v>
      </c>
      <c r="B1102" t="s">
        <v>0</v>
      </c>
      <c r="C1102">
        <v>24</v>
      </c>
      <c r="D1102" s="3">
        <v>180.29999999999998</v>
      </c>
      <c r="E1102" s="3">
        <v>182.4</v>
      </c>
      <c r="F1102" t="s">
        <v>6</v>
      </c>
      <c r="G1102" s="2">
        <v>2457.5100000000002</v>
      </c>
      <c r="H1102">
        <v>0</v>
      </c>
      <c r="I1102" t="s">
        <v>5</v>
      </c>
      <c r="J1102" s="1"/>
    </row>
    <row r="1103" spans="1:10" x14ac:dyDescent="0.2">
      <c r="A1103">
        <v>11106</v>
      </c>
      <c r="B1103" t="s">
        <v>0</v>
      </c>
      <c r="C1103">
        <v>19</v>
      </c>
      <c r="D1103" s="3">
        <v>177.5</v>
      </c>
      <c r="E1103" s="3">
        <v>169.5</v>
      </c>
      <c r="F1103" t="s">
        <v>7</v>
      </c>
      <c r="G1103" s="2">
        <v>1832.1</v>
      </c>
      <c r="H1103">
        <v>1</v>
      </c>
      <c r="I1103" t="s">
        <v>5</v>
      </c>
      <c r="J1103" s="1"/>
    </row>
    <row r="1104" spans="1:10" x14ac:dyDescent="0.2">
      <c r="A1104">
        <v>11107</v>
      </c>
      <c r="B1104" t="s">
        <v>2</v>
      </c>
      <c r="C1104">
        <v>33</v>
      </c>
      <c r="D1104" s="3">
        <v>158.6</v>
      </c>
      <c r="E1104" s="3">
        <v>185.4</v>
      </c>
      <c r="F1104" t="s">
        <v>6</v>
      </c>
      <c r="G1104" s="2">
        <v>4571.42</v>
      </c>
      <c r="H1104">
        <v>0</v>
      </c>
      <c r="I1104" t="s">
        <v>5</v>
      </c>
      <c r="J1104" s="1"/>
    </row>
    <row r="1105" spans="1:10" x14ac:dyDescent="0.2">
      <c r="A1105">
        <v>11108</v>
      </c>
      <c r="B1105" t="s">
        <v>2</v>
      </c>
      <c r="C1105">
        <v>59</v>
      </c>
      <c r="D1105" s="3">
        <v>166.29999999999998</v>
      </c>
      <c r="E1105" s="3">
        <v>154.29999999999998</v>
      </c>
      <c r="F1105" t="s">
        <v>6</v>
      </c>
      <c r="G1105" s="2">
        <v>12622.18</v>
      </c>
      <c r="H1105">
        <v>0</v>
      </c>
      <c r="I1105" t="s">
        <v>5</v>
      </c>
      <c r="J1105" s="1"/>
    </row>
    <row r="1106" spans="1:10" x14ac:dyDescent="0.2">
      <c r="A1106">
        <v>11109</v>
      </c>
      <c r="B1106" t="s">
        <v>0</v>
      </c>
      <c r="C1106">
        <v>56</v>
      </c>
      <c r="D1106" s="3">
        <v>187.1</v>
      </c>
      <c r="E1106" s="3">
        <v>409.90000000000003</v>
      </c>
      <c r="F1106" t="s">
        <v>7</v>
      </c>
      <c r="G1106" s="2">
        <v>10602.39</v>
      </c>
      <c r="H1106">
        <v>0</v>
      </c>
      <c r="I1106" t="s">
        <v>5</v>
      </c>
      <c r="J1106" s="1"/>
    </row>
    <row r="1107" spans="1:10" x14ac:dyDescent="0.2">
      <c r="A1107">
        <v>11110</v>
      </c>
      <c r="B1107" t="s">
        <v>0</v>
      </c>
      <c r="C1107">
        <v>45</v>
      </c>
      <c r="D1107" s="3">
        <v>180.5</v>
      </c>
      <c r="E1107" s="3">
        <v>264.60000000000002</v>
      </c>
      <c r="F1107" t="s">
        <v>6</v>
      </c>
      <c r="G1107" s="2">
        <v>7348.1500000000005</v>
      </c>
      <c r="H1107">
        <v>0</v>
      </c>
      <c r="I1107" t="s">
        <v>5</v>
      </c>
      <c r="J1107" s="1"/>
    </row>
    <row r="1108" spans="1:10" x14ac:dyDescent="0.2">
      <c r="A1108">
        <v>11111</v>
      </c>
      <c r="B1108" t="s">
        <v>3</v>
      </c>
      <c r="C1108">
        <v>21</v>
      </c>
      <c r="D1108" s="3">
        <v>171</v>
      </c>
      <c r="E1108" s="3">
        <v>214.2</v>
      </c>
      <c r="F1108" t="s">
        <v>7</v>
      </c>
      <c r="G1108" s="2">
        <v>2104.1200000000003</v>
      </c>
      <c r="H1108">
        <v>0</v>
      </c>
      <c r="I1108" t="s">
        <v>5</v>
      </c>
      <c r="J1108" s="1"/>
    </row>
    <row r="1109" spans="1:10" x14ac:dyDescent="0.2">
      <c r="A1109">
        <v>11112</v>
      </c>
      <c r="B1109" t="s">
        <v>0</v>
      </c>
      <c r="C1109">
        <v>55</v>
      </c>
      <c r="D1109" s="3">
        <v>179.5</v>
      </c>
      <c r="E1109" s="3">
        <v>217.29999999999998</v>
      </c>
      <c r="F1109" t="s">
        <v>6</v>
      </c>
      <c r="G1109" s="2">
        <v>35160.14</v>
      </c>
      <c r="H1109">
        <v>1</v>
      </c>
      <c r="I1109" t="s">
        <v>5</v>
      </c>
      <c r="J1109" s="1"/>
    </row>
    <row r="1110" spans="1:10" x14ac:dyDescent="0.2">
      <c r="A1110">
        <v>11113</v>
      </c>
      <c r="B1110" t="s">
        <v>1</v>
      </c>
      <c r="C1110">
        <v>61</v>
      </c>
      <c r="D1110" s="3">
        <v>179.29999999999998</v>
      </c>
      <c r="E1110" s="3">
        <v>183.1</v>
      </c>
      <c r="F1110" t="s">
        <v>6</v>
      </c>
      <c r="G1110" s="2">
        <v>30942.199999999997</v>
      </c>
      <c r="H1110">
        <v>3</v>
      </c>
      <c r="I1110" t="s">
        <v>4</v>
      </c>
      <c r="J1110" s="1"/>
    </row>
    <row r="1111" spans="1:10" x14ac:dyDescent="0.2">
      <c r="A1111">
        <v>11114</v>
      </c>
      <c r="B1111" t="s">
        <v>1</v>
      </c>
      <c r="C1111">
        <v>51</v>
      </c>
      <c r="D1111" s="3">
        <v>167.9</v>
      </c>
      <c r="E1111" s="3">
        <v>166.7</v>
      </c>
      <c r="F1111" t="s">
        <v>7</v>
      </c>
      <c r="G1111" s="2">
        <v>9377.91</v>
      </c>
      <c r="H1111">
        <v>1</v>
      </c>
      <c r="I1111" t="s">
        <v>5</v>
      </c>
      <c r="J1111" s="1"/>
    </row>
    <row r="1112" spans="1:10" x14ac:dyDescent="0.2">
      <c r="A1112">
        <v>11115</v>
      </c>
      <c r="B1112" t="s">
        <v>3</v>
      </c>
      <c r="C1112">
        <v>49</v>
      </c>
      <c r="D1112" s="3">
        <v>157.69999999999999</v>
      </c>
      <c r="E1112" s="3">
        <v>137.4</v>
      </c>
      <c r="F1112" t="s">
        <v>7</v>
      </c>
      <c r="G1112" s="2">
        <v>9290.14</v>
      </c>
      <c r="H1112">
        <v>1</v>
      </c>
      <c r="I1112" t="s">
        <v>5</v>
      </c>
      <c r="J1112" s="1"/>
    </row>
    <row r="1113" spans="1:10" x14ac:dyDescent="0.2">
      <c r="A1113">
        <v>11116</v>
      </c>
      <c r="B1113" t="s">
        <v>0</v>
      </c>
      <c r="C1113">
        <v>50</v>
      </c>
      <c r="D1113" s="3">
        <v>182.5</v>
      </c>
      <c r="E1113" s="3">
        <v>209.79999999999998</v>
      </c>
      <c r="F1113" t="s">
        <v>6</v>
      </c>
      <c r="G1113" s="2">
        <v>8932.09</v>
      </c>
      <c r="H1113">
        <v>0</v>
      </c>
      <c r="I1113" t="s">
        <v>5</v>
      </c>
      <c r="J1113" s="1"/>
    </row>
    <row r="1114" spans="1:10" x14ac:dyDescent="0.2">
      <c r="A1114">
        <v>11117</v>
      </c>
      <c r="B1114" t="s">
        <v>0</v>
      </c>
      <c r="C1114">
        <v>58</v>
      </c>
      <c r="D1114" s="3">
        <v>172.4</v>
      </c>
      <c r="E1114" s="3">
        <v>242.9</v>
      </c>
      <c r="F1114" t="s">
        <v>7</v>
      </c>
      <c r="G1114" s="2">
        <v>11362.76</v>
      </c>
      <c r="H1114">
        <v>0</v>
      </c>
      <c r="I1114" t="s">
        <v>5</v>
      </c>
      <c r="J1114" s="1"/>
    </row>
    <row r="1115" spans="1:10" x14ac:dyDescent="0.2">
      <c r="A1115">
        <v>11118</v>
      </c>
      <c r="B1115" t="s">
        <v>2</v>
      </c>
      <c r="C1115">
        <v>31</v>
      </c>
      <c r="D1115" s="3">
        <v>165</v>
      </c>
      <c r="E1115" s="3">
        <v>103.69999999999999</v>
      </c>
      <c r="F1115" t="s">
        <v>7</v>
      </c>
      <c r="G1115" s="2">
        <v>38746.36</v>
      </c>
      <c r="H1115">
        <v>3</v>
      </c>
      <c r="I1115" t="s">
        <v>4</v>
      </c>
      <c r="J1115" s="1"/>
    </row>
    <row r="1116" spans="1:10" x14ac:dyDescent="0.2">
      <c r="A1116">
        <v>11119</v>
      </c>
      <c r="B1116" t="s">
        <v>1</v>
      </c>
      <c r="C1116">
        <v>28</v>
      </c>
      <c r="D1116" s="3">
        <v>166.7</v>
      </c>
      <c r="E1116" s="3">
        <v>172.79999999999998</v>
      </c>
      <c r="F1116" t="s">
        <v>7</v>
      </c>
      <c r="G1116" s="2">
        <v>34672.15</v>
      </c>
      <c r="H1116">
        <v>0</v>
      </c>
      <c r="I1116" t="s">
        <v>4</v>
      </c>
      <c r="J1116" s="1"/>
    </row>
    <row r="1117" spans="1:10" x14ac:dyDescent="0.2">
      <c r="A1117">
        <v>11120</v>
      </c>
      <c r="B1117" t="s">
        <v>3</v>
      </c>
      <c r="C1117">
        <v>44</v>
      </c>
      <c r="D1117" s="3">
        <v>161.5</v>
      </c>
      <c r="E1117" s="3">
        <v>187.79999999999998</v>
      </c>
      <c r="F1117" t="s">
        <v>6</v>
      </c>
      <c r="G1117" s="2">
        <v>12797.210000000001</v>
      </c>
      <c r="H1117">
        <v>0</v>
      </c>
      <c r="I1117" t="s">
        <v>5</v>
      </c>
      <c r="J1117" s="1"/>
    </row>
    <row r="1118" spans="1:10" x14ac:dyDescent="0.2">
      <c r="A1118">
        <v>11121</v>
      </c>
      <c r="B1118" t="s">
        <v>3</v>
      </c>
      <c r="C1118">
        <v>41</v>
      </c>
      <c r="D1118" s="3">
        <v>159.5</v>
      </c>
      <c r="E1118" s="3">
        <v>158.19999999999999</v>
      </c>
      <c r="F1118" t="s">
        <v>7</v>
      </c>
      <c r="G1118" s="2">
        <v>6858.4800000000005</v>
      </c>
      <c r="H1118">
        <v>1</v>
      </c>
      <c r="I1118" t="s">
        <v>5</v>
      </c>
      <c r="J1118" s="1"/>
    </row>
    <row r="1119" spans="1:10" x14ac:dyDescent="0.2">
      <c r="A1119">
        <v>11122</v>
      </c>
      <c r="B1119" t="s">
        <v>1</v>
      </c>
      <c r="C1119">
        <v>27</v>
      </c>
      <c r="D1119" s="3">
        <v>159.9</v>
      </c>
      <c r="E1119" s="3">
        <v>214.2</v>
      </c>
      <c r="F1119" t="s">
        <v>6</v>
      </c>
      <c r="G1119" s="2">
        <v>3561.8900000000003</v>
      </c>
      <c r="H1119">
        <v>1</v>
      </c>
      <c r="I1119" t="s">
        <v>5</v>
      </c>
      <c r="J1119" s="1"/>
    </row>
    <row r="1120" spans="1:10" x14ac:dyDescent="0.2">
      <c r="A1120">
        <v>11123</v>
      </c>
      <c r="B1120" t="s">
        <v>3</v>
      </c>
      <c r="C1120">
        <v>52</v>
      </c>
      <c r="D1120" s="3">
        <v>155.19999999999999</v>
      </c>
      <c r="E1120" s="3">
        <v>141.19999999999999</v>
      </c>
      <c r="F1120" t="s">
        <v>7</v>
      </c>
      <c r="G1120" s="2">
        <v>11488.32</v>
      </c>
      <c r="H1120">
        <v>3</v>
      </c>
      <c r="I1120" t="s">
        <v>5</v>
      </c>
      <c r="J1120" s="1"/>
    </row>
    <row r="1121" spans="1:10" x14ac:dyDescent="0.2">
      <c r="A1121">
        <v>11124</v>
      </c>
      <c r="B1121" t="s">
        <v>0</v>
      </c>
      <c r="C1121">
        <v>42</v>
      </c>
      <c r="D1121" s="3">
        <v>205.4</v>
      </c>
      <c r="E1121" s="3">
        <v>345.8</v>
      </c>
      <c r="F1121" t="s">
        <v>7</v>
      </c>
      <c r="G1121" s="2">
        <v>7160.1</v>
      </c>
      <c r="H1121">
        <v>2</v>
      </c>
      <c r="I1121" t="s">
        <v>5</v>
      </c>
      <c r="J1121" s="1"/>
    </row>
    <row r="1122" spans="1:10" x14ac:dyDescent="0.2">
      <c r="A1122">
        <v>11125</v>
      </c>
      <c r="B1122" t="s">
        <v>3</v>
      </c>
      <c r="C1122">
        <v>58</v>
      </c>
      <c r="D1122" s="3">
        <v>160.29999999999998</v>
      </c>
      <c r="E1122" s="3">
        <v>157.1</v>
      </c>
      <c r="F1122" t="s">
        <v>6</v>
      </c>
      <c r="G1122" s="2">
        <v>13019.17</v>
      </c>
      <c r="H1122">
        <v>1</v>
      </c>
      <c r="I1122" t="s">
        <v>5</v>
      </c>
      <c r="J1122" s="1"/>
    </row>
    <row r="1123" spans="1:10" x14ac:dyDescent="0.2">
      <c r="A1123">
        <v>11126</v>
      </c>
      <c r="B1123" t="s">
        <v>1</v>
      </c>
      <c r="C1123">
        <v>33</v>
      </c>
      <c r="D1123" s="3">
        <v>165.9</v>
      </c>
      <c r="E1123" s="3">
        <v>196</v>
      </c>
      <c r="F1123" t="s">
        <v>6</v>
      </c>
      <c r="G1123" s="2">
        <v>4795.66</v>
      </c>
      <c r="H1123">
        <v>1</v>
      </c>
      <c r="I1123" t="s">
        <v>5</v>
      </c>
      <c r="J1123" s="1"/>
    </row>
    <row r="1124" spans="1:10" x14ac:dyDescent="0.2">
      <c r="A1124">
        <v>11127</v>
      </c>
      <c r="B1124" t="s">
        <v>0</v>
      </c>
      <c r="C1124">
        <v>64</v>
      </c>
      <c r="D1124" s="3">
        <v>186.7</v>
      </c>
      <c r="E1124" s="3">
        <v>376.8</v>
      </c>
      <c r="F1124" t="s">
        <v>6</v>
      </c>
      <c r="G1124" s="2">
        <v>14319.04</v>
      </c>
      <c r="H1124">
        <v>0</v>
      </c>
      <c r="I1124" t="s">
        <v>5</v>
      </c>
      <c r="J1124" s="1"/>
    </row>
    <row r="1125" spans="1:10" x14ac:dyDescent="0.2">
      <c r="A1125">
        <v>11128</v>
      </c>
      <c r="B1125" t="s">
        <v>0</v>
      </c>
      <c r="C1125">
        <v>25</v>
      </c>
      <c r="D1125" s="3">
        <v>177.1</v>
      </c>
      <c r="E1125" s="3">
        <v>211.4</v>
      </c>
      <c r="F1125" t="s">
        <v>7</v>
      </c>
      <c r="G1125" s="2">
        <v>3906.13</v>
      </c>
      <c r="H1125">
        <v>3</v>
      </c>
      <c r="I1125" t="s">
        <v>5</v>
      </c>
      <c r="J1125" s="1"/>
    </row>
    <row r="1126" spans="1:10" x14ac:dyDescent="0.2">
      <c r="A1126">
        <v>11129</v>
      </c>
      <c r="B1126" t="s">
        <v>2</v>
      </c>
      <c r="C1126">
        <v>27</v>
      </c>
      <c r="D1126" s="3">
        <v>179</v>
      </c>
      <c r="E1126" s="3">
        <v>261.90000000000003</v>
      </c>
      <c r="F1126" t="s">
        <v>7</v>
      </c>
      <c r="G1126" s="2">
        <v>18310.75</v>
      </c>
      <c r="H1126">
        <v>0</v>
      </c>
      <c r="I1126" t="s">
        <v>4</v>
      </c>
      <c r="J1126" s="1"/>
    </row>
    <row r="1127" spans="1:10" x14ac:dyDescent="0.2">
      <c r="A1127">
        <v>11130</v>
      </c>
      <c r="B1127" t="s">
        <v>1</v>
      </c>
      <c r="C1127">
        <v>34</v>
      </c>
      <c r="D1127" s="3">
        <v>177.4</v>
      </c>
      <c r="E1127" s="3">
        <v>221.4</v>
      </c>
      <c r="F1127" t="s">
        <v>6</v>
      </c>
      <c r="G1127" s="2">
        <v>5002.79</v>
      </c>
      <c r="H1127">
        <v>1</v>
      </c>
      <c r="I1127" t="s">
        <v>5</v>
      </c>
      <c r="J1127" s="1"/>
    </row>
    <row r="1128" spans="1:10" x14ac:dyDescent="0.2">
      <c r="A1128">
        <v>11131</v>
      </c>
      <c r="B1128" t="s">
        <v>3</v>
      </c>
      <c r="C1128">
        <v>50</v>
      </c>
      <c r="D1128" s="3">
        <v>166.7</v>
      </c>
      <c r="E1128" s="3">
        <v>202.9</v>
      </c>
      <c r="F1128" t="s">
        <v>6</v>
      </c>
      <c r="G1128" s="2">
        <v>25656.579999999998</v>
      </c>
      <c r="H1128">
        <v>0</v>
      </c>
      <c r="I1128" t="s">
        <v>5</v>
      </c>
      <c r="J1128" s="1"/>
    </row>
    <row r="1129" spans="1:10" x14ac:dyDescent="0.2">
      <c r="A1129">
        <v>11132</v>
      </c>
      <c r="B1129" t="s">
        <v>3</v>
      </c>
      <c r="C1129">
        <v>52</v>
      </c>
      <c r="D1129" s="3">
        <v>171.7</v>
      </c>
      <c r="E1129" s="3">
        <v>218.6</v>
      </c>
      <c r="F1129" t="s">
        <v>6</v>
      </c>
      <c r="G1129" s="2">
        <v>11396.91</v>
      </c>
      <c r="H1129">
        <v>2</v>
      </c>
      <c r="I1129" t="s">
        <v>5</v>
      </c>
      <c r="J1129" s="1"/>
    </row>
    <row r="1130" spans="1:10" x14ac:dyDescent="0.2">
      <c r="A1130">
        <v>11133</v>
      </c>
      <c r="B1130" t="s">
        <v>3</v>
      </c>
      <c r="C1130">
        <v>26</v>
      </c>
      <c r="D1130" s="3">
        <v>170.1</v>
      </c>
      <c r="E1130" s="3">
        <v>124.3</v>
      </c>
      <c r="F1130" t="s">
        <v>7</v>
      </c>
      <c r="G1130" s="2">
        <v>2897.3300000000004</v>
      </c>
      <c r="H1130">
        <v>0</v>
      </c>
      <c r="I1130" t="s">
        <v>5</v>
      </c>
      <c r="J1130" s="1"/>
    </row>
    <row r="1131" spans="1:10" x14ac:dyDescent="0.2">
      <c r="A1131">
        <v>11134</v>
      </c>
      <c r="B1131" t="s">
        <v>0</v>
      </c>
      <c r="C1131">
        <v>27</v>
      </c>
      <c r="D1131" s="3">
        <v>181.1</v>
      </c>
      <c r="E1131" s="3">
        <v>200.2</v>
      </c>
      <c r="F1131" t="s">
        <v>6</v>
      </c>
      <c r="G1131" s="2">
        <v>34838.880000000005</v>
      </c>
      <c r="H1131">
        <v>0</v>
      </c>
      <c r="I1131" t="s">
        <v>4</v>
      </c>
      <c r="J1131" s="1"/>
    </row>
    <row r="1132" spans="1:10" x14ac:dyDescent="0.2">
      <c r="A1132">
        <v>11135</v>
      </c>
      <c r="B1132" t="s">
        <v>3</v>
      </c>
      <c r="C1132">
        <v>35</v>
      </c>
      <c r="D1132" s="3">
        <v>159.4</v>
      </c>
      <c r="E1132" s="3">
        <v>152.69999999999999</v>
      </c>
      <c r="F1132" t="s">
        <v>6</v>
      </c>
      <c r="G1132" s="2">
        <v>6402.3</v>
      </c>
      <c r="H1132">
        <v>2</v>
      </c>
      <c r="I1132" t="s">
        <v>5</v>
      </c>
      <c r="J1132" s="1"/>
    </row>
    <row r="1133" spans="1:10" x14ac:dyDescent="0.2">
      <c r="A1133">
        <v>11136</v>
      </c>
      <c r="B1133" t="s">
        <v>3</v>
      </c>
      <c r="C1133">
        <v>37</v>
      </c>
      <c r="D1133" s="3">
        <v>164.6</v>
      </c>
      <c r="E1133" s="3">
        <v>127</v>
      </c>
      <c r="F1133" t="s">
        <v>7</v>
      </c>
      <c r="G1133" s="2">
        <v>6406.42</v>
      </c>
      <c r="H1133">
        <v>2</v>
      </c>
      <c r="I1133" t="s">
        <v>5</v>
      </c>
      <c r="J1133" s="1"/>
    </row>
    <row r="1134" spans="1:10" x14ac:dyDescent="0.2">
      <c r="A1134">
        <v>11137</v>
      </c>
      <c r="B1134" t="s">
        <v>2</v>
      </c>
      <c r="C1134">
        <v>36</v>
      </c>
      <c r="D1134" s="3">
        <v>164.79999999999998</v>
      </c>
      <c r="E1134" s="3">
        <v>187</v>
      </c>
      <c r="F1134" t="s">
        <v>6</v>
      </c>
      <c r="G1134" s="2">
        <v>5266.37</v>
      </c>
      <c r="H1134">
        <v>0</v>
      </c>
      <c r="I1134" t="s">
        <v>5</v>
      </c>
      <c r="J1134" s="1"/>
    </row>
    <row r="1135" spans="1:10" x14ac:dyDescent="0.2">
      <c r="A1135">
        <v>11138</v>
      </c>
      <c r="B1135" t="s">
        <v>1</v>
      </c>
      <c r="C1135">
        <v>48</v>
      </c>
      <c r="D1135" s="3">
        <v>170.1</v>
      </c>
      <c r="E1135" s="3">
        <v>194.5</v>
      </c>
      <c r="F1135" t="s">
        <v>6</v>
      </c>
      <c r="G1135" s="2">
        <v>40974.170000000006</v>
      </c>
      <c r="H1135">
        <v>0</v>
      </c>
      <c r="I1135" t="s">
        <v>4</v>
      </c>
      <c r="J1135" s="1"/>
    </row>
    <row r="1136" spans="1:10" x14ac:dyDescent="0.2">
      <c r="A1136">
        <v>11139</v>
      </c>
      <c r="B1136" t="s">
        <v>0</v>
      </c>
      <c r="C1136">
        <v>45</v>
      </c>
      <c r="D1136" s="3">
        <v>170.2</v>
      </c>
      <c r="E1136" s="3">
        <v>158.79999999999998</v>
      </c>
      <c r="F1136" t="s">
        <v>7</v>
      </c>
      <c r="G1136" s="2">
        <v>7441.06</v>
      </c>
      <c r="H1136">
        <v>1</v>
      </c>
      <c r="I1136" t="s">
        <v>5</v>
      </c>
      <c r="J1136" s="1"/>
    </row>
    <row r="1137" spans="1:10" x14ac:dyDescent="0.2">
      <c r="A1137">
        <v>11140</v>
      </c>
      <c r="B1137" t="s">
        <v>3</v>
      </c>
      <c r="C1137">
        <v>36</v>
      </c>
      <c r="D1137" s="3">
        <v>160.1</v>
      </c>
      <c r="E1137" s="3">
        <v>227.7</v>
      </c>
      <c r="F1137" t="s">
        <v>7</v>
      </c>
      <c r="G1137" s="2">
        <v>6748.6</v>
      </c>
      <c r="H1137">
        <v>3</v>
      </c>
      <c r="I1137" t="s">
        <v>5</v>
      </c>
      <c r="J1137" s="1"/>
    </row>
    <row r="1138" spans="1:10" x14ac:dyDescent="0.2">
      <c r="A1138">
        <v>11141</v>
      </c>
      <c r="B1138" t="s">
        <v>1</v>
      </c>
      <c r="C1138">
        <v>54</v>
      </c>
      <c r="D1138" s="3">
        <v>162.69999999999999</v>
      </c>
      <c r="E1138" s="3">
        <v>246.5</v>
      </c>
      <c r="F1138" t="s">
        <v>6</v>
      </c>
      <c r="G1138" s="2">
        <v>10928.85</v>
      </c>
      <c r="H1138">
        <v>1</v>
      </c>
      <c r="I1138" t="s">
        <v>5</v>
      </c>
      <c r="J1138" s="1"/>
    </row>
    <row r="1139" spans="1:10" x14ac:dyDescent="0.2">
      <c r="A1139">
        <v>11142</v>
      </c>
      <c r="B1139" t="s">
        <v>0</v>
      </c>
      <c r="C1139">
        <v>59</v>
      </c>
      <c r="D1139" s="3">
        <v>173.1</v>
      </c>
      <c r="E1139" s="3">
        <v>206.5</v>
      </c>
      <c r="F1139" t="s">
        <v>7</v>
      </c>
      <c r="G1139" s="2">
        <v>12333.83</v>
      </c>
      <c r="H1139">
        <v>1</v>
      </c>
      <c r="I1139" t="s">
        <v>5</v>
      </c>
      <c r="J1139" s="1"/>
    </row>
    <row r="1140" spans="1:10" x14ac:dyDescent="0.2">
      <c r="A1140">
        <v>11143</v>
      </c>
      <c r="B1140" t="s">
        <v>1</v>
      </c>
      <c r="C1140">
        <v>42</v>
      </c>
      <c r="D1140" s="3">
        <v>178.29999999999998</v>
      </c>
      <c r="E1140" s="3">
        <v>194.29999999999998</v>
      </c>
      <c r="F1140" t="s">
        <v>7</v>
      </c>
      <c r="G1140" s="2">
        <v>7162.02</v>
      </c>
      <c r="H1140">
        <v>2</v>
      </c>
      <c r="I1140" t="s">
        <v>5</v>
      </c>
      <c r="J1140" s="1"/>
    </row>
    <row r="1141" spans="1:10" x14ac:dyDescent="0.2">
      <c r="A1141">
        <v>11144</v>
      </c>
      <c r="B1141" t="s">
        <v>3</v>
      </c>
      <c r="C1141">
        <v>47</v>
      </c>
      <c r="D1141" s="3">
        <v>173.4</v>
      </c>
      <c r="E1141" s="3">
        <v>182.9</v>
      </c>
      <c r="F1141" t="s">
        <v>6</v>
      </c>
      <c r="G1141" s="2">
        <v>23401.309999999998</v>
      </c>
      <c r="H1141">
        <v>1</v>
      </c>
      <c r="I1141" t="s">
        <v>4</v>
      </c>
      <c r="J1141" s="1"/>
    </row>
    <row r="1142" spans="1:10" x14ac:dyDescent="0.2">
      <c r="A1142">
        <v>11145</v>
      </c>
      <c r="B1142" t="s">
        <v>1</v>
      </c>
      <c r="C1142">
        <v>44</v>
      </c>
      <c r="D1142" s="3">
        <v>157.4</v>
      </c>
      <c r="E1142" s="3">
        <v>125</v>
      </c>
      <c r="F1142" t="s">
        <v>6</v>
      </c>
      <c r="G1142" s="2">
        <v>8219.2100000000009</v>
      </c>
      <c r="H1142">
        <v>2</v>
      </c>
      <c r="I1142" t="s">
        <v>5</v>
      </c>
      <c r="J1142" s="1"/>
    </row>
    <row r="1143" spans="1:10" x14ac:dyDescent="0.2">
      <c r="A1143">
        <v>11146</v>
      </c>
      <c r="B1143" t="s">
        <v>2</v>
      </c>
      <c r="C1143">
        <v>46</v>
      </c>
      <c r="D1143" s="3">
        <v>151.29999999999998</v>
      </c>
      <c r="E1143" s="3">
        <v>183.1</v>
      </c>
      <c r="F1143" t="s">
        <v>6</v>
      </c>
      <c r="G1143" s="2">
        <v>8026.67</v>
      </c>
      <c r="H1143">
        <v>0</v>
      </c>
      <c r="I1143" t="s">
        <v>5</v>
      </c>
      <c r="J1143" s="1"/>
    </row>
    <row r="1144" spans="1:10" x14ac:dyDescent="0.2">
      <c r="A1144">
        <v>11147</v>
      </c>
      <c r="B1144" t="s">
        <v>3</v>
      </c>
      <c r="C1144">
        <v>27</v>
      </c>
      <c r="D1144" s="3">
        <v>161.6</v>
      </c>
      <c r="E1144" s="3">
        <v>182</v>
      </c>
      <c r="F1144" t="s">
        <v>7</v>
      </c>
      <c r="G1144" s="2">
        <v>3070.8100000000004</v>
      </c>
      <c r="H1144">
        <v>0</v>
      </c>
      <c r="I1144" t="s">
        <v>5</v>
      </c>
      <c r="J1144" s="1"/>
    </row>
    <row r="1145" spans="1:10" x14ac:dyDescent="0.2">
      <c r="A1145">
        <v>11148</v>
      </c>
      <c r="B1145" t="s">
        <v>3</v>
      </c>
      <c r="C1145">
        <v>48</v>
      </c>
      <c r="D1145" s="3">
        <v>156</v>
      </c>
      <c r="E1145" s="3">
        <v>176.79999999999998</v>
      </c>
      <c r="F1145" t="s">
        <v>6</v>
      </c>
      <c r="G1145" s="2">
        <v>9447.26</v>
      </c>
      <c r="H1145">
        <v>1</v>
      </c>
      <c r="I1145" t="s">
        <v>5</v>
      </c>
      <c r="J1145" s="1"/>
    </row>
    <row r="1146" spans="1:10" x14ac:dyDescent="0.2">
      <c r="A1146">
        <v>11149</v>
      </c>
      <c r="B1146" t="s">
        <v>0</v>
      </c>
      <c r="C1146">
        <v>43</v>
      </c>
      <c r="D1146" s="3">
        <v>165.2</v>
      </c>
      <c r="E1146" s="3">
        <v>154.9</v>
      </c>
      <c r="F1146" t="s">
        <v>7</v>
      </c>
      <c r="G1146" s="2">
        <v>6250.4400000000005</v>
      </c>
      <c r="H1146">
        <v>0</v>
      </c>
      <c r="I1146" t="s">
        <v>5</v>
      </c>
      <c r="J1146" s="1"/>
    </row>
    <row r="1147" spans="1:10" x14ac:dyDescent="0.2">
      <c r="A1147">
        <v>11150</v>
      </c>
      <c r="B1147" t="s">
        <v>2</v>
      </c>
      <c r="C1147">
        <v>22</v>
      </c>
      <c r="D1147" s="3">
        <v>172.7</v>
      </c>
      <c r="E1147" s="3">
        <v>175.6</v>
      </c>
      <c r="F1147" t="s">
        <v>7</v>
      </c>
      <c r="G1147" s="2">
        <v>2055.3300000000004</v>
      </c>
      <c r="H1147">
        <v>0</v>
      </c>
      <c r="I1147" t="s">
        <v>5</v>
      </c>
      <c r="J1147" s="1"/>
    </row>
    <row r="1148" spans="1:10" x14ac:dyDescent="0.2">
      <c r="A1148">
        <v>11151</v>
      </c>
      <c r="B1148" t="s">
        <v>3</v>
      </c>
      <c r="C1148">
        <v>22</v>
      </c>
      <c r="D1148" s="3">
        <v>166.29999999999998</v>
      </c>
      <c r="E1148" s="3">
        <v>185.79999999999998</v>
      </c>
      <c r="F1148" t="s">
        <v>6</v>
      </c>
      <c r="G1148" s="2">
        <v>3925.76</v>
      </c>
      <c r="H1148">
        <v>2</v>
      </c>
      <c r="I1148" t="s">
        <v>5</v>
      </c>
      <c r="J1148" s="1"/>
    </row>
    <row r="1149" spans="1:10" x14ac:dyDescent="0.2">
      <c r="A1149">
        <v>11152</v>
      </c>
      <c r="B1149" t="s">
        <v>2</v>
      </c>
      <c r="C1149">
        <v>49</v>
      </c>
      <c r="D1149" s="3">
        <v>155.9</v>
      </c>
      <c r="E1149" s="3">
        <v>209.7</v>
      </c>
      <c r="F1149" t="s">
        <v>7</v>
      </c>
      <c r="G1149" s="2">
        <v>10264.450000000001</v>
      </c>
      <c r="H1149">
        <v>3</v>
      </c>
      <c r="I1149" t="s">
        <v>5</v>
      </c>
      <c r="J1149" s="1"/>
    </row>
    <row r="1150" spans="1:10" x14ac:dyDescent="0.2">
      <c r="A1150">
        <v>11153</v>
      </c>
      <c r="B1150" t="s">
        <v>2</v>
      </c>
      <c r="C1150">
        <v>45</v>
      </c>
      <c r="D1150" s="3">
        <v>156.79999999999998</v>
      </c>
      <c r="E1150" s="3">
        <v>194.2</v>
      </c>
      <c r="F1150" t="s">
        <v>6</v>
      </c>
      <c r="G1150" s="2">
        <v>28340.19</v>
      </c>
      <c r="H1150">
        <v>1</v>
      </c>
      <c r="I1150" t="s">
        <v>5</v>
      </c>
      <c r="J1150" s="1"/>
    </row>
    <row r="1151" spans="1:10" x14ac:dyDescent="0.2">
      <c r="A1151">
        <v>11154</v>
      </c>
      <c r="B1151" t="s">
        <v>1</v>
      </c>
      <c r="C1151">
        <v>44</v>
      </c>
      <c r="D1151" s="3">
        <v>175.29999999999998</v>
      </c>
      <c r="E1151" s="3">
        <v>172.1</v>
      </c>
      <c r="F1151" t="s">
        <v>6</v>
      </c>
      <c r="G1151" s="2">
        <v>48885.14</v>
      </c>
      <c r="H1151">
        <v>0</v>
      </c>
      <c r="I1151" t="s">
        <v>4</v>
      </c>
      <c r="J1151" s="1"/>
    </row>
    <row r="1152" spans="1:10" x14ac:dyDescent="0.2">
      <c r="A1152">
        <v>11155</v>
      </c>
      <c r="B1152" t="s">
        <v>3</v>
      </c>
      <c r="C1152">
        <v>30</v>
      </c>
      <c r="D1152" s="3">
        <v>156.79999999999998</v>
      </c>
      <c r="E1152" s="3">
        <v>183.79999999999998</v>
      </c>
      <c r="F1152" t="s">
        <v>7</v>
      </c>
      <c r="G1152" s="2">
        <v>4237.13</v>
      </c>
      <c r="H1152">
        <v>1</v>
      </c>
      <c r="I1152" t="s">
        <v>5</v>
      </c>
      <c r="J1152" s="1"/>
    </row>
    <row r="1153" spans="1:10" x14ac:dyDescent="0.2">
      <c r="A1153">
        <v>11156</v>
      </c>
      <c r="B1153" t="s">
        <v>1</v>
      </c>
      <c r="C1153">
        <v>32</v>
      </c>
      <c r="D1153" s="3">
        <v>178.79999999999998</v>
      </c>
      <c r="E1153" s="3">
        <v>194.9</v>
      </c>
      <c r="F1153" t="s">
        <v>7</v>
      </c>
      <c r="G1153" s="2">
        <v>4673.4000000000005</v>
      </c>
      <c r="H1153">
        <v>2</v>
      </c>
      <c r="I1153" t="s">
        <v>5</v>
      </c>
      <c r="J1153" s="1"/>
    </row>
    <row r="1154" spans="1:10" x14ac:dyDescent="0.2">
      <c r="A1154">
        <v>11157</v>
      </c>
      <c r="B1154" t="s">
        <v>3</v>
      </c>
      <c r="C1154">
        <v>44</v>
      </c>
      <c r="D1154" s="3">
        <v>162.29999999999998</v>
      </c>
      <c r="E1154" s="3">
        <v>136.29999999999998</v>
      </c>
      <c r="F1154" t="s">
        <v>7</v>
      </c>
      <c r="G1154" s="2">
        <v>8302.5400000000009</v>
      </c>
      <c r="H1154">
        <v>2</v>
      </c>
      <c r="I1154" t="s">
        <v>5</v>
      </c>
      <c r="J1154" s="1"/>
    </row>
    <row r="1155" spans="1:10" x14ac:dyDescent="0.2">
      <c r="A1155">
        <v>11158</v>
      </c>
      <c r="B1155" t="s">
        <v>1</v>
      </c>
      <c r="C1155">
        <v>63</v>
      </c>
      <c r="D1155" s="3">
        <v>179.7</v>
      </c>
      <c r="E1155" s="3">
        <v>195.4</v>
      </c>
      <c r="F1155" t="s">
        <v>6</v>
      </c>
      <c r="G1155" s="2">
        <v>13887.97</v>
      </c>
      <c r="H1155">
        <v>0</v>
      </c>
      <c r="I1155" t="s">
        <v>5</v>
      </c>
      <c r="J1155" s="1"/>
    </row>
    <row r="1156" spans="1:10" x14ac:dyDescent="0.2">
      <c r="A1156">
        <v>11159</v>
      </c>
      <c r="B1156" t="s">
        <v>1</v>
      </c>
      <c r="C1156">
        <v>32</v>
      </c>
      <c r="D1156" s="3">
        <v>177.79999999999998</v>
      </c>
      <c r="E1156" s="3">
        <v>159.6</v>
      </c>
      <c r="F1156" t="s">
        <v>7</v>
      </c>
      <c r="G1156" s="2">
        <v>19719.699999999997</v>
      </c>
      <c r="H1156">
        <v>1</v>
      </c>
      <c r="I1156" t="s">
        <v>4</v>
      </c>
      <c r="J1156" s="1"/>
    </row>
    <row r="1157" spans="1:10" x14ac:dyDescent="0.2">
      <c r="A1157">
        <v>11160</v>
      </c>
      <c r="B1157" t="s">
        <v>3</v>
      </c>
      <c r="C1157">
        <v>58</v>
      </c>
      <c r="D1157" s="3">
        <v>163.1</v>
      </c>
      <c r="E1157" s="3">
        <v>176.5</v>
      </c>
      <c r="F1157" t="s">
        <v>7</v>
      </c>
      <c r="G1157" s="2">
        <v>11931.130000000001</v>
      </c>
      <c r="H1157">
        <v>0</v>
      </c>
      <c r="I1157" t="s">
        <v>5</v>
      </c>
      <c r="J1157" s="1"/>
    </row>
    <row r="1158" spans="1:10" x14ac:dyDescent="0.2">
      <c r="A1158">
        <v>11161</v>
      </c>
      <c r="B1158" t="s">
        <v>2</v>
      </c>
      <c r="C1158">
        <v>39</v>
      </c>
      <c r="D1158" s="3">
        <v>149.4</v>
      </c>
      <c r="E1158" s="3">
        <v>138.6</v>
      </c>
      <c r="F1158" t="s">
        <v>6</v>
      </c>
      <c r="G1158" s="2">
        <v>8965.8000000000011</v>
      </c>
      <c r="H1158">
        <v>5</v>
      </c>
      <c r="I1158" t="s">
        <v>5</v>
      </c>
      <c r="J1158" s="1"/>
    </row>
    <row r="1159" spans="1:10" x14ac:dyDescent="0.2">
      <c r="A1159">
        <v>11162</v>
      </c>
      <c r="B1159" t="s">
        <v>0</v>
      </c>
      <c r="C1159">
        <v>25</v>
      </c>
      <c r="D1159" s="3">
        <v>170.7</v>
      </c>
      <c r="E1159" s="3">
        <v>175.79999999999998</v>
      </c>
      <c r="F1159" t="s">
        <v>7</v>
      </c>
      <c r="G1159" s="2">
        <v>5080.1000000000004</v>
      </c>
      <c r="H1159">
        <v>5</v>
      </c>
      <c r="I1159" t="s">
        <v>5</v>
      </c>
      <c r="J1159" s="1"/>
    </row>
    <row r="1160" spans="1:10" x14ac:dyDescent="0.2">
      <c r="A1160">
        <v>11163</v>
      </c>
      <c r="B1160" t="s">
        <v>3</v>
      </c>
      <c r="C1160">
        <v>18</v>
      </c>
      <c r="D1160" s="3">
        <v>164.5</v>
      </c>
      <c r="E1160" s="3">
        <v>227.1</v>
      </c>
      <c r="F1160" t="s">
        <v>7</v>
      </c>
      <c r="G1160" s="2">
        <v>1712.23</v>
      </c>
      <c r="H1160">
        <v>0</v>
      </c>
      <c r="I1160" t="s">
        <v>5</v>
      </c>
      <c r="J1160" s="1"/>
    </row>
    <row r="1161" spans="1:10" x14ac:dyDescent="0.2">
      <c r="A1161">
        <v>11164</v>
      </c>
      <c r="B1161" t="s">
        <v>3</v>
      </c>
      <c r="C1161">
        <v>53</v>
      </c>
      <c r="D1161" s="3">
        <v>164.1</v>
      </c>
      <c r="E1161" s="3">
        <v>191.7</v>
      </c>
      <c r="F1161" t="s">
        <v>7</v>
      </c>
      <c r="G1161" s="2">
        <v>11244.380000000001</v>
      </c>
      <c r="H1161">
        <v>2</v>
      </c>
      <c r="I1161" t="s">
        <v>5</v>
      </c>
      <c r="J1161" s="1"/>
    </row>
    <row r="1162" spans="1:10" x14ac:dyDescent="0.2">
      <c r="A1162">
        <v>11165</v>
      </c>
      <c r="B1162" t="s">
        <v>3</v>
      </c>
      <c r="C1162">
        <v>22</v>
      </c>
      <c r="D1162" s="3">
        <v>159.6</v>
      </c>
      <c r="E1162" s="3">
        <v>228.4</v>
      </c>
      <c r="F1162" t="s">
        <v>7</v>
      </c>
      <c r="G1162" s="2">
        <v>2250.84</v>
      </c>
      <c r="H1162">
        <v>0</v>
      </c>
      <c r="I1162" t="s">
        <v>5</v>
      </c>
      <c r="J1162" s="1"/>
    </row>
    <row r="1163" spans="1:10" x14ac:dyDescent="0.2">
      <c r="A1163">
        <v>11166</v>
      </c>
      <c r="B1163" t="s">
        <v>2</v>
      </c>
      <c r="C1163">
        <v>19</v>
      </c>
      <c r="D1163" s="3">
        <v>168.1</v>
      </c>
      <c r="E1163" s="3">
        <v>166.6</v>
      </c>
      <c r="F1163" t="s">
        <v>7</v>
      </c>
      <c r="G1163" s="2">
        <v>1628.48</v>
      </c>
      <c r="H1163">
        <v>0</v>
      </c>
      <c r="I1163" t="s">
        <v>5</v>
      </c>
      <c r="J1163" s="1"/>
    </row>
    <row r="1164" spans="1:10" x14ac:dyDescent="0.2">
      <c r="A1164">
        <v>11167</v>
      </c>
      <c r="B1164" t="s">
        <v>2</v>
      </c>
      <c r="C1164">
        <v>39</v>
      </c>
      <c r="D1164" s="3">
        <v>156.4</v>
      </c>
      <c r="E1164" s="3">
        <v>174.29999999999998</v>
      </c>
      <c r="F1164" t="s">
        <v>6</v>
      </c>
      <c r="G1164" s="2">
        <v>7201.71</v>
      </c>
      <c r="H1164">
        <v>2</v>
      </c>
      <c r="I1164" t="s">
        <v>5</v>
      </c>
      <c r="J1164" s="1"/>
    </row>
    <row r="1165" spans="1:10" x14ac:dyDescent="0.2">
      <c r="A1165">
        <v>11168</v>
      </c>
      <c r="B1165" t="s">
        <v>1</v>
      </c>
      <c r="C1165">
        <v>18</v>
      </c>
      <c r="D1165" s="3">
        <v>158.9</v>
      </c>
      <c r="E1165" s="3">
        <v>111</v>
      </c>
      <c r="F1165" t="s">
        <v>7</v>
      </c>
      <c r="G1165" s="2">
        <v>1136.4000000000001</v>
      </c>
      <c r="H1165">
        <v>0</v>
      </c>
      <c r="I1165" t="s">
        <v>5</v>
      </c>
      <c r="J1165" s="1"/>
    </row>
    <row r="1166" spans="1:10" x14ac:dyDescent="0.2">
      <c r="A1166">
        <v>11169</v>
      </c>
      <c r="B1166" t="s">
        <v>0</v>
      </c>
      <c r="C1166">
        <v>55</v>
      </c>
      <c r="D1166" s="3">
        <v>164.9</v>
      </c>
      <c r="E1166" s="3">
        <v>122</v>
      </c>
      <c r="F1166" t="s">
        <v>6</v>
      </c>
      <c r="G1166" s="2">
        <v>11881.36</v>
      </c>
      <c r="H1166">
        <v>2</v>
      </c>
      <c r="I1166" t="s">
        <v>5</v>
      </c>
      <c r="J1166" s="1"/>
    </row>
    <row r="1167" spans="1:10" x14ac:dyDescent="0.2">
      <c r="A1167">
        <v>11170</v>
      </c>
      <c r="B1167" t="s">
        <v>2</v>
      </c>
      <c r="C1167">
        <v>51</v>
      </c>
      <c r="D1167" s="3">
        <v>161.29999999999998</v>
      </c>
      <c r="E1167" s="3">
        <v>146.69999999999999</v>
      </c>
      <c r="F1167" t="s">
        <v>7</v>
      </c>
      <c r="G1167" s="2">
        <v>9174.14</v>
      </c>
      <c r="H1167">
        <v>0</v>
      </c>
      <c r="I1167" t="s">
        <v>5</v>
      </c>
      <c r="J1167" s="1"/>
    </row>
    <row r="1168" spans="1:10" x14ac:dyDescent="0.2">
      <c r="A1168">
        <v>11171</v>
      </c>
      <c r="B1168" t="s">
        <v>1</v>
      </c>
      <c r="C1168">
        <v>24</v>
      </c>
      <c r="D1168" s="3">
        <v>162.29999999999998</v>
      </c>
      <c r="E1168" s="3">
        <v>248.29999999999998</v>
      </c>
      <c r="F1168" t="s">
        <v>6</v>
      </c>
      <c r="G1168" s="2">
        <v>2464.6200000000003</v>
      </c>
      <c r="H1168">
        <v>0</v>
      </c>
      <c r="I1168" t="s">
        <v>5</v>
      </c>
      <c r="J1168" s="1"/>
    </row>
    <row r="1169" spans="1:10" x14ac:dyDescent="0.2">
      <c r="A1169">
        <v>11172</v>
      </c>
      <c r="B1169" t="s">
        <v>3</v>
      </c>
      <c r="C1169">
        <v>51</v>
      </c>
      <c r="D1169" s="3">
        <v>191.2</v>
      </c>
      <c r="E1169" s="3">
        <v>249.6</v>
      </c>
      <c r="F1169" t="s">
        <v>6</v>
      </c>
      <c r="G1169" s="2">
        <v>44641.200000000004</v>
      </c>
      <c r="H1169">
        <v>2</v>
      </c>
      <c r="I1169" t="s">
        <v>4</v>
      </c>
      <c r="J1169" s="1"/>
    </row>
    <row r="1170" spans="1:10" x14ac:dyDescent="0.2">
      <c r="A1170">
        <v>11173</v>
      </c>
      <c r="B1170" t="s">
        <v>1</v>
      </c>
      <c r="C1170">
        <v>33</v>
      </c>
      <c r="D1170" s="3">
        <v>170.2</v>
      </c>
      <c r="E1170" s="3">
        <v>285.3</v>
      </c>
      <c r="F1170" t="s">
        <v>6</v>
      </c>
      <c r="G1170" s="2">
        <v>4185.1000000000004</v>
      </c>
      <c r="H1170">
        <v>0</v>
      </c>
      <c r="I1170" t="s">
        <v>5</v>
      </c>
      <c r="J1170" s="1"/>
    </row>
    <row r="1171" spans="1:10" x14ac:dyDescent="0.2">
      <c r="A1171">
        <v>11174</v>
      </c>
      <c r="B1171" t="s">
        <v>0</v>
      </c>
      <c r="C1171">
        <v>45</v>
      </c>
      <c r="D1171" s="3">
        <v>196.29999999999998</v>
      </c>
      <c r="E1171" s="3">
        <v>284.10000000000002</v>
      </c>
      <c r="F1171" t="s">
        <v>6</v>
      </c>
      <c r="G1171" s="2">
        <v>7345.09</v>
      </c>
      <c r="H1171">
        <v>0</v>
      </c>
      <c r="I1171" t="s">
        <v>5</v>
      </c>
      <c r="J1171" s="1"/>
    </row>
    <row r="1172" spans="1:10" x14ac:dyDescent="0.2">
      <c r="A1172">
        <v>11175</v>
      </c>
      <c r="B1172" t="s">
        <v>2</v>
      </c>
      <c r="C1172">
        <v>56</v>
      </c>
      <c r="D1172" s="3">
        <v>181.6</v>
      </c>
      <c r="E1172" s="3">
        <v>256.60000000000002</v>
      </c>
      <c r="F1172" t="s">
        <v>7</v>
      </c>
      <c r="G1172" s="2">
        <v>26109.329999999998</v>
      </c>
      <c r="H1172">
        <v>1</v>
      </c>
      <c r="I1172" t="s">
        <v>4</v>
      </c>
      <c r="J1172" s="1"/>
    </row>
    <row r="1173" spans="1:10" x14ac:dyDescent="0.2">
      <c r="A1173">
        <v>11176</v>
      </c>
      <c r="B1173" t="s">
        <v>1</v>
      </c>
      <c r="C1173">
        <v>55</v>
      </c>
      <c r="D1173" s="3">
        <v>165.7</v>
      </c>
      <c r="E1173" s="3">
        <v>182.79999999999998</v>
      </c>
      <c r="F1173" t="s">
        <v>7</v>
      </c>
      <c r="G1173" s="2">
        <v>20781.489999999998</v>
      </c>
      <c r="H1173">
        <v>0</v>
      </c>
      <c r="I1173" t="s">
        <v>5</v>
      </c>
      <c r="J1173" s="1"/>
    </row>
    <row r="1174" spans="1:10" x14ac:dyDescent="0.2">
      <c r="A1174">
        <v>11177</v>
      </c>
      <c r="B1174" t="s">
        <v>3</v>
      </c>
      <c r="C1174">
        <v>46</v>
      </c>
      <c r="D1174" s="3">
        <v>161.79999999999998</v>
      </c>
      <c r="E1174" s="3">
        <v>166.6</v>
      </c>
      <c r="F1174" t="s">
        <v>7</v>
      </c>
      <c r="G1174" s="2">
        <v>9500.58</v>
      </c>
      <c r="H1174">
        <v>3</v>
      </c>
      <c r="I1174" t="s">
        <v>5</v>
      </c>
      <c r="J1174" s="1"/>
    </row>
    <row r="1175" spans="1:10" x14ac:dyDescent="0.2">
      <c r="A1175">
        <v>11178</v>
      </c>
      <c r="B1175" t="s">
        <v>1</v>
      </c>
      <c r="C1175">
        <v>53</v>
      </c>
      <c r="D1175" s="3">
        <v>161.69999999999999</v>
      </c>
      <c r="E1175" s="3">
        <v>187.2</v>
      </c>
      <c r="F1175" t="s">
        <v>7</v>
      </c>
      <c r="G1175" s="2">
        <v>9487.65</v>
      </c>
      <c r="H1175">
        <v>0</v>
      </c>
      <c r="I1175" t="s">
        <v>5</v>
      </c>
      <c r="J1175" s="1"/>
    </row>
    <row r="1176" spans="1:10" x14ac:dyDescent="0.2">
      <c r="A1176">
        <v>11179</v>
      </c>
      <c r="B1176" t="s">
        <v>0</v>
      </c>
      <c r="C1176">
        <v>23</v>
      </c>
      <c r="D1176" s="3">
        <v>177.6</v>
      </c>
      <c r="E1176" s="3">
        <v>227</v>
      </c>
      <c r="F1176" t="s">
        <v>7</v>
      </c>
      <c r="G1176" s="2">
        <v>3591.48</v>
      </c>
      <c r="H1176">
        <v>3</v>
      </c>
      <c r="I1176" t="s">
        <v>5</v>
      </c>
      <c r="J1176" s="1"/>
    </row>
    <row r="1177" spans="1:10" x14ac:dyDescent="0.2">
      <c r="A1177">
        <v>11180</v>
      </c>
      <c r="B1177" t="s">
        <v>3</v>
      </c>
      <c r="C1177">
        <v>25</v>
      </c>
      <c r="D1177" s="3">
        <v>167.2</v>
      </c>
      <c r="E1177" s="3">
        <v>167.9</v>
      </c>
      <c r="F1177" t="s">
        <v>6</v>
      </c>
      <c r="G1177" s="2">
        <v>3206.5</v>
      </c>
      <c r="H1177">
        <v>0</v>
      </c>
      <c r="I1177" t="s">
        <v>5</v>
      </c>
      <c r="J1177" s="1"/>
    </row>
    <row r="1178" spans="1:10" x14ac:dyDescent="0.2">
      <c r="A1178">
        <v>11181</v>
      </c>
      <c r="B1178" t="s">
        <v>0</v>
      </c>
      <c r="C1178">
        <v>53</v>
      </c>
      <c r="D1178" s="3">
        <v>184.7</v>
      </c>
      <c r="E1178" s="3">
        <v>280.3</v>
      </c>
      <c r="F1178" t="s">
        <v>6</v>
      </c>
      <c r="G1178" s="2">
        <v>11163.57</v>
      </c>
      <c r="H1178">
        <v>2</v>
      </c>
      <c r="I1178" t="s">
        <v>5</v>
      </c>
      <c r="J1178" s="1"/>
    </row>
    <row r="1179" spans="1:10" x14ac:dyDescent="0.2">
      <c r="A1179">
        <v>11182</v>
      </c>
      <c r="B1179" t="s">
        <v>2</v>
      </c>
      <c r="C1179">
        <v>49</v>
      </c>
      <c r="D1179" s="3">
        <v>166.9</v>
      </c>
      <c r="E1179" s="3">
        <v>170.2</v>
      </c>
      <c r="F1179" t="s">
        <v>6</v>
      </c>
      <c r="G1179" s="2">
        <v>10156.790000000001</v>
      </c>
      <c r="H1179">
        <v>2</v>
      </c>
      <c r="I1179" t="s">
        <v>5</v>
      </c>
      <c r="J1179" s="1"/>
    </row>
    <row r="1180" spans="1:10" x14ac:dyDescent="0.2">
      <c r="A1180">
        <v>11183</v>
      </c>
      <c r="B1180" t="s">
        <v>1</v>
      </c>
      <c r="C1180">
        <v>42</v>
      </c>
      <c r="D1180" s="3">
        <v>180.29999999999998</v>
      </c>
      <c r="E1180" s="3">
        <v>223</v>
      </c>
      <c r="F1180" t="s">
        <v>6</v>
      </c>
      <c r="G1180" s="2">
        <v>43896.380000000005</v>
      </c>
      <c r="H1180">
        <v>2</v>
      </c>
      <c r="I1180" t="s">
        <v>4</v>
      </c>
      <c r="J1180" s="1"/>
    </row>
    <row r="1181" spans="1:10" x14ac:dyDescent="0.2">
      <c r="A1181">
        <v>11184</v>
      </c>
      <c r="B1181" t="s">
        <v>1</v>
      </c>
      <c r="C1181">
        <v>25</v>
      </c>
      <c r="D1181" s="3">
        <v>174.5</v>
      </c>
      <c r="E1181" s="3">
        <v>207.29999999999998</v>
      </c>
      <c r="F1181" t="s">
        <v>7</v>
      </c>
      <c r="G1181" s="2">
        <v>36124.58</v>
      </c>
      <c r="H1181">
        <v>2</v>
      </c>
      <c r="I1181" t="s">
        <v>4</v>
      </c>
      <c r="J1181" s="1"/>
    </row>
    <row r="1182" spans="1:10" x14ac:dyDescent="0.2">
      <c r="A1182">
        <v>11185</v>
      </c>
      <c r="B1182" t="s">
        <v>2</v>
      </c>
      <c r="C1182">
        <v>26</v>
      </c>
      <c r="D1182" s="3">
        <v>162.69999999999999</v>
      </c>
      <c r="E1182" s="3">
        <v>141.79999999999998</v>
      </c>
      <c r="F1182" t="s">
        <v>7</v>
      </c>
      <c r="G1182" s="2">
        <v>2699.57</v>
      </c>
      <c r="H1182">
        <v>0</v>
      </c>
      <c r="I1182" t="s">
        <v>5</v>
      </c>
      <c r="J1182" s="1"/>
    </row>
    <row r="1183" spans="1:10" x14ac:dyDescent="0.2">
      <c r="A1183">
        <v>11186</v>
      </c>
      <c r="B1183" t="s">
        <v>2</v>
      </c>
      <c r="C1183">
        <v>57</v>
      </c>
      <c r="D1183" s="3">
        <v>163.1</v>
      </c>
      <c r="E1183" s="3">
        <v>174.79999999999998</v>
      </c>
      <c r="F1183" t="s">
        <v>7</v>
      </c>
      <c r="G1183" s="2">
        <v>11356.67</v>
      </c>
      <c r="H1183">
        <v>0</v>
      </c>
      <c r="I1183" t="s">
        <v>5</v>
      </c>
      <c r="J1183" s="1"/>
    </row>
    <row r="1184" spans="1:10" x14ac:dyDescent="0.2">
      <c r="A1184">
        <v>11187</v>
      </c>
      <c r="B1184" t="s">
        <v>0</v>
      </c>
      <c r="C1184">
        <v>24</v>
      </c>
      <c r="D1184" s="3">
        <v>184.2</v>
      </c>
      <c r="E1184" s="3">
        <v>196.1</v>
      </c>
      <c r="F1184" t="s">
        <v>7</v>
      </c>
      <c r="G1184" s="2">
        <v>1969.62</v>
      </c>
      <c r="H1184">
        <v>0</v>
      </c>
      <c r="I1184" t="s">
        <v>5</v>
      </c>
      <c r="J1184" s="1"/>
    </row>
    <row r="1185" spans="1:10" x14ac:dyDescent="0.2">
      <c r="A1185">
        <v>11188</v>
      </c>
      <c r="B1185" t="s">
        <v>0</v>
      </c>
      <c r="C1185">
        <v>19</v>
      </c>
      <c r="D1185" s="3">
        <v>177.79999999999998</v>
      </c>
      <c r="E1185" s="3">
        <v>152.19999999999999</v>
      </c>
      <c r="F1185" t="s">
        <v>6</v>
      </c>
      <c r="G1185" s="2">
        <v>1728.9</v>
      </c>
      <c r="H1185">
        <v>0</v>
      </c>
      <c r="I1185" t="s">
        <v>5</v>
      </c>
      <c r="J1185" s="1"/>
    </row>
    <row r="1186" spans="1:10" x14ac:dyDescent="0.2">
      <c r="A1186">
        <v>11189</v>
      </c>
      <c r="B1186" t="s">
        <v>3</v>
      </c>
      <c r="C1186">
        <v>18</v>
      </c>
      <c r="D1186" s="3">
        <v>167.1</v>
      </c>
      <c r="E1186" s="3">
        <v>156.69999999999999</v>
      </c>
      <c r="F1186" t="s">
        <v>7</v>
      </c>
      <c r="G1186" s="2">
        <v>1704.57</v>
      </c>
      <c r="H1186">
        <v>0</v>
      </c>
      <c r="I1186" t="s">
        <v>5</v>
      </c>
      <c r="J1186" s="1"/>
    </row>
    <row r="1187" spans="1:10" x14ac:dyDescent="0.2">
      <c r="A1187">
        <v>11190</v>
      </c>
      <c r="B1187" t="s">
        <v>3</v>
      </c>
      <c r="C1187">
        <v>59</v>
      </c>
      <c r="D1187" s="3">
        <v>161.5</v>
      </c>
      <c r="E1187" s="3">
        <v>158.9</v>
      </c>
      <c r="F1187" t="s">
        <v>6</v>
      </c>
      <c r="G1187" s="2">
        <v>14590.64</v>
      </c>
      <c r="H1187">
        <v>3</v>
      </c>
      <c r="I1187" t="s">
        <v>5</v>
      </c>
      <c r="J1187" s="1"/>
    </row>
    <row r="1188" spans="1:10" x14ac:dyDescent="0.2">
      <c r="A1188">
        <v>11191</v>
      </c>
      <c r="B1188" t="s">
        <v>1</v>
      </c>
      <c r="C1188">
        <v>18</v>
      </c>
      <c r="D1188" s="3">
        <v>163.1</v>
      </c>
      <c r="E1188" s="3">
        <v>125.3</v>
      </c>
      <c r="F1188" t="s">
        <v>7</v>
      </c>
      <c r="G1188" s="2">
        <v>1725.56</v>
      </c>
      <c r="H1188">
        <v>1</v>
      </c>
      <c r="I1188" t="s">
        <v>5</v>
      </c>
      <c r="J1188" s="1"/>
    </row>
    <row r="1189" spans="1:10" x14ac:dyDescent="0.2">
      <c r="A1189">
        <v>11192</v>
      </c>
      <c r="B1189" t="s">
        <v>1</v>
      </c>
      <c r="C1189">
        <v>47</v>
      </c>
      <c r="D1189" s="3">
        <v>179.1</v>
      </c>
      <c r="E1189" s="3">
        <v>247.2</v>
      </c>
      <c r="F1189" t="s">
        <v>6</v>
      </c>
      <c r="G1189" s="2">
        <v>23065.429999999997</v>
      </c>
      <c r="H1189">
        <v>0</v>
      </c>
      <c r="I1189" t="s">
        <v>4</v>
      </c>
      <c r="J1189" s="1"/>
    </row>
    <row r="1190" spans="1:10" x14ac:dyDescent="0.2">
      <c r="A1190">
        <v>11193</v>
      </c>
      <c r="B1190" t="s">
        <v>0</v>
      </c>
      <c r="C1190">
        <v>21</v>
      </c>
      <c r="D1190" s="3">
        <v>169.29999999999998</v>
      </c>
      <c r="E1190" s="3">
        <v>160.19999999999999</v>
      </c>
      <c r="F1190" t="s">
        <v>7</v>
      </c>
      <c r="G1190" s="2">
        <v>2103.08</v>
      </c>
      <c r="H1190">
        <v>1</v>
      </c>
      <c r="I1190" t="s">
        <v>5</v>
      </c>
      <c r="J1190" s="1"/>
    </row>
    <row r="1191" spans="1:10" x14ac:dyDescent="0.2">
      <c r="A1191">
        <v>11194</v>
      </c>
      <c r="B1191" t="s">
        <v>0</v>
      </c>
      <c r="C1191">
        <v>55</v>
      </c>
      <c r="D1191" s="3">
        <v>180.7</v>
      </c>
      <c r="E1191" s="3">
        <v>191.6</v>
      </c>
      <c r="F1191" t="s">
        <v>6</v>
      </c>
      <c r="G1191" s="2">
        <v>10704.47</v>
      </c>
      <c r="H1191">
        <v>0</v>
      </c>
      <c r="I1191" t="s">
        <v>5</v>
      </c>
      <c r="J1191" s="1"/>
    </row>
    <row r="1192" spans="1:10" x14ac:dyDescent="0.2">
      <c r="A1192">
        <v>11195</v>
      </c>
      <c r="B1192" t="s">
        <v>2</v>
      </c>
      <c r="C1192">
        <v>36</v>
      </c>
      <c r="D1192" s="3">
        <v>154.5</v>
      </c>
      <c r="E1192" s="3">
        <v>178.79999999999998</v>
      </c>
      <c r="F1192" t="s">
        <v>6</v>
      </c>
      <c r="G1192" s="2">
        <v>5267.8200000000006</v>
      </c>
      <c r="H1192">
        <v>0</v>
      </c>
      <c r="I1192" t="s">
        <v>5</v>
      </c>
      <c r="J1192" s="1"/>
    </row>
    <row r="1193" spans="1:10" x14ac:dyDescent="0.2">
      <c r="A1193">
        <v>11196</v>
      </c>
      <c r="B1193" t="s">
        <v>1</v>
      </c>
      <c r="C1193">
        <v>24</v>
      </c>
      <c r="D1193" s="3">
        <v>159.6</v>
      </c>
      <c r="E1193" s="3">
        <v>172.79999999999998</v>
      </c>
      <c r="F1193" t="s">
        <v>7</v>
      </c>
      <c r="G1193" s="2">
        <v>38126.25</v>
      </c>
      <c r="H1193">
        <v>0</v>
      </c>
      <c r="I1193" t="s">
        <v>4</v>
      </c>
      <c r="J1193" s="1"/>
    </row>
    <row r="1194" spans="1:10" x14ac:dyDescent="0.2">
      <c r="A1194">
        <v>11197</v>
      </c>
      <c r="B1194" t="s">
        <v>1</v>
      </c>
      <c r="C1194">
        <v>18</v>
      </c>
      <c r="D1194" s="3">
        <v>177</v>
      </c>
      <c r="E1194" s="3">
        <v>206</v>
      </c>
      <c r="F1194" t="s">
        <v>6</v>
      </c>
      <c r="G1194" s="2">
        <v>14133.04</v>
      </c>
      <c r="H1194">
        <v>0</v>
      </c>
      <c r="I1194" t="s">
        <v>5</v>
      </c>
      <c r="J1194" s="1"/>
    </row>
    <row r="1195" spans="1:10" x14ac:dyDescent="0.2">
      <c r="A1195">
        <v>11198</v>
      </c>
      <c r="B1195" t="s">
        <v>0</v>
      </c>
      <c r="C1195">
        <v>46</v>
      </c>
      <c r="D1195" s="3">
        <v>182</v>
      </c>
      <c r="E1195" s="3">
        <v>206.4</v>
      </c>
      <c r="F1195" t="s">
        <v>6</v>
      </c>
      <c r="G1195" s="2">
        <v>9414.92</v>
      </c>
      <c r="H1195">
        <v>3</v>
      </c>
      <c r="I1195" t="s">
        <v>5</v>
      </c>
      <c r="J1195" s="1"/>
    </row>
    <row r="1196" spans="1:10" x14ac:dyDescent="0.2">
      <c r="A1196">
        <v>11199</v>
      </c>
      <c r="B1196" t="s">
        <v>3</v>
      </c>
      <c r="C1196">
        <v>44</v>
      </c>
      <c r="D1196" s="3">
        <v>167.29999999999998</v>
      </c>
      <c r="E1196" s="3">
        <v>185.1</v>
      </c>
      <c r="F1196" t="s">
        <v>7</v>
      </c>
      <c r="G1196" s="2">
        <v>39556.5</v>
      </c>
      <c r="H1196">
        <v>1</v>
      </c>
      <c r="I1196" t="s">
        <v>4</v>
      </c>
      <c r="J1196" s="1"/>
    </row>
    <row r="1197" spans="1:10" x14ac:dyDescent="0.2">
      <c r="A1197">
        <v>11200</v>
      </c>
      <c r="B1197" t="s">
        <v>0</v>
      </c>
      <c r="C1197">
        <v>35</v>
      </c>
      <c r="D1197" s="3">
        <v>185.79999999999998</v>
      </c>
      <c r="E1197" s="3">
        <v>269.5</v>
      </c>
      <c r="F1197" t="s">
        <v>6</v>
      </c>
      <c r="G1197" s="2">
        <v>5246.05</v>
      </c>
      <c r="H1197">
        <v>1</v>
      </c>
      <c r="I1197" t="s">
        <v>5</v>
      </c>
      <c r="J1197" s="1"/>
    </row>
    <row r="1198" spans="1:10" x14ac:dyDescent="0.2">
      <c r="A1198">
        <v>11201</v>
      </c>
      <c r="B1198" t="s">
        <v>3</v>
      </c>
      <c r="C1198">
        <v>32</v>
      </c>
      <c r="D1198" s="3">
        <v>189.4</v>
      </c>
      <c r="E1198" s="3">
        <v>241.1</v>
      </c>
      <c r="F1198" t="s">
        <v>7</v>
      </c>
      <c r="G1198" s="2">
        <v>37607.53</v>
      </c>
      <c r="H1198">
        <v>1</v>
      </c>
      <c r="I1198" t="s">
        <v>4</v>
      </c>
      <c r="J1198" s="1"/>
    </row>
    <row r="1199" spans="1:10" x14ac:dyDescent="0.2">
      <c r="A1199">
        <v>11202</v>
      </c>
      <c r="B1199" t="s">
        <v>0</v>
      </c>
      <c r="C1199">
        <v>47</v>
      </c>
      <c r="D1199" s="3">
        <v>177.9</v>
      </c>
      <c r="E1199" s="3">
        <v>221.79999999999998</v>
      </c>
      <c r="F1199" t="s">
        <v>7</v>
      </c>
      <c r="G1199" s="2">
        <v>8062.77</v>
      </c>
      <c r="H1199">
        <v>1</v>
      </c>
      <c r="I1199" t="s">
        <v>5</v>
      </c>
      <c r="J1199" s="1"/>
    </row>
    <row r="1200" spans="1:10" x14ac:dyDescent="0.2">
      <c r="A1200">
        <v>11203</v>
      </c>
      <c r="B1200" t="s">
        <v>2</v>
      </c>
      <c r="C1200">
        <v>22</v>
      </c>
      <c r="D1200" s="3">
        <v>182.1</v>
      </c>
      <c r="E1200" s="3">
        <v>288.70000000000005</v>
      </c>
      <c r="F1200" t="s">
        <v>6</v>
      </c>
      <c r="G1200" s="2">
        <v>33907.550000000003</v>
      </c>
      <c r="H1200">
        <v>0</v>
      </c>
      <c r="I1200" t="s">
        <v>4</v>
      </c>
      <c r="J1200" s="1"/>
    </row>
    <row r="1201" spans="1:10" x14ac:dyDescent="0.2">
      <c r="A1201">
        <v>11204</v>
      </c>
      <c r="B1201" t="s">
        <v>2</v>
      </c>
      <c r="C1201">
        <v>34</v>
      </c>
      <c r="D1201" s="3">
        <v>173.6</v>
      </c>
      <c r="E1201" s="3">
        <v>219.2</v>
      </c>
      <c r="F1201" t="s">
        <v>6</v>
      </c>
      <c r="G1201" s="2">
        <v>5385.34</v>
      </c>
      <c r="H1201">
        <v>1</v>
      </c>
      <c r="I1201" t="s">
        <v>5</v>
      </c>
      <c r="J1201" s="1"/>
    </row>
    <row r="1202" spans="1:10" x14ac:dyDescent="0.2">
      <c r="A1202">
        <v>11205</v>
      </c>
      <c r="B1202" t="s">
        <v>0</v>
      </c>
      <c r="C1202">
        <v>19</v>
      </c>
      <c r="D1202" s="3">
        <v>178.1</v>
      </c>
      <c r="E1202" s="3">
        <v>237.79999999999998</v>
      </c>
      <c r="F1202" t="s">
        <v>6</v>
      </c>
      <c r="G1202" s="2">
        <v>1743.22</v>
      </c>
      <c r="H1202">
        <v>0</v>
      </c>
      <c r="I1202" t="s">
        <v>5</v>
      </c>
      <c r="J1202" s="1"/>
    </row>
    <row r="1203" spans="1:10" x14ac:dyDescent="0.2">
      <c r="A1203">
        <v>11206</v>
      </c>
      <c r="B1203" t="s">
        <v>2</v>
      </c>
      <c r="C1203">
        <v>46</v>
      </c>
      <c r="D1203" s="3">
        <v>165.79999999999998</v>
      </c>
      <c r="E1203" s="3">
        <v>187.9</v>
      </c>
      <c r="F1203" t="s">
        <v>7</v>
      </c>
      <c r="G1203" s="2">
        <v>9301.9</v>
      </c>
      <c r="H1203">
        <v>3</v>
      </c>
      <c r="I1203" t="s">
        <v>5</v>
      </c>
      <c r="J1203" s="1"/>
    </row>
    <row r="1204" spans="1:10" x14ac:dyDescent="0.2">
      <c r="A1204">
        <v>11207</v>
      </c>
      <c r="B1204" t="s">
        <v>2</v>
      </c>
      <c r="C1204">
        <v>21</v>
      </c>
      <c r="D1204" s="3">
        <v>159.29999999999998</v>
      </c>
      <c r="E1204" s="3">
        <v>222.79999999999998</v>
      </c>
      <c r="F1204" t="s">
        <v>7</v>
      </c>
      <c r="G1204" s="2">
        <v>1906.36</v>
      </c>
      <c r="H1204">
        <v>0</v>
      </c>
      <c r="I1204" t="s">
        <v>5</v>
      </c>
      <c r="J1204" s="1"/>
    </row>
    <row r="1205" spans="1:10" x14ac:dyDescent="0.2">
      <c r="A1205">
        <v>11208</v>
      </c>
      <c r="B1205" t="s">
        <v>2</v>
      </c>
      <c r="C1205">
        <v>23</v>
      </c>
      <c r="D1205" s="3">
        <v>160.29999999999998</v>
      </c>
      <c r="E1205" s="3">
        <v>197.4</v>
      </c>
      <c r="F1205" t="s">
        <v>7</v>
      </c>
      <c r="G1205" s="2">
        <v>2789.0600000000004</v>
      </c>
      <c r="H1205">
        <v>1</v>
      </c>
      <c r="I1205" t="s">
        <v>5</v>
      </c>
      <c r="J1205" s="1"/>
    </row>
    <row r="1206" spans="1:10" x14ac:dyDescent="0.2">
      <c r="A1206">
        <v>11209</v>
      </c>
      <c r="B1206" t="s">
        <v>1</v>
      </c>
      <c r="C1206">
        <v>33</v>
      </c>
      <c r="D1206" s="3">
        <v>167.6</v>
      </c>
      <c r="E1206" s="3">
        <v>173.1</v>
      </c>
      <c r="F1206" t="s">
        <v>7</v>
      </c>
      <c r="G1206" s="2">
        <v>3704.36</v>
      </c>
      <c r="H1206">
        <v>0</v>
      </c>
      <c r="I1206" t="s">
        <v>5</v>
      </c>
      <c r="J1206" s="1"/>
    </row>
    <row r="1207" spans="1:10" x14ac:dyDescent="0.2">
      <c r="A1207">
        <v>11210</v>
      </c>
      <c r="B1207" t="s">
        <v>3</v>
      </c>
      <c r="C1207">
        <v>33</v>
      </c>
      <c r="D1207" s="3">
        <v>179.5</v>
      </c>
      <c r="E1207" s="3">
        <v>166</v>
      </c>
      <c r="F1207" t="s">
        <v>6</v>
      </c>
      <c r="G1207" s="2">
        <v>5354.08</v>
      </c>
      <c r="H1207">
        <v>1</v>
      </c>
      <c r="I1207" t="s">
        <v>5</v>
      </c>
      <c r="J1207" s="1"/>
    </row>
    <row r="1208" spans="1:10" x14ac:dyDescent="0.2">
      <c r="A1208">
        <v>11211</v>
      </c>
      <c r="B1208" t="s">
        <v>0</v>
      </c>
      <c r="C1208">
        <v>54</v>
      </c>
      <c r="D1208" s="3">
        <v>184.7</v>
      </c>
      <c r="E1208" s="3">
        <v>349.6</v>
      </c>
      <c r="F1208" t="s">
        <v>7</v>
      </c>
      <c r="G1208" s="2">
        <v>10450.56</v>
      </c>
      <c r="H1208">
        <v>1</v>
      </c>
      <c r="I1208" t="s">
        <v>5</v>
      </c>
      <c r="J1208" s="1"/>
    </row>
    <row r="1209" spans="1:10" x14ac:dyDescent="0.2">
      <c r="A1209">
        <v>11212</v>
      </c>
      <c r="B1209" t="s">
        <v>1</v>
      </c>
      <c r="C1209">
        <v>57</v>
      </c>
      <c r="D1209" s="3">
        <v>183.2</v>
      </c>
      <c r="E1209" s="3">
        <v>250.7</v>
      </c>
      <c r="F1209" t="s">
        <v>7</v>
      </c>
      <c r="G1209" s="2">
        <v>48675.520000000004</v>
      </c>
      <c r="H1209">
        <v>1</v>
      </c>
      <c r="I1209" t="s">
        <v>4</v>
      </c>
      <c r="J1209" s="1"/>
    </row>
    <row r="1210" spans="1:10" x14ac:dyDescent="0.2">
      <c r="A1210">
        <v>11213</v>
      </c>
      <c r="B1210" t="s">
        <v>2</v>
      </c>
      <c r="C1210">
        <v>53</v>
      </c>
      <c r="D1210" s="3">
        <v>164.79999999999998</v>
      </c>
      <c r="E1210" s="3">
        <v>177</v>
      </c>
      <c r="F1210" t="s">
        <v>6</v>
      </c>
      <c r="G1210" s="2">
        <v>10942.14</v>
      </c>
      <c r="H1210">
        <v>1</v>
      </c>
      <c r="I1210" t="s">
        <v>5</v>
      </c>
      <c r="J1210" s="1"/>
    </row>
    <row r="1211" spans="1:10" x14ac:dyDescent="0.2">
      <c r="A1211">
        <v>11214</v>
      </c>
      <c r="B1211" t="s">
        <v>0</v>
      </c>
      <c r="C1211">
        <v>19</v>
      </c>
      <c r="D1211" s="3">
        <v>163.29999999999998</v>
      </c>
      <c r="E1211" s="3">
        <v>127.39999999999999</v>
      </c>
      <c r="F1211" t="s">
        <v>6</v>
      </c>
      <c r="G1211" s="2">
        <v>1727.79</v>
      </c>
      <c r="H1211">
        <v>0</v>
      </c>
      <c r="I1211" t="s">
        <v>5</v>
      </c>
      <c r="J1211" s="1"/>
    </row>
    <row r="1212" spans="1:10" x14ac:dyDescent="0.2">
      <c r="A1212">
        <v>11215</v>
      </c>
      <c r="B1212" t="s">
        <v>0</v>
      </c>
      <c r="C1212">
        <v>24</v>
      </c>
      <c r="D1212" s="3">
        <v>174.4</v>
      </c>
      <c r="E1212" s="3">
        <v>196.79999999999998</v>
      </c>
      <c r="F1212" t="s">
        <v>7</v>
      </c>
      <c r="G1212" s="2">
        <v>1972.95</v>
      </c>
      <c r="H1212">
        <v>0</v>
      </c>
      <c r="I1212" t="s">
        <v>5</v>
      </c>
      <c r="J1212" s="1"/>
    </row>
    <row r="1213" spans="1:10" x14ac:dyDescent="0.2">
      <c r="A1213">
        <v>11216</v>
      </c>
      <c r="B1213" t="s">
        <v>0</v>
      </c>
      <c r="C1213">
        <v>19</v>
      </c>
      <c r="D1213" s="3">
        <v>170.79999999999998</v>
      </c>
      <c r="E1213" s="3">
        <v>214.29999999999998</v>
      </c>
      <c r="F1213" t="s">
        <v>7</v>
      </c>
      <c r="G1213" s="2">
        <v>23082.959999999999</v>
      </c>
      <c r="H1213">
        <v>0</v>
      </c>
      <c r="I1213" t="s">
        <v>5</v>
      </c>
      <c r="J1213" s="1"/>
    </row>
    <row r="1214" spans="1:10" x14ac:dyDescent="0.2">
      <c r="A1214">
        <v>11217</v>
      </c>
      <c r="B1214" t="s">
        <v>1</v>
      </c>
      <c r="C1214">
        <v>18</v>
      </c>
      <c r="D1214" s="3">
        <v>161.29999999999998</v>
      </c>
      <c r="E1214" s="3">
        <v>151.4</v>
      </c>
      <c r="F1214" t="s">
        <v>7</v>
      </c>
      <c r="G1214" s="2">
        <v>1720.36</v>
      </c>
      <c r="H1214">
        <v>1</v>
      </c>
      <c r="I1214" t="s">
        <v>5</v>
      </c>
      <c r="J1214" s="1"/>
    </row>
    <row r="1215" spans="1:10" x14ac:dyDescent="0.2">
      <c r="A1215">
        <v>11218</v>
      </c>
      <c r="B1215" t="s">
        <v>0</v>
      </c>
      <c r="C1215">
        <v>34</v>
      </c>
      <c r="D1215" s="3">
        <v>180</v>
      </c>
      <c r="E1215" s="3">
        <v>241.29999999999998</v>
      </c>
      <c r="F1215" t="s">
        <v>6</v>
      </c>
      <c r="G1215" s="2">
        <v>5012.4800000000005</v>
      </c>
      <c r="H1215">
        <v>1</v>
      </c>
      <c r="I1215" t="s">
        <v>5</v>
      </c>
      <c r="J1215" s="1"/>
    </row>
    <row r="1216" spans="1:10" x14ac:dyDescent="0.2">
      <c r="A1216">
        <v>11219</v>
      </c>
      <c r="B1216" t="s">
        <v>0</v>
      </c>
      <c r="C1216">
        <v>29</v>
      </c>
      <c r="D1216" s="3">
        <v>168.6</v>
      </c>
      <c r="E1216" s="3">
        <v>180.2</v>
      </c>
      <c r="F1216" t="s">
        <v>6</v>
      </c>
      <c r="G1216" s="2">
        <v>5708.87</v>
      </c>
      <c r="H1216">
        <v>4</v>
      </c>
      <c r="I1216" t="s">
        <v>5</v>
      </c>
      <c r="J1216" s="1"/>
    </row>
    <row r="1217" spans="1:10" x14ac:dyDescent="0.2">
      <c r="A1217">
        <v>11220</v>
      </c>
      <c r="B1217" t="s">
        <v>2</v>
      </c>
      <c r="C1217">
        <v>44</v>
      </c>
      <c r="D1217" s="3">
        <v>171.4</v>
      </c>
      <c r="E1217" s="3">
        <v>213.79999999999998</v>
      </c>
      <c r="F1217" t="s">
        <v>6</v>
      </c>
      <c r="G1217" s="2">
        <v>7419.4800000000005</v>
      </c>
      <c r="H1217">
        <v>0</v>
      </c>
      <c r="I1217" t="s">
        <v>5</v>
      </c>
      <c r="J1217" s="1"/>
    </row>
    <row r="1218" spans="1:10" x14ac:dyDescent="0.2">
      <c r="A1218">
        <v>11221</v>
      </c>
      <c r="B1218" t="s">
        <v>0</v>
      </c>
      <c r="C1218">
        <v>44</v>
      </c>
      <c r="D1218" s="3">
        <v>174.4</v>
      </c>
      <c r="E1218" s="3">
        <v>196</v>
      </c>
      <c r="F1218" t="s">
        <v>6</v>
      </c>
      <c r="G1218" s="2">
        <v>7624.63</v>
      </c>
      <c r="H1218">
        <v>1</v>
      </c>
      <c r="I1218" t="s">
        <v>5</v>
      </c>
      <c r="J1218" s="1"/>
    </row>
    <row r="1219" spans="1:10" x14ac:dyDescent="0.2">
      <c r="A1219">
        <v>11222</v>
      </c>
      <c r="B1219" t="s">
        <v>1</v>
      </c>
      <c r="C1219">
        <v>46</v>
      </c>
      <c r="D1219" s="3">
        <v>176.7</v>
      </c>
      <c r="E1219" s="3">
        <v>274</v>
      </c>
      <c r="F1219" t="s">
        <v>7</v>
      </c>
      <c r="G1219" s="2">
        <v>8944.1200000000008</v>
      </c>
      <c r="H1219">
        <v>3</v>
      </c>
      <c r="I1219" t="s">
        <v>5</v>
      </c>
      <c r="J1219" s="1"/>
    </row>
    <row r="1220" spans="1:10" x14ac:dyDescent="0.2">
      <c r="A1220">
        <v>11223</v>
      </c>
      <c r="B1220" t="s">
        <v>2</v>
      </c>
      <c r="C1220">
        <v>52</v>
      </c>
      <c r="D1220" s="3">
        <v>164.5</v>
      </c>
      <c r="E1220" s="3">
        <v>165.2</v>
      </c>
      <c r="F1220" t="s">
        <v>7</v>
      </c>
      <c r="G1220" s="2">
        <v>11289.11</v>
      </c>
      <c r="H1220">
        <v>3</v>
      </c>
      <c r="I1220" t="s">
        <v>5</v>
      </c>
      <c r="J1220" s="1"/>
    </row>
    <row r="1221" spans="1:10" x14ac:dyDescent="0.2">
      <c r="A1221">
        <v>11224</v>
      </c>
      <c r="B1221" t="s">
        <v>2</v>
      </c>
      <c r="C1221">
        <v>59</v>
      </c>
      <c r="D1221" s="3">
        <v>165.6</v>
      </c>
      <c r="E1221" s="3">
        <v>180.7</v>
      </c>
      <c r="F1221" t="s">
        <v>7</v>
      </c>
      <c r="G1221" s="2">
        <v>12125</v>
      </c>
      <c r="H1221">
        <v>0</v>
      </c>
      <c r="I1221" t="s">
        <v>5</v>
      </c>
      <c r="J1221" s="1"/>
    </row>
    <row r="1222" spans="1:10" x14ac:dyDescent="0.2">
      <c r="A1222">
        <v>11225</v>
      </c>
      <c r="B1222" t="s">
        <v>0</v>
      </c>
      <c r="C1222">
        <v>19</v>
      </c>
      <c r="D1222" s="3">
        <v>176.7</v>
      </c>
      <c r="E1222" s="3">
        <v>254.4</v>
      </c>
      <c r="F1222" t="s">
        <v>6</v>
      </c>
      <c r="G1222" s="2">
        <v>13844.51</v>
      </c>
      <c r="H1222">
        <v>0</v>
      </c>
      <c r="I1222" t="s">
        <v>4</v>
      </c>
      <c r="J1222" s="1"/>
    </row>
    <row r="1223" spans="1:10" x14ac:dyDescent="0.2">
      <c r="A1223">
        <v>11226</v>
      </c>
      <c r="B1223" t="s">
        <v>2</v>
      </c>
      <c r="C1223">
        <v>37</v>
      </c>
      <c r="D1223" s="3">
        <v>158.19999999999999</v>
      </c>
      <c r="E1223" s="3">
        <v>130.29999999999998</v>
      </c>
      <c r="F1223" t="s">
        <v>7</v>
      </c>
      <c r="G1223" s="2">
        <v>6796.87</v>
      </c>
      <c r="H1223">
        <v>3</v>
      </c>
      <c r="I1223" t="s">
        <v>5</v>
      </c>
      <c r="J1223" s="1"/>
    </row>
    <row r="1224" spans="1:10" x14ac:dyDescent="0.2">
      <c r="A1224">
        <v>11227</v>
      </c>
      <c r="B1224" t="s">
        <v>0</v>
      </c>
      <c r="C1224">
        <v>48</v>
      </c>
      <c r="D1224" s="3">
        <v>175.1</v>
      </c>
      <c r="E1224" s="3">
        <v>279.3</v>
      </c>
      <c r="F1224" t="s">
        <v>7</v>
      </c>
      <c r="G1224" s="2">
        <v>21232.19</v>
      </c>
      <c r="H1224">
        <v>0</v>
      </c>
      <c r="I1224" t="s">
        <v>5</v>
      </c>
      <c r="J1224" s="1"/>
    </row>
    <row r="1225" spans="1:10" x14ac:dyDescent="0.2">
      <c r="A1225">
        <v>11228</v>
      </c>
      <c r="B1225" t="s">
        <v>1</v>
      </c>
      <c r="C1225">
        <v>58</v>
      </c>
      <c r="D1225" s="3">
        <v>154.5</v>
      </c>
      <c r="E1225" s="3">
        <v>196.79999999999998</v>
      </c>
      <c r="F1225" t="s">
        <v>6</v>
      </c>
      <c r="G1225" s="2">
        <v>11833.79</v>
      </c>
      <c r="H1225">
        <v>0</v>
      </c>
      <c r="I1225" t="s">
        <v>5</v>
      </c>
      <c r="J1225" s="1"/>
    </row>
    <row r="1226" spans="1:10" x14ac:dyDescent="0.2">
      <c r="A1226">
        <v>11229</v>
      </c>
      <c r="B1226" t="s">
        <v>1</v>
      </c>
      <c r="C1226">
        <v>59</v>
      </c>
      <c r="D1226" s="3">
        <v>157.69999999999999</v>
      </c>
      <c r="E1226" s="3">
        <v>109.89999999999999</v>
      </c>
      <c r="F1226" t="s">
        <v>6</v>
      </c>
      <c r="G1226" s="2">
        <v>14001.29</v>
      </c>
      <c r="H1226">
        <v>3</v>
      </c>
      <c r="I1226" t="s">
        <v>5</v>
      </c>
      <c r="J1226" s="1"/>
    </row>
    <row r="1227" spans="1:10" x14ac:dyDescent="0.2">
      <c r="A1227">
        <v>11230</v>
      </c>
      <c r="B1227" t="s">
        <v>1</v>
      </c>
      <c r="C1227">
        <v>46</v>
      </c>
      <c r="D1227" s="3">
        <v>158.29999999999998</v>
      </c>
      <c r="E1227" s="3">
        <v>155.4</v>
      </c>
      <c r="F1227" t="s">
        <v>7</v>
      </c>
      <c r="G1227" s="2">
        <v>7742.1100000000006</v>
      </c>
      <c r="H1227">
        <v>1</v>
      </c>
      <c r="I1227" t="s">
        <v>5</v>
      </c>
      <c r="J1227" s="1"/>
    </row>
    <row r="1228" spans="1:10" x14ac:dyDescent="0.2">
      <c r="A1228">
        <v>11231</v>
      </c>
      <c r="B1228" t="s">
        <v>3</v>
      </c>
      <c r="C1228">
        <v>41</v>
      </c>
      <c r="D1228" s="3">
        <v>171.7</v>
      </c>
      <c r="E1228" s="3">
        <v>131.5</v>
      </c>
      <c r="F1228" t="s">
        <v>7</v>
      </c>
      <c r="G1228" s="2">
        <v>9222.41</v>
      </c>
      <c r="H1228">
        <v>5</v>
      </c>
      <c r="I1228" t="s">
        <v>5</v>
      </c>
      <c r="J1228" s="1"/>
    </row>
    <row r="1229" spans="1:10" x14ac:dyDescent="0.2">
      <c r="A1229">
        <v>11232</v>
      </c>
      <c r="B1229" t="s">
        <v>1</v>
      </c>
      <c r="C1229">
        <v>45</v>
      </c>
      <c r="D1229" s="3">
        <v>159.9</v>
      </c>
      <c r="E1229" s="3">
        <v>152.1</v>
      </c>
      <c r="F1229" t="s">
        <v>6</v>
      </c>
      <c r="G1229" s="2">
        <v>8516.83</v>
      </c>
      <c r="H1229">
        <v>2</v>
      </c>
      <c r="I1229" t="s">
        <v>5</v>
      </c>
      <c r="J1229" s="1"/>
    </row>
    <row r="1230" spans="1:10" x14ac:dyDescent="0.2">
      <c r="A1230">
        <v>11233</v>
      </c>
      <c r="B1230" t="s">
        <v>3</v>
      </c>
      <c r="C1230">
        <v>37</v>
      </c>
      <c r="D1230" s="3">
        <v>156.1</v>
      </c>
      <c r="E1230" s="3">
        <v>135.29999999999998</v>
      </c>
      <c r="F1230" t="s">
        <v>7</v>
      </c>
      <c r="G1230" s="2">
        <v>6985.51</v>
      </c>
      <c r="H1230">
        <v>3</v>
      </c>
      <c r="I1230" t="s">
        <v>5</v>
      </c>
      <c r="J1230" s="1"/>
    </row>
    <row r="1231" spans="1:10" x14ac:dyDescent="0.2">
      <c r="A1231">
        <v>11234</v>
      </c>
      <c r="B1231" t="s">
        <v>2</v>
      </c>
      <c r="C1231">
        <v>23</v>
      </c>
      <c r="D1231" s="3">
        <v>172.1</v>
      </c>
      <c r="E1231" s="3">
        <v>180.9</v>
      </c>
      <c r="F1231" t="s">
        <v>6</v>
      </c>
      <c r="G1231" s="2">
        <v>14426.08</v>
      </c>
      <c r="H1231">
        <v>2</v>
      </c>
      <c r="I1231" t="s">
        <v>5</v>
      </c>
      <c r="J1231" s="1"/>
    </row>
    <row r="1232" spans="1:10" x14ac:dyDescent="0.2">
      <c r="A1232">
        <v>11235</v>
      </c>
      <c r="B1232" t="s">
        <v>2</v>
      </c>
      <c r="C1232">
        <v>43</v>
      </c>
      <c r="D1232" s="3">
        <v>184</v>
      </c>
      <c r="E1232" s="3">
        <v>257.40000000000003</v>
      </c>
      <c r="F1232" t="s">
        <v>6</v>
      </c>
      <c r="G1232" s="2">
        <v>21880.82</v>
      </c>
      <c r="H1232">
        <v>2</v>
      </c>
      <c r="I1232" t="s">
        <v>4</v>
      </c>
      <c r="J1232" s="1"/>
    </row>
    <row r="1233" spans="1:10" x14ac:dyDescent="0.2">
      <c r="A1233">
        <v>11236</v>
      </c>
      <c r="B1233" t="s">
        <v>1</v>
      </c>
      <c r="C1233">
        <v>30</v>
      </c>
      <c r="D1233" s="3">
        <v>170.79999999999998</v>
      </c>
      <c r="E1233" s="3">
        <v>195.29999999999998</v>
      </c>
      <c r="F1233" t="s">
        <v>6</v>
      </c>
      <c r="G1233" s="2">
        <v>40932.43</v>
      </c>
      <c r="H1233">
        <v>3</v>
      </c>
      <c r="I1233" t="s">
        <v>4</v>
      </c>
      <c r="J1233" s="1"/>
    </row>
    <row r="1234" spans="1:10" x14ac:dyDescent="0.2">
      <c r="A1234">
        <v>11237</v>
      </c>
      <c r="B1234" t="s">
        <v>0</v>
      </c>
      <c r="C1234">
        <v>59</v>
      </c>
      <c r="D1234" s="3">
        <v>169.1</v>
      </c>
      <c r="E1234" s="3">
        <v>261.40000000000003</v>
      </c>
      <c r="F1234" t="s">
        <v>7</v>
      </c>
      <c r="G1234" s="2">
        <v>21797.01</v>
      </c>
      <c r="H1234">
        <v>0</v>
      </c>
      <c r="I1234" t="s">
        <v>5</v>
      </c>
      <c r="J1234" s="1"/>
    </row>
    <row r="1235" spans="1:10" x14ac:dyDescent="0.2">
      <c r="A1235">
        <v>11238</v>
      </c>
      <c r="B1235" t="s">
        <v>1</v>
      </c>
      <c r="C1235">
        <v>55</v>
      </c>
      <c r="D1235" s="3">
        <v>165.6</v>
      </c>
      <c r="E1235" s="3">
        <v>166.9</v>
      </c>
      <c r="F1235" t="s">
        <v>7</v>
      </c>
      <c r="G1235" s="2">
        <v>10807.49</v>
      </c>
      <c r="H1235">
        <v>1</v>
      </c>
      <c r="I1235" t="s">
        <v>5</v>
      </c>
      <c r="J1235" s="1"/>
    </row>
    <row r="1236" spans="1:10" x14ac:dyDescent="0.2">
      <c r="A1236">
        <v>11239</v>
      </c>
      <c r="B1236" t="s">
        <v>0</v>
      </c>
      <c r="C1236">
        <v>36</v>
      </c>
      <c r="D1236" s="3">
        <v>183.1</v>
      </c>
      <c r="E1236" s="3">
        <v>221.79999999999998</v>
      </c>
      <c r="F1236" t="s">
        <v>7</v>
      </c>
      <c r="G1236" s="2">
        <v>4402.24</v>
      </c>
      <c r="H1236">
        <v>0</v>
      </c>
      <c r="I1236" t="s">
        <v>5</v>
      </c>
      <c r="J1236" s="1"/>
    </row>
    <row r="1237" spans="1:10" x14ac:dyDescent="0.2">
      <c r="A1237">
        <v>11240</v>
      </c>
      <c r="B1237" t="s">
        <v>3</v>
      </c>
      <c r="C1237">
        <v>23</v>
      </c>
      <c r="D1237" s="3">
        <v>161.4</v>
      </c>
      <c r="E1237" s="3">
        <v>160.4</v>
      </c>
      <c r="F1237" t="s">
        <v>7</v>
      </c>
      <c r="G1237" s="2">
        <v>2395.1800000000003</v>
      </c>
      <c r="H1237">
        <v>0</v>
      </c>
      <c r="I1237" t="s">
        <v>5</v>
      </c>
      <c r="J1237" s="1"/>
    </row>
    <row r="1238" spans="1:10" x14ac:dyDescent="0.2">
      <c r="A1238">
        <v>11241</v>
      </c>
      <c r="B1238" t="s">
        <v>3</v>
      </c>
      <c r="C1238">
        <v>30</v>
      </c>
      <c r="D1238" s="3">
        <v>158.19999999999999</v>
      </c>
      <c r="E1238" s="3">
        <v>182.29999999999998</v>
      </c>
      <c r="F1238" t="s">
        <v>7</v>
      </c>
      <c r="G1238" s="2">
        <v>5428.7300000000005</v>
      </c>
      <c r="H1238">
        <v>3</v>
      </c>
      <c r="I1238" t="s">
        <v>5</v>
      </c>
      <c r="J1238" s="1"/>
    </row>
    <row r="1239" spans="1:10" x14ac:dyDescent="0.2">
      <c r="A1239">
        <v>11242</v>
      </c>
      <c r="B1239" t="s">
        <v>2</v>
      </c>
      <c r="C1239">
        <v>38</v>
      </c>
      <c r="D1239" s="3">
        <v>161.1</v>
      </c>
      <c r="E1239" s="3">
        <v>101.8</v>
      </c>
      <c r="F1239" t="s">
        <v>6</v>
      </c>
      <c r="G1239" s="2">
        <v>7537.17</v>
      </c>
      <c r="H1239">
        <v>3</v>
      </c>
      <c r="I1239" t="s">
        <v>5</v>
      </c>
      <c r="J1239" s="1"/>
    </row>
    <row r="1240" spans="1:10" x14ac:dyDescent="0.2">
      <c r="A1240">
        <v>11243</v>
      </c>
      <c r="B1240" t="s">
        <v>3</v>
      </c>
      <c r="C1240">
        <v>45</v>
      </c>
      <c r="D1240" s="3">
        <v>159.6</v>
      </c>
      <c r="E1240" s="3">
        <v>153.6</v>
      </c>
      <c r="F1240" t="s">
        <v>7</v>
      </c>
      <c r="G1240" s="2">
        <v>8603.83</v>
      </c>
      <c r="H1240">
        <v>2</v>
      </c>
      <c r="I1240" t="s">
        <v>5</v>
      </c>
      <c r="J1240" s="1"/>
    </row>
    <row r="1241" spans="1:10" x14ac:dyDescent="0.2">
      <c r="A1241">
        <v>11244</v>
      </c>
      <c r="B1241" t="s">
        <v>2</v>
      </c>
      <c r="C1241">
        <v>19</v>
      </c>
      <c r="D1241" s="3">
        <v>158.6</v>
      </c>
      <c r="E1241" s="3">
        <v>115.3</v>
      </c>
      <c r="F1241" t="s">
        <v>6</v>
      </c>
      <c r="G1241" s="2">
        <v>24059.69</v>
      </c>
      <c r="H1241">
        <v>2</v>
      </c>
      <c r="I1241" t="s">
        <v>5</v>
      </c>
      <c r="J1241" s="1"/>
    </row>
    <row r="1242" spans="1:10" x14ac:dyDescent="0.2">
      <c r="A1242">
        <v>11245</v>
      </c>
      <c r="B1242" t="s">
        <v>1</v>
      </c>
      <c r="C1242">
        <v>20</v>
      </c>
      <c r="D1242" s="3">
        <v>160.5</v>
      </c>
      <c r="E1242" s="3">
        <v>178.2</v>
      </c>
      <c r="F1242" t="s">
        <v>6</v>
      </c>
      <c r="G1242" s="2">
        <v>1880.07</v>
      </c>
      <c r="H1242">
        <v>0</v>
      </c>
      <c r="I1242" t="s">
        <v>5</v>
      </c>
      <c r="J1242" s="1"/>
    </row>
    <row r="1243" spans="1:10" x14ac:dyDescent="0.2">
      <c r="A1243">
        <v>11246</v>
      </c>
      <c r="B1243" t="s">
        <v>2</v>
      </c>
      <c r="C1243">
        <v>24</v>
      </c>
      <c r="D1243" s="3">
        <v>164.4</v>
      </c>
      <c r="E1243" s="3">
        <v>165.1</v>
      </c>
      <c r="F1243" t="s">
        <v>7</v>
      </c>
      <c r="G1243" s="2">
        <v>2352.9700000000003</v>
      </c>
      <c r="H1243">
        <v>0</v>
      </c>
      <c r="I1243" t="s">
        <v>5</v>
      </c>
      <c r="J1243" s="1"/>
    </row>
    <row r="1244" spans="1:10" x14ac:dyDescent="0.2">
      <c r="A1244">
        <v>11247</v>
      </c>
      <c r="B1244" t="s">
        <v>3</v>
      </c>
      <c r="C1244">
        <v>27</v>
      </c>
      <c r="D1244" s="3">
        <v>157.69999999999999</v>
      </c>
      <c r="E1244" s="3">
        <v>153</v>
      </c>
      <c r="F1244" t="s">
        <v>7</v>
      </c>
      <c r="G1244" s="2">
        <v>4846.93</v>
      </c>
      <c r="H1244">
        <v>3</v>
      </c>
      <c r="I1244" t="s">
        <v>5</v>
      </c>
      <c r="J1244" s="1"/>
    </row>
    <row r="1245" spans="1:10" x14ac:dyDescent="0.2">
      <c r="A1245">
        <v>11248</v>
      </c>
      <c r="B1245" t="s">
        <v>3</v>
      </c>
      <c r="C1245">
        <v>46</v>
      </c>
      <c r="D1245" s="3">
        <v>157.69999999999999</v>
      </c>
      <c r="E1245" s="3">
        <v>188.9</v>
      </c>
      <c r="F1245" t="s">
        <v>7</v>
      </c>
      <c r="G1245" s="2">
        <v>8342.91</v>
      </c>
      <c r="H1245">
        <v>1</v>
      </c>
      <c r="I1245" t="s">
        <v>5</v>
      </c>
      <c r="J1245" s="1"/>
    </row>
    <row r="1246" spans="1:10" x14ac:dyDescent="0.2">
      <c r="A1246">
        <v>11249</v>
      </c>
      <c r="B1246" t="s">
        <v>0</v>
      </c>
      <c r="C1246">
        <v>30</v>
      </c>
      <c r="D1246" s="3">
        <v>164.9</v>
      </c>
      <c r="E1246" s="3">
        <v>225.5</v>
      </c>
      <c r="F1246" t="s">
        <v>7</v>
      </c>
      <c r="G1246" s="2">
        <v>18259.219999999998</v>
      </c>
      <c r="H1246">
        <v>3</v>
      </c>
      <c r="I1246" t="s">
        <v>4</v>
      </c>
      <c r="J1246" s="1"/>
    </row>
    <row r="1247" spans="1:10" x14ac:dyDescent="0.2">
      <c r="A1247">
        <v>11250</v>
      </c>
      <c r="B1247" t="s">
        <v>1</v>
      </c>
      <c r="C1247">
        <v>46</v>
      </c>
      <c r="D1247" s="3">
        <v>159.6</v>
      </c>
      <c r="E1247" s="3">
        <v>267</v>
      </c>
      <c r="F1247" t="s">
        <v>6</v>
      </c>
      <c r="G1247" s="2">
        <v>8240.59</v>
      </c>
      <c r="H1247">
        <v>1</v>
      </c>
      <c r="I1247" t="s">
        <v>5</v>
      </c>
      <c r="J1247" s="1"/>
    </row>
    <row r="1248" spans="1:10" x14ac:dyDescent="0.2">
      <c r="A1248">
        <v>11251</v>
      </c>
      <c r="B1248" t="s">
        <v>0</v>
      </c>
      <c r="C1248">
        <v>60</v>
      </c>
      <c r="D1248" s="3">
        <v>169.79999999999998</v>
      </c>
      <c r="E1248" s="3">
        <v>167.7</v>
      </c>
      <c r="F1248" t="s">
        <v>6</v>
      </c>
      <c r="G1248" s="2">
        <v>12638.2</v>
      </c>
      <c r="H1248">
        <v>0</v>
      </c>
      <c r="I1248" t="s">
        <v>5</v>
      </c>
      <c r="J1248" s="1"/>
    </row>
    <row r="1249" spans="1:10" x14ac:dyDescent="0.2">
      <c r="A1249">
        <v>11252</v>
      </c>
      <c r="B1249" t="s">
        <v>1</v>
      </c>
      <c r="C1249">
        <v>22</v>
      </c>
      <c r="D1249" s="3">
        <v>175.5</v>
      </c>
      <c r="E1249" s="3">
        <v>188.9</v>
      </c>
      <c r="F1249" t="s">
        <v>6</v>
      </c>
      <c r="G1249" s="2">
        <v>35595.590000000004</v>
      </c>
      <c r="H1249">
        <v>3</v>
      </c>
      <c r="I1249" t="s">
        <v>4</v>
      </c>
      <c r="J1249" s="1"/>
    </row>
    <row r="1250" spans="1:10" x14ac:dyDescent="0.2">
      <c r="A1250">
        <v>11253</v>
      </c>
      <c r="B1250" t="s">
        <v>1</v>
      </c>
      <c r="C1250">
        <v>34</v>
      </c>
      <c r="D1250" s="3">
        <v>170.5</v>
      </c>
      <c r="E1250" s="3">
        <v>186.29999999999998</v>
      </c>
      <c r="F1250" t="s">
        <v>6</v>
      </c>
      <c r="G1250" s="2">
        <v>6184.3</v>
      </c>
      <c r="H1250">
        <v>3</v>
      </c>
      <c r="I1250" t="s">
        <v>5</v>
      </c>
      <c r="J1250" s="1"/>
    </row>
    <row r="1251" spans="1:10" x14ac:dyDescent="0.2">
      <c r="A1251">
        <v>11254</v>
      </c>
      <c r="B1251" t="s">
        <v>3</v>
      </c>
      <c r="C1251">
        <v>62</v>
      </c>
      <c r="D1251" s="3">
        <v>156.19999999999999</v>
      </c>
      <c r="E1251" s="3">
        <v>142</v>
      </c>
      <c r="F1251" t="s">
        <v>7</v>
      </c>
      <c r="G1251" s="2">
        <v>13555.01</v>
      </c>
      <c r="H1251">
        <v>0</v>
      </c>
      <c r="I1251" t="s">
        <v>5</v>
      </c>
      <c r="J1251" s="1"/>
    </row>
    <row r="1252" spans="1:10" x14ac:dyDescent="0.2">
      <c r="A1252">
        <v>11255</v>
      </c>
      <c r="B1252" t="s">
        <v>0</v>
      </c>
      <c r="C1252">
        <v>19</v>
      </c>
      <c r="D1252" s="3">
        <v>182.79999999999998</v>
      </c>
      <c r="E1252" s="3">
        <v>179.2</v>
      </c>
      <c r="F1252" t="s">
        <v>6</v>
      </c>
      <c r="G1252" s="2">
        <v>1731.68</v>
      </c>
      <c r="H1252">
        <v>0</v>
      </c>
      <c r="I1252" t="s">
        <v>5</v>
      </c>
      <c r="J1252" s="1"/>
    </row>
    <row r="1253" spans="1:10" x14ac:dyDescent="0.2">
      <c r="A1253">
        <v>11256</v>
      </c>
      <c r="B1253" t="s">
        <v>1</v>
      </c>
      <c r="C1253">
        <v>47</v>
      </c>
      <c r="D1253" s="3">
        <v>169.5</v>
      </c>
      <c r="E1253" s="3">
        <v>150.5</v>
      </c>
      <c r="F1253" t="s">
        <v>6</v>
      </c>
      <c r="G1253" s="2">
        <v>42969.86</v>
      </c>
      <c r="H1253">
        <v>1</v>
      </c>
      <c r="I1253" t="s">
        <v>4</v>
      </c>
      <c r="J1253" s="1"/>
    </row>
    <row r="1254" spans="1:10" x14ac:dyDescent="0.2">
      <c r="A1254">
        <v>11257</v>
      </c>
      <c r="B1254" t="s">
        <v>2</v>
      </c>
      <c r="C1254">
        <v>45</v>
      </c>
      <c r="D1254" s="3">
        <v>165.5</v>
      </c>
      <c r="E1254" s="3">
        <v>119.6</v>
      </c>
      <c r="F1254" t="s">
        <v>7</v>
      </c>
      <c r="G1254" s="2">
        <v>8413.4699999999993</v>
      </c>
      <c r="H1254">
        <v>2</v>
      </c>
      <c r="I1254" t="s">
        <v>5</v>
      </c>
      <c r="J1254" s="1"/>
    </row>
    <row r="1255" spans="1:10" x14ac:dyDescent="0.2">
      <c r="A1255">
        <v>11258</v>
      </c>
      <c r="B1255" t="s">
        <v>2</v>
      </c>
      <c r="C1255">
        <v>19</v>
      </c>
      <c r="D1255" s="3">
        <v>155.1</v>
      </c>
      <c r="E1255" s="3">
        <v>123</v>
      </c>
      <c r="F1255" t="s">
        <v>7</v>
      </c>
      <c r="G1255" s="2">
        <v>1625.44</v>
      </c>
      <c r="H1255">
        <v>0</v>
      </c>
      <c r="I1255" t="s">
        <v>5</v>
      </c>
      <c r="J1255" s="1"/>
    </row>
    <row r="1256" spans="1:10" x14ac:dyDescent="0.2">
      <c r="A1256">
        <v>11259</v>
      </c>
      <c r="B1256" t="s">
        <v>1</v>
      </c>
      <c r="C1256">
        <v>30</v>
      </c>
      <c r="D1256" s="3">
        <v>176</v>
      </c>
      <c r="E1256" s="3">
        <v>269.20000000000005</v>
      </c>
      <c r="F1256" t="s">
        <v>6</v>
      </c>
      <c r="G1256" s="2">
        <v>4753.6400000000003</v>
      </c>
      <c r="H1256">
        <v>2</v>
      </c>
      <c r="I1256" t="s">
        <v>5</v>
      </c>
      <c r="J1256" s="1"/>
    </row>
    <row r="1257" spans="1:10" x14ac:dyDescent="0.2">
      <c r="A1257">
        <v>11260</v>
      </c>
      <c r="B1257" t="s">
        <v>0</v>
      </c>
      <c r="C1257">
        <v>41</v>
      </c>
      <c r="D1257" s="3">
        <v>175.6</v>
      </c>
      <c r="E1257" s="3">
        <v>268.5</v>
      </c>
      <c r="F1257" t="s">
        <v>6</v>
      </c>
      <c r="G1257" s="2">
        <v>7371.7800000000007</v>
      </c>
      <c r="H1257">
        <v>2</v>
      </c>
      <c r="I1257" t="s">
        <v>5</v>
      </c>
      <c r="J1257" s="1"/>
    </row>
    <row r="1258" spans="1:10" x14ac:dyDescent="0.2">
      <c r="A1258">
        <v>11261</v>
      </c>
      <c r="B1258" t="s">
        <v>3</v>
      </c>
      <c r="C1258">
        <v>62</v>
      </c>
      <c r="D1258" s="3">
        <v>165.29999999999998</v>
      </c>
      <c r="E1258" s="3">
        <v>157.9</v>
      </c>
      <c r="F1258" t="s">
        <v>6</v>
      </c>
      <c r="G1258" s="2">
        <v>14043.48</v>
      </c>
      <c r="H1258">
        <v>0</v>
      </c>
      <c r="I1258" t="s">
        <v>5</v>
      </c>
      <c r="J1258" s="1"/>
    </row>
    <row r="1259" spans="1:10" x14ac:dyDescent="0.2">
      <c r="A1259">
        <v>11262</v>
      </c>
      <c r="B1259" t="s">
        <v>1</v>
      </c>
      <c r="C1259">
        <v>21</v>
      </c>
      <c r="D1259" s="3">
        <v>157.79999999999998</v>
      </c>
      <c r="E1259" s="3">
        <v>203.6</v>
      </c>
      <c r="F1259" t="s">
        <v>6</v>
      </c>
      <c r="G1259" s="2">
        <v>3180.5200000000004</v>
      </c>
      <c r="H1259">
        <v>2</v>
      </c>
      <c r="I1259" t="s">
        <v>5</v>
      </c>
      <c r="J1259" s="1"/>
    </row>
    <row r="1260" spans="1:10" x14ac:dyDescent="0.2">
      <c r="A1260">
        <v>11263</v>
      </c>
      <c r="B1260" t="s">
        <v>0</v>
      </c>
      <c r="C1260">
        <v>49</v>
      </c>
      <c r="D1260" s="3">
        <v>173</v>
      </c>
      <c r="E1260" s="3">
        <v>222.9</v>
      </c>
      <c r="F1260" t="s">
        <v>7</v>
      </c>
      <c r="G1260" s="2">
        <v>8703.4600000000009</v>
      </c>
      <c r="H1260">
        <v>1</v>
      </c>
      <c r="I1260" t="s">
        <v>5</v>
      </c>
      <c r="J1260" s="1"/>
    </row>
    <row r="1261" spans="1:10" x14ac:dyDescent="0.2">
      <c r="A1261">
        <v>11264</v>
      </c>
      <c r="B1261" t="s">
        <v>1</v>
      </c>
      <c r="C1261">
        <v>53</v>
      </c>
      <c r="D1261" s="3">
        <v>189.2</v>
      </c>
      <c r="E1261" s="3">
        <v>232.29999999999998</v>
      </c>
      <c r="F1261" t="s">
        <v>6</v>
      </c>
      <c r="G1261" s="2">
        <v>20463</v>
      </c>
      <c r="H1261">
        <v>3</v>
      </c>
      <c r="I1261" t="s">
        <v>5</v>
      </c>
      <c r="J1261" s="1"/>
    </row>
    <row r="1262" spans="1:10" x14ac:dyDescent="0.2">
      <c r="A1262">
        <v>11265</v>
      </c>
      <c r="B1262" t="s">
        <v>1</v>
      </c>
      <c r="C1262">
        <v>45</v>
      </c>
      <c r="D1262" s="3">
        <v>170.2</v>
      </c>
      <c r="E1262" s="3">
        <v>168.7</v>
      </c>
      <c r="F1262" t="s">
        <v>6</v>
      </c>
      <c r="G1262" s="2">
        <v>8527.5400000000009</v>
      </c>
      <c r="H1262">
        <v>2</v>
      </c>
      <c r="I1262" t="s">
        <v>5</v>
      </c>
      <c r="J1262" s="1"/>
    </row>
    <row r="1263" spans="1:10" x14ac:dyDescent="0.2">
      <c r="A1263">
        <v>11266</v>
      </c>
      <c r="B1263" t="s">
        <v>1</v>
      </c>
      <c r="C1263">
        <v>49</v>
      </c>
      <c r="D1263" s="3">
        <v>155.79999999999998</v>
      </c>
      <c r="E1263" s="3">
        <v>194.7</v>
      </c>
      <c r="F1263" t="s">
        <v>6</v>
      </c>
      <c r="G1263" s="2">
        <v>8601.33</v>
      </c>
      <c r="H1263">
        <v>0</v>
      </c>
      <c r="I1263" t="s">
        <v>5</v>
      </c>
      <c r="J1263" s="1"/>
    </row>
    <row r="1264" spans="1:10" x14ac:dyDescent="0.2">
      <c r="A1264">
        <v>11267</v>
      </c>
      <c r="B1264" t="s">
        <v>1</v>
      </c>
      <c r="C1264">
        <v>38</v>
      </c>
      <c r="D1264" s="40">
        <v>161</v>
      </c>
      <c r="E1264" s="3">
        <v>171.29999999999998</v>
      </c>
      <c r="F1264" t="s">
        <v>7</v>
      </c>
      <c r="G1264" s="2">
        <v>41949.25</v>
      </c>
      <c r="H1264">
        <v>3</v>
      </c>
      <c r="I1264" t="s">
        <v>4</v>
      </c>
      <c r="J1264" s="1"/>
    </row>
    <row r="1265" spans="1:10" x14ac:dyDescent="0.2">
      <c r="A1265">
        <v>11268</v>
      </c>
      <c r="B1265" t="s">
        <v>2</v>
      </c>
      <c r="C1265">
        <v>38</v>
      </c>
      <c r="D1265" s="3">
        <v>168.7</v>
      </c>
      <c r="E1265" s="3">
        <v>227.6</v>
      </c>
      <c r="F1265" t="s">
        <v>7</v>
      </c>
      <c r="G1265" s="2">
        <v>6455.87</v>
      </c>
      <c r="H1265">
        <v>2</v>
      </c>
      <c r="I1265" t="s">
        <v>5</v>
      </c>
      <c r="J1265" s="1"/>
    </row>
    <row r="1266" spans="1:10" x14ac:dyDescent="0.2">
      <c r="A1266">
        <v>11269</v>
      </c>
      <c r="B1266" t="s">
        <v>1</v>
      </c>
      <c r="C1266">
        <v>47</v>
      </c>
      <c r="D1266" s="3">
        <v>147.6</v>
      </c>
      <c r="E1266" s="3">
        <v>146.1</v>
      </c>
      <c r="F1266" t="s">
        <v>6</v>
      </c>
      <c r="G1266" s="2">
        <v>8547.7000000000007</v>
      </c>
      <c r="H1266">
        <v>1</v>
      </c>
      <c r="I1266" t="s">
        <v>5</v>
      </c>
      <c r="J1266" s="1"/>
    </row>
    <row r="1267" spans="1:10" x14ac:dyDescent="0.2">
      <c r="A1267">
        <v>11270</v>
      </c>
      <c r="B1267" t="s">
        <v>0</v>
      </c>
      <c r="C1267">
        <v>28</v>
      </c>
      <c r="D1267" s="3">
        <v>174.29999999999998</v>
      </c>
      <c r="E1267" s="3">
        <v>182.6</v>
      </c>
      <c r="F1267" t="s">
        <v>7</v>
      </c>
      <c r="G1267" s="2">
        <v>3847.6800000000003</v>
      </c>
      <c r="H1267">
        <v>2</v>
      </c>
      <c r="I1267" t="s">
        <v>5</v>
      </c>
      <c r="J1267" s="1"/>
    </row>
    <row r="1268" spans="1:10" x14ac:dyDescent="0.2">
      <c r="A1268">
        <v>11271</v>
      </c>
      <c r="B1268" t="s">
        <v>1</v>
      </c>
      <c r="C1268">
        <v>43</v>
      </c>
      <c r="D1268" s="3">
        <v>164.5</v>
      </c>
      <c r="E1268" s="3">
        <v>163.19999999999999</v>
      </c>
      <c r="F1268" t="s">
        <v>7</v>
      </c>
      <c r="G1268" s="2">
        <v>18767.739999999998</v>
      </c>
      <c r="H1268">
        <v>2</v>
      </c>
      <c r="I1268" t="s">
        <v>4</v>
      </c>
      <c r="J1268" s="1"/>
    </row>
    <row r="1269" spans="1:10" x14ac:dyDescent="0.2">
      <c r="A1269">
        <v>11272</v>
      </c>
      <c r="B1269" t="s">
        <v>0</v>
      </c>
      <c r="C1269">
        <v>49</v>
      </c>
      <c r="D1269" s="3">
        <v>162.5</v>
      </c>
      <c r="E1269" s="3">
        <v>181.2</v>
      </c>
      <c r="F1269" t="s">
        <v>6</v>
      </c>
      <c r="G1269" s="2">
        <v>11552.91</v>
      </c>
      <c r="H1269">
        <v>5</v>
      </c>
      <c r="I1269" t="s">
        <v>5</v>
      </c>
      <c r="J1269" s="1"/>
    </row>
    <row r="1270" spans="1:10" x14ac:dyDescent="0.2">
      <c r="A1270">
        <v>11273</v>
      </c>
      <c r="B1270" t="s">
        <v>2</v>
      </c>
      <c r="C1270">
        <v>40</v>
      </c>
      <c r="D1270" s="3">
        <v>164.9</v>
      </c>
      <c r="E1270" s="3">
        <v>162.5</v>
      </c>
      <c r="F1270" t="s">
        <v>7</v>
      </c>
      <c r="G1270" s="2">
        <v>6986.7</v>
      </c>
      <c r="H1270">
        <v>2</v>
      </c>
      <c r="I1270" t="s">
        <v>5</v>
      </c>
      <c r="J1270" s="1"/>
    </row>
    <row r="1271" spans="1:10" x14ac:dyDescent="0.2">
      <c r="A1271">
        <v>11274</v>
      </c>
      <c r="B1271" t="s">
        <v>3</v>
      </c>
      <c r="C1271">
        <v>59</v>
      </c>
      <c r="D1271" s="3">
        <v>171.29999999999998</v>
      </c>
      <c r="E1271" s="3">
        <v>188.9</v>
      </c>
      <c r="F1271" t="s">
        <v>7</v>
      </c>
      <c r="G1271" s="2">
        <v>30184.94</v>
      </c>
      <c r="H1271">
        <v>3</v>
      </c>
      <c r="I1271" t="s">
        <v>4</v>
      </c>
      <c r="J1271" s="1"/>
    </row>
    <row r="1272" spans="1:10" x14ac:dyDescent="0.2">
      <c r="A1272">
        <v>11275</v>
      </c>
      <c r="B1272" t="s">
        <v>1</v>
      </c>
      <c r="C1272">
        <v>60</v>
      </c>
      <c r="D1272" s="3">
        <v>167.7</v>
      </c>
      <c r="E1272" s="3">
        <v>106.6</v>
      </c>
      <c r="F1272" t="s">
        <v>6</v>
      </c>
      <c r="G1272" s="2">
        <v>12629.9</v>
      </c>
      <c r="H1272">
        <v>0</v>
      </c>
      <c r="I1272" t="s">
        <v>5</v>
      </c>
      <c r="J1272" s="1"/>
    </row>
    <row r="1273" spans="1:10" x14ac:dyDescent="0.2">
      <c r="A1273">
        <v>11276</v>
      </c>
      <c r="B1273" t="s">
        <v>0</v>
      </c>
      <c r="C1273">
        <v>19</v>
      </c>
      <c r="D1273" s="3">
        <v>180.4</v>
      </c>
      <c r="E1273" s="3">
        <v>188.7</v>
      </c>
      <c r="F1273" t="s">
        <v>6</v>
      </c>
      <c r="G1273" s="2">
        <v>2913.57</v>
      </c>
      <c r="H1273">
        <v>2</v>
      </c>
      <c r="I1273" t="s">
        <v>5</v>
      </c>
      <c r="J1273" s="1"/>
    </row>
    <row r="1274" spans="1:10" x14ac:dyDescent="0.2">
      <c r="A1274">
        <v>11277</v>
      </c>
      <c r="B1274" t="s">
        <v>1</v>
      </c>
      <c r="C1274">
        <v>28</v>
      </c>
      <c r="D1274" s="3">
        <v>154</v>
      </c>
      <c r="E1274" s="3">
        <v>145.9</v>
      </c>
      <c r="F1274" t="s">
        <v>7</v>
      </c>
      <c r="G1274" s="2">
        <v>4449.47</v>
      </c>
      <c r="H1274">
        <v>3</v>
      </c>
      <c r="I1274" t="s">
        <v>5</v>
      </c>
      <c r="J1274" s="1"/>
    </row>
    <row r="1275" spans="1:10" x14ac:dyDescent="0.2">
      <c r="A1275">
        <v>11278</v>
      </c>
      <c r="B1275" t="s">
        <v>2</v>
      </c>
      <c r="C1275">
        <v>61</v>
      </c>
      <c r="D1275" s="3">
        <v>163.19999999999999</v>
      </c>
      <c r="E1275" s="3">
        <v>159.6</v>
      </c>
      <c r="F1275" t="s">
        <v>7</v>
      </c>
      <c r="G1275" s="2">
        <v>14119.62</v>
      </c>
      <c r="H1275">
        <v>2</v>
      </c>
      <c r="I1275" t="s">
        <v>5</v>
      </c>
      <c r="J1275" s="1"/>
    </row>
    <row r="1276" spans="1:10" x14ac:dyDescent="0.2">
      <c r="A1276">
        <v>11279</v>
      </c>
      <c r="B1276" t="s">
        <v>3</v>
      </c>
      <c r="C1276">
        <v>18</v>
      </c>
      <c r="D1276" s="3">
        <v>177.7</v>
      </c>
      <c r="E1276" s="3">
        <v>199.1</v>
      </c>
      <c r="F1276" t="s">
        <v>7</v>
      </c>
      <c r="G1276" s="2">
        <v>17178.689999999999</v>
      </c>
      <c r="H1276">
        <v>1</v>
      </c>
      <c r="I1276" t="s">
        <v>4</v>
      </c>
      <c r="J1276" s="1"/>
    </row>
    <row r="1277" spans="1:10" x14ac:dyDescent="0.2">
      <c r="A1277">
        <v>11280</v>
      </c>
      <c r="B1277" t="s">
        <v>0</v>
      </c>
      <c r="C1277">
        <v>63</v>
      </c>
      <c r="D1277" s="3">
        <v>172.4</v>
      </c>
      <c r="E1277" s="3">
        <v>183</v>
      </c>
      <c r="F1277" t="s">
        <v>7</v>
      </c>
      <c r="G1277" s="2">
        <v>13390.56</v>
      </c>
      <c r="H1277">
        <v>0</v>
      </c>
      <c r="I1277" t="s">
        <v>5</v>
      </c>
      <c r="J1277" s="1"/>
    </row>
    <row r="1278" spans="1:10" x14ac:dyDescent="0.2">
      <c r="A1278">
        <v>11281</v>
      </c>
      <c r="B1278" t="s">
        <v>0</v>
      </c>
      <c r="C1278">
        <v>41</v>
      </c>
      <c r="D1278" s="3">
        <v>168.6</v>
      </c>
      <c r="E1278" s="3">
        <v>204.7</v>
      </c>
      <c r="F1278" t="s">
        <v>6</v>
      </c>
      <c r="G1278" s="2">
        <v>7954.52</v>
      </c>
      <c r="H1278">
        <v>3</v>
      </c>
      <c r="I1278" t="s">
        <v>5</v>
      </c>
      <c r="J1278" s="1"/>
    </row>
    <row r="1279" spans="1:10" x14ac:dyDescent="0.2">
      <c r="A1279">
        <v>11282</v>
      </c>
      <c r="B1279" t="s">
        <v>2</v>
      </c>
      <c r="C1279">
        <v>30</v>
      </c>
      <c r="D1279" s="3">
        <v>174.79999999999998</v>
      </c>
      <c r="E1279" s="3">
        <v>227</v>
      </c>
      <c r="F1279" t="s">
        <v>7</v>
      </c>
      <c r="G1279" s="2">
        <v>17361.769999999997</v>
      </c>
      <c r="H1279">
        <v>2</v>
      </c>
      <c r="I1279" t="s">
        <v>4</v>
      </c>
      <c r="J1279" s="1"/>
    </row>
    <row r="1280" spans="1:10" x14ac:dyDescent="0.2">
      <c r="A1280">
        <v>11283</v>
      </c>
      <c r="B1280" t="s">
        <v>0</v>
      </c>
      <c r="C1280">
        <v>31</v>
      </c>
      <c r="D1280" s="3">
        <v>180.7</v>
      </c>
      <c r="E1280" s="3">
        <v>288.8</v>
      </c>
      <c r="F1280" t="s">
        <v>7</v>
      </c>
      <c r="G1280" s="2">
        <v>19199.949999999997</v>
      </c>
      <c r="H1280">
        <v>3</v>
      </c>
      <c r="I1280" t="s">
        <v>4</v>
      </c>
      <c r="J1280" s="1"/>
    </row>
    <row r="1281" spans="1:10" x14ac:dyDescent="0.2">
      <c r="A1281">
        <v>11284</v>
      </c>
      <c r="B1281" t="s">
        <v>0</v>
      </c>
      <c r="C1281">
        <v>54</v>
      </c>
      <c r="D1281" s="3">
        <v>181.29999999999998</v>
      </c>
      <c r="E1281" s="3">
        <v>266.40000000000003</v>
      </c>
      <c r="F1281" t="s">
        <v>7</v>
      </c>
      <c r="G1281" s="2">
        <v>10436.1</v>
      </c>
      <c r="H1281">
        <v>1</v>
      </c>
      <c r="I1281" t="s">
        <v>5</v>
      </c>
      <c r="J1281" s="1"/>
    </row>
    <row r="1282" spans="1:10" x14ac:dyDescent="0.2">
      <c r="A1282">
        <v>11285</v>
      </c>
      <c r="B1282" t="s">
        <v>0</v>
      </c>
      <c r="C1282">
        <v>37</v>
      </c>
      <c r="D1282" s="3">
        <v>195.79999999999998</v>
      </c>
      <c r="E1282" s="3">
        <v>261.10000000000002</v>
      </c>
      <c r="F1282" t="s">
        <v>7</v>
      </c>
      <c r="G1282" s="2">
        <v>40182.25</v>
      </c>
      <c r="H1282">
        <v>4</v>
      </c>
      <c r="I1282" t="s">
        <v>4</v>
      </c>
      <c r="J1282" s="1"/>
    </row>
    <row r="1283" spans="1:10" x14ac:dyDescent="0.2">
      <c r="A1283">
        <v>11286</v>
      </c>
      <c r="B1283" t="s">
        <v>1</v>
      </c>
      <c r="C1283">
        <v>50</v>
      </c>
      <c r="D1283" s="3">
        <v>156.1</v>
      </c>
      <c r="E1283" s="3">
        <v>212.2</v>
      </c>
      <c r="F1283" t="s">
        <v>6</v>
      </c>
      <c r="G1283" s="2">
        <v>10107.23</v>
      </c>
      <c r="H1283">
        <v>2</v>
      </c>
      <c r="I1283" t="s">
        <v>5</v>
      </c>
      <c r="J1283" s="1"/>
    </row>
    <row r="1284" spans="1:10" x14ac:dyDescent="0.2">
      <c r="A1284">
        <v>11287</v>
      </c>
      <c r="B1284" t="s">
        <v>1</v>
      </c>
      <c r="C1284">
        <v>26</v>
      </c>
      <c r="D1284" s="3">
        <v>154.1</v>
      </c>
      <c r="E1284" s="3">
        <v>151.19999999999999</v>
      </c>
      <c r="F1284" t="s">
        <v>7</v>
      </c>
      <c r="G1284" s="2">
        <v>2902.9100000000003</v>
      </c>
      <c r="H1284">
        <v>1</v>
      </c>
      <c r="I1284" t="s">
        <v>5</v>
      </c>
      <c r="J1284" s="1"/>
    </row>
    <row r="1285" spans="1:10" x14ac:dyDescent="0.2">
      <c r="A1285">
        <v>11288</v>
      </c>
      <c r="B1285" t="s">
        <v>1</v>
      </c>
      <c r="C1285">
        <v>37</v>
      </c>
      <c r="D1285" s="3">
        <v>179.2</v>
      </c>
      <c r="E1285" s="3">
        <v>185.6</v>
      </c>
      <c r="F1285" t="s">
        <v>7</v>
      </c>
      <c r="G1285" s="2">
        <v>19214.71</v>
      </c>
      <c r="H1285">
        <v>0</v>
      </c>
      <c r="I1285" t="s">
        <v>5</v>
      </c>
      <c r="J1285" s="1"/>
    </row>
    <row r="1286" spans="1:10" x14ac:dyDescent="0.2">
      <c r="A1286">
        <v>11289</v>
      </c>
      <c r="B1286" t="s">
        <v>2</v>
      </c>
      <c r="C1286">
        <v>47</v>
      </c>
      <c r="D1286" s="3">
        <v>158.5</v>
      </c>
      <c r="E1286" s="3">
        <v>229.4</v>
      </c>
      <c r="F1286" t="s">
        <v>7</v>
      </c>
      <c r="G1286" s="2">
        <v>8428.07</v>
      </c>
      <c r="H1286">
        <v>1</v>
      </c>
      <c r="I1286" t="s">
        <v>5</v>
      </c>
      <c r="J1286" s="1"/>
    </row>
    <row r="1287" spans="1:10" x14ac:dyDescent="0.2">
      <c r="A1287">
        <v>11290</v>
      </c>
      <c r="B1287" t="s">
        <v>0</v>
      </c>
      <c r="C1287">
        <v>38</v>
      </c>
      <c r="D1287" s="3">
        <v>178.9</v>
      </c>
      <c r="E1287" s="3">
        <v>209.5</v>
      </c>
      <c r="F1287" t="s">
        <v>7</v>
      </c>
      <c r="G1287" s="2">
        <v>5488.27</v>
      </c>
      <c r="H1287">
        <v>1</v>
      </c>
      <c r="I1287" t="s">
        <v>5</v>
      </c>
      <c r="J1287" s="1"/>
    </row>
    <row r="1288" spans="1:10" x14ac:dyDescent="0.2">
      <c r="A1288">
        <v>11291</v>
      </c>
      <c r="B1288" t="s">
        <v>0</v>
      </c>
      <c r="C1288">
        <v>35</v>
      </c>
      <c r="D1288" s="3">
        <v>164.79999999999998</v>
      </c>
      <c r="E1288" s="3">
        <v>184.7</v>
      </c>
      <c r="F1288" t="s">
        <v>7</v>
      </c>
      <c r="G1288" s="2">
        <v>4746.3500000000004</v>
      </c>
      <c r="H1288">
        <v>1</v>
      </c>
      <c r="I1288" t="s">
        <v>5</v>
      </c>
      <c r="J1288" s="1"/>
    </row>
    <row r="1289" spans="1:10" x14ac:dyDescent="0.2">
      <c r="A1289">
        <v>11292</v>
      </c>
      <c r="B1289" t="s">
        <v>3</v>
      </c>
      <c r="C1289">
        <v>46</v>
      </c>
      <c r="D1289" s="3">
        <v>161.69999999999999</v>
      </c>
      <c r="E1289" s="3">
        <v>213</v>
      </c>
      <c r="F1289" t="s">
        <v>6</v>
      </c>
      <c r="G1289" s="2">
        <v>9432.93</v>
      </c>
      <c r="H1289">
        <v>2</v>
      </c>
      <c r="I1289" t="s">
        <v>5</v>
      </c>
      <c r="J1289" s="1"/>
    </row>
    <row r="1290" spans="1:10" x14ac:dyDescent="0.2">
      <c r="A1290">
        <v>11293</v>
      </c>
      <c r="B1290" t="s">
        <v>2</v>
      </c>
      <c r="C1290">
        <v>50</v>
      </c>
      <c r="D1290" s="3">
        <v>157.19999999999999</v>
      </c>
      <c r="E1290" s="3">
        <v>163</v>
      </c>
      <c r="F1290" t="s">
        <v>7</v>
      </c>
      <c r="G1290" s="2">
        <v>30284.649999999998</v>
      </c>
      <c r="H1290">
        <v>2</v>
      </c>
      <c r="I1290" t="s">
        <v>5</v>
      </c>
      <c r="J1290" s="1"/>
    </row>
    <row r="1291" spans="1:10" x14ac:dyDescent="0.2">
      <c r="A1291">
        <v>11294</v>
      </c>
      <c r="B1291" t="s">
        <v>3</v>
      </c>
      <c r="C1291">
        <v>21</v>
      </c>
      <c r="D1291" s="3">
        <v>158.69999999999999</v>
      </c>
      <c r="E1291" s="3">
        <v>171.4</v>
      </c>
      <c r="F1291" t="s">
        <v>7</v>
      </c>
      <c r="G1291" s="2">
        <v>3279.8700000000003</v>
      </c>
      <c r="H1291">
        <v>2</v>
      </c>
      <c r="I1291" t="s">
        <v>5</v>
      </c>
      <c r="J1291" s="1"/>
    </row>
    <row r="1292" spans="1:10" x14ac:dyDescent="0.2">
      <c r="A1292">
        <v>11295</v>
      </c>
      <c r="B1292" t="s">
        <v>0</v>
      </c>
      <c r="C1292">
        <v>36</v>
      </c>
      <c r="D1292" s="3">
        <v>172.1</v>
      </c>
      <c r="E1292" s="3">
        <v>195.9</v>
      </c>
      <c r="F1292" t="s">
        <v>6</v>
      </c>
      <c r="G1292" s="2">
        <v>4883.87</v>
      </c>
      <c r="H1292">
        <v>0</v>
      </c>
      <c r="I1292" t="s">
        <v>5</v>
      </c>
      <c r="J1292" s="1"/>
    </row>
    <row r="1293" spans="1:10" x14ac:dyDescent="0.2">
      <c r="A1293">
        <v>11296</v>
      </c>
      <c r="B1293" t="s">
        <v>2</v>
      </c>
      <c r="C1293">
        <v>54</v>
      </c>
      <c r="D1293" s="3">
        <v>157.29999999999998</v>
      </c>
      <c r="E1293" s="3">
        <v>174.1</v>
      </c>
      <c r="F1293" t="s">
        <v>6</v>
      </c>
      <c r="G1293" s="2">
        <v>12495.300000000001</v>
      </c>
      <c r="H1293">
        <v>3</v>
      </c>
      <c r="I1293" t="s">
        <v>5</v>
      </c>
      <c r="J1293" s="1"/>
    </row>
    <row r="1294" spans="1:10" x14ac:dyDescent="0.2">
      <c r="A1294">
        <v>11297</v>
      </c>
      <c r="B1294" t="s">
        <v>3</v>
      </c>
      <c r="C1294">
        <v>36</v>
      </c>
      <c r="D1294" s="3">
        <v>156</v>
      </c>
      <c r="E1294" s="3">
        <v>126.3</v>
      </c>
      <c r="F1294" t="s">
        <v>6</v>
      </c>
      <c r="G1294" s="2">
        <v>7228.22</v>
      </c>
      <c r="H1294">
        <v>3</v>
      </c>
      <c r="I1294" t="s">
        <v>5</v>
      </c>
      <c r="J1294" s="1"/>
    </row>
    <row r="1295" spans="1:10" x14ac:dyDescent="0.2">
      <c r="A1295">
        <v>11298</v>
      </c>
      <c r="B1295" t="s">
        <v>0</v>
      </c>
      <c r="C1295">
        <v>42</v>
      </c>
      <c r="D1295" s="3">
        <v>161.29999999999998</v>
      </c>
      <c r="E1295" s="3">
        <v>239</v>
      </c>
      <c r="F1295" t="s">
        <v>6</v>
      </c>
      <c r="G1295" s="2">
        <v>6474.02</v>
      </c>
      <c r="H1295">
        <v>0</v>
      </c>
      <c r="I1295" t="s">
        <v>5</v>
      </c>
      <c r="J1295" s="1"/>
    </row>
    <row r="1296" spans="1:10" x14ac:dyDescent="0.2">
      <c r="A1296">
        <v>11299</v>
      </c>
      <c r="B1296" t="s">
        <v>3</v>
      </c>
      <c r="C1296">
        <v>41</v>
      </c>
      <c r="D1296" s="3">
        <v>163.6</v>
      </c>
      <c r="E1296" s="3">
        <v>136.1</v>
      </c>
      <c r="F1296" t="s">
        <v>6</v>
      </c>
      <c r="G1296" s="2">
        <v>13725.48</v>
      </c>
      <c r="H1296">
        <v>1</v>
      </c>
      <c r="I1296" t="s">
        <v>5</v>
      </c>
      <c r="J1296" s="1"/>
    </row>
    <row r="1297" spans="1:10" x14ac:dyDescent="0.2">
      <c r="A1297">
        <v>11300</v>
      </c>
      <c r="B1297" t="s">
        <v>0</v>
      </c>
      <c r="C1297">
        <v>53</v>
      </c>
      <c r="D1297" s="3">
        <v>167.5</v>
      </c>
      <c r="E1297" s="3">
        <v>237.29999999999998</v>
      </c>
      <c r="F1297" t="s">
        <v>7</v>
      </c>
      <c r="G1297" s="2">
        <v>11264.550000000001</v>
      </c>
      <c r="H1297">
        <v>3</v>
      </c>
      <c r="I1297" t="s">
        <v>5</v>
      </c>
      <c r="J1297" s="1"/>
    </row>
    <row r="1298" spans="1:10" x14ac:dyDescent="0.2">
      <c r="A1298">
        <v>11301</v>
      </c>
      <c r="B1298" t="s">
        <v>1</v>
      </c>
      <c r="C1298">
        <v>41</v>
      </c>
      <c r="D1298" s="3">
        <v>181.1</v>
      </c>
      <c r="E1298" s="3">
        <v>188.2</v>
      </c>
      <c r="F1298" t="s">
        <v>6</v>
      </c>
      <c r="G1298" s="2">
        <v>6781.3600000000006</v>
      </c>
      <c r="H1298">
        <v>1</v>
      </c>
      <c r="I1298" t="s">
        <v>5</v>
      </c>
      <c r="J1298" s="1"/>
    </row>
    <row r="1299" spans="1:10" x14ac:dyDescent="0.2">
      <c r="A1299">
        <v>11302</v>
      </c>
      <c r="B1299" t="s">
        <v>2</v>
      </c>
      <c r="C1299">
        <v>38</v>
      </c>
      <c r="D1299" s="3">
        <v>162.4</v>
      </c>
      <c r="E1299" s="3">
        <v>202.4</v>
      </c>
      <c r="F1299" t="s">
        <v>6</v>
      </c>
      <c r="G1299" s="2">
        <v>6373.56</v>
      </c>
      <c r="H1299">
        <v>1</v>
      </c>
      <c r="I1299" t="s">
        <v>5</v>
      </c>
      <c r="J1299" s="1"/>
    </row>
    <row r="1300" spans="1:10" x14ac:dyDescent="0.2">
      <c r="A1300">
        <v>11303</v>
      </c>
      <c r="B1300" t="s">
        <v>3</v>
      </c>
      <c r="C1300">
        <v>38</v>
      </c>
      <c r="D1300" s="3">
        <v>162.69999999999999</v>
      </c>
      <c r="E1300" s="3">
        <v>192.2</v>
      </c>
      <c r="F1300" t="s">
        <v>7</v>
      </c>
      <c r="G1300" s="2">
        <v>6079.68</v>
      </c>
      <c r="H1300">
        <v>1</v>
      </c>
      <c r="I1300" t="s">
        <v>5</v>
      </c>
      <c r="J1300" s="1"/>
    </row>
    <row r="1301" spans="1:10" x14ac:dyDescent="0.2">
      <c r="A1301">
        <v>11304</v>
      </c>
      <c r="B1301" t="s">
        <v>0</v>
      </c>
      <c r="C1301">
        <v>21</v>
      </c>
      <c r="D1301" s="3">
        <v>174.79999999999998</v>
      </c>
      <c r="E1301" s="3">
        <v>143.9</v>
      </c>
      <c r="F1301" t="s">
        <v>6</v>
      </c>
      <c r="G1301" s="2">
        <v>2585.2700000000004</v>
      </c>
      <c r="H1301">
        <v>1</v>
      </c>
      <c r="I1301" t="s">
        <v>5</v>
      </c>
      <c r="J1301" s="1"/>
    </row>
    <row r="1302" spans="1:10" x14ac:dyDescent="0.2">
      <c r="A1302">
        <v>11305</v>
      </c>
      <c r="B1302" t="s">
        <v>2</v>
      </c>
      <c r="C1302">
        <v>19</v>
      </c>
      <c r="D1302" s="3">
        <v>165.6</v>
      </c>
      <c r="E1302" s="3">
        <v>187.4</v>
      </c>
      <c r="F1302" t="s">
        <v>7</v>
      </c>
      <c r="G1302" s="2">
        <v>1646.43</v>
      </c>
      <c r="H1302">
        <v>0</v>
      </c>
      <c r="I1302" t="s">
        <v>5</v>
      </c>
      <c r="J1302" s="1"/>
    </row>
    <row r="1303" spans="1:10" x14ac:dyDescent="0.2">
      <c r="A1303">
        <v>11306</v>
      </c>
      <c r="B1303" t="s">
        <v>3</v>
      </c>
      <c r="C1303">
        <v>22</v>
      </c>
      <c r="D1303" s="3">
        <v>146.9</v>
      </c>
      <c r="E1303" s="3">
        <v>165.4</v>
      </c>
      <c r="F1303" t="s">
        <v>6</v>
      </c>
      <c r="G1303" s="2">
        <v>2755.03</v>
      </c>
      <c r="H1303">
        <v>0</v>
      </c>
      <c r="I1303" t="s">
        <v>5</v>
      </c>
      <c r="J1303" s="1"/>
    </row>
    <row r="1304" spans="1:10" x14ac:dyDescent="0.2">
      <c r="A1304">
        <v>11307</v>
      </c>
      <c r="B1304" t="s">
        <v>3</v>
      </c>
      <c r="C1304">
        <v>47</v>
      </c>
      <c r="D1304" s="3">
        <v>163.19999999999999</v>
      </c>
      <c r="E1304" s="3">
        <v>175.7</v>
      </c>
      <c r="F1304" t="s">
        <v>6</v>
      </c>
      <c r="G1304" s="2">
        <v>20878.789999999997</v>
      </c>
      <c r="H1304">
        <v>0</v>
      </c>
      <c r="I1304" t="s">
        <v>5</v>
      </c>
      <c r="J1304" s="1"/>
    </row>
    <row r="1305" spans="1:10" x14ac:dyDescent="0.2">
      <c r="A1305">
        <v>11308</v>
      </c>
      <c r="B1305" t="s">
        <v>3</v>
      </c>
      <c r="C1305">
        <v>52</v>
      </c>
      <c r="D1305" s="3">
        <v>150.4</v>
      </c>
      <c r="E1305" s="3">
        <v>120.8</v>
      </c>
      <c r="F1305" t="s">
        <v>6</v>
      </c>
      <c r="G1305" s="2">
        <v>10797.34</v>
      </c>
      <c r="H1305">
        <v>1</v>
      </c>
      <c r="I1305" t="s">
        <v>5</v>
      </c>
      <c r="J1305" s="1"/>
    </row>
    <row r="1306" spans="1:10" x14ac:dyDescent="0.2">
      <c r="A1306">
        <v>11309</v>
      </c>
      <c r="B1306" t="s">
        <v>0</v>
      </c>
      <c r="C1306">
        <v>51</v>
      </c>
      <c r="D1306" s="3">
        <v>154.6</v>
      </c>
      <c r="E1306" s="3">
        <v>245.1</v>
      </c>
      <c r="F1306" t="s">
        <v>6</v>
      </c>
      <c r="G1306" s="2">
        <v>9880.07</v>
      </c>
      <c r="H1306">
        <v>1</v>
      </c>
      <c r="I1306" t="s">
        <v>5</v>
      </c>
      <c r="J1306" s="1"/>
    </row>
    <row r="1307" spans="1:10" x14ac:dyDescent="0.2">
      <c r="A1307">
        <v>11310</v>
      </c>
      <c r="B1307" t="s">
        <v>3</v>
      </c>
      <c r="C1307">
        <v>28</v>
      </c>
      <c r="D1307" s="3">
        <v>162.6</v>
      </c>
      <c r="E1307" s="3">
        <v>110.69999999999999</v>
      </c>
      <c r="F1307" t="s">
        <v>6</v>
      </c>
      <c r="G1307" s="2">
        <v>3732.63</v>
      </c>
      <c r="H1307">
        <v>0</v>
      </c>
      <c r="I1307" t="s">
        <v>5</v>
      </c>
      <c r="J1307" s="1"/>
    </row>
    <row r="1308" spans="1:10" x14ac:dyDescent="0.2">
      <c r="A1308">
        <v>11311</v>
      </c>
      <c r="B1308" t="s">
        <v>0</v>
      </c>
      <c r="C1308">
        <v>61</v>
      </c>
      <c r="D1308" s="3">
        <v>177.5</v>
      </c>
      <c r="E1308" s="3">
        <v>145.19999999999999</v>
      </c>
      <c r="F1308" t="s">
        <v>7</v>
      </c>
      <c r="G1308" s="2">
        <v>12574.050000000001</v>
      </c>
      <c r="H1308">
        <v>0</v>
      </c>
      <c r="I1308" t="s">
        <v>5</v>
      </c>
      <c r="J1308" s="1"/>
    </row>
    <row r="1309" spans="1:10" x14ac:dyDescent="0.2">
      <c r="A1309">
        <v>11312</v>
      </c>
      <c r="B1309" t="s">
        <v>2</v>
      </c>
      <c r="C1309">
        <v>41</v>
      </c>
      <c r="D1309" s="3">
        <v>160.19999999999999</v>
      </c>
      <c r="E1309" s="3">
        <v>158.4</v>
      </c>
      <c r="F1309" t="s">
        <v>6</v>
      </c>
      <c r="G1309" s="2">
        <v>6571.0300000000007</v>
      </c>
      <c r="H1309">
        <v>0</v>
      </c>
      <c r="I1309" t="s">
        <v>5</v>
      </c>
      <c r="J1309" s="1"/>
    </row>
    <row r="1310" spans="1:10" x14ac:dyDescent="0.2">
      <c r="A1310">
        <v>11313</v>
      </c>
      <c r="B1310" t="s">
        <v>2</v>
      </c>
      <c r="C1310">
        <v>34</v>
      </c>
      <c r="D1310" s="3">
        <v>164.1</v>
      </c>
      <c r="E1310" s="3">
        <v>197.7</v>
      </c>
      <c r="F1310" t="s">
        <v>6</v>
      </c>
      <c r="G1310" s="2">
        <v>5989.5300000000007</v>
      </c>
      <c r="H1310">
        <v>2</v>
      </c>
      <c r="I1310" t="s">
        <v>5</v>
      </c>
      <c r="J1310" s="1"/>
    </row>
    <row r="1311" spans="1:10" x14ac:dyDescent="0.2">
      <c r="A1311">
        <v>11314</v>
      </c>
      <c r="B1311" t="s">
        <v>1</v>
      </c>
      <c r="C1311">
        <v>49</v>
      </c>
      <c r="D1311" s="3">
        <v>170</v>
      </c>
      <c r="E1311" s="3">
        <v>243.2</v>
      </c>
      <c r="F1311" t="s">
        <v>6</v>
      </c>
      <c r="G1311" s="2">
        <v>9800.89</v>
      </c>
      <c r="H1311">
        <v>2</v>
      </c>
      <c r="I1311" t="s">
        <v>5</v>
      </c>
      <c r="J1311" s="1"/>
    </row>
    <row r="1312" spans="1:10" x14ac:dyDescent="0.2">
      <c r="A1312">
        <v>11315</v>
      </c>
      <c r="B1312" t="s">
        <v>3</v>
      </c>
      <c r="C1312">
        <v>55</v>
      </c>
      <c r="D1312" s="3">
        <v>158.9</v>
      </c>
      <c r="E1312" s="3">
        <v>168.6</v>
      </c>
      <c r="F1312" t="s">
        <v>6</v>
      </c>
      <c r="G1312" s="2">
        <v>13047.34</v>
      </c>
      <c r="H1312">
        <v>3</v>
      </c>
      <c r="I1312" t="s">
        <v>5</v>
      </c>
      <c r="J1312" s="1"/>
    </row>
    <row r="1313" spans="1:10" x14ac:dyDescent="0.2">
      <c r="A1313">
        <v>11316</v>
      </c>
      <c r="B1313" t="s">
        <v>3</v>
      </c>
      <c r="C1313">
        <v>60</v>
      </c>
      <c r="D1313" s="3">
        <v>158.19999999999999</v>
      </c>
      <c r="E1313" s="3">
        <v>180.7</v>
      </c>
      <c r="F1313" t="s">
        <v>7</v>
      </c>
      <c r="G1313" s="2">
        <v>12741.17</v>
      </c>
      <c r="H1313">
        <v>0</v>
      </c>
      <c r="I1313" t="s">
        <v>5</v>
      </c>
      <c r="J1313" s="1"/>
    </row>
    <row r="1314" spans="1:10" x14ac:dyDescent="0.2">
      <c r="A1314">
        <v>11317</v>
      </c>
      <c r="B1314" t="s">
        <v>0</v>
      </c>
      <c r="C1314">
        <v>25</v>
      </c>
      <c r="D1314" s="3">
        <v>172.7</v>
      </c>
      <c r="E1314" s="3">
        <v>159.79999999999998</v>
      </c>
      <c r="F1314" t="s">
        <v>6</v>
      </c>
      <c r="G1314" s="2">
        <v>3208.7900000000004</v>
      </c>
      <c r="H1314">
        <v>1</v>
      </c>
      <c r="I1314" t="s">
        <v>5</v>
      </c>
      <c r="J1314" s="1"/>
    </row>
    <row r="1315" spans="1:10" x14ac:dyDescent="0.2">
      <c r="A1315">
        <v>11318</v>
      </c>
      <c r="B1315" t="s">
        <v>0</v>
      </c>
      <c r="C1315">
        <v>50</v>
      </c>
      <c r="D1315" s="3">
        <v>170.6</v>
      </c>
      <c r="E1315" s="3">
        <v>205.29999999999998</v>
      </c>
      <c r="F1315" t="s">
        <v>7</v>
      </c>
      <c r="G1315" s="2">
        <v>9630.4</v>
      </c>
      <c r="H1315">
        <v>2</v>
      </c>
      <c r="I1315" t="s">
        <v>5</v>
      </c>
      <c r="J1315" s="1"/>
    </row>
    <row r="1316" spans="1:10" x14ac:dyDescent="0.2">
      <c r="A1316">
        <v>11319</v>
      </c>
      <c r="B1316" t="s">
        <v>3</v>
      </c>
      <c r="C1316">
        <v>61</v>
      </c>
      <c r="D1316" s="3">
        <v>169.79999999999998</v>
      </c>
      <c r="E1316" s="3">
        <v>202.79999999999998</v>
      </c>
      <c r="F1316" t="s">
        <v>6</v>
      </c>
      <c r="G1316" s="2">
        <v>13635.64</v>
      </c>
      <c r="H1316">
        <v>0</v>
      </c>
      <c r="I1316" t="s">
        <v>5</v>
      </c>
      <c r="J1316" s="1"/>
    </row>
    <row r="1317" spans="1:10" x14ac:dyDescent="0.2">
      <c r="A1317">
        <v>11320</v>
      </c>
      <c r="B1317" t="s">
        <v>3</v>
      </c>
      <c r="C1317">
        <v>61</v>
      </c>
      <c r="D1317" s="3">
        <v>172.5</v>
      </c>
      <c r="E1317" s="3">
        <v>205.79999999999998</v>
      </c>
      <c r="F1317" t="s">
        <v>6</v>
      </c>
      <c r="G1317" s="2">
        <v>48517.57</v>
      </c>
      <c r="H1317">
        <v>1</v>
      </c>
      <c r="I1317" t="s">
        <v>4</v>
      </c>
      <c r="J1317" s="1"/>
    </row>
    <row r="1318" spans="1:10" x14ac:dyDescent="0.2">
      <c r="A1318">
        <v>11321</v>
      </c>
      <c r="B1318" t="s">
        <v>2</v>
      </c>
      <c r="C1318">
        <v>49</v>
      </c>
      <c r="D1318" s="3">
        <v>158.19999999999999</v>
      </c>
      <c r="E1318" s="3">
        <v>146.79999999999998</v>
      </c>
      <c r="F1318" t="s">
        <v>6</v>
      </c>
      <c r="G1318" s="2">
        <v>9567</v>
      </c>
      <c r="H1318">
        <v>1</v>
      </c>
      <c r="I1318" t="s">
        <v>5</v>
      </c>
      <c r="J1318" s="1"/>
    </row>
    <row r="1319" spans="1:10" x14ac:dyDescent="0.2">
      <c r="A1319">
        <v>11322</v>
      </c>
      <c r="B1319" t="s">
        <v>2</v>
      </c>
      <c r="C1319">
        <v>43</v>
      </c>
      <c r="D1319" s="3">
        <v>173</v>
      </c>
      <c r="E1319" s="3">
        <v>235.6</v>
      </c>
      <c r="F1319" t="s">
        <v>6</v>
      </c>
      <c r="G1319" s="2">
        <v>21774.329999999998</v>
      </c>
      <c r="H1319">
        <v>0</v>
      </c>
      <c r="I1319" t="s">
        <v>4</v>
      </c>
      <c r="J1319" s="1"/>
    </row>
    <row r="1320" spans="1:10" x14ac:dyDescent="0.2">
      <c r="A1320">
        <v>11323</v>
      </c>
      <c r="B1320" t="s">
        <v>3</v>
      </c>
      <c r="C1320">
        <v>29</v>
      </c>
      <c r="D1320" s="3">
        <v>156.9</v>
      </c>
      <c r="E1320" s="3">
        <v>131.9</v>
      </c>
      <c r="F1320" t="s">
        <v>7</v>
      </c>
      <c r="G1320" s="2">
        <v>5209.58</v>
      </c>
      <c r="H1320">
        <v>3</v>
      </c>
      <c r="I1320" t="s">
        <v>5</v>
      </c>
      <c r="J1320" s="1"/>
    </row>
    <row r="1321" spans="1:10" x14ac:dyDescent="0.2">
      <c r="A1321">
        <v>11324</v>
      </c>
      <c r="B1321" t="s">
        <v>3</v>
      </c>
      <c r="C1321">
        <v>38</v>
      </c>
      <c r="D1321" s="3">
        <v>172.7</v>
      </c>
      <c r="E1321" s="3">
        <v>113.6</v>
      </c>
      <c r="F1321" t="s">
        <v>7</v>
      </c>
      <c r="G1321" s="2">
        <v>6640.55</v>
      </c>
      <c r="H1321">
        <v>2</v>
      </c>
      <c r="I1321" t="s">
        <v>5</v>
      </c>
      <c r="J1321" s="1"/>
    </row>
    <row r="1322" spans="1:10" x14ac:dyDescent="0.2">
      <c r="A1322">
        <v>11325</v>
      </c>
      <c r="B1322" t="s">
        <v>3</v>
      </c>
      <c r="C1322">
        <v>34</v>
      </c>
      <c r="D1322" s="3">
        <v>163.6</v>
      </c>
      <c r="E1322" s="3">
        <v>161.5</v>
      </c>
      <c r="F1322" t="s">
        <v>6</v>
      </c>
      <c r="G1322" s="2">
        <v>4992.38</v>
      </c>
      <c r="H1322">
        <v>0</v>
      </c>
      <c r="I1322" t="s">
        <v>5</v>
      </c>
      <c r="J1322" s="1"/>
    </row>
    <row r="1323" spans="1:10" x14ac:dyDescent="0.2">
      <c r="A1323">
        <v>11326</v>
      </c>
      <c r="B1323" t="s">
        <v>2</v>
      </c>
      <c r="C1323">
        <v>46</v>
      </c>
      <c r="D1323" s="3">
        <v>158.19999999999999</v>
      </c>
      <c r="E1323" s="3">
        <v>190.79999999999998</v>
      </c>
      <c r="F1323" t="s">
        <v>7</v>
      </c>
      <c r="G1323" s="2">
        <v>8733.23</v>
      </c>
      <c r="H1323">
        <v>2</v>
      </c>
      <c r="I1323" t="s">
        <v>5</v>
      </c>
      <c r="J1323" s="1"/>
    </row>
    <row r="1324" spans="1:10" x14ac:dyDescent="0.2">
      <c r="A1324">
        <v>11327</v>
      </c>
      <c r="B1324" t="s">
        <v>1</v>
      </c>
      <c r="C1324">
        <v>43</v>
      </c>
      <c r="D1324" s="3">
        <v>183.9</v>
      </c>
      <c r="E1324" s="3">
        <v>212.4</v>
      </c>
      <c r="F1324" t="s">
        <v>6</v>
      </c>
      <c r="G1324" s="2">
        <v>40941.29</v>
      </c>
      <c r="H1324">
        <v>3</v>
      </c>
      <c r="I1324" t="s">
        <v>4</v>
      </c>
      <c r="J1324" s="1"/>
    </row>
    <row r="1325" spans="1:10" x14ac:dyDescent="0.2">
      <c r="A1325">
        <v>11328</v>
      </c>
      <c r="B1325" t="s">
        <v>0</v>
      </c>
      <c r="C1325">
        <v>57</v>
      </c>
      <c r="D1325" s="3">
        <v>153.29999999999998</v>
      </c>
      <c r="E1325" s="3">
        <v>175.1</v>
      </c>
      <c r="F1325" t="s">
        <v>6</v>
      </c>
      <c r="G1325" s="2">
        <v>11455.28</v>
      </c>
      <c r="H1325">
        <v>0</v>
      </c>
      <c r="I1325" t="s">
        <v>5</v>
      </c>
      <c r="J1325" s="1"/>
    </row>
    <row r="1326" spans="1:10" x14ac:dyDescent="0.2">
      <c r="A1326">
        <v>11329</v>
      </c>
      <c r="B1326" t="s">
        <v>2</v>
      </c>
      <c r="C1326">
        <v>31</v>
      </c>
      <c r="D1326" s="3">
        <v>147.79999999999998</v>
      </c>
      <c r="E1326" s="3">
        <v>133.4</v>
      </c>
      <c r="F1326" t="s">
        <v>6</v>
      </c>
      <c r="G1326" s="2">
        <v>5327.41</v>
      </c>
      <c r="H1326">
        <v>2</v>
      </c>
      <c r="I1326" t="s">
        <v>5</v>
      </c>
      <c r="J1326" s="1"/>
    </row>
    <row r="1327" spans="1:10" x14ac:dyDescent="0.2">
      <c r="A1327">
        <v>11330</v>
      </c>
      <c r="B1327" t="s">
        <v>3</v>
      </c>
      <c r="C1327">
        <v>33</v>
      </c>
      <c r="D1327" s="3">
        <v>176.1</v>
      </c>
      <c r="E1327" s="3">
        <v>185.9</v>
      </c>
      <c r="F1327" t="s">
        <v>7</v>
      </c>
      <c r="G1327" s="2">
        <v>17904.53</v>
      </c>
      <c r="H1327">
        <v>0</v>
      </c>
      <c r="I1327" t="s">
        <v>4</v>
      </c>
      <c r="J1327" s="1"/>
    </row>
    <row r="1328" spans="1:10" x14ac:dyDescent="0.2">
      <c r="A1328">
        <v>11331</v>
      </c>
      <c r="B1328" t="s">
        <v>3</v>
      </c>
      <c r="C1328">
        <v>31</v>
      </c>
      <c r="D1328" s="3">
        <v>162.6</v>
      </c>
      <c r="E1328" s="3">
        <v>188.7</v>
      </c>
      <c r="F1328" t="s">
        <v>7</v>
      </c>
      <c r="G1328" s="2">
        <v>4441.22</v>
      </c>
      <c r="H1328">
        <v>1</v>
      </c>
      <c r="I1328" t="s">
        <v>5</v>
      </c>
      <c r="J1328" s="1"/>
    </row>
    <row r="1329" spans="1:10" x14ac:dyDescent="0.2">
      <c r="A1329">
        <v>11332</v>
      </c>
      <c r="B1329" t="s">
        <v>1</v>
      </c>
      <c r="C1329">
        <v>30</v>
      </c>
      <c r="D1329" s="3">
        <v>178.5</v>
      </c>
      <c r="E1329" s="3">
        <v>212.79999999999998</v>
      </c>
      <c r="F1329" t="s">
        <v>7</v>
      </c>
      <c r="G1329" s="2">
        <v>18963.179999999997</v>
      </c>
      <c r="H1329">
        <v>1</v>
      </c>
      <c r="I1329" t="s">
        <v>5</v>
      </c>
      <c r="J1329" s="1"/>
    </row>
    <row r="1330" spans="1:10" x14ac:dyDescent="0.2">
      <c r="A1330">
        <v>11333</v>
      </c>
      <c r="B1330" t="s">
        <v>3</v>
      </c>
      <c r="C1330">
        <v>44</v>
      </c>
      <c r="D1330" s="3">
        <v>172.5</v>
      </c>
      <c r="E1330" s="3">
        <v>152</v>
      </c>
      <c r="F1330" t="s">
        <v>7</v>
      </c>
      <c r="G1330" s="2">
        <v>8891.14</v>
      </c>
      <c r="H1330">
        <v>3</v>
      </c>
      <c r="I1330" t="s">
        <v>5</v>
      </c>
      <c r="J1330" s="1"/>
    </row>
    <row r="1331" spans="1:10" x14ac:dyDescent="0.2">
      <c r="A1331">
        <v>11334</v>
      </c>
      <c r="B1331" t="s">
        <v>2</v>
      </c>
      <c r="C1331">
        <v>19</v>
      </c>
      <c r="D1331" s="3">
        <v>177.79999999999998</v>
      </c>
      <c r="E1331" s="3">
        <v>172.7</v>
      </c>
      <c r="F1331" t="s">
        <v>7</v>
      </c>
      <c r="G1331" s="2">
        <v>36219.410000000003</v>
      </c>
      <c r="H1331">
        <v>0</v>
      </c>
      <c r="I1331" t="s">
        <v>4</v>
      </c>
      <c r="J1331" s="1"/>
    </row>
    <row r="1332" spans="1:10" x14ac:dyDescent="0.2">
      <c r="A1332">
        <v>11335</v>
      </c>
      <c r="B1332" t="s">
        <v>3</v>
      </c>
      <c r="C1332">
        <v>26</v>
      </c>
      <c r="D1332" s="3">
        <v>161.29999999999998</v>
      </c>
      <c r="E1332" s="3">
        <v>190</v>
      </c>
      <c r="F1332" t="s">
        <v>7</v>
      </c>
      <c r="G1332" s="2">
        <v>4661.29</v>
      </c>
      <c r="H1332">
        <v>3</v>
      </c>
      <c r="I1332" t="s">
        <v>5</v>
      </c>
      <c r="J1332" s="1"/>
    </row>
    <row r="1333" spans="1:10" x14ac:dyDescent="0.2">
      <c r="A1333">
        <v>11336</v>
      </c>
      <c r="B1333" t="s">
        <v>0</v>
      </c>
      <c r="C1333">
        <v>53</v>
      </c>
      <c r="D1333" s="3">
        <v>160.5</v>
      </c>
      <c r="E1333" s="3">
        <v>191</v>
      </c>
      <c r="F1333" t="s">
        <v>7</v>
      </c>
      <c r="G1333" s="2">
        <v>11253.43</v>
      </c>
      <c r="H1333">
        <v>3</v>
      </c>
      <c r="I1333" t="s">
        <v>5</v>
      </c>
      <c r="J1333" s="1"/>
    </row>
    <row r="1334" spans="1:10" x14ac:dyDescent="0.2">
      <c r="A1334">
        <v>11337</v>
      </c>
      <c r="B1334" t="s">
        <v>0</v>
      </c>
      <c r="C1334">
        <v>32</v>
      </c>
      <c r="D1334" s="3">
        <v>179.6</v>
      </c>
      <c r="E1334" s="3">
        <v>213.6</v>
      </c>
      <c r="F1334" t="s">
        <v>7</v>
      </c>
      <c r="G1334" s="2">
        <v>4076.5</v>
      </c>
      <c r="H1334">
        <v>1</v>
      </c>
      <c r="I1334" t="s">
        <v>5</v>
      </c>
      <c r="J1334" s="1"/>
    </row>
    <row r="1335" spans="1:10" x14ac:dyDescent="0.2">
      <c r="A1335">
        <v>11338</v>
      </c>
      <c r="B1335" t="s">
        <v>2</v>
      </c>
      <c r="C1335">
        <v>59</v>
      </c>
      <c r="D1335" s="3">
        <v>157.9</v>
      </c>
      <c r="E1335" s="3">
        <v>183.2</v>
      </c>
      <c r="F1335" t="s">
        <v>6</v>
      </c>
      <c r="G1335" s="2">
        <v>14382.710000000001</v>
      </c>
      <c r="H1335">
        <v>3</v>
      </c>
      <c r="I1335" t="s">
        <v>5</v>
      </c>
      <c r="J1335" s="1"/>
    </row>
    <row r="1336" spans="1:10" x14ac:dyDescent="0.2">
      <c r="A1336">
        <v>11339</v>
      </c>
      <c r="B1336" t="s">
        <v>0</v>
      </c>
      <c r="C1336">
        <v>26</v>
      </c>
      <c r="D1336" s="3">
        <v>167.6</v>
      </c>
      <c r="E1336" s="3">
        <v>212.5</v>
      </c>
      <c r="F1336" t="s">
        <v>6</v>
      </c>
      <c r="G1336" s="2">
        <v>3987.9300000000003</v>
      </c>
      <c r="H1336">
        <v>2</v>
      </c>
      <c r="I1336" t="s">
        <v>5</v>
      </c>
      <c r="J1336" s="1"/>
    </row>
    <row r="1337" spans="1:10" x14ac:dyDescent="0.2">
      <c r="A1337">
        <v>11340</v>
      </c>
      <c r="B1337" t="s">
        <v>1</v>
      </c>
      <c r="C1337">
        <v>29</v>
      </c>
      <c r="D1337" s="3">
        <v>168.4</v>
      </c>
      <c r="E1337" s="3">
        <v>159.1</v>
      </c>
      <c r="F1337" t="s">
        <v>6</v>
      </c>
      <c r="G1337" s="2">
        <v>3366.67</v>
      </c>
      <c r="H1337">
        <v>0</v>
      </c>
      <c r="I1337" t="s">
        <v>5</v>
      </c>
      <c r="J1337" s="1"/>
    </row>
    <row r="1338" spans="1:10" x14ac:dyDescent="0.2">
      <c r="A1338">
        <v>11341</v>
      </c>
      <c r="B1338" t="s">
        <v>1</v>
      </c>
      <c r="C1338">
        <v>46</v>
      </c>
      <c r="D1338" s="3">
        <v>163.69999999999999</v>
      </c>
      <c r="E1338" s="3">
        <v>218.79999999999998</v>
      </c>
      <c r="F1338" t="s">
        <v>6</v>
      </c>
      <c r="G1338" s="2">
        <v>8232.64</v>
      </c>
      <c r="H1338">
        <v>1</v>
      </c>
      <c r="I1338" t="s">
        <v>5</v>
      </c>
      <c r="J1338" s="1"/>
    </row>
    <row r="1339" spans="1:10" x14ac:dyDescent="0.2">
      <c r="A1339">
        <v>11342</v>
      </c>
      <c r="B1339" t="s">
        <v>1</v>
      </c>
      <c r="C1339">
        <v>27</v>
      </c>
      <c r="D1339" s="3">
        <v>179.2</v>
      </c>
      <c r="E1339" s="3">
        <v>198.4</v>
      </c>
      <c r="F1339" t="s">
        <v>7</v>
      </c>
      <c r="G1339" s="2">
        <v>34806.47</v>
      </c>
      <c r="H1339">
        <v>1</v>
      </c>
      <c r="I1339" t="s">
        <v>4</v>
      </c>
      <c r="J1339" s="1"/>
    </row>
    <row r="1340" spans="1:10" x14ac:dyDescent="0.2">
      <c r="D1340" s="5"/>
    </row>
  </sheetData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7848E-EE30-7544-B296-82D52E425500}">
  <dimension ref="A1:V1339"/>
  <sheetViews>
    <sheetView showGridLines="0" workbookViewId="0">
      <pane ySplit="1" topLeftCell="A1302" activePane="bottomLeft" state="frozen"/>
      <selection pane="bottomLeft" activeCell="G1309" sqref="G1309"/>
    </sheetView>
  </sheetViews>
  <sheetFormatPr baseColWidth="10" defaultColWidth="8.83203125" defaultRowHeight="15" x14ac:dyDescent="0.2"/>
  <cols>
    <col min="1" max="1" width="6.1640625" bestFit="1" customWidth="1"/>
    <col min="2" max="2" width="6.6640625" bestFit="1" customWidth="1"/>
    <col min="3" max="3" width="11.33203125" bestFit="1" customWidth="1"/>
    <col min="4" max="4" width="13.1640625" bestFit="1" customWidth="1"/>
    <col min="5" max="5" width="14.33203125" customWidth="1"/>
    <col min="6" max="6" width="31.33203125" style="2" bestFit="1" customWidth="1"/>
    <col min="9" max="9" width="9.5" bestFit="1" customWidth="1"/>
    <col min="10" max="10" width="13.1640625" bestFit="1" customWidth="1"/>
    <col min="11" max="11" width="13.6640625" bestFit="1" customWidth="1"/>
    <col min="12" max="12" width="13.1640625" bestFit="1" customWidth="1"/>
  </cols>
  <sheetData>
    <row r="1" spans="1:22" s="42" customFormat="1" x14ac:dyDescent="0.2">
      <c r="A1" s="125" t="s">
        <v>9</v>
      </c>
      <c r="B1" s="126" t="s">
        <v>15</v>
      </c>
      <c r="C1" s="126" t="s">
        <v>24</v>
      </c>
      <c r="D1" s="126" t="s">
        <v>20</v>
      </c>
      <c r="E1" s="126" t="s">
        <v>56</v>
      </c>
      <c r="F1" s="127" t="s">
        <v>12</v>
      </c>
      <c r="G1" s="17"/>
      <c r="H1" s="17"/>
      <c r="I1" s="126" t="s">
        <v>23</v>
      </c>
      <c r="J1" s="126" t="s">
        <v>50</v>
      </c>
      <c r="K1" s="126" t="s">
        <v>51</v>
      </c>
      <c r="L1" s="126" t="s">
        <v>52</v>
      </c>
      <c r="N1" s="126" t="s">
        <v>10</v>
      </c>
      <c r="O1" s="126" t="s">
        <v>53</v>
      </c>
      <c r="P1" s="126" t="s">
        <v>11</v>
      </c>
      <c r="Q1" s="126" t="s">
        <v>54</v>
      </c>
      <c r="R1" s="126" t="s">
        <v>55</v>
      </c>
      <c r="T1" s="126" t="s">
        <v>57</v>
      </c>
      <c r="U1" s="126" t="s">
        <v>58</v>
      </c>
      <c r="V1" s="126" t="s">
        <v>59</v>
      </c>
    </row>
    <row r="2" spans="1:22" x14ac:dyDescent="0.2">
      <c r="A2" s="128">
        <v>10004</v>
      </c>
      <c r="B2" s="129">
        <v>28</v>
      </c>
      <c r="C2" s="129">
        <v>0</v>
      </c>
      <c r="D2" s="129">
        <v>1</v>
      </c>
      <c r="E2" s="129">
        <f>IF(AND($R2&gt;=30,$R2&lt;35),1,0)</f>
        <v>1</v>
      </c>
      <c r="F2" s="132">
        <v>4133.6500000000005</v>
      </c>
      <c r="G2" s="32"/>
      <c r="H2" s="32"/>
      <c r="I2" s="129">
        <v>0</v>
      </c>
      <c r="J2" s="130">
        <v>0</v>
      </c>
      <c r="K2" s="130">
        <v>0</v>
      </c>
      <c r="L2" s="130">
        <v>0</v>
      </c>
      <c r="N2" s="129">
        <v>162.1</v>
      </c>
      <c r="O2" s="129">
        <f>N2/100</f>
        <v>1.621</v>
      </c>
      <c r="P2" s="129">
        <v>181.6</v>
      </c>
      <c r="Q2" s="129">
        <f>P2*0.45359237</f>
        <v>82.372374391999998</v>
      </c>
      <c r="R2" s="131">
        <f>Q2/(O2^2)</f>
        <v>31.348412660633624</v>
      </c>
      <c r="T2" s="129">
        <f>IF(AND($R2&gt;=35,$R2&lt;40),1,0)</f>
        <v>0</v>
      </c>
      <c r="U2" s="129">
        <f>IF($R2&gt;40,1,0)</f>
        <v>0</v>
      </c>
      <c r="V2" s="129">
        <f>E2+T2+U2</f>
        <v>1</v>
      </c>
    </row>
    <row r="3" spans="1:22" x14ac:dyDescent="0.2">
      <c r="A3" s="133">
        <v>10005</v>
      </c>
      <c r="B3" s="134">
        <v>28</v>
      </c>
      <c r="C3" s="134">
        <v>0</v>
      </c>
      <c r="D3" s="134">
        <v>1</v>
      </c>
      <c r="E3" s="134">
        <f>IF(AND($R3&gt;=30,$R3&lt;35),1,0)</f>
        <v>0</v>
      </c>
      <c r="F3" s="137">
        <v>23288.929999999997</v>
      </c>
      <c r="G3" s="32"/>
      <c r="H3" s="32"/>
      <c r="I3" s="134">
        <v>0</v>
      </c>
      <c r="J3" s="135">
        <v>1</v>
      </c>
      <c r="K3" s="135">
        <v>0</v>
      </c>
      <c r="L3" s="135">
        <v>0</v>
      </c>
      <c r="N3" s="134">
        <v>161.4</v>
      </c>
      <c r="O3" s="134">
        <f t="shared" ref="O3:O66" si="0">N3/100</f>
        <v>1.6140000000000001</v>
      </c>
      <c r="P3" s="134">
        <v>165.29999999999998</v>
      </c>
      <c r="Q3" s="134">
        <f t="shared" ref="Q3:Q66" si="1">P3*0.45359237</f>
        <v>74.978818760999999</v>
      </c>
      <c r="R3" s="136">
        <f>Q3/(O3^2)</f>
        <v>28.782700150403297</v>
      </c>
      <c r="T3" s="134">
        <f>IF(AND($R3&gt;=35,$R3&lt;40),1,0)</f>
        <v>0</v>
      </c>
      <c r="U3" s="134">
        <f>IF($R3&gt;40,1,0)</f>
        <v>0</v>
      </c>
      <c r="V3" s="134">
        <f>E3+T3+U3</f>
        <v>0</v>
      </c>
    </row>
    <row r="4" spans="1:22" x14ac:dyDescent="0.2">
      <c r="A4" s="128">
        <v>10006</v>
      </c>
      <c r="B4" s="129">
        <v>25</v>
      </c>
      <c r="C4" s="129">
        <v>0</v>
      </c>
      <c r="D4" s="129">
        <v>0</v>
      </c>
      <c r="E4" s="129">
        <f>IF(AND($R4&gt;=30,$R4&lt;35),1,0)</f>
        <v>1</v>
      </c>
      <c r="F4" s="132">
        <v>3021.8100000000004</v>
      </c>
      <c r="G4" s="32"/>
      <c r="H4" s="32"/>
      <c r="I4" s="129">
        <v>0</v>
      </c>
      <c r="J4" s="130">
        <v>0</v>
      </c>
      <c r="K4" s="130">
        <v>0</v>
      </c>
      <c r="L4" s="130">
        <v>0</v>
      </c>
      <c r="N4" s="129">
        <v>165.6</v>
      </c>
      <c r="O4" s="129">
        <f t="shared" si="0"/>
        <v>1.6559999999999999</v>
      </c>
      <c r="P4" s="129">
        <v>183.1</v>
      </c>
      <c r="Q4" s="129">
        <f t="shared" si="1"/>
        <v>83.052762947000005</v>
      </c>
      <c r="R4" s="131">
        <f>Q4/(O4^2)</f>
        <v>30.285407385163602</v>
      </c>
      <c r="T4" s="129">
        <f>IF(AND($R4&gt;=35,$R4&lt;40),1,0)</f>
        <v>0</v>
      </c>
      <c r="U4" s="129">
        <f>IF($R4&gt;40,1,0)</f>
        <v>0</v>
      </c>
      <c r="V4" s="129">
        <f>E4+T4+U4</f>
        <v>1</v>
      </c>
    </row>
    <row r="5" spans="1:22" x14ac:dyDescent="0.2">
      <c r="A5" s="133">
        <v>10007</v>
      </c>
      <c r="B5" s="134">
        <v>48</v>
      </c>
      <c r="C5" s="134">
        <v>0</v>
      </c>
      <c r="D5" s="134">
        <v>0</v>
      </c>
      <c r="E5" s="134">
        <f>IF(AND($R5&gt;=30,$R5&lt;35),1,0)</f>
        <v>0</v>
      </c>
      <c r="F5" s="137">
        <v>8277.5300000000007</v>
      </c>
      <c r="G5" s="32"/>
      <c r="H5" s="32"/>
      <c r="I5" s="134">
        <v>0</v>
      </c>
      <c r="J5" s="135">
        <v>0</v>
      </c>
      <c r="K5" s="135">
        <v>1</v>
      </c>
      <c r="L5" s="135">
        <v>0</v>
      </c>
      <c r="N5" s="134">
        <v>172.4</v>
      </c>
      <c r="O5" s="134">
        <f t="shared" si="0"/>
        <v>1.724</v>
      </c>
      <c r="P5" s="134">
        <v>232.79999999999998</v>
      </c>
      <c r="Q5" s="134">
        <f t="shared" si="1"/>
        <v>105.596303736</v>
      </c>
      <c r="R5" s="136">
        <f>Q5/(O5^2)</f>
        <v>35.528280874349299</v>
      </c>
      <c r="T5" s="134">
        <f>IF(AND($R5&gt;=35,$R5&lt;40),1,0)</f>
        <v>1</v>
      </c>
      <c r="U5" s="134">
        <f>IF($R5&gt;40,1,0)</f>
        <v>0</v>
      </c>
      <c r="V5" s="134">
        <f>E5+T5+U5</f>
        <v>1</v>
      </c>
    </row>
    <row r="6" spans="1:22" x14ac:dyDescent="0.2">
      <c r="A6" s="128">
        <v>10008</v>
      </c>
      <c r="B6" s="129">
        <v>59</v>
      </c>
      <c r="C6" s="129">
        <v>0</v>
      </c>
      <c r="D6" s="129">
        <v>1</v>
      </c>
      <c r="E6" s="129">
        <f>IF(AND($R6&gt;=30,$R6&lt;35),1,0)</f>
        <v>0</v>
      </c>
      <c r="F6" s="132">
        <v>28287.899999999998</v>
      </c>
      <c r="G6" s="32"/>
      <c r="H6" s="32"/>
      <c r="I6" s="129">
        <v>0</v>
      </c>
      <c r="J6" s="130">
        <v>0</v>
      </c>
      <c r="K6" s="130">
        <v>0</v>
      </c>
      <c r="L6" s="130">
        <v>1</v>
      </c>
      <c r="N6" s="129">
        <v>167.9</v>
      </c>
      <c r="O6" s="129">
        <f t="shared" si="0"/>
        <v>1.679</v>
      </c>
      <c r="P6" s="129">
        <v>167.1</v>
      </c>
      <c r="Q6" s="129">
        <f t="shared" si="1"/>
        <v>75.795285027000006</v>
      </c>
      <c r="R6" s="131">
        <f>Q6/(O6^2)</f>
        <v>26.886904102139699</v>
      </c>
      <c r="T6" s="129">
        <f>IF(AND($R6&gt;=35,$R6&lt;40),1,0)</f>
        <v>0</v>
      </c>
      <c r="U6" s="129">
        <f>IF($R6&gt;40,1,0)</f>
        <v>0</v>
      </c>
      <c r="V6" s="129">
        <f>E6+T6+U6</f>
        <v>0</v>
      </c>
    </row>
    <row r="7" spans="1:22" x14ac:dyDescent="0.2">
      <c r="A7" s="133">
        <v>10009</v>
      </c>
      <c r="B7" s="134">
        <v>40</v>
      </c>
      <c r="C7" s="134">
        <v>1</v>
      </c>
      <c r="D7" s="134">
        <v>2</v>
      </c>
      <c r="E7" s="134">
        <f>IF(AND($R7&gt;=30,$R7&lt;35),1,0)</f>
        <v>0</v>
      </c>
      <c r="F7" s="137">
        <v>19444.269999999997</v>
      </c>
      <c r="G7" s="32"/>
      <c r="H7" s="32"/>
      <c r="I7" s="134">
        <v>0</v>
      </c>
      <c r="J7" s="135">
        <v>0</v>
      </c>
      <c r="K7" s="135">
        <v>0</v>
      </c>
      <c r="L7" s="135">
        <v>1</v>
      </c>
      <c r="N7" s="134">
        <v>174.79999999999998</v>
      </c>
      <c r="O7" s="134">
        <f t="shared" si="0"/>
        <v>1.7479999999999998</v>
      </c>
      <c r="P7" s="134">
        <v>188.79999999999998</v>
      </c>
      <c r="Q7" s="134">
        <f t="shared" si="1"/>
        <v>85.638239455999994</v>
      </c>
      <c r="R7" s="136">
        <f>Q7/(O7^2)</f>
        <v>28.027533086521903</v>
      </c>
      <c r="T7" s="134">
        <f>IF(AND($R7&gt;=35,$R7&lt;40),1,0)</f>
        <v>0</v>
      </c>
      <c r="U7" s="134">
        <f>IF($R7&gt;40,1,0)</f>
        <v>0</v>
      </c>
      <c r="V7" s="134">
        <f>E7+T7+U7</f>
        <v>0</v>
      </c>
    </row>
    <row r="8" spans="1:22" x14ac:dyDescent="0.2">
      <c r="A8" s="128">
        <v>10010</v>
      </c>
      <c r="B8" s="129">
        <v>35</v>
      </c>
      <c r="C8" s="129">
        <v>0</v>
      </c>
      <c r="D8" s="129">
        <v>2</v>
      </c>
      <c r="E8" s="129">
        <f>IF(AND($R8&gt;=30,$R8&lt;35),1,0)</f>
        <v>0</v>
      </c>
      <c r="F8" s="132">
        <v>5836.5300000000007</v>
      </c>
      <c r="G8" s="32"/>
      <c r="H8" s="32"/>
      <c r="I8" s="129">
        <v>0</v>
      </c>
      <c r="J8" s="130">
        <v>0</v>
      </c>
      <c r="K8" s="130">
        <v>0</v>
      </c>
      <c r="L8" s="130">
        <v>1</v>
      </c>
      <c r="N8" s="129">
        <v>177</v>
      </c>
      <c r="O8" s="129">
        <f t="shared" si="0"/>
        <v>1.77</v>
      </c>
      <c r="P8" s="129">
        <v>178.4</v>
      </c>
      <c r="Q8" s="129">
        <f t="shared" si="1"/>
        <v>80.920878808000012</v>
      </c>
      <c r="R8" s="131">
        <f>Q8/(O8^2)</f>
        <v>25.829384534456896</v>
      </c>
      <c r="T8" s="129">
        <f>IF(AND($R8&gt;=35,$R8&lt;40),1,0)</f>
        <v>0</v>
      </c>
      <c r="U8" s="129">
        <f>IF($R8&gt;40,1,0)</f>
        <v>0</v>
      </c>
      <c r="V8" s="129">
        <f>E8+T8+U8</f>
        <v>0</v>
      </c>
    </row>
    <row r="9" spans="1:22" x14ac:dyDescent="0.2">
      <c r="A9" s="133">
        <v>10012</v>
      </c>
      <c r="B9" s="134">
        <v>55</v>
      </c>
      <c r="C9" s="134">
        <v>0</v>
      </c>
      <c r="D9" s="134">
        <v>2</v>
      </c>
      <c r="E9" s="134">
        <f>IF(AND($R9&gt;=30,$R9&lt;35),1,0)</f>
        <v>0</v>
      </c>
      <c r="F9" s="137">
        <v>12268.64</v>
      </c>
      <c r="G9" s="32"/>
      <c r="H9" s="32"/>
      <c r="I9" s="134">
        <v>0</v>
      </c>
      <c r="J9" s="135">
        <v>0</v>
      </c>
      <c r="K9" s="135">
        <v>0</v>
      </c>
      <c r="L9" s="135">
        <v>0</v>
      </c>
      <c r="N9" s="134">
        <v>162</v>
      </c>
      <c r="O9" s="134">
        <f t="shared" si="0"/>
        <v>1.62</v>
      </c>
      <c r="P9" s="134">
        <v>159.69999999999999</v>
      </c>
      <c r="Q9" s="134">
        <f t="shared" si="1"/>
        <v>72.438701488999996</v>
      </c>
      <c r="R9" s="136">
        <f>Q9/(O9^2)</f>
        <v>27.6020048350099</v>
      </c>
      <c r="T9" s="134">
        <f>IF(AND($R9&gt;=35,$R9&lt;40),1,0)</f>
        <v>0</v>
      </c>
      <c r="U9" s="134">
        <f>IF($R9&gt;40,1,0)</f>
        <v>0</v>
      </c>
      <c r="V9" s="134">
        <f>E9+T9+U9</f>
        <v>0</v>
      </c>
    </row>
    <row r="10" spans="1:22" x14ac:dyDescent="0.2">
      <c r="A10" s="128">
        <v>10017</v>
      </c>
      <c r="B10" s="129">
        <v>47</v>
      </c>
      <c r="C10" s="129">
        <v>1</v>
      </c>
      <c r="D10" s="129">
        <v>2</v>
      </c>
      <c r="E10" s="129">
        <f>IF(AND($R10&gt;=30,$R10&lt;35),1,0)</f>
        <v>0</v>
      </c>
      <c r="F10" s="132">
        <v>24535.699999999997</v>
      </c>
      <c r="G10" s="32"/>
      <c r="H10" s="32"/>
      <c r="I10" s="129">
        <v>0</v>
      </c>
      <c r="J10" s="130">
        <v>0</v>
      </c>
      <c r="K10" s="130">
        <v>0</v>
      </c>
      <c r="L10" s="130">
        <v>0</v>
      </c>
      <c r="N10" s="129">
        <v>173.7</v>
      </c>
      <c r="O10" s="129">
        <f t="shared" si="0"/>
        <v>1.7369999999999999</v>
      </c>
      <c r="P10" s="129">
        <v>240</v>
      </c>
      <c r="Q10" s="129">
        <f t="shared" si="1"/>
        <v>108.86216880000001</v>
      </c>
      <c r="R10" s="131">
        <f>Q10/(O10^2)</f>
        <v>36.080898617213691</v>
      </c>
      <c r="T10" s="129">
        <f>IF(AND($R10&gt;=35,$R10&lt;40),1,0)</f>
        <v>1</v>
      </c>
      <c r="U10" s="129">
        <f>IF($R10&gt;40,1,0)</f>
        <v>0</v>
      </c>
      <c r="V10" s="129">
        <f>E10+T10+U10</f>
        <v>1</v>
      </c>
    </row>
    <row r="11" spans="1:22" x14ac:dyDescent="0.2">
      <c r="A11" s="133">
        <v>10019</v>
      </c>
      <c r="B11" s="134">
        <v>29</v>
      </c>
      <c r="C11" s="134">
        <v>1</v>
      </c>
      <c r="D11" s="134">
        <v>0</v>
      </c>
      <c r="E11" s="134">
        <f>IF(AND($R11&gt;=30,$R11&lt;35),1,0)</f>
        <v>0</v>
      </c>
      <c r="F11" s="137">
        <v>16115.31</v>
      </c>
      <c r="G11" s="32"/>
      <c r="H11" s="32"/>
      <c r="I11" s="134">
        <v>0</v>
      </c>
      <c r="J11" s="135">
        <v>1</v>
      </c>
      <c r="K11" s="135">
        <v>0</v>
      </c>
      <c r="L11" s="135">
        <v>0</v>
      </c>
      <c r="N11" s="134">
        <v>170.5</v>
      </c>
      <c r="O11" s="134">
        <f t="shared" si="0"/>
        <v>1.7050000000000001</v>
      </c>
      <c r="P11" s="134">
        <v>164.1</v>
      </c>
      <c r="Q11" s="134">
        <f t="shared" si="1"/>
        <v>74.434507917000005</v>
      </c>
      <c r="R11" s="136">
        <f>Q11/(O11^2)</f>
        <v>25.605045679689717</v>
      </c>
      <c r="T11" s="134">
        <f>IF(AND($R11&gt;=35,$R11&lt;40),1,0)</f>
        <v>0</v>
      </c>
      <c r="U11" s="134">
        <f>IF($R11&gt;40,1,0)</f>
        <v>0</v>
      </c>
      <c r="V11" s="134">
        <f>E11+T11+U11</f>
        <v>0</v>
      </c>
    </row>
    <row r="12" spans="1:22" x14ac:dyDescent="0.2">
      <c r="A12" s="128">
        <v>10022</v>
      </c>
      <c r="B12" s="129">
        <v>33</v>
      </c>
      <c r="C12" s="129">
        <v>1</v>
      </c>
      <c r="D12" s="129">
        <v>2</v>
      </c>
      <c r="E12" s="129">
        <f>IF(AND($R12&gt;=30,$R12&lt;35),1,0)</f>
        <v>0</v>
      </c>
      <c r="F12" s="132">
        <v>16776.309999999998</v>
      </c>
      <c r="G12" s="32"/>
      <c r="H12" s="32"/>
      <c r="I12" s="129">
        <v>0</v>
      </c>
      <c r="J12" s="130">
        <v>1</v>
      </c>
      <c r="K12" s="130">
        <v>0</v>
      </c>
      <c r="L12" s="130">
        <v>0</v>
      </c>
      <c r="N12" s="129">
        <v>176.2</v>
      </c>
      <c r="O12" s="129">
        <f t="shared" si="0"/>
        <v>1.7619999999999998</v>
      </c>
      <c r="P12" s="129">
        <v>159.5</v>
      </c>
      <c r="Q12" s="129">
        <f t="shared" si="1"/>
        <v>72.347983014999997</v>
      </c>
      <c r="R12" s="131">
        <f>Q12/(O12^2)</f>
        <v>23.303149415842853</v>
      </c>
      <c r="T12" s="129">
        <f>IF(AND($R12&gt;=35,$R12&lt;40),1,0)</f>
        <v>0</v>
      </c>
      <c r="U12" s="129">
        <f>IF($R12&gt;40,1,0)</f>
        <v>0</v>
      </c>
      <c r="V12" s="129">
        <f>E12+T12+U12</f>
        <v>0</v>
      </c>
    </row>
    <row r="13" spans="1:22" x14ac:dyDescent="0.2">
      <c r="A13" s="133">
        <v>10023</v>
      </c>
      <c r="B13" s="134">
        <v>51</v>
      </c>
      <c r="C13" s="134">
        <v>0</v>
      </c>
      <c r="D13" s="134">
        <v>1</v>
      </c>
      <c r="E13" s="134">
        <f>IF(AND($R13&gt;=30,$R13&lt;35),1,0)</f>
        <v>0</v>
      </c>
      <c r="F13" s="137">
        <v>9855.14</v>
      </c>
      <c r="G13" s="32"/>
      <c r="H13" s="32"/>
      <c r="I13" s="134">
        <v>0</v>
      </c>
      <c r="J13" s="135">
        <v>0</v>
      </c>
      <c r="K13" s="135">
        <v>0</v>
      </c>
      <c r="L13" s="135">
        <v>1</v>
      </c>
      <c r="N13" s="134">
        <v>158.79999999999998</v>
      </c>
      <c r="O13" s="134">
        <f t="shared" si="0"/>
        <v>1.5879999999999999</v>
      </c>
      <c r="P13" s="134">
        <v>200.1</v>
      </c>
      <c r="Q13" s="134">
        <f t="shared" si="1"/>
        <v>90.763833237</v>
      </c>
      <c r="R13" s="136">
        <f>Q13/(O13^2)</f>
        <v>35.992485056770242</v>
      </c>
      <c r="T13" s="134">
        <f>IF(AND($R13&gt;=35,$R13&lt;40),1,0)</f>
        <v>1</v>
      </c>
      <c r="U13" s="134">
        <f>IF($R13&gt;40,1,0)</f>
        <v>0</v>
      </c>
      <c r="V13" s="134">
        <f>E13+T13+U13</f>
        <v>1</v>
      </c>
    </row>
    <row r="14" spans="1:22" x14ac:dyDescent="0.2">
      <c r="A14" s="128">
        <v>10024</v>
      </c>
      <c r="B14" s="129">
        <v>40</v>
      </c>
      <c r="C14" s="129">
        <v>0</v>
      </c>
      <c r="D14" s="129">
        <v>1</v>
      </c>
      <c r="E14" s="129">
        <f>IF(AND($R14&gt;=30,$R14&lt;35),1,0)</f>
        <v>0</v>
      </c>
      <c r="F14" s="132">
        <v>6500.24</v>
      </c>
      <c r="G14" s="32"/>
      <c r="H14" s="32"/>
      <c r="I14" s="129">
        <v>0</v>
      </c>
      <c r="J14" s="130">
        <v>0</v>
      </c>
      <c r="K14" s="130">
        <v>0</v>
      </c>
      <c r="L14" s="130">
        <v>1</v>
      </c>
      <c r="N14" s="129">
        <v>164.7</v>
      </c>
      <c r="O14" s="129">
        <f t="shared" si="0"/>
        <v>1.6469999999999998</v>
      </c>
      <c r="P14" s="129">
        <v>132.79999999999998</v>
      </c>
      <c r="Q14" s="129">
        <f t="shared" si="1"/>
        <v>60.237066735999996</v>
      </c>
      <c r="R14" s="131">
        <f>Q14/(O14^2)</f>
        <v>22.206321197046833</v>
      </c>
      <c r="T14" s="129">
        <f>IF(AND($R14&gt;=35,$R14&lt;40),1,0)</f>
        <v>0</v>
      </c>
      <c r="U14" s="129">
        <f>IF($R14&gt;40,1,0)</f>
        <v>0</v>
      </c>
      <c r="V14" s="129">
        <f>E14+T14+U14</f>
        <v>0</v>
      </c>
    </row>
    <row r="15" spans="1:22" x14ac:dyDescent="0.2">
      <c r="A15" s="133">
        <v>10025</v>
      </c>
      <c r="B15" s="134">
        <v>53</v>
      </c>
      <c r="C15" s="134">
        <v>0</v>
      </c>
      <c r="D15" s="134">
        <v>2</v>
      </c>
      <c r="E15" s="134">
        <f>IF(AND($R15&gt;=30,$R15&lt;35),1,0)</f>
        <v>0</v>
      </c>
      <c r="F15" s="137">
        <v>29186.489999999998</v>
      </c>
      <c r="G15" s="32"/>
      <c r="H15" s="32"/>
      <c r="I15" s="134">
        <v>0</v>
      </c>
      <c r="J15" s="135">
        <v>1</v>
      </c>
      <c r="K15" s="135">
        <v>0</v>
      </c>
      <c r="L15" s="135">
        <v>0</v>
      </c>
      <c r="N15" s="134">
        <v>157.29999999999998</v>
      </c>
      <c r="O15" s="134">
        <f t="shared" si="0"/>
        <v>1.5729999999999997</v>
      </c>
      <c r="P15" s="134">
        <v>146.5</v>
      </c>
      <c r="Q15" s="134">
        <f t="shared" si="1"/>
        <v>66.451282204999998</v>
      </c>
      <c r="R15" s="136">
        <f>Q15/(O15^2)</f>
        <v>26.856283948092603</v>
      </c>
      <c r="T15" s="134">
        <f>IF(AND($R15&gt;=35,$R15&lt;40),1,0)</f>
        <v>0</v>
      </c>
      <c r="U15" s="134">
        <f>IF($R15&gt;40,1,0)</f>
        <v>0</v>
      </c>
      <c r="V15" s="134">
        <f>E15+T15+U15</f>
        <v>0</v>
      </c>
    </row>
    <row r="16" spans="1:22" x14ac:dyDescent="0.2">
      <c r="A16" s="128">
        <v>10026</v>
      </c>
      <c r="B16" s="129">
        <v>42</v>
      </c>
      <c r="C16" s="129">
        <v>0</v>
      </c>
      <c r="D16" s="129">
        <v>2</v>
      </c>
      <c r="E16" s="129">
        <f>IF(AND($R16&gt;=30,$R16&lt;35),1,0)</f>
        <v>0</v>
      </c>
      <c r="F16" s="132">
        <v>8017.0700000000006</v>
      </c>
      <c r="G16" s="32"/>
      <c r="H16" s="32"/>
      <c r="I16" s="129">
        <v>0</v>
      </c>
      <c r="J16" s="130">
        <v>0</v>
      </c>
      <c r="K16" s="130">
        <v>0</v>
      </c>
      <c r="L16" s="130">
        <v>0</v>
      </c>
      <c r="N16" s="129">
        <v>164.79999999999998</v>
      </c>
      <c r="O16" s="129">
        <f t="shared" si="0"/>
        <v>1.6479999999999999</v>
      </c>
      <c r="P16" s="129">
        <v>177.1</v>
      </c>
      <c r="Q16" s="129">
        <f t="shared" si="1"/>
        <v>80.331208727000003</v>
      </c>
      <c r="R16" s="131">
        <f>Q16/(O16^2)</f>
        <v>29.578073719468733</v>
      </c>
      <c r="T16" s="129">
        <f>IF(AND($R16&gt;=35,$R16&lt;40),1,0)</f>
        <v>0</v>
      </c>
      <c r="U16" s="129">
        <f>IF($R16&gt;40,1,0)</f>
        <v>0</v>
      </c>
      <c r="V16" s="129">
        <f>E16+T16+U16</f>
        <v>0</v>
      </c>
    </row>
    <row r="17" spans="1:22" x14ac:dyDescent="0.2">
      <c r="A17" s="133">
        <v>10027</v>
      </c>
      <c r="B17" s="134">
        <v>21</v>
      </c>
      <c r="C17" s="134">
        <v>0</v>
      </c>
      <c r="D17" s="134">
        <v>0</v>
      </c>
      <c r="E17" s="134">
        <f>IF(AND($R17&gt;=30,$R17&lt;35),1,0)</f>
        <v>0</v>
      </c>
      <c r="F17" s="137">
        <v>2585.86</v>
      </c>
      <c r="G17" s="32"/>
      <c r="H17" s="32"/>
      <c r="I17" s="134">
        <v>0</v>
      </c>
      <c r="J17" s="135">
        <v>1</v>
      </c>
      <c r="K17" s="135">
        <v>0</v>
      </c>
      <c r="L17" s="135">
        <v>0</v>
      </c>
      <c r="N17" s="134">
        <v>171.7</v>
      </c>
      <c r="O17" s="134">
        <f t="shared" si="0"/>
        <v>1.7169999999999999</v>
      </c>
      <c r="P17" s="134">
        <v>152.4</v>
      </c>
      <c r="Q17" s="134">
        <f t="shared" si="1"/>
        <v>69.127477188</v>
      </c>
      <c r="R17" s="136">
        <f>Q17/(O17^2)</f>
        <v>23.448232800298772</v>
      </c>
      <c r="T17" s="134">
        <f>IF(AND($R17&gt;=35,$R17&lt;40),1,0)</f>
        <v>0</v>
      </c>
      <c r="U17" s="134">
        <f>IF($R17&gt;40,1,0)</f>
        <v>0</v>
      </c>
      <c r="V17" s="134">
        <f>E17+T17+U17</f>
        <v>0</v>
      </c>
    </row>
    <row r="18" spans="1:22" x14ac:dyDescent="0.2">
      <c r="A18" s="128">
        <v>10029</v>
      </c>
      <c r="B18" s="129">
        <v>53</v>
      </c>
      <c r="C18" s="129">
        <v>0</v>
      </c>
      <c r="D18" s="129">
        <v>3</v>
      </c>
      <c r="E18" s="129">
        <f>IF(AND($R18&gt;=30,$R18&lt;35),1,0)</f>
        <v>1</v>
      </c>
      <c r="F18" s="132">
        <v>11741.73</v>
      </c>
      <c r="G18" s="32"/>
      <c r="H18" s="32"/>
      <c r="I18" s="129">
        <v>0</v>
      </c>
      <c r="J18" s="130">
        <v>0</v>
      </c>
      <c r="K18" s="130">
        <v>1</v>
      </c>
      <c r="L18" s="130">
        <v>0</v>
      </c>
      <c r="N18" s="129">
        <v>170.29999999999998</v>
      </c>
      <c r="O18" s="129">
        <f t="shared" si="0"/>
        <v>1.7029999999999998</v>
      </c>
      <c r="P18" s="129">
        <v>206.5</v>
      </c>
      <c r="Q18" s="129">
        <f t="shared" si="1"/>
        <v>93.666824405</v>
      </c>
      <c r="R18" s="131">
        <f>Q18/(O18^2)</f>
        <v>32.296577386319406</v>
      </c>
      <c r="T18" s="129">
        <f>IF(AND($R18&gt;=35,$R18&lt;40),1,0)</f>
        <v>0</v>
      </c>
      <c r="U18" s="129">
        <f>IF($R18&gt;40,1,0)</f>
        <v>0</v>
      </c>
      <c r="V18" s="129">
        <f>E18+T18+U18</f>
        <v>1</v>
      </c>
    </row>
    <row r="19" spans="1:22" x14ac:dyDescent="0.2">
      <c r="A19" s="133">
        <v>10034</v>
      </c>
      <c r="B19" s="134">
        <v>54</v>
      </c>
      <c r="C19" s="134">
        <v>0</v>
      </c>
      <c r="D19" s="134">
        <v>3</v>
      </c>
      <c r="E19" s="134">
        <f>IF(AND($R19&gt;=30,$R19&lt;35),1,0)</f>
        <v>0</v>
      </c>
      <c r="F19" s="137">
        <v>12479.710000000001</v>
      </c>
      <c r="G19" s="32"/>
      <c r="H19" s="32"/>
      <c r="I19" s="134">
        <v>0</v>
      </c>
      <c r="J19" s="135">
        <v>0</v>
      </c>
      <c r="K19" s="135">
        <v>0</v>
      </c>
      <c r="L19" s="135">
        <v>0</v>
      </c>
      <c r="N19" s="134">
        <v>164.6</v>
      </c>
      <c r="O19" s="134">
        <f t="shared" si="0"/>
        <v>1.6459999999999999</v>
      </c>
      <c r="P19" s="134">
        <v>175.9</v>
      </c>
      <c r="Q19" s="134">
        <f t="shared" si="1"/>
        <v>79.786897883000009</v>
      </c>
      <c r="R19" s="136">
        <f>Q19/(O19^2)</f>
        <v>29.449092642940141</v>
      </c>
      <c r="T19" s="134">
        <f>IF(AND($R19&gt;=35,$R19&lt;40),1,0)</f>
        <v>0</v>
      </c>
      <c r="U19" s="134">
        <f>IF($R19&gt;40,1,0)</f>
        <v>0</v>
      </c>
      <c r="V19" s="134">
        <f>E19+T19+U19</f>
        <v>0</v>
      </c>
    </row>
    <row r="20" spans="1:22" x14ac:dyDescent="0.2">
      <c r="A20" s="128">
        <v>10035</v>
      </c>
      <c r="B20" s="129">
        <v>44</v>
      </c>
      <c r="C20" s="129">
        <v>1</v>
      </c>
      <c r="D20" s="129">
        <v>1</v>
      </c>
      <c r="E20" s="129">
        <f>IF(AND($R20&gt;=30,$R20&lt;35),1,0)</f>
        <v>0</v>
      </c>
      <c r="F20" s="132">
        <v>19594.809999999998</v>
      </c>
      <c r="G20" s="32"/>
      <c r="H20" s="32"/>
      <c r="I20" s="129">
        <v>0</v>
      </c>
      <c r="J20" s="130">
        <v>1</v>
      </c>
      <c r="K20" s="130">
        <v>0</v>
      </c>
      <c r="L20" s="130">
        <v>0</v>
      </c>
      <c r="N20" s="129">
        <v>157.29999999999998</v>
      </c>
      <c r="O20" s="129">
        <f t="shared" si="0"/>
        <v>1.5729999999999997</v>
      </c>
      <c r="P20" s="129">
        <v>129.29999999999998</v>
      </c>
      <c r="Q20" s="129">
        <f t="shared" si="1"/>
        <v>58.649493440999997</v>
      </c>
      <c r="R20" s="131">
        <f>Q20/(O20^2)</f>
        <v>23.70319122517661</v>
      </c>
      <c r="T20" s="129">
        <f>IF(AND($R20&gt;=35,$R20&lt;40),1,0)</f>
        <v>0</v>
      </c>
      <c r="U20" s="129">
        <f>IF($R20&gt;40,1,0)</f>
        <v>0</v>
      </c>
      <c r="V20" s="129">
        <f>E20+T20+U20</f>
        <v>0</v>
      </c>
    </row>
    <row r="21" spans="1:22" x14ac:dyDescent="0.2">
      <c r="A21" s="133">
        <v>10036</v>
      </c>
      <c r="B21" s="134">
        <v>21</v>
      </c>
      <c r="C21" s="134">
        <v>0</v>
      </c>
      <c r="D21" s="134">
        <v>0</v>
      </c>
      <c r="E21" s="134">
        <f>IF(AND($R21&gt;=30,$R21&lt;35),1,0)</f>
        <v>0</v>
      </c>
      <c r="F21" s="137">
        <v>2020.18</v>
      </c>
      <c r="G21" s="32"/>
      <c r="H21" s="32"/>
      <c r="I21" s="134">
        <v>0</v>
      </c>
      <c r="J21" s="135">
        <v>0</v>
      </c>
      <c r="K21" s="135">
        <v>1</v>
      </c>
      <c r="L21" s="135">
        <v>0</v>
      </c>
      <c r="N21" s="134">
        <v>185.79999999999998</v>
      </c>
      <c r="O21" s="134">
        <f t="shared" si="0"/>
        <v>1.8579999999999999</v>
      </c>
      <c r="P21" s="134">
        <v>268.70000000000005</v>
      </c>
      <c r="Q21" s="134">
        <f t="shared" si="1"/>
        <v>121.88026981900002</v>
      </c>
      <c r="R21" s="136">
        <f>Q21/(O21^2)</f>
        <v>35.305469212644603</v>
      </c>
      <c r="T21" s="134">
        <f>IF(AND($R21&gt;=35,$R21&lt;40),1,0)</f>
        <v>1</v>
      </c>
      <c r="U21" s="134">
        <f>IF($R21&gt;40,1,0)</f>
        <v>0</v>
      </c>
      <c r="V21" s="134">
        <f>E21+T21+U21</f>
        <v>1</v>
      </c>
    </row>
    <row r="22" spans="1:22" x14ac:dyDescent="0.2">
      <c r="A22" s="128">
        <v>10039</v>
      </c>
      <c r="B22" s="129">
        <v>27</v>
      </c>
      <c r="C22" s="129">
        <v>0</v>
      </c>
      <c r="D22" s="129">
        <v>1</v>
      </c>
      <c r="E22" s="129">
        <f>IF(AND($R22&gt;=30,$R22&lt;35),1,0)</f>
        <v>0</v>
      </c>
      <c r="F22" s="132">
        <v>3956.0800000000004</v>
      </c>
      <c r="G22" s="32"/>
      <c r="H22" s="32"/>
      <c r="I22" s="129">
        <v>0</v>
      </c>
      <c r="J22" s="130">
        <v>0</v>
      </c>
      <c r="K22" s="130">
        <v>0</v>
      </c>
      <c r="L22" s="130">
        <v>0</v>
      </c>
      <c r="N22" s="129">
        <v>176.9</v>
      </c>
      <c r="O22" s="129">
        <f t="shared" si="0"/>
        <v>1.7690000000000001</v>
      </c>
      <c r="P22" s="129">
        <v>173.9</v>
      </c>
      <c r="Q22" s="129">
        <f t="shared" si="1"/>
        <v>78.879713143000004</v>
      </c>
      <c r="R22" s="131">
        <f>Q22/(O22^2)</f>
        <v>25.206332264957606</v>
      </c>
      <c r="T22" s="129">
        <f>IF(AND($R22&gt;=35,$R22&lt;40),1,0)</f>
        <v>0</v>
      </c>
      <c r="U22" s="129">
        <f>IF($R22&gt;40,1,0)</f>
        <v>0</v>
      </c>
      <c r="V22" s="129">
        <f>E22+T22+U22</f>
        <v>0</v>
      </c>
    </row>
    <row r="23" spans="1:22" x14ac:dyDescent="0.2">
      <c r="A23" s="133">
        <v>10040</v>
      </c>
      <c r="B23" s="134">
        <v>18</v>
      </c>
      <c r="C23" s="134">
        <v>0</v>
      </c>
      <c r="D23" s="134">
        <v>2</v>
      </c>
      <c r="E23" s="134">
        <f>IF(AND($R23&gt;=30,$R23&lt;35),1,0)</f>
        <v>1</v>
      </c>
      <c r="F23" s="137">
        <v>3393.36</v>
      </c>
      <c r="G23" s="32"/>
      <c r="H23" s="32"/>
      <c r="I23" s="134">
        <v>0</v>
      </c>
      <c r="J23" s="135">
        <v>1</v>
      </c>
      <c r="K23" s="135">
        <v>0</v>
      </c>
      <c r="L23" s="135">
        <v>0</v>
      </c>
      <c r="N23" s="134">
        <v>155.6</v>
      </c>
      <c r="O23" s="134">
        <f t="shared" si="0"/>
        <v>1.556</v>
      </c>
      <c r="P23" s="134">
        <v>180.4</v>
      </c>
      <c r="Q23" s="134">
        <f t="shared" si="1"/>
        <v>81.828063548000003</v>
      </c>
      <c r="R23" s="136">
        <f>Q23/(O23^2)</f>
        <v>33.797384181640354</v>
      </c>
      <c r="T23" s="134">
        <f>IF(AND($R23&gt;=35,$R23&lt;40),1,0)</f>
        <v>0</v>
      </c>
      <c r="U23" s="134">
        <f>IF($R23&gt;40,1,0)</f>
        <v>0</v>
      </c>
      <c r="V23" s="134">
        <f>E23+T23+U23</f>
        <v>1</v>
      </c>
    </row>
    <row r="24" spans="1:22" x14ac:dyDescent="0.2">
      <c r="A24" s="128">
        <v>10041</v>
      </c>
      <c r="B24" s="129">
        <v>37</v>
      </c>
      <c r="C24" s="129">
        <v>0</v>
      </c>
      <c r="D24" s="129">
        <v>1</v>
      </c>
      <c r="E24" s="129">
        <f>IF(AND($R24&gt;=30,$R24&lt;35),1,0)</f>
        <v>0</v>
      </c>
      <c r="F24" s="132">
        <v>6112.3600000000006</v>
      </c>
      <c r="G24" s="32"/>
      <c r="H24" s="32"/>
      <c r="I24" s="129">
        <v>0</v>
      </c>
      <c r="J24" s="130">
        <v>0</v>
      </c>
      <c r="K24" s="130">
        <v>0</v>
      </c>
      <c r="L24" s="130">
        <v>0</v>
      </c>
      <c r="N24" s="129">
        <v>165.79999999999998</v>
      </c>
      <c r="O24" s="129">
        <f t="shared" si="0"/>
        <v>1.6579999999999999</v>
      </c>
      <c r="P24" s="129">
        <v>181.1</v>
      </c>
      <c r="Q24" s="129">
        <f t="shared" si="1"/>
        <v>82.145578207</v>
      </c>
      <c r="R24" s="131">
        <f>Q24/(O24^2)</f>
        <v>29.882376854334947</v>
      </c>
      <c r="T24" s="129">
        <f>IF(AND($R24&gt;=35,$R24&lt;40),1,0)</f>
        <v>0</v>
      </c>
      <c r="U24" s="129">
        <f>IF($R24&gt;40,1,0)</f>
        <v>0</v>
      </c>
      <c r="V24" s="129">
        <f>E24+T24+U24</f>
        <v>0</v>
      </c>
    </row>
    <row r="25" spans="1:22" x14ac:dyDescent="0.2">
      <c r="A25" s="133">
        <v>10042</v>
      </c>
      <c r="B25" s="134">
        <v>51</v>
      </c>
      <c r="C25" s="134">
        <v>1</v>
      </c>
      <c r="D25" s="134">
        <v>0</v>
      </c>
      <c r="E25" s="134">
        <f>IF(AND($R25&gt;=30,$R25&lt;35),1,0)</f>
        <v>0</v>
      </c>
      <c r="F25" s="137">
        <v>44400.41</v>
      </c>
      <c r="G25" s="32"/>
      <c r="H25" s="32"/>
      <c r="I25" s="134">
        <v>0</v>
      </c>
      <c r="J25" s="135">
        <v>0</v>
      </c>
      <c r="K25" s="135">
        <v>0</v>
      </c>
      <c r="L25" s="135">
        <v>1</v>
      </c>
      <c r="N25" s="134">
        <v>170.6</v>
      </c>
      <c r="O25" s="134">
        <f t="shared" si="0"/>
        <v>1.706</v>
      </c>
      <c r="P25" s="134">
        <v>173.6</v>
      </c>
      <c r="Q25" s="134">
        <f t="shared" si="1"/>
        <v>78.743635432000005</v>
      </c>
      <c r="R25" s="136">
        <f>Q25/(O25^2)</f>
        <v>27.055614839838434</v>
      </c>
      <c r="T25" s="134">
        <f>IF(AND($R25&gt;=35,$R25&lt;40),1,0)</f>
        <v>0</v>
      </c>
      <c r="U25" s="134">
        <f>IF($R25&gt;40,1,0)</f>
        <v>0</v>
      </c>
      <c r="V25" s="134">
        <f>E25+T25+U25</f>
        <v>0</v>
      </c>
    </row>
    <row r="26" spans="1:22" x14ac:dyDescent="0.2">
      <c r="A26" s="128">
        <v>10046</v>
      </c>
      <c r="B26" s="129">
        <v>26</v>
      </c>
      <c r="C26" s="129">
        <v>0</v>
      </c>
      <c r="D26" s="129">
        <v>0</v>
      </c>
      <c r="E26" s="129">
        <f>IF(AND($R26&gt;=30,$R26&lt;35),1,0)</f>
        <v>0</v>
      </c>
      <c r="F26" s="132">
        <v>3385.4</v>
      </c>
      <c r="G26" s="32"/>
      <c r="H26" s="32"/>
      <c r="I26" s="129">
        <v>0</v>
      </c>
      <c r="J26" s="130">
        <v>1</v>
      </c>
      <c r="K26" s="130">
        <v>0</v>
      </c>
      <c r="L26" s="130">
        <v>0</v>
      </c>
      <c r="N26" s="129">
        <v>169.29999999999998</v>
      </c>
      <c r="O26" s="129">
        <f t="shared" si="0"/>
        <v>1.6929999999999998</v>
      </c>
      <c r="P26" s="129">
        <v>244.1</v>
      </c>
      <c r="Q26" s="129">
        <f t="shared" si="1"/>
        <v>110.721897517</v>
      </c>
      <c r="R26" s="131">
        <f>Q26/(O26^2)</f>
        <v>38.629545973500569</v>
      </c>
      <c r="T26" s="129">
        <f>IF(AND($R26&gt;=35,$R26&lt;40),1,0)</f>
        <v>1</v>
      </c>
      <c r="U26" s="129">
        <f>IF($R26&gt;40,1,0)</f>
        <v>0</v>
      </c>
      <c r="V26" s="129">
        <f>E26+T26+U26</f>
        <v>1</v>
      </c>
    </row>
    <row r="27" spans="1:22" x14ac:dyDescent="0.2">
      <c r="A27" s="133">
        <v>10048</v>
      </c>
      <c r="B27" s="134">
        <v>59</v>
      </c>
      <c r="C27" s="134">
        <v>0</v>
      </c>
      <c r="D27" s="134">
        <v>0</v>
      </c>
      <c r="E27" s="134">
        <f>IF(AND($R27&gt;=30,$R27&lt;35),1,0)</f>
        <v>1</v>
      </c>
      <c r="F27" s="137">
        <v>12233.83</v>
      </c>
      <c r="G27" s="32"/>
      <c r="H27" s="32"/>
      <c r="I27" s="134">
        <v>0</v>
      </c>
      <c r="J27" s="135">
        <v>0</v>
      </c>
      <c r="K27" s="135">
        <v>1</v>
      </c>
      <c r="L27" s="135">
        <v>0</v>
      </c>
      <c r="N27" s="134">
        <v>180.5</v>
      </c>
      <c r="O27" s="134">
        <f t="shared" si="0"/>
        <v>1.8049999999999999</v>
      </c>
      <c r="P27" s="134">
        <v>226.4</v>
      </c>
      <c r="Q27" s="134">
        <f t="shared" si="1"/>
        <v>102.69331256800001</v>
      </c>
      <c r="R27" s="136">
        <f>Q27/(O27^2)</f>
        <v>31.520111898466098</v>
      </c>
      <c r="T27" s="134">
        <f>IF(AND($R27&gt;=35,$R27&lt;40),1,0)</f>
        <v>0</v>
      </c>
      <c r="U27" s="134">
        <f>IF($R27&gt;40,1,0)</f>
        <v>0</v>
      </c>
      <c r="V27" s="134">
        <f>E27+T27+U27</f>
        <v>1</v>
      </c>
    </row>
    <row r="28" spans="1:22" x14ac:dyDescent="0.2">
      <c r="A28" s="128">
        <v>10050</v>
      </c>
      <c r="B28" s="129">
        <v>64</v>
      </c>
      <c r="C28" s="129">
        <v>1</v>
      </c>
      <c r="D28" s="129">
        <v>2</v>
      </c>
      <c r="E28" s="129">
        <f>IF(AND($R28&gt;=30,$R28&lt;35),1,0)</f>
        <v>0</v>
      </c>
      <c r="F28" s="132">
        <v>47291.060000000005</v>
      </c>
      <c r="G28" s="32"/>
      <c r="H28" s="32"/>
      <c r="I28" s="129">
        <v>0</v>
      </c>
      <c r="J28" s="130">
        <v>0</v>
      </c>
      <c r="K28" s="130">
        <v>1</v>
      </c>
      <c r="L28" s="130">
        <v>0</v>
      </c>
      <c r="N28" s="129">
        <v>190.1</v>
      </c>
      <c r="O28" s="129">
        <f t="shared" si="0"/>
        <v>1.901</v>
      </c>
      <c r="P28" s="129">
        <v>217.5</v>
      </c>
      <c r="Q28" s="129">
        <f t="shared" si="1"/>
        <v>98.656340475000007</v>
      </c>
      <c r="R28" s="131">
        <f>Q28/(O28^2)</f>
        <v>27.299881890286709</v>
      </c>
      <c r="T28" s="129">
        <f>IF(AND($R28&gt;=35,$R28&lt;40),1,0)</f>
        <v>0</v>
      </c>
      <c r="U28" s="129">
        <f>IF($R28&gt;40,1,0)</f>
        <v>0</v>
      </c>
      <c r="V28" s="129">
        <f>E28+T28+U28</f>
        <v>0</v>
      </c>
    </row>
    <row r="29" spans="1:22" x14ac:dyDescent="0.2">
      <c r="A29" s="133">
        <v>10052</v>
      </c>
      <c r="B29" s="134">
        <v>18</v>
      </c>
      <c r="C29" s="134">
        <v>0</v>
      </c>
      <c r="D29" s="134">
        <v>1</v>
      </c>
      <c r="E29" s="134">
        <f>IF(AND($R29&gt;=30,$R29&lt;35),1,0)</f>
        <v>0</v>
      </c>
      <c r="F29" s="137">
        <v>2201.1000000000004</v>
      </c>
      <c r="G29" s="32"/>
      <c r="H29" s="32"/>
      <c r="I29" s="134">
        <v>0</v>
      </c>
      <c r="J29" s="135">
        <v>0</v>
      </c>
      <c r="K29" s="135">
        <v>0</v>
      </c>
      <c r="L29" s="135">
        <v>1</v>
      </c>
      <c r="N29" s="134">
        <v>143.4</v>
      </c>
      <c r="O29" s="134">
        <f t="shared" si="0"/>
        <v>1.4340000000000002</v>
      </c>
      <c r="P29" s="134">
        <v>199.4</v>
      </c>
      <c r="Q29" s="134">
        <f t="shared" si="1"/>
        <v>90.446318578000003</v>
      </c>
      <c r="R29" s="136">
        <f>Q29/(O29^2)</f>
        <v>43.983784217324228</v>
      </c>
      <c r="T29" s="134">
        <f>IF(AND($R29&gt;=35,$R29&lt;40),1,0)</f>
        <v>0</v>
      </c>
      <c r="U29" s="134">
        <f>IF($R29&gt;40,1,0)</f>
        <v>1</v>
      </c>
      <c r="V29" s="134">
        <f>E29+T29+U29</f>
        <v>1</v>
      </c>
    </row>
    <row r="30" spans="1:22" x14ac:dyDescent="0.2">
      <c r="A30" s="128">
        <v>10053</v>
      </c>
      <c r="B30" s="129">
        <v>18</v>
      </c>
      <c r="C30" s="129">
        <v>0</v>
      </c>
      <c r="D30" s="129">
        <v>0</v>
      </c>
      <c r="E30" s="129">
        <f>IF(AND($R30&gt;=30,$R30&lt;35),1,0)</f>
        <v>1</v>
      </c>
      <c r="F30" s="132">
        <v>2211.1400000000003</v>
      </c>
      <c r="G30" s="32"/>
      <c r="H30" s="32"/>
      <c r="I30" s="129">
        <v>0</v>
      </c>
      <c r="J30" s="130">
        <v>1</v>
      </c>
      <c r="K30" s="130">
        <v>0</v>
      </c>
      <c r="L30" s="130">
        <v>0</v>
      </c>
      <c r="N30" s="129">
        <v>157.4</v>
      </c>
      <c r="O30" s="129">
        <f t="shared" si="0"/>
        <v>1.5740000000000001</v>
      </c>
      <c r="P30" s="129">
        <v>173.7</v>
      </c>
      <c r="Q30" s="129">
        <f t="shared" si="1"/>
        <v>78.788994669000004</v>
      </c>
      <c r="R30" s="131">
        <f>Q30/(O30^2)</f>
        <v>31.802122268389279</v>
      </c>
      <c r="T30" s="129">
        <f>IF(AND($R30&gt;=35,$R30&lt;40),1,0)</f>
        <v>0</v>
      </c>
      <c r="U30" s="129">
        <f>IF($R30&gt;40,1,0)</f>
        <v>0</v>
      </c>
      <c r="V30" s="129">
        <f>E30+T30+U30</f>
        <v>1</v>
      </c>
    </row>
    <row r="31" spans="1:22" x14ac:dyDescent="0.2">
      <c r="A31" s="133">
        <v>10054</v>
      </c>
      <c r="B31" s="134">
        <v>22</v>
      </c>
      <c r="C31" s="134">
        <v>0</v>
      </c>
      <c r="D31" s="134">
        <v>0</v>
      </c>
      <c r="E31" s="134">
        <f>IF(AND($R31&gt;=30,$R31&lt;35),1,0)</f>
        <v>1</v>
      </c>
      <c r="F31" s="137">
        <v>2154.3700000000003</v>
      </c>
      <c r="G31" s="32"/>
      <c r="H31" s="32"/>
      <c r="I31" s="134">
        <v>0</v>
      </c>
      <c r="J31" s="135">
        <v>0</v>
      </c>
      <c r="K31" s="135">
        <v>1</v>
      </c>
      <c r="L31" s="135">
        <v>0</v>
      </c>
      <c r="N31" s="134">
        <v>173.7</v>
      </c>
      <c r="O31" s="134">
        <f t="shared" si="0"/>
        <v>1.7369999999999999</v>
      </c>
      <c r="P31" s="134">
        <v>205.29999999999998</v>
      </c>
      <c r="Q31" s="134">
        <f t="shared" si="1"/>
        <v>93.122513560999991</v>
      </c>
      <c r="R31" s="136">
        <f>Q31/(O31^2)</f>
        <v>30.864202025474874</v>
      </c>
      <c r="T31" s="134">
        <f>IF(AND($R31&gt;=35,$R31&lt;40),1,0)</f>
        <v>0</v>
      </c>
      <c r="U31" s="134">
        <f>IF($R31&gt;40,1,0)</f>
        <v>0</v>
      </c>
      <c r="V31" s="134">
        <f>E31+T31+U31</f>
        <v>1</v>
      </c>
    </row>
    <row r="32" spans="1:22" x14ac:dyDescent="0.2">
      <c r="A32" s="128">
        <v>10058</v>
      </c>
      <c r="B32" s="129">
        <v>64</v>
      </c>
      <c r="C32" s="129">
        <v>0</v>
      </c>
      <c r="D32" s="129">
        <v>0</v>
      </c>
      <c r="E32" s="129">
        <f>IF(AND($R32&gt;=30,$R32&lt;35),1,0)</f>
        <v>0</v>
      </c>
      <c r="F32" s="132">
        <v>14692.67</v>
      </c>
      <c r="G32" s="32"/>
      <c r="H32" s="32"/>
      <c r="I32" s="129">
        <v>0</v>
      </c>
      <c r="J32" s="130">
        <v>0</v>
      </c>
      <c r="K32" s="130">
        <v>0</v>
      </c>
      <c r="L32" s="130">
        <v>0</v>
      </c>
      <c r="N32" s="129">
        <v>175</v>
      </c>
      <c r="O32" s="129">
        <f t="shared" si="0"/>
        <v>1.75</v>
      </c>
      <c r="P32" s="129">
        <v>189.7</v>
      </c>
      <c r="Q32" s="129">
        <f t="shared" si="1"/>
        <v>86.046472589000004</v>
      </c>
      <c r="R32" s="131">
        <f>Q32/(O32^2)</f>
        <v>28.096807376000001</v>
      </c>
      <c r="T32" s="129">
        <f>IF(AND($R32&gt;=35,$R32&lt;40),1,0)</f>
        <v>0</v>
      </c>
      <c r="U32" s="129">
        <f>IF($R32&gt;40,1,0)</f>
        <v>0</v>
      </c>
      <c r="V32" s="129">
        <f>E32+T32+U32</f>
        <v>0</v>
      </c>
    </row>
    <row r="33" spans="1:22" x14ac:dyDescent="0.2">
      <c r="A33" s="133">
        <v>10060</v>
      </c>
      <c r="B33" s="134">
        <v>31</v>
      </c>
      <c r="C33" s="134">
        <v>0</v>
      </c>
      <c r="D33" s="134">
        <v>0</v>
      </c>
      <c r="E33" s="134">
        <f>IF(AND($R33&gt;=30,$R33&lt;35),1,0)</f>
        <v>1</v>
      </c>
      <c r="F33" s="137">
        <v>3757.8500000000004</v>
      </c>
      <c r="G33" s="32"/>
      <c r="H33" s="32"/>
      <c r="I33" s="134">
        <v>0</v>
      </c>
      <c r="J33" s="135">
        <v>0</v>
      </c>
      <c r="K33" s="135">
        <v>0</v>
      </c>
      <c r="L33" s="135">
        <v>1</v>
      </c>
      <c r="N33" s="134">
        <v>162.29999999999998</v>
      </c>
      <c r="O33" s="134">
        <f t="shared" si="0"/>
        <v>1.6229999999999998</v>
      </c>
      <c r="P33" s="134">
        <v>178.7</v>
      </c>
      <c r="Q33" s="134">
        <f t="shared" si="1"/>
        <v>81.056956518999996</v>
      </c>
      <c r="R33" s="136">
        <f>Q33/(O33^2)</f>
        <v>30.771824963393978</v>
      </c>
      <c r="T33" s="134">
        <f>IF(AND($R33&gt;=35,$R33&lt;40),1,0)</f>
        <v>0</v>
      </c>
      <c r="U33" s="134">
        <f>IF($R33&gt;40,1,0)</f>
        <v>0</v>
      </c>
      <c r="V33" s="134">
        <f>E33+T33+U33</f>
        <v>1</v>
      </c>
    </row>
    <row r="34" spans="1:22" x14ac:dyDescent="0.2">
      <c r="A34" s="128">
        <v>10061</v>
      </c>
      <c r="B34" s="129">
        <v>52</v>
      </c>
      <c r="C34" s="129">
        <v>1</v>
      </c>
      <c r="D34" s="129">
        <v>2</v>
      </c>
      <c r="E34" s="129">
        <f>IF(AND($R34&gt;=30,$R34&lt;35),1,0)</f>
        <v>1</v>
      </c>
      <c r="F34" s="132">
        <v>24667.42</v>
      </c>
      <c r="G34" s="32"/>
      <c r="H34" s="32"/>
      <c r="I34" s="129">
        <v>0</v>
      </c>
      <c r="J34" s="130">
        <v>0</v>
      </c>
      <c r="K34" s="130">
        <v>0</v>
      </c>
      <c r="L34" s="130">
        <v>1</v>
      </c>
      <c r="N34" s="129">
        <v>180.9</v>
      </c>
      <c r="O34" s="129">
        <f t="shared" si="0"/>
        <v>1.8090000000000002</v>
      </c>
      <c r="P34" s="129">
        <v>228.79999999999998</v>
      </c>
      <c r="Q34" s="129">
        <f t="shared" si="1"/>
        <v>103.781934256</v>
      </c>
      <c r="R34" s="131">
        <f>Q34/(O34^2)</f>
        <v>31.713533021582091</v>
      </c>
      <c r="T34" s="129">
        <f>IF(AND($R34&gt;=35,$R34&lt;40),1,0)</f>
        <v>0</v>
      </c>
      <c r="U34" s="129">
        <f>IF($R34&gt;40,1,0)</f>
        <v>0</v>
      </c>
      <c r="V34" s="129">
        <f>E34+T34+U34</f>
        <v>1</v>
      </c>
    </row>
    <row r="35" spans="1:22" x14ac:dyDescent="0.2">
      <c r="A35" s="133">
        <v>10063</v>
      </c>
      <c r="B35" s="134">
        <v>22</v>
      </c>
      <c r="C35" s="134">
        <v>0</v>
      </c>
      <c r="D35" s="134">
        <v>0</v>
      </c>
      <c r="E35" s="134">
        <f>IF(AND($R35&gt;=30,$R35&lt;35),1,0)</f>
        <v>0</v>
      </c>
      <c r="F35" s="137">
        <v>2166.7400000000002</v>
      </c>
      <c r="G35" s="32"/>
      <c r="H35" s="32"/>
      <c r="I35" s="134">
        <v>0</v>
      </c>
      <c r="J35" s="135">
        <v>0</v>
      </c>
      <c r="K35" s="135">
        <v>1</v>
      </c>
      <c r="L35" s="135">
        <v>0</v>
      </c>
      <c r="N35" s="134">
        <v>186.79999999999998</v>
      </c>
      <c r="O35" s="134">
        <f t="shared" si="0"/>
        <v>1.8679999999999999</v>
      </c>
      <c r="P35" s="134">
        <v>286.60000000000002</v>
      </c>
      <c r="Q35" s="134">
        <f t="shared" si="1"/>
        <v>129.99957324200003</v>
      </c>
      <c r="R35" s="136">
        <f>Q35/(O35^2)</f>
        <v>37.255310114792593</v>
      </c>
      <c r="T35" s="134">
        <f>IF(AND($R35&gt;=35,$R35&lt;40),1,0)</f>
        <v>1</v>
      </c>
      <c r="U35" s="134">
        <f>IF($R35&gt;40,1,0)</f>
        <v>0</v>
      </c>
      <c r="V35" s="134">
        <f>E35+T35+U35</f>
        <v>1</v>
      </c>
    </row>
    <row r="36" spans="1:22" x14ac:dyDescent="0.2">
      <c r="A36" s="128">
        <v>10064</v>
      </c>
      <c r="B36" s="129">
        <v>18</v>
      </c>
      <c r="C36" s="129">
        <v>0</v>
      </c>
      <c r="D36" s="129">
        <v>0</v>
      </c>
      <c r="E36" s="129">
        <f>IF(AND($R36&gt;=30,$R36&lt;35),1,0)</f>
        <v>0</v>
      </c>
      <c r="F36" s="132">
        <v>1607.52</v>
      </c>
      <c r="G36" s="32"/>
      <c r="H36" s="32"/>
      <c r="I36" s="129">
        <v>0</v>
      </c>
      <c r="J36" s="130">
        <v>0</v>
      </c>
      <c r="K36" s="130">
        <v>0</v>
      </c>
      <c r="L36" s="130">
        <v>1</v>
      </c>
      <c r="N36" s="129">
        <v>175.79999999999998</v>
      </c>
      <c r="O36" s="129">
        <f t="shared" si="0"/>
        <v>1.7579999999999998</v>
      </c>
      <c r="P36" s="129">
        <v>243.79999999999998</v>
      </c>
      <c r="Q36" s="129">
        <f t="shared" si="1"/>
        <v>110.585819806</v>
      </c>
      <c r="R36" s="131">
        <f>Q36/(O36^2)</f>
        <v>35.781760159634302</v>
      </c>
      <c r="T36" s="129">
        <f>IF(AND($R36&gt;=35,$R36&lt;40),1,0)</f>
        <v>1</v>
      </c>
      <c r="U36" s="129">
        <f>IF($R36&gt;40,1,0)</f>
        <v>0</v>
      </c>
      <c r="V36" s="129">
        <f>E36+T36+U36</f>
        <v>1</v>
      </c>
    </row>
    <row r="37" spans="1:22" x14ac:dyDescent="0.2">
      <c r="A37" s="133">
        <v>10065</v>
      </c>
      <c r="B37" s="134">
        <v>59</v>
      </c>
      <c r="C37" s="134">
        <v>1</v>
      </c>
      <c r="D37" s="134">
        <v>1</v>
      </c>
      <c r="E37" s="134">
        <f>IF(AND($R37&gt;=30,$R37&lt;35),1,0)</f>
        <v>1</v>
      </c>
      <c r="F37" s="137">
        <v>47896.800000000003</v>
      </c>
      <c r="G37" s="32"/>
      <c r="H37" s="32"/>
      <c r="I37" s="134">
        <v>0</v>
      </c>
      <c r="J37" s="135">
        <v>1</v>
      </c>
      <c r="K37" s="135">
        <v>0</v>
      </c>
      <c r="L37" s="135">
        <v>0</v>
      </c>
      <c r="N37" s="134">
        <v>177.9</v>
      </c>
      <c r="O37" s="134">
        <f t="shared" si="0"/>
        <v>1.7790000000000001</v>
      </c>
      <c r="P37" s="134">
        <v>220.4</v>
      </c>
      <c r="Q37" s="134">
        <f t="shared" si="1"/>
        <v>99.971758348000009</v>
      </c>
      <c r="R37" s="136">
        <f>Q37/(O37^2)</f>
        <v>31.588240403862308</v>
      </c>
      <c r="T37" s="134">
        <f>IF(AND($R37&gt;=35,$R37&lt;40),1,0)</f>
        <v>0</v>
      </c>
      <c r="U37" s="134">
        <f>IF($R37&gt;40,1,0)</f>
        <v>0</v>
      </c>
      <c r="V37" s="134">
        <f>E37+T37+U37</f>
        <v>1</v>
      </c>
    </row>
    <row r="38" spans="1:22" x14ac:dyDescent="0.2">
      <c r="A38" s="128">
        <v>10066</v>
      </c>
      <c r="B38" s="129">
        <v>44</v>
      </c>
      <c r="C38" s="129">
        <v>0</v>
      </c>
      <c r="D38" s="129">
        <v>0</v>
      </c>
      <c r="E38" s="129">
        <f>IF(AND($R38&gt;=30,$R38&lt;35),1,0)</f>
        <v>0</v>
      </c>
      <c r="F38" s="132">
        <v>7421.2</v>
      </c>
      <c r="G38" s="32"/>
      <c r="H38" s="32"/>
      <c r="I38" s="129">
        <v>0</v>
      </c>
      <c r="J38" s="130">
        <v>0</v>
      </c>
      <c r="K38" s="130">
        <v>0</v>
      </c>
      <c r="L38" s="130">
        <v>0</v>
      </c>
      <c r="N38" s="129">
        <v>149.9</v>
      </c>
      <c r="O38" s="129">
        <f t="shared" si="0"/>
        <v>1.4990000000000001</v>
      </c>
      <c r="P38" s="129">
        <v>176.6</v>
      </c>
      <c r="Q38" s="129">
        <f t="shared" si="1"/>
        <v>80.104412542000006</v>
      </c>
      <c r="R38" s="131">
        <f>Q38/(O38^2)</f>
        <v>35.649477922795754</v>
      </c>
      <c r="T38" s="129">
        <f>IF(AND($R38&gt;=35,$R38&lt;40),1,0)</f>
        <v>1</v>
      </c>
      <c r="U38" s="129">
        <f>IF($R38&gt;40,1,0)</f>
        <v>0</v>
      </c>
      <c r="V38" s="129">
        <f>E38+T38+U38</f>
        <v>1</v>
      </c>
    </row>
    <row r="39" spans="1:22" x14ac:dyDescent="0.2">
      <c r="A39" s="133">
        <v>10069</v>
      </c>
      <c r="B39" s="134">
        <v>30</v>
      </c>
      <c r="C39" s="134">
        <v>0</v>
      </c>
      <c r="D39" s="134">
        <v>0</v>
      </c>
      <c r="E39" s="134">
        <f>IF(AND($R39&gt;=30,$R39&lt;35),1,0)</f>
        <v>0</v>
      </c>
      <c r="F39" s="137">
        <v>4137.5300000000007</v>
      </c>
      <c r="G39" s="32"/>
      <c r="H39" s="32"/>
      <c r="I39" s="134">
        <v>0</v>
      </c>
      <c r="J39" s="135">
        <v>1</v>
      </c>
      <c r="K39" s="135">
        <v>0</v>
      </c>
      <c r="L39" s="135">
        <v>0</v>
      </c>
      <c r="N39" s="134">
        <v>163.19999999999999</v>
      </c>
      <c r="O39" s="134">
        <f t="shared" si="0"/>
        <v>1.6319999999999999</v>
      </c>
      <c r="P39" s="134">
        <v>210.9</v>
      </c>
      <c r="Q39" s="134">
        <f t="shared" si="1"/>
        <v>95.662630833000009</v>
      </c>
      <c r="R39" s="136">
        <f>Q39/(O39^2)</f>
        <v>35.9171618311617</v>
      </c>
      <c r="T39" s="134">
        <f>IF(AND($R39&gt;=35,$R39&lt;40),1,0)</f>
        <v>1</v>
      </c>
      <c r="U39" s="134">
        <f>IF($R39&gt;40,1,0)</f>
        <v>0</v>
      </c>
      <c r="V39" s="134">
        <f>E39+T39+U39</f>
        <v>1</v>
      </c>
    </row>
    <row r="40" spans="1:22" x14ac:dyDescent="0.2">
      <c r="A40" s="128">
        <v>10071</v>
      </c>
      <c r="B40" s="129">
        <v>25</v>
      </c>
      <c r="C40" s="129">
        <v>0</v>
      </c>
      <c r="D40" s="129">
        <v>0</v>
      </c>
      <c r="E40" s="129">
        <f>IF(AND($R40&gt;=30,$R40&lt;35),1,0)</f>
        <v>0</v>
      </c>
      <c r="F40" s="132">
        <v>2633</v>
      </c>
      <c r="G40" s="32"/>
      <c r="H40" s="32"/>
      <c r="I40" s="129">
        <v>0</v>
      </c>
      <c r="J40" s="130">
        <v>0</v>
      </c>
      <c r="K40" s="130">
        <v>1</v>
      </c>
      <c r="L40" s="130">
        <v>0</v>
      </c>
      <c r="N40" s="129">
        <v>172.6</v>
      </c>
      <c r="O40" s="129">
        <f t="shared" si="0"/>
        <v>1.726</v>
      </c>
      <c r="P40" s="129">
        <v>169</v>
      </c>
      <c r="Q40" s="129">
        <f t="shared" si="1"/>
        <v>76.657110529999997</v>
      </c>
      <c r="R40" s="131">
        <f>Q40/(O40^2)</f>
        <v>25.731841191698365</v>
      </c>
      <c r="T40" s="129">
        <f>IF(AND($R40&gt;=35,$R40&lt;40),1,0)</f>
        <v>0</v>
      </c>
      <c r="U40" s="129">
        <f>IF($R40&gt;40,1,0)</f>
        <v>0</v>
      </c>
      <c r="V40" s="129">
        <f>E40+T40+U40</f>
        <v>0</v>
      </c>
    </row>
    <row r="41" spans="1:22" x14ac:dyDescent="0.2">
      <c r="A41" s="133">
        <v>10072</v>
      </c>
      <c r="B41" s="134">
        <v>41</v>
      </c>
      <c r="C41" s="134">
        <v>0</v>
      </c>
      <c r="D41" s="134">
        <v>1</v>
      </c>
      <c r="E41" s="134">
        <f>IF(AND($R41&gt;=30,$R41&lt;35),1,0)</f>
        <v>0</v>
      </c>
      <c r="F41" s="137">
        <v>7153.56</v>
      </c>
      <c r="G41" s="32"/>
      <c r="H41" s="32"/>
      <c r="I41" s="134">
        <v>0</v>
      </c>
      <c r="J41" s="135">
        <v>0</v>
      </c>
      <c r="K41" s="135">
        <v>0</v>
      </c>
      <c r="L41" s="135">
        <v>0</v>
      </c>
      <c r="N41" s="134">
        <v>163.4</v>
      </c>
      <c r="O41" s="134">
        <f t="shared" si="0"/>
        <v>1.6340000000000001</v>
      </c>
      <c r="P41" s="134">
        <v>223.9</v>
      </c>
      <c r="Q41" s="134">
        <f t="shared" si="1"/>
        <v>101.55933164300001</v>
      </c>
      <c r="R41" s="136">
        <f>Q41/(O41^2)</f>
        <v>38.037829703186119</v>
      </c>
      <c r="T41" s="134">
        <f>IF(AND($R41&gt;=35,$R41&lt;40),1,0)</f>
        <v>1</v>
      </c>
      <c r="U41" s="134">
        <f>IF($R41&gt;40,1,0)</f>
        <v>0</v>
      </c>
      <c r="V41" s="134">
        <f>E41+T41+U41</f>
        <v>1</v>
      </c>
    </row>
    <row r="42" spans="1:22" x14ac:dyDescent="0.2">
      <c r="A42" s="128">
        <v>10074</v>
      </c>
      <c r="B42" s="129">
        <v>49</v>
      </c>
      <c r="C42" s="129">
        <v>1</v>
      </c>
      <c r="D42" s="129">
        <v>3</v>
      </c>
      <c r="E42" s="129">
        <f>IF(AND($R42&gt;=30,$R42&lt;35),1,0)</f>
        <v>0</v>
      </c>
      <c r="F42" s="132">
        <v>24106.92</v>
      </c>
      <c r="G42" s="32"/>
      <c r="H42" s="32"/>
      <c r="I42" s="129">
        <v>0</v>
      </c>
      <c r="J42" s="130">
        <v>1</v>
      </c>
      <c r="K42" s="130">
        <v>0</v>
      </c>
      <c r="L42" s="130">
        <v>0</v>
      </c>
      <c r="N42" s="129">
        <v>159.29999999999998</v>
      </c>
      <c r="O42" s="129">
        <f t="shared" si="0"/>
        <v>1.5929999999999997</v>
      </c>
      <c r="P42" s="129">
        <v>150.4</v>
      </c>
      <c r="Q42" s="129">
        <f t="shared" si="1"/>
        <v>68.220292448000009</v>
      </c>
      <c r="R42" s="131">
        <f>Q42/(O42^2)</f>
        <v>26.883265750306695</v>
      </c>
      <c r="T42" s="129">
        <f>IF(AND($R42&gt;=35,$R42&lt;40),1,0)</f>
        <v>0</v>
      </c>
      <c r="U42" s="129">
        <f>IF($R42&gt;40,1,0)</f>
        <v>0</v>
      </c>
      <c r="V42" s="129">
        <f>E42+T42+U42</f>
        <v>0</v>
      </c>
    </row>
    <row r="43" spans="1:22" x14ac:dyDescent="0.2">
      <c r="A43" s="133">
        <v>10075</v>
      </c>
      <c r="B43" s="134">
        <v>22</v>
      </c>
      <c r="C43" s="134">
        <v>0</v>
      </c>
      <c r="D43" s="134">
        <v>0</v>
      </c>
      <c r="E43" s="134">
        <f>IF(AND($R43&gt;=30,$R43&lt;35),1,0)</f>
        <v>0</v>
      </c>
      <c r="F43" s="137">
        <v>2156.7600000000002</v>
      </c>
      <c r="G43" s="32"/>
      <c r="H43" s="32"/>
      <c r="I43" s="134">
        <v>0</v>
      </c>
      <c r="J43" s="135">
        <v>0</v>
      </c>
      <c r="K43" s="135">
        <v>0</v>
      </c>
      <c r="L43" s="135">
        <v>1</v>
      </c>
      <c r="N43" s="134">
        <v>174</v>
      </c>
      <c r="O43" s="134">
        <f t="shared" si="0"/>
        <v>1.74</v>
      </c>
      <c r="P43" s="134">
        <v>184.6</v>
      </c>
      <c r="Q43" s="134">
        <f t="shared" si="1"/>
        <v>83.733151501999998</v>
      </c>
      <c r="R43" s="136">
        <f>Q43/(O43^2)</f>
        <v>27.656609691504823</v>
      </c>
      <c r="T43" s="134">
        <f>IF(AND($R43&gt;=35,$R43&lt;40),1,0)</f>
        <v>0</v>
      </c>
      <c r="U43" s="134">
        <f>IF($R43&gt;40,1,0)</f>
        <v>0</v>
      </c>
      <c r="V43" s="134">
        <f>E43+T43+U43</f>
        <v>0</v>
      </c>
    </row>
    <row r="44" spans="1:22" x14ac:dyDescent="0.2">
      <c r="A44" s="128">
        <v>10076</v>
      </c>
      <c r="B44" s="129">
        <v>38</v>
      </c>
      <c r="C44" s="129">
        <v>0</v>
      </c>
      <c r="D44" s="129">
        <v>1</v>
      </c>
      <c r="E44" s="129">
        <f>IF(AND($R44&gt;=30,$R44&lt;35),1,0)</f>
        <v>1</v>
      </c>
      <c r="F44" s="132">
        <v>6555.08</v>
      </c>
      <c r="G44" s="32"/>
      <c r="H44" s="32"/>
      <c r="I44" s="129">
        <v>0</v>
      </c>
      <c r="J44" s="130">
        <v>1</v>
      </c>
      <c r="K44" s="130">
        <v>0</v>
      </c>
      <c r="L44" s="130">
        <v>0</v>
      </c>
      <c r="N44" s="129">
        <v>152.9</v>
      </c>
      <c r="O44" s="129">
        <f t="shared" si="0"/>
        <v>1.5290000000000001</v>
      </c>
      <c r="P44" s="129">
        <v>169.29999999999998</v>
      </c>
      <c r="Q44" s="129">
        <f t="shared" si="1"/>
        <v>76.793188240999996</v>
      </c>
      <c r="R44" s="131">
        <f>Q44/(O44^2)</f>
        <v>32.847908921522027</v>
      </c>
      <c r="T44" s="129">
        <f>IF(AND($R44&gt;=35,$R44&lt;40),1,0)</f>
        <v>0</v>
      </c>
      <c r="U44" s="129">
        <f>IF($R44&gt;40,1,0)</f>
        <v>0</v>
      </c>
      <c r="V44" s="129">
        <f>E44+T44+U44</f>
        <v>1</v>
      </c>
    </row>
    <row r="45" spans="1:22" x14ac:dyDescent="0.2">
      <c r="A45" s="133">
        <v>10077</v>
      </c>
      <c r="B45" s="134">
        <v>27</v>
      </c>
      <c r="C45" s="134">
        <v>1</v>
      </c>
      <c r="D45" s="134">
        <v>3</v>
      </c>
      <c r="E45" s="134">
        <f>IF(AND($R45&gt;=30,$R45&lt;35),1,0)</f>
        <v>1</v>
      </c>
      <c r="F45" s="137">
        <v>16420.5</v>
      </c>
      <c r="G45" s="32"/>
      <c r="H45" s="32"/>
      <c r="I45" s="134">
        <v>0</v>
      </c>
      <c r="J45" s="135">
        <v>0</v>
      </c>
      <c r="K45" s="135">
        <v>0</v>
      </c>
      <c r="L45" s="135">
        <v>0</v>
      </c>
      <c r="N45" s="134">
        <v>178.5</v>
      </c>
      <c r="O45" s="134">
        <f t="shared" si="0"/>
        <v>1.7849999999999999</v>
      </c>
      <c r="P45" s="134">
        <v>231.6</v>
      </c>
      <c r="Q45" s="134">
        <f t="shared" si="1"/>
        <v>105.051992892</v>
      </c>
      <c r="R45" s="136">
        <f>Q45/(O45^2)</f>
        <v>32.970676236612292</v>
      </c>
      <c r="T45" s="134">
        <f>IF(AND($R45&gt;=35,$R45&lt;40),1,0)</f>
        <v>0</v>
      </c>
      <c r="U45" s="134">
        <f>IF($R45&gt;40,1,0)</f>
        <v>0</v>
      </c>
      <c r="V45" s="134">
        <f>E45+T45+U45</f>
        <v>1</v>
      </c>
    </row>
    <row r="46" spans="1:22" x14ac:dyDescent="0.2">
      <c r="A46" s="128">
        <v>10080</v>
      </c>
      <c r="B46" s="129">
        <v>61</v>
      </c>
      <c r="C46" s="129">
        <v>1</v>
      </c>
      <c r="D46" s="129">
        <v>0</v>
      </c>
      <c r="E46" s="129">
        <f>IF(AND($R46&gt;=30,$R46&lt;35),1,0)</f>
        <v>0</v>
      </c>
      <c r="F46" s="132">
        <v>29141.37</v>
      </c>
      <c r="G46" s="32"/>
      <c r="H46" s="32"/>
      <c r="I46" s="129">
        <v>0</v>
      </c>
      <c r="J46" s="130">
        <v>0</v>
      </c>
      <c r="K46" s="130">
        <v>0</v>
      </c>
      <c r="L46" s="130">
        <v>0</v>
      </c>
      <c r="N46" s="129">
        <v>174.29999999999998</v>
      </c>
      <c r="O46" s="129">
        <f t="shared" si="0"/>
        <v>1.7429999999999999</v>
      </c>
      <c r="P46" s="129">
        <v>254.5</v>
      </c>
      <c r="Q46" s="129">
        <f t="shared" si="1"/>
        <v>115.43925816500001</v>
      </c>
      <c r="R46" s="131">
        <f>Q46/(O46^2)</f>
        <v>37.997826290820207</v>
      </c>
      <c r="T46" s="129">
        <f>IF(AND($R46&gt;=35,$R46&lt;40),1,0)</f>
        <v>1</v>
      </c>
      <c r="U46" s="129">
        <f>IF($R46&gt;40,1,0)</f>
        <v>0</v>
      </c>
      <c r="V46" s="129">
        <f>E46+T46+U46</f>
        <v>1</v>
      </c>
    </row>
    <row r="47" spans="1:22" x14ac:dyDescent="0.2">
      <c r="A47" s="133">
        <v>10086</v>
      </c>
      <c r="B47" s="134">
        <v>31</v>
      </c>
      <c r="C47" s="134">
        <v>0</v>
      </c>
      <c r="D47" s="134">
        <v>1</v>
      </c>
      <c r="E47" s="134">
        <f>IF(AND($R47&gt;=30,$R47&lt;35),1,0)</f>
        <v>0</v>
      </c>
      <c r="F47" s="137">
        <v>4738.2700000000004</v>
      </c>
      <c r="G47" s="32"/>
      <c r="H47" s="32"/>
      <c r="I47" s="134">
        <v>0</v>
      </c>
      <c r="J47" s="135">
        <v>0</v>
      </c>
      <c r="K47" s="135">
        <v>0</v>
      </c>
      <c r="L47" s="135">
        <v>0</v>
      </c>
      <c r="N47" s="134">
        <v>155.69999999999999</v>
      </c>
      <c r="O47" s="134">
        <f t="shared" si="0"/>
        <v>1.5569999999999999</v>
      </c>
      <c r="P47" s="134">
        <v>146.9</v>
      </c>
      <c r="Q47" s="134">
        <f t="shared" si="1"/>
        <v>66.632719153000011</v>
      </c>
      <c r="R47" s="136">
        <f>Q47/(O47^2)</f>
        <v>27.485922095048824</v>
      </c>
      <c r="T47" s="134">
        <f>IF(AND($R47&gt;=35,$R47&lt;40),1,0)</f>
        <v>0</v>
      </c>
      <c r="U47" s="134">
        <f>IF($R47&gt;40,1,0)</f>
        <v>0</v>
      </c>
      <c r="V47" s="134">
        <f>E47+T47+U47</f>
        <v>0</v>
      </c>
    </row>
    <row r="48" spans="1:22" x14ac:dyDescent="0.2">
      <c r="A48" s="128">
        <v>10087</v>
      </c>
      <c r="B48" s="129">
        <v>57</v>
      </c>
      <c r="C48" s="129">
        <v>0</v>
      </c>
      <c r="D48" s="129">
        <v>0</v>
      </c>
      <c r="E48" s="129">
        <f>IF(AND($R48&gt;=30,$R48&lt;35),1,0)</f>
        <v>0</v>
      </c>
      <c r="F48" s="132">
        <v>11830.61</v>
      </c>
      <c r="G48" s="32"/>
      <c r="H48" s="32"/>
      <c r="I48" s="129">
        <v>0</v>
      </c>
      <c r="J48" s="130">
        <v>0</v>
      </c>
      <c r="K48" s="130">
        <v>0</v>
      </c>
      <c r="L48" s="130">
        <v>0</v>
      </c>
      <c r="N48" s="129">
        <v>147.9</v>
      </c>
      <c r="O48" s="129">
        <f t="shared" si="0"/>
        <v>1.4790000000000001</v>
      </c>
      <c r="P48" s="129">
        <v>131</v>
      </c>
      <c r="Q48" s="129">
        <f t="shared" si="1"/>
        <v>59.420600470000004</v>
      </c>
      <c r="R48" s="131">
        <f>Q48/(O48^2)</f>
        <v>27.164435735638126</v>
      </c>
      <c r="T48" s="129">
        <f>IF(AND($R48&gt;=35,$R48&lt;40),1,0)</f>
        <v>0</v>
      </c>
      <c r="U48" s="129">
        <f>IF($R48&gt;40,1,0)</f>
        <v>0</v>
      </c>
      <c r="V48" s="129">
        <f>E48+T48+U48</f>
        <v>0</v>
      </c>
    </row>
    <row r="49" spans="1:22" x14ac:dyDescent="0.2">
      <c r="A49" s="133">
        <v>10088</v>
      </c>
      <c r="B49" s="134">
        <v>26</v>
      </c>
      <c r="C49" s="134">
        <v>1</v>
      </c>
      <c r="D49" s="134">
        <v>2</v>
      </c>
      <c r="E49" s="134">
        <f>IF(AND($R49&gt;=30,$R49&lt;35),1,0)</f>
        <v>0</v>
      </c>
      <c r="F49" s="137">
        <v>14455.65</v>
      </c>
      <c r="G49" s="32"/>
      <c r="H49" s="32"/>
      <c r="I49" s="134">
        <v>0</v>
      </c>
      <c r="J49" s="135">
        <v>1</v>
      </c>
      <c r="K49" s="135">
        <v>0</v>
      </c>
      <c r="L49" s="135">
        <v>0</v>
      </c>
      <c r="N49" s="134">
        <v>177.1</v>
      </c>
      <c r="O49" s="134">
        <f t="shared" si="0"/>
        <v>1.7709999999999999</v>
      </c>
      <c r="P49" s="134">
        <v>154.19999999999999</v>
      </c>
      <c r="Q49" s="134">
        <f t="shared" si="1"/>
        <v>69.943943453999992</v>
      </c>
      <c r="R49" s="136">
        <f>Q49/(O49^2)</f>
        <v>22.300417401124395</v>
      </c>
      <c r="T49" s="134">
        <f>IF(AND($R49&gt;=35,$R49&lt;40),1,0)</f>
        <v>0</v>
      </c>
      <c r="U49" s="134">
        <f>IF($R49&gt;40,1,0)</f>
        <v>0</v>
      </c>
      <c r="V49" s="134">
        <f>E49+T49+U49</f>
        <v>0</v>
      </c>
    </row>
    <row r="50" spans="1:22" x14ac:dyDescent="0.2">
      <c r="A50" s="128">
        <v>10089</v>
      </c>
      <c r="B50" s="129">
        <v>30</v>
      </c>
      <c r="C50" s="129">
        <v>1</v>
      </c>
      <c r="D50" s="129">
        <v>1</v>
      </c>
      <c r="E50" s="129">
        <f>IF(AND($R50&gt;=30,$R50&lt;35),1,0)</f>
        <v>0</v>
      </c>
      <c r="F50" s="132">
        <v>19521.969999999998</v>
      </c>
      <c r="G50" s="32"/>
      <c r="H50" s="32"/>
      <c r="I50" s="129">
        <v>0</v>
      </c>
      <c r="J50" s="130">
        <v>0</v>
      </c>
      <c r="K50" s="130">
        <v>0</v>
      </c>
      <c r="L50" s="130">
        <v>1</v>
      </c>
      <c r="N50" s="129">
        <v>177.4</v>
      </c>
      <c r="O50" s="129">
        <f t="shared" si="0"/>
        <v>1.774</v>
      </c>
      <c r="P50" s="129">
        <v>281.3</v>
      </c>
      <c r="Q50" s="129">
        <f t="shared" si="1"/>
        <v>127.59553368100001</v>
      </c>
      <c r="R50" s="131">
        <f>Q50/(O50^2)</f>
        <v>40.544153900636651</v>
      </c>
      <c r="T50" s="129">
        <f>IF(AND($R50&gt;=35,$R50&lt;40),1,0)</f>
        <v>0</v>
      </c>
      <c r="U50" s="129">
        <f>IF($R50&gt;40,1,0)</f>
        <v>1</v>
      </c>
      <c r="V50" s="129">
        <f>E50+T50+U50</f>
        <v>1</v>
      </c>
    </row>
    <row r="51" spans="1:22" x14ac:dyDescent="0.2">
      <c r="A51" s="133">
        <v>10090</v>
      </c>
      <c r="B51" s="134">
        <v>46</v>
      </c>
      <c r="C51" s="134">
        <v>1</v>
      </c>
      <c r="D51" s="134">
        <v>1</v>
      </c>
      <c r="E51" s="134">
        <f>IF(AND($R51&gt;=30,$R51&lt;35),1,0)</f>
        <v>1</v>
      </c>
      <c r="F51" s="137">
        <v>41661.61</v>
      </c>
      <c r="G51" s="32"/>
      <c r="H51" s="32"/>
      <c r="I51" s="134">
        <v>0</v>
      </c>
      <c r="J51" s="135">
        <v>0</v>
      </c>
      <c r="K51" s="135">
        <v>1</v>
      </c>
      <c r="L51" s="135">
        <v>0</v>
      </c>
      <c r="N51" s="134">
        <v>162.79999999999998</v>
      </c>
      <c r="O51" s="134">
        <f t="shared" si="0"/>
        <v>1.6279999999999999</v>
      </c>
      <c r="P51" s="134">
        <v>192.1</v>
      </c>
      <c r="Q51" s="134">
        <f t="shared" si="1"/>
        <v>87.135094277000007</v>
      </c>
      <c r="R51" s="136">
        <f>Q51/(O51^2)</f>
        <v>32.876403674712797</v>
      </c>
      <c r="T51" s="134">
        <f>IF(AND($R51&gt;=35,$R51&lt;40),1,0)</f>
        <v>0</v>
      </c>
      <c r="U51" s="134">
        <f>IF($R51&gt;40,1,0)</f>
        <v>0</v>
      </c>
      <c r="V51" s="134">
        <f>E51+T51+U51</f>
        <v>1</v>
      </c>
    </row>
    <row r="52" spans="1:22" x14ac:dyDescent="0.2">
      <c r="A52" s="128">
        <v>10091</v>
      </c>
      <c r="B52" s="129">
        <v>54</v>
      </c>
      <c r="C52" s="129">
        <v>0</v>
      </c>
      <c r="D52" s="129">
        <v>0</v>
      </c>
      <c r="E52" s="129">
        <f>IF(AND($R52&gt;=30,$R52&lt;35),1,0)</f>
        <v>1</v>
      </c>
      <c r="F52" s="132">
        <v>10338.94</v>
      </c>
      <c r="G52" s="32"/>
      <c r="H52" s="32"/>
      <c r="I52" s="129">
        <v>0</v>
      </c>
      <c r="J52" s="130">
        <v>0</v>
      </c>
      <c r="K52" s="130">
        <v>0</v>
      </c>
      <c r="L52" s="130">
        <v>1</v>
      </c>
      <c r="N52" s="129">
        <v>177.6</v>
      </c>
      <c r="O52" s="129">
        <f t="shared" si="0"/>
        <v>1.776</v>
      </c>
      <c r="P52" s="129">
        <v>230.2</v>
      </c>
      <c r="Q52" s="129">
        <f t="shared" si="1"/>
        <v>104.41696357399999</v>
      </c>
      <c r="R52" s="131">
        <f>Q52/(O52^2)</f>
        <v>33.104355487455358</v>
      </c>
      <c r="T52" s="129">
        <f>IF(AND($R52&gt;=35,$R52&lt;40),1,0)</f>
        <v>0</v>
      </c>
      <c r="U52" s="129">
        <f>IF($R52&gt;40,1,0)</f>
        <v>0</v>
      </c>
      <c r="V52" s="129">
        <f>E52+T52+U52</f>
        <v>1</v>
      </c>
    </row>
    <row r="53" spans="1:22" x14ac:dyDescent="0.2">
      <c r="A53" s="133">
        <v>10092</v>
      </c>
      <c r="B53" s="134">
        <v>58</v>
      </c>
      <c r="C53" s="134">
        <v>0</v>
      </c>
      <c r="D53" s="134">
        <v>0</v>
      </c>
      <c r="E53" s="134">
        <f>IF(AND($R53&gt;=30,$R53&lt;35),1,0)</f>
        <v>1</v>
      </c>
      <c r="F53" s="137">
        <v>11856.42</v>
      </c>
      <c r="G53" s="32"/>
      <c r="H53" s="32"/>
      <c r="I53" s="134">
        <v>0</v>
      </c>
      <c r="J53" s="135">
        <v>0</v>
      </c>
      <c r="K53" s="135">
        <v>0</v>
      </c>
      <c r="L53" s="135">
        <v>1</v>
      </c>
      <c r="N53" s="134">
        <v>189.2</v>
      </c>
      <c r="O53" s="134">
        <f t="shared" si="0"/>
        <v>1.8919999999999999</v>
      </c>
      <c r="P53" s="134">
        <v>241.2</v>
      </c>
      <c r="Q53" s="134">
        <f t="shared" si="1"/>
        <v>109.406479644</v>
      </c>
      <c r="R53" s="136">
        <f>Q53/(O53^2)</f>
        <v>30.563337688676928</v>
      </c>
      <c r="T53" s="134">
        <f>IF(AND($R53&gt;=35,$R53&lt;40),1,0)</f>
        <v>0</v>
      </c>
      <c r="U53" s="134">
        <f>IF($R53&gt;40,1,0)</f>
        <v>0</v>
      </c>
      <c r="V53" s="134">
        <f>E53+T53+U53</f>
        <v>1</v>
      </c>
    </row>
    <row r="54" spans="1:22" x14ac:dyDescent="0.2">
      <c r="A54" s="128">
        <v>10093</v>
      </c>
      <c r="B54" s="129">
        <v>26</v>
      </c>
      <c r="C54" s="129">
        <v>0</v>
      </c>
      <c r="D54" s="129">
        <v>0</v>
      </c>
      <c r="E54" s="129">
        <f>IF(AND($R54&gt;=30,$R54&lt;35),1,0)</f>
        <v>1</v>
      </c>
      <c r="F54" s="132">
        <v>3201.25</v>
      </c>
      <c r="G54" s="32"/>
      <c r="H54" s="32"/>
      <c r="I54" s="129">
        <v>0</v>
      </c>
      <c r="J54" s="130">
        <v>0</v>
      </c>
      <c r="K54" s="130">
        <v>0</v>
      </c>
      <c r="L54" s="130">
        <v>0</v>
      </c>
      <c r="N54" s="129">
        <v>166.5</v>
      </c>
      <c r="O54" s="129">
        <f t="shared" si="0"/>
        <v>1.665</v>
      </c>
      <c r="P54" s="129">
        <v>210.1</v>
      </c>
      <c r="Q54" s="129">
        <f t="shared" si="1"/>
        <v>95.299756936999998</v>
      </c>
      <c r="R54" s="131">
        <f>Q54/(O54^2)</f>
        <v>34.376631383455525</v>
      </c>
      <c r="T54" s="129">
        <f>IF(AND($R54&gt;=35,$R54&lt;40),1,0)</f>
        <v>0</v>
      </c>
      <c r="U54" s="129">
        <f>IF($R54&gt;40,1,0)</f>
        <v>0</v>
      </c>
      <c r="V54" s="129">
        <f>E54+T54+U54</f>
        <v>1</v>
      </c>
    </row>
    <row r="55" spans="1:22" x14ac:dyDescent="0.2">
      <c r="A55" s="133">
        <v>10094</v>
      </c>
      <c r="B55" s="134">
        <v>55</v>
      </c>
      <c r="C55" s="134">
        <v>0</v>
      </c>
      <c r="D55" s="134">
        <v>0</v>
      </c>
      <c r="E55" s="134">
        <f>IF(AND($R55&gt;=30,$R55&lt;35),1,0)</f>
        <v>0</v>
      </c>
      <c r="F55" s="137">
        <v>10713.65</v>
      </c>
      <c r="G55" s="32"/>
      <c r="H55" s="32"/>
      <c r="I55" s="134">
        <v>0</v>
      </c>
      <c r="J55" s="135">
        <v>0</v>
      </c>
      <c r="K55" s="135">
        <v>1</v>
      </c>
      <c r="L55" s="135">
        <v>0</v>
      </c>
      <c r="N55" s="134">
        <v>187.6</v>
      </c>
      <c r="O55" s="134">
        <f t="shared" si="0"/>
        <v>1.8759999999999999</v>
      </c>
      <c r="P55" s="134">
        <v>309.90000000000003</v>
      </c>
      <c r="Q55" s="134">
        <f t="shared" si="1"/>
        <v>140.56827546300002</v>
      </c>
      <c r="R55" s="136">
        <f>Q55/(O55^2)</f>
        <v>39.941249659882899</v>
      </c>
      <c r="T55" s="134">
        <f>IF(AND($R55&gt;=35,$R55&lt;40),1,0)</f>
        <v>1</v>
      </c>
      <c r="U55" s="134">
        <f>IF($R55&gt;40,1,0)</f>
        <v>0</v>
      </c>
      <c r="V55" s="134">
        <f>E55+T55+U55</f>
        <v>1</v>
      </c>
    </row>
    <row r="56" spans="1:22" x14ac:dyDescent="0.2">
      <c r="A56" s="128">
        <v>10095</v>
      </c>
      <c r="B56" s="129">
        <v>30</v>
      </c>
      <c r="C56" s="129">
        <v>0</v>
      </c>
      <c r="D56" s="129">
        <v>1</v>
      </c>
      <c r="E56" s="129">
        <f>IF(AND($R56&gt;=30,$R56&lt;35),1,0)</f>
        <v>1</v>
      </c>
      <c r="F56" s="132">
        <v>4151.0300000000007</v>
      </c>
      <c r="G56" s="32"/>
      <c r="H56" s="32"/>
      <c r="I56" s="129">
        <v>0</v>
      </c>
      <c r="J56" s="130">
        <v>0</v>
      </c>
      <c r="K56" s="130">
        <v>0</v>
      </c>
      <c r="L56" s="130">
        <v>1</v>
      </c>
      <c r="N56" s="129">
        <v>166.79999999999998</v>
      </c>
      <c r="O56" s="129">
        <f t="shared" si="0"/>
        <v>1.6679999999999999</v>
      </c>
      <c r="P56" s="129">
        <v>205.29999999999998</v>
      </c>
      <c r="Q56" s="129">
        <f t="shared" si="1"/>
        <v>93.122513560999991</v>
      </c>
      <c r="R56" s="131">
        <f>Q56/(O56^2)</f>
        <v>33.470530611841461</v>
      </c>
      <c r="T56" s="129">
        <f>IF(AND($R56&gt;=35,$R56&lt;40),1,0)</f>
        <v>0</v>
      </c>
      <c r="U56" s="129">
        <f>IF($R56&gt;40,1,0)</f>
        <v>0</v>
      </c>
      <c r="V56" s="129">
        <f>E56+T56+U56</f>
        <v>1</v>
      </c>
    </row>
    <row r="57" spans="1:22" x14ac:dyDescent="0.2">
      <c r="A57" s="133">
        <v>10096</v>
      </c>
      <c r="B57" s="134">
        <v>57</v>
      </c>
      <c r="C57" s="134">
        <v>0</v>
      </c>
      <c r="D57" s="134">
        <v>2</v>
      </c>
      <c r="E57" s="134">
        <f>IF(AND($R57&gt;=30,$R57&lt;35),1,0)</f>
        <v>0</v>
      </c>
      <c r="F57" s="137">
        <v>12629.17</v>
      </c>
      <c r="G57" s="32"/>
      <c r="H57" s="32"/>
      <c r="I57" s="134">
        <v>0</v>
      </c>
      <c r="J57" s="135">
        <v>0</v>
      </c>
      <c r="K57" s="135">
        <v>0</v>
      </c>
      <c r="L57" s="135">
        <v>1</v>
      </c>
      <c r="N57" s="134">
        <v>168.2</v>
      </c>
      <c r="O57" s="134">
        <f t="shared" si="0"/>
        <v>1.6819999999999999</v>
      </c>
      <c r="P57" s="134">
        <v>145.69999999999999</v>
      </c>
      <c r="Q57" s="134">
        <f t="shared" si="1"/>
        <v>66.088408309000002</v>
      </c>
      <c r="R57" s="136">
        <f>Q57/(O57^2)</f>
        <v>23.360025332576448</v>
      </c>
      <c r="T57" s="134">
        <f>IF(AND($R57&gt;=35,$R57&lt;40),1,0)</f>
        <v>0</v>
      </c>
      <c r="U57" s="134">
        <f>IF($R57&gt;40,1,0)</f>
        <v>0</v>
      </c>
      <c r="V57" s="134">
        <f>E57+T57+U57</f>
        <v>0</v>
      </c>
    </row>
    <row r="58" spans="1:22" x14ac:dyDescent="0.2">
      <c r="A58" s="128">
        <v>10097</v>
      </c>
      <c r="B58" s="129">
        <v>44</v>
      </c>
      <c r="C58" s="129">
        <v>1</v>
      </c>
      <c r="D58" s="129">
        <v>2</v>
      </c>
      <c r="E58" s="129">
        <f>IF(AND($R58&gt;=30,$R58&lt;35),1,0)</f>
        <v>0</v>
      </c>
      <c r="F58" s="132">
        <v>46200.990000000005</v>
      </c>
      <c r="G58" s="32"/>
      <c r="H58" s="32"/>
      <c r="I58" s="129">
        <v>0</v>
      </c>
      <c r="J58" s="130">
        <v>0</v>
      </c>
      <c r="K58" s="130">
        <v>0</v>
      </c>
      <c r="L58" s="130">
        <v>1</v>
      </c>
      <c r="N58" s="129">
        <v>177.9</v>
      </c>
      <c r="O58" s="129">
        <f t="shared" si="0"/>
        <v>1.7790000000000001</v>
      </c>
      <c r="P58" s="129">
        <v>245.5</v>
      </c>
      <c r="Q58" s="129">
        <f t="shared" si="1"/>
        <v>111.35692683500001</v>
      </c>
      <c r="R58" s="131">
        <f>Q58/(O58^2)</f>
        <v>35.185630758385649</v>
      </c>
      <c r="T58" s="129">
        <f>IF(AND($R58&gt;=35,$R58&lt;40),1,0)</f>
        <v>1</v>
      </c>
      <c r="U58" s="129">
        <f>IF($R58&gt;40,1,0)</f>
        <v>0</v>
      </c>
      <c r="V58" s="129">
        <f>E58+T58+U58</f>
        <v>1</v>
      </c>
    </row>
    <row r="59" spans="1:22" x14ac:dyDescent="0.2">
      <c r="A59" s="133">
        <v>10098</v>
      </c>
      <c r="B59" s="134">
        <v>18</v>
      </c>
      <c r="C59" s="134">
        <v>0</v>
      </c>
      <c r="D59" s="134">
        <v>0</v>
      </c>
      <c r="E59" s="134">
        <f>IF(AND($R59&gt;=30,$R59&lt;35),1,0)</f>
        <v>1</v>
      </c>
      <c r="F59" s="137">
        <v>1622.19</v>
      </c>
      <c r="G59" s="32"/>
      <c r="H59" s="32"/>
      <c r="I59" s="134">
        <v>0</v>
      </c>
      <c r="J59" s="135">
        <v>0</v>
      </c>
      <c r="K59" s="135">
        <v>0</v>
      </c>
      <c r="L59" s="135">
        <v>1</v>
      </c>
      <c r="N59" s="134">
        <v>172.9</v>
      </c>
      <c r="O59" s="134">
        <f t="shared" si="0"/>
        <v>1.7290000000000001</v>
      </c>
      <c r="P59" s="134">
        <v>218.1</v>
      </c>
      <c r="Q59" s="134">
        <f t="shared" si="1"/>
        <v>98.928495897000005</v>
      </c>
      <c r="R59" s="136">
        <f>Q59/(O59^2)</f>
        <v>33.092640362194807</v>
      </c>
      <c r="T59" s="134">
        <f>IF(AND($R59&gt;=35,$R59&lt;40),1,0)</f>
        <v>0</v>
      </c>
      <c r="U59" s="134">
        <f>IF($R59&gt;40,1,0)</f>
        <v>0</v>
      </c>
      <c r="V59" s="134">
        <f>E59+T59+U59</f>
        <v>1</v>
      </c>
    </row>
    <row r="60" spans="1:22" x14ac:dyDescent="0.2">
      <c r="A60" s="128">
        <v>10099</v>
      </c>
      <c r="B60" s="129">
        <v>24</v>
      </c>
      <c r="C60" s="129">
        <v>0</v>
      </c>
      <c r="D60" s="129">
        <v>0</v>
      </c>
      <c r="E60" s="129">
        <f>IF(AND($R60&gt;=30,$R60&lt;35),1,0)</f>
        <v>1</v>
      </c>
      <c r="F60" s="132">
        <v>3046.07</v>
      </c>
      <c r="G60" s="32"/>
      <c r="H60" s="32"/>
      <c r="I60" s="129">
        <v>0</v>
      </c>
      <c r="J60" s="130">
        <v>1</v>
      </c>
      <c r="K60" s="130">
        <v>0</v>
      </c>
      <c r="L60" s="130">
        <v>0</v>
      </c>
      <c r="N60" s="129">
        <v>162.79999999999998</v>
      </c>
      <c r="O60" s="129">
        <f t="shared" si="0"/>
        <v>1.6279999999999999</v>
      </c>
      <c r="P60" s="129">
        <v>189.29999999999998</v>
      </c>
      <c r="Q60" s="129">
        <f t="shared" si="1"/>
        <v>85.865035640999992</v>
      </c>
      <c r="R60" s="131">
        <f>Q60/(O60^2)</f>
        <v>32.397205703399962</v>
      </c>
      <c r="T60" s="129">
        <f>IF(AND($R60&gt;=35,$R60&lt;40),1,0)</f>
        <v>0</v>
      </c>
      <c r="U60" s="129">
        <f>IF($R60&gt;40,1,0)</f>
        <v>0</v>
      </c>
      <c r="V60" s="129">
        <f>E60+T60+U60</f>
        <v>1</v>
      </c>
    </row>
    <row r="61" spans="1:22" x14ac:dyDescent="0.2">
      <c r="A61" s="133">
        <v>10100</v>
      </c>
      <c r="B61" s="134">
        <v>28</v>
      </c>
      <c r="C61" s="134">
        <v>0</v>
      </c>
      <c r="D61" s="134">
        <v>2</v>
      </c>
      <c r="E61" s="134">
        <f>IF(AND($R61&gt;=30,$R61&lt;35),1,0)</f>
        <v>0</v>
      </c>
      <c r="F61" s="137">
        <v>4340.45</v>
      </c>
      <c r="G61" s="32"/>
      <c r="H61" s="32"/>
      <c r="I61" s="134">
        <v>0</v>
      </c>
      <c r="J61" s="135">
        <v>0</v>
      </c>
      <c r="K61" s="135">
        <v>0</v>
      </c>
      <c r="L61" s="135">
        <v>1</v>
      </c>
      <c r="N61" s="134">
        <v>155.6</v>
      </c>
      <c r="O61" s="134">
        <f t="shared" si="0"/>
        <v>1.556</v>
      </c>
      <c r="P61" s="134">
        <v>148</v>
      </c>
      <c r="Q61" s="134">
        <f t="shared" si="1"/>
        <v>67.131670760000006</v>
      </c>
      <c r="R61" s="136">
        <f>Q61/(O61^2)</f>
        <v>27.727344007110712</v>
      </c>
      <c r="T61" s="134">
        <f>IF(AND($R61&gt;=35,$R61&lt;40),1,0)</f>
        <v>0</v>
      </c>
      <c r="U61" s="134">
        <f>IF($R61&gt;40,1,0)</f>
        <v>0</v>
      </c>
      <c r="V61" s="134">
        <f>E61+T61+U61</f>
        <v>0</v>
      </c>
    </row>
    <row r="62" spans="1:22" x14ac:dyDescent="0.2">
      <c r="A62" s="128">
        <v>10102</v>
      </c>
      <c r="B62" s="129">
        <v>29</v>
      </c>
      <c r="C62" s="129">
        <v>0</v>
      </c>
      <c r="D62" s="129">
        <v>0</v>
      </c>
      <c r="E62" s="129">
        <f>IF(AND($R62&gt;=30,$R62&lt;35),1,0)</f>
        <v>1</v>
      </c>
      <c r="F62" s="132">
        <v>3736.4700000000003</v>
      </c>
      <c r="G62" s="32"/>
      <c r="H62" s="32"/>
      <c r="I62" s="129">
        <v>0</v>
      </c>
      <c r="J62" s="130">
        <v>0</v>
      </c>
      <c r="K62" s="130">
        <v>0</v>
      </c>
      <c r="L62" s="130">
        <v>0</v>
      </c>
      <c r="N62" s="129">
        <v>157.79999999999998</v>
      </c>
      <c r="O62" s="129">
        <f t="shared" si="0"/>
        <v>1.5779999999999998</v>
      </c>
      <c r="P62" s="129">
        <v>174.4</v>
      </c>
      <c r="Q62" s="129">
        <f t="shared" si="1"/>
        <v>79.106509328000001</v>
      </c>
      <c r="R62" s="131">
        <f>Q62/(O62^2)</f>
        <v>31.768610748874341</v>
      </c>
      <c r="T62" s="129">
        <f>IF(AND($R62&gt;=35,$R62&lt;40),1,0)</f>
        <v>0</v>
      </c>
      <c r="U62" s="129">
        <f>IF($R62&gt;40,1,0)</f>
        <v>0</v>
      </c>
      <c r="V62" s="129">
        <f>E62+T62+U62</f>
        <v>1</v>
      </c>
    </row>
    <row r="63" spans="1:22" x14ac:dyDescent="0.2">
      <c r="A63" s="133">
        <v>10105</v>
      </c>
      <c r="B63" s="134">
        <v>21</v>
      </c>
      <c r="C63" s="134">
        <v>0</v>
      </c>
      <c r="D63" s="134">
        <v>0</v>
      </c>
      <c r="E63" s="134">
        <f>IF(AND($R63&gt;=30,$R63&lt;35),1,0)</f>
        <v>1</v>
      </c>
      <c r="F63" s="137">
        <v>2026.98</v>
      </c>
      <c r="G63" s="32"/>
      <c r="H63" s="32"/>
      <c r="I63" s="134">
        <v>0</v>
      </c>
      <c r="J63" s="135">
        <v>0</v>
      </c>
      <c r="K63" s="135">
        <v>0</v>
      </c>
      <c r="L63" s="135">
        <v>1</v>
      </c>
      <c r="N63" s="134">
        <v>166</v>
      </c>
      <c r="O63" s="134">
        <f t="shared" si="0"/>
        <v>1.66</v>
      </c>
      <c r="P63" s="134">
        <v>192.79999999999998</v>
      </c>
      <c r="Q63" s="134">
        <f t="shared" si="1"/>
        <v>87.45260893599999</v>
      </c>
      <c r="R63" s="136">
        <f>Q63/(O63^2)</f>
        <v>31.736322011903031</v>
      </c>
      <c r="T63" s="134">
        <f>IF(AND($R63&gt;=35,$R63&lt;40),1,0)</f>
        <v>0</v>
      </c>
      <c r="U63" s="134">
        <f>IF($R63&gt;40,1,0)</f>
        <v>0</v>
      </c>
      <c r="V63" s="134">
        <f>E63+T63+U63</f>
        <v>1</v>
      </c>
    </row>
    <row r="64" spans="1:22" x14ac:dyDescent="0.2">
      <c r="A64" s="128">
        <v>10107</v>
      </c>
      <c r="B64" s="129">
        <v>34</v>
      </c>
      <c r="C64" s="129">
        <v>0</v>
      </c>
      <c r="D64" s="129">
        <v>0</v>
      </c>
      <c r="E64" s="129">
        <f>IF(AND($R64&gt;=30,$R64&lt;35),1,0)</f>
        <v>0</v>
      </c>
      <c r="F64" s="132">
        <v>4415.16</v>
      </c>
      <c r="G64" s="32"/>
      <c r="H64" s="32"/>
      <c r="I64" s="129">
        <v>0</v>
      </c>
      <c r="J64" s="130">
        <v>0</v>
      </c>
      <c r="K64" s="130">
        <v>0</v>
      </c>
      <c r="L64" s="130">
        <v>1</v>
      </c>
      <c r="N64" s="129">
        <v>165.9</v>
      </c>
      <c r="O64" s="129">
        <f t="shared" si="0"/>
        <v>1.659</v>
      </c>
      <c r="P64" s="129">
        <v>231.2</v>
      </c>
      <c r="Q64" s="129">
        <f t="shared" si="1"/>
        <v>104.870555944</v>
      </c>
      <c r="R64" s="131">
        <f>Q64/(O64^2)</f>
        <v>38.103142791015891</v>
      </c>
      <c r="T64" s="129">
        <f>IF(AND($R64&gt;=35,$R64&lt;40),1,0)</f>
        <v>1</v>
      </c>
      <c r="U64" s="129">
        <f>IF($R64&gt;40,1,0)</f>
        <v>0</v>
      </c>
      <c r="V64" s="129">
        <f>E64+T64+U64</f>
        <v>1</v>
      </c>
    </row>
    <row r="65" spans="1:22" x14ac:dyDescent="0.2">
      <c r="A65" s="133">
        <v>10112</v>
      </c>
      <c r="B65" s="134">
        <v>24</v>
      </c>
      <c r="C65" s="134">
        <v>0</v>
      </c>
      <c r="D65" s="134">
        <v>0</v>
      </c>
      <c r="E65" s="134">
        <f>IF(AND($R65&gt;=30,$R65&lt;35),1,0)</f>
        <v>0</v>
      </c>
      <c r="F65" s="137">
        <v>2842.7700000000004</v>
      </c>
      <c r="G65" s="32"/>
      <c r="H65" s="32"/>
      <c r="I65" s="134">
        <v>0</v>
      </c>
      <c r="J65" s="135">
        <v>0</v>
      </c>
      <c r="K65" s="135">
        <v>0</v>
      </c>
      <c r="L65" s="135">
        <v>0</v>
      </c>
      <c r="N65" s="134">
        <v>170</v>
      </c>
      <c r="O65" s="134">
        <f t="shared" si="0"/>
        <v>1.7</v>
      </c>
      <c r="P65" s="134">
        <v>178.6</v>
      </c>
      <c r="Q65" s="134">
        <f t="shared" si="1"/>
        <v>81.011597281999997</v>
      </c>
      <c r="R65" s="136">
        <f>Q65/(O65^2)</f>
        <v>28.031694561245676</v>
      </c>
      <c r="T65" s="134">
        <f>IF(AND($R65&gt;=35,$R65&lt;40),1,0)</f>
        <v>0</v>
      </c>
      <c r="U65" s="134">
        <f>IF($R65&gt;40,1,0)</f>
        <v>0</v>
      </c>
      <c r="V65" s="134">
        <f>E65+T65+U65</f>
        <v>0</v>
      </c>
    </row>
    <row r="66" spans="1:22" x14ac:dyDescent="0.2">
      <c r="A66" s="128">
        <v>10113</v>
      </c>
      <c r="B66" s="129">
        <v>35</v>
      </c>
      <c r="C66" s="129">
        <v>0</v>
      </c>
      <c r="D66" s="129">
        <v>1</v>
      </c>
      <c r="E66" s="129">
        <f>IF(AND($R66&gt;=30,$R66&lt;35),1,0)</f>
        <v>1</v>
      </c>
      <c r="F66" s="132">
        <v>5630.46</v>
      </c>
      <c r="G66" s="32"/>
      <c r="H66" s="32"/>
      <c r="I66" s="129">
        <v>0</v>
      </c>
      <c r="J66" s="130">
        <v>0</v>
      </c>
      <c r="K66" s="130">
        <v>0</v>
      </c>
      <c r="L66" s="130">
        <v>0</v>
      </c>
      <c r="N66" s="129">
        <v>147.29999999999998</v>
      </c>
      <c r="O66" s="129">
        <f t="shared" si="0"/>
        <v>1.4729999999999999</v>
      </c>
      <c r="P66" s="129">
        <v>153.1</v>
      </c>
      <c r="Q66" s="129">
        <f t="shared" si="1"/>
        <v>69.444991846999997</v>
      </c>
      <c r="R66" s="131">
        <f>Q66/(O66^2)</f>
        <v>32.006297490147389</v>
      </c>
      <c r="T66" s="129">
        <f>IF(AND($R66&gt;=35,$R66&lt;40),1,0)</f>
        <v>0</v>
      </c>
      <c r="U66" s="129">
        <f>IF($R66&gt;40,1,0)</f>
        <v>0</v>
      </c>
      <c r="V66" s="129">
        <f>E66+T66+U66</f>
        <v>1</v>
      </c>
    </row>
    <row r="67" spans="1:22" x14ac:dyDescent="0.2">
      <c r="A67" s="133">
        <v>10118</v>
      </c>
      <c r="B67" s="134">
        <v>32</v>
      </c>
      <c r="C67" s="134">
        <v>0</v>
      </c>
      <c r="D67" s="134">
        <v>3</v>
      </c>
      <c r="E67" s="134">
        <f>IF(AND($R67&gt;=30,$R67&lt;35),1,0)</f>
        <v>1</v>
      </c>
      <c r="F67" s="137">
        <v>6334.35</v>
      </c>
      <c r="G67" s="32"/>
      <c r="H67" s="32"/>
      <c r="I67" s="134">
        <v>0</v>
      </c>
      <c r="J67" s="135">
        <v>1</v>
      </c>
      <c r="K67" s="135">
        <v>0</v>
      </c>
      <c r="L67" s="135">
        <v>0</v>
      </c>
      <c r="N67" s="134">
        <v>167.2</v>
      </c>
      <c r="O67" s="134">
        <f t="shared" ref="O67:O129" si="2">N67/100</f>
        <v>1.6719999999999999</v>
      </c>
      <c r="P67" s="134">
        <v>203.2</v>
      </c>
      <c r="Q67" s="134">
        <f t="shared" ref="Q67:Q129" si="3">P67*0.45359237</f>
        <v>92.169969584</v>
      </c>
      <c r="R67" s="136">
        <f>Q67/(O67^2)</f>
        <v>32.969844434651222</v>
      </c>
      <c r="T67" s="134">
        <f>IF(AND($R67&gt;=35,$R67&lt;40),1,0)</f>
        <v>0</v>
      </c>
      <c r="U67" s="134">
        <f>IF($R67&gt;40,1,0)</f>
        <v>0</v>
      </c>
      <c r="V67" s="134">
        <f>E67+T67+U67</f>
        <v>1</v>
      </c>
    </row>
    <row r="68" spans="1:22" x14ac:dyDescent="0.2">
      <c r="A68" s="128">
        <v>10122</v>
      </c>
      <c r="B68" s="129">
        <v>62</v>
      </c>
      <c r="C68" s="129">
        <v>0</v>
      </c>
      <c r="D68" s="129">
        <v>1</v>
      </c>
      <c r="E68" s="129">
        <f>IF(AND($R68&gt;=30,$R68&lt;35),1,0)</f>
        <v>1</v>
      </c>
      <c r="F68" s="132">
        <v>31620.01</v>
      </c>
      <c r="G68" s="32"/>
      <c r="H68" s="32"/>
      <c r="I68" s="129">
        <v>0</v>
      </c>
      <c r="J68" s="130">
        <v>1</v>
      </c>
      <c r="K68" s="130">
        <v>0</v>
      </c>
      <c r="L68" s="130">
        <v>0</v>
      </c>
      <c r="N68" s="129">
        <v>169.6</v>
      </c>
      <c r="O68" s="129">
        <f t="shared" si="2"/>
        <v>1.696</v>
      </c>
      <c r="P68" s="129">
        <v>207.7</v>
      </c>
      <c r="Q68" s="129">
        <f t="shared" si="3"/>
        <v>94.211135248999994</v>
      </c>
      <c r="R68" s="131">
        <f>Q68/(O68^2)</f>
        <v>32.75295897707425</v>
      </c>
      <c r="T68" s="129">
        <f>IF(AND($R68&gt;=35,$R68&lt;40),1,0)</f>
        <v>0</v>
      </c>
      <c r="U68" s="129">
        <f>IF($R68&gt;40,1,0)</f>
        <v>0</v>
      </c>
      <c r="V68" s="129">
        <f>E68+T68+U68</f>
        <v>1</v>
      </c>
    </row>
    <row r="69" spans="1:22" x14ac:dyDescent="0.2">
      <c r="A69" s="133">
        <v>10125</v>
      </c>
      <c r="B69" s="134">
        <v>59</v>
      </c>
      <c r="C69" s="134">
        <v>0</v>
      </c>
      <c r="D69" s="134">
        <v>2</v>
      </c>
      <c r="E69" s="134">
        <f>IF(AND($R69&gt;=30,$R69&lt;35),1,0)</f>
        <v>0</v>
      </c>
      <c r="F69" s="137">
        <v>36910.61</v>
      </c>
      <c r="G69" s="32"/>
      <c r="H69" s="32"/>
      <c r="I69" s="134">
        <v>0</v>
      </c>
      <c r="J69" s="135">
        <v>0</v>
      </c>
      <c r="K69" s="135">
        <v>1</v>
      </c>
      <c r="L69" s="135">
        <v>0</v>
      </c>
      <c r="N69" s="134">
        <v>174.7</v>
      </c>
      <c r="O69" s="134">
        <f t="shared" si="2"/>
        <v>1.7469999999999999</v>
      </c>
      <c r="P69" s="134">
        <v>241.29999999999998</v>
      </c>
      <c r="Q69" s="134">
        <f t="shared" si="3"/>
        <v>109.451838881</v>
      </c>
      <c r="R69" s="136">
        <f>Q69/(O69^2)</f>
        <v>35.862226776198895</v>
      </c>
      <c r="T69" s="134">
        <f>IF(AND($R69&gt;=35,$R69&lt;40),1,0)</f>
        <v>1</v>
      </c>
      <c r="U69" s="134">
        <f>IF($R69&gt;40,1,0)</f>
        <v>0</v>
      </c>
      <c r="V69" s="134">
        <f>E69+T69+U69</f>
        <v>1</v>
      </c>
    </row>
    <row r="70" spans="1:22" x14ac:dyDescent="0.2">
      <c r="A70" s="128">
        <v>10126</v>
      </c>
      <c r="B70" s="129">
        <v>42</v>
      </c>
      <c r="C70" s="129">
        <v>0</v>
      </c>
      <c r="D70" s="129">
        <v>1</v>
      </c>
      <c r="E70" s="129">
        <f>IF(AND($R70&gt;=30,$R70&lt;35),1,0)</f>
        <v>0</v>
      </c>
      <c r="F70" s="132">
        <v>7639.42</v>
      </c>
      <c r="G70" s="32"/>
      <c r="H70" s="32"/>
      <c r="I70" s="129">
        <v>0</v>
      </c>
      <c r="J70" s="130">
        <v>1</v>
      </c>
      <c r="K70" s="130">
        <v>0</v>
      </c>
      <c r="L70" s="130">
        <v>0</v>
      </c>
      <c r="N70" s="129">
        <v>152.9</v>
      </c>
      <c r="O70" s="129">
        <f t="shared" si="2"/>
        <v>1.5290000000000001</v>
      </c>
      <c r="P70" s="129">
        <v>146.29999999999998</v>
      </c>
      <c r="Q70" s="129">
        <f t="shared" si="3"/>
        <v>66.360563730999999</v>
      </c>
      <c r="R70" s="131">
        <f>Q70/(O70^2)</f>
        <v>28.385405051498363</v>
      </c>
      <c r="T70" s="129">
        <f>IF(AND($R70&gt;=35,$R70&lt;40),1,0)</f>
        <v>0</v>
      </c>
      <c r="U70" s="129">
        <f>IF($R70&gt;40,1,0)</f>
        <v>0</v>
      </c>
      <c r="V70" s="129">
        <f>E70+T70+U70</f>
        <v>0</v>
      </c>
    </row>
    <row r="71" spans="1:22" x14ac:dyDescent="0.2">
      <c r="A71" s="133">
        <v>10129</v>
      </c>
      <c r="B71" s="134">
        <v>45</v>
      </c>
      <c r="C71" s="134">
        <v>0</v>
      </c>
      <c r="D71" s="134">
        <v>0</v>
      </c>
      <c r="E71" s="134">
        <f>IF(AND($R71&gt;=30,$R71&lt;35),1,0)</f>
        <v>1</v>
      </c>
      <c r="F71" s="137">
        <v>7935.3</v>
      </c>
      <c r="G71" s="32"/>
      <c r="H71" s="32"/>
      <c r="I71" s="134">
        <v>0</v>
      </c>
      <c r="J71" s="135">
        <v>1</v>
      </c>
      <c r="K71" s="135">
        <v>0</v>
      </c>
      <c r="L71" s="135">
        <v>0</v>
      </c>
      <c r="N71" s="134">
        <v>153.1</v>
      </c>
      <c r="O71" s="134">
        <f t="shared" si="2"/>
        <v>1.5309999999999999</v>
      </c>
      <c r="P71" s="134">
        <v>173.2</v>
      </c>
      <c r="Q71" s="134">
        <f t="shared" si="3"/>
        <v>78.562198483999993</v>
      </c>
      <c r="R71" s="136">
        <f>Q71/(O71^2)</f>
        <v>33.516853942535732</v>
      </c>
      <c r="T71" s="134">
        <f>IF(AND($R71&gt;=35,$R71&lt;40),1,0)</f>
        <v>0</v>
      </c>
      <c r="U71" s="134">
        <f>IF($R71&gt;40,1,0)</f>
        <v>0</v>
      </c>
      <c r="V71" s="134">
        <f>E71+T71+U71</f>
        <v>1</v>
      </c>
    </row>
    <row r="72" spans="1:22" x14ac:dyDescent="0.2">
      <c r="A72" s="128">
        <v>10132</v>
      </c>
      <c r="B72" s="129">
        <v>20</v>
      </c>
      <c r="C72" s="129">
        <v>0</v>
      </c>
      <c r="D72" s="129">
        <v>0</v>
      </c>
      <c r="E72" s="129">
        <f>IF(AND($R72&gt;=30,$R72&lt;35),1,0)</f>
        <v>0</v>
      </c>
      <c r="F72" s="132">
        <v>2459.73</v>
      </c>
      <c r="G72" s="32"/>
      <c r="H72" s="32"/>
      <c r="I72" s="129">
        <v>0</v>
      </c>
      <c r="J72" s="130">
        <v>1</v>
      </c>
      <c r="K72" s="130">
        <v>0</v>
      </c>
      <c r="L72" s="130">
        <v>0</v>
      </c>
      <c r="N72" s="129">
        <v>155.79999999999998</v>
      </c>
      <c r="O72" s="129">
        <f t="shared" si="2"/>
        <v>1.5579999999999998</v>
      </c>
      <c r="P72" s="129">
        <v>128.6</v>
      </c>
      <c r="Q72" s="129">
        <f t="shared" si="3"/>
        <v>58.331978782</v>
      </c>
      <c r="R72" s="131">
        <f>Q72/(O72^2)</f>
        <v>24.030997733343664</v>
      </c>
      <c r="T72" s="129">
        <f>IF(AND($R72&gt;=35,$R72&lt;40),1,0)</f>
        <v>0</v>
      </c>
      <c r="U72" s="129">
        <f>IF($R72&gt;40,1,0)</f>
        <v>0</v>
      </c>
      <c r="V72" s="129">
        <f>E72+T72+U72</f>
        <v>0</v>
      </c>
    </row>
    <row r="73" spans="1:22" x14ac:dyDescent="0.2">
      <c r="A73" s="133">
        <v>10134</v>
      </c>
      <c r="B73" s="134">
        <v>56</v>
      </c>
      <c r="C73" s="134">
        <v>0</v>
      </c>
      <c r="D73" s="134">
        <v>3</v>
      </c>
      <c r="E73" s="134">
        <f>IF(AND($R73&gt;=30,$R73&lt;35),1,0)</f>
        <v>0</v>
      </c>
      <c r="F73" s="137">
        <v>13430.27</v>
      </c>
      <c r="G73" s="32"/>
      <c r="H73" s="32"/>
      <c r="I73" s="134">
        <v>0</v>
      </c>
      <c r="J73" s="135">
        <v>1</v>
      </c>
      <c r="K73" s="135">
        <v>0</v>
      </c>
      <c r="L73" s="135">
        <v>0</v>
      </c>
      <c r="N73" s="134">
        <v>168.79999999999998</v>
      </c>
      <c r="O73" s="134">
        <f t="shared" si="2"/>
        <v>1.6879999999999997</v>
      </c>
      <c r="P73" s="134">
        <v>167.6</v>
      </c>
      <c r="Q73" s="134">
        <f t="shared" si="3"/>
        <v>76.022081212000003</v>
      </c>
      <c r="R73" s="136">
        <f>Q73/(O73^2)</f>
        <v>26.680555668953989</v>
      </c>
      <c r="T73" s="134">
        <f>IF(AND($R73&gt;=35,$R73&lt;40),1,0)</f>
        <v>0</v>
      </c>
      <c r="U73" s="134">
        <f>IF($R73&gt;40,1,0)</f>
        <v>0</v>
      </c>
      <c r="V73" s="134">
        <f>E73+T73+U73</f>
        <v>0</v>
      </c>
    </row>
    <row r="74" spans="1:22" x14ac:dyDescent="0.2">
      <c r="A74" s="128">
        <v>10139</v>
      </c>
      <c r="B74" s="129">
        <v>19</v>
      </c>
      <c r="C74" s="129">
        <v>1</v>
      </c>
      <c r="D74" s="129">
        <v>0</v>
      </c>
      <c r="E74" s="129">
        <f>IF(AND($R74&gt;=30,$R74&lt;35),1,0)</f>
        <v>0</v>
      </c>
      <c r="F74" s="132">
        <v>34439.86</v>
      </c>
      <c r="G74" s="32"/>
      <c r="H74" s="32"/>
      <c r="I74" s="129">
        <v>0</v>
      </c>
      <c r="J74" s="130">
        <v>0</v>
      </c>
      <c r="K74" s="130">
        <v>0</v>
      </c>
      <c r="L74" s="130">
        <v>1</v>
      </c>
      <c r="N74" s="129">
        <v>177.1</v>
      </c>
      <c r="O74" s="129">
        <f t="shared" si="2"/>
        <v>1.7709999999999999</v>
      </c>
      <c r="P74" s="129">
        <v>201</v>
      </c>
      <c r="Q74" s="129">
        <f t="shared" si="3"/>
        <v>91.17206637000001</v>
      </c>
      <c r="R74" s="131">
        <f>Q74/(O74^2)</f>
        <v>29.068637468391728</v>
      </c>
      <c r="T74" s="129">
        <f>IF(AND($R74&gt;=35,$R74&lt;40),1,0)</f>
        <v>0</v>
      </c>
      <c r="U74" s="129">
        <f>IF($R74&gt;40,1,0)</f>
        <v>0</v>
      </c>
      <c r="V74" s="129">
        <f>E74+T74+U74</f>
        <v>0</v>
      </c>
    </row>
    <row r="75" spans="1:22" x14ac:dyDescent="0.2">
      <c r="A75" s="133">
        <v>10142</v>
      </c>
      <c r="B75" s="134">
        <v>25</v>
      </c>
      <c r="C75" s="134">
        <v>0</v>
      </c>
      <c r="D75" s="134">
        <v>1</v>
      </c>
      <c r="E75" s="134">
        <f>IF(AND($R75&gt;=30,$R75&lt;35),1,0)</f>
        <v>0</v>
      </c>
      <c r="F75" s="137">
        <v>3594.1800000000003</v>
      </c>
      <c r="G75" s="32"/>
      <c r="H75" s="32"/>
      <c r="I75" s="134">
        <v>0</v>
      </c>
      <c r="J75" s="135">
        <v>0</v>
      </c>
      <c r="K75" s="135">
        <v>0</v>
      </c>
      <c r="L75" s="135">
        <v>0</v>
      </c>
      <c r="N75" s="134">
        <v>165.7</v>
      </c>
      <c r="O75" s="134">
        <f t="shared" si="2"/>
        <v>1.6569999999999998</v>
      </c>
      <c r="P75" s="134">
        <v>158.4</v>
      </c>
      <c r="Q75" s="134">
        <f t="shared" si="3"/>
        <v>71.849031408000002</v>
      </c>
      <c r="R75" s="136">
        <f>Q75/(O75^2)</f>
        <v>26.168323557745371</v>
      </c>
      <c r="T75" s="134">
        <f>IF(AND($R75&gt;=35,$R75&lt;40),1,0)</f>
        <v>0</v>
      </c>
      <c r="U75" s="134">
        <f>IF($R75&gt;40,1,0)</f>
        <v>0</v>
      </c>
      <c r="V75" s="134">
        <f>E75+T75+U75</f>
        <v>0</v>
      </c>
    </row>
    <row r="76" spans="1:22" x14ac:dyDescent="0.2">
      <c r="A76" s="128">
        <v>10144</v>
      </c>
      <c r="B76" s="129">
        <v>36</v>
      </c>
      <c r="C76" s="129">
        <v>0</v>
      </c>
      <c r="D76" s="129">
        <v>1</v>
      </c>
      <c r="E76" s="129">
        <f>IF(AND($R76&gt;=30,$R76&lt;35),1,0)</f>
        <v>1</v>
      </c>
      <c r="F76" s="132">
        <v>5472.45</v>
      </c>
      <c r="G76" s="32"/>
      <c r="H76" s="32"/>
      <c r="I76" s="129">
        <v>0</v>
      </c>
      <c r="J76" s="130">
        <v>0</v>
      </c>
      <c r="K76" s="130">
        <v>1</v>
      </c>
      <c r="L76" s="130">
        <v>0</v>
      </c>
      <c r="N76" s="129">
        <v>188.4</v>
      </c>
      <c r="O76" s="129">
        <f t="shared" si="2"/>
        <v>1.8840000000000001</v>
      </c>
      <c r="P76" s="129">
        <v>234.79999999999998</v>
      </c>
      <c r="Q76" s="129">
        <f t="shared" si="3"/>
        <v>106.503488476</v>
      </c>
      <c r="R76" s="131">
        <f>Q76/(O76^2)</f>
        <v>30.005580707578847</v>
      </c>
      <c r="T76" s="129">
        <f>IF(AND($R76&gt;=35,$R76&lt;40),1,0)</f>
        <v>0</v>
      </c>
      <c r="U76" s="129">
        <f>IF($R76&gt;40,1,0)</f>
        <v>0</v>
      </c>
      <c r="V76" s="129">
        <f>E76+T76+U76</f>
        <v>1</v>
      </c>
    </row>
    <row r="77" spans="1:22" x14ac:dyDescent="0.2">
      <c r="A77" s="133">
        <v>10145</v>
      </c>
      <c r="B77" s="134">
        <v>48</v>
      </c>
      <c r="C77" s="134">
        <v>0</v>
      </c>
      <c r="D77" s="134">
        <v>0</v>
      </c>
      <c r="E77" s="134">
        <f>IF(AND($R77&gt;=30,$R77&lt;35),1,0)</f>
        <v>0</v>
      </c>
      <c r="F77" s="137">
        <v>8283.69</v>
      </c>
      <c r="G77" s="32"/>
      <c r="H77" s="32"/>
      <c r="I77" s="134">
        <v>0</v>
      </c>
      <c r="J77" s="135">
        <v>0</v>
      </c>
      <c r="K77" s="135">
        <v>0</v>
      </c>
      <c r="L77" s="135">
        <v>1</v>
      </c>
      <c r="N77" s="134">
        <v>158.29999999999998</v>
      </c>
      <c r="O77" s="134">
        <f t="shared" si="2"/>
        <v>1.5829999999999997</v>
      </c>
      <c r="P77" s="134">
        <v>208.29999999999998</v>
      </c>
      <c r="Q77" s="134">
        <f t="shared" si="3"/>
        <v>94.483290670999992</v>
      </c>
      <c r="R77" s="136">
        <f>Q77/(O77^2)</f>
        <v>37.704499549261769</v>
      </c>
      <c r="T77" s="134">
        <f>IF(AND($R77&gt;=35,$R77&lt;40),1,0)</f>
        <v>1</v>
      </c>
      <c r="U77" s="134">
        <f>IF($R77&gt;40,1,0)</f>
        <v>0</v>
      </c>
      <c r="V77" s="134">
        <f>E77+T77+U77</f>
        <v>1</v>
      </c>
    </row>
    <row r="78" spans="1:22" x14ac:dyDescent="0.2">
      <c r="A78" s="128">
        <v>10146</v>
      </c>
      <c r="B78" s="129">
        <v>18</v>
      </c>
      <c r="C78" s="129">
        <v>0</v>
      </c>
      <c r="D78" s="129">
        <v>0</v>
      </c>
      <c r="E78" s="129">
        <f>IF(AND($R78&gt;=30,$R78&lt;35),1,0)</f>
        <v>0</v>
      </c>
      <c r="F78" s="132">
        <v>2217.4700000000003</v>
      </c>
      <c r="G78" s="32"/>
      <c r="H78" s="32"/>
      <c r="I78" s="129">
        <v>0</v>
      </c>
      <c r="J78" s="130">
        <v>1</v>
      </c>
      <c r="K78" s="130">
        <v>0</v>
      </c>
      <c r="L78" s="130">
        <v>0</v>
      </c>
      <c r="N78" s="129">
        <v>168.29999999999998</v>
      </c>
      <c r="O78" s="129">
        <f t="shared" si="2"/>
        <v>1.6829999999999998</v>
      </c>
      <c r="P78" s="129">
        <v>219.5</v>
      </c>
      <c r="Q78" s="129">
        <f t="shared" si="3"/>
        <v>99.563525214999999</v>
      </c>
      <c r="R78" s="131">
        <f>Q78/(O78^2)</f>
        <v>35.150542584631403</v>
      </c>
      <c r="T78" s="129">
        <f>IF(AND($R78&gt;=35,$R78&lt;40),1,0)</f>
        <v>1</v>
      </c>
      <c r="U78" s="129">
        <f>IF($R78&gt;40,1,0)</f>
        <v>0</v>
      </c>
      <c r="V78" s="129">
        <f>E78+T78+U78</f>
        <v>1</v>
      </c>
    </row>
    <row r="79" spans="1:22" x14ac:dyDescent="0.2">
      <c r="A79" s="133">
        <v>10147</v>
      </c>
      <c r="B79" s="134">
        <v>61</v>
      </c>
      <c r="C79" s="134">
        <v>0</v>
      </c>
      <c r="D79" s="134">
        <v>0</v>
      </c>
      <c r="E79" s="134">
        <f>IF(AND($R79&gt;=30,$R79&lt;35),1,0)</f>
        <v>0</v>
      </c>
      <c r="F79" s="137">
        <v>13063.89</v>
      </c>
      <c r="G79" s="32"/>
      <c r="H79" s="32"/>
      <c r="I79" s="134">
        <v>0</v>
      </c>
      <c r="J79" s="135">
        <v>0</v>
      </c>
      <c r="K79" s="135">
        <v>1</v>
      </c>
      <c r="L79" s="135">
        <v>0</v>
      </c>
      <c r="N79" s="134">
        <v>167.5</v>
      </c>
      <c r="O79" s="134">
        <f t="shared" si="2"/>
        <v>1.675</v>
      </c>
      <c r="P79" s="134">
        <v>132.29999999999998</v>
      </c>
      <c r="Q79" s="134">
        <f t="shared" si="3"/>
        <v>60.010270550999998</v>
      </c>
      <c r="R79" s="136">
        <f>Q79/(O79^2)</f>
        <v>21.389269966941413</v>
      </c>
      <c r="T79" s="134">
        <f>IF(AND($R79&gt;=35,$R79&lt;40),1,0)</f>
        <v>0</v>
      </c>
      <c r="U79" s="134">
        <f>IF($R79&gt;40,1,0)</f>
        <v>0</v>
      </c>
      <c r="V79" s="134">
        <f>E79+T79+U79</f>
        <v>0</v>
      </c>
    </row>
    <row r="80" spans="1:22" x14ac:dyDescent="0.2">
      <c r="A80" s="128">
        <v>10148</v>
      </c>
      <c r="B80" s="129">
        <v>38</v>
      </c>
      <c r="C80" s="129">
        <v>0</v>
      </c>
      <c r="D80" s="129">
        <v>1</v>
      </c>
      <c r="E80" s="129">
        <f>IF(AND($R80&gt;=30,$R80&lt;35),1,0)</f>
        <v>0</v>
      </c>
      <c r="F80" s="132">
        <v>5974.39</v>
      </c>
      <c r="G80" s="32"/>
      <c r="H80" s="32"/>
      <c r="I80" s="129">
        <v>0</v>
      </c>
      <c r="J80" s="130">
        <v>0</v>
      </c>
      <c r="K80" s="130">
        <v>0</v>
      </c>
      <c r="L80" s="130">
        <v>1</v>
      </c>
      <c r="N80" s="129">
        <v>173.9</v>
      </c>
      <c r="O80" s="129">
        <f t="shared" si="2"/>
        <v>1.7390000000000001</v>
      </c>
      <c r="P80" s="129">
        <v>186.7</v>
      </c>
      <c r="Q80" s="129">
        <f t="shared" si="3"/>
        <v>84.685695479000003</v>
      </c>
      <c r="R80" s="131">
        <f>Q80/(O80^2)</f>
        <v>28.003408421488423</v>
      </c>
      <c r="T80" s="129">
        <f>IF(AND($R80&gt;=35,$R80&lt;40),1,0)</f>
        <v>0</v>
      </c>
      <c r="U80" s="129">
        <f>IF($R80&gt;40,1,0)</f>
        <v>0</v>
      </c>
      <c r="V80" s="129">
        <f>E80+T80+U80</f>
        <v>0</v>
      </c>
    </row>
    <row r="81" spans="1:22" x14ac:dyDescent="0.2">
      <c r="A81" s="133">
        <v>10150</v>
      </c>
      <c r="B81" s="134">
        <v>60</v>
      </c>
      <c r="C81" s="134">
        <v>0</v>
      </c>
      <c r="D81" s="134">
        <v>0</v>
      </c>
      <c r="E81" s="134">
        <f>IF(AND($R81&gt;=30,$R81&lt;35),1,0)</f>
        <v>0</v>
      </c>
      <c r="F81" s="137">
        <v>12648.710000000001</v>
      </c>
      <c r="G81" s="32"/>
      <c r="H81" s="32"/>
      <c r="I81" s="134">
        <v>0</v>
      </c>
      <c r="J81" s="135">
        <v>0</v>
      </c>
      <c r="K81" s="135">
        <v>0</v>
      </c>
      <c r="L81" s="135">
        <v>1</v>
      </c>
      <c r="N81" s="134">
        <v>183.9</v>
      </c>
      <c r="O81" s="134">
        <f t="shared" si="2"/>
        <v>1.839</v>
      </c>
      <c r="P81" s="134">
        <v>218.2</v>
      </c>
      <c r="Q81" s="134">
        <f t="shared" si="3"/>
        <v>98.973855134000004</v>
      </c>
      <c r="R81" s="136">
        <f>Q81/(O81^2)</f>
        <v>29.265572771806323</v>
      </c>
      <c r="T81" s="134">
        <f>IF(AND($R81&gt;=35,$R81&lt;40),1,0)</f>
        <v>0</v>
      </c>
      <c r="U81" s="134">
        <f>IF($R81&gt;40,1,0)</f>
        <v>0</v>
      </c>
      <c r="V81" s="134">
        <f>E81+T81+U81</f>
        <v>0</v>
      </c>
    </row>
    <row r="82" spans="1:22" x14ac:dyDescent="0.2">
      <c r="A82" s="128">
        <v>10153</v>
      </c>
      <c r="B82" s="129">
        <v>21</v>
      </c>
      <c r="C82" s="129">
        <v>0</v>
      </c>
      <c r="D82" s="129">
        <v>1</v>
      </c>
      <c r="E82" s="129">
        <f>IF(AND($R82&gt;=30,$R82&lt;35),1,0)</f>
        <v>1</v>
      </c>
      <c r="F82" s="132">
        <v>2597.7800000000002</v>
      </c>
      <c r="G82" s="32"/>
      <c r="H82" s="32"/>
      <c r="I82" s="129">
        <v>0</v>
      </c>
      <c r="J82" s="130">
        <v>0</v>
      </c>
      <c r="K82" s="130">
        <v>1</v>
      </c>
      <c r="L82" s="130">
        <v>0</v>
      </c>
      <c r="N82" s="129">
        <v>173.5</v>
      </c>
      <c r="O82" s="129">
        <f t="shared" si="2"/>
        <v>1.7350000000000001</v>
      </c>
      <c r="P82" s="129">
        <v>199.79999999999998</v>
      </c>
      <c r="Q82" s="129">
        <f t="shared" si="3"/>
        <v>90.627755526000001</v>
      </c>
      <c r="R82" s="131">
        <f>Q82/(O82^2)</f>
        <v>30.106638382845134</v>
      </c>
      <c r="T82" s="129">
        <f>IF(AND($R82&gt;=35,$R82&lt;40),1,0)</f>
        <v>0</v>
      </c>
      <c r="U82" s="129">
        <f>IF($R82&gt;40,1,0)</f>
        <v>0</v>
      </c>
      <c r="V82" s="129">
        <f>E82+T82+U82</f>
        <v>1</v>
      </c>
    </row>
    <row r="83" spans="1:22" x14ac:dyDescent="0.2">
      <c r="A83" s="133">
        <v>10154</v>
      </c>
      <c r="B83" s="134">
        <v>38</v>
      </c>
      <c r="C83" s="134">
        <v>0</v>
      </c>
      <c r="D83" s="134">
        <v>0</v>
      </c>
      <c r="E83" s="134">
        <f>IF(AND($R83&gt;=30,$R83&lt;35),1,0)</f>
        <v>1</v>
      </c>
      <c r="F83" s="137">
        <v>5383.54</v>
      </c>
      <c r="G83" s="32"/>
      <c r="H83" s="32"/>
      <c r="I83" s="134">
        <v>0</v>
      </c>
      <c r="J83" s="135">
        <v>0</v>
      </c>
      <c r="K83" s="135">
        <v>1</v>
      </c>
      <c r="L83" s="135">
        <v>0</v>
      </c>
      <c r="N83" s="134">
        <v>168.29999999999998</v>
      </c>
      <c r="O83" s="134">
        <f t="shared" si="2"/>
        <v>1.6829999999999998</v>
      </c>
      <c r="P83" s="134">
        <v>200.6</v>
      </c>
      <c r="Q83" s="134">
        <f t="shared" si="3"/>
        <v>90.990629421999998</v>
      </c>
      <c r="R83" s="136">
        <f>Q83/(O83^2)</f>
        <v>32.123912721991161</v>
      </c>
      <c r="T83" s="134">
        <f>IF(AND($R83&gt;=35,$R83&lt;40),1,0)</f>
        <v>0</v>
      </c>
      <c r="U83" s="134">
        <f>IF($R83&gt;40,1,0)</f>
        <v>0</v>
      </c>
      <c r="V83" s="134">
        <f>E83+T83+U83</f>
        <v>1</v>
      </c>
    </row>
    <row r="84" spans="1:22" x14ac:dyDescent="0.2">
      <c r="A84" s="128">
        <v>10155</v>
      </c>
      <c r="B84" s="129">
        <v>54</v>
      </c>
      <c r="C84" s="129">
        <v>0</v>
      </c>
      <c r="D84" s="129">
        <v>2</v>
      </c>
      <c r="E84" s="129">
        <f>IF(AND($R84&gt;=30,$R84&lt;35),1,0)</f>
        <v>0</v>
      </c>
      <c r="F84" s="132">
        <v>12096.66</v>
      </c>
      <c r="G84" s="32"/>
      <c r="H84" s="32"/>
      <c r="I84" s="129">
        <v>0</v>
      </c>
      <c r="J84" s="130">
        <v>1</v>
      </c>
      <c r="K84" s="130">
        <v>0</v>
      </c>
      <c r="L84" s="130">
        <v>0</v>
      </c>
      <c r="N84" s="129">
        <v>149.69999999999999</v>
      </c>
      <c r="O84" s="129">
        <f t="shared" si="2"/>
        <v>1.4969999999999999</v>
      </c>
      <c r="P84" s="129">
        <v>204.2</v>
      </c>
      <c r="Q84" s="129">
        <f t="shared" si="3"/>
        <v>92.623561953999996</v>
      </c>
      <c r="R84" s="131">
        <f>Q84/(O84^2)</f>
        <v>41.331186958196071</v>
      </c>
      <c r="T84" s="129">
        <f>IF(AND($R84&gt;=35,$R84&lt;40),1,0)</f>
        <v>0</v>
      </c>
      <c r="U84" s="129">
        <f>IF($R84&gt;40,1,0)</f>
        <v>1</v>
      </c>
      <c r="V84" s="129">
        <f>E84+T84+U84</f>
        <v>1</v>
      </c>
    </row>
    <row r="85" spans="1:22" x14ac:dyDescent="0.2">
      <c r="A85" s="133">
        <v>10156</v>
      </c>
      <c r="B85" s="134">
        <v>40</v>
      </c>
      <c r="C85" s="134">
        <v>0</v>
      </c>
      <c r="D85" s="134">
        <v>1</v>
      </c>
      <c r="E85" s="134">
        <f>IF(AND($R85&gt;=30,$R85&lt;35),1,0)</f>
        <v>1</v>
      </c>
      <c r="F85" s="137">
        <v>28476.739999999998</v>
      </c>
      <c r="G85" s="32"/>
      <c r="H85" s="32"/>
      <c r="I85" s="134">
        <v>0</v>
      </c>
      <c r="J85" s="135">
        <v>0</v>
      </c>
      <c r="K85" s="135">
        <v>0</v>
      </c>
      <c r="L85" s="135">
        <v>0</v>
      </c>
      <c r="N85" s="134">
        <v>156.69999999999999</v>
      </c>
      <c r="O85" s="134">
        <f t="shared" si="2"/>
        <v>1.5669999999999999</v>
      </c>
      <c r="P85" s="134">
        <v>188.4</v>
      </c>
      <c r="Q85" s="134">
        <f t="shared" si="3"/>
        <v>85.45680250800001</v>
      </c>
      <c r="R85" s="136">
        <f>Q85/(O85^2)</f>
        <v>34.802356071641945</v>
      </c>
      <c r="T85" s="134">
        <f>IF(AND($R85&gt;=35,$R85&lt;40),1,0)</f>
        <v>0</v>
      </c>
      <c r="U85" s="134">
        <f>IF($R85&gt;40,1,0)</f>
        <v>0</v>
      </c>
      <c r="V85" s="134">
        <f>E85+T85+U85</f>
        <v>1</v>
      </c>
    </row>
    <row r="86" spans="1:22" x14ac:dyDescent="0.2">
      <c r="A86" s="128">
        <v>10157</v>
      </c>
      <c r="B86" s="129">
        <v>37</v>
      </c>
      <c r="C86" s="129">
        <v>1</v>
      </c>
      <c r="D86" s="129">
        <v>0</v>
      </c>
      <c r="E86" s="129">
        <f>IF(AND($R86&gt;=30,$R86&lt;35),1,0)</f>
        <v>0</v>
      </c>
      <c r="F86" s="132">
        <v>40419.020000000004</v>
      </c>
      <c r="G86" s="32"/>
      <c r="H86" s="32"/>
      <c r="I86" s="129">
        <v>0</v>
      </c>
      <c r="J86" s="130">
        <v>0</v>
      </c>
      <c r="K86" s="130">
        <v>0</v>
      </c>
      <c r="L86" s="130">
        <v>1</v>
      </c>
      <c r="N86" s="129">
        <v>176.4</v>
      </c>
      <c r="O86" s="129">
        <f t="shared" si="2"/>
        <v>1.764</v>
      </c>
      <c r="P86" s="129">
        <v>200</v>
      </c>
      <c r="Q86" s="129">
        <f t="shared" si="3"/>
        <v>90.718474000000001</v>
      </c>
      <c r="R86" s="131">
        <f>Q86/(O86^2)</f>
        <v>29.154028542633984</v>
      </c>
      <c r="T86" s="129">
        <f>IF(AND($R86&gt;=35,$R86&lt;40),1,0)</f>
        <v>0</v>
      </c>
      <c r="U86" s="129">
        <f>IF($R86&gt;40,1,0)</f>
        <v>0</v>
      </c>
      <c r="V86" s="129">
        <f>E86+T86+U86</f>
        <v>0</v>
      </c>
    </row>
    <row r="87" spans="1:22" x14ac:dyDescent="0.2">
      <c r="A87" s="133">
        <v>10158</v>
      </c>
      <c r="B87" s="134">
        <v>52</v>
      </c>
      <c r="C87" s="134">
        <v>0</v>
      </c>
      <c r="D87" s="134">
        <v>2</v>
      </c>
      <c r="E87" s="134">
        <f>IF(AND($R87&gt;=30,$R87&lt;35),1,0)</f>
        <v>0</v>
      </c>
      <c r="F87" s="137">
        <v>11187.66</v>
      </c>
      <c r="G87" s="32"/>
      <c r="H87" s="32"/>
      <c r="I87" s="134">
        <v>0</v>
      </c>
      <c r="J87" s="135">
        <v>0</v>
      </c>
      <c r="K87" s="135">
        <v>0</v>
      </c>
      <c r="L87" s="135">
        <v>0</v>
      </c>
      <c r="N87" s="134">
        <v>165.4</v>
      </c>
      <c r="O87" s="134">
        <f t="shared" si="2"/>
        <v>1.6540000000000001</v>
      </c>
      <c r="P87" s="134">
        <v>155</v>
      </c>
      <c r="Q87" s="134">
        <f t="shared" si="3"/>
        <v>70.306817350000003</v>
      </c>
      <c r="R87" s="136">
        <f>Q87/(O87^2)</f>
        <v>25.699603814869668</v>
      </c>
      <c r="T87" s="134">
        <f>IF(AND($R87&gt;=35,$R87&lt;40),1,0)</f>
        <v>0</v>
      </c>
      <c r="U87" s="134">
        <f>IF($R87&gt;40,1,0)</f>
        <v>0</v>
      </c>
      <c r="V87" s="134">
        <f>E87+T87+U87</f>
        <v>0</v>
      </c>
    </row>
    <row r="88" spans="1:22" x14ac:dyDescent="0.2">
      <c r="A88" s="128">
        <v>10160</v>
      </c>
      <c r="B88" s="129">
        <v>27</v>
      </c>
      <c r="C88" s="129">
        <v>0</v>
      </c>
      <c r="D88" s="129">
        <v>1</v>
      </c>
      <c r="E88" s="129">
        <f>IF(AND($R88&gt;=30,$R88&lt;35),1,0)</f>
        <v>0</v>
      </c>
      <c r="F88" s="132">
        <v>16796.419999999998</v>
      </c>
      <c r="G88" s="32"/>
      <c r="H88" s="32"/>
      <c r="I88" s="129">
        <v>0</v>
      </c>
      <c r="J88" s="130">
        <v>1</v>
      </c>
      <c r="K88" s="130">
        <v>0</v>
      </c>
      <c r="L88" s="130">
        <v>0</v>
      </c>
      <c r="N88" s="129">
        <v>163.79999999999998</v>
      </c>
      <c r="O88" s="129">
        <f t="shared" si="2"/>
        <v>1.6379999999999999</v>
      </c>
      <c r="P88" s="129">
        <v>141</v>
      </c>
      <c r="Q88" s="129">
        <f t="shared" si="3"/>
        <v>63.956524170000002</v>
      </c>
      <c r="R88" s="131">
        <f>Q88/(O88^2)</f>
        <v>23.837299787107483</v>
      </c>
      <c r="T88" s="129">
        <f>IF(AND($R88&gt;=35,$R88&lt;40),1,0)</f>
        <v>0</v>
      </c>
      <c r="U88" s="129">
        <f>IF($R88&gt;40,1,0)</f>
        <v>0</v>
      </c>
      <c r="V88" s="129">
        <f>E88+T88+U88</f>
        <v>0</v>
      </c>
    </row>
    <row r="89" spans="1:22" x14ac:dyDescent="0.2">
      <c r="A89" s="133">
        <v>10161</v>
      </c>
      <c r="B89" s="134">
        <v>37</v>
      </c>
      <c r="C89" s="134">
        <v>0</v>
      </c>
      <c r="D89" s="134">
        <v>2</v>
      </c>
      <c r="E89" s="134">
        <f>IF(AND($R89&gt;=30,$R89&lt;35),1,0)</f>
        <v>0</v>
      </c>
      <c r="F89" s="137">
        <v>6686.4400000000005</v>
      </c>
      <c r="G89" s="32"/>
      <c r="H89" s="32"/>
      <c r="I89" s="134">
        <v>0</v>
      </c>
      <c r="J89" s="135">
        <v>0</v>
      </c>
      <c r="K89" s="135">
        <v>0</v>
      </c>
      <c r="L89" s="135">
        <v>0</v>
      </c>
      <c r="N89" s="134">
        <v>170.9</v>
      </c>
      <c r="O89" s="134">
        <f t="shared" si="2"/>
        <v>1.7090000000000001</v>
      </c>
      <c r="P89" s="134">
        <v>178.5</v>
      </c>
      <c r="Q89" s="134">
        <f t="shared" si="3"/>
        <v>80.966238044999997</v>
      </c>
      <c r="R89" s="136">
        <f>Q89/(O89^2)</f>
        <v>27.721698482306007</v>
      </c>
      <c r="T89" s="134">
        <f>IF(AND($R89&gt;=35,$R89&lt;40),1,0)</f>
        <v>0</v>
      </c>
      <c r="U89" s="134">
        <f>IF($R89&gt;40,1,0)</f>
        <v>0</v>
      </c>
      <c r="V89" s="134">
        <f>E89+T89+U89</f>
        <v>0</v>
      </c>
    </row>
    <row r="90" spans="1:22" x14ac:dyDescent="0.2">
      <c r="A90" s="128">
        <v>10163</v>
      </c>
      <c r="B90" s="129">
        <v>20</v>
      </c>
      <c r="C90" s="129">
        <v>0</v>
      </c>
      <c r="D90" s="129">
        <v>0</v>
      </c>
      <c r="E90" s="129">
        <f>IF(AND($R90&gt;=30,$R90&lt;35),1,0)</f>
        <v>0</v>
      </c>
      <c r="F90" s="132">
        <v>2457.2200000000003</v>
      </c>
      <c r="G90" s="32"/>
      <c r="H90" s="32"/>
      <c r="I90" s="129">
        <v>0</v>
      </c>
      <c r="J90" s="130">
        <v>1</v>
      </c>
      <c r="K90" s="130">
        <v>0</v>
      </c>
      <c r="L90" s="130">
        <v>0</v>
      </c>
      <c r="N90" s="129">
        <v>163.1</v>
      </c>
      <c r="O90" s="129">
        <f t="shared" si="2"/>
        <v>1.631</v>
      </c>
      <c r="P90" s="129">
        <v>230.6</v>
      </c>
      <c r="Q90" s="129">
        <f t="shared" si="3"/>
        <v>104.59840052200001</v>
      </c>
      <c r="R90" s="131">
        <f>Q90/(O90^2)</f>
        <v>39.320327048626005</v>
      </c>
      <c r="T90" s="129">
        <f>IF(AND($R90&gt;=35,$R90&lt;40),1,0)</f>
        <v>1</v>
      </c>
      <c r="U90" s="129">
        <f>IF($R90&gt;40,1,0)</f>
        <v>0</v>
      </c>
      <c r="V90" s="129">
        <f>E90+T90+U90</f>
        <v>1</v>
      </c>
    </row>
    <row r="91" spans="1:22" x14ac:dyDescent="0.2">
      <c r="A91" s="133">
        <v>10166</v>
      </c>
      <c r="B91" s="134">
        <v>26</v>
      </c>
      <c r="C91" s="134">
        <v>0</v>
      </c>
      <c r="D91" s="134">
        <v>4</v>
      </c>
      <c r="E91" s="134">
        <f>IF(AND($R91&gt;=30,$R91&lt;35),1,0)</f>
        <v>0</v>
      </c>
      <c r="F91" s="137">
        <v>24671.67</v>
      </c>
      <c r="G91" s="32"/>
      <c r="H91" s="32"/>
      <c r="I91" s="134">
        <v>0</v>
      </c>
      <c r="J91" s="135">
        <v>1</v>
      </c>
      <c r="K91" s="135">
        <v>0</v>
      </c>
      <c r="L91" s="135">
        <v>0</v>
      </c>
      <c r="N91" s="134">
        <v>165.4</v>
      </c>
      <c r="O91" s="134">
        <f t="shared" si="2"/>
        <v>1.6540000000000001</v>
      </c>
      <c r="P91" s="134">
        <v>120.19999999999999</v>
      </c>
      <c r="Q91" s="134">
        <f t="shared" si="3"/>
        <v>54.521802873999995</v>
      </c>
      <c r="R91" s="136">
        <f>Q91/(O91^2)</f>
        <v>19.929628248692477</v>
      </c>
      <c r="T91" s="134">
        <f>IF(AND($R91&gt;=35,$R91&lt;40),1,0)</f>
        <v>0</v>
      </c>
      <c r="U91" s="134">
        <f>IF($R91&gt;40,1,0)</f>
        <v>0</v>
      </c>
      <c r="V91" s="134">
        <f>E91+T91+U91</f>
        <v>0</v>
      </c>
    </row>
    <row r="92" spans="1:22" x14ac:dyDescent="0.2">
      <c r="A92" s="128">
        <v>10171</v>
      </c>
      <c r="B92" s="129">
        <v>45</v>
      </c>
      <c r="C92" s="129">
        <v>0</v>
      </c>
      <c r="D92" s="129">
        <v>0</v>
      </c>
      <c r="E92" s="129">
        <f>IF(AND($R92&gt;=30,$R92&lt;35),1,0)</f>
        <v>0</v>
      </c>
      <c r="F92" s="132">
        <v>17929.309999999998</v>
      </c>
      <c r="G92" s="32"/>
      <c r="H92" s="32"/>
      <c r="I92" s="129">
        <v>0</v>
      </c>
      <c r="J92" s="130">
        <v>0</v>
      </c>
      <c r="K92" s="130">
        <v>0</v>
      </c>
      <c r="L92" s="130">
        <v>1</v>
      </c>
      <c r="N92" s="129">
        <v>155.4</v>
      </c>
      <c r="O92" s="129">
        <f t="shared" si="2"/>
        <v>1.554</v>
      </c>
      <c r="P92" s="129">
        <v>207.9</v>
      </c>
      <c r="Q92" s="129">
        <f t="shared" si="3"/>
        <v>94.301853723000008</v>
      </c>
      <c r="R92" s="131">
        <f>Q92/(O92^2)</f>
        <v>39.049744886778669</v>
      </c>
      <c r="T92" s="129">
        <f>IF(AND($R92&gt;=35,$R92&lt;40),1,0)</f>
        <v>1</v>
      </c>
      <c r="U92" s="129">
        <f>IF($R92&gt;40,1,0)</f>
        <v>0</v>
      </c>
      <c r="V92" s="129">
        <f>E92+T92+U92</f>
        <v>1</v>
      </c>
    </row>
    <row r="93" spans="1:22" x14ac:dyDescent="0.2">
      <c r="A93" s="133">
        <v>10176</v>
      </c>
      <c r="B93" s="134">
        <v>18</v>
      </c>
      <c r="C93" s="134">
        <v>0</v>
      </c>
      <c r="D93" s="134">
        <v>0</v>
      </c>
      <c r="E93" s="134">
        <f>IF(AND($R93&gt;=30,$R93&lt;35),1,0)</f>
        <v>1</v>
      </c>
      <c r="F93" s="137">
        <v>1621.89</v>
      </c>
      <c r="G93" s="32"/>
      <c r="H93" s="32"/>
      <c r="I93" s="134">
        <v>0</v>
      </c>
      <c r="J93" s="135">
        <v>0</v>
      </c>
      <c r="K93" s="135">
        <v>0</v>
      </c>
      <c r="L93" s="135">
        <v>1</v>
      </c>
      <c r="N93" s="134">
        <v>161.5</v>
      </c>
      <c r="O93" s="134">
        <f t="shared" si="2"/>
        <v>1.615</v>
      </c>
      <c r="P93" s="134">
        <v>188.5</v>
      </c>
      <c r="Q93" s="134">
        <f t="shared" si="3"/>
        <v>85.502161745000009</v>
      </c>
      <c r="R93" s="136">
        <f>Q93/(O93^2)</f>
        <v>32.781743041723779</v>
      </c>
      <c r="T93" s="134">
        <f>IF(AND($R93&gt;=35,$R93&lt;40),1,0)</f>
        <v>0</v>
      </c>
      <c r="U93" s="134">
        <f>IF($R93&gt;40,1,0)</f>
        <v>0</v>
      </c>
      <c r="V93" s="134">
        <f>E93+T93+U93</f>
        <v>1</v>
      </c>
    </row>
    <row r="94" spans="1:22" x14ac:dyDescent="0.2">
      <c r="A94" s="128">
        <v>10178</v>
      </c>
      <c r="B94" s="129">
        <v>30</v>
      </c>
      <c r="C94" s="129">
        <v>0</v>
      </c>
      <c r="D94" s="129">
        <v>1</v>
      </c>
      <c r="E94" s="129">
        <f>IF(AND($R94&gt;=30,$R94&lt;35),1,0)</f>
        <v>1</v>
      </c>
      <c r="F94" s="132">
        <v>4149.74</v>
      </c>
      <c r="G94" s="32"/>
      <c r="H94" s="32"/>
      <c r="I94" s="129">
        <v>0</v>
      </c>
      <c r="J94" s="130">
        <v>0</v>
      </c>
      <c r="K94" s="130">
        <v>1</v>
      </c>
      <c r="L94" s="130">
        <v>0</v>
      </c>
      <c r="N94" s="129">
        <v>183.29999999999998</v>
      </c>
      <c r="O94" s="129">
        <f t="shared" si="2"/>
        <v>1.8329999999999997</v>
      </c>
      <c r="P94" s="129">
        <v>237</v>
      </c>
      <c r="Q94" s="129">
        <f t="shared" si="3"/>
        <v>107.50139169000001</v>
      </c>
      <c r="R94" s="131">
        <f>Q94/(O94^2)</f>
        <v>31.995518807317751</v>
      </c>
      <c r="T94" s="129">
        <f>IF(AND($R94&gt;=35,$R94&lt;40),1,0)</f>
        <v>0</v>
      </c>
      <c r="U94" s="129">
        <f>IF($R94&gt;40,1,0)</f>
        <v>0</v>
      </c>
      <c r="V94" s="129">
        <f>E94+T94+U94</f>
        <v>1</v>
      </c>
    </row>
    <row r="95" spans="1:22" x14ac:dyDescent="0.2">
      <c r="A95" s="133">
        <v>10179</v>
      </c>
      <c r="B95" s="134">
        <v>54</v>
      </c>
      <c r="C95" s="134">
        <v>0</v>
      </c>
      <c r="D95" s="134">
        <v>3</v>
      </c>
      <c r="E95" s="134">
        <f>IF(AND($R95&gt;=30,$R95&lt;35),1,0)</f>
        <v>0</v>
      </c>
      <c r="F95" s="137">
        <v>27322.739999999998</v>
      </c>
      <c r="G95" s="32"/>
      <c r="H95" s="32"/>
      <c r="I95" s="134">
        <v>0</v>
      </c>
      <c r="J95" s="135">
        <v>0</v>
      </c>
      <c r="K95" s="135">
        <v>0</v>
      </c>
      <c r="L95" s="135">
        <v>1</v>
      </c>
      <c r="N95" s="134">
        <v>160.79999999999998</v>
      </c>
      <c r="O95" s="134">
        <f t="shared" si="2"/>
        <v>1.6079999999999999</v>
      </c>
      <c r="P95" s="134">
        <v>230</v>
      </c>
      <c r="Q95" s="134">
        <f t="shared" si="3"/>
        <v>104.32624510000001</v>
      </c>
      <c r="R95" s="136">
        <f>Q95/(O95^2)</f>
        <v>40.347951280599503</v>
      </c>
      <c r="T95" s="134">
        <f>IF(AND($R95&gt;=35,$R95&lt;40),1,0)</f>
        <v>0</v>
      </c>
      <c r="U95" s="134">
        <f>IF($R95&gt;40,1,0)</f>
        <v>1</v>
      </c>
      <c r="V95" s="134">
        <f>E95+T95+U95</f>
        <v>1</v>
      </c>
    </row>
    <row r="96" spans="1:22" x14ac:dyDescent="0.2">
      <c r="A96" s="128">
        <v>10181</v>
      </c>
      <c r="B96" s="129">
        <v>32</v>
      </c>
      <c r="C96" s="129">
        <v>0</v>
      </c>
      <c r="D96" s="129">
        <v>1</v>
      </c>
      <c r="E96" s="129">
        <f>IF(AND($R96&gt;=30,$R96&lt;35),1,0)</f>
        <v>1</v>
      </c>
      <c r="F96" s="132">
        <v>4562.8500000000004</v>
      </c>
      <c r="G96" s="32"/>
      <c r="H96" s="32"/>
      <c r="I96" s="129">
        <v>0</v>
      </c>
      <c r="J96" s="130">
        <v>0</v>
      </c>
      <c r="K96" s="130">
        <v>0</v>
      </c>
      <c r="L96" s="130">
        <v>1</v>
      </c>
      <c r="N96" s="129">
        <v>163.79999999999998</v>
      </c>
      <c r="O96" s="129">
        <f t="shared" si="2"/>
        <v>1.6379999999999999</v>
      </c>
      <c r="P96" s="129">
        <v>201.6</v>
      </c>
      <c r="Q96" s="129">
        <f t="shared" si="3"/>
        <v>91.444221792000008</v>
      </c>
      <c r="R96" s="131">
        <f>Q96/(O96^2)</f>
        <v>34.082266929651553</v>
      </c>
      <c r="T96" s="129">
        <f>IF(AND($R96&gt;=35,$R96&lt;40),1,0)</f>
        <v>0</v>
      </c>
      <c r="U96" s="129">
        <f>IF($R96&gt;40,1,0)</f>
        <v>0</v>
      </c>
      <c r="V96" s="129">
        <f>E96+T96+U96</f>
        <v>1</v>
      </c>
    </row>
    <row r="97" spans="1:22" x14ac:dyDescent="0.2">
      <c r="A97" s="133">
        <v>10183</v>
      </c>
      <c r="B97" s="134">
        <v>30</v>
      </c>
      <c r="C97" s="134">
        <v>1</v>
      </c>
      <c r="D97" s="134">
        <v>3</v>
      </c>
      <c r="E97" s="134">
        <f>IF(AND($R97&gt;=30,$R97&lt;35),1,0)</f>
        <v>1</v>
      </c>
      <c r="F97" s="137">
        <v>18765.879999999997</v>
      </c>
      <c r="G97" s="32"/>
      <c r="H97" s="32"/>
      <c r="I97" s="134">
        <v>0</v>
      </c>
      <c r="J97" s="135">
        <v>0</v>
      </c>
      <c r="K97" s="135">
        <v>0</v>
      </c>
      <c r="L97" s="135">
        <v>0</v>
      </c>
      <c r="N97" s="134">
        <v>180.4</v>
      </c>
      <c r="O97" s="134">
        <f t="shared" si="2"/>
        <v>1.804</v>
      </c>
      <c r="P97" s="134">
        <v>246.1</v>
      </c>
      <c r="Q97" s="134">
        <f t="shared" si="3"/>
        <v>111.62908225700001</v>
      </c>
      <c r="R97" s="136">
        <f>Q97/(O97^2)</f>
        <v>34.300803049456498</v>
      </c>
      <c r="T97" s="134">
        <f>IF(AND($R97&gt;=35,$R97&lt;40),1,0)</f>
        <v>0</v>
      </c>
      <c r="U97" s="134">
        <f>IF($R97&gt;40,1,0)</f>
        <v>0</v>
      </c>
      <c r="V97" s="134">
        <f>E97+T97+U97</f>
        <v>1</v>
      </c>
    </row>
    <row r="98" spans="1:22" x14ac:dyDescent="0.2">
      <c r="A98" s="128">
        <v>10184</v>
      </c>
      <c r="B98" s="129">
        <v>22</v>
      </c>
      <c r="C98" s="129">
        <v>0</v>
      </c>
      <c r="D98" s="129">
        <v>0</v>
      </c>
      <c r="E98" s="129">
        <f>IF(AND($R98&gt;=30,$R98&lt;35),1,0)</f>
        <v>0</v>
      </c>
      <c r="F98" s="132">
        <v>2150.4700000000003</v>
      </c>
      <c r="G98" s="32"/>
      <c r="H98" s="32"/>
      <c r="I98" s="129">
        <v>0</v>
      </c>
      <c r="J98" s="130">
        <v>0</v>
      </c>
      <c r="K98" s="130">
        <v>1</v>
      </c>
      <c r="L98" s="130">
        <v>0</v>
      </c>
      <c r="N98" s="129">
        <v>184.6</v>
      </c>
      <c r="O98" s="129">
        <f t="shared" si="2"/>
        <v>1.8459999999999999</v>
      </c>
      <c r="P98" s="129">
        <v>206.9</v>
      </c>
      <c r="Q98" s="129">
        <f t="shared" si="3"/>
        <v>93.848261353000012</v>
      </c>
      <c r="R98" s="131">
        <f>Q98/(O98^2)</f>
        <v>27.539930367730182</v>
      </c>
      <c r="T98" s="129">
        <f>IF(AND($R98&gt;=35,$R98&lt;40),1,0)</f>
        <v>0</v>
      </c>
      <c r="U98" s="129">
        <f>IF($R98&gt;40,1,0)</f>
        <v>0</v>
      </c>
      <c r="V98" s="129">
        <f>E98+T98+U98</f>
        <v>0</v>
      </c>
    </row>
    <row r="99" spans="1:22" x14ac:dyDescent="0.2">
      <c r="A99" s="133">
        <v>10185</v>
      </c>
      <c r="B99" s="134">
        <v>27</v>
      </c>
      <c r="C99" s="134">
        <v>0</v>
      </c>
      <c r="D99" s="134">
        <v>1</v>
      </c>
      <c r="E99" s="134">
        <f>IF(AND($R99&gt;=30,$R99&lt;35),1,0)</f>
        <v>0</v>
      </c>
      <c r="F99" s="137">
        <v>18903.5</v>
      </c>
      <c r="G99" s="32"/>
      <c r="H99" s="32"/>
      <c r="I99" s="134">
        <v>0</v>
      </c>
      <c r="J99" s="135">
        <v>1</v>
      </c>
      <c r="K99" s="135">
        <v>0</v>
      </c>
      <c r="L99" s="135">
        <v>0</v>
      </c>
      <c r="N99" s="134">
        <v>167.1</v>
      </c>
      <c r="O99" s="134">
        <f t="shared" si="2"/>
        <v>1.671</v>
      </c>
      <c r="P99" s="134">
        <v>170.1</v>
      </c>
      <c r="Q99" s="134">
        <f t="shared" si="3"/>
        <v>77.156062137000006</v>
      </c>
      <c r="R99" s="136">
        <f>Q99/(O99^2)</f>
        <v>27.632307575528046</v>
      </c>
      <c r="T99" s="134">
        <f>IF(AND($R99&gt;=35,$R99&lt;40),1,0)</f>
        <v>0</v>
      </c>
      <c r="U99" s="134">
        <f>IF($R99&gt;40,1,0)</f>
        <v>0</v>
      </c>
      <c r="V99" s="134">
        <f>E99+T99+U99</f>
        <v>0</v>
      </c>
    </row>
    <row r="100" spans="1:22" x14ac:dyDescent="0.2">
      <c r="A100" s="128">
        <v>10187</v>
      </c>
      <c r="B100" s="129">
        <v>63</v>
      </c>
      <c r="C100" s="129">
        <v>0</v>
      </c>
      <c r="D100" s="129">
        <v>0</v>
      </c>
      <c r="E100" s="129">
        <f>IF(AND($R100&gt;=30,$R100&lt;35),1,0)</f>
        <v>0</v>
      </c>
      <c r="F100" s="132">
        <v>14449.86</v>
      </c>
      <c r="G100" s="32"/>
      <c r="H100" s="32"/>
      <c r="I100" s="129">
        <v>0</v>
      </c>
      <c r="J100" s="130">
        <v>1</v>
      </c>
      <c r="K100" s="130">
        <v>0</v>
      </c>
      <c r="L100" s="130">
        <v>0</v>
      </c>
      <c r="N100" s="129">
        <v>174.1</v>
      </c>
      <c r="O100" s="129">
        <f t="shared" si="2"/>
        <v>1.7409999999999999</v>
      </c>
      <c r="P100" s="129">
        <v>153</v>
      </c>
      <c r="Q100" s="129">
        <f t="shared" si="3"/>
        <v>69.399632609999998</v>
      </c>
      <c r="R100" s="131">
        <f>Q100/(O100^2)</f>
        <v>22.896000671047727</v>
      </c>
      <c r="T100" s="129">
        <f>IF(AND($R100&gt;=35,$R100&lt;40),1,0)</f>
        <v>0</v>
      </c>
      <c r="U100" s="129">
        <f>IF($R100&gt;40,1,0)</f>
        <v>0</v>
      </c>
      <c r="V100" s="129">
        <f>E100+T100+U100</f>
        <v>0</v>
      </c>
    </row>
    <row r="101" spans="1:22" x14ac:dyDescent="0.2">
      <c r="A101" s="133">
        <v>10188</v>
      </c>
      <c r="B101" s="134">
        <v>48</v>
      </c>
      <c r="C101" s="134">
        <v>0</v>
      </c>
      <c r="D101" s="134">
        <v>0</v>
      </c>
      <c r="E101" s="134">
        <f>IF(AND($R101&gt;=30,$R101&lt;35),1,0)</f>
        <v>0</v>
      </c>
      <c r="F101" s="137">
        <v>8269.0500000000011</v>
      </c>
      <c r="G101" s="32"/>
      <c r="H101" s="32"/>
      <c r="I101" s="134">
        <v>0</v>
      </c>
      <c r="J101" s="135">
        <v>0</v>
      </c>
      <c r="K101" s="135">
        <v>1</v>
      </c>
      <c r="L101" s="135">
        <v>0</v>
      </c>
      <c r="N101" s="134">
        <v>159.1</v>
      </c>
      <c r="O101" s="134">
        <f t="shared" si="2"/>
        <v>1.591</v>
      </c>
      <c r="P101" s="134">
        <v>142.5</v>
      </c>
      <c r="Q101" s="134">
        <f t="shared" si="3"/>
        <v>64.636912725000002</v>
      </c>
      <c r="R101" s="136">
        <f>Q101/(O101^2)</f>
        <v>25.535257731164577</v>
      </c>
      <c r="T101" s="134">
        <f>IF(AND($R101&gt;=35,$R101&lt;40),1,0)</f>
        <v>0</v>
      </c>
      <c r="U101" s="134">
        <f>IF($R101&gt;40,1,0)</f>
        <v>0</v>
      </c>
      <c r="V101" s="134">
        <f>E101+T101+U101</f>
        <v>0</v>
      </c>
    </row>
    <row r="102" spans="1:22" x14ac:dyDescent="0.2">
      <c r="A102" s="128">
        <v>10191</v>
      </c>
      <c r="B102" s="129">
        <v>38</v>
      </c>
      <c r="C102" s="129">
        <v>0</v>
      </c>
      <c r="D102" s="129">
        <v>1</v>
      </c>
      <c r="E102" s="129">
        <f>IF(AND($R102&gt;=30,$R102&lt;35),1,0)</f>
        <v>0</v>
      </c>
      <c r="F102" s="132">
        <v>5976.84</v>
      </c>
      <c r="G102" s="32"/>
      <c r="H102" s="32"/>
      <c r="I102" s="129">
        <v>0</v>
      </c>
      <c r="J102" s="130">
        <v>0</v>
      </c>
      <c r="K102" s="130">
        <v>0</v>
      </c>
      <c r="L102" s="130">
        <v>1</v>
      </c>
      <c r="N102" s="129">
        <v>168.29999999999998</v>
      </c>
      <c r="O102" s="129">
        <f t="shared" si="2"/>
        <v>1.6829999999999998</v>
      </c>
      <c r="P102" s="129">
        <v>177.9</v>
      </c>
      <c r="Q102" s="129">
        <f t="shared" si="3"/>
        <v>80.694082623</v>
      </c>
      <c r="R102" s="131">
        <f>Q102/(O102^2)</f>
        <v>28.488754103899439</v>
      </c>
      <c r="T102" s="129">
        <f>IF(AND($R102&gt;=35,$R102&lt;40),1,0)</f>
        <v>0</v>
      </c>
      <c r="U102" s="129">
        <f>IF($R102&gt;40,1,0)</f>
        <v>0</v>
      </c>
      <c r="V102" s="129">
        <f>E102+T102+U102</f>
        <v>0</v>
      </c>
    </row>
    <row r="103" spans="1:22" x14ac:dyDescent="0.2">
      <c r="A103" s="133">
        <v>10193</v>
      </c>
      <c r="B103" s="134">
        <v>39</v>
      </c>
      <c r="C103" s="134">
        <v>0</v>
      </c>
      <c r="D103" s="134">
        <v>0</v>
      </c>
      <c r="E103" s="134">
        <f>IF(AND($R103&gt;=30,$R103&lt;35),1,0)</f>
        <v>1</v>
      </c>
      <c r="F103" s="137">
        <v>5649.72</v>
      </c>
      <c r="G103" s="32"/>
      <c r="H103" s="32"/>
      <c r="I103" s="134">
        <v>0</v>
      </c>
      <c r="J103" s="135">
        <v>0</v>
      </c>
      <c r="K103" s="135">
        <v>1</v>
      </c>
      <c r="L103" s="135">
        <v>0</v>
      </c>
      <c r="N103" s="134">
        <v>186.79999999999998</v>
      </c>
      <c r="O103" s="134">
        <f t="shared" si="2"/>
        <v>1.8679999999999999</v>
      </c>
      <c r="P103" s="134">
        <v>253.79999999999998</v>
      </c>
      <c r="Q103" s="134">
        <f t="shared" si="3"/>
        <v>115.121743506</v>
      </c>
      <c r="R103" s="136">
        <f>Q103/(O103^2)</f>
        <v>32.991617959296441</v>
      </c>
      <c r="T103" s="134">
        <f>IF(AND($R103&gt;=35,$R103&lt;40),1,0)</f>
        <v>0</v>
      </c>
      <c r="U103" s="134">
        <f>IF($R103&gt;40,1,0)</f>
        <v>0</v>
      </c>
      <c r="V103" s="134">
        <f>E103+T103+U103</f>
        <v>1</v>
      </c>
    </row>
    <row r="104" spans="1:22" x14ac:dyDescent="0.2">
      <c r="A104" s="128">
        <v>10195</v>
      </c>
      <c r="B104" s="129">
        <v>25</v>
      </c>
      <c r="C104" s="129">
        <v>0</v>
      </c>
      <c r="D104" s="129">
        <v>3</v>
      </c>
      <c r="E104" s="129">
        <f>IF(AND($R104&gt;=30,$R104&lt;35),1,0)</f>
        <v>0</v>
      </c>
      <c r="F104" s="132">
        <v>4391.66</v>
      </c>
      <c r="G104" s="32"/>
      <c r="H104" s="32"/>
      <c r="I104" s="129">
        <v>0</v>
      </c>
      <c r="J104" s="130">
        <v>0</v>
      </c>
      <c r="K104" s="130">
        <v>1</v>
      </c>
      <c r="L104" s="130">
        <v>0</v>
      </c>
      <c r="N104" s="129">
        <v>193</v>
      </c>
      <c r="O104" s="129">
        <f t="shared" si="2"/>
        <v>1.93</v>
      </c>
      <c r="P104" s="129">
        <v>227</v>
      </c>
      <c r="Q104" s="129">
        <f t="shared" si="3"/>
        <v>102.96546799000001</v>
      </c>
      <c r="R104" s="131">
        <f>Q104/(O104^2)</f>
        <v>27.642478453112837</v>
      </c>
      <c r="T104" s="129">
        <f>IF(AND($R104&gt;=35,$R104&lt;40),1,0)</f>
        <v>0</v>
      </c>
      <c r="U104" s="129">
        <f>IF($R104&gt;40,1,0)</f>
        <v>0</v>
      </c>
      <c r="V104" s="129">
        <f>E104+T104+U104</f>
        <v>0</v>
      </c>
    </row>
    <row r="105" spans="1:22" x14ac:dyDescent="0.2">
      <c r="A105" s="133">
        <v>10198</v>
      </c>
      <c r="B105" s="134">
        <v>47</v>
      </c>
      <c r="C105" s="134">
        <v>0</v>
      </c>
      <c r="D105" s="134">
        <v>1</v>
      </c>
      <c r="E105" s="134">
        <f>IF(AND($R105&gt;=30,$R105&lt;35),1,0)</f>
        <v>0</v>
      </c>
      <c r="F105" s="137">
        <v>8539.68</v>
      </c>
      <c r="G105" s="32"/>
      <c r="H105" s="32"/>
      <c r="I105" s="134">
        <v>0</v>
      </c>
      <c r="J105" s="135">
        <v>0</v>
      </c>
      <c r="K105" s="135">
        <v>1</v>
      </c>
      <c r="L105" s="135">
        <v>0</v>
      </c>
      <c r="N105" s="134">
        <v>177</v>
      </c>
      <c r="O105" s="134">
        <f t="shared" si="2"/>
        <v>1.77</v>
      </c>
      <c r="P105" s="134">
        <v>181.7</v>
      </c>
      <c r="Q105" s="134">
        <f t="shared" si="3"/>
        <v>82.417733628999997</v>
      </c>
      <c r="R105" s="136">
        <f>Q105/(O105^2)</f>
        <v>26.307170234926105</v>
      </c>
      <c r="T105" s="134">
        <f>IF(AND($R105&gt;=35,$R105&lt;40),1,0)</f>
        <v>0</v>
      </c>
      <c r="U105" s="134">
        <f>IF($R105&gt;40,1,0)</f>
        <v>0</v>
      </c>
      <c r="V105" s="134">
        <f>E105+T105+U105</f>
        <v>0</v>
      </c>
    </row>
    <row r="106" spans="1:22" x14ac:dyDescent="0.2">
      <c r="A106" s="128">
        <v>10200</v>
      </c>
      <c r="B106" s="129">
        <v>41</v>
      </c>
      <c r="C106" s="129">
        <v>0</v>
      </c>
      <c r="D106" s="129">
        <v>2</v>
      </c>
      <c r="E106" s="129">
        <f>IF(AND($R106&gt;=30,$R106&lt;35),1,0)</f>
        <v>0</v>
      </c>
      <c r="F106" s="132">
        <v>7749.16</v>
      </c>
      <c r="G106" s="32"/>
      <c r="H106" s="32"/>
      <c r="I106" s="129">
        <v>0</v>
      </c>
      <c r="J106" s="130">
        <v>0</v>
      </c>
      <c r="K106" s="130">
        <v>0</v>
      </c>
      <c r="L106" s="130">
        <v>0</v>
      </c>
      <c r="N106" s="129">
        <v>164.6</v>
      </c>
      <c r="O106" s="129">
        <f t="shared" si="2"/>
        <v>1.6459999999999999</v>
      </c>
      <c r="P106" s="129">
        <v>168.29999999999998</v>
      </c>
      <c r="Q106" s="129">
        <f t="shared" si="3"/>
        <v>76.339595871</v>
      </c>
      <c r="R106" s="131">
        <f>Q106/(O106^2)</f>
        <v>28.176704330908613</v>
      </c>
      <c r="T106" s="129">
        <f>IF(AND($R106&gt;=35,$R106&lt;40),1,0)</f>
        <v>0</v>
      </c>
      <c r="U106" s="129">
        <f>IF($R106&gt;40,1,0)</f>
        <v>0</v>
      </c>
      <c r="V106" s="129">
        <f>E106+T106+U106</f>
        <v>0</v>
      </c>
    </row>
    <row r="107" spans="1:22" x14ac:dyDescent="0.2">
      <c r="A107" s="133">
        <v>10204</v>
      </c>
      <c r="B107" s="134">
        <v>33</v>
      </c>
      <c r="C107" s="134">
        <v>0</v>
      </c>
      <c r="D107" s="134">
        <v>3</v>
      </c>
      <c r="E107" s="134">
        <f>IF(AND($R107&gt;=30,$R107&lt;35),1,0)</f>
        <v>0</v>
      </c>
      <c r="F107" s="137">
        <v>5972.38</v>
      </c>
      <c r="G107" s="32"/>
      <c r="H107" s="32"/>
      <c r="I107" s="134">
        <v>0</v>
      </c>
      <c r="J107" s="135">
        <v>0</v>
      </c>
      <c r="K107" s="135">
        <v>1</v>
      </c>
      <c r="L107" s="135">
        <v>0</v>
      </c>
      <c r="N107" s="134">
        <v>177.2</v>
      </c>
      <c r="O107" s="134">
        <f t="shared" si="2"/>
        <v>1.7719999999999998</v>
      </c>
      <c r="P107" s="134">
        <v>306</v>
      </c>
      <c r="Q107" s="134">
        <f t="shared" si="3"/>
        <v>138.79926522</v>
      </c>
      <c r="R107" s="136">
        <f>Q107/(O107^2)</f>
        <v>44.203812892040226</v>
      </c>
      <c r="T107" s="134">
        <f>IF(AND($R107&gt;=35,$R107&lt;40),1,0)</f>
        <v>0</v>
      </c>
      <c r="U107" s="134">
        <f>IF($R107&gt;40,1,0)</f>
        <v>1</v>
      </c>
      <c r="V107" s="134">
        <f>E107+T107+U107</f>
        <v>1</v>
      </c>
    </row>
    <row r="108" spans="1:22" x14ac:dyDescent="0.2">
      <c r="A108" s="128">
        <v>10205</v>
      </c>
      <c r="B108" s="129">
        <v>31</v>
      </c>
      <c r="C108" s="129">
        <v>0</v>
      </c>
      <c r="D108" s="129">
        <v>3</v>
      </c>
      <c r="E108" s="129">
        <f>IF(AND($R108&gt;=30,$R108&lt;35),1,0)</f>
        <v>0</v>
      </c>
      <c r="F108" s="132">
        <v>6113.24</v>
      </c>
      <c r="G108" s="32"/>
      <c r="H108" s="32"/>
      <c r="I108" s="129">
        <v>0</v>
      </c>
      <c r="J108" s="130">
        <v>1</v>
      </c>
      <c r="K108" s="130">
        <v>0</v>
      </c>
      <c r="L108" s="130">
        <v>0</v>
      </c>
      <c r="N108" s="129">
        <v>168</v>
      </c>
      <c r="O108" s="129">
        <f t="shared" si="2"/>
        <v>1.68</v>
      </c>
      <c r="P108" s="129">
        <v>144.19999999999999</v>
      </c>
      <c r="Q108" s="129">
        <f t="shared" si="3"/>
        <v>65.408019753999994</v>
      </c>
      <c r="R108" s="131">
        <f>Q108/(O108^2)</f>
        <v>23.174610173611114</v>
      </c>
      <c r="T108" s="129">
        <f>IF(AND($R108&gt;=35,$R108&lt;40),1,0)</f>
        <v>0</v>
      </c>
      <c r="U108" s="129">
        <f>IF($R108&gt;40,1,0)</f>
        <v>0</v>
      </c>
      <c r="V108" s="129">
        <f>E108+T108+U108</f>
        <v>0</v>
      </c>
    </row>
    <row r="109" spans="1:22" x14ac:dyDescent="0.2">
      <c r="A109" s="133">
        <v>10206</v>
      </c>
      <c r="B109" s="134">
        <v>38</v>
      </c>
      <c r="C109" s="134">
        <v>0</v>
      </c>
      <c r="D109" s="134">
        <v>3</v>
      </c>
      <c r="E109" s="134">
        <f>IF(AND($R109&gt;=30,$R109&lt;35),1,0)</f>
        <v>1</v>
      </c>
      <c r="F109" s="137">
        <v>7151.1</v>
      </c>
      <c r="G109" s="32"/>
      <c r="H109" s="32"/>
      <c r="I109" s="134">
        <v>0</v>
      </c>
      <c r="J109" s="135">
        <v>0</v>
      </c>
      <c r="K109" s="135">
        <v>1</v>
      </c>
      <c r="L109" s="135">
        <v>0</v>
      </c>
      <c r="N109" s="134">
        <v>186.1</v>
      </c>
      <c r="O109" s="134">
        <f t="shared" si="2"/>
        <v>1.861</v>
      </c>
      <c r="P109" s="134">
        <v>246.6</v>
      </c>
      <c r="Q109" s="134">
        <f t="shared" si="3"/>
        <v>111.85587844200001</v>
      </c>
      <c r="R109" s="136">
        <f>Q109/(O109^2)</f>
        <v>32.297288770518243</v>
      </c>
      <c r="T109" s="134">
        <f>IF(AND($R109&gt;=35,$R109&lt;40),1,0)</f>
        <v>0</v>
      </c>
      <c r="U109" s="134">
        <f>IF($R109&gt;40,1,0)</f>
        <v>0</v>
      </c>
      <c r="V109" s="134">
        <f>E109+T109+U109</f>
        <v>1</v>
      </c>
    </row>
    <row r="110" spans="1:22" x14ac:dyDescent="0.2">
      <c r="A110" s="128">
        <v>10207</v>
      </c>
      <c r="B110" s="129">
        <v>64</v>
      </c>
      <c r="C110" s="129">
        <v>0</v>
      </c>
      <c r="D110" s="129">
        <v>0</v>
      </c>
      <c r="E110" s="129">
        <f>IF(AND($R110&gt;=30,$R110&lt;35),1,0)</f>
        <v>1</v>
      </c>
      <c r="F110" s="132">
        <v>14901.52</v>
      </c>
      <c r="G110" s="32"/>
      <c r="H110" s="32"/>
      <c r="I110" s="129">
        <v>0</v>
      </c>
      <c r="J110" s="130">
        <v>1</v>
      </c>
      <c r="K110" s="130">
        <v>0</v>
      </c>
      <c r="L110" s="130">
        <v>0</v>
      </c>
      <c r="N110" s="129">
        <v>167.2</v>
      </c>
      <c r="O110" s="129">
        <f t="shared" si="2"/>
        <v>1.6719999999999999</v>
      </c>
      <c r="P110" s="129">
        <v>210.1</v>
      </c>
      <c r="Q110" s="129">
        <f t="shared" si="3"/>
        <v>95.299756936999998</v>
      </c>
      <c r="R110" s="131">
        <f>Q110/(O110^2)</f>
        <v>34.089391317520779</v>
      </c>
      <c r="T110" s="129">
        <f>IF(AND($R110&gt;=35,$R110&lt;40),1,0)</f>
        <v>0</v>
      </c>
      <c r="U110" s="129">
        <f>IF($R110&gt;40,1,0)</f>
        <v>0</v>
      </c>
      <c r="V110" s="129">
        <f>E110+T110+U110</f>
        <v>1</v>
      </c>
    </row>
    <row r="111" spans="1:22" x14ac:dyDescent="0.2">
      <c r="A111" s="133">
        <v>10209</v>
      </c>
      <c r="B111" s="134">
        <v>23</v>
      </c>
      <c r="C111" s="134">
        <v>0</v>
      </c>
      <c r="D111" s="134">
        <v>3</v>
      </c>
      <c r="E111" s="134">
        <f>IF(AND($R111&gt;=30,$R111&lt;35),1,0)</f>
        <v>1</v>
      </c>
      <c r="F111" s="137">
        <v>4466.63</v>
      </c>
      <c r="G111" s="32"/>
      <c r="H111" s="32"/>
      <c r="I111" s="134">
        <v>0</v>
      </c>
      <c r="J111" s="135">
        <v>0</v>
      </c>
      <c r="K111" s="135">
        <v>0</v>
      </c>
      <c r="L111" s="135">
        <v>0</v>
      </c>
      <c r="N111" s="134">
        <v>168.6</v>
      </c>
      <c r="O111" s="134">
        <f t="shared" si="2"/>
        <v>1.6859999999999999</v>
      </c>
      <c r="P111" s="134">
        <v>193.6</v>
      </c>
      <c r="Q111" s="134">
        <f t="shared" si="3"/>
        <v>87.815482832000001</v>
      </c>
      <c r="R111" s="136">
        <f>Q111/(O111^2)</f>
        <v>30.892706115114496</v>
      </c>
      <c r="T111" s="134">
        <f>IF(AND($R111&gt;=35,$R111&lt;40),1,0)</f>
        <v>0</v>
      </c>
      <c r="U111" s="134">
        <f>IF($R111&gt;40,1,0)</f>
        <v>0</v>
      </c>
      <c r="V111" s="134">
        <f>E111+T111+U111</f>
        <v>1</v>
      </c>
    </row>
    <row r="112" spans="1:22" x14ac:dyDescent="0.2">
      <c r="A112" s="128">
        <v>10211</v>
      </c>
      <c r="B112" s="129">
        <v>18</v>
      </c>
      <c r="C112" s="129">
        <v>0</v>
      </c>
      <c r="D112" s="129">
        <v>0</v>
      </c>
      <c r="E112" s="129">
        <f>IF(AND($R112&gt;=30,$R112&lt;35),1,0)</f>
        <v>1</v>
      </c>
      <c r="F112" s="132">
        <v>1633.97</v>
      </c>
      <c r="G112" s="32"/>
      <c r="H112" s="32"/>
      <c r="I112" s="129">
        <v>0</v>
      </c>
      <c r="J112" s="130">
        <v>0</v>
      </c>
      <c r="K112" s="130">
        <v>0</v>
      </c>
      <c r="L112" s="130">
        <v>1</v>
      </c>
      <c r="N112" s="129">
        <v>188.79999999999998</v>
      </c>
      <c r="O112" s="129">
        <f t="shared" si="2"/>
        <v>1.8879999999999999</v>
      </c>
      <c r="P112" s="129">
        <v>255.29999999999998</v>
      </c>
      <c r="Q112" s="129">
        <f t="shared" si="3"/>
        <v>115.80213206099999</v>
      </c>
      <c r="R112" s="131">
        <f>Q112/(O112^2)</f>
        <v>32.487221945079092</v>
      </c>
      <c r="T112" s="129">
        <f>IF(AND($R112&gt;=35,$R112&lt;40),1,0)</f>
        <v>0</v>
      </c>
      <c r="U112" s="129">
        <f>IF($R112&gt;40,1,0)</f>
        <v>0</v>
      </c>
      <c r="V112" s="129">
        <f>E112+T112+U112</f>
        <v>1</v>
      </c>
    </row>
    <row r="113" spans="1:22" x14ac:dyDescent="0.2">
      <c r="A113" s="133">
        <v>10213</v>
      </c>
      <c r="B113" s="134">
        <v>19</v>
      </c>
      <c r="C113" s="134">
        <v>0</v>
      </c>
      <c r="D113" s="134">
        <v>1</v>
      </c>
      <c r="E113" s="134">
        <f>IF(AND($R113&gt;=30,$R113&lt;35),1,0)</f>
        <v>0</v>
      </c>
      <c r="F113" s="137">
        <v>2709.25</v>
      </c>
      <c r="G113" s="32"/>
      <c r="H113" s="32"/>
      <c r="I113" s="134">
        <v>0</v>
      </c>
      <c r="J113" s="135">
        <v>0</v>
      </c>
      <c r="K113" s="135">
        <v>0</v>
      </c>
      <c r="L113" s="135">
        <v>0</v>
      </c>
      <c r="N113" s="134">
        <v>157.5</v>
      </c>
      <c r="O113" s="134">
        <f t="shared" si="2"/>
        <v>1.575</v>
      </c>
      <c r="P113" s="134">
        <v>160.6</v>
      </c>
      <c r="Q113" s="134">
        <f t="shared" si="3"/>
        <v>72.846934622000006</v>
      </c>
      <c r="R113" s="136">
        <f>Q113/(O113^2)</f>
        <v>29.3663631633157</v>
      </c>
      <c r="T113" s="134">
        <f>IF(AND($R113&gt;=35,$R113&lt;40),1,0)</f>
        <v>0</v>
      </c>
      <c r="U113" s="134">
        <f>IF($R113&gt;40,1,0)</f>
        <v>0</v>
      </c>
      <c r="V113" s="134">
        <f>E113+T113+U113</f>
        <v>0</v>
      </c>
    </row>
    <row r="114" spans="1:22" x14ac:dyDescent="0.2">
      <c r="A114" s="128">
        <v>10214</v>
      </c>
      <c r="B114" s="129">
        <v>60</v>
      </c>
      <c r="C114" s="129">
        <v>0</v>
      </c>
      <c r="D114" s="129">
        <v>0</v>
      </c>
      <c r="E114" s="129">
        <f>IF(AND($R114&gt;=30,$R114&lt;35),1,0)</f>
        <v>0</v>
      </c>
      <c r="F114" s="132">
        <v>13204.29</v>
      </c>
      <c r="G114" s="32"/>
      <c r="H114" s="32"/>
      <c r="I114" s="129">
        <v>0</v>
      </c>
      <c r="J114" s="130">
        <v>1</v>
      </c>
      <c r="K114" s="130">
        <v>0</v>
      </c>
      <c r="L114" s="130">
        <v>0</v>
      </c>
      <c r="N114" s="129">
        <v>153.1</v>
      </c>
      <c r="O114" s="129">
        <f t="shared" si="2"/>
        <v>1.5309999999999999</v>
      </c>
      <c r="P114" s="129">
        <v>103.1</v>
      </c>
      <c r="Q114" s="129">
        <f t="shared" si="3"/>
        <v>46.765373347000001</v>
      </c>
      <c r="R114" s="131">
        <f>Q114/(O114^2)</f>
        <v>19.951429800666482</v>
      </c>
      <c r="T114" s="129">
        <f>IF(AND($R114&gt;=35,$R114&lt;40),1,0)</f>
        <v>0</v>
      </c>
      <c r="U114" s="129">
        <f>IF($R114&gt;40,1,0)</f>
        <v>0</v>
      </c>
      <c r="V114" s="129">
        <f>E114+T114+U114</f>
        <v>0</v>
      </c>
    </row>
    <row r="115" spans="1:22" x14ac:dyDescent="0.2">
      <c r="A115" s="133">
        <v>10217</v>
      </c>
      <c r="B115" s="134">
        <v>44</v>
      </c>
      <c r="C115" s="134">
        <v>0</v>
      </c>
      <c r="D115" s="134">
        <v>1</v>
      </c>
      <c r="E115" s="134">
        <f>IF(AND($R115&gt;=30,$R115&lt;35),1,0)</f>
        <v>1</v>
      </c>
      <c r="F115" s="137">
        <v>8023.14</v>
      </c>
      <c r="G115" s="32"/>
      <c r="H115" s="32"/>
      <c r="I115" s="134">
        <v>0</v>
      </c>
      <c r="J115" s="135">
        <v>0</v>
      </c>
      <c r="K115" s="135">
        <v>0</v>
      </c>
      <c r="L115" s="135">
        <v>0</v>
      </c>
      <c r="N115" s="134">
        <v>163.69999999999999</v>
      </c>
      <c r="O115" s="134">
        <f t="shared" si="2"/>
        <v>1.6369999999999998</v>
      </c>
      <c r="P115" s="134">
        <v>195.5</v>
      </c>
      <c r="Q115" s="134">
        <f t="shared" si="3"/>
        <v>88.677308335000006</v>
      </c>
      <c r="R115" s="136">
        <f>Q115/(O115^2)</f>
        <v>33.091400167327862</v>
      </c>
      <c r="T115" s="134">
        <f>IF(AND($R115&gt;=35,$R115&lt;40),1,0)</f>
        <v>0</v>
      </c>
      <c r="U115" s="134">
        <f>IF($R115&gt;40,1,0)</f>
        <v>0</v>
      </c>
      <c r="V115" s="134">
        <f>E115+T115+U115</f>
        <v>1</v>
      </c>
    </row>
    <row r="116" spans="1:22" x14ac:dyDescent="0.2">
      <c r="A116" s="128">
        <v>10221</v>
      </c>
      <c r="B116" s="129">
        <v>20</v>
      </c>
      <c r="C116" s="129">
        <v>1</v>
      </c>
      <c r="D116" s="129">
        <v>1</v>
      </c>
      <c r="E116" s="129">
        <f>IF(AND($R116&gt;=30,$R116&lt;35),1,0)</f>
        <v>1</v>
      </c>
      <c r="F116" s="132">
        <v>17085.269999999997</v>
      </c>
      <c r="G116" s="32"/>
      <c r="H116" s="32"/>
      <c r="I116" s="129">
        <v>0</v>
      </c>
      <c r="J116" s="130">
        <v>0</v>
      </c>
      <c r="K116" s="130">
        <v>0</v>
      </c>
      <c r="L116" s="130">
        <v>1</v>
      </c>
      <c r="N116" s="129">
        <v>192</v>
      </c>
      <c r="O116" s="129">
        <f t="shared" si="2"/>
        <v>1.92</v>
      </c>
      <c r="P116" s="129">
        <v>273.3</v>
      </c>
      <c r="Q116" s="129">
        <f t="shared" si="3"/>
        <v>123.96679472100001</v>
      </c>
      <c r="R116" s="131">
        <f>Q116/(O116^2)</f>
        <v>33.628145269368495</v>
      </c>
      <c r="T116" s="129">
        <f>IF(AND($R116&gt;=35,$R116&lt;40),1,0)</f>
        <v>0</v>
      </c>
      <c r="U116" s="129">
        <f>IF($R116&gt;40,1,0)</f>
        <v>0</v>
      </c>
      <c r="V116" s="129">
        <f>E116+T116+U116</f>
        <v>1</v>
      </c>
    </row>
    <row r="117" spans="1:22" x14ac:dyDescent="0.2">
      <c r="A117" s="133">
        <v>10222</v>
      </c>
      <c r="B117" s="134">
        <v>35</v>
      </c>
      <c r="C117" s="134">
        <v>0</v>
      </c>
      <c r="D117" s="134">
        <v>3</v>
      </c>
      <c r="E117" s="134">
        <f>IF(AND($R117&gt;=30,$R117&lt;35),1,0)</f>
        <v>1</v>
      </c>
      <c r="F117" s="137">
        <v>6414.18</v>
      </c>
      <c r="G117" s="32"/>
      <c r="H117" s="32"/>
      <c r="I117" s="134">
        <v>0</v>
      </c>
      <c r="J117" s="135">
        <v>0</v>
      </c>
      <c r="K117" s="135">
        <v>1</v>
      </c>
      <c r="L117" s="135">
        <v>0</v>
      </c>
      <c r="N117" s="134">
        <v>166.79999999999998</v>
      </c>
      <c r="O117" s="134">
        <f t="shared" si="2"/>
        <v>1.6679999999999999</v>
      </c>
      <c r="P117" s="134">
        <v>198.1</v>
      </c>
      <c r="Q117" s="134">
        <f t="shared" si="3"/>
        <v>89.856648496999995</v>
      </c>
      <c r="R117" s="136">
        <f>Q117/(O117^2)</f>
        <v>32.296698072117849</v>
      </c>
      <c r="T117" s="134">
        <f>IF(AND($R117&gt;=35,$R117&lt;40),1,0)</f>
        <v>0</v>
      </c>
      <c r="U117" s="134">
        <f>IF($R117&gt;40,1,0)</f>
        <v>0</v>
      </c>
      <c r="V117" s="134">
        <f>E117+T117+U117</f>
        <v>1</v>
      </c>
    </row>
    <row r="118" spans="1:22" x14ac:dyDescent="0.2">
      <c r="A118" s="128">
        <v>10224</v>
      </c>
      <c r="B118" s="129">
        <v>35</v>
      </c>
      <c r="C118" s="129">
        <v>0</v>
      </c>
      <c r="D118" s="129">
        <v>1</v>
      </c>
      <c r="E118" s="129">
        <f>IF(AND($R118&gt;=30,$R118&lt;35),1,0)</f>
        <v>0</v>
      </c>
      <c r="F118" s="132">
        <v>5245.2300000000005</v>
      </c>
      <c r="G118" s="32"/>
      <c r="H118" s="32"/>
      <c r="I118" s="129">
        <v>0</v>
      </c>
      <c r="J118" s="130">
        <v>0</v>
      </c>
      <c r="K118" s="130">
        <v>0</v>
      </c>
      <c r="L118" s="130">
        <v>1</v>
      </c>
      <c r="N118" s="129">
        <v>168</v>
      </c>
      <c r="O118" s="129">
        <f t="shared" si="2"/>
        <v>1.68</v>
      </c>
      <c r="P118" s="129">
        <v>143.1</v>
      </c>
      <c r="Q118" s="129">
        <f t="shared" si="3"/>
        <v>64.909068146999999</v>
      </c>
      <c r="R118" s="131">
        <f>Q118/(O118^2)</f>
        <v>22.997827433035717</v>
      </c>
      <c r="T118" s="129">
        <f>IF(AND($R118&gt;=35,$R118&lt;40),1,0)</f>
        <v>0</v>
      </c>
      <c r="U118" s="129">
        <f>IF($R118&gt;40,1,0)</f>
        <v>0</v>
      </c>
      <c r="V118" s="129">
        <f>E118+T118+U118</f>
        <v>0</v>
      </c>
    </row>
    <row r="119" spans="1:22" x14ac:dyDescent="0.2">
      <c r="A119" s="133">
        <v>10228</v>
      </c>
      <c r="B119" s="134">
        <v>50</v>
      </c>
      <c r="C119" s="134">
        <v>1</v>
      </c>
      <c r="D119" s="134">
        <v>1</v>
      </c>
      <c r="E119" s="134">
        <f>IF(AND($R119&gt;=30,$R119&lt;35),1,0)</f>
        <v>0</v>
      </c>
      <c r="F119" s="137">
        <v>24520.269999999997</v>
      </c>
      <c r="G119" s="32"/>
      <c r="H119" s="32"/>
      <c r="I119" s="134">
        <v>0</v>
      </c>
      <c r="J119" s="135">
        <v>0</v>
      </c>
      <c r="K119" s="135">
        <v>1</v>
      </c>
      <c r="L119" s="135">
        <v>0</v>
      </c>
      <c r="N119" s="134">
        <v>176.5</v>
      </c>
      <c r="O119" s="134">
        <f t="shared" si="2"/>
        <v>1.7649999999999999</v>
      </c>
      <c r="P119" s="134">
        <v>289.10000000000002</v>
      </c>
      <c r="Q119" s="134">
        <f t="shared" si="3"/>
        <v>131.13355416700003</v>
      </c>
      <c r="R119" s="136">
        <f>Q119/(O119^2)</f>
        <v>42.094408643677433</v>
      </c>
      <c r="T119" s="134">
        <f>IF(AND($R119&gt;=35,$R119&lt;40),1,0)</f>
        <v>0</v>
      </c>
      <c r="U119" s="134">
        <f>IF($R119&gt;40,1,0)</f>
        <v>1</v>
      </c>
      <c r="V119" s="134">
        <f>E119+T119+U119</f>
        <v>1</v>
      </c>
    </row>
    <row r="120" spans="1:22" x14ac:dyDescent="0.2">
      <c r="A120" s="128">
        <v>10229</v>
      </c>
      <c r="B120" s="129">
        <v>19</v>
      </c>
      <c r="C120" s="129">
        <v>1</v>
      </c>
      <c r="D120" s="129">
        <v>0</v>
      </c>
      <c r="E120" s="129">
        <f>IF(AND($R120&gt;=30,$R120&lt;35),1,0)</f>
        <v>0</v>
      </c>
      <c r="F120" s="132">
        <v>36898.740000000005</v>
      </c>
      <c r="G120" s="32"/>
      <c r="H120" s="32"/>
      <c r="I120" s="129">
        <v>0</v>
      </c>
      <c r="J120" s="130">
        <v>0</v>
      </c>
      <c r="K120" s="130">
        <v>0</v>
      </c>
      <c r="L120" s="130">
        <v>0</v>
      </c>
      <c r="N120" s="129">
        <v>153.1</v>
      </c>
      <c r="O120" s="129">
        <f t="shared" si="2"/>
        <v>1.5309999999999999</v>
      </c>
      <c r="P120" s="129">
        <v>221.7</v>
      </c>
      <c r="Q120" s="129">
        <f t="shared" si="3"/>
        <v>100.561428429</v>
      </c>
      <c r="R120" s="131">
        <f>Q120/(O120^2)</f>
        <v>42.902347107737718</v>
      </c>
      <c r="T120" s="129">
        <f>IF(AND($R120&gt;=35,$R120&lt;40),1,0)</f>
        <v>0</v>
      </c>
      <c r="U120" s="129">
        <f>IF($R120&gt;40,1,0)</f>
        <v>1</v>
      </c>
      <c r="V120" s="129">
        <f>E120+T120+U120</f>
        <v>1</v>
      </c>
    </row>
    <row r="121" spans="1:22" x14ac:dyDescent="0.2">
      <c r="A121" s="133">
        <v>10230</v>
      </c>
      <c r="B121" s="134">
        <v>37</v>
      </c>
      <c r="C121" s="134">
        <v>0</v>
      </c>
      <c r="D121" s="134">
        <v>3</v>
      </c>
      <c r="E121" s="134">
        <f>IF(AND($R121&gt;=30,$R121&lt;35),1,0)</f>
        <v>0</v>
      </c>
      <c r="F121" s="137">
        <v>7281.51</v>
      </c>
      <c r="G121" s="32"/>
      <c r="H121" s="32"/>
      <c r="I121" s="134">
        <v>0</v>
      </c>
      <c r="J121" s="135">
        <v>0</v>
      </c>
      <c r="K121" s="135">
        <v>0</v>
      </c>
      <c r="L121" s="135">
        <v>0</v>
      </c>
      <c r="N121" s="134">
        <v>160.29999999999998</v>
      </c>
      <c r="O121" s="134">
        <f t="shared" si="2"/>
        <v>1.6029999999999998</v>
      </c>
      <c r="P121" s="134">
        <v>204.79999999999998</v>
      </c>
      <c r="Q121" s="134">
        <f t="shared" si="3"/>
        <v>92.895717375999993</v>
      </c>
      <c r="R121" s="136">
        <f>Q121/(O121^2)</f>
        <v>36.151693653003242</v>
      </c>
      <c r="T121" s="134">
        <f>IF(AND($R121&gt;=35,$R121&lt;40),1,0)</f>
        <v>1</v>
      </c>
      <c r="U121" s="134">
        <f>IF($R121&gt;40,1,0)</f>
        <v>0</v>
      </c>
      <c r="V121" s="134">
        <f>E121+T121+U121</f>
        <v>1</v>
      </c>
    </row>
    <row r="122" spans="1:22" x14ac:dyDescent="0.2">
      <c r="A122" s="128">
        <v>10231</v>
      </c>
      <c r="B122" s="129">
        <v>61</v>
      </c>
      <c r="C122" s="129">
        <v>0</v>
      </c>
      <c r="D122" s="129">
        <v>0</v>
      </c>
      <c r="E122" s="129">
        <f>IF(AND($R122&gt;=30,$R122&lt;35),1,0)</f>
        <v>0</v>
      </c>
      <c r="F122" s="132">
        <v>13429.04</v>
      </c>
      <c r="G122" s="32"/>
      <c r="H122" s="32"/>
      <c r="I122" s="129">
        <v>0</v>
      </c>
      <c r="J122" s="130">
        <v>0</v>
      </c>
      <c r="K122" s="130">
        <v>0</v>
      </c>
      <c r="L122" s="130">
        <v>0</v>
      </c>
      <c r="N122" s="129">
        <v>156.29999999999998</v>
      </c>
      <c r="O122" s="129">
        <f t="shared" si="2"/>
        <v>1.5629999999999997</v>
      </c>
      <c r="P122" s="129">
        <v>132.4</v>
      </c>
      <c r="Q122" s="129">
        <f t="shared" si="3"/>
        <v>60.055629788000005</v>
      </c>
      <c r="R122" s="131">
        <f>Q122/(O122^2)</f>
        <v>24.583050291673789</v>
      </c>
      <c r="T122" s="129">
        <f>IF(AND($R122&gt;=35,$R122&lt;40),1,0)</f>
        <v>0</v>
      </c>
      <c r="U122" s="129">
        <f>IF($R122&gt;40,1,0)</f>
        <v>0</v>
      </c>
      <c r="V122" s="129">
        <f>E122+T122+U122</f>
        <v>0</v>
      </c>
    </row>
    <row r="123" spans="1:22" x14ac:dyDescent="0.2">
      <c r="A123" s="133">
        <v>10232</v>
      </c>
      <c r="B123" s="134">
        <v>19</v>
      </c>
      <c r="C123" s="134">
        <v>0</v>
      </c>
      <c r="D123" s="134">
        <v>1</v>
      </c>
      <c r="E123" s="134">
        <f>IF(AND($R123&gt;=30,$R123&lt;35),1,0)</f>
        <v>0</v>
      </c>
      <c r="F123" s="137">
        <v>2709.1200000000003</v>
      </c>
      <c r="G123" s="32"/>
      <c r="H123" s="32"/>
      <c r="I123" s="134">
        <v>0</v>
      </c>
      <c r="J123" s="135">
        <v>0</v>
      </c>
      <c r="K123" s="135">
        <v>0</v>
      </c>
      <c r="L123" s="135">
        <v>0</v>
      </c>
      <c r="N123" s="134">
        <v>167.9</v>
      </c>
      <c r="O123" s="134">
        <f t="shared" si="2"/>
        <v>1.679</v>
      </c>
      <c r="P123" s="134">
        <v>181.7</v>
      </c>
      <c r="Q123" s="134">
        <f t="shared" si="3"/>
        <v>82.417733628999997</v>
      </c>
      <c r="R123" s="136">
        <f>Q123/(O123^2)</f>
        <v>29.236089020698877</v>
      </c>
      <c r="T123" s="134">
        <f>IF(AND($R123&gt;=35,$R123&lt;40),1,0)</f>
        <v>0</v>
      </c>
      <c r="U123" s="134">
        <f>IF($R123&gt;40,1,0)</f>
        <v>0</v>
      </c>
      <c r="V123" s="134">
        <f>E123+T123+U123</f>
        <v>0</v>
      </c>
    </row>
    <row r="124" spans="1:22" x14ac:dyDescent="0.2">
      <c r="A124" s="128">
        <v>10233</v>
      </c>
      <c r="B124" s="129">
        <v>29</v>
      </c>
      <c r="C124" s="129">
        <v>1</v>
      </c>
      <c r="D124" s="129">
        <v>1</v>
      </c>
      <c r="E124" s="129">
        <f>IF(AND($R124&gt;=30,$R124&lt;35),1,0)</f>
        <v>0</v>
      </c>
      <c r="F124" s="132">
        <v>16657.719999999998</v>
      </c>
      <c r="G124" s="32"/>
      <c r="H124" s="32"/>
      <c r="I124" s="129">
        <v>0</v>
      </c>
      <c r="J124" s="130">
        <v>1</v>
      </c>
      <c r="K124" s="130">
        <v>0</v>
      </c>
      <c r="L124" s="130">
        <v>0</v>
      </c>
      <c r="N124" s="129">
        <v>168.5</v>
      </c>
      <c r="O124" s="129">
        <f t="shared" si="2"/>
        <v>1.6850000000000001</v>
      </c>
      <c r="P124" s="129">
        <v>154</v>
      </c>
      <c r="Q124" s="129">
        <f t="shared" si="3"/>
        <v>69.853224980000007</v>
      </c>
      <c r="R124" s="131">
        <f>Q124/(O124^2)</f>
        <v>24.602919803819702</v>
      </c>
      <c r="T124" s="129">
        <f>IF(AND($R124&gt;=35,$R124&lt;40),1,0)</f>
        <v>0</v>
      </c>
      <c r="U124" s="129">
        <f>IF($R124&gt;40,1,0)</f>
        <v>0</v>
      </c>
      <c r="V124" s="129">
        <f>E124+T124+U124</f>
        <v>0</v>
      </c>
    </row>
    <row r="125" spans="1:22" x14ac:dyDescent="0.2">
      <c r="A125" s="133">
        <v>10236</v>
      </c>
      <c r="B125" s="134">
        <v>63</v>
      </c>
      <c r="C125" s="134">
        <v>1</v>
      </c>
      <c r="D125" s="134">
        <v>0</v>
      </c>
      <c r="E125" s="134">
        <f>IF(AND($R125&gt;=30,$R125&lt;35),1,0)</f>
        <v>0</v>
      </c>
      <c r="F125" s="137">
        <v>29523.17</v>
      </c>
      <c r="G125" s="32"/>
      <c r="H125" s="32"/>
      <c r="I125" s="134">
        <v>0</v>
      </c>
      <c r="J125" s="135">
        <v>1</v>
      </c>
      <c r="K125" s="135">
        <v>0</v>
      </c>
      <c r="L125" s="135">
        <v>0</v>
      </c>
      <c r="N125" s="134">
        <v>171.29999999999998</v>
      </c>
      <c r="O125" s="134">
        <f t="shared" si="2"/>
        <v>1.7129999999999999</v>
      </c>
      <c r="P125" s="134">
        <v>185.5</v>
      </c>
      <c r="Q125" s="134">
        <f t="shared" si="3"/>
        <v>84.141384635000009</v>
      </c>
      <c r="R125" s="136">
        <f>Q125/(O125^2)</f>
        <v>28.674438911738786</v>
      </c>
      <c r="T125" s="134">
        <f>IF(AND($R125&gt;=35,$R125&lt;40),1,0)</f>
        <v>0</v>
      </c>
      <c r="U125" s="134">
        <f>IF($R125&gt;40,1,0)</f>
        <v>0</v>
      </c>
      <c r="V125" s="134">
        <f>E125+T125+U125</f>
        <v>0</v>
      </c>
    </row>
    <row r="126" spans="1:22" x14ac:dyDescent="0.2">
      <c r="A126" s="128">
        <v>10238</v>
      </c>
      <c r="B126" s="129">
        <v>18</v>
      </c>
      <c r="C126" s="129">
        <v>0</v>
      </c>
      <c r="D126" s="129">
        <v>0</v>
      </c>
      <c r="E126" s="129">
        <f>IF(AND($R126&gt;=30,$R126&lt;35),1,0)</f>
        <v>0</v>
      </c>
      <c r="F126" s="132">
        <v>2200.84</v>
      </c>
      <c r="G126" s="32"/>
      <c r="H126" s="32"/>
      <c r="I126" s="129">
        <v>0</v>
      </c>
      <c r="J126" s="130">
        <v>1</v>
      </c>
      <c r="K126" s="130">
        <v>0</v>
      </c>
      <c r="L126" s="130">
        <v>0</v>
      </c>
      <c r="N126" s="129">
        <v>170.4</v>
      </c>
      <c r="O126" s="129">
        <f t="shared" si="2"/>
        <v>1.704</v>
      </c>
      <c r="P126" s="129">
        <v>232.29999999999998</v>
      </c>
      <c r="Q126" s="129">
        <f t="shared" si="3"/>
        <v>105.369507551</v>
      </c>
      <c r="R126" s="131">
        <f>Q126/(O126^2)</f>
        <v>36.289064239555096</v>
      </c>
      <c r="T126" s="129">
        <f>IF(AND($R126&gt;=35,$R126&lt;40),1,0)</f>
        <v>1</v>
      </c>
      <c r="U126" s="129">
        <f>IF($R126&gt;40,1,0)</f>
        <v>0</v>
      </c>
      <c r="V126" s="129">
        <f>E126+T126+U126</f>
        <v>1</v>
      </c>
    </row>
    <row r="127" spans="1:22" x14ac:dyDescent="0.2">
      <c r="A127" s="133">
        <v>10239</v>
      </c>
      <c r="B127" s="134">
        <v>34</v>
      </c>
      <c r="C127" s="134">
        <v>1</v>
      </c>
      <c r="D127" s="134">
        <v>1</v>
      </c>
      <c r="E127" s="134">
        <f>IF(AND($R127&gt;=30,$R127&lt;35),1,0)</f>
        <v>1</v>
      </c>
      <c r="F127" s="137">
        <v>37701.880000000005</v>
      </c>
      <c r="G127" s="32"/>
      <c r="H127" s="32"/>
      <c r="I127" s="134">
        <v>0</v>
      </c>
      <c r="J127" s="135">
        <v>1</v>
      </c>
      <c r="K127" s="135">
        <v>0</v>
      </c>
      <c r="L127" s="135">
        <v>0</v>
      </c>
      <c r="N127" s="134">
        <v>171.6</v>
      </c>
      <c r="O127" s="134">
        <f t="shared" si="2"/>
        <v>1.716</v>
      </c>
      <c r="P127" s="134">
        <v>196.1</v>
      </c>
      <c r="Q127" s="134">
        <f t="shared" si="3"/>
        <v>88.949463757000004</v>
      </c>
      <c r="R127" s="136">
        <f>Q127/(O127^2)</f>
        <v>30.207081491692072</v>
      </c>
      <c r="T127" s="134">
        <f>IF(AND($R127&gt;=35,$R127&lt;40),1,0)</f>
        <v>0</v>
      </c>
      <c r="U127" s="134">
        <f>IF($R127&gt;40,1,0)</f>
        <v>0</v>
      </c>
      <c r="V127" s="134">
        <f>E127+T127+U127</f>
        <v>1</v>
      </c>
    </row>
    <row r="128" spans="1:22" x14ac:dyDescent="0.2">
      <c r="A128" s="128">
        <v>10242</v>
      </c>
      <c r="B128" s="129">
        <v>60</v>
      </c>
      <c r="C128" s="129">
        <v>0</v>
      </c>
      <c r="D128" s="129">
        <v>0</v>
      </c>
      <c r="E128" s="129">
        <f>IF(AND($R128&gt;=30,$R128&lt;35),1,0)</f>
        <v>0</v>
      </c>
      <c r="F128" s="132">
        <v>12644.59</v>
      </c>
      <c r="G128" s="32"/>
      <c r="H128" s="32"/>
      <c r="I128" s="129">
        <v>0</v>
      </c>
      <c r="J128" s="130">
        <v>0</v>
      </c>
      <c r="K128" s="130">
        <v>1</v>
      </c>
      <c r="L128" s="130">
        <v>0</v>
      </c>
      <c r="N128" s="129">
        <v>170.1</v>
      </c>
      <c r="O128" s="129">
        <f t="shared" si="2"/>
        <v>1.7009999999999998</v>
      </c>
      <c r="P128" s="129">
        <v>229.4</v>
      </c>
      <c r="Q128" s="129">
        <f t="shared" si="3"/>
        <v>104.05408967800001</v>
      </c>
      <c r="R128" s="131">
        <f>Q128/(O128^2)</f>
        <v>35.962553990269591</v>
      </c>
      <c r="T128" s="129">
        <f>IF(AND($R128&gt;=35,$R128&lt;40),1,0)</f>
        <v>1</v>
      </c>
      <c r="U128" s="129">
        <f>IF($R128&gt;40,1,0)</f>
        <v>0</v>
      </c>
      <c r="V128" s="129">
        <f>E128+T128+U128</f>
        <v>1</v>
      </c>
    </row>
    <row r="129" spans="1:22" x14ac:dyDescent="0.2">
      <c r="A129" s="133">
        <v>10243</v>
      </c>
      <c r="B129" s="134">
        <v>44</v>
      </c>
      <c r="C129" s="134">
        <v>0</v>
      </c>
      <c r="D129" s="134">
        <v>2</v>
      </c>
      <c r="E129" s="134">
        <f>IF(AND($R129&gt;=30,$R129&lt;35),1,0)</f>
        <v>0</v>
      </c>
      <c r="F129" s="137">
        <v>8211.11</v>
      </c>
      <c r="G129" s="32"/>
      <c r="H129" s="32"/>
      <c r="I129" s="134">
        <v>0</v>
      </c>
      <c r="J129" s="135">
        <v>0</v>
      </c>
      <c r="K129" s="135">
        <v>0</v>
      </c>
      <c r="L129" s="135">
        <v>1</v>
      </c>
      <c r="N129" s="134">
        <v>154.5</v>
      </c>
      <c r="O129" s="134">
        <f t="shared" si="2"/>
        <v>1.5449999999999999</v>
      </c>
      <c r="P129" s="134">
        <v>216.1</v>
      </c>
      <c r="Q129" s="134">
        <f t="shared" si="3"/>
        <v>98.021311157</v>
      </c>
      <c r="R129" s="136">
        <f>Q129/(O129^2)</f>
        <v>41.064216402006686</v>
      </c>
      <c r="T129" s="134">
        <f>IF(AND($R129&gt;=35,$R129&lt;40),1,0)</f>
        <v>0</v>
      </c>
      <c r="U129" s="134">
        <f>IF($R129&gt;40,1,0)</f>
        <v>1</v>
      </c>
      <c r="V129" s="134">
        <f>E129+T129+U129</f>
        <v>1</v>
      </c>
    </row>
    <row r="130" spans="1:22" x14ac:dyDescent="0.2">
      <c r="A130" s="128">
        <v>10244</v>
      </c>
      <c r="B130" s="129">
        <v>32</v>
      </c>
      <c r="C130" s="129">
        <v>0</v>
      </c>
      <c r="D130" s="129">
        <v>3</v>
      </c>
      <c r="E130" s="129">
        <f>IF(AND($R130&gt;=30,$R130&lt;35),1,0)</f>
        <v>0</v>
      </c>
      <c r="F130" s="132">
        <v>6128.8</v>
      </c>
      <c r="G130" s="32"/>
      <c r="H130" s="32"/>
      <c r="I130" s="129">
        <v>0</v>
      </c>
      <c r="J130" s="130">
        <v>0</v>
      </c>
      <c r="K130" s="130">
        <v>0</v>
      </c>
      <c r="L130" s="130">
        <v>0</v>
      </c>
      <c r="N130" s="129">
        <v>164.2</v>
      </c>
      <c r="O130" s="129">
        <f t="shared" ref="O130:O193" si="4">N130/100</f>
        <v>1.6419999999999999</v>
      </c>
      <c r="P130" s="129">
        <v>168.79999999999998</v>
      </c>
      <c r="Q130" s="129">
        <f t="shared" ref="Q130:Q193" si="5">P130*0.45359237</f>
        <v>76.566392055999998</v>
      </c>
      <c r="R130" s="131">
        <f>Q130/(O130^2)</f>
        <v>28.398269562237317</v>
      </c>
      <c r="T130" s="129">
        <f>IF(AND($R130&gt;=35,$R130&lt;40),1,0)</f>
        <v>0</v>
      </c>
      <c r="U130" s="129">
        <f>IF($R130&gt;40,1,0)</f>
        <v>0</v>
      </c>
      <c r="V130" s="129">
        <f>E130+T130+U130</f>
        <v>0</v>
      </c>
    </row>
    <row r="131" spans="1:22" x14ac:dyDescent="0.2">
      <c r="A131" s="133">
        <v>10245</v>
      </c>
      <c r="B131" s="134">
        <v>18</v>
      </c>
      <c r="C131" s="134">
        <v>1</v>
      </c>
      <c r="D131" s="134">
        <v>3</v>
      </c>
      <c r="E131" s="134">
        <f>IF(AND($R131&gt;=30,$R131&lt;35),1,0)</f>
        <v>1</v>
      </c>
      <c r="F131" s="137">
        <v>18223.46</v>
      </c>
      <c r="G131" s="32"/>
      <c r="H131" s="32"/>
      <c r="I131" s="134">
        <v>0</v>
      </c>
      <c r="J131" s="135">
        <v>0</v>
      </c>
      <c r="K131" s="135">
        <v>0</v>
      </c>
      <c r="L131" s="135">
        <v>1</v>
      </c>
      <c r="N131" s="134">
        <v>178.2</v>
      </c>
      <c r="O131" s="134">
        <f t="shared" si="4"/>
        <v>1.7819999999999998</v>
      </c>
      <c r="P131" s="134">
        <v>239.5</v>
      </c>
      <c r="Q131" s="134">
        <f t="shared" si="5"/>
        <v>108.63537261500001</v>
      </c>
      <c r="R131" s="136">
        <f>Q131/(O131^2)</f>
        <v>34.210219357498175</v>
      </c>
      <c r="T131" s="134">
        <f>IF(AND($R131&gt;=35,$R131&lt;40),1,0)</f>
        <v>0</v>
      </c>
      <c r="U131" s="134">
        <f>IF($R131&gt;40,1,0)</f>
        <v>0</v>
      </c>
      <c r="V131" s="134">
        <f>E131+T131+U131</f>
        <v>1</v>
      </c>
    </row>
    <row r="132" spans="1:22" x14ac:dyDescent="0.2">
      <c r="A132" s="128">
        <v>10247</v>
      </c>
      <c r="B132" s="129">
        <v>18</v>
      </c>
      <c r="C132" s="129">
        <v>0</v>
      </c>
      <c r="D132" s="129">
        <v>0</v>
      </c>
      <c r="E132" s="129">
        <f>IF(AND($R132&gt;=30,$R132&lt;35),1,0)</f>
        <v>0</v>
      </c>
      <c r="F132" s="132">
        <v>11482.64</v>
      </c>
      <c r="G132" s="32"/>
      <c r="H132" s="32"/>
      <c r="I132" s="129">
        <v>0</v>
      </c>
      <c r="J132" s="130">
        <v>0</v>
      </c>
      <c r="K132" s="130">
        <v>0</v>
      </c>
      <c r="L132" s="130">
        <v>1</v>
      </c>
      <c r="N132" s="129">
        <v>181.5</v>
      </c>
      <c r="O132" s="129">
        <f t="shared" si="4"/>
        <v>1.8149999999999999</v>
      </c>
      <c r="P132" s="129">
        <v>160.69999999999999</v>
      </c>
      <c r="Q132" s="129">
        <f t="shared" si="5"/>
        <v>72.892293858999992</v>
      </c>
      <c r="R132" s="131">
        <f>Q132/(O132^2)</f>
        <v>22.127296665831871</v>
      </c>
      <c r="T132" s="129">
        <f>IF(AND($R132&gt;=35,$R132&lt;40),1,0)</f>
        <v>0</v>
      </c>
      <c r="U132" s="129">
        <f>IF($R132&gt;40,1,0)</f>
        <v>0</v>
      </c>
      <c r="V132" s="129">
        <f>E132+T132+U132</f>
        <v>0</v>
      </c>
    </row>
    <row r="133" spans="1:22" x14ac:dyDescent="0.2">
      <c r="A133" s="133">
        <v>10248</v>
      </c>
      <c r="B133" s="134">
        <v>58</v>
      </c>
      <c r="C133" s="134">
        <v>0</v>
      </c>
      <c r="D133" s="134">
        <v>0</v>
      </c>
      <c r="E133" s="134">
        <f>IF(AND($R133&gt;=30,$R133&lt;35),1,0)</f>
        <v>1</v>
      </c>
      <c r="F133" s="137">
        <v>11848.15</v>
      </c>
      <c r="G133" s="32"/>
      <c r="H133" s="32"/>
      <c r="I133" s="134">
        <v>0</v>
      </c>
      <c r="J133" s="135">
        <v>0</v>
      </c>
      <c r="K133" s="135">
        <v>1</v>
      </c>
      <c r="L133" s="135">
        <v>0</v>
      </c>
      <c r="N133" s="134">
        <v>181.1</v>
      </c>
      <c r="O133" s="134">
        <f t="shared" si="4"/>
        <v>1.8109999999999999</v>
      </c>
      <c r="P133" s="134">
        <v>242.5</v>
      </c>
      <c r="Q133" s="134">
        <f t="shared" si="5"/>
        <v>109.99614972500001</v>
      </c>
      <c r="R133" s="136">
        <f>Q133/(O133^2)</f>
        <v>33.538264299005924</v>
      </c>
      <c r="T133" s="134">
        <f>IF(AND($R133&gt;=35,$R133&lt;40),1,0)</f>
        <v>0</v>
      </c>
      <c r="U133" s="134">
        <f>IF($R133&gt;40,1,0)</f>
        <v>0</v>
      </c>
      <c r="V133" s="134">
        <f>E133+T133+U133</f>
        <v>1</v>
      </c>
    </row>
    <row r="134" spans="1:22" x14ac:dyDescent="0.2">
      <c r="A134" s="128">
        <v>10249</v>
      </c>
      <c r="B134" s="129">
        <v>49</v>
      </c>
      <c r="C134" s="129">
        <v>0</v>
      </c>
      <c r="D134" s="129">
        <v>2</v>
      </c>
      <c r="E134" s="129">
        <f>IF(AND($R134&gt;=30,$R134&lt;35),1,0)</f>
        <v>0</v>
      </c>
      <c r="F134" s="132">
        <v>10370.92</v>
      </c>
      <c r="G134" s="32"/>
      <c r="H134" s="32"/>
      <c r="I134" s="129">
        <v>0</v>
      </c>
      <c r="J134" s="130">
        <v>1</v>
      </c>
      <c r="K134" s="130">
        <v>0</v>
      </c>
      <c r="L134" s="130">
        <v>0</v>
      </c>
      <c r="N134" s="129">
        <v>160.9</v>
      </c>
      <c r="O134" s="129">
        <f t="shared" si="4"/>
        <v>1.609</v>
      </c>
      <c r="P134" s="129">
        <v>170.7</v>
      </c>
      <c r="Q134" s="129">
        <f t="shared" si="5"/>
        <v>77.428217559000004</v>
      </c>
      <c r="R134" s="131">
        <f>Q134/(O134^2)</f>
        <v>29.907986330387534</v>
      </c>
      <c r="T134" s="129">
        <f>IF(AND($R134&gt;=35,$R134&lt;40),1,0)</f>
        <v>0</v>
      </c>
      <c r="U134" s="129">
        <f>IF($R134&gt;40,1,0)</f>
        <v>0</v>
      </c>
      <c r="V134" s="129">
        <f>E134+T134+U134</f>
        <v>0</v>
      </c>
    </row>
    <row r="135" spans="1:22" x14ac:dyDescent="0.2">
      <c r="A135" s="133">
        <v>10250</v>
      </c>
      <c r="B135" s="134">
        <v>51</v>
      </c>
      <c r="C135" s="134">
        <v>0</v>
      </c>
      <c r="D135" s="134">
        <v>1</v>
      </c>
      <c r="E135" s="134">
        <f>IF(AND($R135&gt;=30,$R135&lt;35),1,0)</f>
        <v>0</v>
      </c>
      <c r="F135" s="137">
        <v>9877.61</v>
      </c>
      <c r="G135" s="32"/>
      <c r="H135" s="32"/>
      <c r="I135" s="134">
        <v>0</v>
      </c>
      <c r="J135" s="135">
        <v>0</v>
      </c>
      <c r="K135" s="135">
        <v>0</v>
      </c>
      <c r="L135" s="135">
        <v>1</v>
      </c>
      <c r="N135" s="134">
        <v>177.1</v>
      </c>
      <c r="O135" s="134">
        <f t="shared" si="4"/>
        <v>1.7709999999999999</v>
      </c>
      <c r="P135" s="134">
        <v>199.7</v>
      </c>
      <c r="Q135" s="134">
        <f t="shared" si="5"/>
        <v>90.582396289000002</v>
      </c>
      <c r="R135" s="136">
        <f>Q135/(O135^2)</f>
        <v>28.880631355412078</v>
      </c>
      <c r="T135" s="134">
        <f>IF(AND($R135&gt;=35,$R135&lt;40),1,0)</f>
        <v>0</v>
      </c>
      <c r="U135" s="134">
        <f>IF($R135&gt;40,1,0)</f>
        <v>0</v>
      </c>
      <c r="V135" s="134">
        <f>E135+T135+U135</f>
        <v>0</v>
      </c>
    </row>
    <row r="136" spans="1:22" x14ac:dyDescent="0.2">
      <c r="A136" s="128">
        <v>10251</v>
      </c>
      <c r="B136" s="129">
        <v>34</v>
      </c>
      <c r="C136" s="129">
        <v>1</v>
      </c>
      <c r="D136" s="129">
        <v>1</v>
      </c>
      <c r="E136" s="129">
        <f>IF(AND($R136&gt;=30,$R136&lt;35),1,0)</f>
        <v>0</v>
      </c>
      <c r="F136" s="132">
        <v>43943.880000000005</v>
      </c>
      <c r="G136" s="32"/>
      <c r="H136" s="32"/>
      <c r="I136" s="129">
        <v>0</v>
      </c>
      <c r="J136" s="130">
        <v>0</v>
      </c>
      <c r="K136" s="130">
        <v>0</v>
      </c>
      <c r="L136" s="130">
        <v>0</v>
      </c>
      <c r="N136" s="129">
        <v>182.79999999999998</v>
      </c>
      <c r="O136" s="129">
        <f t="shared" si="4"/>
        <v>1.8279999999999998</v>
      </c>
      <c r="P136" s="129">
        <v>284.10000000000002</v>
      </c>
      <c r="Q136" s="129">
        <f t="shared" si="5"/>
        <v>128.86559231700002</v>
      </c>
      <c r="R136" s="131">
        <f>Q136/(O136^2)</f>
        <v>38.564223529020985</v>
      </c>
      <c r="T136" s="129">
        <f>IF(AND($R136&gt;=35,$R136&lt;40),1,0)</f>
        <v>1</v>
      </c>
      <c r="U136" s="129">
        <f>IF($R136&gt;40,1,0)</f>
        <v>0</v>
      </c>
      <c r="V136" s="129">
        <f>E136+T136+U136</f>
        <v>1</v>
      </c>
    </row>
    <row r="137" spans="1:22" x14ac:dyDescent="0.2">
      <c r="A137" s="133">
        <v>10256</v>
      </c>
      <c r="B137" s="134">
        <v>24</v>
      </c>
      <c r="C137" s="134">
        <v>1</v>
      </c>
      <c r="D137" s="134">
        <v>0</v>
      </c>
      <c r="E137" s="134">
        <f>IF(AND($R137&gt;=30,$R137&lt;35),1,0)</f>
        <v>0</v>
      </c>
      <c r="F137" s="137">
        <v>14571.9</v>
      </c>
      <c r="G137" s="32"/>
      <c r="H137" s="32"/>
      <c r="I137" s="134">
        <v>0</v>
      </c>
      <c r="J137" s="135">
        <v>1</v>
      </c>
      <c r="K137" s="135">
        <v>0</v>
      </c>
      <c r="L137" s="135">
        <v>0</v>
      </c>
      <c r="N137" s="134">
        <v>163.6</v>
      </c>
      <c r="O137" s="134">
        <f t="shared" si="4"/>
        <v>1.6359999999999999</v>
      </c>
      <c r="P137" s="134">
        <v>140.29999999999998</v>
      </c>
      <c r="Q137" s="134">
        <f t="shared" si="5"/>
        <v>63.639009510999998</v>
      </c>
      <c r="R137" s="136">
        <f>Q137/(O137^2)</f>
        <v>23.776986594039371</v>
      </c>
      <c r="T137" s="134">
        <f>IF(AND($R137&gt;=35,$R137&lt;40),1,0)</f>
        <v>0</v>
      </c>
      <c r="U137" s="134">
        <f>IF($R137&gt;40,1,0)</f>
        <v>0</v>
      </c>
      <c r="V137" s="134">
        <f>E137+T137+U137</f>
        <v>0</v>
      </c>
    </row>
    <row r="138" spans="1:22" x14ac:dyDescent="0.2">
      <c r="A138" s="128">
        <v>10257</v>
      </c>
      <c r="B138" s="129">
        <v>48</v>
      </c>
      <c r="C138" s="129">
        <v>1</v>
      </c>
      <c r="D138" s="129">
        <v>3</v>
      </c>
      <c r="E138" s="129">
        <f>IF(AND($R138&gt;=30,$R138&lt;35),1,0)</f>
        <v>1</v>
      </c>
      <c r="F138" s="132">
        <v>24180.94</v>
      </c>
      <c r="G138" s="32"/>
      <c r="H138" s="32"/>
      <c r="I138" s="129">
        <v>0</v>
      </c>
      <c r="J138" s="130">
        <v>0</v>
      </c>
      <c r="K138" s="130">
        <v>0</v>
      </c>
      <c r="L138" s="130">
        <v>1</v>
      </c>
      <c r="N138" s="129">
        <v>161.5</v>
      </c>
      <c r="O138" s="129">
        <f t="shared" si="4"/>
        <v>1.615</v>
      </c>
      <c r="P138" s="129">
        <v>184.1</v>
      </c>
      <c r="Q138" s="129">
        <f t="shared" si="5"/>
        <v>83.506355317000001</v>
      </c>
      <c r="R138" s="131">
        <f>Q138/(O138^2)</f>
        <v>32.016545856664976</v>
      </c>
      <c r="T138" s="129">
        <f>IF(AND($R138&gt;=35,$R138&lt;40),1,0)</f>
        <v>0</v>
      </c>
      <c r="U138" s="129">
        <f>IF($R138&gt;40,1,0)</f>
        <v>0</v>
      </c>
      <c r="V138" s="129">
        <f>E138+T138+U138</f>
        <v>1</v>
      </c>
    </row>
    <row r="139" spans="1:22" x14ac:dyDescent="0.2">
      <c r="A139" s="133">
        <v>10258</v>
      </c>
      <c r="B139" s="134">
        <v>56</v>
      </c>
      <c r="C139" s="134">
        <v>0</v>
      </c>
      <c r="D139" s="134">
        <v>0</v>
      </c>
      <c r="E139" s="134">
        <f>IF(AND($R139&gt;=30,$R139&lt;35),1,0)</f>
        <v>0</v>
      </c>
      <c r="F139" s="137">
        <v>11657.72</v>
      </c>
      <c r="G139" s="32"/>
      <c r="H139" s="32"/>
      <c r="I139" s="134">
        <v>0</v>
      </c>
      <c r="J139" s="135">
        <v>1</v>
      </c>
      <c r="K139" s="135">
        <v>0</v>
      </c>
      <c r="L139" s="135">
        <v>0</v>
      </c>
      <c r="N139" s="134">
        <v>164.1</v>
      </c>
      <c r="O139" s="134">
        <f t="shared" si="4"/>
        <v>1.641</v>
      </c>
      <c r="P139" s="134">
        <v>216.5</v>
      </c>
      <c r="Q139" s="134">
        <f t="shared" si="5"/>
        <v>98.202748105000012</v>
      </c>
      <c r="R139" s="136">
        <f>Q139/(O139^2)</f>
        <v>36.467540936639985</v>
      </c>
      <c r="T139" s="134">
        <f>IF(AND($R139&gt;=35,$R139&lt;40),1,0)</f>
        <v>1</v>
      </c>
      <c r="U139" s="134">
        <f>IF($R139&gt;40,1,0)</f>
        <v>0</v>
      </c>
      <c r="V139" s="134">
        <f>E139+T139+U139</f>
        <v>1</v>
      </c>
    </row>
    <row r="140" spans="1:22" x14ac:dyDescent="0.2">
      <c r="A140" s="128">
        <v>10259</v>
      </c>
      <c r="B140" s="129">
        <v>21</v>
      </c>
      <c r="C140" s="129">
        <v>0</v>
      </c>
      <c r="D140" s="129">
        <v>2</v>
      </c>
      <c r="E140" s="129">
        <f>IF(AND($R140&gt;=30,$R140&lt;35),1,0)</f>
        <v>0</v>
      </c>
      <c r="F140" s="132">
        <v>3579.8300000000004</v>
      </c>
      <c r="G140" s="32"/>
      <c r="H140" s="32"/>
      <c r="I140" s="129">
        <v>0</v>
      </c>
      <c r="J140" s="130">
        <v>0</v>
      </c>
      <c r="K140" s="130">
        <v>0</v>
      </c>
      <c r="L140" s="130">
        <v>0</v>
      </c>
      <c r="N140" s="129">
        <v>164.29999999999998</v>
      </c>
      <c r="O140" s="129">
        <f t="shared" si="4"/>
        <v>1.6429999999999998</v>
      </c>
      <c r="P140" s="129">
        <v>171.9</v>
      </c>
      <c r="Q140" s="129">
        <f t="shared" si="5"/>
        <v>77.972528403000013</v>
      </c>
      <c r="R140" s="131">
        <f>Q140/(O140^2)</f>
        <v>28.884608823133917</v>
      </c>
      <c r="T140" s="129">
        <f>IF(AND($R140&gt;=35,$R140&lt;40),1,0)</f>
        <v>0</v>
      </c>
      <c r="U140" s="129">
        <f>IF($R140&gt;40,1,0)</f>
        <v>0</v>
      </c>
      <c r="V140" s="129">
        <f>E140+T140+U140</f>
        <v>0</v>
      </c>
    </row>
    <row r="141" spans="1:22" x14ac:dyDescent="0.2">
      <c r="A141" s="133">
        <v>10260</v>
      </c>
      <c r="B141" s="134">
        <v>23</v>
      </c>
      <c r="C141" s="134">
        <v>0</v>
      </c>
      <c r="D141" s="134">
        <v>0</v>
      </c>
      <c r="E141" s="134">
        <f>IF(AND($R141&gt;=30,$R141&lt;35),1,0)</f>
        <v>1</v>
      </c>
      <c r="F141" s="137">
        <v>2899.4900000000002</v>
      </c>
      <c r="G141" s="32"/>
      <c r="H141" s="32"/>
      <c r="I141" s="134">
        <v>0</v>
      </c>
      <c r="J141" s="135">
        <v>1</v>
      </c>
      <c r="K141" s="135">
        <v>0</v>
      </c>
      <c r="L141" s="135">
        <v>0</v>
      </c>
      <c r="N141" s="134">
        <v>170.79999999999998</v>
      </c>
      <c r="O141" s="134">
        <f t="shared" si="4"/>
        <v>1.7079999999999997</v>
      </c>
      <c r="P141" s="134">
        <v>200.29999999999998</v>
      </c>
      <c r="Q141" s="134">
        <f t="shared" si="5"/>
        <v>90.854551710999999</v>
      </c>
      <c r="R141" s="136">
        <f>Q141/(O141^2)</f>
        <v>31.143753774427008</v>
      </c>
      <c r="T141" s="134">
        <f>IF(AND($R141&gt;=35,$R141&lt;40),1,0)</f>
        <v>0</v>
      </c>
      <c r="U141" s="134">
        <f>IF($R141&gt;40,1,0)</f>
        <v>0</v>
      </c>
      <c r="V141" s="134">
        <f>E141+T141+U141</f>
        <v>1</v>
      </c>
    </row>
    <row r="142" spans="1:22" x14ac:dyDescent="0.2">
      <c r="A142" s="128">
        <v>10261</v>
      </c>
      <c r="B142" s="129">
        <v>29</v>
      </c>
      <c r="C142" s="129">
        <v>1</v>
      </c>
      <c r="D142" s="129">
        <v>1</v>
      </c>
      <c r="E142" s="129">
        <f>IF(AND($R142&gt;=30,$R142&lt;35),1,0)</f>
        <v>0</v>
      </c>
      <c r="F142" s="132">
        <v>19107.78</v>
      </c>
      <c r="G142" s="32"/>
      <c r="H142" s="32"/>
      <c r="I142" s="129">
        <v>0</v>
      </c>
      <c r="J142" s="130">
        <v>0</v>
      </c>
      <c r="K142" s="130">
        <v>0</v>
      </c>
      <c r="L142" s="130">
        <v>1</v>
      </c>
      <c r="N142" s="129">
        <v>172.29999999999998</v>
      </c>
      <c r="O142" s="129">
        <f t="shared" si="4"/>
        <v>1.7229999999999999</v>
      </c>
      <c r="P142" s="129">
        <v>239.79999999999998</v>
      </c>
      <c r="Q142" s="129">
        <f t="shared" si="5"/>
        <v>108.77145032599999</v>
      </c>
      <c r="R142" s="131">
        <f>Q142/(O142^2)</f>
        <v>36.639063493501766</v>
      </c>
      <c r="T142" s="129">
        <f>IF(AND($R142&gt;=35,$R142&lt;40),1,0)</f>
        <v>1</v>
      </c>
      <c r="U142" s="129">
        <f>IF($R142&gt;40,1,0)</f>
        <v>0</v>
      </c>
      <c r="V142" s="129">
        <f>E142+T142+U142</f>
        <v>1</v>
      </c>
    </row>
    <row r="143" spans="1:22" x14ac:dyDescent="0.2">
      <c r="A143" s="133">
        <v>10262</v>
      </c>
      <c r="B143" s="134">
        <v>56</v>
      </c>
      <c r="C143" s="134">
        <v>0</v>
      </c>
      <c r="D143" s="134">
        <v>0</v>
      </c>
      <c r="E143" s="134">
        <f>IF(AND($R143&gt;=30,$R143&lt;35),1,0)</f>
        <v>0</v>
      </c>
      <c r="F143" s="137">
        <v>11658.380000000001</v>
      </c>
      <c r="G143" s="32"/>
      <c r="H143" s="32"/>
      <c r="I143" s="134">
        <v>0</v>
      </c>
      <c r="J143" s="135">
        <v>1</v>
      </c>
      <c r="K143" s="135">
        <v>0</v>
      </c>
      <c r="L143" s="135">
        <v>0</v>
      </c>
      <c r="N143" s="134">
        <v>160.79999999999998</v>
      </c>
      <c r="O143" s="134">
        <f t="shared" si="4"/>
        <v>1.6079999999999999</v>
      </c>
      <c r="P143" s="134">
        <v>226.9</v>
      </c>
      <c r="Q143" s="134">
        <f t="shared" si="5"/>
        <v>102.92010875300001</v>
      </c>
      <c r="R143" s="136">
        <f>Q143/(O143^2)</f>
        <v>39.804131067687074</v>
      </c>
      <c r="T143" s="134">
        <f>IF(AND($R143&gt;=35,$R143&lt;40),1,0)</f>
        <v>1</v>
      </c>
      <c r="U143" s="134">
        <f>IF($R143&gt;40,1,0)</f>
        <v>0</v>
      </c>
      <c r="V143" s="134">
        <f>E143+T143+U143</f>
        <v>1</v>
      </c>
    </row>
    <row r="144" spans="1:22" x14ac:dyDescent="0.2">
      <c r="A144" s="128">
        <v>10265</v>
      </c>
      <c r="B144" s="129">
        <v>18</v>
      </c>
      <c r="C144" s="129">
        <v>0</v>
      </c>
      <c r="D144" s="129">
        <v>0</v>
      </c>
      <c r="E144" s="129">
        <f>IF(AND($R144&gt;=30,$R144&lt;35),1,0)</f>
        <v>0</v>
      </c>
      <c r="F144" s="132">
        <v>1631.83</v>
      </c>
      <c r="G144" s="32"/>
      <c r="H144" s="32"/>
      <c r="I144" s="129">
        <v>0</v>
      </c>
      <c r="J144" s="130">
        <v>0</v>
      </c>
      <c r="K144" s="130">
        <v>0</v>
      </c>
      <c r="L144" s="130">
        <v>1</v>
      </c>
      <c r="N144" s="129">
        <v>170.2</v>
      </c>
      <c r="O144" s="129">
        <f t="shared" si="4"/>
        <v>1.702</v>
      </c>
      <c r="P144" s="129">
        <v>189.9</v>
      </c>
      <c r="Q144" s="129">
        <f t="shared" si="5"/>
        <v>86.137191063000003</v>
      </c>
      <c r="R144" s="131">
        <f>Q144/(O144^2)</f>
        <v>29.735249973073774</v>
      </c>
      <c r="T144" s="129">
        <f>IF(AND($R144&gt;=35,$R144&lt;40),1,0)</f>
        <v>0</v>
      </c>
      <c r="U144" s="129">
        <f>IF($R144&gt;40,1,0)</f>
        <v>0</v>
      </c>
      <c r="V144" s="129">
        <f>E144+T144+U144</f>
        <v>0</v>
      </c>
    </row>
    <row r="145" spans="1:22" x14ac:dyDescent="0.2">
      <c r="A145" s="133">
        <v>10271</v>
      </c>
      <c r="B145" s="134">
        <v>55</v>
      </c>
      <c r="C145" s="134">
        <v>1</v>
      </c>
      <c r="D145" s="134">
        <v>0</v>
      </c>
      <c r="E145" s="134">
        <f>IF(AND($R145&gt;=30,$R145&lt;35),1,0)</f>
        <v>0</v>
      </c>
      <c r="F145" s="137">
        <v>44423.810000000005</v>
      </c>
      <c r="G145" s="32"/>
      <c r="H145" s="32"/>
      <c r="I145" s="134">
        <v>0</v>
      </c>
      <c r="J145" s="135">
        <v>0</v>
      </c>
      <c r="K145" s="135">
        <v>0</v>
      </c>
      <c r="L145" s="135">
        <v>1</v>
      </c>
      <c r="N145" s="134">
        <v>186.9</v>
      </c>
      <c r="O145" s="134">
        <f t="shared" si="4"/>
        <v>1.869</v>
      </c>
      <c r="P145" s="134">
        <v>274.20000000000005</v>
      </c>
      <c r="Q145" s="134">
        <f t="shared" si="5"/>
        <v>124.37502785400002</v>
      </c>
      <c r="R145" s="136">
        <f>Q145/(O145^2)</f>
        <v>35.605294990411267</v>
      </c>
      <c r="T145" s="134">
        <f>IF(AND($R145&gt;=35,$R145&lt;40),1,0)</f>
        <v>1</v>
      </c>
      <c r="U145" s="134">
        <f>IF($R145&gt;40,1,0)</f>
        <v>0</v>
      </c>
      <c r="V145" s="134">
        <f>E145+T145+U145</f>
        <v>1</v>
      </c>
    </row>
    <row r="146" spans="1:22" x14ac:dyDescent="0.2">
      <c r="A146" s="128">
        <v>10272</v>
      </c>
      <c r="B146" s="129">
        <v>27</v>
      </c>
      <c r="C146" s="129">
        <v>0</v>
      </c>
      <c r="D146" s="129">
        <v>0</v>
      </c>
      <c r="E146" s="129">
        <f>IF(AND($R146&gt;=30,$R146&lt;35),1,0)</f>
        <v>0</v>
      </c>
      <c r="F146" s="132">
        <v>3558.63</v>
      </c>
      <c r="G146" s="32"/>
      <c r="H146" s="32"/>
      <c r="I146" s="129">
        <v>0</v>
      </c>
      <c r="J146" s="130">
        <v>1</v>
      </c>
      <c r="K146" s="130">
        <v>0</v>
      </c>
      <c r="L146" s="130">
        <v>0</v>
      </c>
      <c r="N146" s="129">
        <v>158.6</v>
      </c>
      <c r="O146" s="129">
        <f t="shared" si="4"/>
        <v>1.5859999999999999</v>
      </c>
      <c r="P146" s="129">
        <v>164.2</v>
      </c>
      <c r="Q146" s="129">
        <f t="shared" si="5"/>
        <v>74.479867154000004</v>
      </c>
      <c r="R146" s="131">
        <f>Q146/(O146^2)</f>
        <v>29.609599106462767</v>
      </c>
      <c r="T146" s="129">
        <f>IF(AND($R146&gt;=35,$R146&lt;40),1,0)</f>
        <v>0</v>
      </c>
      <c r="U146" s="129">
        <f>IF($R146&gt;40,1,0)</f>
        <v>0</v>
      </c>
      <c r="V146" s="129">
        <f>E146+T146+U146</f>
        <v>0</v>
      </c>
    </row>
    <row r="147" spans="1:22" x14ac:dyDescent="0.2">
      <c r="A147" s="133">
        <v>10274</v>
      </c>
      <c r="B147" s="134">
        <v>27</v>
      </c>
      <c r="C147" s="134">
        <v>1</v>
      </c>
      <c r="D147" s="134">
        <v>0</v>
      </c>
      <c r="E147" s="134">
        <f>IF(AND($R147&gt;=30,$R147&lt;35),1,0)</f>
        <v>0</v>
      </c>
      <c r="F147" s="137">
        <v>37133.9</v>
      </c>
      <c r="G147" s="32"/>
      <c r="H147" s="32"/>
      <c r="I147" s="134">
        <v>0</v>
      </c>
      <c r="J147" s="135">
        <v>0</v>
      </c>
      <c r="K147" s="135">
        <v>0</v>
      </c>
      <c r="L147" s="135">
        <v>1</v>
      </c>
      <c r="N147" s="134">
        <v>178.9</v>
      </c>
      <c r="O147" s="134">
        <f t="shared" si="4"/>
        <v>1.7890000000000001</v>
      </c>
      <c r="P147" s="134">
        <v>141.9</v>
      </c>
      <c r="Q147" s="134">
        <f t="shared" si="5"/>
        <v>64.364757303000005</v>
      </c>
      <c r="R147" s="136">
        <f>Q147/(O147^2)</f>
        <v>20.110712381827831</v>
      </c>
      <c r="T147" s="134">
        <f>IF(AND($R147&gt;=35,$R147&lt;40),1,0)</f>
        <v>0</v>
      </c>
      <c r="U147" s="134">
        <f>IF($R147&gt;40,1,0)</f>
        <v>0</v>
      </c>
      <c r="V147" s="134">
        <f>E147+T147+U147</f>
        <v>0</v>
      </c>
    </row>
    <row r="148" spans="1:22" x14ac:dyDescent="0.2">
      <c r="A148" s="128">
        <v>10279</v>
      </c>
      <c r="B148" s="129">
        <v>37</v>
      </c>
      <c r="C148" s="129">
        <v>1</v>
      </c>
      <c r="D148" s="129">
        <v>0</v>
      </c>
      <c r="E148" s="129">
        <f>IF(AND($R148&gt;=30,$R148&lt;35),1,0)</f>
        <v>0</v>
      </c>
      <c r="F148" s="132">
        <v>37270.160000000003</v>
      </c>
      <c r="G148" s="32"/>
      <c r="H148" s="32"/>
      <c r="I148" s="129">
        <v>0</v>
      </c>
      <c r="J148" s="130">
        <v>1</v>
      </c>
      <c r="K148" s="130">
        <v>0</v>
      </c>
      <c r="L148" s="130">
        <v>0</v>
      </c>
      <c r="N148" s="129">
        <v>191.4</v>
      </c>
      <c r="O148" s="129">
        <f t="shared" si="4"/>
        <v>1.9140000000000001</v>
      </c>
      <c r="P148" s="129">
        <v>241.4</v>
      </c>
      <c r="Q148" s="129">
        <f t="shared" si="5"/>
        <v>109.49719811800001</v>
      </c>
      <c r="R148" s="131">
        <f>Q148/(O148^2)</f>
        <v>29.889533678040813</v>
      </c>
      <c r="T148" s="129">
        <f>IF(AND($R148&gt;=35,$R148&lt;40),1,0)</f>
        <v>0</v>
      </c>
      <c r="U148" s="129">
        <f>IF($R148&gt;40,1,0)</f>
        <v>0</v>
      </c>
      <c r="V148" s="129">
        <f>E148+T148+U148</f>
        <v>0</v>
      </c>
    </row>
    <row r="149" spans="1:22" x14ac:dyDescent="0.2">
      <c r="A149" s="133">
        <v>10280</v>
      </c>
      <c r="B149" s="134">
        <v>19</v>
      </c>
      <c r="C149" s="134">
        <v>1</v>
      </c>
      <c r="D149" s="134">
        <v>0</v>
      </c>
      <c r="E149" s="134">
        <f>IF(AND($R149&gt;=30,$R149&lt;35),1,0)</f>
        <v>0</v>
      </c>
      <c r="F149" s="137">
        <v>17468.989999999998</v>
      </c>
      <c r="G149" s="32"/>
      <c r="H149" s="32"/>
      <c r="I149" s="134">
        <v>0</v>
      </c>
      <c r="J149" s="135">
        <v>0</v>
      </c>
      <c r="K149" s="135">
        <v>0</v>
      </c>
      <c r="L149" s="135">
        <v>0</v>
      </c>
      <c r="N149" s="134">
        <v>170.6</v>
      </c>
      <c r="O149" s="134">
        <f t="shared" si="4"/>
        <v>1.706</v>
      </c>
      <c r="P149" s="134">
        <v>237.79999999999998</v>
      </c>
      <c r="Q149" s="134">
        <f t="shared" si="5"/>
        <v>107.864265586</v>
      </c>
      <c r="R149" s="136">
        <f>Q149/(O149^2)</f>
        <v>37.061205120469928</v>
      </c>
      <c r="T149" s="134">
        <f>IF(AND($R149&gt;=35,$R149&lt;40),1,0)</f>
        <v>1</v>
      </c>
      <c r="U149" s="134">
        <f>IF($R149&gt;40,1,0)</f>
        <v>0</v>
      </c>
      <c r="V149" s="134">
        <f>E149+T149+U149</f>
        <v>1</v>
      </c>
    </row>
    <row r="150" spans="1:22" x14ac:dyDescent="0.2">
      <c r="A150" s="128">
        <v>10281</v>
      </c>
      <c r="B150" s="129">
        <v>35</v>
      </c>
      <c r="C150" s="129">
        <v>0</v>
      </c>
      <c r="D150" s="129">
        <v>0</v>
      </c>
      <c r="E150" s="129">
        <f>IF(AND($R150&gt;=30,$R150&lt;35),1,0)</f>
        <v>1</v>
      </c>
      <c r="F150" s="132">
        <v>5227.99</v>
      </c>
      <c r="G150" s="32"/>
      <c r="H150" s="32"/>
      <c r="I150" s="129">
        <v>0</v>
      </c>
      <c r="J150" s="130">
        <v>1</v>
      </c>
      <c r="K150" s="130">
        <v>0</v>
      </c>
      <c r="L150" s="130">
        <v>0</v>
      </c>
      <c r="N150" s="129">
        <v>162.19999999999999</v>
      </c>
      <c r="O150" s="129">
        <f t="shared" si="4"/>
        <v>1.6219999999999999</v>
      </c>
      <c r="P150" s="129">
        <v>184.5</v>
      </c>
      <c r="Q150" s="129">
        <f t="shared" si="5"/>
        <v>83.687792264999999</v>
      </c>
      <c r="R150" s="131">
        <f>Q150/(O150^2)</f>
        <v>31.809761382485892</v>
      </c>
      <c r="T150" s="129">
        <f>IF(AND($R150&gt;=35,$R150&lt;40),1,0)</f>
        <v>0</v>
      </c>
      <c r="U150" s="129">
        <f>IF($R150&gt;40,1,0)</f>
        <v>0</v>
      </c>
      <c r="V150" s="129">
        <f>E150+T150+U150</f>
        <v>1</v>
      </c>
    </row>
    <row r="151" spans="1:22" x14ac:dyDescent="0.2">
      <c r="A151" s="133">
        <v>10283</v>
      </c>
      <c r="B151" s="134">
        <v>26</v>
      </c>
      <c r="C151" s="134">
        <v>0</v>
      </c>
      <c r="D151" s="134">
        <v>0</v>
      </c>
      <c r="E151" s="134">
        <f>IF(AND($R151&gt;=30,$R151&lt;35),1,0)</f>
        <v>0</v>
      </c>
      <c r="F151" s="137">
        <v>3176.82</v>
      </c>
      <c r="G151" s="32"/>
      <c r="H151" s="32"/>
      <c r="I151" s="134">
        <v>0</v>
      </c>
      <c r="J151" s="135">
        <v>0</v>
      </c>
      <c r="K151" s="135">
        <v>0</v>
      </c>
      <c r="L151" s="135">
        <v>0</v>
      </c>
      <c r="N151" s="134">
        <v>165.6</v>
      </c>
      <c r="O151" s="134">
        <f t="shared" si="4"/>
        <v>1.6559999999999999</v>
      </c>
      <c r="P151" s="134">
        <v>160.19999999999999</v>
      </c>
      <c r="Q151" s="134">
        <f t="shared" si="5"/>
        <v>72.665497673999994</v>
      </c>
      <c r="R151" s="136">
        <f>Q151/(O151^2)</f>
        <v>26.497663916456627</v>
      </c>
      <c r="T151" s="134">
        <f>IF(AND($R151&gt;=35,$R151&lt;40),1,0)</f>
        <v>0</v>
      </c>
      <c r="U151" s="134">
        <f>IF($R151&gt;40,1,0)</f>
        <v>0</v>
      </c>
      <c r="V151" s="134">
        <f>E151+T151+U151</f>
        <v>0</v>
      </c>
    </row>
    <row r="152" spans="1:22" x14ac:dyDescent="0.2">
      <c r="A152" s="128">
        <v>10284</v>
      </c>
      <c r="B152" s="129">
        <v>23</v>
      </c>
      <c r="C152" s="129">
        <v>0</v>
      </c>
      <c r="D152" s="129">
        <v>0</v>
      </c>
      <c r="E152" s="129">
        <f>IF(AND($R152&gt;=30,$R152&lt;35),1,0)</f>
        <v>0</v>
      </c>
      <c r="F152" s="132">
        <v>2690.1200000000003</v>
      </c>
      <c r="G152" s="32"/>
      <c r="H152" s="32"/>
      <c r="I152" s="129">
        <v>0</v>
      </c>
      <c r="J152" s="130">
        <v>0</v>
      </c>
      <c r="K152" s="130">
        <v>0</v>
      </c>
      <c r="L152" s="130">
        <v>0</v>
      </c>
      <c r="N152" s="129">
        <v>157</v>
      </c>
      <c r="O152" s="129">
        <f t="shared" si="4"/>
        <v>1.57</v>
      </c>
      <c r="P152" s="129">
        <v>202.4</v>
      </c>
      <c r="Q152" s="129">
        <f t="shared" si="5"/>
        <v>91.807095688000004</v>
      </c>
      <c r="R152" s="131">
        <f>Q152/(O152^2)</f>
        <v>37.245768870136722</v>
      </c>
      <c r="T152" s="129">
        <f>IF(AND($R152&gt;=35,$R152&lt;40),1,0)</f>
        <v>1</v>
      </c>
      <c r="U152" s="129">
        <f>IF($R152&gt;40,1,0)</f>
        <v>0</v>
      </c>
      <c r="V152" s="129">
        <f>E152+T152+U152</f>
        <v>1</v>
      </c>
    </row>
    <row r="153" spans="1:22" x14ac:dyDescent="0.2">
      <c r="A153" s="133">
        <v>10287</v>
      </c>
      <c r="B153" s="134">
        <v>28</v>
      </c>
      <c r="C153" s="134">
        <v>0</v>
      </c>
      <c r="D153" s="134">
        <v>2</v>
      </c>
      <c r="E153" s="134">
        <f>IF(AND($R153&gt;=30,$R153&lt;35),1,0)</f>
        <v>0</v>
      </c>
      <c r="F153" s="137">
        <v>4719.74</v>
      </c>
      <c r="G153" s="32"/>
      <c r="H153" s="32"/>
      <c r="I153" s="134">
        <v>0</v>
      </c>
      <c r="J153" s="135">
        <v>0</v>
      </c>
      <c r="K153" s="135">
        <v>0</v>
      </c>
      <c r="L153" s="135">
        <v>0</v>
      </c>
      <c r="N153" s="134">
        <v>162.6</v>
      </c>
      <c r="O153" s="134">
        <f t="shared" si="4"/>
        <v>1.6259999999999999</v>
      </c>
      <c r="P153" s="134">
        <v>162.1</v>
      </c>
      <c r="Q153" s="134">
        <f t="shared" si="5"/>
        <v>73.527323177</v>
      </c>
      <c r="R153" s="136">
        <f>Q153/(O153^2)</f>
        <v>27.810428014400074</v>
      </c>
      <c r="T153" s="134">
        <f>IF(AND($R153&gt;=35,$R153&lt;40),1,0)</f>
        <v>0</v>
      </c>
      <c r="U153" s="134">
        <f>IF($R153&gt;40,1,0)</f>
        <v>0</v>
      </c>
      <c r="V153" s="134">
        <f>E153+T153+U153</f>
        <v>0</v>
      </c>
    </row>
    <row r="154" spans="1:22" x14ac:dyDescent="0.2">
      <c r="A154" s="128">
        <v>10288</v>
      </c>
      <c r="B154" s="129">
        <v>19</v>
      </c>
      <c r="C154" s="129">
        <v>0</v>
      </c>
      <c r="D154" s="129">
        <v>0</v>
      </c>
      <c r="E154" s="129">
        <f>IF(AND($R154&gt;=30,$R154&lt;35),1,0)</f>
        <v>0</v>
      </c>
      <c r="F154" s="132">
        <v>2130.6800000000003</v>
      </c>
      <c r="G154" s="32"/>
      <c r="H154" s="32"/>
      <c r="I154" s="129">
        <v>0</v>
      </c>
      <c r="J154" s="130">
        <v>0</v>
      </c>
      <c r="K154" s="130">
        <v>0</v>
      </c>
      <c r="L154" s="130">
        <v>0</v>
      </c>
      <c r="N154" s="129">
        <v>165</v>
      </c>
      <c r="O154" s="129">
        <f t="shared" si="4"/>
        <v>1.65</v>
      </c>
      <c r="P154" s="129">
        <v>157.19999999999999</v>
      </c>
      <c r="Q154" s="129">
        <f t="shared" si="5"/>
        <v>71.304720563999993</v>
      </c>
      <c r="R154" s="131">
        <f>Q154/(O154^2)</f>
        <v>26.190898278787881</v>
      </c>
      <c r="T154" s="129">
        <f>IF(AND($R154&gt;=35,$R154&lt;40),1,0)</f>
        <v>0</v>
      </c>
      <c r="U154" s="129">
        <f>IF($R154&gt;40,1,0)</f>
        <v>0</v>
      </c>
      <c r="V154" s="129">
        <f>E154+T154+U154</f>
        <v>0</v>
      </c>
    </row>
    <row r="155" spans="1:22" x14ac:dyDescent="0.2">
      <c r="A155" s="133">
        <v>10289</v>
      </c>
      <c r="B155" s="134">
        <v>53</v>
      </c>
      <c r="C155" s="134">
        <v>1</v>
      </c>
      <c r="D155" s="134">
        <v>1</v>
      </c>
      <c r="E155" s="134">
        <f>IF(AND($R155&gt;=30,$R155&lt;35),1,0)</f>
        <v>0</v>
      </c>
      <c r="F155" s="137">
        <v>23244.799999999999</v>
      </c>
      <c r="G155" s="32"/>
      <c r="H155" s="32"/>
      <c r="I155" s="134">
        <v>0</v>
      </c>
      <c r="J155" s="135">
        <v>0</v>
      </c>
      <c r="K155" s="135">
        <v>0</v>
      </c>
      <c r="L155" s="135">
        <v>1</v>
      </c>
      <c r="N155" s="134">
        <v>186.79999999999998</v>
      </c>
      <c r="O155" s="134">
        <f t="shared" si="4"/>
        <v>1.8679999999999999</v>
      </c>
      <c r="P155" s="134">
        <v>219.1</v>
      </c>
      <c r="Q155" s="134">
        <f t="shared" si="5"/>
        <v>99.382088267</v>
      </c>
      <c r="R155" s="136">
        <f>Q155/(O155^2)</f>
        <v>28.480943636256303</v>
      </c>
      <c r="T155" s="134">
        <f>IF(AND($R155&gt;=35,$R155&lt;40),1,0)</f>
        <v>0</v>
      </c>
      <c r="U155" s="134">
        <f>IF($R155&gt;40,1,0)</f>
        <v>0</v>
      </c>
      <c r="V155" s="134">
        <f>E155+T155+U155</f>
        <v>0</v>
      </c>
    </row>
    <row r="156" spans="1:22" x14ac:dyDescent="0.2">
      <c r="A156" s="128">
        <v>10291</v>
      </c>
      <c r="B156" s="129">
        <v>31</v>
      </c>
      <c r="C156" s="129">
        <v>1</v>
      </c>
      <c r="D156" s="129">
        <v>1</v>
      </c>
      <c r="E156" s="129">
        <f>IF(AND($R156&gt;=30,$R156&lt;35),1,0)</f>
        <v>1</v>
      </c>
      <c r="F156" s="132">
        <v>58571.08</v>
      </c>
      <c r="G156" s="32"/>
      <c r="H156" s="32"/>
      <c r="I156" s="129">
        <v>0</v>
      </c>
      <c r="J156" s="130">
        <v>1</v>
      </c>
      <c r="K156" s="130">
        <v>0</v>
      </c>
      <c r="L156" s="130">
        <v>0</v>
      </c>
      <c r="N156" s="129">
        <v>179.29999999999998</v>
      </c>
      <c r="O156" s="129">
        <f t="shared" si="4"/>
        <v>1.7929999999999999</v>
      </c>
      <c r="P156" s="129">
        <v>228.9</v>
      </c>
      <c r="Q156" s="129">
        <f t="shared" si="5"/>
        <v>103.82729349300001</v>
      </c>
      <c r="R156" s="131">
        <f>Q156/(O156^2)</f>
        <v>32.296164918787795</v>
      </c>
      <c r="T156" s="129">
        <f>IF(AND($R156&gt;=35,$R156&lt;40),1,0)</f>
        <v>0</v>
      </c>
      <c r="U156" s="129">
        <f>IF($R156&gt;40,1,0)</f>
        <v>0</v>
      </c>
      <c r="V156" s="129">
        <f>E156+T156+U156</f>
        <v>1</v>
      </c>
    </row>
    <row r="157" spans="1:22" x14ac:dyDescent="0.2">
      <c r="A157" s="133">
        <v>10294</v>
      </c>
      <c r="B157" s="134">
        <v>57</v>
      </c>
      <c r="C157" s="134">
        <v>1</v>
      </c>
      <c r="D157" s="134">
        <v>0</v>
      </c>
      <c r="E157" s="134">
        <f>IF(AND($R157&gt;=30,$R157&lt;35),1,0)</f>
        <v>0</v>
      </c>
      <c r="F157" s="137">
        <v>43578.94</v>
      </c>
      <c r="G157" s="32"/>
      <c r="H157" s="32"/>
      <c r="I157" s="134">
        <v>0</v>
      </c>
      <c r="J157" s="135">
        <v>0</v>
      </c>
      <c r="K157" s="135">
        <v>0</v>
      </c>
      <c r="L157" s="135">
        <v>0</v>
      </c>
      <c r="N157" s="134">
        <v>169</v>
      </c>
      <c r="O157" s="134">
        <f t="shared" si="4"/>
        <v>1.69</v>
      </c>
      <c r="P157" s="134">
        <v>250.5</v>
      </c>
      <c r="Q157" s="134">
        <f t="shared" si="5"/>
        <v>113.624888685</v>
      </c>
      <c r="R157" s="136">
        <f>Q157/(O157^2)</f>
        <v>39.783231919400585</v>
      </c>
      <c r="T157" s="134">
        <f>IF(AND($R157&gt;=35,$R157&lt;40),1,0)</f>
        <v>1</v>
      </c>
      <c r="U157" s="134">
        <f>IF($R157&gt;40,1,0)</f>
        <v>0</v>
      </c>
      <c r="V157" s="134">
        <f>E157+T157+U157</f>
        <v>1</v>
      </c>
    </row>
    <row r="158" spans="1:22" x14ac:dyDescent="0.2">
      <c r="A158" s="128">
        <v>10295</v>
      </c>
      <c r="B158" s="129">
        <v>24</v>
      </c>
      <c r="C158" s="129">
        <v>0</v>
      </c>
      <c r="D158" s="129">
        <v>0</v>
      </c>
      <c r="E158" s="129">
        <f>IF(AND($R158&gt;=30,$R158&lt;35),1,0)</f>
        <v>0</v>
      </c>
      <c r="F158" s="132">
        <v>2473.34</v>
      </c>
      <c r="G158" s="32"/>
      <c r="H158" s="32"/>
      <c r="I158" s="129">
        <v>0</v>
      </c>
      <c r="J158" s="130">
        <v>0</v>
      </c>
      <c r="K158" s="130">
        <v>0</v>
      </c>
      <c r="L158" s="130">
        <v>1</v>
      </c>
      <c r="N158" s="129">
        <v>178.2</v>
      </c>
      <c r="O158" s="129">
        <f t="shared" si="4"/>
        <v>1.7819999999999998</v>
      </c>
      <c r="P158" s="129">
        <v>157</v>
      </c>
      <c r="Q158" s="129">
        <f t="shared" si="5"/>
        <v>71.214002090000008</v>
      </c>
      <c r="R158" s="131">
        <f>Q158/(O158^2)</f>
        <v>22.425905800113625</v>
      </c>
      <c r="T158" s="129">
        <f>IF(AND($R158&gt;=35,$R158&lt;40),1,0)</f>
        <v>0</v>
      </c>
      <c r="U158" s="129">
        <f>IF($R158&gt;40,1,0)</f>
        <v>0</v>
      </c>
      <c r="V158" s="129">
        <f>E158+T158+U158</f>
        <v>0</v>
      </c>
    </row>
    <row r="159" spans="1:22" x14ac:dyDescent="0.2">
      <c r="A159" s="133">
        <v>10296</v>
      </c>
      <c r="B159" s="134">
        <v>19</v>
      </c>
      <c r="C159" s="134">
        <v>1</v>
      </c>
      <c r="D159" s="134">
        <v>0</v>
      </c>
      <c r="E159" s="134">
        <f>IF(AND($R159&gt;=30,$R159&lt;35),1,0)</f>
        <v>0</v>
      </c>
      <c r="F159" s="137">
        <v>16884.929999999997</v>
      </c>
      <c r="G159" s="32"/>
      <c r="H159" s="32"/>
      <c r="I159" s="134">
        <v>0</v>
      </c>
      <c r="J159" s="135">
        <v>0</v>
      </c>
      <c r="K159" s="135">
        <v>1</v>
      </c>
      <c r="L159" s="135">
        <v>0</v>
      </c>
      <c r="N159" s="134">
        <v>175.5</v>
      </c>
      <c r="O159" s="134">
        <f t="shared" si="4"/>
        <v>1.7549999999999999</v>
      </c>
      <c r="P159" s="134">
        <v>291.20000000000005</v>
      </c>
      <c r="Q159" s="134">
        <f t="shared" si="5"/>
        <v>132.08609814400003</v>
      </c>
      <c r="R159" s="136">
        <f>Q159/(O159^2)</f>
        <v>42.884748709507242</v>
      </c>
      <c r="T159" s="134">
        <f>IF(AND($R159&gt;=35,$R159&lt;40),1,0)</f>
        <v>0</v>
      </c>
      <c r="U159" s="134">
        <f>IF($R159&gt;40,1,0)</f>
        <v>1</v>
      </c>
      <c r="V159" s="134">
        <f>E159+T159+U159</f>
        <v>1</v>
      </c>
    </row>
    <row r="160" spans="1:22" x14ac:dyDescent="0.2">
      <c r="A160" s="128">
        <v>10297</v>
      </c>
      <c r="B160" s="129">
        <v>47</v>
      </c>
      <c r="C160" s="129">
        <v>0</v>
      </c>
      <c r="D160" s="129">
        <v>3</v>
      </c>
      <c r="E160" s="129">
        <f>IF(AND($R160&gt;=30,$R160&lt;35),1,0)</f>
        <v>0</v>
      </c>
      <c r="F160" s="132">
        <v>10115.01</v>
      </c>
      <c r="G160" s="32"/>
      <c r="H160" s="32"/>
      <c r="I160" s="129">
        <v>0</v>
      </c>
      <c r="J160" s="130">
        <v>0</v>
      </c>
      <c r="K160" s="130">
        <v>0</v>
      </c>
      <c r="L160" s="130">
        <v>0</v>
      </c>
      <c r="N160" s="129">
        <v>159.9</v>
      </c>
      <c r="O160" s="129">
        <f t="shared" si="4"/>
        <v>1.599</v>
      </c>
      <c r="P160" s="129">
        <v>167.29999999999998</v>
      </c>
      <c r="Q160" s="129">
        <f t="shared" si="5"/>
        <v>75.88600350099999</v>
      </c>
      <c r="R160" s="131">
        <f>Q160/(O160^2)</f>
        <v>29.680058597051545</v>
      </c>
      <c r="T160" s="129">
        <f>IF(AND($R160&gt;=35,$R160&lt;40),1,0)</f>
        <v>0</v>
      </c>
      <c r="U160" s="129">
        <f>IF($R160&gt;40,1,0)</f>
        <v>0</v>
      </c>
      <c r="V160" s="129">
        <f>E160+T160+U160</f>
        <v>0</v>
      </c>
    </row>
    <row r="161" spans="1:22" x14ac:dyDescent="0.2">
      <c r="A161" s="133">
        <v>10299</v>
      </c>
      <c r="B161" s="134">
        <v>42</v>
      </c>
      <c r="C161" s="134">
        <v>0</v>
      </c>
      <c r="D161" s="134">
        <v>0</v>
      </c>
      <c r="E161" s="134">
        <f>IF(AND($R161&gt;=30,$R161&lt;35),1,0)</f>
        <v>0</v>
      </c>
      <c r="F161" s="137">
        <v>7050.0300000000007</v>
      </c>
      <c r="G161" s="32"/>
      <c r="H161" s="32"/>
      <c r="I161" s="134">
        <v>0</v>
      </c>
      <c r="J161" s="135">
        <v>1</v>
      </c>
      <c r="K161" s="135">
        <v>0</v>
      </c>
      <c r="L161" s="135">
        <v>0</v>
      </c>
      <c r="N161" s="134">
        <v>157.19999999999999</v>
      </c>
      <c r="O161" s="134">
        <f t="shared" si="4"/>
        <v>1.5719999999999998</v>
      </c>
      <c r="P161" s="134">
        <v>153.1</v>
      </c>
      <c r="Q161" s="134">
        <f t="shared" si="5"/>
        <v>69.444991846999997</v>
      </c>
      <c r="R161" s="136">
        <f>Q161/(O161^2)</f>
        <v>28.101910601153136</v>
      </c>
      <c r="T161" s="134">
        <f>IF(AND($R161&gt;=35,$R161&lt;40),1,0)</f>
        <v>0</v>
      </c>
      <c r="U161" s="134">
        <f>IF($R161&gt;40,1,0)</f>
        <v>0</v>
      </c>
      <c r="V161" s="134">
        <f>E161+T161+U161</f>
        <v>0</v>
      </c>
    </row>
    <row r="162" spans="1:22" x14ac:dyDescent="0.2">
      <c r="A162" s="128">
        <v>10300</v>
      </c>
      <c r="B162" s="129">
        <v>44</v>
      </c>
      <c r="C162" s="129">
        <v>0</v>
      </c>
      <c r="D162" s="129">
        <v>1</v>
      </c>
      <c r="E162" s="129">
        <f>IF(AND($R162&gt;=30,$R162&lt;35),1,0)</f>
        <v>0</v>
      </c>
      <c r="F162" s="132">
        <v>7623.52</v>
      </c>
      <c r="G162" s="32"/>
      <c r="H162" s="32"/>
      <c r="I162" s="129">
        <v>0</v>
      </c>
      <c r="J162" s="130">
        <v>0</v>
      </c>
      <c r="K162" s="130">
        <v>1</v>
      </c>
      <c r="L162" s="130">
        <v>0</v>
      </c>
      <c r="N162" s="129">
        <v>169.6</v>
      </c>
      <c r="O162" s="129">
        <f t="shared" si="4"/>
        <v>1.696</v>
      </c>
      <c r="P162" s="129">
        <v>179.5</v>
      </c>
      <c r="Q162" s="129">
        <f t="shared" si="5"/>
        <v>81.419830415000007</v>
      </c>
      <c r="R162" s="131">
        <f>Q162/(O162^2)</f>
        <v>28.305999693716071</v>
      </c>
      <c r="T162" s="129">
        <f>IF(AND($R162&gt;=35,$R162&lt;40),1,0)</f>
        <v>0</v>
      </c>
      <c r="U162" s="129">
        <f>IF($R162&gt;40,1,0)</f>
        <v>0</v>
      </c>
      <c r="V162" s="129">
        <f>E162+T162+U162</f>
        <v>0</v>
      </c>
    </row>
    <row r="163" spans="1:22" x14ac:dyDescent="0.2">
      <c r="A163" s="133">
        <v>10302</v>
      </c>
      <c r="B163" s="134">
        <v>52</v>
      </c>
      <c r="C163" s="134">
        <v>0</v>
      </c>
      <c r="D163" s="134">
        <v>0</v>
      </c>
      <c r="E163" s="134">
        <f>IF(AND($R163&gt;=30,$R163&lt;35),1,0)</f>
        <v>0</v>
      </c>
      <c r="F163" s="137">
        <v>10197.780000000001</v>
      </c>
      <c r="G163" s="32"/>
      <c r="H163" s="32"/>
      <c r="I163" s="134">
        <v>0</v>
      </c>
      <c r="J163" s="135">
        <v>1</v>
      </c>
      <c r="K163" s="135">
        <v>0</v>
      </c>
      <c r="L163" s="135">
        <v>0</v>
      </c>
      <c r="N163" s="134">
        <v>167.1</v>
      </c>
      <c r="O163" s="134">
        <f t="shared" si="4"/>
        <v>1.671</v>
      </c>
      <c r="P163" s="134">
        <v>163.6</v>
      </c>
      <c r="Q163" s="134">
        <f t="shared" si="5"/>
        <v>74.207711732000007</v>
      </c>
      <c r="R163" s="136">
        <f>Q163/(O163^2)</f>
        <v>26.576399290748903</v>
      </c>
      <c r="T163" s="134">
        <f>IF(AND($R163&gt;=35,$R163&lt;40),1,0)</f>
        <v>0</v>
      </c>
      <c r="U163" s="134">
        <f>IF($R163&gt;40,1,0)</f>
        <v>0</v>
      </c>
      <c r="V163" s="134">
        <f>E163+T163+U163</f>
        <v>0</v>
      </c>
    </row>
    <row r="164" spans="1:22" x14ac:dyDescent="0.2">
      <c r="A164" s="128">
        <v>10305</v>
      </c>
      <c r="B164" s="129">
        <v>50</v>
      </c>
      <c r="C164" s="129">
        <v>0</v>
      </c>
      <c r="D164" s="129">
        <v>3</v>
      </c>
      <c r="E164" s="129">
        <f>IF(AND($R164&gt;=30,$R164&lt;35),1,0)</f>
        <v>0</v>
      </c>
      <c r="F164" s="132">
        <v>10702.65</v>
      </c>
      <c r="G164" s="32"/>
      <c r="H164" s="32"/>
      <c r="I164" s="129">
        <v>0</v>
      </c>
      <c r="J164" s="130">
        <v>0</v>
      </c>
      <c r="K164" s="130">
        <v>0</v>
      </c>
      <c r="L164" s="130">
        <v>1</v>
      </c>
      <c r="N164" s="129">
        <v>171.1</v>
      </c>
      <c r="O164" s="129">
        <f t="shared" si="4"/>
        <v>1.7109999999999999</v>
      </c>
      <c r="P164" s="129">
        <v>171.6</v>
      </c>
      <c r="Q164" s="129">
        <f t="shared" si="5"/>
        <v>77.836450692</v>
      </c>
      <c r="R164" s="131">
        <f>Q164/(O164^2)</f>
        <v>26.587836839428313</v>
      </c>
      <c r="T164" s="129">
        <f>IF(AND($R164&gt;=35,$R164&lt;40),1,0)</f>
        <v>0</v>
      </c>
      <c r="U164" s="129">
        <f>IF($R164&gt;40,1,0)</f>
        <v>0</v>
      </c>
      <c r="V164" s="129">
        <f>E164+T164+U164</f>
        <v>0</v>
      </c>
    </row>
    <row r="165" spans="1:22" x14ac:dyDescent="0.2">
      <c r="A165" s="133">
        <v>10308</v>
      </c>
      <c r="B165" s="134">
        <v>38</v>
      </c>
      <c r="C165" s="134">
        <v>0</v>
      </c>
      <c r="D165" s="134">
        <v>2</v>
      </c>
      <c r="E165" s="134">
        <f>IF(AND($R165&gt;=30,$R165&lt;35),1,0)</f>
        <v>0</v>
      </c>
      <c r="F165" s="137">
        <v>6933.25</v>
      </c>
      <c r="G165" s="32"/>
      <c r="H165" s="32"/>
      <c r="I165" s="134">
        <v>0</v>
      </c>
      <c r="J165" s="135">
        <v>0</v>
      </c>
      <c r="K165" s="135">
        <v>0</v>
      </c>
      <c r="L165" s="135">
        <v>0</v>
      </c>
      <c r="N165" s="134">
        <v>161.19999999999999</v>
      </c>
      <c r="O165" s="134">
        <f t="shared" si="4"/>
        <v>1.6119999999999999</v>
      </c>
      <c r="P165" s="134">
        <v>236.1</v>
      </c>
      <c r="Q165" s="134">
        <f t="shared" si="5"/>
        <v>107.09315855700001</v>
      </c>
      <c r="R165" s="136">
        <f>Q165/(O165^2)</f>
        <v>41.212755511163188</v>
      </c>
      <c r="T165" s="134">
        <f>IF(AND($R165&gt;=35,$R165&lt;40),1,0)</f>
        <v>0</v>
      </c>
      <c r="U165" s="134">
        <f>IF($R165&gt;40,1,0)</f>
        <v>1</v>
      </c>
      <c r="V165" s="134">
        <f>E165+T165+U165</f>
        <v>1</v>
      </c>
    </row>
    <row r="166" spans="1:22" x14ac:dyDescent="0.2">
      <c r="A166" s="128">
        <v>10311</v>
      </c>
      <c r="B166" s="129">
        <v>28</v>
      </c>
      <c r="C166" s="129">
        <v>0</v>
      </c>
      <c r="D166" s="129">
        <v>0</v>
      </c>
      <c r="E166" s="129">
        <f>IF(AND($R166&gt;=30,$R166&lt;35),1,0)</f>
        <v>0</v>
      </c>
      <c r="F166" s="132">
        <v>3161.46</v>
      </c>
      <c r="G166" s="32"/>
      <c r="H166" s="32"/>
      <c r="I166" s="129">
        <v>0</v>
      </c>
      <c r="J166" s="130">
        <v>0</v>
      </c>
      <c r="K166" s="130">
        <v>1</v>
      </c>
      <c r="L166" s="130">
        <v>0</v>
      </c>
      <c r="N166" s="129">
        <v>168.6</v>
      </c>
      <c r="O166" s="129">
        <f t="shared" si="4"/>
        <v>1.6859999999999999</v>
      </c>
      <c r="P166" s="129">
        <v>185.6</v>
      </c>
      <c r="Q166" s="129">
        <f t="shared" si="5"/>
        <v>84.186743872000008</v>
      </c>
      <c r="R166" s="131">
        <f>Q166/(O166^2)</f>
        <v>29.616148011184148</v>
      </c>
      <c r="T166" s="129">
        <f>IF(AND($R166&gt;=35,$R166&lt;40),1,0)</f>
        <v>0</v>
      </c>
      <c r="U166" s="129">
        <f>IF($R166&gt;40,1,0)</f>
        <v>0</v>
      </c>
      <c r="V166" s="129">
        <f>E166+T166+U166</f>
        <v>0</v>
      </c>
    </row>
    <row r="167" spans="1:22" x14ac:dyDescent="0.2">
      <c r="A167" s="133">
        <v>10312</v>
      </c>
      <c r="B167" s="134">
        <v>21</v>
      </c>
      <c r="C167" s="134">
        <v>0</v>
      </c>
      <c r="D167" s="134">
        <v>1</v>
      </c>
      <c r="E167" s="134">
        <f>IF(AND($R167&gt;=30,$R167&lt;35),1,0)</f>
        <v>0</v>
      </c>
      <c r="F167" s="137">
        <v>3167.46</v>
      </c>
      <c r="G167" s="32"/>
      <c r="H167" s="32"/>
      <c r="I167" s="134">
        <v>0</v>
      </c>
      <c r="J167" s="135">
        <v>1</v>
      </c>
      <c r="K167" s="135">
        <v>0</v>
      </c>
      <c r="L167" s="135">
        <v>0</v>
      </c>
      <c r="N167" s="134">
        <v>158.6</v>
      </c>
      <c r="O167" s="134">
        <f t="shared" si="4"/>
        <v>1.5859999999999999</v>
      </c>
      <c r="P167" s="134">
        <v>95.899999999999991</v>
      </c>
      <c r="Q167" s="134">
        <f t="shared" si="5"/>
        <v>43.499508282999997</v>
      </c>
      <c r="R167" s="136">
        <f>Q167/(O167^2)</f>
        <v>17.293304228439581</v>
      </c>
      <c r="T167" s="134">
        <f>IF(AND($R167&gt;=35,$R167&lt;40),1,0)</f>
        <v>0</v>
      </c>
      <c r="U167" s="134">
        <f>IF($R167&gt;40,1,0)</f>
        <v>0</v>
      </c>
      <c r="V167" s="134">
        <f>E167+T167+U167</f>
        <v>0</v>
      </c>
    </row>
    <row r="168" spans="1:22" x14ac:dyDescent="0.2">
      <c r="A168" s="128">
        <v>10314</v>
      </c>
      <c r="B168" s="129">
        <v>37</v>
      </c>
      <c r="C168" s="129">
        <v>1</v>
      </c>
      <c r="D168" s="129">
        <v>2</v>
      </c>
      <c r="E168" s="129">
        <f>IF(AND($R168&gt;=30,$R168&lt;35),1,0)</f>
        <v>0</v>
      </c>
      <c r="F168" s="132">
        <v>46113.520000000004</v>
      </c>
      <c r="G168" s="32"/>
      <c r="H168" s="32"/>
      <c r="I168" s="129">
        <v>0</v>
      </c>
      <c r="J168" s="130">
        <v>0</v>
      </c>
      <c r="K168" s="130">
        <v>1</v>
      </c>
      <c r="L168" s="130">
        <v>0</v>
      </c>
      <c r="N168" s="129">
        <v>173.9</v>
      </c>
      <c r="O168" s="129">
        <f t="shared" si="4"/>
        <v>1.7390000000000001</v>
      </c>
      <c r="P168" s="129">
        <v>265.8</v>
      </c>
      <c r="Q168" s="129">
        <f t="shared" si="5"/>
        <v>120.564851946</v>
      </c>
      <c r="R168" s="131">
        <f>Q168/(O168^2)</f>
        <v>39.867734110506817</v>
      </c>
      <c r="T168" s="129">
        <f>IF(AND($R168&gt;=35,$R168&lt;40),1,0)</f>
        <v>1</v>
      </c>
      <c r="U168" s="129">
        <f>IF($R168&gt;40,1,0)</f>
        <v>0</v>
      </c>
      <c r="V168" s="129">
        <f>E168+T168+U168</f>
        <v>1</v>
      </c>
    </row>
    <row r="169" spans="1:22" x14ac:dyDescent="0.2">
      <c r="A169" s="133">
        <v>10316</v>
      </c>
      <c r="B169" s="134">
        <v>33</v>
      </c>
      <c r="C169" s="134">
        <v>0</v>
      </c>
      <c r="D169" s="134">
        <v>1</v>
      </c>
      <c r="E169" s="134">
        <f>IF(AND($R169&gt;=30,$R169&lt;35),1,0)</f>
        <v>0</v>
      </c>
      <c r="F169" s="137">
        <v>4766.0300000000007</v>
      </c>
      <c r="G169" s="32"/>
      <c r="H169" s="32"/>
      <c r="I169" s="134">
        <v>0</v>
      </c>
      <c r="J169" s="135">
        <v>0</v>
      </c>
      <c r="K169" s="135">
        <v>1</v>
      </c>
      <c r="L169" s="135">
        <v>0</v>
      </c>
      <c r="N169" s="134">
        <v>166.1</v>
      </c>
      <c r="O169" s="134">
        <f t="shared" si="4"/>
        <v>1.661</v>
      </c>
      <c r="P169" s="134">
        <v>132.29999999999998</v>
      </c>
      <c r="Q169" s="134">
        <f t="shared" si="5"/>
        <v>60.010270550999998</v>
      </c>
      <c r="R169" s="136">
        <f>Q169/(O169^2)</f>
        <v>21.751355167835541</v>
      </c>
      <c r="T169" s="134">
        <f>IF(AND($R169&gt;=35,$R169&lt;40),1,0)</f>
        <v>0</v>
      </c>
      <c r="U169" s="134">
        <f>IF($R169&gt;40,1,0)</f>
        <v>0</v>
      </c>
      <c r="V169" s="134">
        <f>E169+T169+U169</f>
        <v>0</v>
      </c>
    </row>
    <row r="170" spans="1:22" x14ac:dyDescent="0.2">
      <c r="A170" s="128">
        <v>10317</v>
      </c>
      <c r="B170" s="129">
        <v>43</v>
      </c>
      <c r="C170" s="129">
        <v>0</v>
      </c>
      <c r="D170" s="129">
        <v>1</v>
      </c>
      <c r="E170" s="129">
        <f>IF(AND($R170&gt;=30,$R170&lt;35),1,0)</f>
        <v>0</v>
      </c>
      <c r="F170" s="132">
        <v>7345.7300000000005</v>
      </c>
      <c r="G170" s="32"/>
      <c r="H170" s="32"/>
      <c r="I170" s="129">
        <v>0</v>
      </c>
      <c r="J170" s="130">
        <v>0</v>
      </c>
      <c r="K170" s="130">
        <v>0</v>
      </c>
      <c r="L170" s="130">
        <v>1</v>
      </c>
      <c r="N170" s="129">
        <v>172.4</v>
      </c>
      <c r="O170" s="129">
        <f t="shared" si="4"/>
        <v>1.724</v>
      </c>
      <c r="P170" s="129">
        <v>166.9</v>
      </c>
      <c r="Q170" s="129">
        <f t="shared" si="5"/>
        <v>75.704566553000006</v>
      </c>
      <c r="R170" s="131">
        <f>Q170/(O170^2)</f>
        <v>25.471091400038226</v>
      </c>
      <c r="T170" s="129">
        <f>IF(AND($R170&gt;=35,$R170&lt;40),1,0)</f>
        <v>0</v>
      </c>
      <c r="U170" s="129">
        <f>IF($R170&gt;40,1,0)</f>
        <v>0</v>
      </c>
      <c r="V170" s="129">
        <f>E170+T170+U170</f>
        <v>0</v>
      </c>
    </row>
    <row r="171" spans="1:22" x14ac:dyDescent="0.2">
      <c r="A171" s="133">
        <v>10319</v>
      </c>
      <c r="B171" s="134">
        <v>42</v>
      </c>
      <c r="C171" s="134">
        <v>0</v>
      </c>
      <c r="D171" s="134">
        <v>1</v>
      </c>
      <c r="E171" s="134">
        <f>IF(AND($R171&gt;=30,$R171&lt;35),1,0)</f>
        <v>0</v>
      </c>
      <c r="F171" s="137">
        <v>7650.7800000000007</v>
      </c>
      <c r="G171" s="32"/>
      <c r="H171" s="32"/>
      <c r="I171" s="134">
        <v>0</v>
      </c>
      <c r="J171" s="135">
        <v>1</v>
      </c>
      <c r="K171" s="135">
        <v>0</v>
      </c>
      <c r="L171" s="135">
        <v>0</v>
      </c>
      <c r="N171" s="134">
        <v>168.1</v>
      </c>
      <c r="O171" s="134">
        <f t="shared" si="4"/>
        <v>1.681</v>
      </c>
      <c r="P171" s="134">
        <v>227.79999999999998</v>
      </c>
      <c r="Q171" s="134">
        <f t="shared" si="5"/>
        <v>103.328341886</v>
      </c>
      <c r="R171" s="136">
        <f>Q171/(O171^2)</f>
        <v>36.566553889730947</v>
      </c>
      <c r="T171" s="134">
        <f>IF(AND($R171&gt;=35,$R171&lt;40),1,0)</f>
        <v>1</v>
      </c>
      <c r="U171" s="134">
        <f>IF($R171&gt;40,1,0)</f>
        <v>0</v>
      </c>
      <c r="V171" s="134">
        <f>E171+T171+U171</f>
        <v>1</v>
      </c>
    </row>
    <row r="172" spans="1:22" x14ac:dyDescent="0.2">
      <c r="A172" s="128">
        <v>10323</v>
      </c>
      <c r="B172" s="129">
        <v>29</v>
      </c>
      <c r="C172" s="129">
        <v>0</v>
      </c>
      <c r="D172" s="129">
        <v>0</v>
      </c>
      <c r="E172" s="129">
        <f>IF(AND($R172&gt;=30,$R172&lt;35),1,0)</f>
        <v>0</v>
      </c>
      <c r="F172" s="132">
        <v>3943.6000000000004</v>
      </c>
      <c r="G172" s="32"/>
      <c r="H172" s="32"/>
      <c r="I172" s="129">
        <v>0</v>
      </c>
      <c r="J172" s="130">
        <v>1</v>
      </c>
      <c r="K172" s="130">
        <v>0</v>
      </c>
      <c r="L172" s="130">
        <v>0</v>
      </c>
      <c r="N172" s="129">
        <v>167.7</v>
      </c>
      <c r="O172" s="129">
        <f t="shared" si="4"/>
        <v>1.6769999999999998</v>
      </c>
      <c r="P172" s="129">
        <v>154.79999999999998</v>
      </c>
      <c r="Q172" s="129">
        <f t="shared" si="5"/>
        <v>70.21609887599999</v>
      </c>
      <c r="R172" s="131">
        <f>Q172/(O172^2)</f>
        <v>24.967242053116834</v>
      </c>
      <c r="T172" s="129">
        <f>IF(AND($R172&gt;=35,$R172&lt;40),1,0)</f>
        <v>0</v>
      </c>
      <c r="U172" s="129">
        <f>IF($R172&gt;40,1,0)</f>
        <v>0</v>
      </c>
      <c r="V172" s="129">
        <f>E172+T172+U172</f>
        <v>0</v>
      </c>
    </row>
    <row r="173" spans="1:22" x14ac:dyDescent="0.2">
      <c r="A173" s="133">
        <v>10326</v>
      </c>
      <c r="B173" s="134">
        <v>40</v>
      </c>
      <c r="C173" s="134">
        <v>0</v>
      </c>
      <c r="D173" s="134">
        <v>1</v>
      </c>
      <c r="E173" s="134">
        <f>IF(AND($R173&gt;=30,$R173&lt;35),1,0)</f>
        <v>1</v>
      </c>
      <c r="F173" s="137">
        <v>6496.89</v>
      </c>
      <c r="G173" s="32"/>
      <c r="H173" s="32"/>
      <c r="I173" s="134">
        <v>0</v>
      </c>
      <c r="J173" s="135">
        <v>0</v>
      </c>
      <c r="K173" s="135">
        <v>1</v>
      </c>
      <c r="L173" s="135">
        <v>0</v>
      </c>
      <c r="N173" s="134">
        <v>174.6</v>
      </c>
      <c r="O173" s="134">
        <f t="shared" si="4"/>
        <v>1.746</v>
      </c>
      <c r="P173" s="134">
        <v>208.79999999999998</v>
      </c>
      <c r="Q173" s="134">
        <f t="shared" si="5"/>
        <v>94.710086856000004</v>
      </c>
      <c r="R173" s="136">
        <f>Q173/(O173^2)</f>
        <v>31.067603665521194</v>
      </c>
      <c r="T173" s="134">
        <f>IF(AND($R173&gt;=35,$R173&lt;40),1,0)</f>
        <v>0</v>
      </c>
      <c r="U173" s="134">
        <f>IF($R173&gt;40,1,0)</f>
        <v>0</v>
      </c>
      <c r="V173" s="134">
        <f>E173+T173+U173</f>
        <v>1</v>
      </c>
    </row>
    <row r="174" spans="1:22" x14ac:dyDescent="0.2">
      <c r="A174" s="128">
        <v>10327</v>
      </c>
      <c r="B174" s="129">
        <v>18</v>
      </c>
      <c r="C174" s="129">
        <v>1</v>
      </c>
      <c r="D174" s="129">
        <v>0</v>
      </c>
      <c r="E174" s="129">
        <f>IF(AND($R174&gt;=30,$R174&lt;35),1,0)</f>
        <v>0</v>
      </c>
      <c r="F174" s="132">
        <v>14283.460000000001</v>
      </c>
      <c r="G174" s="32"/>
      <c r="H174" s="32"/>
      <c r="I174" s="129">
        <v>0</v>
      </c>
      <c r="J174" s="130">
        <v>1</v>
      </c>
      <c r="K174" s="130">
        <v>0</v>
      </c>
      <c r="L174" s="130">
        <v>0</v>
      </c>
      <c r="N174" s="129">
        <v>175.9</v>
      </c>
      <c r="O174" s="129">
        <f t="shared" si="4"/>
        <v>1.7590000000000001</v>
      </c>
      <c r="P174" s="129">
        <v>165.6</v>
      </c>
      <c r="Q174" s="129">
        <f t="shared" si="5"/>
        <v>75.114896471999998</v>
      </c>
      <c r="R174" s="131">
        <f>Q174/(O174^2)</f>
        <v>24.276965105955529</v>
      </c>
      <c r="T174" s="129">
        <f>IF(AND($R174&gt;=35,$R174&lt;40),1,0)</f>
        <v>0</v>
      </c>
      <c r="U174" s="129">
        <f>IF($R174&gt;40,1,0)</f>
        <v>0</v>
      </c>
      <c r="V174" s="129">
        <f>E174+T174+U174</f>
        <v>0</v>
      </c>
    </row>
    <row r="175" spans="1:22" x14ac:dyDescent="0.2">
      <c r="A175" s="133">
        <v>10328</v>
      </c>
      <c r="B175" s="134">
        <v>48</v>
      </c>
      <c r="C175" s="134">
        <v>0</v>
      </c>
      <c r="D175" s="134">
        <v>4</v>
      </c>
      <c r="E175" s="134">
        <f>IF(AND($R175&gt;=30,$R175&lt;35),1,0)</f>
        <v>0</v>
      </c>
      <c r="F175" s="137">
        <v>11015.18</v>
      </c>
      <c r="G175" s="32"/>
      <c r="H175" s="32"/>
      <c r="I175" s="134">
        <v>0</v>
      </c>
      <c r="J175" s="135">
        <v>0</v>
      </c>
      <c r="K175" s="135">
        <v>0</v>
      </c>
      <c r="L175" s="135">
        <v>0</v>
      </c>
      <c r="N175" s="134">
        <v>155</v>
      </c>
      <c r="O175" s="134">
        <f t="shared" si="4"/>
        <v>1.55</v>
      </c>
      <c r="P175" s="134">
        <v>193.9</v>
      </c>
      <c r="Q175" s="134">
        <f t="shared" si="5"/>
        <v>87.951560543000014</v>
      </c>
      <c r="R175" s="136">
        <f>Q175/(O175^2)</f>
        <v>36.608349861810616</v>
      </c>
      <c r="T175" s="134">
        <f>IF(AND($R175&gt;=35,$R175&lt;40),1,0)</f>
        <v>1</v>
      </c>
      <c r="U175" s="134">
        <f>IF($R175&gt;40,1,0)</f>
        <v>0</v>
      </c>
      <c r="V175" s="134">
        <f>E175+T175+U175</f>
        <v>1</v>
      </c>
    </row>
    <row r="176" spans="1:22" x14ac:dyDescent="0.2">
      <c r="A176" s="128">
        <v>10331</v>
      </c>
      <c r="B176" s="129">
        <v>63</v>
      </c>
      <c r="C176" s="129">
        <v>0</v>
      </c>
      <c r="D176" s="129">
        <v>0</v>
      </c>
      <c r="E176" s="129">
        <f>IF(AND($R176&gt;=30,$R176&lt;35),1,0)</f>
        <v>1</v>
      </c>
      <c r="F176" s="132">
        <v>13880.95</v>
      </c>
      <c r="G176" s="32"/>
      <c r="H176" s="32"/>
      <c r="I176" s="129">
        <v>0</v>
      </c>
      <c r="J176" s="130">
        <v>0</v>
      </c>
      <c r="K176" s="130">
        <v>1</v>
      </c>
      <c r="L176" s="130">
        <v>0</v>
      </c>
      <c r="N176" s="129">
        <v>181.5</v>
      </c>
      <c r="O176" s="129">
        <f t="shared" si="4"/>
        <v>1.8149999999999999</v>
      </c>
      <c r="P176" s="129">
        <v>225.2</v>
      </c>
      <c r="Q176" s="129">
        <f t="shared" si="5"/>
        <v>102.149001724</v>
      </c>
      <c r="R176" s="131">
        <f>Q176/(O176^2)</f>
        <v>31.00850783537858</v>
      </c>
      <c r="T176" s="129">
        <f>IF(AND($R176&gt;=35,$R176&lt;40),1,0)</f>
        <v>0</v>
      </c>
      <c r="U176" s="129">
        <f>IF($R176&gt;40,1,0)</f>
        <v>0</v>
      </c>
      <c r="V176" s="129">
        <f>E176+T176+U176</f>
        <v>1</v>
      </c>
    </row>
    <row r="177" spans="1:22" x14ac:dyDescent="0.2">
      <c r="A177" s="133">
        <v>10334</v>
      </c>
      <c r="B177" s="134">
        <v>32</v>
      </c>
      <c r="C177" s="134">
        <v>1</v>
      </c>
      <c r="D177" s="134">
        <v>0</v>
      </c>
      <c r="E177" s="134">
        <f>IF(AND($R177&gt;=30,$R177&lt;35),1,0)</f>
        <v>0</v>
      </c>
      <c r="F177" s="137">
        <v>17496.309999999998</v>
      </c>
      <c r="G177" s="32"/>
      <c r="H177" s="32"/>
      <c r="I177" s="134">
        <v>0</v>
      </c>
      <c r="J177" s="135">
        <v>0</v>
      </c>
      <c r="K177" s="135">
        <v>1</v>
      </c>
      <c r="L177" s="135">
        <v>0</v>
      </c>
      <c r="N177" s="134">
        <v>176.29999999999998</v>
      </c>
      <c r="O177" s="134">
        <f t="shared" si="4"/>
        <v>1.7629999999999999</v>
      </c>
      <c r="P177" s="134">
        <v>260.60000000000002</v>
      </c>
      <c r="Q177" s="134">
        <f t="shared" si="5"/>
        <v>118.20617162200001</v>
      </c>
      <c r="R177" s="136">
        <f>Q177/(O177^2)</f>
        <v>38.030805796596013</v>
      </c>
      <c r="T177" s="134">
        <f>IF(AND($R177&gt;=35,$R177&lt;40),1,0)</f>
        <v>1</v>
      </c>
      <c r="U177" s="134">
        <f>IF($R177&gt;40,1,0)</f>
        <v>0</v>
      </c>
      <c r="V177" s="134">
        <f>E177+T177+U177</f>
        <v>1</v>
      </c>
    </row>
    <row r="178" spans="1:22" x14ac:dyDescent="0.2">
      <c r="A178" s="128">
        <v>10337</v>
      </c>
      <c r="B178" s="129">
        <v>23</v>
      </c>
      <c r="C178" s="129">
        <v>1</v>
      </c>
      <c r="D178" s="129">
        <v>0</v>
      </c>
      <c r="E178" s="129">
        <f>IF(AND($R178&gt;=30,$R178&lt;35),1,0)</f>
        <v>0</v>
      </c>
      <c r="F178" s="132">
        <v>34166.28</v>
      </c>
      <c r="G178" s="32"/>
      <c r="H178" s="32"/>
      <c r="I178" s="129">
        <v>0</v>
      </c>
      <c r="J178" s="130">
        <v>0</v>
      </c>
      <c r="K178" s="130">
        <v>1</v>
      </c>
      <c r="L178" s="130">
        <v>0</v>
      </c>
      <c r="N178" s="129">
        <v>178</v>
      </c>
      <c r="O178" s="129">
        <f t="shared" si="4"/>
        <v>1.78</v>
      </c>
      <c r="P178" s="129">
        <v>194.1</v>
      </c>
      <c r="Q178" s="129">
        <f t="shared" si="5"/>
        <v>88.042279016999998</v>
      </c>
      <c r="R178" s="131">
        <f>Q178/(O178^2)</f>
        <v>27.787614889849767</v>
      </c>
      <c r="T178" s="129">
        <f>IF(AND($R178&gt;=35,$R178&lt;40),1,0)</f>
        <v>0</v>
      </c>
      <c r="U178" s="129">
        <f>IF($R178&gt;40,1,0)</f>
        <v>0</v>
      </c>
      <c r="V178" s="129">
        <f>E178+T178+U178</f>
        <v>0</v>
      </c>
    </row>
    <row r="179" spans="1:22" x14ac:dyDescent="0.2">
      <c r="A179" s="133">
        <v>10338</v>
      </c>
      <c r="B179" s="134">
        <v>19</v>
      </c>
      <c r="C179" s="134">
        <v>1</v>
      </c>
      <c r="D179" s="134">
        <v>0</v>
      </c>
      <c r="E179" s="134">
        <f>IF(AND($R179&gt;=30,$R179&lt;35),1,0)</f>
        <v>0</v>
      </c>
      <c r="F179" s="137">
        <v>33307.560000000005</v>
      </c>
      <c r="G179" s="32"/>
      <c r="H179" s="32"/>
      <c r="I179" s="134">
        <v>0</v>
      </c>
      <c r="J179" s="135">
        <v>0</v>
      </c>
      <c r="K179" s="135">
        <v>0</v>
      </c>
      <c r="L179" s="135">
        <v>0</v>
      </c>
      <c r="N179" s="134">
        <v>172.1</v>
      </c>
      <c r="O179" s="134">
        <f t="shared" si="4"/>
        <v>1.7209999999999999</v>
      </c>
      <c r="P179" s="134">
        <v>251.9</v>
      </c>
      <c r="Q179" s="134">
        <f t="shared" si="5"/>
        <v>114.25991800300001</v>
      </c>
      <c r="R179" s="136">
        <f>Q179/(O179^2)</f>
        <v>38.577330114276904</v>
      </c>
      <c r="T179" s="134">
        <f>IF(AND($R179&gt;=35,$R179&lt;40),1,0)</f>
        <v>1</v>
      </c>
      <c r="U179" s="134">
        <f>IF($R179&gt;40,1,0)</f>
        <v>0</v>
      </c>
      <c r="V179" s="134">
        <f>E179+T179+U179</f>
        <v>1</v>
      </c>
    </row>
    <row r="180" spans="1:22" x14ac:dyDescent="0.2">
      <c r="A180" s="128">
        <v>10339</v>
      </c>
      <c r="B180" s="129">
        <v>20</v>
      </c>
      <c r="C180" s="129">
        <v>1</v>
      </c>
      <c r="D180" s="129">
        <v>0</v>
      </c>
      <c r="E180" s="129">
        <f>IF(AND($R180&gt;=30,$R180&lt;35),1,0)</f>
        <v>0</v>
      </c>
      <c r="F180" s="132">
        <v>20167.34</v>
      </c>
      <c r="G180" s="32"/>
      <c r="H180" s="32"/>
      <c r="I180" s="129">
        <v>0</v>
      </c>
      <c r="J180" s="130">
        <v>0</v>
      </c>
      <c r="K180" s="130">
        <v>1</v>
      </c>
      <c r="L180" s="130">
        <v>0</v>
      </c>
      <c r="N180" s="129">
        <v>168.6</v>
      </c>
      <c r="O180" s="129">
        <f t="shared" si="4"/>
        <v>1.6859999999999999</v>
      </c>
      <c r="P180" s="129">
        <v>232.29999999999998</v>
      </c>
      <c r="Q180" s="129">
        <f t="shared" si="5"/>
        <v>105.369507551</v>
      </c>
      <c r="R180" s="131">
        <f>Q180/(O180^2)</f>
        <v>37.068055942877571</v>
      </c>
      <c r="T180" s="129">
        <f>IF(AND($R180&gt;=35,$R180&lt;40),1,0)</f>
        <v>1</v>
      </c>
      <c r="U180" s="129">
        <f>IF($R180&gt;40,1,0)</f>
        <v>0</v>
      </c>
      <c r="V180" s="129">
        <f>E180+T180+U180</f>
        <v>1</v>
      </c>
    </row>
    <row r="181" spans="1:22" x14ac:dyDescent="0.2">
      <c r="A181" s="133">
        <v>10340</v>
      </c>
      <c r="B181" s="134">
        <v>55</v>
      </c>
      <c r="C181" s="134">
        <v>0</v>
      </c>
      <c r="D181" s="134">
        <v>2</v>
      </c>
      <c r="E181" s="134">
        <f>IF(AND($R181&gt;=30,$R181&lt;35),1,0)</f>
        <v>0</v>
      </c>
      <c r="F181" s="137">
        <v>11881.97</v>
      </c>
      <c r="G181" s="32"/>
      <c r="H181" s="32"/>
      <c r="I181" s="134">
        <v>0</v>
      </c>
      <c r="J181" s="135">
        <v>0</v>
      </c>
      <c r="K181" s="135">
        <v>0</v>
      </c>
      <c r="L181" s="135">
        <v>1</v>
      </c>
      <c r="N181" s="134">
        <v>156.4</v>
      </c>
      <c r="O181" s="134">
        <f t="shared" si="4"/>
        <v>1.5640000000000001</v>
      </c>
      <c r="P181" s="134">
        <v>147</v>
      </c>
      <c r="Q181" s="134">
        <f t="shared" si="5"/>
        <v>66.67807839000001</v>
      </c>
      <c r="R181" s="136">
        <f>Q181/(O181^2)</f>
        <v>27.258978547857485</v>
      </c>
      <c r="T181" s="134">
        <f>IF(AND($R181&gt;=35,$R181&lt;40),1,0)</f>
        <v>0</v>
      </c>
      <c r="U181" s="134">
        <f>IF($R181&gt;40,1,0)</f>
        <v>0</v>
      </c>
      <c r="V181" s="134">
        <f>E181+T181+U181</f>
        <v>0</v>
      </c>
    </row>
    <row r="182" spans="1:22" x14ac:dyDescent="0.2">
      <c r="A182" s="128">
        <v>10341</v>
      </c>
      <c r="B182" s="129">
        <v>19</v>
      </c>
      <c r="C182" s="129">
        <v>0</v>
      </c>
      <c r="D182" s="129">
        <v>0</v>
      </c>
      <c r="E182" s="129">
        <f>IF(AND($R182&gt;=30,$R182&lt;35),1,0)</f>
        <v>0</v>
      </c>
      <c r="F182" s="132">
        <v>1759.34</v>
      </c>
      <c r="G182" s="32"/>
      <c r="H182" s="32"/>
      <c r="I182" s="129">
        <v>0</v>
      </c>
      <c r="J182" s="130">
        <v>0</v>
      </c>
      <c r="K182" s="130">
        <v>1</v>
      </c>
      <c r="L182" s="130">
        <v>0</v>
      </c>
      <c r="N182" s="129">
        <v>175.4</v>
      </c>
      <c r="O182" s="129">
        <f t="shared" si="4"/>
        <v>1.754</v>
      </c>
      <c r="P182" s="129">
        <v>134.29999999999998</v>
      </c>
      <c r="Q182" s="129">
        <f t="shared" si="5"/>
        <v>60.917455290999996</v>
      </c>
      <c r="R182" s="131">
        <f>Q182/(O182^2)</f>
        <v>19.800792614437889</v>
      </c>
      <c r="T182" s="129">
        <f>IF(AND($R182&gt;=35,$R182&lt;40),1,0)</f>
        <v>0</v>
      </c>
      <c r="U182" s="129">
        <f>IF($R182&gt;40,1,0)</f>
        <v>0</v>
      </c>
      <c r="V182" s="129">
        <f>E182+T182+U182</f>
        <v>0</v>
      </c>
    </row>
    <row r="183" spans="1:22" x14ac:dyDescent="0.2">
      <c r="A183" s="133">
        <v>10342</v>
      </c>
      <c r="B183" s="134">
        <v>54</v>
      </c>
      <c r="C183" s="134">
        <v>0</v>
      </c>
      <c r="D183" s="134">
        <v>1</v>
      </c>
      <c r="E183" s="134">
        <f>IF(AND($R183&gt;=30,$R183&lt;35),1,0)</f>
        <v>0</v>
      </c>
      <c r="F183" s="137">
        <v>11305.94</v>
      </c>
      <c r="G183" s="32"/>
      <c r="H183" s="32"/>
      <c r="I183" s="134">
        <v>0</v>
      </c>
      <c r="J183" s="135">
        <v>0</v>
      </c>
      <c r="K183" s="135">
        <v>0</v>
      </c>
      <c r="L183" s="135">
        <v>0</v>
      </c>
      <c r="N183" s="134">
        <v>179</v>
      </c>
      <c r="O183" s="134">
        <f t="shared" si="4"/>
        <v>1.79</v>
      </c>
      <c r="P183" s="134">
        <v>254.6</v>
      </c>
      <c r="Q183" s="134">
        <f t="shared" si="5"/>
        <v>115.484617402</v>
      </c>
      <c r="R183" s="136">
        <f>Q183/(O183^2)</f>
        <v>36.042763147841825</v>
      </c>
      <c r="T183" s="134">
        <f>IF(AND($R183&gt;=35,$R183&lt;40),1,0)</f>
        <v>1</v>
      </c>
      <c r="U183" s="134">
        <f>IF($R183&gt;40,1,0)</f>
        <v>0</v>
      </c>
      <c r="V183" s="134">
        <f>E183+T183+U183</f>
        <v>1</v>
      </c>
    </row>
    <row r="184" spans="1:22" x14ac:dyDescent="0.2">
      <c r="A184" s="128">
        <v>10344</v>
      </c>
      <c r="B184" s="129">
        <v>21</v>
      </c>
      <c r="C184" s="129">
        <v>0</v>
      </c>
      <c r="D184" s="129">
        <v>0</v>
      </c>
      <c r="E184" s="129">
        <f>IF(AND($R184&gt;=30,$R184&lt;35),1,0)</f>
        <v>0</v>
      </c>
      <c r="F184" s="132">
        <v>2007.95</v>
      </c>
      <c r="G184" s="32"/>
      <c r="H184" s="32"/>
      <c r="I184" s="129">
        <v>0</v>
      </c>
      <c r="J184" s="130">
        <v>0</v>
      </c>
      <c r="K184" s="130">
        <v>1</v>
      </c>
      <c r="L184" s="130">
        <v>0</v>
      </c>
      <c r="N184" s="129">
        <v>171.4</v>
      </c>
      <c r="O184" s="129">
        <f t="shared" si="4"/>
        <v>1.714</v>
      </c>
      <c r="P184" s="129">
        <v>192.6</v>
      </c>
      <c r="Q184" s="129">
        <f t="shared" si="5"/>
        <v>87.361890462000005</v>
      </c>
      <c r="R184" s="131">
        <f>Q184/(O184^2)</f>
        <v>29.737221530017742</v>
      </c>
      <c r="T184" s="129">
        <f>IF(AND($R184&gt;=35,$R184&lt;40),1,0)</f>
        <v>0</v>
      </c>
      <c r="U184" s="129">
        <f>IF($R184&gt;40,1,0)</f>
        <v>0</v>
      </c>
      <c r="V184" s="129">
        <f>E184+T184+U184</f>
        <v>0</v>
      </c>
    </row>
    <row r="185" spans="1:22" x14ac:dyDescent="0.2">
      <c r="A185" s="133">
        <v>10345</v>
      </c>
      <c r="B185" s="134">
        <v>30</v>
      </c>
      <c r="C185" s="134">
        <v>0</v>
      </c>
      <c r="D185" s="134">
        <v>3</v>
      </c>
      <c r="E185" s="134">
        <f>IF(AND($R185&gt;=30,$R185&lt;35),1,0)</f>
        <v>0</v>
      </c>
      <c r="F185" s="137">
        <v>5693.4400000000005</v>
      </c>
      <c r="G185" s="32"/>
      <c r="H185" s="32"/>
      <c r="I185" s="134">
        <v>0</v>
      </c>
      <c r="J185" s="135">
        <v>0</v>
      </c>
      <c r="K185" s="135">
        <v>0</v>
      </c>
      <c r="L185" s="135">
        <v>0</v>
      </c>
      <c r="N185" s="134">
        <v>161.9</v>
      </c>
      <c r="O185" s="134">
        <f t="shared" si="4"/>
        <v>1.619</v>
      </c>
      <c r="P185" s="134">
        <v>126.5</v>
      </c>
      <c r="Q185" s="134">
        <f t="shared" si="5"/>
        <v>57.379434805000002</v>
      </c>
      <c r="R185" s="136">
        <f>Q185/(O185^2)</f>
        <v>21.890847149412039</v>
      </c>
      <c r="T185" s="134">
        <f>IF(AND($R185&gt;=35,$R185&lt;40),1,0)</f>
        <v>0</v>
      </c>
      <c r="U185" s="134">
        <f>IF($R185&gt;40,1,0)</f>
        <v>0</v>
      </c>
      <c r="V185" s="134">
        <f>E185+T185+U185</f>
        <v>0</v>
      </c>
    </row>
    <row r="186" spans="1:22" x14ac:dyDescent="0.2">
      <c r="A186" s="128">
        <v>10348</v>
      </c>
      <c r="B186" s="129">
        <v>45</v>
      </c>
      <c r="C186" s="129">
        <v>0</v>
      </c>
      <c r="D186" s="129">
        <v>2</v>
      </c>
      <c r="E186" s="129">
        <f>IF(AND($R186&gt;=30,$R186&lt;35),1,0)</f>
        <v>0</v>
      </c>
      <c r="F186" s="132">
        <v>8520.0300000000007</v>
      </c>
      <c r="G186" s="32"/>
      <c r="H186" s="32"/>
      <c r="I186" s="129">
        <v>0</v>
      </c>
      <c r="J186" s="130">
        <v>0</v>
      </c>
      <c r="K186" s="130">
        <v>1</v>
      </c>
      <c r="L186" s="130">
        <v>0</v>
      </c>
      <c r="N186" s="129">
        <v>167.6</v>
      </c>
      <c r="O186" s="129">
        <f t="shared" si="4"/>
        <v>1.6759999999999999</v>
      </c>
      <c r="P186" s="129">
        <v>181.79999999999998</v>
      </c>
      <c r="Q186" s="129">
        <f t="shared" si="5"/>
        <v>82.463092865999997</v>
      </c>
      <c r="R186" s="131">
        <f>Q186/(O186^2)</f>
        <v>29.35699445847882</v>
      </c>
      <c r="T186" s="129">
        <f>IF(AND($R186&gt;=35,$R186&lt;40),1,0)</f>
        <v>0</v>
      </c>
      <c r="U186" s="129">
        <f>IF($R186&gt;40,1,0)</f>
        <v>0</v>
      </c>
      <c r="V186" s="129">
        <f>E186+T186+U186</f>
        <v>0</v>
      </c>
    </row>
    <row r="187" spans="1:22" x14ac:dyDescent="0.2">
      <c r="A187" s="133">
        <v>10353</v>
      </c>
      <c r="B187" s="134">
        <v>40</v>
      </c>
      <c r="C187" s="134">
        <v>0</v>
      </c>
      <c r="D187" s="134">
        <v>3</v>
      </c>
      <c r="E187" s="134">
        <f>IF(AND($R187&gt;=30,$R187&lt;35),1,0)</f>
        <v>1</v>
      </c>
      <c r="F187" s="137">
        <v>7682.67</v>
      </c>
      <c r="G187" s="32"/>
      <c r="H187" s="32"/>
      <c r="I187" s="134">
        <v>0</v>
      </c>
      <c r="J187" s="135">
        <v>0</v>
      </c>
      <c r="K187" s="135">
        <v>0</v>
      </c>
      <c r="L187" s="135">
        <v>1</v>
      </c>
      <c r="N187" s="134">
        <v>165.9</v>
      </c>
      <c r="O187" s="134">
        <f t="shared" si="4"/>
        <v>1.659</v>
      </c>
      <c r="P187" s="134">
        <v>189.79999999999998</v>
      </c>
      <c r="Q187" s="134">
        <f t="shared" si="5"/>
        <v>86.091831826000004</v>
      </c>
      <c r="R187" s="136">
        <f>Q187/(O187^2)</f>
        <v>31.280175180513911</v>
      </c>
      <c r="T187" s="134">
        <f>IF(AND($R187&gt;=35,$R187&lt;40),1,0)</f>
        <v>0</v>
      </c>
      <c r="U187" s="134">
        <f>IF($R187&gt;40,1,0)</f>
        <v>0</v>
      </c>
      <c r="V187" s="134">
        <f>E187+T187+U187</f>
        <v>1</v>
      </c>
    </row>
    <row r="188" spans="1:22" x14ac:dyDescent="0.2">
      <c r="A188" s="128">
        <v>10354</v>
      </c>
      <c r="B188" s="129">
        <v>39</v>
      </c>
      <c r="C188" s="129">
        <v>0</v>
      </c>
      <c r="D188" s="129">
        <v>3</v>
      </c>
      <c r="E188" s="129">
        <f>IF(AND($R188&gt;=30,$R188&lt;35),1,0)</f>
        <v>0</v>
      </c>
      <c r="F188" s="132">
        <v>7986.4800000000005</v>
      </c>
      <c r="G188" s="32"/>
      <c r="H188" s="32"/>
      <c r="I188" s="129">
        <v>0</v>
      </c>
      <c r="J188" s="130">
        <v>1</v>
      </c>
      <c r="K188" s="130">
        <v>0</v>
      </c>
      <c r="L188" s="130">
        <v>0</v>
      </c>
      <c r="N188" s="129">
        <v>166.4</v>
      </c>
      <c r="O188" s="129">
        <f t="shared" si="4"/>
        <v>1.6640000000000001</v>
      </c>
      <c r="P188" s="129">
        <v>162.29999999999998</v>
      </c>
      <c r="Q188" s="129">
        <f t="shared" si="5"/>
        <v>73.618041650999999</v>
      </c>
      <c r="R188" s="131">
        <f>Q188/(O188^2)</f>
        <v>26.587506952590484</v>
      </c>
      <c r="T188" s="129">
        <f>IF(AND($R188&gt;=35,$R188&lt;40),1,0)</f>
        <v>0</v>
      </c>
      <c r="U188" s="129">
        <f>IF($R188&gt;40,1,0)</f>
        <v>0</v>
      </c>
      <c r="V188" s="129">
        <f>E188+T188+U188</f>
        <v>0</v>
      </c>
    </row>
    <row r="189" spans="1:22" x14ac:dyDescent="0.2">
      <c r="A189" s="133">
        <v>10357</v>
      </c>
      <c r="B189" s="134">
        <v>39</v>
      </c>
      <c r="C189" s="134">
        <v>0</v>
      </c>
      <c r="D189" s="134">
        <v>3</v>
      </c>
      <c r="E189" s="134">
        <f>IF(AND($R189&gt;=30,$R189&lt;35),1,0)</f>
        <v>0</v>
      </c>
      <c r="F189" s="137">
        <v>7985.8200000000006</v>
      </c>
      <c r="G189" s="32"/>
      <c r="H189" s="32"/>
      <c r="I189" s="134">
        <v>0</v>
      </c>
      <c r="J189" s="135">
        <v>1</v>
      </c>
      <c r="K189" s="135">
        <v>0</v>
      </c>
      <c r="L189" s="135">
        <v>0</v>
      </c>
      <c r="N189" s="134">
        <v>161</v>
      </c>
      <c r="O189" s="134">
        <f t="shared" si="4"/>
        <v>1.61</v>
      </c>
      <c r="P189" s="134">
        <v>144.4</v>
      </c>
      <c r="Q189" s="134">
        <f t="shared" si="5"/>
        <v>65.498738228000008</v>
      </c>
      <c r="R189" s="136">
        <f>Q189/(O189^2)</f>
        <v>25.268600064812315</v>
      </c>
      <c r="T189" s="134">
        <f>IF(AND($R189&gt;=35,$R189&lt;40),1,0)</f>
        <v>0</v>
      </c>
      <c r="U189" s="134">
        <f>IF($R189&gt;40,1,0)</f>
        <v>0</v>
      </c>
      <c r="V189" s="134">
        <f>E189+T189+U189</f>
        <v>0</v>
      </c>
    </row>
    <row r="190" spans="1:22" x14ac:dyDescent="0.2">
      <c r="A190" s="128">
        <v>10358</v>
      </c>
      <c r="B190" s="129">
        <v>28</v>
      </c>
      <c r="C190" s="129">
        <v>0</v>
      </c>
      <c r="D190" s="129">
        <v>1</v>
      </c>
      <c r="E190" s="129">
        <f>IF(AND($R190&gt;=30,$R190&lt;35),1,0)</f>
        <v>0</v>
      </c>
      <c r="F190" s="132">
        <v>3766.8900000000003</v>
      </c>
      <c r="G190" s="32"/>
      <c r="H190" s="32"/>
      <c r="I190" s="129">
        <v>0</v>
      </c>
      <c r="J190" s="130">
        <v>0</v>
      </c>
      <c r="K190" s="130">
        <v>0</v>
      </c>
      <c r="L190" s="130">
        <v>1</v>
      </c>
      <c r="N190" s="129">
        <v>176.6</v>
      </c>
      <c r="O190" s="129">
        <f t="shared" si="4"/>
        <v>1.766</v>
      </c>
      <c r="P190" s="129">
        <v>196.6</v>
      </c>
      <c r="Q190" s="129">
        <f t="shared" si="5"/>
        <v>89.176259942000002</v>
      </c>
      <c r="R190" s="131">
        <f>Q190/(O190^2)</f>
        <v>28.59353535255724</v>
      </c>
      <c r="T190" s="129">
        <f>IF(AND($R190&gt;=35,$R190&lt;40),1,0)</f>
        <v>0</v>
      </c>
      <c r="U190" s="129">
        <f>IF($R190&gt;40,1,0)</f>
        <v>0</v>
      </c>
      <c r="V190" s="129">
        <f>E190+T190+U190</f>
        <v>0</v>
      </c>
    </row>
    <row r="191" spans="1:22" x14ac:dyDescent="0.2">
      <c r="A191" s="133">
        <v>10359</v>
      </c>
      <c r="B191" s="134">
        <v>43</v>
      </c>
      <c r="C191" s="134">
        <v>0</v>
      </c>
      <c r="D191" s="134">
        <v>1</v>
      </c>
      <c r="E191" s="134">
        <f>IF(AND($R191&gt;=30,$R191&lt;35),1,0)</f>
        <v>1</v>
      </c>
      <c r="F191" s="137">
        <v>7727.26</v>
      </c>
      <c r="G191" s="32"/>
      <c r="H191" s="32"/>
      <c r="I191" s="134">
        <v>0</v>
      </c>
      <c r="J191" s="135">
        <v>0</v>
      </c>
      <c r="K191" s="135">
        <v>0</v>
      </c>
      <c r="L191" s="135">
        <v>0</v>
      </c>
      <c r="N191" s="134">
        <v>168.1</v>
      </c>
      <c r="O191" s="134">
        <f t="shared" si="4"/>
        <v>1.681</v>
      </c>
      <c r="P191" s="134">
        <v>189.79999999999998</v>
      </c>
      <c r="Q191" s="134">
        <f t="shared" si="5"/>
        <v>86.091831826000004</v>
      </c>
      <c r="R191" s="136">
        <f>Q191/(O191^2)</f>
        <v>30.46677756045186</v>
      </c>
      <c r="T191" s="134">
        <f>IF(AND($R191&gt;=35,$R191&lt;40),1,0)</f>
        <v>0</v>
      </c>
      <c r="U191" s="134">
        <f>IF($R191&gt;40,1,0)</f>
        <v>0</v>
      </c>
      <c r="V191" s="134">
        <f>E191+T191+U191</f>
        <v>1</v>
      </c>
    </row>
    <row r="192" spans="1:22" x14ac:dyDescent="0.2">
      <c r="A192" s="128">
        <v>10360</v>
      </c>
      <c r="B192" s="129">
        <v>18</v>
      </c>
      <c r="C192" s="129">
        <v>0</v>
      </c>
      <c r="D192" s="129">
        <v>0</v>
      </c>
      <c r="E192" s="129">
        <f>IF(AND($R192&gt;=30,$R192&lt;35),1,0)</f>
        <v>0</v>
      </c>
      <c r="F192" s="132">
        <v>1631.67</v>
      </c>
      <c r="G192" s="32"/>
      <c r="H192" s="32"/>
      <c r="I192" s="129">
        <v>0</v>
      </c>
      <c r="J192" s="130">
        <v>0</v>
      </c>
      <c r="K192" s="130">
        <v>0</v>
      </c>
      <c r="L192" s="130">
        <v>1</v>
      </c>
      <c r="N192" s="129">
        <v>176.9</v>
      </c>
      <c r="O192" s="129">
        <f t="shared" si="4"/>
        <v>1.7690000000000001</v>
      </c>
      <c r="P192" s="129">
        <v>204.4</v>
      </c>
      <c r="Q192" s="129">
        <f t="shared" si="5"/>
        <v>92.714280428000009</v>
      </c>
      <c r="R192" s="131">
        <f>Q192/(O192^2)</f>
        <v>29.627224352831139</v>
      </c>
      <c r="T192" s="129">
        <f>IF(AND($R192&gt;=35,$R192&lt;40),1,0)</f>
        <v>0</v>
      </c>
      <c r="U192" s="129">
        <f>IF($R192&gt;40,1,0)</f>
        <v>0</v>
      </c>
      <c r="V192" s="129">
        <f>E192+T192+U192</f>
        <v>0</v>
      </c>
    </row>
    <row r="193" spans="1:22" x14ac:dyDescent="0.2">
      <c r="A193" s="133">
        <v>10363</v>
      </c>
      <c r="B193" s="134">
        <v>37</v>
      </c>
      <c r="C193" s="134">
        <v>0</v>
      </c>
      <c r="D193" s="134">
        <v>2</v>
      </c>
      <c r="E193" s="134">
        <f>IF(AND($R193&gt;=30,$R193&lt;35),1,0)</f>
        <v>0</v>
      </c>
      <c r="F193" s="137">
        <v>6313.76</v>
      </c>
      <c r="G193" s="32"/>
      <c r="H193" s="32"/>
      <c r="I193" s="134">
        <v>0</v>
      </c>
      <c r="J193" s="135">
        <v>0</v>
      </c>
      <c r="K193" s="135">
        <v>0</v>
      </c>
      <c r="L193" s="135">
        <v>1</v>
      </c>
      <c r="N193" s="134">
        <v>166.5</v>
      </c>
      <c r="O193" s="134">
        <f t="shared" si="4"/>
        <v>1.665</v>
      </c>
      <c r="P193" s="134">
        <v>182.2</v>
      </c>
      <c r="Q193" s="134">
        <f t="shared" si="5"/>
        <v>82.644529813999995</v>
      </c>
      <c r="R193" s="136">
        <f>Q193/(O193^2)</f>
        <v>29.811624169755337</v>
      </c>
      <c r="T193" s="134">
        <f>IF(AND($R193&gt;=35,$R193&lt;40),1,0)</f>
        <v>0</v>
      </c>
      <c r="U193" s="134">
        <f>IF($R193&gt;40,1,0)</f>
        <v>0</v>
      </c>
      <c r="V193" s="134">
        <f>E193+T193+U193</f>
        <v>0</v>
      </c>
    </row>
    <row r="194" spans="1:22" x14ac:dyDescent="0.2">
      <c r="A194" s="128">
        <v>10366</v>
      </c>
      <c r="B194" s="129">
        <v>64</v>
      </c>
      <c r="C194" s="129">
        <v>1</v>
      </c>
      <c r="D194" s="129">
        <v>1</v>
      </c>
      <c r="E194" s="129">
        <f>IF(AND($R194&gt;=30,$R194&lt;35),1,0)</f>
        <v>1</v>
      </c>
      <c r="F194" s="132">
        <v>47928.03</v>
      </c>
      <c r="G194" s="32"/>
      <c r="H194" s="32"/>
      <c r="I194" s="129">
        <v>0</v>
      </c>
      <c r="J194" s="130">
        <v>0</v>
      </c>
      <c r="K194" s="130">
        <v>1</v>
      </c>
      <c r="L194" s="130">
        <v>0</v>
      </c>
      <c r="N194" s="129">
        <v>175.5</v>
      </c>
      <c r="O194" s="129">
        <f t="shared" ref="O194:O257" si="6">N194/100</f>
        <v>1.7549999999999999</v>
      </c>
      <c r="P194" s="129">
        <v>209</v>
      </c>
      <c r="Q194" s="129">
        <f t="shared" ref="Q194:Q257" si="7">P194*0.45359237</f>
        <v>94.800805330000003</v>
      </c>
      <c r="R194" s="131">
        <f>Q194/(O194^2)</f>
        <v>30.779232418568036</v>
      </c>
      <c r="T194" s="129">
        <f>IF(AND($R194&gt;=35,$R194&lt;40),1,0)</f>
        <v>0</v>
      </c>
      <c r="U194" s="129">
        <f>IF($R194&gt;40,1,0)</f>
        <v>0</v>
      </c>
      <c r="V194" s="129">
        <f>E194+T194+U194</f>
        <v>1</v>
      </c>
    </row>
    <row r="195" spans="1:22" x14ac:dyDescent="0.2">
      <c r="A195" s="133">
        <v>10369</v>
      </c>
      <c r="B195" s="134">
        <v>56</v>
      </c>
      <c r="C195" s="134">
        <v>0</v>
      </c>
      <c r="D195" s="134">
        <v>2</v>
      </c>
      <c r="E195" s="134">
        <f>IF(AND($R195&gt;=30,$R195&lt;35),1,0)</f>
        <v>0</v>
      </c>
      <c r="F195" s="137">
        <v>12265.51</v>
      </c>
      <c r="G195" s="32"/>
      <c r="H195" s="32"/>
      <c r="I195" s="134">
        <v>0</v>
      </c>
      <c r="J195" s="135">
        <v>0</v>
      </c>
      <c r="K195" s="135">
        <v>0</v>
      </c>
      <c r="L195" s="135">
        <v>1</v>
      </c>
      <c r="N195" s="134">
        <v>166.79999999999998</v>
      </c>
      <c r="O195" s="134">
        <f t="shared" si="6"/>
        <v>1.6679999999999999</v>
      </c>
      <c r="P195" s="134">
        <v>174.7</v>
      </c>
      <c r="Q195" s="134">
        <f t="shared" si="7"/>
        <v>79.242587039</v>
      </c>
      <c r="R195" s="136">
        <f>Q195/(O195^2)</f>
        <v>28.481742318016092</v>
      </c>
      <c r="T195" s="134">
        <f>IF(AND($R195&gt;=35,$R195&lt;40),1,0)</f>
        <v>0</v>
      </c>
      <c r="U195" s="134">
        <f>IF($R195&gt;40,1,0)</f>
        <v>0</v>
      </c>
      <c r="V195" s="134">
        <f>E195+T195+U195</f>
        <v>0</v>
      </c>
    </row>
    <row r="196" spans="1:22" x14ac:dyDescent="0.2">
      <c r="A196" s="128">
        <v>10375</v>
      </c>
      <c r="B196" s="129">
        <v>64</v>
      </c>
      <c r="C196" s="129">
        <v>0</v>
      </c>
      <c r="D196" s="129">
        <v>3</v>
      </c>
      <c r="E196" s="129">
        <f>IF(AND($R196&gt;=30,$R196&lt;35),1,0)</f>
        <v>1</v>
      </c>
      <c r="F196" s="132">
        <v>16085.130000000001</v>
      </c>
      <c r="G196" s="32"/>
      <c r="H196" s="32"/>
      <c r="I196" s="129">
        <v>0</v>
      </c>
      <c r="J196" s="130">
        <v>0</v>
      </c>
      <c r="K196" s="130">
        <v>0</v>
      </c>
      <c r="L196" s="130">
        <v>1</v>
      </c>
      <c r="N196" s="129">
        <v>164.1</v>
      </c>
      <c r="O196" s="129">
        <f t="shared" si="6"/>
        <v>1.641</v>
      </c>
      <c r="P196" s="129">
        <v>182.7</v>
      </c>
      <c r="Q196" s="129">
        <f t="shared" si="7"/>
        <v>82.871325998999993</v>
      </c>
      <c r="R196" s="131">
        <f>Q196/(O196^2)</f>
        <v>30.77422507678579</v>
      </c>
      <c r="T196" s="129">
        <f>IF(AND($R196&gt;=35,$R196&lt;40),1,0)</f>
        <v>0</v>
      </c>
      <c r="U196" s="129">
        <f>IF($R196&gt;40,1,0)</f>
        <v>0</v>
      </c>
      <c r="V196" s="129">
        <f>E196+T196+U196</f>
        <v>1</v>
      </c>
    </row>
    <row r="197" spans="1:22" x14ac:dyDescent="0.2">
      <c r="A197" s="133">
        <v>10381</v>
      </c>
      <c r="B197" s="134">
        <v>19</v>
      </c>
      <c r="C197" s="134">
        <v>0</v>
      </c>
      <c r="D197" s="134">
        <v>0</v>
      </c>
      <c r="E197" s="134">
        <f>IF(AND($R197&gt;=30,$R197&lt;35),1,0)</f>
        <v>0</v>
      </c>
      <c r="F197" s="137">
        <v>1737.3799999999999</v>
      </c>
      <c r="G197" s="32"/>
      <c r="H197" s="32"/>
      <c r="I197" s="134">
        <v>0</v>
      </c>
      <c r="J197" s="135">
        <v>0</v>
      </c>
      <c r="K197" s="135">
        <v>1</v>
      </c>
      <c r="L197" s="135">
        <v>0</v>
      </c>
      <c r="N197" s="134">
        <v>166.2</v>
      </c>
      <c r="O197" s="134">
        <f t="shared" si="6"/>
        <v>1.6619999999999999</v>
      </c>
      <c r="P197" s="134">
        <v>170.5</v>
      </c>
      <c r="Q197" s="134">
        <f t="shared" si="7"/>
        <v>77.337499085000005</v>
      </c>
      <c r="R197" s="136">
        <f>Q197/(O197^2)</f>
        <v>27.998069354119334</v>
      </c>
      <c r="T197" s="134">
        <f>IF(AND($R197&gt;=35,$R197&lt;40),1,0)</f>
        <v>0</v>
      </c>
      <c r="U197" s="134">
        <f>IF($R197&gt;40,1,0)</f>
        <v>0</v>
      </c>
      <c r="V197" s="134">
        <f>E197+T197+U197</f>
        <v>0</v>
      </c>
    </row>
    <row r="198" spans="1:22" x14ac:dyDescent="0.2">
      <c r="A198" s="128">
        <v>10382</v>
      </c>
      <c r="B198" s="129">
        <v>26</v>
      </c>
      <c r="C198" s="129">
        <v>0</v>
      </c>
      <c r="D198" s="129">
        <v>2</v>
      </c>
      <c r="E198" s="129">
        <f>IF(AND($R198&gt;=30,$R198&lt;35),1,0)</f>
        <v>0</v>
      </c>
      <c r="F198" s="132">
        <v>4564.2</v>
      </c>
      <c r="G198" s="32"/>
      <c r="H198" s="32"/>
      <c r="I198" s="129">
        <v>0</v>
      </c>
      <c r="J198" s="130">
        <v>1</v>
      </c>
      <c r="K198" s="130">
        <v>0</v>
      </c>
      <c r="L198" s="130">
        <v>0</v>
      </c>
      <c r="N198" s="129">
        <v>158.9</v>
      </c>
      <c r="O198" s="129">
        <f t="shared" si="6"/>
        <v>1.589</v>
      </c>
      <c r="P198" s="129">
        <v>102.1</v>
      </c>
      <c r="Q198" s="129">
        <f t="shared" si="7"/>
        <v>46.311780976999998</v>
      </c>
      <c r="R198" s="131">
        <f>Q198/(O198^2)</f>
        <v>18.341873261381245</v>
      </c>
      <c r="T198" s="129">
        <f>IF(AND($R198&gt;=35,$R198&lt;40),1,0)</f>
        <v>0</v>
      </c>
      <c r="U198" s="129">
        <f>IF($R198&gt;40,1,0)</f>
        <v>0</v>
      </c>
      <c r="V198" s="129">
        <f>E198+T198+U198</f>
        <v>0</v>
      </c>
    </row>
    <row r="199" spans="1:22" x14ac:dyDescent="0.2">
      <c r="A199" s="133">
        <v>10384</v>
      </c>
      <c r="B199" s="134">
        <v>59</v>
      </c>
      <c r="C199" s="134">
        <v>0</v>
      </c>
      <c r="D199" s="134">
        <v>3</v>
      </c>
      <c r="E199" s="134">
        <f>IF(AND($R199&gt;=30,$R199&lt;35),1,0)</f>
        <v>0</v>
      </c>
      <c r="F199" s="137">
        <v>14001.14</v>
      </c>
      <c r="G199" s="32"/>
      <c r="H199" s="32"/>
      <c r="I199" s="134">
        <v>0</v>
      </c>
      <c r="J199" s="135">
        <v>0</v>
      </c>
      <c r="K199" s="135">
        <v>0</v>
      </c>
      <c r="L199" s="135">
        <v>1</v>
      </c>
      <c r="N199" s="134">
        <v>157.6</v>
      </c>
      <c r="O199" s="134">
        <f t="shared" si="6"/>
        <v>1.5759999999999998</v>
      </c>
      <c r="P199" s="134">
        <v>201.2</v>
      </c>
      <c r="Q199" s="134">
        <f t="shared" si="7"/>
        <v>91.262784843999995</v>
      </c>
      <c r="R199" s="136">
        <f>Q199/(O199^2)</f>
        <v>36.743564976873927</v>
      </c>
      <c r="T199" s="134">
        <f>IF(AND($R199&gt;=35,$R199&lt;40),1,0)</f>
        <v>1</v>
      </c>
      <c r="U199" s="134">
        <f>IF($R199&gt;40,1,0)</f>
        <v>0</v>
      </c>
      <c r="V199" s="134">
        <f>E199+T199+U199</f>
        <v>1</v>
      </c>
    </row>
    <row r="200" spans="1:22" x14ac:dyDescent="0.2">
      <c r="A200" s="128">
        <v>10385</v>
      </c>
      <c r="B200" s="129">
        <v>19</v>
      </c>
      <c r="C200" s="129">
        <v>0</v>
      </c>
      <c r="D200" s="129">
        <v>1</v>
      </c>
      <c r="E200" s="129">
        <f>IF(AND($R200&gt;=30,$R200&lt;35),1,0)</f>
        <v>0</v>
      </c>
      <c r="F200" s="132">
        <v>2719.28</v>
      </c>
      <c r="G200" s="32"/>
      <c r="H200" s="32"/>
      <c r="I200" s="129">
        <v>0</v>
      </c>
      <c r="J200" s="130">
        <v>0</v>
      </c>
      <c r="K200" s="130">
        <v>0</v>
      </c>
      <c r="L200" s="130">
        <v>0</v>
      </c>
      <c r="N200" s="129">
        <v>159.79999999999998</v>
      </c>
      <c r="O200" s="129">
        <f t="shared" si="6"/>
        <v>1.5979999999999999</v>
      </c>
      <c r="P200" s="129">
        <v>145.29999999999998</v>
      </c>
      <c r="Q200" s="129">
        <f t="shared" si="7"/>
        <v>65.906971360999989</v>
      </c>
      <c r="R200" s="131">
        <f>Q200/(O200^2)</f>
        <v>25.809393845326056</v>
      </c>
      <c r="T200" s="129">
        <f>IF(AND($R200&gt;=35,$R200&lt;40),1,0)</f>
        <v>0</v>
      </c>
      <c r="U200" s="129">
        <f>IF($R200&gt;40,1,0)</f>
        <v>0</v>
      </c>
      <c r="V200" s="129">
        <f>E200+T200+U200</f>
        <v>0</v>
      </c>
    </row>
    <row r="201" spans="1:22" x14ac:dyDescent="0.2">
      <c r="A201" s="133">
        <v>10387</v>
      </c>
      <c r="B201" s="134">
        <v>57</v>
      </c>
      <c r="C201" s="134">
        <v>0</v>
      </c>
      <c r="D201" s="134">
        <v>2</v>
      </c>
      <c r="E201" s="134">
        <f>IF(AND($R201&gt;=30,$R201&lt;35),1,0)</f>
        <v>1</v>
      </c>
      <c r="F201" s="137">
        <v>13224.06</v>
      </c>
      <c r="G201" s="32"/>
      <c r="H201" s="32"/>
      <c r="I201" s="134">
        <v>0</v>
      </c>
      <c r="J201" s="135">
        <v>1</v>
      </c>
      <c r="K201" s="135">
        <v>0</v>
      </c>
      <c r="L201" s="135">
        <v>0</v>
      </c>
      <c r="N201" s="134">
        <v>154.69999999999999</v>
      </c>
      <c r="O201" s="134">
        <f t="shared" si="6"/>
        <v>1.5469999999999999</v>
      </c>
      <c r="P201" s="134">
        <v>160.79999999999998</v>
      </c>
      <c r="Q201" s="134">
        <f t="shared" si="7"/>
        <v>72.937653095999991</v>
      </c>
      <c r="R201" s="136">
        <f>Q201/(O201^2)</f>
        <v>30.476925791270215</v>
      </c>
      <c r="T201" s="134">
        <f>IF(AND($R201&gt;=35,$R201&lt;40),1,0)</f>
        <v>0</v>
      </c>
      <c r="U201" s="134">
        <f>IF($R201&gt;40,1,0)</f>
        <v>0</v>
      </c>
      <c r="V201" s="134">
        <f>E201+T201+U201</f>
        <v>1</v>
      </c>
    </row>
    <row r="202" spans="1:22" x14ac:dyDescent="0.2">
      <c r="A202" s="128">
        <v>10389</v>
      </c>
      <c r="B202" s="129">
        <v>57</v>
      </c>
      <c r="C202" s="129">
        <v>0</v>
      </c>
      <c r="D202" s="129">
        <v>4</v>
      </c>
      <c r="E202" s="129">
        <f>IF(AND($R202&gt;=30,$R202&lt;35),1,0)</f>
        <v>0</v>
      </c>
      <c r="F202" s="132">
        <v>14394.4</v>
      </c>
      <c r="G202" s="32"/>
      <c r="H202" s="32"/>
      <c r="I202" s="129">
        <v>0</v>
      </c>
      <c r="J202" s="130">
        <v>1</v>
      </c>
      <c r="K202" s="130">
        <v>0</v>
      </c>
      <c r="L202" s="130">
        <v>0</v>
      </c>
      <c r="N202" s="129">
        <v>150.5</v>
      </c>
      <c r="O202" s="129">
        <f t="shared" si="6"/>
        <v>1.5049999999999999</v>
      </c>
      <c r="P202" s="129">
        <v>199.7</v>
      </c>
      <c r="Q202" s="129">
        <f t="shared" si="7"/>
        <v>90.582396289000002</v>
      </c>
      <c r="R202" s="131">
        <f>Q202/(O202^2)</f>
        <v>39.991786531715995</v>
      </c>
      <c r="T202" s="129">
        <f>IF(AND($R202&gt;=35,$R202&lt;40),1,0)</f>
        <v>1</v>
      </c>
      <c r="U202" s="129">
        <f>IF($R202&gt;40,1,0)</f>
        <v>0</v>
      </c>
      <c r="V202" s="129">
        <f>E202+T202+U202</f>
        <v>1</v>
      </c>
    </row>
    <row r="203" spans="1:22" x14ac:dyDescent="0.2">
      <c r="A203" s="133">
        <v>10391</v>
      </c>
      <c r="B203" s="134">
        <v>54</v>
      </c>
      <c r="C203" s="134">
        <v>1</v>
      </c>
      <c r="D203" s="134">
        <v>0</v>
      </c>
      <c r="E203" s="134">
        <f>IF(AND($R203&gt;=30,$R203&lt;35),1,0)</f>
        <v>0</v>
      </c>
      <c r="F203" s="137">
        <v>63770.43</v>
      </c>
      <c r="G203" s="32"/>
      <c r="H203" s="32"/>
      <c r="I203" s="134">
        <v>0</v>
      </c>
      <c r="J203" s="135">
        <v>0</v>
      </c>
      <c r="K203" s="135">
        <v>0</v>
      </c>
      <c r="L203" s="135">
        <v>1</v>
      </c>
      <c r="N203" s="134">
        <v>181.79999999999998</v>
      </c>
      <c r="O203" s="134">
        <f t="shared" si="6"/>
        <v>1.8179999999999998</v>
      </c>
      <c r="P203" s="134">
        <v>261.10000000000002</v>
      </c>
      <c r="Q203" s="134">
        <f t="shared" si="7"/>
        <v>118.43296780700001</v>
      </c>
      <c r="R203" s="136">
        <f>Q203/(O203^2)</f>
        <v>35.833139031092337</v>
      </c>
      <c r="T203" s="134">
        <f>IF(AND($R203&gt;=35,$R203&lt;40),1,0)</f>
        <v>1</v>
      </c>
      <c r="U203" s="134">
        <f>IF($R203&gt;40,1,0)</f>
        <v>0</v>
      </c>
      <c r="V203" s="134">
        <f>E203+T203+U203</f>
        <v>1</v>
      </c>
    </row>
    <row r="204" spans="1:22" x14ac:dyDescent="0.2">
      <c r="A204" s="128">
        <v>10392</v>
      </c>
      <c r="B204" s="129">
        <v>19</v>
      </c>
      <c r="C204" s="129">
        <v>0</v>
      </c>
      <c r="D204" s="129">
        <v>1</v>
      </c>
      <c r="E204" s="129">
        <f>IF(AND($R204&gt;=30,$R204&lt;35),1,0)</f>
        <v>1</v>
      </c>
      <c r="F204" s="132">
        <v>2710.8300000000004</v>
      </c>
      <c r="G204" s="32"/>
      <c r="H204" s="32"/>
      <c r="I204" s="129">
        <v>0</v>
      </c>
      <c r="J204" s="130">
        <v>0</v>
      </c>
      <c r="K204" s="130">
        <v>0</v>
      </c>
      <c r="L204" s="130">
        <v>0</v>
      </c>
      <c r="N204" s="129">
        <v>165.2</v>
      </c>
      <c r="O204" s="129">
        <f t="shared" si="6"/>
        <v>1.6519999999999999</v>
      </c>
      <c r="P204" s="129">
        <v>187.29999999999998</v>
      </c>
      <c r="Q204" s="129">
        <f t="shared" si="7"/>
        <v>84.957850901</v>
      </c>
      <c r="R204" s="131">
        <f>Q204/(O204^2)</f>
        <v>31.130309032195189</v>
      </c>
      <c r="T204" s="129">
        <f>IF(AND($R204&gt;=35,$R204&lt;40),1,0)</f>
        <v>0</v>
      </c>
      <c r="U204" s="129">
        <f>IF($R204&gt;40,1,0)</f>
        <v>0</v>
      </c>
      <c r="V204" s="129">
        <f>E204+T204+U204</f>
        <v>1</v>
      </c>
    </row>
    <row r="205" spans="1:22" x14ac:dyDescent="0.2">
      <c r="A205" s="133">
        <v>10395</v>
      </c>
      <c r="B205" s="134">
        <v>40</v>
      </c>
      <c r="C205" s="134">
        <v>0</v>
      </c>
      <c r="D205" s="134">
        <v>0</v>
      </c>
      <c r="E205" s="134">
        <f>IF(AND($R205&gt;=30,$R205&lt;35),1,0)</f>
        <v>0</v>
      </c>
      <c r="F205" s="137">
        <v>5910.95</v>
      </c>
      <c r="G205" s="32"/>
      <c r="H205" s="32"/>
      <c r="I205" s="134">
        <v>0</v>
      </c>
      <c r="J205" s="135">
        <v>0</v>
      </c>
      <c r="K205" s="135">
        <v>1</v>
      </c>
      <c r="L205" s="135">
        <v>0</v>
      </c>
      <c r="N205" s="134">
        <v>176.79999999999998</v>
      </c>
      <c r="O205" s="134">
        <f t="shared" si="6"/>
        <v>1.7679999999999998</v>
      </c>
      <c r="P205" s="134">
        <v>264.40000000000003</v>
      </c>
      <c r="Q205" s="134">
        <f t="shared" si="7"/>
        <v>119.92982262800003</v>
      </c>
      <c r="R205" s="136">
        <f>Q205/(O205^2)</f>
        <v>38.367426517935769</v>
      </c>
      <c r="T205" s="134">
        <f>IF(AND($R205&gt;=35,$R205&lt;40),1,0)</f>
        <v>1</v>
      </c>
      <c r="U205" s="134">
        <f>IF($R205&gt;40,1,0)</f>
        <v>0</v>
      </c>
      <c r="V205" s="134">
        <f>E205+T205+U205</f>
        <v>1</v>
      </c>
    </row>
    <row r="206" spans="1:22" x14ac:dyDescent="0.2">
      <c r="A206" s="128">
        <v>10397</v>
      </c>
      <c r="B206" s="129">
        <v>52</v>
      </c>
      <c r="C206" s="129">
        <v>1</v>
      </c>
      <c r="D206" s="129">
        <v>1</v>
      </c>
      <c r="E206" s="129">
        <f>IF(AND($R206&gt;=30,$R206&lt;35),1,0)</f>
        <v>1</v>
      </c>
      <c r="F206" s="132">
        <v>23887.67</v>
      </c>
      <c r="G206" s="32"/>
      <c r="H206" s="32"/>
      <c r="I206" s="129">
        <v>0</v>
      </c>
      <c r="J206" s="130">
        <v>0</v>
      </c>
      <c r="K206" s="130">
        <v>0</v>
      </c>
      <c r="L206" s="130">
        <v>0</v>
      </c>
      <c r="N206" s="129">
        <v>173.6</v>
      </c>
      <c r="O206" s="129">
        <f t="shared" si="6"/>
        <v>1.736</v>
      </c>
      <c r="P206" s="129">
        <v>228.6</v>
      </c>
      <c r="Q206" s="129">
        <f t="shared" si="7"/>
        <v>103.691215782</v>
      </c>
      <c r="R206" s="131">
        <f>Q206/(O206^2)</f>
        <v>34.406660718931171</v>
      </c>
      <c r="T206" s="129">
        <f>IF(AND($R206&gt;=35,$R206&lt;40),1,0)</f>
        <v>0</v>
      </c>
      <c r="U206" s="129">
        <f>IF($R206&gt;40,1,0)</f>
        <v>0</v>
      </c>
      <c r="V206" s="129">
        <f>E206+T206+U206</f>
        <v>1</v>
      </c>
    </row>
    <row r="207" spans="1:22" x14ac:dyDescent="0.2">
      <c r="A207" s="133">
        <v>10398</v>
      </c>
      <c r="B207" s="134">
        <v>49</v>
      </c>
      <c r="C207" s="134">
        <v>0</v>
      </c>
      <c r="D207" s="134">
        <v>1</v>
      </c>
      <c r="E207" s="134">
        <f>IF(AND($R207&gt;=30,$R207&lt;35),1,0)</f>
        <v>1</v>
      </c>
      <c r="F207" s="137">
        <v>26140.37</v>
      </c>
      <c r="G207" s="32"/>
      <c r="H207" s="32"/>
      <c r="I207" s="134">
        <v>0</v>
      </c>
      <c r="J207" s="135">
        <v>0</v>
      </c>
      <c r="K207" s="135">
        <v>1</v>
      </c>
      <c r="L207" s="135">
        <v>0</v>
      </c>
      <c r="N207" s="134">
        <v>166.29999999999998</v>
      </c>
      <c r="O207" s="134">
        <f t="shared" si="6"/>
        <v>1.6629999999999998</v>
      </c>
      <c r="P207" s="134">
        <v>188.1</v>
      </c>
      <c r="Q207" s="134">
        <f t="shared" si="7"/>
        <v>85.320724796999997</v>
      </c>
      <c r="R207" s="136">
        <f>Q207/(O207^2)</f>
        <v>30.851056255331187</v>
      </c>
      <c r="T207" s="134">
        <f>IF(AND($R207&gt;=35,$R207&lt;40),1,0)</f>
        <v>0</v>
      </c>
      <c r="U207" s="134">
        <f>IF($R207&gt;40,1,0)</f>
        <v>0</v>
      </c>
      <c r="V207" s="134">
        <f>E207+T207+U207</f>
        <v>1</v>
      </c>
    </row>
    <row r="208" spans="1:22" x14ac:dyDescent="0.2">
      <c r="A208" s="128">
        <v>10400</v>
      </c>
      <c r="B208" s="129">
        <v>18</v>
      </c>
      <c r="C208" s="129">
        <v>0</v>
      </c>
      <c r="D208" s="129">
        <v>0</v>
      </c>
      <c r="E208" s="129">
        <f>IF(AND($R208&gt;=30,$R208&lt;35),1,0)</f>
        <v>0</v>
      </c>
      <c r="F208" s="132">
        <v>2196.48</v>
      </c>
      <c r="G208" s="32"/>
      <c r="H208" s="32"/>
      <c r="I208" s="129">
        <v>0</v>
      </c>
      <c r="J208" s="130">
        <v>1</v>
      </c>
      <c r="K208" s="130">
        <v>0</v>
      </c>
      <c r="L208" s="130">
        <v>0</v>
      </c>
      <c r="N208" s="129">
        <v>160.5</v>
      </c>
      <c r="O208" s="129">
        <f t="shared" si="6"/>
        <v>1.605</v>
      </c>
      <c r="P208" s="129">
        <v>165.6</v>
      </c>
      <c r="Q208" s="129">
        <f t="shared" si="7"/>
        <v>75.114896471999998</v>
      </c>
      <c r="R208" s="131">
        <f>Q208/(O208^2)</f>
        <v>29.159226510612278</v>
      </c>
      <c r="T208" s="129">
        <f>IF(AND($R208&gt;=35,$R208&lt;40),1,0)</f>
        <v>0</v>
      </c>
      <c r="U208" s="129">
        <f>IF($R208&gt;40,1,0)</f>
        <v>0</v>
      </c>
      <c r="V208" s="129">
        <f>E208+T208+U208</f>
        <v>0</v>
      </c>
    </row>
    <row r="209" spans="1:22" x14ac:dyDescent="0.2">
      <c r="A209" s="133">
        <v>10402</v>
      </c>
      <c r="B209" s="134">
        <v>43</v>
      </c>
      <c r="C209" s="134">
        <v>0</v>
      </c>
      <c r="D209" s="134">
        <v>2</v>
      </c>
      <c r="E209" s="134">
        <f>IF(AND($R209&gt;=30,$R209&lt;35),1,0)</f>
        <v>1</v>
      </c>
      <c r="F209" s="137">
        <v>19144.579999999998</v>
      </c>
      <c r="G209" s="32"/>
      <c r="H209" s="32"/>
      <c r="I209" s="134">
        <v>0</v>
      </c>
      <c r="J209" s="135">
        <v>1</v>
      </c>
      <c r="K209" s="135">
        <v>0</v>
      </c>
      <c r="L209" s="135">
        <v>0</v>
      </c>
      <c r="N209" s="134">
        <v>154</v>
      </c>
      <c r="O209" s="134">
        <f t="shared" si="6"/>
        <v>1.54</v>
      </c>
      <c r="P209" s="134">
        <v>166.79999999999998</v>
      </c>
      <c r="Q209" s="134">
        <f t="shared" si="7"/>
        <v>75.659207315999993</v>
      </c>
      <c r="R209" s="136">
        <f>Q209/(O209^2)</f>
        <v>31.902178831168829</v>
      </c>
      <c r="T209" s="134">
        <f>IF(AND($R209&gt;=35,$R209&lt;40),1,0)</f>
        <v>0</v>
      </c>
      <c r="U209" s="134">
        <f>IF($R209&gt;40,1,0)</f>
        <v>0</v>
      </c>
      <c r="V209" s="134">
        <f>E209+T209+U209</f>
        <v>1</v>
      </c>
    </row>
    <row r="210" spans="1:22" x14ac:dyDescent="0.2">
      <c r="A210" s="128">
        <v>10405</v>
      </c>
      <c r="B210" s="129">
        <v>22</v>
      </c>
      <c r="C210" s="129">
        <v>0</v>
      </c>
      <c r="D210" s="129">
        <v>0</v>
      </c>
      <c r="E210" s="129">
        <f>IF(AND($R210&gt;=30,$R210&lt;35),1,0)</f>
        <v>0</v>
      </c>
      <c r="F210" s="132">
        <v>2155.69</v>
      </c>
      <c r="G210" s="32"/>
      <c r="H210" s="32"/>
      <c r="I210" s="129">
        <v>0</v>
      </c>
      <c r="J210" s="130">
        <v>0</v>
      </c>
      <c r="K210" s="130">
        <v>0</v>
      </c>
      <c r="L210" s="130">
        <v>1</v>
      </c>
      <c r="N210" s="129">
        <v>154</v>
      </c>
      <c r="O210" s="129">
        <f t="shared" si="6"/>
        <v>1.54</v>
      </c>
      <c r="P210" s="129">
        <v>123.69999999999999</v>
      </c>
      <c r="Q210" s="129">
        <f t="shared" si="7"/>
        <v>56.109376169000001</v>
      </c>
      <c r="R210" s="131">
        <f>Q210/(O210^2)</f>
        <v>23.658870032467533</v>
      </c>
      <c r="T210" s="129">
        <f>IF(AND($R210&gt;=35,$R210&lt;40),1,0)</f>
        <v>0</v>
      </c>
      <c r="U210" s="129">
        <f>IF($R210&gt;40,1,0)</f>
        <v>0</v>
      </c>
      <c r="V210" s="129">
        <f>E210+T210+U210</f>
        <v>0</v>
      </c>
    </row>
    <row r="211" spans="1:22" x14ac:dyDescent="0.2">
      <c r="A211" s="133">
        <v>10406</v>
      </c>
      <c r="B211" s="134">
        <v>46</v>
      </c>
      <c r="C211" s="134">
        <v>1</v>
      </c>
      <c r="D211" s="134">
        <v>1</v>
      </c>
      <c r="E211" s="134">
        <f>IF(AND($R211&gt;=30,$R211&lt;35),1,0)</f>
        <v>1</v>
      </c>
      <c r="F211" s="137">
        <v>21677.289999999997</v>
      </c>
      <c r="G211" s="32"/>
      <c r="H211" s="32"/>
      <c r="I211" s="134">
        <v>0</v>
      </c>
      <c r="J211" s="135">
        <v>0</v>
      </c>
      <c r="K211" s="135">
        <v>0</v>
      </c>
      <c r="L211" s="135">
        <v>0</v>
      </c>
      <c r="N211" s="134">
        <v>178.4</v>
      </c>
      <c r="O211" s="134">
        <f t="shared" si="6"/>
        <v>1.784</v>
      </c>
      <c r="P211" s="134">
        <v>239.1</v>
      </c>
      <c r="Q211" s="134">
        <f t="shared" si="7"/>
        <v>108.453935667</v>
      </c>
      <c r="R211" s="136">
        <f>Q211/(O211^2)</f>
        <v>34.0765497958309</v>
      </c>
      <c r="T211" s="134">
        <f>IF(AND($R211&gt;=35,$R211&lt;40),1,0)</f>
        <v>0</v>
      </c>
      <c r="U211" s="134">
        <f>IF($R211&gt;40,1,0)</f>
        <v>0</v>
      </c>
      <c r="V211" s="134">
        <f>E211+T211+U211</f>
        <v>1</v>
      </c>
    </row>
    <row r="212" spans="1:22" x14ac:dyDescent="0.2">
      <c r="A212" s="128">
        <v>10408</v>
      </c>
      <c r="B212" s="129">
        <v>35</v>
      </c>
      <c r="C212" s="129">
        <v>0</v>
      </c>
      <c r="D212" s="129">
        <v>2</v>
      </c>
      <c r="E212" s="129">
        <f>IF(AND($R212&gt;=30,$R212&lt;35),1,0)</f>
        <v>1</v>
      </c>
      <c r="F212" s="132">
        <v>24915.05</v>
      </c>
      <c r="G212" s="32"/>
      <c r="H212" s="32"/>
      <c r="I212" s="129">
        <v>0</v>
      </c>
      <c r="J212" s="130">
        <v>1</v>
      </c>
      <c r="K212" s="130">
        <v>0</v>
      </c>
      <c r="L212" s="130">
        <v>0</v>
      </c>
      <c r="N212" s="129">
        <v>172</v>
      </c>
      <c r="O212" s="129">
        <f t="shared" si="6"/>
        <v>1.72</v>
      </c>
      <c r="P212" s="129">
        <v>217.5</v>
      </c>
      <c r="Q212" s="129">
        <f t="shared" si="7"/>
        <v>98.656340475000007</v>
      </c>
      <c r="R212" s="131">
        <f>Q212/(O212^2)</f>
        <v>33.347870631084376</v>
      </c>
      <c r="T212" s="129">
        <f>IF(AND($R212&gt;=35,$R212&lt;40),1,0)</f>
        <v>0</v>
      </c>
      <c r="U212" s="129">
        <f>IF($R212&gt;40,1,0)</f>
        <v>0</v>
      </c>
      <c r="V212" s="129">
        <f>E212+T212+U212</f>
        <v>1</v>
      </c>
    </row>
    <row r="213" spans="1:22" x14ac:dyDescent="0.2">
      <c r="A213" s="133">
        <v>10410</v>
      </c>
      <c r="B213" s="134">
        <v>25</v>
      </c>
      <c r="C213" s="134">
        <v>0</v>
      </c>
      <c r="D213" s="134">
        <v>1</v>
      </c>
      <c r="E213" s="134">
        <f>IF(AND($R213&gt;=30,$R213&lt;35),1,0)</f>
        <v>0</v>
      </c>
      <c r="F213" s="137">
        <v>3238.44</v>
      </c>
      <c r="G213" s="32"/>
      <c r="H213" s="32"/>
      <c r="I213" s="134">
        <v>0</v>
      </c>
      <c r="J213" s="135">
        <v>0</v>
      </c>
      <c r="K213" s="135">
        <v>0</v>
      </c>
      <c r="L213" s="135">
        <v>1</v>
      </c>
      <c r="N213" s="134">
        <v>165.6</v>
      </c>
      <c r="O213" s="134">
        <f t="shared" si="6"/>
        <v>1.6559999999999999</v>
      </c>
      <c r="P213" s="134">
        <v>225.5</v>
      </c>
      <c r="Q213" s="134">
        <f t="shared" si="7"/>
        <v>102.285079435</v>
      </c>
      <c r="R213" s="136">
        <f>Q213/(O213^2)</f>
        <v>37.298521929843758</v>
      </c>
      <c r="T213" s="134">
        <f>IF(AND($R213&gt;=35,$R213&lt;40),1,0)</f>
        <v>1</v>
      </c>
      <c r="U213" s="134">
        <f>IF($R213&gt;40,1,0)</f>
        <v>0</v>
      </c>
      <c r="V213" s="134">
        <f>E213+T213+U213</f>
        <v>1</v>
      </c>
    </row>
    <row r="214" spans="1:22" x14ac:dyDescent="0.2">
      <c r="A214" s="128">
        <v>10411</v>
      </c>
      <c r="B214" s="129">
        <v>41</v>
      </c>
      <c r="C214" s="129">
        <v>0</v>
      </c>
      <c r="D214" s="129">
        <v>0</v>
      </c>
      <c r="E214" s="129">
        <f>IF(AND($R214&gt;=30,$R214&lt;35),1,0)</f>
        <v>1</v>
      </c>
      <c r="F214" s="132">
        <v>6185.33</v>
      </c>
      <c r="G214" s="32"/>
      <c r="H214" s="32"/>
      <c r="I214" s="129">
        <v>0</v>
      </c>
      <c r="J214" s="130">
        <v>0</v>
      </c>
      <c r="K214" s="130">
        <v>0</v>
      </c>
      <c r="L214" s="130">
        <v>1</v>
      </c>
      <c r="N214" s="129">
        <v>168.1</v>
      </c>
      <c r="O214" s="129">
        <f t="shared" si="6"/>
        <v>1.681</v>
      </c>
      <c r="P214" s="129">
        <v>193.29999999999998</v>
      </c>
      <c r="Q214" s="129">
        <f t="shared" si="7"/>
        <v>87.679405121000002</v>
      </c>
      <c r="R214" s="131">
        <f>Q214/(O214^2)</f>
        <v>31.028599064464405</v>
      </c>
      <c r="T214" s="129">
        <f>IF(AND($R214&gt;=35,$R214&lt;40),1,0)</f>
        <v>0</v>
      </c>
      <c r="U214" s="129">
        <f>IF($R214&gt;40,1,0)</f>
        <v>0</v>
      </c>
      <c r="V214" s="129">
        <f>E214+T214+U214</f>
        <v>1</v>
      </c>
    </row>
    <row r="215" spans="1:22" x14ac:dyDescent="0.2">
      <c r="A215" s="133">
        <v>10412</v>
      </c>
      <c r="B215" s="134">
        <v>46</v>
      </c>
      <c r="C215" s="134">
        <v>1</v>
      </c>
      <c r="D215" s="134">
        <v>0</v>
      </c>
      <c r="E215" s="134">
        <f>IF(AND($R215&gt;=30,$R215&lt;35),1,0)</f>
        <v>1</v>
      </c>
      <c r="F215" s="137">
        <v>42111.670000000006</v>
      </c>
      <c r="G215" s="32"/>
      <c r="H215" s="32"/>
      <c r="I215" s="134">
        <v>0</v>
      </c>
      <c r="J215" s="135">
        <v>1</v>
      </c>
      <c r="K215" s="135">
        <v>0</v>
      </c>
      <c r="L215" s="135">
        <v>0</v>
      </c>
      <c r="N215" s="134">
        <v>169.79999999999998</v>
      </c>
      <c r="O215" s="134">
        <f t="shared" si="6"/>
        <v>1.6979999999999997</v>
      </c>
      <c r="P215" s="134">
        <v>197.7</v>
      </c>
      <c r="Q215" s="134">
        <f t="shared" si="7"/>
        <v>89.675211548999997</v>
      </c>
      <c r="R215" s="136">
        <f>Q215/(O215^2)</f>
        <v>31.10262456246593</v>
      </c>
      <c r="T215" s="134">
        <f>IF(AND($R215&gt;=35,$R215&lt;40),1,0)</f>
        <v>0</v>
      </c>
      <c r="U215" s="134">
        <f>IF($R215&gt;40,1,0)</f>
        <v>0</v>
      </c>
      <c r="V215" s="134">
        <f>E215+T215+U215</f>
        <v>1</v>
      </c>
    </row>
    <row r="216" spans="1:22" x14ac:dyDescent="0.2">
      <c r="A216" s="128">
        <v>10414</v>
      </c>
      <c r="B216" s="129">
        <v>53</v>
      </c>
      <c r="C216" s="129">
        <v>0</v>
      </c>
      <c r="D216" s="129">
        <v>2</v>
      </c>
      <c r="E216" s="129">
        <f>IF(AND($R216&gt;=30,$R216&lt;35),1,0)</f>
        <v>1</v>
      </c>
      <c r="F216" s="132">
        <v>11150.78</v>
      </c>
      <c r="G216" s="32"/>
      <c r="H216" s="32"/>
      <c r="I216" s="129">
        <v>0</v>
      </c>
      <c r="J216" s="130">
        <v>0</v>
      </c>
      <c r="K216" s="130">
        <v>1</v>
      </c>
      <c r="L216" s="130">
        <v>0</v>
      </c>
      <c r="N216" s="129">
        <v>181.5</v>
      </c>
      <c r="O216" s="129">
        <f t="shared" si="6"/>
        <v>1.8149999999999999</v>
      </c>
      <c r="P216" s="129">
        <v>221.29999999999998</v>
      </c>
      <c r="Q216" s="129">
        <f t="shared" si="7"/>
        <v>100.37999148099999</v>
      </c>
      <c r="R216" s="131">
        <f>Q216/(O216^2)</f>
        <v>30.47150436931296</v>
      </c>
      <c r="T216" s="129">
        <f>IF(AND($R216&gt;=35,$R216&lt;40),1,0)</f>
        <v>0</v>
      </c>
      <c r="U216" s="129">
        <f>IF($R216&gt;40,1,0)</f>
        <v>0</v>
      </c>
      <c r="V216" s="129">
        <f>E216+T216+U216</f>
        <v>1</v>
      </c>
    </row>
    <row r="217" spans="1:22" x14ac:dyDescent="0.2">
      <c r="A217" s="133">
        <v>10415</v>
      </c>
      <c r="B217" s="134">
        <v>26</v>
      </c>
      <c r="C217" s="134">
        <v>0</v>
      </c>
      <c r="D217" s="134">
        <v>0</v>
      </c>
      <c r="E217" s="134">
        <f>IF(AND($R217&gt;=30,$R217&lt;35),1,0)</f>
        <v>0</v>
      </c>
      <c r="F217" s="137">
        <v>3176.2900000000004</v>
      </c>
      <c r="G217" s="32"/>
      <c r="H217" s="32"/>
      <c r="I217" s="134">
        <v>0</v>
      </c>
      <c r="J217" s="135">
        <v>0</v>
      </c>
      <c r="K217" s="135">
        <v>0</v>
      </c>
      <c r="L217" s="135">
        <v>0</v>
      </c>
      <c r="N217" s="134">
        <v>162.1</v>
      </c>
      <c r="O217" s="134">
        <f t="shared" si="6"/>
        <v>1.621</v>
      </c>
      <c r="P217" s="134">
        <v>149</v>
      </c>
      <c r="Q217" s="134">
        <f t="shared" si="7"/>
        <v>67.585263130000001</v>
      </c>
      <c r="R217" s="136">
        <f>Q217/(O217^2)</f>
        <v>25.720889242480233</v>
      </c>
      <c r="T217" s="134">
        <f>IF(AND($R217&gt;=35,$R217&lt;40),1,0)</f>
        <v>0</v>
      </c>
      <c r="U217" s="134">
        <f>IF($R217&gt;40,1,0)</f>
        <v>0</v>
      </c>
      <c r="V217" s="134">
        <f>E217+T217+U217</f>
        <v>0</v>
      </c>
    </row>
    <row r="218" spans="1:22" x14ac:dyDescent="0.2">
      <c r="A218" s="128">
        <v>10417</v>
      </c>
      <c r="B218" s="129">
        <v>18</v>
      </c>
      <c r="C218" s="129">
        <v>1</v>
      </c>
      <c r="D218" s="129">
        <v>0</v>
      </c>
      <c r="E218" s="129">
        <f>IF(AND($R218&gt;=30,$R218&lt;35),1,0)</f>
        <v>0</v>
      </c>
      <c r="F218" s="132">
        <v>36149.490000000005</v>
      </c>
      <c r="G218" s="32"/>
      <c r="H218" s="32"/>
      <c r="I218" s="129">
        <v>0</v>
      </c>
      <c r="J218" s="130">
        <v>0</v>
      </c>
      <c r="K218" s="130">
        <v>0</v>
      </c>
      <c r="L218" s="130">
        <v>1</v>
      </c>
      <c r="N218" s="129">
        <v>171.29999999999998</v>
      </c>
      <c r="O218" s="129">
        <f t="shared" si="6"/>
        <v>1.7129999999999999</v>
      </c>
      <c r="P218" s="129">
        <v>155</v>
      </c>
      <c r="Q218" s="129">
        <f t="shared" si="7"/>
        <v>70.306817350000003</v>
      </c>
      <c r="R218" s="131">
        <f>Q218/(O218^2)</f>
        <v>23.959773753743995</v>
      </c>
      <c r="T218" s="129">
        <f>IF(AND($R218&gt;=35,$R218&lt;40),1,0)</f>
        <v>0</v>
      </c>
      <c r="U218" s="129">
        <f>IF($R218&gt;40,1,0)</f>
        <v>0</v>
      </c>
      <c r="V218" s="129">
        <f>E218+T218+U218</f>
        <v>0</v>
      </c>
    </row>
    <row r="219" spans="1:22" x14ac:dyDescent="0.2">
      <c r="A219" s="133">
        <v>10420</v>
      </c>
      <c r="B219" s="134">
        <v>64</v>
      </c>
      <c r="C219" s="134">
        <v>1</v>
      </c>
      <c r="D219" s="134">
        <v>0</v>
      </c>
      <c r="E219" s="134">
        <f>IF(AND($R219&gt;=30,$R219&lt;35),1,0)</f>
        <v>0</v>
      </c>
      <c r="F219" s="137">
        <v>27037.919999999998</v>
      </c>
      <c r="G219" s="32"/>
      <c r="H219" s="32"/>
      <c r="I219" s="134">
        <v>0</v>
      </c>
      <c r="J219" s="135">
        <v>0</v>
      </c>
      <c r="K219" s="135">
        <v>0</v>
      </c>
      <c r="L219" s="135">
        <v>1</v>
      </c>
      <c r="N219" s="134">
        <v>183.4</v>
      </c>
      <c r="O219" s="134">
        <f t="shared" si="6"/>
        <v>1.8340000000000001</v>
      </c>
      <c r="P219" s="134">
        <v>214.9</v>
      </c>
      <c r="Q219" s="134">
        <f t="shared" si="7"/>
        <v>97.477000313000005</v>
      </c>
      <c r="R219" s="136">
        <f>Q219/(O219^2)</f>
        <v>28.980341136880131</v>
      </c>
      <c r="T219" s="134">
        <f>IF(AND($R219&gt;=35,$R219&lt;40),1,0)</f>
        <v>0</v>
      </c>
      <c r="U219" s="134">
        <f>IF($R219&gt;40,1,0)</f>
        <v>0</v>
      </c>
      <c r="V219" s="134">
        <f>E219+T219+U219</f>
        <v>0</v>
      </c>
    </row>
    <row r="220" spans="1:22" x14ac:dyDescent="0.2">
      <c r="A220" s="128">
        <v>10423</v>
      </c>
      <c r="B220" s="129">
        <v>37</v>
      </c>
      <c r="C220" s="129">
        <v>1</v>
      </c>
      <c r="D220" s="129">
        <v>2</v>
      </c>
      <c r="E220" s="129">
        <f>IF(AND($R220&gt;=30,$R220&lt;35),1,0)</f>
        <v>1</v>
      </c>
      <c r="F220" s="132">
        <v>39836.520000000004</v>
      </c>
      <c r="G220" s="32"/>
      <c r="H220" s="32"/>
      <c r="I220" s="129">
        <v>0</v>
      </c>
      <c r="J220" s="130">
        <v>0</v>
      </c>
      <c r="K220" s="130">
        <v>1</v>
      </c>
      <c r="L220" s="130">
        <v>0</v>
      </c>
      <c r="N220" s="129">
        <v>166.1</v>
      </c>
      <c r="O220" s="129">
        <f t="shared" si="6"/>
        <v>1.661</v>
      </c>
      <c r="P220" s="129">
        <v>207.4</v>
      </c>
      <c r="Q220" s="129">
        <f t="shared" si="7"/>
        <v>94.07505753800001</v>
      </c>
      <c r="R220" s="131">
        <f>Q220/(O220^2)</f>
        <v>34.098496309970457</v>
      </c>
      <c r="T220" s="129">
        <f>IF(AND($R220&gt;=35,$R220&lt;40),1,0)</f>
        <v>0</v>
      </c>
      <c r="U220" s="129">
        <f>IF($R220&gt;40,1,0)</f>
        <v>0</v>
      </c>
      <c r="V220" s="129">
        <f>E220+T220+U220</f>
        <v>1</v>
      </c>
    </row>
    <row r="221" spans="1:22" x14ac:dyDescent="0.2">
      <c r="A221" s="133">
        <v>10427</v>
      </c>
      <c r="B221" s="134">
        <v>58</v>
      </c>
      <c r="C221" s="134">
        <v>0</v>
      </c>
      <c r="D221" s="134">
        <v>0</v>
      </c>
      <c r="E221" s="134">
        <f>IF(AND($R221&gt;=30,$R221&lt;35),1,0)</f>
        <v>0</v>
      </c>
      <c r="F221" s="137">
        <v>24227.34</v>
      </c>
      <c r="G221" s="32"/>
      <c r="H221" s="32"/>
      <c r="I221" s="134">
        <v>0</v>
      </c>
      <c r="J221" s="135">
        <v>0</v>
      </c>
      <c r="K221" s="135">
        <v>0</v>
      </c>
      <c r="L221" s="135">
        <v>1</v>
      </c>
      <c r="N221" s="134">
        <v>172.6</v>
      </c>
      <c r="O221" s="134">
        <f t="shared" si="6"/>
        <v>1.726</v>
      </c>
      <c r="P221" s="134">
        <v>233.79999999999998</v>
      </c>
      <c r="Q221" s="134">
        <f t="shared" si="7"/>
        <v>106.04989610599999</v>
      </c>
      <c r="R221" s="136">
        <f>Q221/(O221^2)</f>
        <v>35.598251305438325</v>
      </c>
      <c r="T221" s="134">
        <f>IF(AND($R221&gt;=35,$R221&lt;40),1,0)</f>
        <v>1</v>
      </c>
      <c r="U221" s="134">
        <f>IF($R221&gt;40,1,0)</f>
        <v>0</v>
      </c>
      <c r="V221" s="134">
        <f>E221+T221+U221</f>
        <v>1</v>
      </c>
    </row>
    <row r="222" spans="1:22" x14ac:dyDescent="0.2">
      <c r="A222" s="128">
        <v>10428</v>
      </c>
      <c r="B222" s="129">
        <v>30</v>
      </c>
      <c r="C222" s="129">
        <v>0</v>
      </c>
      <c r="D222" s="129">
        <v>0</v>
      </c>
      <c r="E222" s="129">
        <f>IF(AND($R222&gt;=30,$R222&lt;35),1,0)</f>
        <v>1</v>
      </c>
      <c r="F222" s="132">
        <v>3554.21</v>
      </c>
      <c r="G222" s="32"/>
      <c r="H222" s="32"/>
      <c r="I222" s="129">
        <v>0</v>
      </c>
      <c r="J222" s="130">
        <v>0</v>
      </c>
      <c r="K222" s="130">
        <v>1</v>
      </c>
      <c r="L222" s="130">
        <v>0</v>
      </c>
      <c r="N222" s="129">
        <v>183</v>
      </c>
      <c r="O222" s="129">
        <f t="shared" si="6"/>
        <v>1.83</v>
      </c>
      <c r="P222" s="129">
        <v>237.79999999999998</v>
      </c>
      <c r="Q222" s="129">
        <f t="shared" si="7"/>
        <v>107.864265586</v>
      </c>
      <c r="R222" s="131">
        <f>Q222/(O222^2)</f>
        <v>32.208864279614197</v>
      </c>
      <c r="T222" s="129">
        <f>IF(AND($R222&gt;=35,$R222&lt;40),1,0)</f>
        <v>0</v>
      </c>
      <c r="U222" s="129">
        <f>IF($R222&gt;40,1,0)</f>
        <v>0</v>
      </c>
      <c r="V222" s="129">
        <f>E222+T222+U222</f>
        <v>1</v>
      </c>
    </row>
    <row r="223" spans="1:22" x14ac:dyDescent="0.2">
      <c r="A223" s="133">
        <v>10429</v>
      </c>
      <c r="B223" s="134">
        <v>39</v>
      </c>
      <c r="C223" s="134">
        <v>0</v>
      </c>
      <c r="D223" s="134">
        <v>5</v>
      </c>
      <c r="E223" s="134">
        <f>IF(AND($R223&gt;=30,$R223&lt;35),1,0)</f>
        <v>0</v>
      </c>
      <c r="F223" s="137">
        <v>8596.83</v>
      </c>
      <c r="G223" s="32"/>
      <c r="H223" s="32"/>
      <c r="I223" s="134">
        <v>0</v>
      </c>
      <c r="J223" s="135">
        <v>0</v>
      </c>
      <c r="K223" s="135">
        <v>0</v>
      </c>
      <c r="L223" s="135">
        <v>1</v>
      </c>
      <c r="N223" s="134">
        <v>180.6</v>
      </c>
      <c r="O223" s="134">
        <f t="shared" si="6"/>
        <v>1.806</v>
      </c>
      <c r="P223" s="134">
        <v>170</v>
      </c>
      <c r="Q223" s="134">
        <f t="shared" si="7"/>
        <v>77.110702900000007</v>
      </c>
      <c r="R223" s="136">
        <f>Q223/(O223^2)</f>
        <v>23.641725471511844</v>
      </c>
      <c r="T223" s="134">
        <f>IF(AND($R223&gt;=35,$R223&lt;40),1,0)</f>
        <v>0</v>
      </c>
      <c r="U223" s="134">
        <f>IF($R223&gt;40,1,0)</f>
        <v>0</v>
      </c>
      <c r="V223" s="134">
        <f>E223+T223+U223</f>
        <v>0</v>
      </c>
    </row>
    <row r="224" spans="1:22" x14ac:dyDescent="0.2">
      <c r="A224" s="128">
        <v>10430</v>
      </c>
      <c r="B224" s="129">
        <v>40</v>
      </c>
      <c r="C224" s="129">
        <v>0</v>
      </c>
      <c r="D224" s="129">
        <v>3</v>
      </c>
      <c r="E224" s="129">
        <f>IF(AND($R224&gt;=30,$R224&lt;35),1,0)</f>
        <v>0</v>
      </c>
      <c r="F224" s="132">
        <v>8059.68</v>
      </c>
      <c r="G224" s="32"/>
      <c r="H224" s="32"/>
      <c r="I224" s="129">
        <v>0</v>
      </c>
      <c r="J224" s="130">
        <v>0</v>
      </c>
      <c r="K224" s="130">
        <v>0</v>
      </c>
      <c r="L224" s="130">
        <v>0</v>
      </c>
      <c r="N224" s="129">
        <v>173.5</v>
      </c>
      <c r="O224" s="129">
        <f t="shared" si="6"/>
        <v>1.7350000000000001</v>
      </c>
      <c r="P224" s="129">
        <v>259</v>
      </c>
      <c r="Q224" s="129">
        <f t="shared" si="7"/>
        <v>117.48042383000001</v>
      </c>
      <c r="R224" s="131">
        <f>Q224/(O224^2)</f>
        <v>39.027123829614062</v>
      </c>
      <c r="T224" s="129">
        <f>IF(AND($R224&gt;=35,$R224&lt;40),1,0)</f>
        <v>1</v>
      </c>
      <c r="U224" s="129">
        <f>IF($R224&gt;40,1,0)</f>
        <v>0</v>
      </c>
      <c r="V224" s="129">
        <f>E224+T224+U224</f>
        <v>1</v>
      </c>
    </row>
    <row r="225" spans="1:22" x14ac:dyDescent="0.2">
      <c r="A225" s="133">
        <v>10431</v>
      </c>
      <c r="B225" s="134">
        <v>41</v>
      </c>
      <c r="C225" s="134">
        <v>0</v>
      </c>
      <c r="D225" s="134">
        <v>1</v>
      </c>
      <c r="E225" s="134">
        <f>IF(AND($R225&gt;=30,$R225&lt;35),1,0)</f>
        <v>0</v>
      </c>
      <c r="F225" s="137">
        <v>7358.18</v>
      </c>
      <c r="G225" s="32"/>
      <c r="H225" s="32"/>
      <c r="I225" s="134">
        <v>0</v>
      </c>
      <c r="J225" s="135">
        <v>1</v>
      </c>
      <c r="K225" s="135">
        <v>0</v>
      </c>
      <c r="L225" s="135">
        <v>0</v>
      </c>
      <c r="N225" s="134">
        <v>157.79999999999998</v>
      </c>
      <c r="O225" s="134">
        <f t="shared" si="6"/>
        <v>1.5779999999999998</v>
      </c>
      <c r="P225" s="134">
        <v>142.4</v>
      </c>
      <c r="Q225" s="134">
        <f t="shared" si="7"/>
        <v>64.591553488000002</v>
      </c>
      <c r="R225" s="136">
        <f>Q225/(O225^2)</f>
        <v>25.939507859172629</v>
      </c>
      <c r="T225" s="134">
        <f>IF(AND($R225&gt;=35,$R225&lt;40),1,0)</f>
        <v>0</v>
      </c>
      <c r="U225" s="134">
        <f>IF($R225&gt;40,1,0)</f>
        <v>0</v>
      </c>
      <c r="V225" s="134">
        <f>E225+T225+U225</f>
        <v>0</v>
      </c>
    </row>
    <row r="226" spans="1:22" x14ac:dyDescent="0.2">
      <c r="A226" s="128">
        <v>10434</v>
      </c>
      <c r="B226" s="129">
        <v>51</v>
      </c>
      <c r="C226" s="129">
        <v>0</v>
      </c>
      <c r="D226" s="129">
        <v>1</v>
      </c>
      <c r="E226" s="129">
        <f>IF(AND($R226&gt;=30,$R226&lt;35),1,0)</f>
        <v>1</v>
      </c>
      <c r="F226" s="132">
        <v>9872.7100000000009</v>
      </c>
      <c r="G226" s="32"/>
      <c r="H226" s="32"/>
      <c r="I226" s="129">
        <v>0</v>
      </c>
      <c r="J226" s="130">
        <v>0</v>
      </c>
      <c r="K226" s="130">
        <v>1</v>
      </c>
      <c r="L226" s="130">
        <v>0</v>
      </c>
      <c r="N226" s="129">
        <v>176.5</v>
      </c>
      <c r="O226" s="129">
        <f t="shared" si="6"/>
        <v>1.7649999999999999</v>
      </c>
      <c r="P226" s="129">
        <v>235</v>
      </c>
      <c r="Q226" s="129">
        <f t="shared" si="7"/>
        <v>106.59420695</v>
      </c>
      <c r="R226" s="131">
        <f>Q226/(O226^2)</f>
        <v>34.21717755539327</v>
      </c>
      <c r="T226" s="129">
        <f>IF(AND($R226&gt;=35,$R226&lt;40),1,0)</f>
        <v>0</v>
      </c>
      <c r="U226" s="129">
        <f>IF($R226&gt;40,1,0)</f>
        <v>0</v>
      </c>
      <c r="V226" s="129">
        <f>E226+T226+U226</f>
        <v>1</v>
      </c>
    </row>
    <row r="227" spans="1:22" x14ac:dyDescent="0.2">
      <c r="A227" s="133">
        <v>10435</v>
      </c>
      <c r="B227" s="134">
        <v>35</v>
      </c>
      <c r="C227" s="134">
        <v>0</v>
      </c>
      <c r="D227" s="134">
        <v>1</v>
      </c>
      <c r="E227" s="134">
        <f>IF(AND($R227&gt;=30,$R227&lt;35),1,0)</f>
        <v>0</v>
      </c>
      <c r="F227" s="137">
        <v>5240.7700000000004</v>
      </c>
      <c r="G227" s="32"/>
      <c r="H227" s="32"/>
      <c r="I227" s="134">
        <v>0</v>
      </c>
      <c r="J227" s="135">
        <v>0</v>
      </c>
      <c r="K227" s="135">
        <v>1</v>
      </c>
      <c r="L227" s="135">
        <v>0</v>
      </c>
      <c r="N227" s="134">
        <v>174.5</v>
      </c>
      <c r="O227" s="134">
        <f t="shared" si="6"/>
        <v>1.7450000000000001</v>
      </c>
      <c r="P227" s="134">
        <v>197.9</v>
      </c>
      <c r="Q227" s="134">
        <f t="shared" si="7"/>
        <v>89.76593002300001</v>
      </c>
      <c r="R227" s="136">
        <f>Q227/(O227^2)</f>
        <v>29.479537942381427</v>
      </c>
      <c r="T227" s="134">
        <f>IF(AND($R227&gt;=35,$R227&lt;40),1,0)</f>
        <v>0</v>
      </c>
      <c r="U227" s="134">
        <f>IF($R227&gt;40,1,0)</f>
        <v>0</v>
      </c>
      <c r="V227" s="134">
        <f>E227+T227+U227</f>
        <v>0</v>
      </c>
    </row>
    <row r="228" spans="1:22" x14ac:dyDescent="0.2">
      <c r="A228" s="128">
        <v>10436</v>
      </c>
      <c r="B228" s="129">
        <v>43</v>
      </c>
      <c r="C228" s="129">
        <v>0</v>
      </c>
      <c r="D228" s="129">
        <v>1</v>
      </c>
      <c r="E228" s="129">
        <f>IF(AND($R228&gt;=30,$R228&lt;35),1,0)</f>
        <v>0</v>
      </c>
      <c r="F228" s="132">
        <v>7337.75</v>
      </c>
      <c r="G228" s="32"/>
      <c r="H228" s="32"/>
      <c r="I228" s="129">
        <v>0</v>
      </c>
      <c r="J228" s="130">
        <v>0</v>
      </c>
      <c r="K228" s="130">
        <v>1</v>
      </c>
      <c r="L228" s="130">
        <v>0</v>
      </c>
      <c r="N228" s="129">
        <v>169.29999999999998</v>
      </c>
      <c r="O228" s="129">
        <f t="shared" si="6"/>
        <v>1.6929999999999998</v>
      </c>
      <c r="P228" s="129">
        <v>146.69999999999999</v>
      </c>
      <c r="Q228" s="129">
        <f t="shared" si="7"/>
        <v>66.542000678999997</v>
      </c>
      <c r="R228" s="131">
        <f>Q228/(O228^2)</f>
        <v>23.215708292964084</v>
      </c>
      <c r="T228" s="129">
        <f>IF(AND($R228&gt;=35,$R228&lt;40),1,0)</f>
        <v>0</v>
      </c>
      <c r="U228" s="129">
        <f>IF($R228&gt;40,1,0)</f>
        <v>0</v>
      </c>
      <c r="V228" s="129">
        <f>E228+T228+U228</f>
        <v>0</v>
      </c>
    </row>
    <row r="229" spans="1:22" x14ac:dyDescent="0.2">
      <c r="A229" s="133">
        <v>10437</v>
      </c>
      <c r="B229" s="134">
        <v>36</v>
      </c>
      <c r="C229" s="134">
        <v>0</v>
      </c>
      <c r="D229" s="134">
        <v>0</v>
      </c>
      <c r="E229" s="134">
        <f>IF(AND($R229&gt;=30,$R229&lt;35),1,0)</f>
        <v>0</v>
      </c>
      <c r="F229" s="137">
        <v>5272.18</v>
      </c>
      <c r="G229" s="32"/>
      <c r="H229" s="32"/>
      <c r="I229" s="134">
        <v>0</v>
      </c>
      <c r="J229" s="135">
        <v>0</v>
      </c>
      <c r="K229" s="135">
        <v>0</v>
      </c>
      <c r="L229" s="135">
        <v>0</v>
      </c>
      <c r="N229" s="134">
        <v>163</v>
      </c>
      <c r="O229" s="134">
        <f t="shared" si="6"/>
        <v>1.63</v>
      </c>
      <c r="P229" s="134">
        <v>253.7</v>
      </c>
      <c r="Q229" s="134">
        <f t="shared" si="7"/>
        <v>115.076384269</v>
      </c>
      <c r="R229" s="136">
        <f>Q229/(O229^2)</f>
        <v>43.312275309194931</v>
      </c>
      <c r="T229" s="134">
        <f>IF(AND($R229&gt;=35,$R229&lt;40),1,0)</f>
        <v>0</v>
      </c>
      <c r="U229" s="134">
        <f>IF($R229&gt;40,1,0)</f>
        <v>1</v>
      </c>
      <c r="V229" s="134">
        <f>E229+T229+U229</f>
        <v>1</v>
      </c>
    </row>
    <row r="230" spans="1:22" x14ac:dyDescent="0.2">
      <c r="A230" s="128">
        <v>10438</v>
      </c>
      <c r="B230" s="129">
        <v>64</v>
      </c>
      <c r="C230" s="129">
        <v>0</v>
      </c>
      <c r="D230" s="129">
        <v>2</v>
      </c>
      <c r="E230" s="129">
        <f>IF(AND($R230&gt;=30,$R230&lt;35),1,0)</f>
        <v>0</v>
      </c>
      <c r="F230" s="132">
        <v>16069.09</v>
      </c>
      <c r="G230" s="32"/>
      <c r="H230" s="32"/>
      <c r="I230" s="129">
        <v>0</v>
      </c>
      <c r="J230" s="130">
        <v>1</v>
      </c>
      <c r="K230" s="130">
        <v>0</v>
      </c>
      <c r="L230" s="130">
        <v>0</v>
      </c>
      <c r="N230" s="129">
        <v>158.19999999999999</v>
      </c>
      <c r="O230" s="129">
        <f t="shared" si="6"/>
        <v>1.5819999999999999</v>
      </c>
      <c r="P230" s="129">
        <v>145.1</v>
      </c>
      <c r="Q230" s="129">
        <f t="shared" si="7"/>
        <v>65.816252887000005</v>
      </c>
      <c r="R230" s="131">
        <f>Q230/(O230^2)</f>
        <v>26.297847020686266</v>
      </c>
      <c r="T230" s="129">
        <f>IF(AND($R230&gt;=35,$R230&lt;40),1,0)</f>
        <v>0</v>
      </c>
      <c r="U230" s="129">
        <f>IF($R230&gt;40,1,0)</f>
        <v>0</v>
      </c>
      <c r="V230" s="129">
        <f>E230+T230+U230</f>
        <v>0</v>
      </c>
    </row>
    <row r="231" spans="1:22" x14ac:dyDescent="0.2">
      <c r="A231" s="133">
        <v>10439</v>
      </c>
      <c r="B231" s="134">
        <v>47</v>
      </c>
      <c r="C231" s="134">
        <v>0</v>
      </c>
      <c r="D231" s="134">
        <v>1</v>
      </c>
      <c r="E231" s="134">
        <f>IF(AND($R231&gt;=30,$R231&lt;35),1,0)</f>
        <v>0</v>
      </c>
      <c r="F231" s="137">
        <v>26236.579999999998</v>
      </c>
      <c r="G231" s="32"/>
      <c r="H231" s="32"/>
      <c r="I231" s="134">
        <v>0</v>
      </c>
      <c r="J231" s="135">
        <v>0</v>
      </c>
      <c r="K231" s="135">
        <v>1</v>
      </c>
      <c r="L231" s="135">
        <v>0</v>
      </c>
      <c r="N231" s="134">
        <v>177.6</v>
      </c>
      <c r="O231" s="134">
        <f t="shared" si="6"/>
        <v>1.776</v>
      </c>
      <c r="P231" s="134">
        <v>190.9</v>
      </c>
      <c r="Q231" s="134">
        <f t="shared" si="7"/>
        <v>86.590783433000013</v>
      </c>
      <c r="R231" s="136">
        <f>Q231/(O231^2)</f>
        <v>27.45274310406268</v>
      </c>
      <c r="T231" s="134">
        <f>IF(AND($R231&gt;=35,$R231&lt;40),1,0)</f>
        <v>0</v>
      </c>
      <c r="U231" s="134">
        <f>IF($R231&gt;40,1,0)</f>
        <v>0</v>
      </c>
      <c r="V231" s="134">
        <f>E231+T231+U231</f>
        <v>0</v>
      </c>
    </row>
    <row r="232" spans="1:22" x14ac:dyDescent="0.2">
      <c r="A232" s="128">
        <v>10441</v>
      </c>
      <c r="B232" s="129">
        <v>54</v>
      </c>
      <c r="C232" s="129">
        <v>0</v>
      </c>
      <c r="D232" s="129">
        <v>1</v>
      </c>
      <c r="E232" s="129">
        <f>IF(AND($R232&gt;=30,$R232&lt;35),1,0)</f>
        <v>0</v>
      </c>
      <c r="F232" s="132">
        <v>11512.41</v>
      </c>
      <c r="G232" s="32"/>
      <c r="H232" s="32"/>
      <c r="I232" s="129">
        <v>0</v>
      </c>
      <c r="J232" s="130">
        <v>1</v>
      </c>
      <c r="K232" s="130">
        <v>0</v>
      </c>
      <c r="L232" s="130">
        <v>0</v>
      </c>
      <c r="N232" s="129">
        <v>167.1</v>
      </c>
      <c r="O232" s="129">
        <f t="shared" si="6"/>
        <v>1.671</v>
      </c>
      <c r="P232" s="129">
        <v>166.1</v>
      </c>
      <c r="Q232" s="129">
        <f t="shared" si="7"/>
        <v>75.341692656999996</v>
      </c>
      <c r="R232" s="131">
        <f>Q232/(O232^2)</f>
        <v>26.982517861817797</v>
      </c>
      <c r="T232" s="129">
        <f>IF(AND($R232&gt;=35,$R232&lt;40),1,0)</f>
        <v>0</v>
      </c>
      <c r="U232" s="129">
        <f>IF($R232&gt;40,1,0)</f>
        <v>0</v>
      </c>
      <c r="V232" s="129">
        <f>E232+T232+U232</f>
        <v>0</v>
      </c>
    </row>
    <row r="233" spans="1:22" x14ac:dyDescent="0.2">
      <c r="A233" s="133">
        <v>10442</v>
      </c>
      <c r="B233" s="134">
        <v>19</v>
      </c>
      <c r="C233" s="134">
        <v>1</v>
      </c>
      <c r="D233" s="134">
        <v>2</v>
      </c>
      <c r="E233" s="134">
        <f>IF(AND($R233&gt;=30,$R233&lt;35),1,0)</f>
        <v>1</v>
      </c>
      <c r="F233" s="137">
        <v>36397.58</v>
      </c>
      <c r="G233" s="32"/>
      <c r="H233" s="32"/>
      <c r="I233" s="134">
        <v>0</v>
      </c>
      <c r="J233" s="135">
        <v>0</v>
      </c>
      <c r="K233" s="135">
        <v>1</v>
      </c>
      <c r="L233" s="135">
        <v>0</v>
      </c>
      <c r="N233" s="134">
        <v>170.6</v>
      </c>
      <c r="O233" s="134">
        <f t="shared" si="6"/>
        <v>1.706</v>
      </c>
      <c r="P233" s="134">
        <v>214.1</v>
      </c>
      <c r="Q233" s="134">
        <f t="shared" si="7"/>
        <v>97.114126417000008</v>
      </c>
      <c r="R233" s="136">
        <f>Q233/(O233^2)</f>
        <v>33.36755263369475</v>
      </c>
      <c r="T233" s="134">
        <f>IF(AND($R233&gt;=35,$R233&lt;40),1,0)</f>
        <v>0</v>
      </c>
      <c r="U233" s="134">
        <f>IF($R233&gt;40,1,0)</f>
        <v>0</v>
      </c>
      <c r="V233" s="134">
        <f>E233+T233+U233</f>
        <v>1</v>
      </c>
    </row>
    <row r="234" spans="1:22" x14ac:dyDescent="0.2">
      <c r="A234" s="128">
        <v>10443</v>
      </c>
      <c r="B234" s="129">
        <v>26</v>
      </c>
      <c r="C234" s="129">
        <v>0</v>
      </c>
      <c r="D234" s="129">
        <v>1</v>
      </c>
      <c r="E234" s="129">
        <f>IF(AND($R234&gt;=30,$R234&lt;35),1,0)</f>
        <v>0</v>
      </c>
      <c r="F234" s="132">
        <v>3410.3300000000004</v>
      </c>
      <c r="G234" s="32"/>
      <c r="H234" s="32"/>
      <c r="I234" s="129">
        <v>0</v>
      </c>
      <c r="J234" s="130">
        <v>0</v>
      </c>
      <c r="K234" s="130">
        <v>1</v>
      </c>
      <c r="L234" s="130">
        <v>0</v>
      </c>
      <c r="N234" s="129">
        <v>166.79999999999998</v>
      </c>
      <c r="O234" s="129">
        <f t="shared" si="6"/>
        <v>1.6679999999999999</v>
      </c>
      <c r="P234" s="129">
        <v>126.89999999999999</v>
      </c>
      <c r="Q234" s="129">
        <f t="shared" si="7"/>
        <v>57.560871753000001</v>
      </c>
      <c r="R234" s="131">
        <f>Q234/(O234^2)</f>
        <v>20.688798512628747</v>
      </c>
      <c r="T234" s="129">
        <f>IF(AND($R234&gt;=35,$R234&lt;40),1,0)</f>
        <v>0</v>
      </c>
      <c r="U234" s="129">
        <f>IF($R234&gt;40,1,0)</f>
        <v>0</v>
      </c>
      <c r="V234" s="129">
        <f>E234+T234+U234</f>
        <v>0</v>
      </c>
    </row>
    <row r="235" spans="1:22" x14ac:dyDescent="0.2">
      <c r="A235" s="133">
        <v>10447</v>
      </c>
      <c r="B235" s="134">
        <v>20</v>
      </c>
      <c r="C235" s="134">
        <v>1</v>
      </c>
      <c r="D235" s="134">
        <v>0</v>
      </c>
      <c r="E235" s="134">
        <f>IF(AND($R235&gt;=30,$R235&lt;35),1,0)</f>
        <v>1</v>
      </c>
      <c r="F235" s="137">
        <v>26125.679999999997</v>
      </c>
      <c r="G235" s="32"/>
      <c r="H235" s="32"/>
      <c r="I235" s="134">
        <v>0</v>
      </c>
      <c r="J235" s="135">
        <v>0</v>
      </c>
      <c r="K235" s="135">
        <v>0</v>
      </c>
      <c r="L235" s="135">
        <v>1</v>
      </c>
      <c r="N235" s="134">
        <v>174.7</v>
      </c>
      <c r="O235" s="134">
        <f t="shared" si="6"/>
        <v>1.7469999999999999</v>
      </c>
      <c r="P235" s="134">
        <v>207.1</v>
      </c>
      <c r="Q235" s="134">
        <f t="shared" si="7"/>
        <v>93.938979826999997</v>
      </c>
      <c r="R235" s="136">
        <f>Q235/(O235^2)</f>
        <v>30.779391485084091</v>
      </c>
      <c r="T235" s="134">
        <f>IF(AND($R235&gt;=35,$R235&lt;40),1,0)</f>
        <v>0</v>
      </c>
      <c r="U235" s="134">
        <f>IF($R235&gt;40,1,0)</f>
        <v>0</v>
      </c>
      <c r="V235" s="134">
        <f>E235+T235+U235</f>
        <v>1</v>
      </c>
    </row>
    <row r="236" spans="1:22" x14ac:dyDescent="0.2">
      <c r="A236" s="128">
        <v>10449</v>
      </c>
      <c r="B236" s="129">
        <v>39</v>
      </c>
      <c r="C236" s="129">
        <v>1</v>
      </c>
      <c r="D236" s="129">
        <v>3</v>
      </c>
      <c r="E236" s="129">
        <f>IF(AND($R236&gt;=30,$R236&lt;35),1,0)</f>
        <v>0</v>
      </c>
      <c r="F236" s="132">
        <v>21659.94</v>
      </c>
      <c r="G236" s="32"/>
      <c r="H236" s="32"/>
      <c r="I236" s="129">
        <v>0</v>
      </c>
      <c r="J236" s="130">
        <v>1</v>
      </c>
      <c r="K236" s="130">
        <v>0</v>
      </c>
      <c r="L236" s="130">
        <v>0</v>
      </c>
      <c r="N236" s="129">
        <v>167</v>
      </c>
      <c r="O236" s="129">
        <f t="shared" si="6"/>
        <v>1.67</v>
      </c>
      <c r="P236" s="129">
        <v>168.29999999999998</v>
      </c>
      <c r="Q236" s="129">
        <f t="shared" si="7"/>
        <v>76.339595871</v>
      </c>
      <c r="R236" s="131">
        <f>Q236/(O236^2)</f>
        <v>27.372654405321097</v>
      </c>
      <c r="T236" s="129">
        <f>IF(AND($R236&gt;=35,$R236&lt;40),1,0)</f>
        <v>0</v>
      </c>
      <c r="U236" s="129">
        <f>IF($R236&gt;40,1,0)</f>
        <v>0</v>
      </c>
      <c r="V236" s="129">
        <f>E236+T236+U236</f>
        <v>0</v>
      </c>
    </row>
    <row r="237" spans="1:22" x14ac:dyDescent="0.2">
      <c r="A237" s="133">
        <v>10453</v>
      </c>
      <c r="B237" s="134">
        <v>49</v>
      </c>
      <c r="C237" s="134">
        <v>0</v>
      </c>
      <c r="D237" s="134">
        <v>0</v>
      </c>
      <c r="E237" s="134">
        <f>IF(AND($R237&gt;=30,$R237&lt;35),1,0)</f>
        <v>0</v>
      </c>
      <c r="F237" s="137">
        <v>8988.16</v>
      </c>
      <c r="G237" s="32"/>
      <c r="H237" s="32"/>
      <c r="I237" s="134">
        <v>0</v>
      </c>
      <c r="J237" s="135">
        <v>0</v>
      </c>
      <c r="K237" s="135">
        <v>0</v>
      </c>
      <c r="L237" s="135">
        <v>0</v>
      </c>
      <c r="N237" s="134">
        <v>163.19999999999999</v>
      </c>
      <c r="O237" s="134">
        <f t="shared" si="6"/>
        <v>1.6319999999999999</v>
      </c>
      <c r="P237" s="134">
        <v>246.1</v>
      </c>
      <c r="Q237" s="134">
        <f t="shared" si="7"/>
        <v>111.62908225700001</v>
      </c>
      <c r="R237" s="136">
        <f>Q237/(O237^2)</f>
        <v>41.911870681123254</v>
      </c>
      <c r="T237" s="134">
        <f>IF(AND($R237&gt;=35,$R237&lt;40),1,0)</f>
        <v>0</v>
      </c>
      <c r="U237" s="134">
        <f>IF($R237&gt;40,1,0)</f>
        <v>1</v>
      </c>
      <c r="V237" s="134">
        <f>E237+T237+U237</f>
        <v>1</v>
      </c>
    </row>
    <row r="238" spans="1:22" x14ac:dyDescent="0.2">
      <c r="A238" s="128">
        <v>10454</v>
      </c>
      <c r="B238" s="129">
        <v>54</v>
      </c>
      <c r="C238" s="129">
        <v>0</v>
      </c>
      <c r="D238" s="129">
        <v>3</v>
      </c>
      <c r="E238" s="129">
        <f>IF(AND($R238&gt;=30,$R238&lt;35),1,0)</f>
        <v>0</v>
      </c>
      <c r="F238" s="132">
        <v>12475.36</v>
      </c>
      <c r="G238" s="32"/>
      <c r="H238" s="32"/>
      <c r="I238" s="129">
        <v>0</v>
      </c>
      <c r="J238" s="130">
        <v>0</v>
      </c>
      <c r="K238" s="130">
        <v>0</v>
      </c>
      <c r="L238" s="130">
        <v>0</v>
      </c>
      <c r="N238" s="129">
        <v>152.29999999999998</v>
      </c>
      <c r="O238" s="129">
        <f t="shared" si="6"/>
        <v>1.5229999999999999</v>
      </c>
      <c r="P238" s="129">
        <v>122.6</v>
      </c>
      <c r="Q238" s="129">
        <f t="shared" si="7"/>
        <v>55.610424561999999</v>
      </c>
      <c r="R238" s="131">
        <f>Q238/(O238^2)</f>
        <v>23.974877900642763</v>
      </c>
      <c r="T238" s="129">
        <f>IF(AND($R238&gt;=35,$R238&lt;40),1,0)</f>
        <v>0</v>
      </c>
      <c r="U238" s="129">
        <f>IF($R238&gt;40,1,0)</f>
        <v>0</v>
      </c>
      <c r="V238" s="129">
        <f>E238+T238+U238</f>
        <v>0</v>
      </c>
    </row>
    <row r="239" spans="1:22" x14ac:dyDescent="0.2">
      <c r="A239" s="133">
        <v>10457</v>
      </c>
      <c r="B239" s="134">
        <v>48</v>
      </c>
      <c r="C239" s="134">
        <v>0</v>
      </c>
      <c r="D239" s="134">
        <v>4</v>
      </c>
      <c r="E239" s="134">
        <f>IF(AND($R239&gt;=30,$R239&lt;35),1,0)</f>
        <v>1</v>
      </c>
      <c r="F239" s="137">
        <v>11033.67</v>
      </c>
      <c r="G239" s="32"/>
      <c r="H239" s="32"/>
      <c r="I239" s="134">
        <v>0</v>
      </c>
      <c r="J239" s="135">
        <v>0</v>
      </c>
      <c r="K239" s="135">
        <v>0</v>
      </c>
      <c r="L239" s="135">
        <v>0</v>
      </c>
      <c r="N239" s="134">
        <v>151.69999999999999</v>
      </c>
      <c r="O239" s="134">
        <f t="shared" si="6"/>
        <v>1.5169999999999999</v>
      </c>
      <c r="P239" s="134">
        <v>176.6</v>
      </c>
      <c r="Q239" s="134">
        <f t="shared" si="7"/>
        <v>80.104412542000006</v>
      </c>
      <c r="R239" s="136">
        <f>Q239/(O239^2)</f>
        <v>34.808497560280351</v>
      </c>
      <c r="T239" s="134">
        <f>IF(AND($R239&gt;=35,$R239&lt;40),1,0)</f>
        <v>0</v>
      </c>
      <c r="U239" s="134">
        <f>IF($R239&gt;40,1,0)</f>
        <v>0</v>
      </c>
      <c r="V239" s="134">
        <f>E239+T239+U239</f>
        <v>1</v>
      </c>
    </row>
    <row r="240" spans="1:22" x14ac:dyDescent="0.2">
      <c r="A240" s="128">
        <v>10458</v>
      </c>
      <c r="B240" s="129">
        <v>18</v>
      </c>
      <c r="C240" s="129">
        <v>1</v>
      </c>
      <c r="D240" s="129">
        <v>0</v>
      </c>
      <c r="E240" s="129">
        <f>IF(AND($R240&gt;=30,$R240&lt;35),1,0)</f>
        <v>1</v>
      </c>
      <c r="F240" s="132">
        <v>38792.69</v>
      </c>
      <c r="G240" s="32"/>
      <c r="H240" s="32"/>
      <c r="I240" s="129">
        <v>0</v>
      </c>
      <c r="J240" s="130">
        <v>0</v>
      </c>
      <c r="K240" s="130">
        <v>0</v>
      </c>
      <c r="L240" s="130">
        <v>1</v>
      </c>
      <c r="N240" s="129">
        <v>171.29999999999998</v>
      </c>
      <c r="O240" s="129">
        <f t="shared" si="6"/>
        <v>1.7129999999999999</v>
      </c>
      <c r="P240" s="129">
        <v>221.29999999999998</v>
      </c>
      <c r="Q240" s="129">
        <f t="shared" si="7"/>
        <v>100.37999148099999</v>
      </c>
      <c r="R240" s="131">
        <f>Q240/(O240^2)</f>
        <v>34.2083737529261</v>
      </c>
      <c r="T240" s="129">
        <f>IF(AND($R240&gt;=35,$R240&lt;40),1,0)</f>
        <v>0</v>
      </c>
      <c r="U240" s="129">
        <f>IF($R240&gt;40,1,0)</f>
        <v>0</v>
      </c>
      <c r="V240" s="129">
        <f>E240+T240+U240</f>
        <v>1</v>
      </c>
    </row>
    <row r="241" spans="1:22" x14ac:dyDescent="0.2">
      <c r="A241" s="133">
        <v>10460</v>
      </c>
      <c r="B241" s="134">
        <v>33</v>
      </c>
      <c r="C241" s="134">
        <v>0</v>
      </c>
      <c r="D241" s="134">
        <v>2</v>
      </c>
      <c r="E241" s="134">
        <f>IF(AND($R241&gt;=30,$R241&lt;35),1,0)</f>
        <v>1</v>
      </c>
      <c r="F241" s="137">
        <v>5375.04</v>
      </c>
      <c r="G241" s="32"/>
      <c r="H241" s="32"/>
      <c r="I241" s="134">
        <v>0</v>
      </c>
      <c r="J241" s="135">
        <v>0</v>
      </c>
      <c r="K241" s="135">
        <v>1</v>
      </c>
      <c r="L241" s="135">
        <v>0</v>
      </c>
      <c r="N241" s="134">
        <v>183.6</v>
      </c>
      <c r="O241" s="134">
        <f t="shared" si="6"/>
        <v>1.8359999999999999</v>
      </c>
      <c r="P241" s="134">
        <v>247.6</v>
      </c>
      <c r="Q241" s="134">
        <f t="shared" si="7"/>
        <v>112.309470812</v>
      </c>
      <c r="R241" s="136">
        <f>Q241/(O241^2)</f>
        <v>33.317394191929985</v>
      </c>
      <c r="T241" s="134">
        <f>IF(AND($R241&gt;=35,$R241&lt;40),1,0)</f>
        <v>0</v>
      </c>
      <c r="U241" s="134">
        <f>IF($R241&gt;40,1,0)</f>
        <v>0</v>
      </c>
      <c r="V241" s="134">
        <f>E241+T241+U241</f>
        <v>1</v>
      </c>
    </row>
    <row r="242" spans="1:22" x14ac:dyDescent="0.2">
      <c r="A242" s="128">
        <v>10462</v>
      </c>
      <c r="B242" s="129">
        <v>24</v>
      </c>
      <c r="C242" s="129">
        <v>0</v>
      </c>
      <c r="D242" s="129">
        <v>0</v>
      </c>
      <c r="E242" s="129">
        <f>IF(AND($R242&gt;=30,$R242&lt;35),1,0)</f>
        <v>1</v>
      </c>
      <c r="F242" s="132">
        <v>2480.98</v>
      </c>
      <c r="G242" s="32"/>
      <c r="H242" s="32"/>
      <c r="I242" s="129">
        <v>0</v>
      </c>
      <c r="J242" s="130">
        <v>0</v>
      </c>
      <c r="K242" s="130">
        <v>0</v>
      </c>
      <c r="L242" s="130">
        <v>1</v>
      </c>
      <c r="N242" s="129">
        <v>167.4</v>
      </c>
      <c r="O242" s="129">
        <f t="shared" si="6"/>
        <v>1.6740000000000002</v>
      </c>
      <c r="P242" s="129">
        <v>198.29999999999998</v>
      </c>
      <c r="Q242" s="129">
        <f t="shared" si="7"/>
        <v>89.947366970999994</v>
      </c>
      <c r="R242" s="131">
        <f>Q242/(O242^2)</f>
        <v>32.097968569477089</v>
      </c>
      <c r="T242" s="129">
        <f>IF(AND($R242&gt;=35,$R242&lt;40),1,0)</f>
        <v>0</v>
      </c>
      <c r="U242" s="129">
        <f>IF($R242&gt;40,1,0)</f>
        <v>0</v>
      </c>
      <c r="V242" s="129">
        <f>E242+T242+U242</f>
        <v>1</v>
      </c>
    </row>
    <row r="243" spans="1:22" x14ac:dyDescent="0.2">
      <c r="A243" s="133">
        <v>10463</v>
      </c>
      <c r="B243" s="134">
        <v>53</v>
      </c>
      <c r="C243" s="134">
        <v>0</v>
      </c>
      <c r="D243" s="134">
        <v>2</v>
      </c>
      <c r="E243" s="134">
        <f>IF(AND($R243&gt;=30,$R243&lt;35),1,0)</f>
        <v>0</v>
      </c>
      <c r="F243" s="137">
        <v>11729.68</v>
      </c>
      <c r="G243" s="32"/>
      <c r="H243" s="32"/>
      <c r="I243" s="134">
        <v>0</v>
      </c>
      <c r="J243" s="135">
        <v>1</v>
      </c>
      <c r="K243" s="135">
        <v>0</v>
      </c>
      <c r="L243" s="135">
        <v>0</v>
      </c>
      <c r="N243" s="134">
        <v>160.6</v>
      </c>
      <c r="O243" s="134">
        <f t="shared" si="6"/>
        <v>1.6059999999999999</v>
      </c>
      <c r="P243" s="134">
        <v>158.29999999999998</v>
      </c>
      <c r="Q243" s="134">
        <f t="shared" si="7"/>
        <v>71.803672171000002</v>
      </c>
      <c r="R243" s="136">
        <f>Q243/(O243^2)</f>
        <v>27.839124520206767</v>
      </c>
      <c r="T243" s="134">
        <f>IF(AND($R243&gt;=35,$R243&lt;40),1,0)</f>
        <v>0</v>
      </c>
      <c r="U243" s="134">
        <f>IF($R243&gt;40,1,0)</f>
        <v>0</v>
      </c>
      <c r="V243" s="134">
        <f>E243+T243+U243</f>
        <v>0</v>
      </c>
    </row>
    <row r="244" spans="1:22" x14ac:dyDescent="0.2">
      <c r="A244" s="128">
        <v>10464</v>
      </c>
      <c r="B244" s="129">
        <v>44</v>
      </c>
      <c r="C244" s="129">
        <v>0</v>
      </c>
      <c r="D244" s="129">
        <v>1</v>
      </c>
      <c r="E244" s="129">
        <f>IF(AND($R244&gt;=30,$R244&lt;35),1,0)</f>
        <v>1</v>
      </c>
      <c r="F244" s="132">
        <v>7627</v>
      </c>
      <c r="G244" s="32"/>
      <c r="H244" s="32"/>
      <c r="I244" s="129">
        <v>0</v>
      </c>
      <c r="J244" s="130">
        <v>0</v>
      </c>
      <c r="K244" s="130">
        <v>1</v>
      </c>
      <c r="L244" s="130">
        <v>0</v>
      </c>
      <c r="N244" s="129">
        <v>164.4</v>
      </c>
      <c r="O244" s="129">
        <f t="shared" si="6"/>
        <v>1.6440000000000001</v>
      </c>
      <c r="P244" s="129">
        <v>186.7</v>
      </c>
      <c r="Q244" s="129">
        <f t="shared" si="7"/>
        <v>84.685695479000003</v>
      </c>
      <c r="R244" s="131">
        <f>Q244/(O244^2)</f>
        <v>31.333321300711575</v>
      </c>
      <c r="T244" s="129">
        <f>IF(AND($R244&gt;=35,$R244&lt;40),1,0)</f>
        <v>0</v>
      </c>
      <c r="U244" s="129">
        <f>IF($R244&gt;40,1,0)</f>
        <v>0</v>
      </c>
      <c r="V244" s="129">
        <f>E244+T244+U244</f>
        <v>1</v>
      </c>
    </row>
    <row r="245" spans="1:22" x14ac:dyDescent="0.2">
      <c r="A245" s="133">
        <v>10465</v>
      </c>
      <c r="B245" s="134">
        <v>28</v>
      </c>
      <c r="C245" s="134">
        <v>0</v>
      </c>
      <c r="D245" s="134">
        <v>0</v>
      </c>
      <c r="E245" s="134">
        <f>IF(AND($R245&gt;=30,$R245&lt;35),1,0)</f>
        <v>1</v>
      </c>
      <c r="F245" s="137">
        <v>3171.6200000000003</v>
      </c>
      <c r="G245" s="32"/>
      <c r="H245" s="32"/>
      <c r="I245" s="134">
        <v>0</v>
      </c>
      <c r="J245" s="135">
        <v>0</v>
      </c>
      <c r="K245" s="135">
        <v>0</v>
      </c>
      <c r="L245" s="135">
        <v>1</v>
      </c>
      <c r="N245" s="134">
        <v>162</v>
      </c>
      <c r="O245" s="134">
        <f t="shared" si="6"/>
        <v>1.62</v>
      </c>
      <c r="P245" s="134">
        <v>186.29999999999998</v>
      </c>
      <c r="Q245" s="134">
        <f t="shared" si="7"/>
        <v>84.504258530999991</v>
      </c>
      <c r="R245" s="136">
        <f>Q245/(O245^2)</f>
        <v>32.199458364197518</v>
      </c>
      <c r="T245" s="134">
        <f>IF(AND($R245&gt;=35,$R245&lt;40),1,0)</f>
        <v>0</v>
      </c>
      <c r="U245" s="134">
        <f>IF($R245&gt;40,1,0)</f>
        <v>0</v>
      </c>
      <c r="V245" s="134">
        <f>E245+T245+U245</f>
        <v>1</v>
      </c>
    </row>
    <row r="246" spans="1:22" x14ac:dyDescent="0.2">
      <c r="A246" s="128">
        <v>10466</v>
      </c>
      <c r="B246" s="129">
        <v>47</v>
      </c>
      <c r="C246" s="129">
        <v>0</v>
      </c>
      <c r="D246" s="129">
        <v>1</v>
      </c>
      <c r="E246" s="129">
        <f>IF(AND($R246&gt;=30,$R246&lt;35),1,0)</f>
        <v>0</v>
      </c>
      <c r="F246" s="132">
        <v>8556.91</v>
      </c>
      <c r="G246" s="32"/>
      <c r="H246" s="32"/>
      <c r="I246" s="129">
        <v>0</v>
      </c>
      <c r="J246" s="130">
        <v>0</v>
      </c>
      <c r="K246" s="130">
        <v>1</v>
      </c>
      <c r="L246" s="130">
        <v>0</v>
      </c>
      <c r="N246" s="129">
        <v>185.79999999999998</v>
      </c>
      <c r="O246" s="129">
        <f t="shared" si="6"/>
        <v>1.8579999999999999</v>
      </c>
      <c r="P246" s="129">
        <v>283.8</v>
      </c>
      <c r="Q246" s="129">
        <f t="shared" si="7"/>
        <v>128.72951460600001</v>
      </c>
      <c r="R246" s="131">
        <f>Q246/(O246^2)</f>
        <v>37.289513072380117</v>
      </c>
      <c r="T246" s="129">
        <f>IF(AND($R246&gt;=35,$R246&lt;40),1,0)</f>
        <v>1</v>
      </c>
      <c r="U246" s="129">
        <f>IF($R246&gt;40,1,0)</f>
        <v>0</v>
      </c>
      <c r="V246" s="129">
        <f>E246+T246+U246</f>
        <v>1</v>
      </c>
    </row>
    <row r="247" spans="1:22" x14ac:dyDescent="0.2">
      <c r="A247" s="133">
        <v>10467</v>
      </c>
      <c r="B247" s="134">
        <v>42</v>
      </c>
      <c r="C247" s="134">
        <v>1</v>
      </c>
      <c r="D247" s="134">
        <v>0</v>
      </c>
      <c r="E247" s="134">
        <f>IF(AND($R247&gt;=30,$R247&lt;35),1,0)</f>
        <v>0</v>
      </c>
      <c r="F247" s="137">
        <v>19964.75</v>
      </c>
      <c r="G247" s="32"/>
      <c r="H247" s="32"/>
      <c r="I247" s="134">
        <v>0</v>
      </c>
      <c r="J247" s="135">
        <v>1</v>
      </c>
      <c r="K247" s="135">
        <v>0</v>
      </c>
      <c r="L247" s="135">
        <v>0</v>
      </c>
      <c r="N247" s="134">
        <v>171.29999999999998</v>
      </c>
      <c r="O247" s="134">
        <f t="shared" si="6"/>
        <v>1.7129999999999999</v>
      </c>
      <c r="P247" s="134">
        <v>173.4</v>
      </c>
      <c r="Q247" s="134">
        <f t="shared" si="7"/>
        <v>78.652916958000006</v>
      </c>
      <c r="R247" s="136">
        <f>Q247/(O247^2)</f>
        <v>26.804030767091671</v>
      </c>
      <c r="T247" s="134">
        <f>IF(AND($R247&gt;=35,$R247&lt;40),1,0)</f>
        <v>0</v>
      </c>
      <c r="U247" s="134">
        <f>IF($R247&gt;40,1,0)</f>
        <v>0</v>
      </c>
      <c r="V247" s="134">
        <f>E247+T247+U247</f>
        <v>0</v>
      </c>
    </row>
    <row r="248" spans="1:22" x14ac:dyDescent="0.2">
      <c r="A248" s="128">
        <v>10468</v>
      </c>
      <c r="B248" s="129">
        <v>42</v>
      </c>
      <c r="C248" s="129">
        <v>0</v>
      </c>
      <c r="D248" s="129">
        <v>2</v>
      </c>
      <c r="E248" s="129">
        <f>IF(AND($R248&gt;=30,$R248&lt;35),1,0)</f>
        <v>1</v>
      </c>
      <c r="F248" s="132">
        <v>7640.31</v>
      </c>
      <c r="G248" s="32"/>
      <c r="H248" s="32"/>
      <c r="I248" s="129">
        <v>0</v>
      </c>
      <c r="J248" s="130">
        <v>0</v>
      </c>
      <c r="K248" s="130">
        <v>0</v>
      </c>
      <c r="L248" s="130">
        <v>1</v>
      </c>
      <c r="N248" s="129">
        <v>169.29999999999998</v>
      </c>
      <c r="O248" s="129">
        <f t="shared" si="6"/>
        <v>1.6929999999999998</v>
      </c>
      <c r="P248" s="129">
        <v>192.7</v>
      </c>
      <c r="Q248" s="129">
        <f t="shared" si="7"/>
        <v>87.407249699000005</v>
      </c>
      <c r="R248" s="131">
        <f>Q248/(O248^2)</f>
        <v>30.495344158515195</v>
      </c>
      <c r="T248" s="129">
        <f>IF(AND($R248&gt;=35,$R248&lt;40),1,0)</f>
        <v>0</v>
      </c>
      <c r="U248" s="129">
        <f>IF($R248&gt;40,1,0)</f>
        <v>0</v>
      </c>
      <c r="V248" s="129">
        <f>E248+T248+U248</f>
        <v>1</v>
      </c>
    </row>
    <row r="249" spans="1:22" x14ac:dyDescent="0.2">
      <c r="A249" s="133">
        <v>10469</v>
      </c>
      <c r="B249" s="134">
        <v>33</v>
      </c>
      <c r="C249" s="134">
        <v>0</v>
      </c>
      <c r="D249" s="134">
        <v>1</v>
      </c>
      <c r="E249" s="134">
        <f>IF(AND($R249&gt;=30,$R249&lt;35),1,0)</f>
        <v>0</v>
      </c>
      <c r="F249" s="137">
        <v>4779.6100000000006</v>
      </c>
      <c r="G249" s="32"/>
      <c r="H249" s="32"/>
      <c r="I249" s="134">
        <v>0</v>
      </c>
      <c r="J249" s="135">
        <v>0</v>
      </c>
      <c r="K249" s="135">
        <v>0</v>
      </c>
      <c r="L249" s="135">
        <v>1</v>
      </c>
      <c r="N249" s="134">
        <v>167.79999999999998</v>
      </c>
      <c r="O249" s="134">
        <f t="shared" si="6"/>
        <v>1.6779999999999999</v>
      </c>
      <c r="P249" s="134">
        <v>166.9</v>
      </c>
      <c r="Q249" s="134">
        <f t="shared" si="7"/>
        <v>75.704566553000006</v>
      </c>
      <c r="R249" s="136">
        <f>Q249/(O249^2)</f>
        <v>26.886741038056833</v>
      </c>
      <c r="T249" s="134">
        <f>IF(AND($R249&gt;=35,$R249&lt;40),1,0)</f>
        <v>0</v>
      </c>
      <c r="U249" s="134">
        <f>IF($R249&gt;40,1,0)</f>
        <v>0</v>
      </c>
      <c r="V249" s="134">
        <f>E249+T249+U249</f>
        <v>0</v>
      </c>
    </row>
    <row r="250" spans="1:22" x14ac:dyDescent="0.2">
      <c r="A250" s="128">
        <v>10471</v>
      </c>
      <c r="B250" s="129">
        <v>51</v>
      </c>
      <c r="C250" s="129">
        <v>1</v>
      </c>
      <c r="D250" s="129">
        <v>3</v>
      </c>
      <c r="E250" s="129">
        <f>IF(AND($R250&gt;=30,$R250&lt;35),1,0)</f>
        <v>1</v>
      </c>
      <c r="F250" s="132">
        <v>46255.12</v>
      </c>
      <c r="G250" s="32"/>
      <c r="H250" s="32"/>
      <c r="I250" s="129">
        <v>0</v>
      </c>
      <c r="J250" s="130">
        <v>1</v>
      </c>
      <c r="K250" s="130">
        <v>0</v>
      </c>
      <c r="L250" s="130">
        <v>0</v>
      </c>
      <c r="N250" s="129">
        <v>182.6</v>
      </c>
      <c r="O250" s="129">
        <f t="shared" si="6"/>
        <v>1.8259999999999998</v>
      </c>
      <c r="P250" s="129">
        <v>236.7</v>
      </c>
      <c r="Q250" s="129">
        <f t="shared" si="7"/>
        <v>107.36531397900001</v>
      </c>
      <c r="R250" s="131">
        <f>Q250/(O250^2)</f>
        <v>32.200487895723093</v>
      </c>
      <c r="T250" s="129">
        <f>IF(AND($R250&gt;=35,$R250&lt;40),1,0)</f>
        <v>0</v>
      </c>
      <c r="U250" s="129">
        <f>IF($R250&gt;40,1,0)</f>
        <v>0</v>
      </c>
      <c r="V250" s="129">
        <f>E250+T250+U250</f>
        <v>1</v>
      </c>
    </row>
    <row r="251" spans="1:22" x14ac:dyDescent="0.2">
      <c r="A251" s="133">
        <v>10473</v>
      </c>
      <c r="B251" s="134">
        <v>41</v>
      </c>
      <c r="C251" s="134">
        <v>0</v>
      </c>
      <c r="D251" s="134">
        <v>3</v>
      </c>
      <c r="E251" s="134">
        <f>IF(AND($R251&gt;=30,$R251&lt;35),1,0)</f>
        <v>0</v>
      </c>
      <c r="F251" s="137">
        <v>8538.2900000000009</v>
      </c>
      <c r="G251" s="32"/>
      <c r="H251" s="32"/>
      <c r="I251" s="134">
        <v>0</v>
      </c>
      <c r="J251" s="135">
        <v>1</v>
      </c>
      <c r="K251" s="135">
        <v>0</v>
      </c>
      <c r="L251" s="135">
        <v>0</v>
      </c>
      <c r="N251" s="134">
        <v>158.79999999999998</v>
      </c>
      <c r="O251" s="134">
        <f t="shared" si="6"/>
        <v>1.5879999999999999</v>
      </c>
      <c r="P251" s="134">
        <v>157.29999999999998</v>
      </c>
      <c r="Q251" s="134">
        <f t="shared" si="7"/>
        <v>71.350079800999993</v>
      </c>
      <c r="R251" s="136">
        <f>Q251/(O251^2)</f>
        <v>28.293942525886848</v>
      </c>
      <c r="T251" s="134">
        <f>IF(AND($R251&gt;=35,$R251&lt;40),1,0)</f>
        <v>0</v>
      </c>
      <c r="U251" s="134">
        <f>IF($R251&gt;40,1,0)</f>
        <v>0</v>
      </c>
      <c r="V251" s="134">
        <f>E251+T251+U251</f>
        <v>0</v>
      </c>
    </row>
    <row r="252" spans="1:22" x14ac:dyDescent="0.2">
      <c r="A252" s="128">
        <v>10474</v>
      </c>
      <c r="B252" s="129">
        <v>49</v>
      </c>
      <c r="C252" s="129">
        <v>0</v>
      </c>
      <c r="D252" s="129">
        <v>1</v>
      </c>
      <c r="E252" s="129">
        <f>IF(AND($R252&gt;=30,$R252&lt;35),1,0)</f>
        <v>0</v>
      </c>
      <c r="F252" s="132">
        <v>9778.35</v>
      </c>
      <c r="G252" s="32"/>
      <c r="H252" s="32"/>
      <c r="I252" s="129">
        <v>0</v>
      </c>
      <c r="J252" s="130">
        <v>1</v>
      </c>
      <c r="K252" s="130">
        <v>0</v>
      </c>
      <c r="L252" s="130">
        <v>0</v>
      </c>
      <c r="N252" s="129">
        <v>156.69999999999999</v>
      </c>
      <c r="O252" s="129">
        <f t="shared" si="6"/>
        <v>1.5669999999999999</v>
      </c>
      <c r="P252" s="129">
        <v>131.19999999999999</v>
      </c>
      <c r="Q252" s="129">
        <f t="shared" si="7"/>
        <v>59.511318943999996</v>
      </c>
      <c r="R252" s="131">
        <f>Q252/(O252^2)</f>
        <v>24.236035650740035</v>
      </c>
      <c r="T252" s="129">
        <f>IF(AND($R252&gt;=35,$R252&lt;40),1,0)</f>
        <v>0</v>
      </c>
      <c r="U252" s="129">
        <f>IF($R252&gt;40,1,0)</f>
        <v>0</v>
      </c>
      <c r="V252" s="129">
        <f>E252+T252+U252</f>
        <v>0</v>
      </c>
    </row>
    <row r="253" spans="1:22" x14ac:dyDescent="0.2">
      <c r="A253" s="133">
        <v>10480</v>
      </c>
      <c r="B253" s="134">
        <v>62</v>
      </c>
      <c r="C253" s="134">
        <v>0</v>
      </c>
      <c r="D253" s="134">
        <v>0</v>
      </c>
      <c r="E253" s="134">
        <f>IF(AND($R253&gt;=30,$R253&lt;35),1,0)</f>
        <v>1</v>
      </c>
      <c r="F253" s="137">
        <v>13470.81</v>
      </c>
      <c r="G253" s="32"/>
      <c r="H253" s="32"/>
      <c r="I253" s="134">
        <v>0</v>
      </c>
      <c r="J253" s="135">
        <v>0</v>
      </c>
      <c r="K253" s="135">
        <v>0</v>
      </c>
      <c r="L253" s="135">
        <v>1</v>
      </c>
      <c r="N253" s="134">
        <v>162.5</v>
      </c>
      <c r="O253" s="134">
        <f t="shared" si="6"/>
        <v>1.625</v>
      </c>
      <c r="P253" s="134">
        <v>182.9</v>
      </c>
      <c r="Q253" s="134">
        <f t="shared" si="7"/>
        <v>82.962044473000006</v>
      </c>
      <c r="R253" s="136">
        <f>Q253/(O253^2)</f>
        <v>31.417578972023669</v>
      </c>
      <c r="T253" s="134">
        <f>IF(AND($R253&gt;=35,$R253&lt;40),1,0)</f>
        <v>0</v>
      </c>
      <c r="U253" s="134">
        <f>IF($R253&gt;40,1,0)</f>
        <v>0</v>
      </c>
      <c r="V253" s="134">
        <f>E253+T253+U253</f>
        <v>1</v>
      </c>
    </row>
    <row r="254" spans="1:22" x14ac:dyDescent="0.2">
      <c r="A254" s="128">
        <v>10484</v>
      </c>
      <c r="B254" s="129">
        <v>58</v>
      </c>
      <c r="C254" s="129">
        <v>0</v>
      </c>
      <c r="D254" s="129">
        <v>0</v>
      </c>
      <c r="E254" s="129">
        <f>IF(AND($R254&gt;=30,$R254&lt;35),1,0)</f>
        <v>0</v>
      </c>
      <c r="F254" s="132">
        <v>12224.36</v>
      </c>
      <c r="G254" s="32"/>
      <c r="H254" s="32"/>
      <c r="I254" s="129">
        <v>0</v>
      </c>
      <c r="J254" s="130">
        <v>0</v>
      </c>
      <c r="K254" s="130">
        <v>0</v>
      </c>
      <c r="L254" s="130">
        <v>0</v>
      </c>
      <c r="N254" s="129">
        <v>163.5</v>
      </c>
      <c r="O254" s="129">
        <f t="shared" si="6"/>
        <v>1.635</v>
      </c>
      <c r="P254" s="129">
        <v>221.5</v>
      </c>
      <c r="Q254" s="129">
        <f t="shared" si="7"/>
        <v>100.470709955</v>
      </c>
      <c r="R254" s="131">
        <f>Q254/(O254^2)</f>
        <v>37.584082879293739</v>
      </c>
      <c r="T254" s="129">
        <f>IF(AND($R254&gt;=35,$R254&lt;40),1,0)</f>
        <v>1</v>
      </c>
      <c r="U254" s="129">
        <f>IF($R254&gt;40,1,0)</f>
        <v>0</v>
      </c>
      <c r="V254" s="129">
        <f>E254+T254+U254</f>
        <v>1</v>
      </c>
    </row>
    <row r="255" spans="1:22" x14ac:dyDescent="0.2">
      <c r="A255" s="133">
        <v>10485</v>
      </c>
      <c r="B255" s="134">
        <v>61</v>
      </c>
      <c r="C255" s="134">
        <v>0</v>
      </c>
      <c r="D255" s="134">
        <v>0</v>
      </c>
      <c r="E255" s="134">
        <f>IF(AND($R255&gt;=30,$R255&lt;35),1,0)</f>
        <v>1</v>
      </c>
      <c r="F255" s="137">
        <v>13041.93</v>
      </c>
      <c r="G255" s="32"/>
      <c r="H255" s="32"/>
      <c r="I255" s="134">
        <v>0</v>
      </c>
      <c r="J255" s="135">
        <v>0</v>
      </c>
      <c r="K255" s="135">
        <v>1</v>
      </c>
      <c r="L255" s="135">
        <v>0</v>
      </c>
      <c r="N255" s="134">
        <v>176.1</v>
      </c>
      <c r="O255" s="134">
        <f t="shared" si="6"/>
        <v>1.7609999999999999</v>
      </c>
      <c r="P255" s="134">
        <v>224</v>
      </c>
      <c r="Q255" s="134">
        <f t="shared" si="7"/>
        <v>101.60469088000001</v>
      </c>
      <c r="R255" s="136">
        <f>Q255/(O255^2)</f>
        <v>32.763858901345678</v>
      </c>
      <c r="T255" s="134">
        <f>IF(AND($R255&gt;=35,$R255&lt;40),1,0)</f>
        <v>0</v>
      </c>
      <c r="U255" s="134">
        <f>IF($R255&gt;40,1,0)</f>
        <v>0</v>
      </c>
      <c r="V255" s="134">
        <f>E255+T255+U255</f>
        <v>1</v>
      </c>
    </row>
    <row r="256" spans="1:22" x14ac:dyDescent="0.2">
      <c r="A256" s="128">
        <v>10487</v>
      </c>
      <c r="B256" s="129">
        <v>29</v>
      </c>
      <c r="C256" s="129">
        <v>0</v>
      </c>
      <c r="D256" s="129">
        <v>2</v>
      </c>
      <c r="E256" s="129">
        <f>IF(AND($R256&gt;=30,$R256&lt;35),1,0)</f>
        <v>0</v>
      </c>
      <c r="F256" s="132">
        <v>4529.4800000000005</v>
      </c>
      <c r="G256" s="32"/>
      <c r="H256" s="32"/>
      <c r="I256" s="129">
        <v>0</v>
      </c>
      <c r="J256" s="130">
        <v>0</v>
      </c>
      <c r="K256" s="130">
        <v>1</v>
      </c>
      <c r="L256" s="130">
        <v>0</v>
      </c>
      <c r="N256" s="129">
        <v>164.4</v>
      </c>
      <c r="O256" s="129">
        <f t="shared" si="6"/>
        <v>1.6440000000000001</v>
      </c>
      <c r="P256" s="129">
        <v>165.9</v>
      </c>
      <c r="Q256" s="129">
        <f t="shared" si="7"/>
        <v>75.250974183000011</v>
      </c>
      <c r="R256" s="131">
        <f>Q256/(O256^2)</f>
        <v>27.842517427895288</v>
      </c>
      <c r="T256" s="129">
        <f>IF(AND($R256&gt;=35,$R256&lt;40),1,0)</f>
        <v>0</v>
      </c>
      <c r="U256" s="129">
        <f>IF($R256&gt;40,1,0)</f>
        <v>0</v>
      </c>
      <c r="V256" s="129">
        <f>E256+T256+U256</f>
        <v>0</v>
      </c>
    </row>
    <row r="257" spans="1:22" x14ac:dyDescent="0.2">
      <c r="A257" s="133">
        <v>10489</v>
      </c>
      <c r="B257" s="134">
        <v>19</v>
      </c>
      <c r="C257" s="134">
        <v>0</v>
      </c>
      <c r="D257" s="134">
        <v>1</v>
      </c>
      <c r="E257" s="134">
        <f>IF(AND($R257&gt;=30,$R257&lt;35),1,0)</f>
        <v>1</v>
      </c>
      <c r="F257" s="137">
        <v>2730.11</v>
      </c>
      <c r="G257" s="32"/>
      <c r="H257" s="32"/>
      <c r="I257" s="134">
        <v>0</v>
      </c>
      <c r="J257" s="135">
        <v>0</v>
      </c>
      <c r="K257" s="135">
        <v>0</v>
      </c>
      <c r="L257" s="135">
        <v>0</v>
      </c>
      <c r="N257" s="134">
        <v>156.79999999999998</v>
      </c>
      <c r="O257" s="134">
        <f t="shared" si="6"/>
        <v>1.5679999999999998</v>
      </c>
      <c r="P257" s="134">
        <v>185.29999999999998</v>
      </c>
      <c r="Q257" s="134">
        <f t="shared" si="7"/>
        <v>84.050666160999995</v>
      </c>
      <c r="R257" s="136">
        <f>Q257/(O257^2)</f>
        <v>34.186059422262211</v>
      </c>
      <c r="T257" s="134">
        <f>IF(AND($R257&gt;=35,$R257&lt;40),1,0)</f>
        <v>0</v>
      </c>
      <c r="U257" s="134">
        <f>IF($R257&gt;40,1,0)</f>
        <v>0</v>
      </c>
      <c r="V257" s="134">
        <f>E257+T257+U257</f>
        <v>1</v>
      </c>
    </row>
    <row r="258" spans="1:22" x14ac:dyDescent="0.2">
      <c r="A258" s="128">
        <v>10491</v>
      </c>
      <c r="B258" s="129">
        <v>58</v>
      </c>
      <c r="C258" s="129">
        <v>0</v>
      </c>
      <c r="D258" s="129">
        <v>0</v>
      </c>
      <c r="E258" s="129">
        <f>IF(AND($R258&gt;=30,$R258&lt;35),1,0)</f>
        <v>1</v>
      </c>
      <c r="F258" s="132">
        <v>12222.9</v>
      </c>
      <c r="G258" s="32"/>
      <c r="H258" s="32"/>
      <c r="I258" s="129">
        <v>0</v>
      </c>
      <c r="J258" s="130">
        <v>0</v>
      </c>
      <c r="K258" s="130">
        <v>0</v>
      </c>
      <c r="L258" s="130">
        <v>0</v>
      </c>
      <c r="N258" s="129">
        <v>169.6</v>
      </c>
      <c r="O258" s="129">
        <f t="shared" ref="O258:O321" si="8">N258/100</f>
        <v>1.696</v>
      </c>
      <c r="P258" s="129">
        <v>216.9</v>
      </c>
      <c r="Q258" s="129">
        <f t="shared" ref="Q258:Q321" si="9">P258*0.45359237</f>
        <v>98.38418505300001</v>
      </c>
      <c r="R258" s="131">
        <f>Q258/(O258^2)</f>
        <v>34.203740019871958</v>
      </c>
      <c r="T258" s="129">
        <f>IF(AND($R258&gt;=35,$R258&lt;40),1,0)</f>
        <v>0</v>
      </c>
      <c r="U258" s="129">
        <f>IF($R258&gt;40,1,0)</f>
        <v>0</v>
      </c>
      <c r="V258" s="129">
        <f>E258+T258+U258</f>
        <v>1</v>
      </c>
    </row>
    <row r="259" spans="1:22" x14ac:dyDescent="0.2">
      <c r="A259" s="133">
        <v>10492</v>
      </c>
      <c r="B259" s="134">
        <v>32</v>
      </c>
      <c r="C259" s="134">
        <v>0</v>
      </c>
      <c r="D259" s="134">
        <v>0</v>
      </c>
      <c r="E259" s="134">
        <f>IF(AND($R259&gt;=30,$R259&lt;35),1,0)</f>
        <v>0</v>
      </c>
      <c r="F259" s="137">
        <v>3994.1800000000003</v>
      </c>
      <c r="G259" s="32"/>
      <c r="H259" s="32"/>
      <c r="I259" s="134">
        <v>0</v>
      </c>
      <c r="J259" s="135">
        <v>0</v>
      </c>
      <c r="K259" s="135">
        <v>0</v>
      </c>
      <c r="L259" s="135">
        <v>1</v>
      </c>
      <c r="N259" s="134">
        <v>181.29999999999998</v>
      </c>
      <c r="O259" s="134">
        <f t="shared" si="8"/>
        <v>1.8129999999999997</v>
      </c>
      <c r="P259" s="134">
        <v>291.90000000000003</v>
      </c>
      <c r="Q259" s="134">
        <f t="shared" si="9"/>
        <v>132.40361280300002</v>
      </c>
      <c r="R259" s="136">
        <f>Q259/(O259^2)</f>
        <v>40.28136949359731</v>
      </c>
      <c r="T259" s="134">
        <f>IF(AND($R259&gt;=35,$R259&lt;40),1,0)</f>
        <v>0</v>
      </c>
      <c r="U259" s="134">
        <f>IF($R259&gt;40,1,0)</f>
        <v>1</v>
      </c>
      <c r="V259" s="134">
        <f>E259+T259+U259</f>
        <v>1</v>
      </c>
    </row>
    <row r="260" spans="1:22" x14ac:dyDescent="0.2">
      <c r="A260" s="128">
        <v>10494</v>
      </c>
      <c r="B260" s="129">
        <v>20</v>
      </c>
      <c r="C260" s="129">
        <v>1</v>
      </c>
      <c r="D260" s="129">
        <v>0</v>
      </c>
      <c r="E260" s="129">
        <f>IF(AND($R260&gt;=30,$R260&lt;35),1,0)</f>
        <v>1</v>
      </c>
      <c r="F260" s="132">
        <v>14711.75</v>
      </c>
      <c r="G260" s="32"/>
      <c r="H260" s="32"/>
      <c r="I260" s="129">
        <v>0</v>
      </c>
      <c r="J260" s="130">
        <v>0</v>
      </c>
      <c r="K260" s="130">
        <v>0</v>
      </c>
      <c r="L260" s="130">
        <v>0</v>
      </c>
      <c r="N260" s="129">
        <v>190.79999999999998</v>
      </c>
      <c r="O260" s="129">
        <f t="shared" si="8"/>
        <v>1.9079999999999999</v>
      </c>
      <c r="P260" s="129">
        <v>265.5</v>
      </c>
      <c r="Q260" s="129">
        <f t="shared" si="9"/>
        <v>120.42877423500001</v>
      </c>
      <c r="R260" s="131">
        <f>Q260/(O260^2)</f>
        <v>33.080611217416248</v>
      </c>
      <c r="T260" s="129">
        <f>IF(AND($R260&gt;=35,$R260&lt;40),1,0)</f>
        <v>0</v>
      </c>
      <c r="U260" s="129">
        <f>IF($R260&gt;40,1,0)</f>
        <v>0</v>
      </c>
      <c r="V260" s="129">
        <f>E260+T260+U260</f>
        <v>1</v>
      </c>
    </row>
    <row r="261" spans="1:22" x14ac:dyDescent="0.2">
      <c r="A261" s="133">
        <v>10496</v>
      </c>
      <c r="B261" s="134">
        <v>43</v>
      </c>
      <c r="C261" s="134">
        <v>1</v>
      </c>
      <c r="D261" s="134">
        <v>0</v>
      </c>
      <c r="E261" s="134">
        <f>IF(AND($R261&gt;=30,$R261&lt;35),1,0)</f>
        <v>0</v>
      </c>
      <c r="F261" s="137">
        <v>45863.21</v>
      </c>
      <c r="G261" s="32"/>
      <c r="H261" s="32"/>
      <c r="I261" s="134">
        <v>0</v>
      </c>
      <c r="J261" s="135">
        <v>0</v>
      </c>
      <c r="K261" s="135">
        <v>0</v>
      </c>
      <c r="L261" s="135">
        <v>1</v>
      </c>
      <c r="N261" s="134">
        <v>181.5</v>
      </c>
      <c r="O261" s="134">
        <f t="shared" si="8"/>
        <v>1.8149999999999999</v>
      </c>
      <c r="P261" s="134">
        <v>259.5</v>
      </c>
      <c r="Q261" s="134">
        <f t="shared" si="9"/>
        <v>117.707220015</v>
      </c>
      <c r="R261" s="136">
        <f>Q261/(O261^2)</f>
        <v>35.73138447282745</v>
      </c>
      <c r="T261" s="134">
        <f>IF(AND($R261&gt;=35,$R261&lt;40),1,0)</f>
        <v>1</v>
      </c>
      <c r="U261" s="134">
        <f>IF($R261&gt;40,1,0)</f>
        <v>0</v>
      </c>
      <c r="V261" s="134">
        <f>E261+T261+U261</f>
        <v>1</v>
      </c>
    </row>
    <row r="262" spans="1:22" x14ac:dyDescent="0.2">
      <c r="A262" s="128">
        <v>10498</v>
      </c>
      <c r="B262" s="129">
        <v>24</v>
      </c>
      <c r="C262" s="129">
        <v>0</v>
      </c>
      <c r="D262" s="129">
        <v>0</v>
      </c>
      <c r="E262" s="129">
        <f>IF(AND($R262&gt;=30,$R262&lt;35),1,0)</f>
        <v>0</v>
      </c>
      <c r="F262" s="132">
        <v>25081.769999999997</v>
      </c>
      <c r="G262" s="32"/>
      <c r="H262" s="32"/>
      <c r="I262" s="129">
        <v>0</v>
      </c>
      <c r="J262" s="130">
        <v>0</v>
      </c>
      <c r="K262" s="130">
        <v>0</v>
      </c>
      <c r="L262" s="130">
        <v>1</v>
      </c>
      <c r="N262" s="129">
        <v>158</v>
      </c>
      <c r="O262" s="129">
        <f t="shared" si="8"/>
        <v>1.58</v>
      </c>
      <c r="P262" s="129">
        <v>209</v>
      </c>
      <c r="Q262" s="129">
        <f t="shared" si="9"/>
        <v>94.800805330000003</v>
      </c>
      <c r="R262" s="131">
        <f>Q262/(O262^2)</f>
        <v>37.975006140842808</v>
      </c>
      <c r="T262" s="129">
        <f>IF(AND($R262&gt;=35,$R262&lt;40),1,0)</f>
        <v>1</v>
      </c>
      <c r="U262" s="129">
        <f>IF($R262&gt;40,1,0)</f>
        <v>0</v>
      </c>
      <c r="V262" s="129">
        <f>E262+T262+U262</f>
        <v>1</v>
      </c>
    </row>
    <row r="263" spans="1:22" x14ac:dyDescent="0.2">
      <c r="A263" s="133">
        <v>10504</v>
      </c>
      <c r="B263" s="134">
        <v>57</v>
      </c>
      <c r="C263" s="134">
        <v>0</v>
      </c>
      <c r="D263" s="134">
        <v>0</v>
      </c>
      <c r="E263" s="134">
        <f>IF(AND($R263&gt;=30,$R263&lt;35),1,0)</f>
        <v>0</v>
      </c>
      <c r="F263" s="137">
        <v>12029.29</v>
      </c>
      <c r="G263" s="32"/>
      <c r="H263" s="32"/>
      <c r="I263" s="134">
        <v>0</v>
      </c>
      <c r="J263" s="135">
        <v>1</v>
      </c>
      <c r="K263" s="135">
        <v>0</v>
      </c>
      <c r="L263" s="135">
        <v>0</v>
      </c>
      <c r="N263" s="134">
        <v>158.29999999999998</v>
      </c>
      <c r="O263" s="134">
        <f t="shared" si="8"/>
        <v>1.5829999999999997</v>
      </c>
      <c r="P263" s="134">
        <v>131.19999999999999</v>
      </c>
      <c r="Q263" s="134">
        <f t="shared" si="9"/>
        <v>59.511318943999996</v>
      </c>
      <c r="R263" s="136">
        <f>Q263/(O263^2)</f>
        <v>23.748585409808658</v>
      </c>
      <c r="T263" s="134">
        <f>IF(AND($R263&gt;=35,$R263&lt;40),1,0)</f>
        <v>0</v>
      </c>
      <c r="U263" s="134">
        <f>IF($R263&gt;40,1,0)</f>
        <v>0</v>
      </c>
      <c r="V263" s="134">
        <f>E263+T263+U263</f>
        <v>0</v>
      </c>
    </row>
    <row r="264" spans="1:22" x14ac:dyDescent="0.2">
      <c r="A264" s="128">
        <v>10505</v>
      </c>
      <c r="B264" s="129">
        <v>62</v>
      </c>
      <c r="C264" s="129">
        <v>0</v>
      </c>
      <c r="D264" s="129">
        <v>3</v>
      </c>
      <c r="E264" s="129">
        <f>IF(AND($R264&gt;=30,$R264&lt;35),1,0)</f>
        <v>0</v>
      </c>
      <c r="F264" s="132">
        <v>15612.2</v>
      </c>
      <c r="G264" s="32"/>
      <c r="H264" s="32"/>
      <c r="I264" s="129">
        <v>0</v>
      </c>
      <c r="J264" s="130">
        <v>0</v>
      </c>
      <c r="K264" s="130">
        <v>0</v>
      </c>
      <c r="L264" s="130">
        <v>0</v>
      </c>
      <c r="N264" s="129">
        <v>156.4</v>
      </c>
      <c r="O264" s="129">
        <f t="shared" si="8"/>
        <v>1.5640000000000001</v>
      </c>
      <c r="P264" s="129">
        <v>151</v>
      </c>
      <c r="Q264" s="129">
        <f t="shared" si="9"/>
        <v>68.492447870000007</v>
      </c>
      <c r="R264" s="131">
        <f>Q264/(O264^2)</f>
        <v>28.000719460724355</v>
      </c>
      <c r="T264" s="129">
        <f>IF(AND($R264&gt;=35,$R264&lt;40),1,0)</f>
        <v>0</v>
      </c>
      <c r="U264" s="129">
        <f>IF($R264&gt;40,1,0)</f>
        <v>0</v>
      </c>
      <c r="V264" s="129">
        <f>E264+T264+U264</f>
        <v>0</v>
      </c>
    </row>
    <row r="265" spans="1:22" x14ac:dyDescent="0.2">
      <c r="A265" s="133">
        <v>10506</v>
      </c>
      <c r="B265" s="134">
        <v>24</v>
      </c>
      <c r="C265" s="134">
        <v>0</v>
      </c>
      <c r="D265" s="134">
        <v>3</v>
      </c>
      <c r="E265" s="134">
        <f>IF(AND($R265&gt;=30,$R265&lt;35),1,0)</f>
        <v>0</v>
      </c>
      <c r="F265" s="137">
        <v>4618.08</v>
      </c>
      <c r="G265" s="32"/>
      <c r="H265" s="32"/>
      <c r="I265" s="134">
        <v>0</v>
      </c>
      <c r="J265" s="135">
        <v>0</v>
      </c>
      <c r="K265" s="135">
        <v>0</v>
      </c>
      <c r="L265" s="135">
        <v>0</v>
      </c>
      <c r="N265" s="134">
        <v>151.79999999999998</v>
      </c>
      <c r="O265" s="134">
        <f t="shared" si="8"/>
        <v>1.5179999999999998</v>
      </c>
      <c r="P265" s="134">
        <v>237.5</v>
      </c>
      <c r="Q265" s="134">
        <f t="shared" si="9"/>
        <v>107.728187875</v>
      </c>
      <c r="R265" s="136">
        <f>Q265/(O265^2)</f>
        <v>46.750451705142176</v>
      </c>
      <c r="T265" s="134">
        <f>IF(AND($R265&gt;=35,$R265&lt;40),1,0)</f>
        <v>0</v>
      </c>
      <c r="U265" s="134">
        <f>IF($R265&gt;40,1,0)</f>
        <v>1</v>
      </c>
      <c r="V265" s="134">
        <f>E265+T265+U265</f>
        <v>1</v>
      </c>
    </row>
    <row r="266" spans="1:22" x14ac:dyDescent="0.2">
      <c r="A266" s="128">
        <v>10510</v>
      </c>
      <c r="B266" s="129">
        <v>62</v>
      </c>
      <c r="C266" s="129">
        <v>0</v>
      </c>
      <c r="D266" s="129">
        <v>0</v>
      </c>
      <c r="E266" s="129">
        <f>IF(AND($R266&gt;=30,$R266&lt;35),1,0)</f>
        <v>1</v>
      </c>
      <c r="F266" s="132">
        <v>13462.52</v>
      </c>
      <c r="G266" s="32"/>
      <c r="H266" s="32"/>
      <c r="I266" s="129">
        <v>0</v>
      </c>
      <c r="J266" s="130">
        <v>0</v>
      </c>
      <c r="K266" s="130">
        <v>1</v>
      </c>
      <c r="L266" s="130">
        <v>0</v>
      </c>
      <c r="N266" s="129">
        <v>173.6</v>
      </c>
      <c r="O266" s="129">
        <f t="shared" si="8"/>
        <v>1.736</v>
      </c>
      <c r="P266" s="129">
        <v>223.6</v>
      </c>
      <c r="Q266" s="129">
        <f t="shared" si="9"/>
        <v>101.42325393200001</v>
      </c>
      <c r="R266" s="131">
        <f>Q266/(O266^2)</f>
        <v>33.654109084658842</v>
      </c>
      <c r="T266" s="129">
        <f>IF(AND($R266&gt;=35,$R266&lt;40),1,0)</f>
        <v>0</v>
      </c>
      <c r="U266" s="129">
        <f>IF($R266&gt;40,1,0)</f>
        <v>0</v>
      </c>
      <c r="V266" s="129">
        <f>E266+T266+U266</f>
        <v>1</v>
      </c>
    </row>
    <row r="267" spans="1:22" x14ac:dyDescent="0.2">
      <c r="A267" s="133">
        <v>10516</v>
      </c>
      <c r="B267" s="134">
        <v>19</v>
      </c>
      <c r="C267" s="134">
        <v>0</v>
      </c>
      <c r="D267" s="134">
        <v>0</v>
      </c>
      <c r="E267" s="134">
        <f>IF(AND($R267&gt;=30,$R267&lt;35),1,0)</f>
        <v>1</v>
      </c>
      <c r="F267" s="137">
        <v>1748.78</v>
      </c>
      <c r="G267" s="32"/>
      <c r="H267" s="32"/>
      <c r="I267" s="134">
        <v>0</v>
      </c>
      <c r="J267" s="135">
        <v>0</v>
      </c>
      <c r="K267" s="135">
        <v>1</v>
      </c>
      <c r="L267" s="135">
        <v>0</v>
      </c>
      <c r="N267" s="134">
        <v>177.9</v>
      </c>
      <c r="O267" s="134">
        <f t="shared" si="8"/>
        <v>1.7790000000000001</v>
      </c>
      <c r="P267" s="134">
        <v>230.9</v>
      </c>
      <c r="Q267" s="134">
        <f t="shared" si="9"/>
        <v>104.734478233</v>
      </c>
      <c r="R267" s="136">
        <f>Q267/(O267^2)</f>
        <v>33.093124815117093</v>
      </c>
      <c r="T267" s="134">
        <f>IF(AND($R267&gt;=35,$R267&lt;40),1,0)</f>
        <v>0</v>
      </c>
      <c r="U267" s="134">
        <f>IF($R267&gt;40,1,0)</f>
        <v>0</v>
      </c>
      <c r="V267" s="134">
        <f>E267+T267+U267</f>
        <v>1</v>
      </c>
    </row>
    <row r="268" spans="1:22" x14ac:dyDescent="0.2">
      <c r="A268" s="128">
        <v>10519</v>
      </c>
      <c r="B268" s="129">
        <v>52</v>
      </c>
      <c r="C268" s="129">
        <v>0</v>
      </c>
      <c r="D268" s="129">
        <v>0</v>
      </c>
      <c r="E268" s="129">
        <f>IF(AND($R268&gt;=30,$R268&lt;35),1,0)</f>
        <v>0</v>
      </c>
      <c r="F268" s="132">
        <v>9625.92</v>
      </c>
      <c r="G268" s="32"/>
      <c r="H268" s="32"/>
      <c r="I268" s="129">
        <v>0</v>
      </c>
      <c r="J268" s="130">
        <v>0</v>
      </c>
      <c r="K268" s="130">
        <v>1</v>
      </c>
      <c r="L268" s="130">
        <v>0</v>
      </c>
      <c r="N268" s="129">
        <v>176.9</v>
      </c>
      <c r="O268" s="129">
        <f t="shared" si="8"/>
        <v>1.7690000000000001</v>
      </c>
      <c r="P268" s="129">
        <v>204.79999999999998</v>
      </c>
      <c r="Q268" s="129">
        <f t="shared" si="9"/>
        <v>92.895717375999993</v>
      </c>
      <c r="R268" s="131">
        <f>Q268/(O268^2)</f>
        <v>29.685203265458981</v>
      </c>
      <c r="T268" s="129">
        <f>IF(AND($R268&gt;=35,$R268&lt;40),1,0)</f>
        <v>0</v>
      </c>
      <c r="U268" s="129">
        <f>IF($R268&gt;40,1,0)</f>
        <v>0</v>
      </c>
      <c r="V268" s="129">
        <f>E268+T268+U268</f>
        <v>0</v>
      </c>
    </row>
    <row r="269" spans="1:22" x14ac:dyDescent="0.2">
      <c r="A269" s="133">
        <v>10520</v>
      </c>
      <c r="B269" s="134">
        <v>54</v>
      </c>
      <c r="C269" s="134">
        <v>0</v>
      </c>
      <c r="D269" s="134">
        <v>0</v>
      </c>
      <c r="E269" s="134">
        <f>IF(AND($R269&gt;=30,$R269&lt;35),1,0)</f>
        <v>0</v>
      </c>
      <c r="F269" s="137">
        <v>10923.94</v>
      </c>
      <c r="G269" s="32"/>
      <c r="H269" s="32"/>
      <c r="I269" s="134">
        <v>0</v>
      </c>
      <c r="J269" s="135">
        <v>1</v>
      </c>
      <c r="K269" s="135">
        <v>0</v>
      </c>
      <c r="L269" s="135">
        <v>0</v>
      </c>
      <c r="N269" s="134">
        <v>168.2</v>
      </c>
      <c r="O269" s="134">
        <f t="shared" si="8"/>
        <v>1.6819999999999999</v>
      </c>
      <c r="P269" s="134">
        <v>174.1</v>
      </c>
      <c r="Q269" s="134">
        <f t="shared" si="9"/>
        <v>78.970431617000003</v>
      </c>
      <c r="R269" s="136">
        <f>Q269/(O269^2)</f>
        <v>27.913386481822645</v>
      </c>
      <c r="T269" s="134">
        <f>IF(AND($R269&gt;=35,$R269&lt;40),1,0)</f>
        <v>0</v>
      </c>
      <c r="U269" s="134">
        <f>IF($R269&gt;40,1,0)</f>
        <v>0</v>
      </c>
      <c r="V269" s="134">
        <f>E269+T269+U269</f>
        <v>0</v>
      </c>
    </row>
    <row r="270" spans="1:22" x14ac:dyDescent="0.2">
      <c r="A270" s="128">
        <v>10522</v>
      </c>
      <c r="B270" s="129">
        <v>51</v>
      </c>
      <c r="C270" s="129">
        <v>0</v>
      </c>
      <c r="D270" s="129">
        <v>2</v>
      </c>
      <c r="E270" s="129">
        <f>IF(AND($R270&gt;=30,$R270&lt;35),1,0)</f>
        <v>1</v>
      </c>
      <c r="F270" s="132">
        <v>10848.14</v>
      </c>
      <c r="G270" s="32"/>
      <c r="H270" s="32"/>
      <c r="I270" s="129">
        <v>0</v>
      </c>
      <c r="J270" s="130">
        <v>0</v>
      </c>
      <c r="K270" s="130">
        <v>0</v>
      </c>
      <c r="L270" s="130">
        <v>0</v>
      </c>
      <c r="N270" s="129">
        <v>161.6</v>
      </c>
      <c r="O270" s="129">
        <f t="shared" si="8"/>
        <v>1.6159999999999999</v>
      </c>
      <c r="P270" s="129">
        <v>188.7</v>
      </c>
      <c r="Q270" s="129">
        <f t="shared" si="9"/>
        <v>85.592880218999994</v>
      </c>
      <c r="R270" s="131">
        <f>Q270/(O270^2)</f>
        <v>32.775922787517771</v>
      </c>
      <c r="T270" s="129">
        <f>IF(AND($R270&gt;=35,$R270&lt;40),1,0)</f>
        <v>0</v>
      </c>
      <c r="U270" s="129">
        <f>IF($R270&gt;40,1,0)</f>
        <v>0</v>
      </c>
      <c r="V270" s="129">
        <f>E270+T270+U270</f>
        <v>1</v>
      </c>
    </row>
    <row r="271" spans="1:22" x14ac:dyDescent="0.2">
      <c r="A271" s="133">
        <v>10523</v>
      </c>
      <c r="B271" s="134">
        <v>26</v>
      </c>
      <c r="C271" s="134">
        <v>0</v>
      </c>
      <c r="D271" s="134">
        <v>1</v>
      </c>
      <c r="E271" s="134">
        <f>IF(AND($R271&gt;=30,$R271&lt;35),1,0)</f>
        <v>0</v>
      </c>
      <c r="F271" s="137">
        <v>3378.91</v>
      </c>
      <c r="G271" s="32"/>
      <c r="H271" s="32"/>
      <c r="I271" s="134">
        <v>0</v>
      </c>
      <c r="J271" s="135">
        <v>0</v>
      </c>
      <c r="K271" s="135">
        <v>1</v>
      </c>
      <c r="L271" s="135">
        <v>0</v>
      </c>
      <c r="N271" s="134">
        <v>163.19999999999999</v>
      </c>
      <c r="O271" s="134">
        <f t="shared" si="8"/>
        <v>1.6319999999999999</v>
      </c>
      <c r="P271" s="134">
        <v>132.79999999999998</v>
      </c>
      <c r="Q271" s="134">
        <f t="shared" si="9"/>
        <v>60.237066735999996</v>
      </c>
      <c r="R271" s="136">
        <f>Q271/(O271^2)</f>
        <v>22.616401570309499</v>
      </c>
      <c r="T271" s="134">
        <f>IF(AND($R271&gt;=35,$R271&lt;40),1,0)</f>
        <v>0</v>
      </c>
      <c r="U271" s="134">
        <f>IF($R271&gt;40,1,0)</f>
        <v>0</v>
      </c>
      <c r="V271" s="134">
        <f>E271+T271+U271</f>
        <v>0</v>
      </c>
    </row>
    <row r="272" spans="1:22" x14ac:dyDescent="0.2">
      <c r="A272" s="128">
        <v>10526</v>
      </c>
      <c r="B272" s="129">
        <v>42</v>
      </c>
      <c r="C272" s="129">
        <v>0</v>
      </c>
      <c r="D272" s="129">
        <v>1</v>
      </c>
      <c r="E272" s="129">
        <f>IF(AND($R272&gt;=30,$R272&lt;35),1,0)</f>
        <v>0</v>
      </c>
      <c r="F272" s="132">
        <v>7050.6500000000005</v>
      </c>
      <c r="G272" s="32"/>
      <c r="H272" s="32"/>
      <c r="I272" s="129">
        <v>0</v>
      </c>
      <c r="J272" s="130">
        <v>0</v>
      </c>
      <c r="K272" s="130">
        <v>1</v>
      </c>
      <c r="L272" s="130">
        <v>0</v>
      </c>
      <c r="N272" s="129">
        <v>172.4</v>
      </c>
      <c r="O272" s="129">
        <f t="shared" si="8"/>
        <v>1.724</v>
      </c>
      <c r="P272" s="129">
        <v>234.7</v>
      </c>
      <c r="Q272" s="129">
        <f t="shared" si="9"/>
        <v>106.458129239</v>
      </c>
      <c r="R272" s="131">
        <f>Q272/(O272^2)</f>
        <v>35.818245366021394</v>
      </c>
      <c r="T272" s="129">
        <f>IF(AND($R272&gt;=35,$R272&lt;40),1,0)</f>
        <v>1</v>
      </c>
      <c r="U272" s="129">
        <f>IF($R272&gt;40,1,0)</f>
        <v>0</v>
      </c>
      <c r="V272" s="129">
        <f>E272+T272+U272</f>
        <v>1</v>
      </c>
    </row>
    <row r="273" spans="1:22" x14ac:dyDescent="0.2">
      <c r="A273" s="133">
        <v>10527</v>
      </c>
      <c r="B273" s="134">
        <v>36</v>
      </c>
      <c r="C273" s="134">
        <v>0</v>
      </c>
      <c r="D273" s="134">
        <v>4</v>
      </c>
      <c r="E273" s="134">
        <f>IF(AND($R273&gt;=30,$R273&lt;35),1,0)</f>
        <v>0</v>
      </c>
      <c r="F273" s="137">
        <v>7243.8200000000006</v>
      </c>
      <c r="G273" s="32"/>
      <c r="H273" s="32"/>
      <c r="I273" s="134">
        <v>0</v>
      </c>
      <c r="J273" s="135">
        <v>0</v>
      </c>
      <c r="K273" s="135">
        <v>0</v>
      </c>
      <c r="L273" s="135">
        <v>1</v>
      </c>
      <c r="N273" s="134">
        <v>157</v>
      </c>
      <c r="O273" s="134">
        <f t="shared" si="8"/>
        <v>1.57</v>
      </c>
      <c r="P273" s="134">
        <v>153.79999999999998</v>
      </c>
      <c r="Q273" s="134">
        <f t="shared" si="9"/>
        <v>69.762506505999994</v>
      </c>
      <c r="R273" s="136">
        <f>Q273/(O273^2)</f>
        <v>28.302367846971475</v>
      </c>
      <c r="T273" s="134">
        <f>IF(AND($R273&gt;=35,$R273&lt;40),1,0)</f>
        <v>0</v>
      </c>
      <c r="U273" s="134">
        <f>IF($R273&gt;40,1,0)</f>
        <v>0</v>
      </c>
      <c r="V273" s="134">
        <f>E273+T273+U273</f>
        <v>0</v>
      </c>
    </row>
    <row r="274" spans="1:22" x14ac:dyDescent="0.2">
      <c r="A274" s="128">
        <v>10528</v>
      </c>
      <c r="B274" s="129">
        <v>24</v>
      </c>
      <c r="C274" s="129">
        <v>0</v>
      </c>
      <c r="D274" s="129">
        <v>0</v>
      </c>
      <c r="E274" s="129">
        <f>IF(AND($R274&gt;=30,$R274&lt;35),1,0)</f>
        <v>1</v>
      </c>
      <c r="F274" s="132">
        <v>3044.2200000000003</v>
      </c>
      <c r="G274" s="32"/>
      <c r="H274" s="32"/>
      <c r="I274" s="129">
        <v>0</v>
      </c>
      <c r="J274" s="130">
        <v>1</v>
      </c>
      <c r="K274" s="130">
        <v>0</v>
      </c>
      <c r="L274" s="130">
        <v>0</v>
      </c>
      <c r="N274" s="129">
        <v>154.1</v>
      </c>
      <c r="O274" s="129">
        <f t="shared" si="8"/>
        <v>1.5409999999999999</v>
      </c>
      <c r="P274" s="129">
        <v>157.69999999999999</v>
      </c>
      <c r="Q274" s="129">
        <f t="shared" si="9"/>
        <v>71.531516749000005</v>
      </c>
      <c r="R274" s="131">
        <f>Q274/(O274^2)</f>
        <v>30.122579306020477</v>
      </c>
      <c r="T274" s="129">
        <f>IF(AND($R274&gt;=35,$R274&lt;40),1,0)</f>
        <v>0</v>
      </c>
      <c r="U274" s="129">
        <f>IF($R274&gt;40,1,0)</f>
        <v>0</v>
      </c>
      <c r="V274" s="129">
        <f>E274+T274+U274</f>
        <v>1</v>
      </c>
    </row>
    <row r="275" spans="1:22" x14ac:dyDescent="0.2">
      <c r="A275" s="133">
        <v>10529</v>
      </c>
      <c r="B275" s="134">
        <v>59</v>
      </c>
      <c r="C275" s="134">
        <v>0</v>
      </c>
      <c r="D275" s="134">
        <v>3</v>
      </c>
      <c r="E275" s="134">
        <f>IF(AND($R275&gt;=30,$R275&lt;35),1,0)</f>
        <v>1</v>
      </c>
      <c r="F275" s="137">
        <v>14007.23</v>
      </c>
      <c r="G275" s="32"/>
      <c r="H275" s="32"/>
      <c r="I275" s="134">
        <v>0</v>
      </c>
      <c r="J275" s="135">
        <v>0</v>
      </c>
      <c r="K275" s="135">
        <v>1</v>
      </c>
      <c r="L275" s="135">
        <v>0</v>
      </c>
      <c r="N275" s="134">
        <v>177.1</v>
      </c>
      <c r="O275" s="134">
        <f t="shared" si="8"/>
        <v>1.7709999999999999</v>
      </c>
      <c r="P275" s="134">
        <v>217.4</v>
      </c>
      <c r="Q275" s="134">
        <f t="shared" si="9"/>
        <v>98.610981238000008</v>
      </c>
      <c r="R275" s="136">
        <f>Q275/(O275^2)</f>
        <v>31.44040689367344</v>
      </c>
      <c r="T275" s="134">
        <f>IF(AND($R275&gt;=35,$R275&lt;40),1,0)</f>
        <v>0</v>
      </c>
      <c r="U275" s="134">
        <f>IF($R275&gt;40,1,0)</f>
        <v>0</v>
      </c>
      <c r="V275" s="134">
        <f>E275+T275+U275</f>
        <v>1</v>
      </c>
    </row>
    <row r="276" spans="1:22" x14ac:dyDescent="0.2">
      <c r="A276" s="128">
        <v>10533</v>
      </c>
      <c r="B276" s="129">
        <v>39</v>
      </c>
      <c r="C276" s="129">
        <v>0</v>
      </c>
      <c r="D276" s="129">
        <v>2</v>
      </c>
      <c r="E276" s="129">
        <f>IF(AND($R276&gt;=30,$R276&lt;35),1,0)</f>
        <v>0</v>
      </c>
      <c r="F276" s="132">
        <v>7209.5</v>
      </c>
      <c r="G276" s="32"/>
      <c r="H276" s="32"/>
      <c r="I276" s="129">
        <v>0</v>
      </c>
      <c r="J276" s="130">
        <v>0</v>
      </c>
      <c r="K276" s="130">
        <v>0</v>
      </c>
      <c r="L276" s="130">
        <v>0</v>
      </c>
      <c r="N276" s="129">
        <v>165.9</v>
      </c>
      <c r="O276" s="129">
        <f t="shared" si="8"/>
        <v>1.659</v>
      </c>
      <c r="P276" s="129">
        <v>156.5</v>
      </c>
      <c r="Q276" s="129">
        <f t="shared" si="9"/>
        <v>70.98720590500001</v>
      </c>
      <c r="R276" s="131">
        <f>Q276/(O276^2)</f>
        <v>25.79213601554493</v>
      </c>
      <c r="T276" s="129">
        <f>IF(AND($R276&gt;=35,$R276&lt;40),1,0)</f>
        <v>0</v>
      </c>
      <c r="U276" s="129">
        <f>IF($R276&gt;40,1,0)</f>
        <v>0</v>
      </c>
      <c r="V276" s="129">
        <f>E276+T276+U276</f>
        <v>0</v>
      </c>
    </row>
    <row r="277" spans="1:22" x14ac:dyDescent="0.2">
      <c r="A277" s="133">
        <v>10536</v>
      </c>
      <c r="B277" s="134">
        <v>35</v>
      </c>
      <c r="C277" s="134">
        <v>1</v>
      </c>
      <c r="D277" s="134">
        <v>3</v>
      </c>
      <c r="E277" s="134">
        <f>IF(AND($R277&gt;=30,$R277&lt;35),1,0)</f>
        <v>0</v>
      </c>
      <c r="F277" s="137">
        <v>39983.43</v>
      </c>
      <c r="G277" s="32"/>
      <c r="H277" s="32"/>
      <c r="I277" s="134">
        <v>0</v>
      </c>
      <c r="J277" s="135">
        <v>0</v>
      </c>
      <c r="K277" s="135">
        <v>0</v>
      </c>
      <c r="L277" s="135">
        <v>0</v>
      </c>
      <c r="N277" s="134">
        <v>168.6</v>
      </c>
      <c r="O277" s="134">
        <f t="shared" si="8"/>
        <v>1.6859999999999999</v>
      </c>
      <c r="P277" s="134">
        <v>287.5</v>
      </c>
      <c r="Q277" s="134">
        <f t="shared" si="9"/>
        <v>130.40780637500001</v>
      </c>
      <c r="R277" s="136">
        <f>Q277/(O277^2)</f>
        <v>45.876306859996994</v>
      </c>
      <c r="T277" s="134">
        <f>IF(AND($R277&gt;=35,$R277&lt;40),1,0)</f>
        <v>0</v>
      </c>
      <c r="U277" s="134">
        <f>IF($R277&gt;40,1,0)</f>
        <v>1</v>
      </c>
      <c r="V277" s="134">
        <f>E277+T277+U277</f>
        <v>1</v>
      </c>
    </row>
    <row r="278" spans="1:22" x14ac:dyDescent="0.2">
      <c r="A278" s="128">
        <v>10538</v>
      </c>
      <c r="B278" s="129">
        <v>45</v>
      </c>
      <c r="C278" s="129">
        <v>0</v>
      </c>
      <c r="D278" s="129">
        <v>3</v>
      </c>
      <c r="E278" s="129">
        <f>IF(AND($R278&gt;=30,$R278&lt;35),1,0)</f>
        <v>1</v>
      </c>
      <c r="F278" s="132">
        <v>9704.67</v>
      </c>
      <c r="G278" s="32"/>
      <c r="H278" s="32"/>
      <c r="I278" s="129">
        <v>0</v>
      </c>
      <c r="J278" s="130">
        <v>1</v>
      </c>
      <c r="K278" s="130">
        <v>0</v>
      </c>
      <c r="L278" s="130">
        <v>0</v>
      </c>
      <c r="N278" s="129">
        <v>173.7</v>
      </c>
      <c r="O278" s="129">
        <f t="shared" si="8"/>
        <v>1.7369999999999999</v>
      </c>
      <c r="P278" s="129">
        <v>232.4</v>
      </c>
      <c r="Q278" s="129">
        <f t="shared" si="9"/>
        <v>105.41486678800001</v>
      </c>
      <c r="R278" s="131">
        <f>Q278/(O278^2)</f>
        <v>34.938336827668593</v>
      </c>
      <c r="T278" s="129">
        <f>IF(AND($R278&gt;=35,$R278&lt;40),1,0)</f>
        <v>0</v>
      </c>
      <c r="U278" s="129">
        <f>IF($R278&gt;40,1,0)</f>
        <v>0</v>
      </c>
      <c r="V278" s="129">
        <f>E278+T278+U278</f>
        <v>1</v>
      </c>
    </row>
    <row r="279" spans="1:22" x14ac:dyDescent="0.2">
      <c r="A279" s="133">
        <v>10539</v>
      </c>
      <c r="B279" s="134">
        <v>23</v>
      </c>
      <c r="C279" s="134">
        <v>1</v>
      </c>
      <c r="D279" s="134">
        <v>1</v>
      </c>
      <c r="E279" s="134">
        <f>IF(AND($R279&gt;=30,$R279&lt;35),1,0)</f>
        <v>0</v>
      </c>
      <c r="F279" s="137">
        <v>18328.239999999998</v>
      </c>
      <c r="G279" s="32"/>
      <c r="H279" s="32"/>
      <c r="I279" s="134">
        <v>0</v>
      </c>
      <c r="J279" s="135">
        <v>0</v>
      </c>
      <c r="K279" s="135">
        <v>0</v>
      </c>
      <c r="L279" s="135">
        <v>1</v>
      </c>
      <c r="N279" s="134">
        <v>178.6</v>
      </c>
      <c r="O279" s="134">
        <f t="shared" si="8"/>
        <v>1.786</v>
      </c>
      <c r="P279" s="134">
        <v>294.5</v>
      </c>
      <c r="Q279" s="134">
        <f t="shared" si="9"/>
        <v>133.582952965</v>
      </c>
      <c r="R279" s="136">
        <f>Q279/(O279^2)</f>
        <v>41.878211949917798</v>
      </c>
      <c r="T279" s="134">
        <f>IF(AND($R279&gt;=35,$R279&lt;40),1,0)</f>
        <v>0</v>
      </c>
      <c r="U279" s="134">
        <f>IF($R279&gt;40,1,0)</f>
        <v>1</v>
      </c>
      <c r="V279" s="134">
        <f>E279+T279+U279</f>
        <v>1</v>
      </c>
    </row>
    <row r="280" spans="1:22" x14ac:dyDescent="0.2">
      <c r="A280" s="128">
        <v>10540</v>
      </c>
      <c r="B280" s="129">
        <v>56</v>
      </c>
      <c r="C280" s="129">
        <v>0</v>
      </c>
      <c r="D280" s="129">
        <v>1</v>
      </c>
      <c r="E280" s="129">
        <f>IF(AND($R280&gt;=30,$R280&lt;35),1,0)</f>
        <v>1</v>
      </c>
      <c r="F280" s="132">
        <v>12044.35</v>
      </c>
      <c r="G280" s="32"/>
      <c r="H280" s="32"/>
      <c r="I280" s="129">
        <v>0</v>
      </c>
      <c r="J280" s="130">
        <v>0</v>
      </c>
      <c r="K280" s="130">
        <v>0</v>
      </c>
      <c r="L280" s="130">
        <v>0</v>
      </c>
      <c r="N280" s="129">
        <v>172.5</v>
      </c>
      <c r="O280" s="129">
        <f t="shared" si="8"/>
        <v>1.7250000000000001</v>
      </c>
      <c r="P280" s="129">
        <v>217</v>
      </c>
      <c r="Q280" s="129">
        <f t="shared" si="9"/>
        <v>98.42954429000001</v>
      </c>
      <c r="R280" s="131">
        <f>Q280/(O280^2)</f>
        <v>33.078611817685356</v>
      </c>
      <c r="T280" s="129">
        <f>IF(AND($R280&gt;=35,$R280&lt;40),1,0)</f>
        <v>0</v>
      </c>
      <c r="U280" s="129">
        <f>IF($R280&gt;40,1,0)</f>
        <v>0</v>
      </c>
      <c r="V280" s="129">
        <f>E280+T280+U280</f>
        <v>1</v>
      </c>
    </row>
    <row r="281" spans="1:22" x14ac:dyDescent="0.2">
      <c r="A281" s="133">
        <v>10541</v>
      </c>
      <c r="B281" s="134">
        <v>30</v>
      </c>
      <c r="C281" s="134">
        <v>0</v>
      </c>
      <c r="D281" s="134">
        <v>3</v>
      </c>
      <c r="E281" s="134">
        <f>IF(AND($R281&gt;=30,$R281&lt;35),1,0)</f>
        <v>0</v>
      </c>
      <c r="F281" s="137">
        <v>5325.66</v>
      </c>
      <c r="G281" s="32"/>
      <c r="H281" s="32"/>
      <c r="I281" s="134">
        <v>0</v>
      </c>
      <c r="J281" s="135">
        <v>0</v>
      </c>
      <c r="K281" s="135">
        <v>1</v>
      </c>
      <c r="L281" s="135">
        <v>0</v>
      </c>
      <c r="N281" s="134">
        <v>169.7</v>
      </c>
      <c r="O281" s="134">
        <f t="shared" si="8"/>
        <v>1.6969999999999998</v>
      </c>
      <c r="P281" s="134">
        <v>184.9</v>
      </c>
      <c r="Q281" s="134">
        <f t="shared" si="9"/>
        <v>83.869229213000011</v>
      </c>
      <c r="R281" s="136">
        <f>Q281/(O281^2)</f>
        <v>29.123191577288644</v>
      </c>
      <c r="T281" s="134">
        <f>IF(AND($R281&gt;=35,$R281&lt;40),1,0)</f>
        <v>0</v>
      </c>
      <c r="U281" s="134">
        <f>IF($R281&gt;40,1,0)</f>
        <v>0</v>
      </c>
      <c r="V281" s="134">
        <f>E281+T281+U281</f>
        <v>0</v>
      </c>
    </row>
    <row r="282" spans="1:22" x14ac:dyDescent="0.2">
      <c r="A282" s="128">
        <v>10544</v>
      </c>
      <c r="B282" s="129">
        <v>49</v>
      </c>
      <c r="C282" s="129">
        <v>0</v>
      </c>
      <c r="D282" s="129">
        <v>1</v>
      </c>
      <c r="E282" s="129">
        <f>IF(AND($R282&gt;=30,$R282&lt;35),1,0)</f>
        <v>1</v>
      </c>
      <c r="F282" s="132">
        <v>9583.9</v>
      </c>
      <c r="G282" s="32"/>
      <c r="H282" s="32"/>
      <c r="I282" s="129">
        <v>0</v>
      </c>
      <c r="J282" s="130">
        <v>0</v>
      </c>
      <c r="K282" s="130">
        <v>0</v>
      </c>
      <c r="L282" s="130">
        <v>0</v>
      </c>
      <c r="N282" s="129">
        <v>159.29999999999998</v>
      </c>
      <c r="O282" s="129">
        <f t="shared" si="8"/>
        <v>1.5929999999999997</v>
      </c>
      <c r="P282" s="129">
        <v>172.29999999999998</v>
      </c>
      <c r="Q282" s="129">
        <f t="shared" si="9"/>
        <v>78.153965350999997</v>
      </c>
      <c r="R282" s="131">
        <f>Q282/(O282^2)</f>
        <v>30.797783834959059</v>
      </c>
      <c r="T282" s="129">
        <f>IF(AND($R282&gt;=35,$R282&lt;40),1,0)</f>
        <v>0</v>
      </c>
      <c r="U282" s="129">
        <f>IF($R282&gt;40,1,0)</f>
        <v>0</v>
      </c>
      <c r="V282" s="129">
        <f>E282+T282+U282</f>
        <v>1</v>
      </c>
    </row>
    <row r="283" spans="1:22" x14ac:dyDescent="0.2">
      <c r="A283" s="133">
        <v>10546</v>
      </c>
      <c r="B283" s="134">
        <v>57</v>
      </c>
      <c r="C283" s="134">
        <v>0</v>
      </c>
      <c r="D283" s="134">
        <v>1</v>
      </c>
      <c r="E283" s="134">
        <f>IF(AND($R283&gt;=30,$R283&lt;35),1,0)</f>
        <v>0</v>
      </c>
      <c r="F283" s="137">
        <v>22192.44</v>
      </c>
      <c r="G283" s="32"/>
      <c r="H283" s="32"/>
      <c r="I283" s="134">
        <v>0</v>
      </c>
      <c r="J283" s="135">
        <v>0</v>
      </c>
      <c r="K283" s="135">
        <v>0</v>
      </c>
      <c r="L283" s="135">
        <v>1</v>
      </c>
      <c r="N283" s="134">
        <v>168.79999999999998</v>
      </c>
      <c r="O283" s="134">
        <f t="shared" si="8"/>
        <v>1.6879999999999997</v>
      </c>
      <c r="P283" s="134">
        <v>266.10000000000002</v>
      </c>
      <c r="Q283" s="134">
        <f t="shared" si="9"/>
        <v>120.70092965700002</v>
      </c>
      <c r="R283" s="136">
        <f>Q283/(O283^2)</f>
        <v>42.360953839550461</v>
      </c>
      <c r="T283" s="134">
        <f>IF(AND($R283&gt;=35,$R283&lt;40),1,0)</f>
        <v>0</v>
      </c>
      <c r="U283" s="134">
        <f>IF($R283&gt;40,1,0)</f>
        <v>1</v>
      </c>
      <c r="V283" s="134">
        <f>E283+T283+U283</f>
        <v>1</v>
      </c>
    </row>
    <row r="284" spans="1:22" x14ac:dyDescent="0.2">
      <c r="A284" s="128">
        <v>10549</v>
      </c>
      <c r="B284" s="129">
        <v>19</v>
      </c>
      <c r="C284" s="129">
        <v>0</v>
      </c>
      <c r="D284" s="129">
        <v>0</v>
      </c>
      <c r="E284" s="129">
        <f>IF(AND($R284&gt;=30,$R284&lt;35),1,0)</f>
        <v>0</v>
      </c>
      <c r="F284" s="132">
        <v>2128.44</v>
      </c>
      <c r="G284" s="32"/>
      <c r="H284" s="32"/>
      <c r="I284" s="129">
        <v>0</v>
      </c>
      <c r="J284" s="130">
        <v>0</v>
      </c>
      <c r="K284" s="130">
        <v>0</v>
      </c>
      <c r="L284" s="130">
        <v>0</v>
      </c>
      <c r="N284" s="129">
        <v>165.7</v>
      </c>
      <c r="O284" s="129">
        <f t="shared" si="8"/>
        <v>1.6569999999999998</v>
      </c>
      <c r="P284" s="129">
        <v>121.69999999999999</v>
      </c>
      <c r="Q284" s="129">
        <f t="shared" si="9"/>
        <v>55.202191428999996</v>
      </c>
      <c r="R284" s="131">
        <f>Q284/(O284^2)</f>
        <v>20.105334450616233</v>
      </c>
      <c r="T284" s="129">
        <f>IF(AND($R284&gt;=35,$R284&lt;40),1,0)</f>
        <v>0</v>
      </c>
      <c r="U284" s="129">
        <f>IF($R284&gt;40,1,0)</f>
        <v>0</v>
      </c>
      <c r="V284" s="129">
        <f>E284+T284+U284</f>
        <v>0</v>
      </c>
    </row>
    <row r="285" spans="1:22" x14ac:dyDescent="0.2">
      <c r="A285" s="133">
        <v>10550</v>
      </c>
      <c r="B285" s="134">
        <v>58</v>
      </c>
      <c r="C285" s="134">
        <v>0</v>
      </c>
      <c r="D285" s="134">
        <v>2</v>
      </c>
      <c r="E285" s="134">
        <f>IF(AND($R285&gt;=30,$R285&lt;35),1,0)</f>
        <v>0</v>
      </c>
      <c r="F285" s="137">
        <v>13607.37</v>
      </c>
      <c r="G285" s="32"/>
      <c r="H285" s="32"/>
      <c r="I285" s="134">
        <v>0</v>
      </c>
      <c r="J285" s="135">
        <v>1</v>
      </c>
      <c r="K285" s="135">
        <v>0</v>
      </c>
      <c r="L285" s="135">
        <v>0</v>
      </c>
      <c r="N285" s="134">
        <v>161.6</v>
      </c>
      <c r="O285" s="134">
        <f t="shared" si="8"/>
        <v>1.6159999999999999</v>
      </c>
      <c r="P285" s="134">
        <v>150.9</v>
      </c>
      <c r="Q285" s="134">
        <f t="shared" si="9"/>
        <v>68.447088633000007</v>
      </c>
      <c r="R285" s="136">
        <f>Q285/(O285^2)</f>
        <v>26.210316632943467</v>
      </c>
      <c r="T285" s="134">
        <f>IF(AND($R285&gt;=35,$R285&lt;40),1,0)</f>
        <v>0</v>
      </c>
      <c r="U285" s="134">
        <f>IF($R285&gt;40,1,0)</f>
        <v>0</v>
      </c>
      <c r="V285" s="134">
        <f>E285+T285+U285</f>
        <v>0</v>
      </c>
    </row>
    <row r="286" spans="1:22" x14ac:dyDescent="0.2">
      <c r="A286" s="128">
        <v>10552</v>
      </c>
      <c r="B286" s="129">
        <v>31</v>
      </c>
      <c r="C286" s="129">
        <v>0</v>
      </c>
      <c r="D286" s="129">
        <v>0</v>
      </c>
      <c r="E286" s="129">
        <f>IF(AND($R286&gt;=30,$R286&lt;35),1,0)</f>
        <v>0</v>
      </c>
      <c r="F286" s="132">
        <v>4347.0300000000007</v>
      </c>
      <c r="G286" s="32"/>
      <c r="H286" s="32"/>
      <c r="I286" s="129">
        <v>0</v>
      </c>
      <c r="J286" s="130">
        <v>1</v>
      </c>
      <c r="K286" s="130">
        <v>0</v>
      </c>
      <c r="L286" s="130">
        <v>0</v>
      </c>
      <c r="N286" s="129">
        <v>161.69999999999999</v>
      </c>
      <c r="O286" s="129">
        <f t="shared" si="8"/>
        <v>1.617</v>
      </c>
      <c r="P286" s="129">
        <v>142.9</v>
      </c>
      <c r="Q286" s="129">
        <f t="shared" si="9"/>
        <v>64.818349673</v>
      </c>
      <c r="R286" s="131">
        <f>Q286/(O286^2)</f>
        <v>24.790080071855584</v>
      </c>
      <c r="T286" s="129">
        <f>IF(AND($R286&gt;=35,$R286&lt;40),1,0)</f>
        <v>0</v>
      </c>
      <c r="U286" s="129">
        <f>IF($R286&gt;40,1,0)</f>
        <v>0</v>
      </c>
      <c r="V286" s="129">
        <f>E286+T286+U286</f>
        <v>0</v>
      </c>
    </row>
    <row r="287" spans="1:22" x14ac:dyDescent="0.2">
      <c r="A287" s="133">
        <v>10553</v>
      </c>
      <c r="B287" s="134">
        <v>47</v>
      </c>
      <c r="C287" s="134">
        <v>0</v>
      </c>
      <c r="D287" s="134">
        <v>1</v>
      </c>
      <c r="E287" s="134">
        <f>IF(AND($R287&gt;=30,$R287&lt;35),1,0)</f>
        <v>0</v>
      </c>
      <c r="F287" s="137">
        <v>8569.8700000000008</v>
      </c>
      <c r="G287" s="32"/>
      <c r="H287" s="32"/>
      <c r="I287" s="134">
        <v>0</v>
      </c>
      <c r="J287" s="135">
        <v>0</v>
      </c>
      <c r="K287" s="135">
        <v>0</v>
      </c>
      <c r="L287" s="135">
        <v>1</v>
      </c>
      <c r="N287" s="134">
        <v>178.6</v>
      </c>
      <c r="O287" s="134">
        <f t="shared" si="8"/>
        <v>1.786</v>
      </c>
      <c r="P287" s="134">
        <v>289.90000000000003</v>
      </c>
      <c r="Q287" s="134">
        <f t="shared" si="9"/>
        <v>131.49642806300002</v>
      </c>
      <c r="R287" s="136">
        <f>Q287/(O287^2)</f>
        <v>41.224087077355421</v>
      </c>
      <c r="T287" s="134">
        <f>IF(AND($R287&gt;=35,$R287&lt;40),1,0)</f>
        <v>0</v>
      </c>
      <c r="U287" s="134">
        <f>IF($R287&gt;40,1,0)</f>
        <v>1</v>
      </c>
      <c r="V287" s="134">
        <f>E287+T287+U287</f>
        <v>1</v>
      </c>
    </row>
    <row r="288" spans="1:22" x14ac:dyDescent="0.2">
      <c r="A288" s="128">
        <v>10555</v>
      </c>
      <c r="B288" s="129">
        <v>28</v>
      </c>
      <c r="C288" s="129">
        <v>0</v>
      </c>
      <c r="D288" s="129">
        <v>0</v>
      </c>
      <c r="E288" s="129">
        <f>IF(AND($R288&gt;=30,$R288&lt;35),1,0)</f>
        <v>1</v>
      </c>
      <c r="F288" s="132">
        <v>3172.0200000000004</v>
      </c>
      <c r="G288" s="32"/>
      <c r="H288" s="32"/>
      <c r="I288" s="129">
        <v>0</v>
      </c>
      <c r="J288" s="130">
        <v>0</v>
      </c>
      <c r="K288" s="130">
        <v>1</v>
      </c>
      <c r="L288" s="130">
        <v>0</v>
      </c>
      <c r="N288" s="129">
        <v>181.4</v>
      </c>
      <c r="O288" s="129">
        <f t="shared" si="8"/>
        <v>1.8140000000000001</v>
      </c>
      <c r="P288" s="129">
        <v>244</v>
      </c>
      <c r="Q288" s="129">
        <f t="shared" si="9"/>
        <v>110.67653828</v>
      </c>
      <c r="R288" s="131">
        <f>Q288/(O288^2)</f>
        <v>33.634192188892222</v>
      </c>
      <c r="T288" s="129">
        <f>IF(AND($R288&gt;=35,$R288&lt;40),1,0)</f>
        <v>0</v>
      </c>
      <c r="U288" s="129">
        <f>IF($R288&gt;40,1,0)</f>
        <v>0</v>
      </c>
      <c r="V288" s="129">
        <f>E288+T288+U288</f>
        <v>1</v>
      </c>
    </row>
    <row r="289" spans="1:22" x14ac:dyDescent="0.2">
      <c r="A289" s="133">
        <v>10556</v>
      </c>
      <c r="B289" s="134">
        <v>48</v>
      </c>
      <c r="C289" s="134">
        <v>0</v>
      </c>
      <c r="D289" s="134">
        <v>1</v>
      </c>
      <c r="E289" s="134">
        <f>IF(AND($R289&gt;=30,$R289&lt;35),1,0)</f>
        <v>1</v>
      </c>
      <c r="F289" s="137">
        <v>26392.269999999997</v>
      </c>
      <c r="G289" s="32"/>
      <c r="H289" s="32"/>
      <c r="I289" s="134">
        <v>0</v>
      </c>
      <c r="J289" s="135">
        <v>1</v>
      </c>
      <c r="K289" s="135">
        <v>0</v>
      </c>
      <c r="L289" s="135">
        <v>0</v>
      </c>
      <c r="N289" s="134">
        <v>160.69999999999999</v>
      </c>
      <c r="O289" s="134">
        <f t="shared" si="8"/>
        <v>1.607</v>
      </c>
      <c r="P289" s="134">
        <v>182.6</v>
      </c>
      <c r="Q289" s="134">
        <f t="shared" si="9"/>
        <v>82.825966762000007</v>
      </c>
      <c r="R289" s="136">
        <f>Q289/(O289^2)</f>
        <v>32.072643743206548</v>
      </c>
      <c r="T289" s="134">
        <f>IF(AND($R289&gt;=35,$R289&lt;40),1,0)</f>
        <v>0</v>
      </c>
      <c r="U289" s="134">
        <f>IF($R289&gt;40,1,0)</f>
        <v>0</v>
      </c>
      <c r="V289" s="134">
        <f>E289+T289+U289</f>
        <v>1</v>
      </c>
    </row>
    <row r="290" spans="1:22" x14ac:dyDescent="0.2">
      <c r="A290" s="128">
        <v>10557</v>
      </c>
      <c r="B290" s="129">
        <v>46</v>
      </c>
      <c r="C290" s="129">
        <v>0</v>
      </c>
      <c r="D290" s="129">
        <v>2</v>
      </c>
      <c r="E290" s="129">
        <f>IF(AND($R290&gt;=30,$R290&lt;35),1,0)</f>
        <v>0</v>
      </c>
      <c r="F290" s="132">
        <v>8825.09</v>
      </c>
      <c r="G290" s="32"/>
      <c r="H290" s="32"/>
      <c r="I290" s="129">
        <v>0</v>
      </c>
      <c r="J290" s="130">
        <v>0</v>
      </c>
      <c r="K290" s="130">
        <v>1</v>
      </c>
      <c r="L290" s="130">
        <v>0</v>
      </c>
      <c r="N290" s="129">
        <v>184.29999999999998</v>
      </c>
      <c r="O290" s="129">
        <f t="shared" si="8"/>
        <v>1.8429999999999997</v>
      </c>
      <c r="P290" s="129">
        <v>187.7</v>
      </c>
      <c r="Q290" s="129">
        <f t="shared" si="9"/>
        <v>85.139287848999999</v>
      </c>
      <c r="R290" s="131">
        <f>Q290/(O290^2)</f>
        <v>25.065671445298005</v>
      </c>
      <c r="T290" s="129">
        <f>IF(AND($R290&gt;=35,$R290&lt;40),1,0)</f>
        <v>0</v>
      </c>
      <c r="U290" s="129">
        <f>IF($R290&gt;40,1,0)</f>
        <v>0</v>
      </c>
      <c r="V290" s="129">
        <f>E290+T290+U290</f>
        <v>0</v>
      </c>
    </row>
    <row r="291" spans="1:22" x14ac:dyDescent="0.2">
      <c r="A291" s="133">
        <v>10559</v>
      </c>
      <c r="B291" s="134">
        <v>51</v>
      </c>
      <c r="C291" s="134">
        <v>0</v>
      </c>
      <c r="D291" s="134">
        <v>0</v>
      </c>
      <c r="E291" s="134">
        <f>IF(AND($R291&gt;=30,$R291&lt;35),1,0)</f>
        <v>0</v>
      </c>
      <c r="F291" s="137">
        <v>9644.26</v>
      </c>
      <c r="G291" s="32"/>
      <c r="H291" s="32"/>
      <c r="I291" s="134">
        <v>0</v>
      </c>
      <c r="J291" s="135">
        <v>0</v>
      </c>
      <c r="K291" s="135">
        <v>0</v>
      </c>
      <c r="L291" s="135">
        <v>0</v>
      </c>
      <c r="N291" s="134">
        <v>161.29999999999998</v>
      </c>
      <c r="O291" s="134">
        <f t="shared" si="8"/>
        <v>1.6129999999999998</v>
      </c>
      <c r="P291" s="134">
        <v>227.2</v>
      </c>
      <c r="Q291" s="134">
        <f t="shared" si="9"/>
        <v>103.05618646400001</v>
      </c>
      <c r="R291" s="136">
        <f>Q291/(O291^2)</f>
        <v>39.610044728798002</v>
      </c>
      <c r="T291" s="134">
        <f>IF(AND($R291&gt;=35,$R291&lt;40),1,0)</f>
        <v>1</v>
      </c>
      <c r="U291" s="134">
        <f>IF($R291&gt;40,1,0)</f>
        <v>0</v>
      </c>
      <c r="V291" s="134">
        <f>E291+T291+U291</f>
        <v>1</v>
      </c>
    </row>
    <row r="292" spans="1:22" x14ac:dyDescent="0.2">
      <c r="A292" s="128">
        <v>10561</v>
      </c>
      <c r="B292" s="129">
        <v>42</v>
      </c>
      <c r="C292" s="129">
        <v>1</v>
      </c>
      <c r="D292" s="129">
        <v>0</v>
      </c>
      <c r="E292" s="129">
        <f>IF(AND($R292&gt;=30,$R292&lt;35),1,0)</f>
        <v>0</v>
      </c>
      <c r="F292" s="132">
        <v>21348.71</v>
      </c>
      <c r="G292" s="32"/>
      <c r="H292" s="32"/>
      <c r="I292" s="129">
        <v>0</v>
      </c>
      <c r="J292" s="130">
        <v>0</v>
      </c>
      <c r="K292" s="130">
        <v>0</v>
      </c>
      <c r="L292" s="130">
        <v>0</v>
      </c>
      <c r="N292" s="129">
        <v>171.2</v>
      </c>
      <c r="O292" s="129">
        <f t="shared" si="8"/>
        <v>1.712</v>
      </c>
      <c r="P292" s="129">
        <v>227.4</v>
      </c>
      <c r="Q292" s="129">
        <f t="shared" si="9"/>
        <v>103.14690493800001</v>
      </c>
      <c r="R292" s="131">
        <f>Q292/(O292^2)</f>
        <v>35.192383388423664</v>
      </c>
      <c r="T292" s="129">
        <f>IF(AND($R292&gt;=35,$R292&lt;40),1,0)</f>
        <v>1</v>
      </c>
      <c r="U292" s="129">
        <f>IF($R292&gt;40,1,0)</f>
        <v>0</v>
      </c>
      <c r="V292" s="129">
        <f>E292+T292+U292</f>
        <v>1</v>
      </c>
    </row>
    <row r="293" spans="1:22" x14ac:dyDescent="0.2">
      <c r="A293" s="133">
        <v>10562</v>
      </c>
      <c r="B293" s="134">
        <v>24</v>
      </c>
      <c r="C293" s="134">
        <v>0</v>
      </c>
      <c r="D293" s="134">
        <v>3</v>
      </c>
      <c r="E293" s="134">
        <f>IF(AND($R293&gt;=30,$R293&lt;35),1,0)</f>
        <v>0</v>
      </c>
      <c r="F293" s="137">
        <v>4234.93</v>
      </c>
      <c r="G293" s="32"/>
      <c r="H293" s="32"/>
      <c r="I293" s="134">
        <v>0</v>
      </c>
      <c r="J293" s="135">
        <v>0</v>
      </c>
      <c r="K293" s="135">
        <v>1</v>
      </c>
      <c r="L293" s="135">
        <v>0</v>
      </c>
      <c r="N293" s="134">
        <v>182.6</v>
      </c>
      <c r="O293" s="134">
        <f t="shared" si="8"/>
        <v>1.8259999999999998</v>
      </c>
      <c r="P293" s="134">
        <v>171.5</v>
      </c>
      <c r="Q293" s="134">
        <f t="shared" si="9"/>
        <v>77.791091455</v>
      </c>
      <c r="R293" s="136">
        <f>Q293/(O293^2)</f>
        <v>23.330729506195652</v>
      </c>
      <c r="T293" s="134">
        <f>IF(AND($R293&gt;=35,$R293&lt;40),1,0)</f>
        <v>0</v>
      </c>
      <c r="U293" s="134">
        <f>IF($R293&gt;40,1,0)</f>
        <v>0</v>
      </c>
      <c r="V293" s="134">
        <f>E293+T293+U293</f>
        <v>0</v>
      </c>
    </row>
    <row r="294" spans="1:22" x14ac:dyDescent="0.2">
      <c r="A294" s="128">
        <v>10563</v>
      </c>
      <c r="B294" s="129">
        <v>30</v>
      </c>
      <c r="C294" s="129">
        <v>0</v>
      </c>
      <c r="D294" s="129">
        <v>1</v>
      </c>
      <c r="E294" s="129">
        <f>IF(AND($R294&gt;=30,$R294&lt;35),1,0)</f>
        <v>0</v>
      </c>
      <c r="F294" s="132">
        <v>4718.21</v>
      </c>
      <c r="G294" s="32"/>
      <c r="H294" s="32"/>
      <c r="I294" s="129">
        <v>0</v>
      </c>
      <c r="J294" s="130">
        <v>1</v>
      </c>
      <c r="K294" s="130">
        <v>0</v>
      </c>
      <c r="L294" s="130">
        <v>0</v>
      </c>
      <c r="N294" s="129">
        <v>157.1</v>
      </c>
      <c r="O294" s="129">
        <f t="shared" si="8"/>
        <v>1.571</v>
      </c>
      <c r="P294" s="129">
        <v>126.1</v>
      </c>
      <c r="Q294" s="129">
        <f t="shared" si="9"/>
        <v>57.197997856999997</v>
      </c>
      <c r="R294" s="131">
        <f>Q294/(O294^2)</f>
        <v>23.175465017396387</v>
      </c>
      <c r="T294" s="129">
        <f>IF(AND($R294&gt;=35,$R294&lt;40),1,0)</f>
        <v>0</v>
      </c>
      <c r="U294" s="129">
        <f>IF($R294&gt;40,1,0)</f>
        <v>0</v>
      </c>
      <c r="V294" s="129">
        <f>E294+T294+U294</f>
        <v>0</v>
      </c>
    </row>
    <row r="295" spans="1:22" x14ac:dyDescent="0.2">
      <c r="A295" s="133">
        <v>10565</v>
      </c>
      <c r="B295" s="134">
        <v>53</v>
      </c>
      <c r="C295" s="134">
        <v>0</v>
      </c>
      <c r="D295" s="134">
        <v>1</v>
      </c>
      <c r="E295" s="134">
        <f>IF(AND($R295&gt;=30,$R295&lt;35),1,0)</f>
        <v>1</v>
      </c>
      <c r="F295" s="137">
        <v>10579.72</v>
      </c>
      <c r="G295" s="32"/>
      <c r="H295" s="32"/>
      <c r="I295" s="134">
        <v>0</v>
      </c>
      <c r="J295" s="135">
        <v>0</v>
      </c>
      <c r="K295" s="135">
        <v>0</v>
      </c>
      <c r="L295" s="135">
        <v>1</v>
      </c>
      <c r="N295" s="134">
        <v>170.1</v>
      </c>
      <c r="O295" s="134">
        <f t="shared" si="8"/>
        <v>1.7009999999999998</v>
      </c>
      <c r="P295" s="134">
        <v>204.7</v>
      </c>
      <c r="Q295" s="134">
        <f t="shared" si="9"/>
        <v>92.850358138999994</v>
      </c>
      <c r="R295" s="136">
        <f>Q295/(O295^2)</f>
        <v>32.090387104656429</v>
      </c>
      <c r="T295" s="134">
        <f>IF(AND($R295&gt;=35,$R295&lt;40),1,0)</f>
        <v>0</v>
      </c>
      <c r="U295" s="134">
        <f>IF($R295&gt;40,1,0)</f>
        <v>0</v>
      </c>
      <c r="V295" s="134">
        <f>E295+T295+U295</f>
        <v>1</v>
      </c>
    </row>
    <row r="296" spans="1:22" x14ac:dyDescent="0.2">
      <c r="A296" s="128">
        <v>10566</v>
      </c>
      <c r="B296" s="129">
        <v>55</v>
      </c>
      <c r="C296" s="129">
        <v>0</v>
      </c>
      <c r="D296" s="129">
        <v>2</v>
      </c>
      <c r="E296" s="129">
        <f>IF(AND($R296&gt;=30,$R296&lt;35),1,0)</f>
        <v>0</v>
      </c>
      <c r="F296" s="132">
        <v>12269.69</v>
      </c>
      <c r="G296" s="32"/>
      <c r="H296" s="32"/>
      <c r="I296" s="129">
        <v>0</v>
      </c>
      <c r="J296" s="130">
        <v>0</v>
      </c>
      <c r="K296" s="130">
        <v>0</v>
      </c>
      <c r="L296" s="130">
        <v>0</v>
      </c>
      <c r="N296" s="129">
        <v>161.19999999999999</v>
      </c>
      <c r="O296" s="129">
        <f t="shared" si="8"/>
        <v>1.6119999999999999</v>
      </c>
      <c r="P296" s="129">
        <v>165.4</v>
      </c>
      <c r="Q296" s="129">
        <f t="shared" si="9"/>
        <v>75.024177998000013</v>
      </c>
      <c r="R296" s="131">
        <f>Q296/(O296^2)</f>
        <v>28.871621184016906</v>
      </c>
      <c r="T296" s="129">
        <f>IF(AND($R296&gt;=35,$R296&lt;40),1,0)</f>
        <v>0</v>
      </c>
      <c r="U296" s="129">
        <f>IF($R296&gt;40,1,0)</f>
        <v>0</v>
      </c>
      <c r="V296" s="129">
        <f>E296+T296+U296</f>
        <v>0</v>
      </c>
    </row>
    <row r="297" spans="1:22" x14ac:dyDescent="0.2">
      <c r="A297" s="133">
        <v>10567</v>
      </c>
      <c r="B297" s="134">
        <v>33</v>
      </c>
      <c r="C297" s="134">
        <v>0</v>
      </c>
      <c r="D297" s="134">
        <v>3</v>
      </c>
      <c r="E297" s="134">
        <f>IF(AND($R297&gt;=30,$R297&lt;35),1,0)</f>
        <v>1</v>
      </c>
      <c r="F297" s="137">
        <v>6551.76</v>
      </c>
      <c r="G297" s="32"/>
      <c r="H297" s="32"/>
      <c r="I297" s="134">
        <v>0</v>
      </c>
      <c r="J297" s="135">
        <v>1</v>
      </c>
      <c r="K297" s="135">
        <v>0</v>
      </c>
      <c r="L297" s="135">
        <v>0</v>
      </c>
      <c r="N297" s="134">
        <v>165.4</v>
      </c>
      <c r="O297" s="134">
        <f t="shared" si="8"/>
        <v>1.6540000000000001</v>
      </c>
      <c r="P297" s="134">
        <v>197</v>
      </c>
      <c r="Q297" s="134">
        <f t="shared" si="9"/>
        <v>89.35769689</v>
      </c>
      <c r="R297" s="136">
        <f>Q297/(O297^2)</f>
        <v>32.663367429221445</v>
      </c>
      <c r="T297" s="134">
        <f>IF(AND($R297&gt;=35,$R297&lt;40),1,0)</f>
        <v>0</v>
      </c>
      <c r="U297" s="134">
        <f>IF($R297&gt;40,1,0)</f>
        <v>0</v>
      </c>
      <c r="V297" s="134">
        <f>E297+T297+U297</f>
        <v>1</v>
      </c>
    </row>
    <row r="298" spans="1:22" x14ac:dyDescent="0.2">
      <c r="A298" s="128">
        <v>10569</v>
      </c>
      <c r="B298" s="129">
        <v>60</v>
      </c>
      <c r="C298" s="129">
        <v>1</v>
      </c>
      <c r="D298" s="129">
        <v>0</v>
      </c>
      <c r="E298" s="129">
        <f>IF(AND($R298&gt;=30,$R298&lt;35),1,0)</f>
        <v>0</v>
      </c>
      <c r="F298" s="132">
        <v>45008.959999999999</v>
      </c>
      <c r="G298" s="32"/>
      <c r="H298" s="32"/>
      <c r="I298" s="129">
        <v>0</v>
      </c>
      <c r="J298" s="130">
        <v>0</v>
      </c>
      <c r="K298" s="130">
        <v>0</v>
      </c>
      <c r="L298" s="130">
        <v>1</v>
      </c>
      <c r="N298" s="129">
        <v>170.2</v>
      </c>
      <c r="O298" s="129">
        <f t="shared" si="8"/>
        <v>1.702</v>
      </c>
      <c r="P298" s="129">
        <v>180.7</v>
      </c>
      <c r="Q298" s="129">
        <f t="shared" si="9"/>
        <v>81.964141259000002</v>
      </c>
      <c r="R298" s="131">
        <f>Q298/(O298^2)</f>
        <v>28.29467967422028</v>
      </c>
      <c r="T298" s="129">
        <f>IF(AND($R298&gt;=35,$R298&lt;40),1,0)</f>
        <v>0</v>
      </c>
      <c r="U298" s="129">
        <f>IF($R298&gt;40,1,0)</f>
        <v>0</v>
      </c>
      <c r="V298" s="129">
        <f>E298+T298+U298</f>
        <v>0</v>
      </c>
    </row>
    <row r="299" spans="1:22" x14ac:dyDescent="0.2">
      <c r="A299" s="133">
        <v>10570</v>
      </c>
      <c r="B299" s="134">
        <v>37</v>
      </c>
      <c r="C299" s="134">
        <v>1</v>
      </c>
      <c r="D299" s="134">
        <v>1</v>
      </c>
      <c r="E299" s="134">
        <f>IF(AND($R299&gt;=30,$R299&lt;35),1,0)</f>
        <v>0</v>
      </c>
      <c r="F299" s="137">
        <v>20296.87</v>
      </c>
      <c r="G299" s="32"/>
      <c r="H299" s="32"/>
      <c r="I299" s="134">
        <v>0</v>
      </c>
      <c r="J299" s="135">
        <v>1</v>
      </c>
      <c r="K299" s="135">
        <v>0</v>
      </c>
      <c r="L299" s="135">
        <v>0</v>
      </c>
      <c r="N299" s="134">
        <v>169.79999999999998</v>
      </c>
      <c r="O299" s="134">
        <f t="shared" si="8"/>
        <v>1.6979999999999997</v>
      </c>
      <c r="P299" s="134">
        <v>175.4</v>
      </c>
      <c r="Q299" s="134">
        <f t="shared" si="9"/>
        <v>79.560101698000011</v>
      </c>
      <c r="R299" s="136">
        <f>Q299/(O299^2)</f>
        <v>27.594336612324355</v>
      </c>
      <c r="T299" s="134">
        <f>IF(AND($R299&gt;=35,$R299&lt;40),1,0)</f>
        <v>0</v>
      </c>
      <c r="U299" s="134">
        <f>IF($R299&gt;40,1,0)</f>
        <v>0</v>
      </c>
      <c r="V299" s="134">
        <f>E299+T299+U299</f>
        <v>0</v>
      </c>
    </row>
    <row r="300" spans="1:22" x14ac:dyDescent="0.2">
      <c r="A300" s="128">
        <v>10572</v>
      </c>
      <c r="B300" s="129">
        <v>57</v>
      </c>
      <c r="C300" s="129">
        <v>0</v>
      </c>
      <c r="D300" s="129">
        <v>1</v>
      </c>
      <c r="E300" s="129">
        <f>IF(AND($R300&gt;=30,$R300&lt;35),1,0)</f>
        <v>0</v>
      </c>
      <c r="F300" s="132">
        <v>12032.33</v>
      </c>
      <c r="G300" s="32"/>
      <c r="H300" s="32"/>
      <c r="I300" s="129">
        <v>0</v>
      </c>
      <c r="J300" s="130">
        <v>0</v>
      </c>
      <c r="K300" s="130">
        <v>1</v>
      </c>
      <c r="L300" s="130">
        <v>0</v>
      </c>
      <c r="N300" s="129">
        <v>167.9</v>
      </c>
      <c r="O300" s="129">
        <f t="shared" si="8"/>
        <v>1.679</v>
      </c>
      <c r="P300" s="129">
        <v>146.9</v>
      </c>
      <c r="Q300" s="129">
        <f t="shared" si="9"/>
        <v>66.632719153000011</v>
      </c>
      <c r="R300" s="131">
        <f>Q300/(O300^2)</f>
        <v>23.636661954544117</v>
      </c>
      <c r="T300" s="129">
        <f>IF(AND($R300&gt;=35,$R300&lt;40),1,0)</f>
        <v>0</v>
      </c>
      <c r="U300" s="129">
        <f>IF($R300&gt;40,1,0)</f>
        <v>0</v>
      </c>
      <c r="V300" s="129">
        <f>E300+T300+U300</f>
        <v>0</v>
      </c>
    </row>
    <row r="301" spans="1:22" x14ac:dyDescent="0.2">
      <c r="A301" s="133">
        <v>10577</v>
      </c>
      <c r="B301" s="134">
        <v>52</v>
      </c>
      <c r="C301" s="134">
        <v>0</v>
      </c>
      <c r="D301" s="134">
        <v>0</v>
      </c>
      <c r="E301" s="134">
        <f>IF(AND($R301&gt;=30,$R301&lt;35),1,0)</f>
        <v>0</v>
      </c>
      <c r="F301" s="137">
        <v>23045.57</v>
      </c>
      <c r="G301" s="32"/>
      <c r="H301" s="32"/>
      <c r="I301" s="134">
        <v>0</v>
      </c>
      <c r="J301" s="135">
        <v>1</v>
      </c>
      <c r="K301" s="135">
        <v>0</v>
      </c>
      <c r="L301" s="135">
        <v>0</v>
      </c>
      <c r="N301" s="134">
        <v>159.5</v>
      </c>
      <c r="O301" s="134">
        <f t="shared" si="8"/>
        <v>1.595</v>
      </c>
      <c r="P301" s="134">
        <v>138</v>
      </c>
      <c r="Q301" s="134">
        <f t="shared" si="9"/>
        <v>62.595747060000001</v>
      </c>
      <c r="R301" s="136">
        <f>Q301/(O301^2)</f>
        <v>24.605004691384714</v>
      </c>
      <c r="T301" s="134">
        <f>IF(AND($R301&gt;=35,$R301&lt;40),1,0)</f>
        <v>0</v>
      </c>
      <c r="U301" s="134">
        <f>IF($R301&gt;40,1,0)</f>
        <v>0</v>
      </c>
      <c r="V301" s="134">
        <f>E301+T301+U301</f>
        <v>0</v>
      </c>
    </row>
    <row r="302" spans="1:22" x14ac:dyDescent="0.2">
      <c r="A302" s="128">
        <v>10578</v>
      </c>
      <c r="B302" s="129">
        <v>25</v>
      </c>
      <c r="C302" s="129">
        <v>0</v>
      </c>
      <c r="D302" s="129">
        <v>2</v>
      </c>
      <c r="E302" s="129">
        <f>IF(AND($R302&gt;=30,$R302&lt;35),1,0)</f>
        <v>1</v>
      </c>
      <c r="F302" s="132">
        <v>4189.12</v>
      </c>
      <c r="G302" s="32"/>
      <c r="H302" s="32"/>
      <c r="I302" s="129">
        <v>0</v>
      </c>
      <c r="J302" s="130">
        <v>0</v>
      </c>
      <c r="K302" s="130">
        <v>0</v>
      </c>
      <c r="L302" s="130">
        <v>0</v>
      </c>
      <c r="N302" s="129">
        <v>159.29999999999998</v>
      </c>
      <c r="O302" s="129">
        <f t="shared" si="8"/>
        <v>1.5929999999999997</v>
      </c>
      <c r="P302" s="129">
        <v>190.2</v>
      </c>
      <c r="Q302" s="129">
        <f t="shared" si="9"/>
        <v>86.273268774000002</v>
      </c>
      <c r="R302" s="131">
        <f>Q302/(O302^2)</f>
        <v>33.997321447528805</v>
      </c>
      <c r="T302" s="129">
        <f>IF(AND($R302&gt;=35,$R302&lt;40),1,0)</f>
        <v>0</v>
      </c>
      <c r="U302" s="129">
        <f>IF($R302&gt;40,1,0)</f>
        <v>0</v>
      </c>
      <c r="V302" s="129">
        <f>E302+T302+U302</f>
        <v>1</v>
      </c>
    </row>
    <row r="303" spans="1:22" x14ac:dyDescent="0.2">
      <c r="A303" s="133">
        <v>10579</v>
      </c>
      <c r="B303" s="134">
        <v>47</v>
      </c>
      <c r="C303" s="134">
        <v>0</v>
      </c>
      <c r="D303" s="134">
        <v>0</v>
      </c>
      <c r="E303" s="134">
        <f>IF(AND($R303&gt;=30,$R303&lt;35),1,0)</f>
        <v>0</v>
      </c>
      <c r="F303" s="137">
        <v>8534.68</v>
      </c>
      <c r="G303" s="32"/>
      <c r="H303" s="32"/>
      <c r="I303" s="134">
        <v>0</v>
      </c>
      <c r="J303" s="135">
        <v>1</v>
      </c>
      <c r="K303" s="135">
        <v>0</v>
      </c>
      <c r="L303" s="135">
        <v>0</v>
      </c>
      <c r="N303" s="134">
        <v>161.79999999999998</v>
      </c>
      <c r="O303" s="134">
        <f t="shared" si="8"/>
        <v>1.6179999999999999</v>
      </c>
      <c r="P303" s="134">
        <v>166</v>
      </c>
      <c r="Q303" s="134">
        <f t="shared" si="9"/>
        <v>75.296333420000011</v>
      </c>
      <c r="R303" s="136">
        <f>Q303/(O303^2)</f>
        <v>28.761848479940603</v>
      </c>
      <c r="T303" s="134">
        <f>IF(AND($R303&gt;=35,$R303&lt;40),1,0)</f>
        <v>0</v>
      </c>
      <c r="U303" s="134">
        <f>IF($R303&gt;40,1,0)</f>
        <v>0</v>
      </c>
      <c r="V303" s="134">
        <f>E303+T303+U303</f>
        <v>0</v>
      </c>
    </row>
    <row r="304" spans="1:22" x14ac:dyDescent="0.2">
      <c r="A304" s="128">
        <v>10580</v>
      </c>
      <c r="B304" s="129">
        <v>45</v>
      </c>
      <c r="C304" s="129">
        <v>0</v>
      </c>
      <c r="D304" s="129">
        <v>2</v>
      </c>
      <c r="E304" s="129">
        <f>IF(AND($R304&gt;=30,$R304&lt;35),1,0)</f>
        <v>0</v>
      </c>
      <c r="F304" s="132">
        <v>8515.76</v>
      </c>
      <c r="G304" s="32"/>
      <c r="H304" s="32"/>
      <c r="I304" s="129">
        <v>0</v>
      </c>
      <c r="J304" s="130">
        <v>0</v>
      </c>
      <c r="K304" s="130">
        <v>0</v>
      </c>
      <c r="L304" s="130">
        <v>1</v>
      </c>
      <c r="N304" s="129">
        <v>168.2</v>
      </c>
      <c r="O304" s="129">
        <f t="shared" si="8"/>
        <v>1.6819999999999999</v>
      </c>
      <c r="P304" s="129">
        <v>139.9</v>
      </c>
      <c r="Q304" s="129">
        <f t="shared" si="9"/>
        <v>63.457572563000006</v>
      </c>
      <c r="R304" s="131">
        <f>Q304/(O304^2)</f>
        <v>22.430113548575463</v>
      </c>
      <c r="T304" s="129">
        <f>IF(AND($R304&gt;=35,$R304&lt;40),1,0)</f>
        <v>0</v>
      </c>
      <c r="U304" s="129">
        <f>IF($R304&gt;40,1,0)</f>
        <v>0</v>
      </c>
      <c r="V304" s="129">
        <f>E304+T304+U304</f>
        <v>0</v>
      </c>
    </row>
    <row r="305" spans="1:22" x14ac:dyDescent="0.2">
      <c r="A305" s="133">
        <v>10581</v>
      </c>
      <c r="B305" s="134">
        <v>56</v>
      </c>
      <c r="C305" s="134">
        <v>0</v>
      </c>
      <c r="D305" s="134">
        <v>0</v>
      </c>
      <c r="E305" s="134">
        <f>IF(AND($R305&gt;=30,$R305&lt;35),1,0)</f>
        <v>0</v>
      </c>
      <c r="F305" s="137">
        <v>11070.54</v>
      </c>
      <c r="G305" s="32"/>
      <c r="H305" s="32"/>
      <c r="I305" s="134">
        <v>0</v>
      </c>
      <c r="J305" s="135">
        <v>0</v>
      </c>
      <c r="K305" s="135">
        <v>1</v>
      </c>
      <c r="L305" s="135">
        <v>0</v>
      </c>
      <c r="N305" s="134">
        <v>180.4</v>
      </c>
      <c r="O305" s="134">
        <f t="shared" si="8"/>
        <v>1.804</v>
      </c>
      <c r="P305" s="134">
        <v>204.4</v>
      </c>
      <c r="Q305" s="134">
        <f t="shared" si="9"/>
        <v>92.714280428000009</v>
      </c>
      <c r="R305" s="136">
        <f>Q305/(O305^2)</f>
        <v>28.488761248715594</v>
      </c>
      <c r="T305" s="134">
        <f>IF(AND($R305&gt;=35,$R305&lt;40),1,0)</f>
        <v>0</v>
      </c>
      <c r="U305" s="134">
        <f>IF($R305&gt;40,1,0)</f>
        <v>0</v>
      </c>
      <c r="V305" s="134">
        <f>E305+T305+U305</f>
        <v>0</v>
      </c>
    </row>
    <row r="306" spans="1:22" x14ac:dyDescent="0.2">
      <c r="A306" s="128">
        <v>10585</v>
      </c>
      <c r="B306" s="129">
        <v>20</v>
      </c>
      <c r="C306" s="129">
        <v>0</v>
      </c>
      <c r="D306" s="129">
        <v>0</v>
      </c>
      <c r="E306" s="129">
        <f>IF(AND($R306&gt;=30,$R306&lt;35),1,0)</f>
        <v>0</v>
      </c>
      <c r="F306" s="132">
        <v>1875.35</v>
      </c>
      <c r="G306" s="32"/>
      <c r="H306" s="32"/>
      <c r="I306" s="129">
        <v>0</v>
      </c>
      <c r="J306" s="130">
        <v>0</v>
      </c>
      <c r="K306" s="130">
        <v>1</v>
      </c>
      <c r="L306" s="130">
        <v>0</v>
      </c>
      <c r="N306" s="129">
        <v>167</v>
      </c>
      <c r="O306" s="129">
        <f t="shared" si="8"/>
        <v>1.67</v>
      </c>
      <c r="P306" s="129">
        <v>248.2</v>
      </c>
      <c r="Q306" s="129">
        <f t="shared" si="9"/>
        <v>112.581626234</v>
      </c>
      <c r="R306" s="131">
        <f>Q306/(O306^2)</f>
        <v>40.367752961382621</v>
      </c>
      <c r="T306" s="129">
        <f>IF(AND($R306&gt;=35,$R306&lt;40),1,0)</f>
        <v>0</v>
      </c>
      <c r="U306" s="129">
        <f>IF($R306&gt;40,1,0)</f>
        <v>1</v>
      </c>
      <c r="V306" s="129">
        <f>E306+T306+U306</f>
        <v>1</v>
      </c>
    </row>
    <row r="307" spans="1:22" x14ac:dyDescent="0.2">
      <c r="A307" s="133">
        <v>10591</v>
      </c>
      <c r="B307" s="134">
        <v>42</v>
      </c>
      <c r="C307" s="134">
        <v>0</v>
      </c>
      <c r="D307" s="134">
        <v>1</v>
      </c>
      <c r="E307" s="134">
        <f>IF(AND($R307&gt;=30,$R307&lt;35),1,0)</f>
        <v>1</v>
      </c>
      <c r="F307" s="137">
        <v>7443.6500000000005</v>
      </c>
      <c r="G307" s="32"/>
      <c r="H307" s="32"/>
      <c r="I307" s="134">
        <v>0</v>
      </c>
      <c r="J307" s="135">
        <v>0</v>
      </c>
      <c r="K307" s="135">
        <v>0</v>
      </c>
      <c r="L307" s="135">
        <v>0</v>
      </c>
      <c r="N307" s="134">
        <v>162.5</v>
      </c>
      <c r="O307" s="134">
        <f t="shared" si="8"/>
        <v>1.625</v>
      </c>
      <c r="P307" s="134">
        <v>186.79999999999998</v>
      </c>
      <c r="Q307" s="134">
        <f t="shared" si="9"/>
        <v>84.731054716000003</v>
      </c>
      <c r="R307" s="136">
        <f>Q307/(O307^2)</f>
        <v>32.087500010792901</v>
      </c>
      <c r="T307" s="134">
        <f>IF(AND($R307&gt;=35,$R307&lt;40),1,0)</f>
        <v>0</v>
      </c>
      <c r="U307" s="134">
        <f>IF($R307&gt;40,1,0)</f>
        <v>0</v>
      </c>
      <c r="V307" s="134">
        <f>E307+T307+U307</f>
        <v>1</v>
      </c>
    </row>
    <row r="308" spans="1:22" x14ac:dyDescent="0.2">
      <c r="A308" s="128">
        <v>10592</v>
      </c>
      <c r="B308" s="129">
        <v>19</v>
      </c>
      <c r="C308" s="129">
        <v>0</v>
      </c>
      <c r="D308" s="129">
        <v>0</v>
      </c>
      <c r="E308" s="129">
        <f>IF(AND($R308&gt;=30,$R308&lt;35),1,0)</f>
        <v>0</v>
      </c>
      <c r="F308" s="132">
        <v>2117.34</v>
      </c>
      <c r="G308" s="32"/>
      <c r="H308" s="32"/>
      <c r="I308" s="129">
        <v>0</v>
      </c>
      <c r="J308" s="130">
        <v>0</v>
      </c>
      <c r="K308" s="130">
        <v>0</v>
      </c>
      <c r="L308" s="130">
        <v>0</v>
      </c>
      <c r="N308" s="129">
        <v>153.9</v>
      </c>
      <c r="O308" s="129">
        <f t="shared" si="8"/>
        <v>1.5390000000000001</v>
      </c>
      <c r="P308" s="129">
        <v>134.4</v>
      </c>
      <c r="Q308" s="129">
        <f t="shared" si="9"/>
        <v>60.962814528000003</v>
      </c>
      <c r="R308" s="131">
        <f>Q308/(O308^2)</f>
        <v>25.738768846887993</v>
      </c>
      <c r="T308" s="129">
        <f>IF(AND($R308&gt;=35,$R308&lt;40),1,0)</f>
        <v>0</v>
      </c>
      <c r="U308" s="129">
        <f>IF($R308&gt;40,1,0)</f>
        <v>0</v>
      </c>
      <c r="V308" s="129">
        <f>E308+T308+U308</f>
        <v>0</v>
      </c>
    </row>
    <row r="309" spans="1:22" x14ac:dyDescent="0.2">
      <c r="A309" s="133">
        <v>10594</v>
      </c>
      <c r="B309" s="134">
        <v>18</v>
      </c>
      <c r="C309" s="134">
        <v>0</v>
      </c>
      <c r="D309" s="134">
        <v>0</v>
      </c>
      <c r="E309" s="134">
        <f>IF(AND($R309&gt;=30,$R309&lt;35),1,0)</f>
        <v>0</v>
      </c>
      <c r="F309" s="137">
        <v>2205.9900000000002</v>
      </c>
      <c r="G309" s="32"/>
      <c r="H309" s="32"/>
      <c r="I309" s="134">
        <v>0</v>
      </c>
      <c r="J309" s="135">
        <v>1</v>
      </c>
      <c r="K309" s="135">
        <v>0</v>
      </c>
      <c r="L309" s="135">
        <v>0</v>
      </c>
      <c r="N309" s="134">
        <v>149.69999999999999</v>
      </c>
      <c r="O309" s="134">
        <f t="shared" si="8"/>
        <v>1.4969999999999999</v>
      </c>
      <c r="P309" s="134">
        <v>130</v>
      </c>
      <c r="Q309" s="134">
        <f t="shared" si="9"/>
        <v>58.967008100000001</v>
      </c>
      <c r="R309" s="136">
        <f>Q309/(O309^2)</f>
        <v>26.312704723631192</v>
      </c>
      <c r="T309" s="134">
        <f>IF(AND($R309&gt;=35,$R309&lt;40),1,0)</f>
        <v>0</v>
      </c>
      <c r="U309" s="134">
        <f>IF($R309&gt;40,1,0)</f>
        <v>0</v>
      </c>
      <c r="V309" s="134">
        <f>E309+T309+U309</f>
        <v>0</v>
      </c>
    </row>
    <row r="310" spans="1:22" x14ac:dyDescent="0.2">
      <c r="A310" s="128">
        <v>10595</v>
      </c>
      <c r="B310" s="129">
        <v>23</v>
      </c>
      <c r="C310" s="129">
        <v>0</v>
      </c>
      <c r="D310" s="129">
        <v>0</v>
      </c>
      <c r="E310" s="129">
        <f>IF(AND($R310&gt;=30,$R310&lt;35),1,0)</f>
        <v>1</v>
      </c>
      <c r="F310" s="132">
        <v>13126.68</v>
      </c>
      <c r="G310" s="32"/>
      <c r="H310" s="32"/>
      <c r="I310" s="129">
        <v>0</v>
      </c>
      <c r="J310" s="130">
        <v>0</v>
      </c>
      <c r="K310" s="130">
        <v>1</v>
      </c>
      <c r="L310" s="130">
        <v>0</v>
      </c>
      <c r="N310" s="129">
        <v>171.4</v>
      </c>
      <c r="O310" s="129">
        <f t="shared" si="8"/>
        <v>1.714</v>
      </c>
      <c r="P310" s="129">
        <v>209.1</v>
      </c>
      <c r="Q310" s="129">
        <f t="shared" si="9"/>
        <v>94.846164567000002</v>
      </c>
      <c r="R310" s="131">
        <f>Q310/(O310^2)</f>
        <v>32.284802813742004</v>
      </c>
      <c r="T310" s="129">
        <f>IF(AND($R310&gt;=35,$R310&lt;40),1,0)</f>
        <v>0</v>
      </c>
      <c r="U310" s="129">
        <f>IF($R310&gt;40,1,0)</f>
        <v>0</v>
      </c>
      <c r="V310" s="129">
        <f>E310+T310+U310</f>
        <v>1</v>
      </c>
    </row>
    <row r="311" spans="1:22" x14ac:dyDescent="0.2">
      <c r="A311" s="133">
        <v>10596</v>
      </c>
      <c r="B311" s="134">
        <v>28</v>
      </c>
      <c r="C311" s="134">
        <v>0</v>
      </c>
      <c r="D311" s="134">
        <v>2</v>
      </c>
      <c r="E311" s="134">
        <f>IF(AND($R311&gt;=30,$R311&lt;35),1,0)</f>
        <v>1</v>
      </c>
      <c r="F311" s="137">
        <v>20177.679999999997</v>
      </c>
      <c r="G311" s="32"/>
      <c r="H311" s="32"/>
      <c r="I311" s="134">
        <v>0</v>
      </c>
      <c r="J311" s="135">
        <v>0</v>
      </c>
      <c r="K311" s="135">
        <v>1</v>
      </c>
      <c r="L311" s="135">
        <v>0</v>
      </c>
      <c r="N311" s="134">
        <v>173.9</v>
      </c>
      <c r="O311" s="134">
        <f t="shared" si="8"/>
        <v>1.7390000000000001</v>
      </c>
      <c r="P311" s="134">
        <v>208.29999999999998</v>
      </c>
      <c r="Q311" s="134">
        <f t="shared" si="9"/>
        <v>94.483290670999992</v>
      </c>
      <c r="R311" s="136">
        <f>Q311/(O311^2)</f>
        <v>31.24322428599913</v>
      </c>
      <c r="T311" s="134">
        <f>IF(AND($R311&gt;=35,$R311&lt;40),1,0)</f>
        <v>0</v>
      </c>
      <c r="U311" s="134">
        <f>IF($R311&gt;40,1,0)</f>
        <v>0</v>
      </c>
      <c r="V311" s="134">
        <f>E311+T311+U311</f>
        <v>1</v>
      </c>
    </row>
    <row r="312" spans="1:22" x14ac:dyDescent="0.2">
      <c r="A312" s="128">
        <v>10603</v>
      </c>
      <c r="B312" s="129">
        <v>43</v>
      </c>
      <c r="C312" s="129">
        <v>1</v>
      </c>
      <c r="D312" s="129">
        <v>2</v>
      </c>
      <c r="E312" s="129">
        <f>IF(AND($R312&gt;=30,$R312&lt;35),1,0)</f>
        <v>0</v>
      </c>
      <c r="F312" s="132">
        <v>22478.6</v>
      </c>
      <c r="G312" s="32"/>
      <c r="H312" s="32"/>
      <c r="I312" s="129">
        <v>0</v>
      </c>
      <c r="J312" s="130">
        <v>0</v>
      </c>
      <c r="K312" s="130">
        <v>1</v>
      </c>
      <c r="L312" s="130">
        <v>0</v>
      </c>
      <c r="N312" s="129">
        <v>173.9</v>
      </c>
      <c r="O312" s="129">
        <f t="shared" si="8"/>
        <v>1.7390000000000001</v>
      </c>
      <c r="P312" s="129">
        <v>272.60000000000002</v>
      </c>
      <c r="Q312" s="129">
        <f t="shared" si="9"/>
        <v>123.64928006200002</v>
      </c>
      <c r="R312" s="131">
        <f>Q312/(O312^2)</f>
        <v>40.88767614192686</v>
      </c>
      <c r="T312" s="129">
        <f>IF(AND($R312&gt;=35,$R312&lt;40),1,0)</f>
        <v>0</v>
      </c>
      <c r="U312" s="129">
        <f>IF($R312&gt;40,1,0)</f>
        <v>1</v>
      </c>
      <c r="V312" s="129">
        <f>E312+T312+U312</f>
        <v>1</v>
      </c>
    </row>
    <row r="313" spans="1:22" x14ac:dyDescent="0.2">
      <c r="A313" s="133">
        <v>10606</v>
      </c>
      <c r="B313" s="134">
        <v>43</v>
      </c>
      <c r="C313" s="134">
        <v>1</v>
      </c>
      <c r="D313" s="134">
        <v>2</v>
      </c>
      <c r="E313" s="134">
        <f>IF(AND($R313&gt;=30,$R313&lt;35),1,0)</f>
        <v>0</v>
      </c>
      <c r="F313" s="137">
        <v>19798.059999999998</v>
      </c>
      <c r="G313" s="32"/>
      <c r="H313" s="32"/>
      <c r="I313" s="134">
        <v>0</v>
      </c>
      <c r="J313" s="135">
        <v>1</v>
      </c>
      <c r="K313" s="135">
        <v>0</v>
      </c>
      <c r="L313" s="135">
        <v>0</v>
      </c>
      <c r="N313" s="134">
        <v>162.6</v>
      </c>
      <c r="O313" s="134">
        <f t="shared" si="8"/>
        <v>1.6259999999999999</v>
      </c>
      <c r="P313" s="134">
        <v>138.1</v>
      </c>
      <c r="Q313" s="134">
        <f t="shared" si="9"/>
        <v>62.641106297</v>
      </c>
      <c r="R313" s="136">
        <f>Q313/(O313^2)</f>
        <v>23.692906284939237</v>
      </c>
      <c r="T313" s="134">
        <f>IF(AND($R313&gt;=35,$R313&lt;40),1,0)</f>
        <v>0</v>
      </c>
      <c r="U313" s="134">
        <f>IF($R313&gt;40,1,0)</f>
        <v>0</v>
      </c>
      <c r="V313" s="134">
        <f>E313+T313+U313</f>
        <v>0</v>
      </c>
    </row>
    <row r="314" spans="1:22" x14ac:dyDescent="0.2">
      <c r="A314" s="128">
        <v>10607</v>
      </c>
      <c r="B314" s="129">
        <v>25</v>
      </c>
      <c r="C314" s="129">
        <v>0</v>
      </c>
      <c r="D314" s="129">
        <v>0</v>
      </c>
      <c r="E314" s="129">
        <f>IF(AND($R314&gt;=30,$R314&lt;35),1,0)</f>
        <v>0</v>
      </c>
      <c r="F314" s="132">
        <v>17878.91</v>
      </c>
      <c r="G314" s="32"/>
      <c r="H314" s="32"/>
      <c r="I314" s="129">
        <v>0</v>
      </c>
      <c r="J314" s="130">
        <v>1</v>
      </c>
      <c r="K314" s="130">
        <v>0</v>
      </c>
      <c r="L314" s="130">
        <v>0</v>
      </c>
      <c r="N314" s="129">
        <v>164.7</v>
      </c>
      <c r="O314" s="129">
        <f t="shared" si="8"/>
        <v>1.6469999999999998</v>
      </c>
      <c r="P314" s="129">
        <v>218.1</v>
      </c>
      <c r="Q314" s="129">
        <f t="shared" si="9"/>
        <v>98.928495897000005</v>
      </c>
      <c r="R314" s="131">
        <f>Q314/(O314^2)</f>
        <v>36.469869375571648</v>
      </c>
      <c r="T314" s="129">
        <f>IF(AND($R314&gt;=35,$R314&lt;40),1,0)</f>
        <v>1</v>
      </c>
      <c r="U314" s="129">
        <f>IF($R314&gt;40,1,0)</f>
        <v>0</v>
      </c>
      <c r="V314" s="129">
        <f>E314+T314+U314</f>
        <v>1</v>
      </c>
    </row>
    <row r="315" spans="1:22" x14ac:dyDescent="0.2">
      <c r="A315" s="133">
        <v>10611</v>
      </c>
      <c r="B315" s="134">
        <v>22</v>
      </c>
      <c r="C315" s="134">
        <v>0</v>
      </c>
      <c r="D315" s="134">
        <v>0</v>
      </c>
      <c r="E315" s="134">
        <f>IF(AND($R315&gt;=30,$R315&lt;35),1,0)</f>
        <v>0</v>
      </c>
      <c r="F315" s="137">
        <v>2527.8200000000002</v>
      </c>
      <c r="G315" s="32"/>
      <c r="H315" s="32"/>
      <c r="I315" s="134">
        <v>0</v>
      </c>
      <c r="J315" s="135">
        <v>0</v>
      </c>
      <c r="K315" s="135">
        <v>0</v>
      </c>
      <c r="L315" s="135">
        <v>0</v>
      </c>
      <c r="N315" s="134">
        <v>172.9</v>
      </c>
      <c r="O315" s="134">
        <f t="shared" si="8"/>
        <v>1.7290000000000001</v>
      </c>
      <c r="P315" s="134">
        <v>152.9</v>
      </c>
      <c r="Q315" s="134">
        <f t="shared" si="9"/>
        <v>69.354273373000012</v>
      </c>
      <c r="R315" s="136">
        <f>Q315/(O315^2)</f>
        <v>23.199746498760138</v>
      </c>
      <c r="T315" s="134">
        <f>IF(AND($R315&gt;=35,$R315&lt;40),1,0)</f>
        <v>0</v>
      </c>
      <c r="U315" s="134">
        <f>IF($R315&gt;40,1,0)</f>
        <v>0</v>
      </c>
      <c r="V315" s="134">
        <f>E315+T315+U315</f>
        <v>0</v>
      </c>
    </row>
    <row r="316" spans="1:22" x14ac:dyDescent="0.2">
      <c r="A316" s="128">
        <v>10612</v>
      </c>
      <c r="B316" s="129">
        <v>63</v>
      </c>
      <c r="C316" s="129">
        <v>1</v>
      </c>
      <c r="D316" s="129">
        <v>0</v>
      </c>
      <c r="E316" s="129">
        <f>IF(AND($R316&gt;=30,$R316&lt;35),1,0)</f>
        <v>0</v>
      </c>
      <c r="F316" s="132">
        <v>48824.45</v>
      </c>
      <c r="G316" s="32"/>
      <c r="H316" s="32"/>
      <c r="I316" s="129">
        <v>0</v>
      </c>
      <c r="J316" s="130">
        <v>0</v>
      </c>
      <c r="K316" s="130">
        <v>1</v>
      </c>
      <c r="L316" s="130">
        <v>0</v>
      </c>
      <c r="N316" s="129">
        <v>171.7</v>
      </c>
      <c r="O316" s="129">
        <f t="shared" si="8"/>
        <v>1.7169999999999999</v>
      </c>
      <c r="P316" s="129">
        <v>235.79999999999998</v>
      </c>
      <c r="Q316" s="129">
        <f t="shared" si="9"/>
        <v>106.957080846</v>
      </c>
      <c r="R316" s="131">
        <f>Q316/(O316^2)</f>
        <v>36.280139726446528</v>
      </c>
      <c r="T316" s="129">
        <f>IF(AND($R316&gt;=35,$R316&lt;40),1,0)</f>
        <v>1</v>
      </c>
      <c r="U316" s="129">
        <f>IF($R316&gt;40,1,0)</f>
        <v>0</v>
      </c>
      <c r="V316" s="129">
        <f>E316+T316+U316</f>
        <v>1</v>
      </c>
    </row>
    <row r="317" spans="1:22" x14ac:dyDescent="0.2">
      <c r="A317" s="133">
        <v>10614</v>
      </c>
      <c r="B317" s="134">
        <v>46</v>
      </c>
      <c r="C317" s="134">
        <v>0</v>
      </c>
      <c r="D317" s="134">
        <v>2</v>
      </c>
      <c r="E317" s="134">
        <f>IF(AND($R317&gt;=30,$R317&lt;35),1,0)</f>
        <v>1</v>
      </c>
      <c r="F317" s="137">
        <v>8823.2800000000007</v>
      </c>
      <c r="G317" s="32"/>
      <c r="H317" s="32"/>
      <c r="I317" s="134">
        <v>0</v>
      </c>
      <c r="J317" s="135">
        <v>0</v>
      </c>
      <c r="K317" s="135">
        <v>1</v>
      </c>
      <c r="L317" s="135">
        <v>0</v>
      </c>
      <c r="N317" s="134">
        <v>161</v>
      </c>
      <c r="O317" s="134">
        <f t="shared" si="8"/>
        <v>1.61</v>
      </c>
      <c r="P317" s="134">
        <v>195.5</v>
      </c>
      <c r="Q317" s="134">
        <f t="shared" si="9"/>
        <v>88.677308335000006</v>
      </c>
      <c r="R317" s="136">
        <f>Q317/(O317^2)</f>
        <v>34.210604658385094</v>
      </c>
      <c r="T317" s="134">
        <f>IF(AND($R317&gt;=35,$R317&lt;40),1,0)</f>
        <v>0</v>
      </c>
      <c r="U317" s="134">
        <f>IF($R317&gt;40,1,0)</f>
        <v>0</v>
      </c>
      <c r="V317" s="134">
        <f>E317+T317+U317</f>
        <v>1</v>
      </c>
    </row>
    <row r="318" spans="1:22" x14ac:dyDescent="0.2">
      <c r="A318" s="128">
        <v>10615</v>
      </c>
      <c r="B318" s="129">
        <v>30</v>
      </c>
      <c r="C318" s="129">
        <v>0</v>
      </c>
      <c r="D318" s="129">
        <v>1</v>
      </c>
      <c r="E318" s="129">
        <f>IF(AND($R318&gt;=30,$R318&lt;35),1,0)</f>
        <v>0</v>
      </c>
      <c r="F318" s="132">
        <v>4527.1900000000005</v>
      </c>
      <c r="G318" s="32"/>
      <c r="H318" s="32"/>
      <c r="I318" s="129">
        <v>0</v>
      </c>
      <c r="J318" s="130">
        <v>0</v>
      </c>
      <c r="K318" s="130">
        <v>0</v>
      </c>
      <c r="L318" s="130">
        <v>0</v>
      </c>
      <c r="N318" s="129">
        <v>164.79999999999998</v>
      </c>
      <c r="O318" s="129">
        <f t="shared" si="8"/>
        <v>1.6479999999999999</v>
      </c>
      <c r="P318" s="129">
        <v>228.6</v>
      </c>
      <c r="Q318" s="129">
        <f t="shared" si="9"/>
        <v>103.691215782</v>
      </c>
      <c r="R318" s="131">
        <f>Q318/(O318^2)</f>
        <v>38.179263987976015</v>
      </c>
      <c r="T318" s="129">
        <f>IF(AND($R318&gt;=35,$R318&lt;40),1,0)</f>
        <v>1</v>
      </c>
      <c r="U318" s="129">
        <f>IF($R318&gt;40,1,0)</f>
        <v>0</v>
      </c>
      <c r="V318" s="129">
        <f>E318+T318+U318</f>
        <v>1</v>
      </c>
    </row>
    <row r="319" spans="1:22" x14ac:dyDescent="0.2">
      <c r="A319" s="133">
        <v>10616</v>
      </c>
      <c r="B319" s="134">
        <v>22</v>
      </c>
      <c r="C319" s="134">
        <v>0</v>
      </c>
      <c r="D319" s="134">
        <v>0</v>
      </c>
      <c r="E319" s="134">
        <f>IF(AND($R319&gt;=30,$R319&lt;35),1,0)</f>
        <v>0</v>
      </c>
      <c r="F319" s="137">
        <v>2741.9500000000003</v>
      </c>
      <c r="G319" s="32"/>
      <c r="H319" s="32"/>
      <c r="I319" s="134">
        <v>0</v>
      </c>
      <c r="J319" s="135">
        <v>1</v>
      </c>
      <c r="K319" s="135">
        <v>0</v>
      </c>
      <c r="L319" s="135">
        <v>0</v>
      </c>
      <c r="N319" s="134">
        <v>160.6</v>
      </c>
      <c r="O319" s="134">
        <f t="shared" si="8"/>
        <v>1.6059999999999999</v>
      </c>
      <c r="P319" s="134">
        <v>131.69999999999999</v>
      </c>
      <c r="Q319" s="134">
        <f t="shared" si="9"/>
        <v>59.738115129000001</v>
      </c>
      <c r="R319" s="136">
        <f>Q319/(O319^2)</f>
        <v>23.161166767600953</v>
      </c>
      <c r="T319" s="134">
        <f>IF(AND($R319&gt;=35,$R319&lt;40),1,0)</f>
        <v>0</v>
      </c>
      <c r="U319" s="134">
        <f>IF($R319&gt;40,1,0)</f>
        <v>0</v>
      </c>
      <c r="V319" s="134">
        <f>E319+T319+U319</f>
        <v>0</v>
      </c>
    </row>
    <row r="320" spans="1:22" x14ac:dyDescent="0.2">
      <c r="A320" s="128">
        <v>10617</v>
      </c>
      <c r="B320" s="129">
        <v>56</v>
      </c>
      <c r="C320" s="129">
        <v>0</v>
      </c>
      <c r="D320" s="129">
        <v>0</v>
      </c>
      <c r="E320" s="129">
        <f>IF(AND($R320&gt;=30,$R320&lt;35),1,0)</f>
        <v>1</v>
      </c>
      <c r="F320" s="132">
        <v>11073.18</v>
      </c>
      <c r="G320" s="32"/>
      <c r="H320" s="32"/>
      <c r="I320" s="129">
        <v>0</v>
      </c>
      <c r="J320" s="130">
        <v>0</v>
      </c>
      <c r="K320" s="130">
        <v>1</v>
      </c>
      <c r="L320" s="130">
        <v>0</v>
      </c>
      <c r="N320" s="129">
        <v>162.29999999999998</v>
      </c>
      <c r="O320" s="129">
        <f t="shared" si="8"/>
        <v>1.6229999999999998</v>
      </c>
      <c r="P320" s="129">
        <v>179.29999999999998</v>
      </c>
      <c r="Q320" s="129">
        <f t="shared" si="9"/>
        <v>81.329111940999994</v>
      </c>
      <c r="R320" s="131">
        <f>Q320/(O320^2)</f>
        <v>30.875143905632569</v>
      </c>
      <c r="T320" s="129">
        <f>IF(AND($R320&gt;=35,$R320&lt;40),1,0)</f>
        <v>0</v>
      </c>
      <c r="U320" s="129">
        <f>IF($R320&gt;40,1,0)</f>
        <v>0</v>
      </c>
      <c r="V320" s="129">
        <f>E320+T320+U320</f>
        <v>1</v>
      </c>
    </row>
    <row r="321" spans="1:22" x14ac:dyDescent="0.2">
      <c r="A321" s="133">
        <v>10618</v>
      </c>
      <c r="B321" s="134">
        <v>27</v>
      </c>
      <c r="C321" s="134">
        <v>1</v>
      </c>
      <c r="D321" s="134">
        <v>2</v>
      </c>
      <c r="E321" s="134">
        <f>IF(AND($R321&gt;=30,$R321&lt;35),1,0)</f>
        <v>0</v>
      </c>
      <c r="F321" s="137">
        <v>15006.58</v>
      </c>
      <c r="G321" s="32"/>
      <c r="H321" s="32"/>
      <c r="I321" s="134">
        <v>0</v>
      </c>
      <c r="J321" s="135">
        <v>1</v>
      </c>
      <c r="K321" s="135">
        <v>0</v>
      </c>
      <c r="L321" s="135">
        <v>0</v>
      </c>
      <c r="N321" s="134">
        <v>164.7</v>
      </c>
      <c r="O321" s="134">
        <f t="shared" si="8"/>
        <v>1.6469999999999998</v>
      </c>
      <c r="P321" s="134">
        <v>138.79999999999998</v>
      </c>
      <c r="Q321" s="134">
        <f t="shared" si="9"/>
        <v>62.958620955999997</v>
      </c>
      <c r="R321" s="136">
        <f>Q321/(O321^2)</f>
        <v>23.209618841491721</v>
      </c>
      <c r="T321" s="134">
        <f>IF(AND($R321&gt;=35,$R321&lt;40),1,0)</f>
        <v>0</v>
      </c>
      <c r="U321" s="134">
        <f>IF($R321&gt;40,1,0)</f>
        <v>0</v>
      </c>
      <c r="V321" s="134">
        <f>E321+T321+U321</f>
        <v>0</v>
      </c>
    </row>
    <row r="322" spans="1:22" x14ac:dyDescent="0.2">
      <c r="A322" s="128">
        <v>10621</v>
      </c>
      <c r="B322" s="129">
        <v>50</v>
      </c>
      <c r="C322" s="129">
        <v>0</v>
      </c>
      <c r="D322" s="129">
        <v>0</v>
      </c>
      <c r="E322" s="129">
        <f>IF(AND($R322&gt;=30,$R322&lt;35),1,0)</f>
        <v>0</v>
      </c>
      <c r="F322" s="132">
        <v>9541.7000000000007</v>
      </c>
      <c r="G322" s="32"/>
      <c r="H322" s="32"/>
      <c r="I322" s="129">
        <v>0</v>
      </c>
      <c r="J322" s="130">
        <v>1</v>
      </c>
      <c r="K322" s="130">
        <v>0</v>
      </c>
      <c r="L322" s="130">
        <v>0</v>
      </c>
      <c r="N322" s="129">
        <v>170.4</v>
      </c>
      <c r="O322" s="129">
        <f t="shared" ref="O322:O385" si="10">N322/100</f>
        <v>1.704</v>
      </c>
      <c r="P322" s="129">
        <v>234.7</v>
      </c>
      <c r="Q322" s="129">
        <f t="shared" ref="Q322:Q385" si="11">P322*0.45359237</f>
        <v>106.458129239</v>
      </c>
      <c r="R322" s="131">
        <f>Q322/(O322^2)</f>
        <v>36.663983542934055</v>
      </c>
      <c r="T322" s="129">
        <f>IF(AND($R322&gt;=35,$R322&lt;40),1,0)</f>
        <v>1</v>
      </c>
      <c r="U322" s="129">
        <f>IF($R322&gt;40,1,0)</f>
        <v>0</v>
      </c>
      <c r="V322" s="129">
        <f>E322+T322+U322</f>
        <v>1</v>
      </c>
    </row>
    <row r="323" spans="1:22" x14ac:dyDescent="0.2">
      <c r="A323" s="133">
        <v>10625</v>
      </c>
      <c r="B323" s="134">
        <v>23</v>
      </c>
      <c r="C323" s="134">
        <v>0</v>
      </c>
      <c r="D323" s="134">
        <v>2</v>
      </c>
      <c r="E323" s="134">
        <f>IF(AND($R323&gt;=30,$R323&lt;35),1,0)</f>
        <v>0</v>
      </c>
      <c r="F323" s="137">
        <v>22395.75</v>
      </c>
      <c r="G323" s="32"/>
      <c r="H323" s="32"/>
      <c r="I323" s="134">
        <v>0</v>
      </c>
      <c r="J323" s="135">
        <v>1</v>
      </c>
      <c r="K323" s="135">
        <v>0</v>
      </c>
      <c r="L323" s="135">
        <v>0</v>
      </c>
      <c r="N323" s="134">
        <v>161.1</v>
      </c>
      <c r="O323" s="134">
        <f t="shared" si="10"/>
        <v>1.611</v>
      </c>
      <c r="P323" s="134">
        <v>163.6</v>
      </c>
      <c r="Q323" s="134">
        <f t="shared" si="11"/>
        <v>74.207711732000007</v>
      </c>
      <c r="R323" s="136">
        <f>Q323/(O323^2)</f>
        <v>28.592883782776781</v>
      </c>
      <c r="T323" s="134">
        <f>IF(AND($R323&gt;=35,$R323&lt;40),1,0)</f>
        <v>0</v>
      </c>
      <c r="U323" s="134">
        <f>IF($R323&gt;40,1,0)</f>
        <v>0</v>
      </c>
      <c r="V323" s="134">
        <f>E323+T323+U323</f>
        <v>0</v>
      </c>
    </row>
    <row r="324" spans="1:22" x14ac:dyDescent="0.2">
      <c r="A324" s="128">
        <v>10626</v>
      </c>
      <c r="B324" s="129">
        <v>63</v>
      </c>
      <c r="C324" s="129">
        <v>0</v>
      </c>
      <c r="D324" s="129">
        <v>0</v>
      </c>
      <c r="E324" s="129">
        <f>IF(AND($R324&gt;=30,$R324&lt;35),1,0)</f>
        <v>0</v>
      </c>
      <c r="F324" s="132">
        <v>14451.84</v>
      </c>
      <c r="G324" s="32"/>
      <c r="H324" s="32"/>
      <c r="I324" s="129">
        <v>0</v>
      </c>
      <c r="J324" s="130">
        <v>1</v>
      </c>
      <c r="K324" s="130">
        <v>0</v>
      </c>
      <c r="L324" s="130">
        <v>0</v>
      </c>
      <c r="N324" s="129">
        <v>159.69999999999999</v>
      </c>
      <c r="O324" s="129">
        <f t="shared" si="10"/>
        <v>1.597</v>
      </c>
      <c r="P324" s="129">
        <v>146.79999999999998</v>
      </c>
      <c r="Q324" s="129">
        <f t="shared" si="11"/>
        <v>66.587359915999997</v>
      </c>
      <c r="R324" s="131">
        <f>Q324/(O324^2)</f>
        <v>26.108502564098544</v>
      </c>
      <c r="T324" s="129">
        <f>IF(AND($R324&gt;=35,$R324&lt;40),1,0)</f>
        <v>0</v>
      </c>
      <c r="U324" s="129">
        <f>IF($R324&gt;40,1,0)</f>
        <v>0</v>
      </c>
      <c r="V324" s="129">
        <f>E324+T324+U324</f>
        <v>0</v>
      </c>
    </row>
    <row r="325" spans="1:22" x14ac:dyDescent="0.2">
      <c r="A325" s="133">
        <v>10630</v>
      </c>
      <c r="B325" s="134">
        <v>19</v>
      </c>
      <c r="C325" s="134">
        <v>0</v>
      </c>
      <c r="D325" s="134">
        <v>0</v>
      </c>
      <c r="E325" s="134">
        <f>IF(AND($R325&gt;=30,$R325&lt;35),1,0)</f>
        <v>1</v>
      </c>
      <c r="F325" s="137">
        <v>2134.9100000000003</v>
      </c>
      <c r="G325" s="32"/>
      <c r="H325" s="32"/>
      <c r="I325" s="134">
        <v>0</v>
      </c>
      <c r="J325" s="135">
        <v>0</v>
      </c>
      <c r="K325" s="135">
        <v>0</v>
      </c>
      <c r="L325" s="135">
        <v>0</v>
      </c>
      <c r="N325" s="134">
        <v>156.4</v>
      </c>
      <c r="O325" s="134">
        <f t="shared" si="10"/>
        <v>1.5640000000000001</v>
      </c>
      <c r="P325" s="134">
        <v>166.6</v>
      </c>
      <c r="Q325" s="134">
        <f t="shared" si="11"/>
        <v>75.568488842000008</v>
      </c>
      <c r="R325" s="136">
        <f>Q325/(O325^2)</f>
        <v>30.893509020905149</v>
      </c>
      <c r="T325" s="134">
        <f>IF(AND($R325&gt;=35,$R325&lt;40),1,0)</f>
        <v>0</v>
      </c>
      <c r="U325" s="134">
        <f>IF($R325&gt;40,1,0)</f>
        <v>0</v>
      </c>
      <c r="V325" s="134">
        <f>E325+T325+U325</f>
        <v>1</v>
      </c>
    </row>
    <row r="326" spans="1:22" x14ac:dyDescent="0.2">
      <c r="A326" s="128">
        <v>10633</v>
      </c>
      <c r="B326" s="129">
        <v>61</v>
      </c>
      <c r="C326" s="129">
        <v>0</v>
      </c>
      <c r="D326" s="129">
        <v>0</v>
      </c>
      <c r="E326" s="129">
        <f>IF(AND($R326&gt;=30,$R326&lt;35),1,0)</f>
        <v>0</v>
      </c>
      <c r="F326" s="132">
        <v>24513.1</v>
      </c>
      <c r="G326" s="32"/>
      <c r="H326" s="32"/>
      <c r="I326" s="129">
        <v>0</v>
      </c>
      <c r="J326" s="130">
        <v>0</v>
      </c>
      <c r="K326" s="130">
        <v>0</v>
      </c>
      <c r="L326" s="130">
        <v>1</v>
      </c>
      <c r="N326" s="129">
        <v>165.5</v>
      </c>
      <c r="O326" s="129">
        <f t="shared" si="10"/>
        <v>1.655</v>
      </c>
      <c r="P326" s="129">
        <v>122.19999999999999</v>
      </c>
      <c r="Q326" s="129">
        <f t="shared" si="11"/>
        <v>55.428987614</v>
      </c>
      <c r="R326" s="131">
        <f>Q326/(O326^2)</f>
        <v>20.236758559706463</v>
      </c>
      <c r="T326" s="129">
        <f>IF(AND($R326&gt;=35,$R326&lt;40),1,0)</f>
        <v>0</v>
      </c>
      <c r="U326" s="129">
        <f>IF($R326&gt;40,1,0)</f>
        <v>0</v>
      </c>
      <c r="V326" s="129">
        <f>E326+T326+U326</f>
        <v>0</v>
      </c>
    </row>
    <row r="327" spans="1:22" x14ac:dyDescent="0.2">
      <c r="A327" s="133">
        <v>10635</v>
      </c>
      <c r="B327" s="134">
        <v>50</v>
      </c>
      <c r="C327" s="134">
        <v>0</v>
      </c>
      <c r="D327" s="134">
        <v>1</v>
      </c>
      <c r="E327" s="134">
        <f>IF(AND($R327&gt;=30,$R327&lt;35),1,0)</f>
        <v>1</v>
      </c>
      <c r="F327" s="137">
        <v>10106.14</v>
      </c>
      <c r="G327" s="32"/>
      <c r="H327" s="32"/>
      <c r="I327" s="134">
        <v>0</v>
      </c>
      <c r="J327" s="135">
        <v>1</v>
      </c>
      <c r="K327" s="135">
        <v>0</v>
      </c>
      <c r="L327" s="135">
        <v>0</v>
      </c>
      <c r="N327" s="134">
        <v>172.5</v>
      </c>
      <c r="O327" s="134">
        <f t="shared" si="10"/>
        <v>1.7250000000000001</v>
      </c>
      <c r="P327" s="134">
        <v>214.4</v>
      </c>
      <c r="Q327" s="134">
        <f t="shared" si="11"/>
        <v>97.250204128000007</v>
      </c>
      <c r="R327" s="136">
        <f>Q327/(O327^2)</f>
        <v>32.682278219869772</v>
      </c>
      <c r="T327" s="134">
        <f>IF(AND($R327&gt;=35,$R327&lt;40),1,0)</f>
        <v>0</v>
      </c>
      <c r="U327" s="134">
        <f>IF($R327&gt;40,1,0)</f>
        <v>0</v>
      </c>
      <c r="V327" s="134">
        <f>E327+T327+U327</f>
        <v>1</v>
      </c>
    </row>
    <row r="328" spans="1:22" x14ac:dyDescent="0.2">
      <c r="A328" s="128">
        <v>10636</v>
      </c>
      <c r="B328" s="129">
        <v>62</v>
      </c>
      <c r="C328" s="129">
        <v>0</v>
      </c>
      <c r="D328" s="129">
        <v>0</v>
      </c>
      <c r="E328" s="129">
        <f>IF(AND($R328&gt;=30,$R328&lt;35),1,0)</f>
        <v>0</v>
      </c>
      <c r="F328" s="132">
        <v>13844.800000000001</v>
      </c>
      <c r="G328" s="32"/>
      <c r="H328" s="32"/>
      <c r="I328" s="129">
        <v>0</v>
      </c>
      <c r="J328" s="130">
        <v>0</v>
      </c>
      <c r="K328" s="130">
        <v>0</v>
      </c>
      <c r="L328" s="130">
        <v>0</v>
      </c>
      <c r="N328" s="129">
        <v>157.29999999999998</v>
      </c>
      <c r="O328" s="129">
        <f t="shared" si="10"/>
        <v>1.5729999999999997</v>
      </c>
      <c r="P328" s="129">
        <v>150</v>
      </c>
      <c r="Q328" s="129">
        <f t="shared" si="11"/>
        <v>68.038855499999997</v>
      </c>
      <c r="R328" s="131">
        <f>Q328/(O328^2)</f>
        <v>27.497901653337134</v>
      </c>
      <c r="T328" s="129">
        <f>IF(AND($R328&gt;=35,$R328&lt;40),1,0)</f>
        <v>0</v>
      </c>
      <c r="U328" s="129">
        <f>IF($R328&gt;40,1,0)</f>
        <v>0</v>
      </c>
      <c r="V328" s="129">
        <f>E328+T328+U328</f>
        <v>0</v>
      </c>
    </row>
    <row r="329" spans="1:22" x14ac:dyDescent="0.2">
      <c r="A329" s="133">
        <v>10637</v>
      </c>
      <c r="B329" s="134">
        <v>45</v>
      </c>
      <c r="C329" s="134">
        <v>0</v>
      </c>
      <c r="D329" s="134">
        <v>3</v>
      </c>
      <c r="E329" s="134">
        <f>IF(AND($R329&gt;=30,$R329&lt;35),1,0)</f>
        <v>0</v>
      </c>
      <c r="F329" s="137">
        <v>9101.8000000000011</v>
      </c>
      <c r="G329" s="32"/>
      <c r="H329" s="32"/>
      <c r="I329" s="134">
        <v>0</v>
      </c>
      <c r="J329" s="135">
        <v>0</v>
      </c>
      <c r="K329" s="135">
        <v>1</v>
      </c>
      <c r="L329" s="135">
        <v>0</v>
      </c>
      <c r="N329" s="134">
        <v>180.5</v>
      </c>
      <c r="O329" s="134">
        <f t="shared" si="10"/>
        <v>1.8049999999999999</v>
      </c>
      <c r="P329" s="134">
        <v>207.29999999999998</v>
      </c>
      <c r="Q329" s="134">
        <f t="shared" si="11"/>
        <v>94.029698300999996</v>
      </c>
      <c r="R329" s="136">
        <f>Q329/(O329^2)</f>
        <v>28.860950514805747</v>
      </c>
      <c r="T329" s="134">
        <f>IF(AND($R329&gt;=35,$R329&lt;40),1,0)</f>
        <v>0</v>
      </c>
      <c r="U329" s="134">
        <f>IF($R329&gt;40,1,0)</f>
        <v>0</v>
      </c>
      <c r="V329" s="134">
        <f>E329+T329+U329</f>
        <v>0</v>
      </c>
    </row>
    <row r="330" spans="1:22" x14ac:dyDescent="0.2">
      <c r="A330" s="128">
        <v>10644</v>
      </c>
      <c r="B330" s="129">
        <v>51</v>
      </c>
      <c r="C330" s="129">
        <v>0</v>
      </c>
      <c r="D330" s="129">
        <v>1</v>
      </c>
      <c r="E330" s="129">
        <f>IF(AND($R330&gt;=30,$R330&lt;35),1,0)</f>
        <v>0</v>
      </c>
      <c r="F330" s="132">
        <v>9861.0300000000007</v>
      </c>
      <c r="G330" s="32"/>
      <c r="H330" s="32"/>
      <c r="I330" s="129">
        <v>0</v>
      </c>
      <c r="J330" s="130">
        <v>0</v>
      </c>
      <c r="K330" s="130">
        <v>1</v>
      </c>
      <c r="L330" s="130">
        <v>0</v>
      </c>
      <c r="N330" s="129">
        <v>175.9</v>
      </c>
      <c r="O330" s="129">
        <f t="shared" si="10"/>
        <v>1.7590000000000001</v>
      </c>
      <c r="P330" s="129">
        <v>196.9</v>
      </c>
      <c r="Q330" s="129">
        <f t="shared" si="11"/>
        <v>89.312337653</v>
      </c>
      <c r="R330" s="131">
        <f>Q330/(O330^2)</f>
        <v>28.865546071030455</v>
      </c>
      <c r="T330" s="129">
        <f>IF(AND($R330&gt;=35,$R330&lt;40),1,0)</f>
        <v>0</v>
      </c>
      <c r="U330" s="129">
        <f>IF($R330&gt;40,1,0)</f>
        <v>0</v>
      </c>
      <c r="V330" s="129">
        <f>E330+T330+U330</f>
        <v>0</v>
      </c>
    </row>
    <row r="331" spans="1:22" x14ac:dyDescent="0.2">
      <c r="A331" s="133">
        <v>10645</v>
      </c>
      <c r="B331" s="134">
        <v>57</v>
      </c>
      <c r="C331" s="134">
        <v>0</v>
      </c>
      <c r="D331" s="134">
        <v>0</v>
      </c>
      <c r="E331" s="134">
        <f>IF(AND($R331&gt;=30,$R331&lt;35),1,0)</f>
        <v>0</v>
      </c>
      <c r="F331" s="137">
        <v>11840.78</v>
      </c>
      <c r="G331" s="32"/>
      <c r="H331" s="32"/>
      <c r="I331" s="134">
        <v>0</v>
      </c>
      <c r="J331" s="135">
        <v>0</v>
      </c>
      <c r="K331" s="135">
        <v>0</v>
      </c>
      <c r="L331" s="135">
        <v>0</v>
      </c>
      <c r="N331" s="134">
        <v>151.9</v>
      </c>
      <c r="O331" s="134">
        <f t="shared" si="10"/>
        <v>1.5190000000000001</v>
      </c>
      <c r="P331" s="134">
        <v>94.6</v>
      </c>
      <c r="Q331" s="134">
        <f t="shared" si="11"/>
        <v>42.909838202000003</v>
      </c>
      <c r="R331" s="136">
        <f>Q331/(O331^2)</f>
        <v>18.596933120565009</v>
      </c>
      <c r="T331" s="134">
        <f>IF(AND($R331&gt;=35,$R331&lt;40),1,0)</f>
        <v>0</v>
      </c>
      <c r="U331" s="134">
        <f>IF($R331&gt;40,1,0)</f>
        <v>0</v>
      </c>
      <c r="V331" s="134">
        <f>E331+T331+U331</f>
        <v>0</v>
      </c>
    </row>
    <row r="332" spans="1:22" x14ac:dyDescent="0.2">
      <c r="A332" s="128">
        <v>10646</v>
      </c>
      <c r="B332" s="129">
        <v>61</v>
      </c>
      <c r="C332" s="129">
        <v>0</v>
      </c>
      <c r="D332" s="129">
        <v>0</v>
      </c>
      <c r="E332" s="129">
        <f>IF(AND($R332&gt;=30,$R332&lt;35),1,0)</f>
        <v>0</v>
      </c>
      <c r="F332" s="132">
        <v>13415.04</v>
      </c>
      <c r="G332" s="32"/>
      <c r="H332" s="32"/>
      <c r="I332" s="129">
        <v>0</v>
      </c>
      <c r="J332" s="130">
        <v>0</v>
      </c>
      <c r="K332" s="130">
        <v>0</v>
      </c>
      <c r="L332" s="130">
        <v>0</v>
      </c>
      <c r="N332" s="129">
        <v>157.9</v>
      </c>
      <c r="O332" s="129">
        <f t="shared" si="10"/>
        <v>1.579</v>
      </c>
      <c r="P332" s="129">
        <v>129.9</v>
      </c>
      <c r="Q332" s="129">
        <f t="shared" si="11"/>
        <v>58.921648863000009</v>
      </c>
      <c r="R332" s="131">
        <f>Q332/(O332^2)</f>
        <v>23.632552514177334</v>
      </c>
      <c r="T332" s="129">
        <f>IF(AND($R332&gt;=35,$R332&lt;40),1,0)</f>
        <v>0</v>
      </c>
      <c r="U332" s="129">
        <f>IF($R332&gt;40,1,0)</f>
        <v>0</v>
      </c>
      <c r="V332" s="129">
        <f>E332+T332+U332</f>
        <v>0</v>
      </c>
    </row>
    <row r="333" spans="1:22" x14ac:dyDescent="0.2">
      <c r="A333" s="133">
        <v>10647</v>
      </c>
      <c r="B333" s="134">
        <v>37</v>
      </c>
      <c r="C333" s="134">
        <v>1</v>
      </c>
      <c r="D333" s="134">
        <v>0</v>
      </c>
      <c r="E333" s="134">
        <f>IF(AND($R333&gt;=30,$R333&lt;35),1,0)</f>
        <v>1</v>
      </c>
      <c r="F333" s="137">
        <v>19539.25</v>
      </c>
      <c r="G333" s="32"/>
      <c r="H333" s="32"/>
      <c r="I333" s="134">
        <v>0</v>
      </c>
      <c r="J333" s="135">
        <v>0</v>
      </c>
      <c r="K333" s="135">
        <v>0</v>
      </c>
      <c r="L333" s="135">
        <v>1</v>
      </c>
      <c r="N333" s="134">
        <v>180.4</v>
      </c>
      <c r="O333" s="134">
        <f t="shared" si="10"/>
        <v>1.804</v>
      </c>
      <c r="P333" s="134">
        <v>240.5</v>
      </c>
      <c r="Q333" s="134">
        <f t="shared" si="11"/>
        <v>109.088964985</v>
      </c>
      <c r="R333" s="136">
        <f>Q333/(O333^2)</f>
        <v>33.520289042642368</v>
      </c>
      <c r="T333" s="134">
        <f>IF(AND($R333&gt;=35,$R333&lt;40),1,0)</f>
        <v>0</v>
      </c>
      <c r="U333" s="134">
        <f>IF($R333&gt;40,1,0)</f>
        <v>0</v>
      </c>
      <c r="V333" s="134">
        <f>E333+T333+U333</f>
        <v>1</v>
      </c>
    </row>
    <row r="334" spans="1:22" x14ac:dyDescent="0.2">
      <c r="A334" s="128">
        <v>10648</v>
      </c>
      <c r="B334" s="129">
        <v>18</v>
      </c>
      <c r="C334" s="129">
        <v>0</v>
      </c>
      <c r="D334" s="129">
        <v>0</v>
      </c>
      <c r="E334" s="129">
        <f>IF(AND($R334&gt;=30,$R334&lt;35),1,0)</f>
        <v>0</v>
      </c>
      <c r="F334" s="132">
        <v>21344.85</v>
      </c>
      <c r="G334" s="32"/>
      <c r="H334" s="32"/>
      <c r="I334" s="129">
        <v>0</v>
      </c>
      <c r="J334" s="130">
        <v>1</v>
      </c>
      <c r="K334" s="130">
        <v>0</v>
      </c>
      <c r="L334" s="130">
        <v>0</v>
      </c>
      <c r="N334" s="129">
        <v>163.6</v>
      </c>
      <c r="O334" s="129">
        <f t="shared" si="10"/>
        <v>1.6359999999999999</v>
      </c>
      <c r="P334" s="129">
        <v>128.4</v>
      </c>
      <c r="Q334" s="129">
        <f t="shared" si="11"/>
        <v>58.241260308000008</v>
      </c>
      <c r="R334" s="131">
        <f>Q334/(O334^2)</f>
        <v>21.760264281358918</v>
      </c>
      <c r="T334" s="129">
        <f>IF(AND($R334&gt;=35,$R334&lt;40),1,0)</f>
        <v>0</v>
      </c>
      <c r="U334" s="129">
        <f>IF($R334&gt;40,1,0)</f>
        <v>0</v>
      </c>
      <c r="V334" s="129">
        <f>E334+T334+U334</f>
        <v>0</v>
      </c>
    </row>
    <row r="335" spans="1:22" x14ac:dyDescent="0.2">
      <c r="A335" s="133">
        <v>10650</v>
      </c>
      <c r="B335" s="134">
        <v>62</v>
      </c>
      <c r="C335" s="134">
        <v>0</v>
      </c>
      <c r="D335" s="134">
        <v>2</v>
      </c>
      <c r="E335" s="134">
        <f>IF(AND($R335&gt;=30,$R335&lt;35),1,0)</f>
        <v>0</v>
      </c>
      <c r="F335" s="137">
        <v>15019.77</v>
      </c>
      <c r="G335" s="32"/>
      <c r="H335" s="32"/>
      <c r="I335" s="134">
        <v>0</v>
      </c>
      <c r="J335" s="135">
        <v>0</v>
      </c>
      <c r="K335" s="135">
        <v>0</v>
      </c>
      <c r="L335" s="135">
        <v>0</v>
      </c>
      <c r="N335" s="134">
        <v>154.79999999999998</v>
      </c>
      <c r="O335" s="134">
        <f t="shared" si="10"/>
        <v>1.5479999999999998</v>
      </c>
      <c r="P335" s="134">
        <v>108.89999999999999</v>
      </c>
      <c r="Q335" s="134">
        <f t="shared" si="11"/>
        <v>49.396209092999996</v>
      </c>
      <c r="R335" s="136">
        <f>Q335/(O335^2)</f>
        <v>20.613498576557902</v>
      </c>
      <c r="T335" s="134">
        <f>IF(AND($R335&gt;=35,$R335&lt;40),1,0)</f>
        <v>0</v>
      </c>
      <c r="U335" s="134">
        <f>IF($R335&gt;40,1,0)</f>
        <v>0</v>
      </c>
      <c r="V335" s="134">
        <f>E335+T335+U335</f>
        <v>0</v>
      </c>
    </row>
    <row r="336" spans="1:22" x14ac:dyDescent="0.2">
      <c r="A336" s="128">
        <v>10653</v>
      </c>
      <c r="B336" s="129">
        <v>22</v>
      </c>
      <c r="C336" s="129">
        <v>0</v>
      </c>
      <c r="D336" s="129">
        <v>0</v>
      </c>
      <c r="E336" s="129">
        <f>IF(AND($R336&gt;=30,$R336&lt;35),1,0)</f>
        <v>0</v>
      </c>
      <c r="F336" s="132">
        <v>2731.92</v>
      </c>
      <c r="G336" s="32"/>
      <c r="H336" s="32"/>
      <c r="I336" s="129">
        <v>0</v>
      </c>
      <c r="J336" s="130">
        <v>1</v>
      </c>
      <c r="K336" s="130">
        <v>0</v>
      </c>
      <c r="L336" s="130">
        <v>0</v>
      </c>
      <c r="N336" s="129">
        <v>160.19999999999999</v>
      </c>
      <c r="O336" s="129">
        <f t="shared" si="10"/>
        <v>1.6019999999999999</v>
      </c>
      <c r="P336" s="129">
        <v>149.9</v>
      </c>
      <c r="Q336" s="129">
        <f t="shared" si="11"/>
        <v>67.993496263000011</v>
      </c>
      <c r="R336" s="131">
        <f>Q336/(O336^2)</f>
        <v>26.493683871674151</v>
      </c>
      <c r="T336" s="129">
        <f>IF(AND($R336&gt;=35,$R336&lt;40),1,0)</f>
        <v>0</v>
      </c>
      <c r="U336" s="129">
        <f>IF($R336&gt;40,1,0)</f>
        <v>0</v>
      </c>
      <c r="V336" s="129">
        <f>E336+T336+U336</f>
        <v>0</v>
      </c>
    </row>
    <row r="337" spans="1:22" x14ac:dyDescent="0.2">
      <c r="A337" s="133">
        <v>10656</v>
      </c>
      <c r="B337" s="134">
        <v>45</v>
      </c>
      <c r="C337" s="134">
        <v>0</v>
      </c>
      <c r="D337" s="134">
        <v>0</v>
      </c>
      <c r="E337" s="134">
        <f>IF(AND($R337&gt;=30,$R337&lt;35),1,0)</f>
        <v>1</v>
      </c>
      <c r="F337" s="137">
        <v>7731.8600000000006</v>
      </c>
      <c r="G337" s="32"/>
      <c r="H337" s="32"/>
      <c r="I337" s="134">
        <v>0</v>
      </c>
      <c r="J337" s="135">
        <v>0</v>
      </c>
      <c r="K337" s="135">
        <v>0</v>
      </c>
      <c r="L337" s="135">
        <v>0</v>
      </c>
      <c r="N337" s="134">
        <v>156</v>
      </c>
      <c r="O337" s="134">
        <f t="shared" si="10"/>
        <v>1.56</v>
      </c>
      <c r="P337" s="134">
        <v>169.4</v>
      </c>
      <c r="Q337" s="134">
        <f t="shared" si="11"/>
        <v>76.83854747800001</v>
      </c>
      <c r="R337" s="136">
        <f>Q337/(O337^2)</f>
        <v>31.574025097797502</v>
      </c>
      <c r="T337" s="134">
        <f>IF(AND($R337&gt;=35,$R337&lt;40),1,0)</f>
        <v>0</v>
      </c>
      <c r="U337" s="134">
        <f>IF($R337&gt;40,1,0)</f>
        <v>0</v>
      </c>
      <c r="V337" s="134">
        <f>E337+T337+U337</f>
        <v>1</v>
      </c>
    </row>
    <row r="338" spans="1:22" x14ac:dyDescent="0.2">
      <c r="A338" s="128">
        <v>10657</v>
      </c>
      <c r="B338" s="129">
        <v>49</v>
      </c>
      <c r="C338" s="129">
        <v>0</v>
      </c>
      <c r="D338" s="129">
        <v>4</v>
      </c>
      <c r="E338" s="129">
        <f>IF(AND($R338&gt;=30,$R338&lt;35),1,0)</f>
        <v>1</v>
      </c>
      <c r="F338" s="132">
        <v>10977.210000000001</v>
      </c>
      <c r="G338" s="32"/>
      <c r="H338" s="32"/>
      <c r="I338" s="129">
        <v>0</v>
      </c>
      <c r="J338" s="130">
        <v>0</v>
      </c>
      <c r="K338" s="130">
        <v>0</v>
      </c>
      <c r="L338" s="130">
        <v>1</v>
      </c>
      <c r="N338" s="129">
        <v>169.4</v>
      </c>
      <c r="O338" s="129">
        <f t="shared" si="10"/>
        <v>1.694</v>
      </c>
      <c r="P338" s="129">
        <v>220.4</v>
      </c>
      <c r="Q338" s="129">
        <f t="shared" si="11"/>
        <v>99.971758348000009</v>
      </c>
      <c r="R338" s="131">
        <f>Q338/(O338^2)</f>
        <v>34.837783728668029</v>
      </c>
      <c r="T338" s="129">
        <f>IF(AND($R338&gt;=35,$R338&lt;40),1,0)</f>
        <v>0</v>
      </c>
      <c r="U338" s="129">
        <f>IF($R338&gt;40,1,0)</f>
        <v>0</v>
      </c>
      <c r="V338" s="129">
        <f>E338+T338+U338</f>
        <v>1</v>
      </c>
    </row>
    <row r="339" spans="1:22" x14ac:dyDescent="0.2">
      <c r="A339" s="133">
        <v>10659</v>
      </c>
      <c r="B339" s="134">
        <v>37</v>
      </c>
      <c r="C339" s="134">
        <v>0</v>
      </c>
      <c r="D339" s="134">
        <v>2</v>
      </c>
      <c r="E339" s="134">
        <f>IF(AND($R339&gt;=30,$R339&lt;35),1,0)</f>
        <v>0</v>
      </c>
      <c r="F339" s="137">
        <v>6877.99</v>
      </c>
      <c r="G339" s="32"/>
      <c r="H339" s="32"/>
      <c r="I339" s="134">
        <v>0</v>
      </c>
      <c r="J339" s="135">
        <v>1</v>
      </c>
      <c r="K339" s="135">
        <v>0</v>
      </c>
      <c r="L339" s="135">
        <v>0</v>
      </c>
      <c r="N339" s="134">
        <v>170.5</v>
      </c>
      <c r="O339" s="134">
        <f t="shared" si="10"/>
        <v>1.7050000000000001</v>
      </c>
      <c r="P339" s="134">
        <v>117.5</v>
      </c>
      <c r="Q339" s="134">
        <f t="shared" si="11"/>
        <v>53.297103475</v>
      </c>
      <c r="R339" s="136">
        <f>Q339/(O339^2)</f>
        <v>18.333899252672403</v>
      </c>
      <c r="T339" s="134">
        <f>IF(AND($R339&gt;=35,$R339&lt;40),1,0)</f>
        <v>0</v>
      </c>
      <c r="U339" s="134">
        <f>IF($R339&gt;40,1,0)</f>
        <v>0</v>
      </c>
      <c r="V339" s="134">
        <f>E339+T339+U339</f>
        <v>0</v>
      </c>
    </row>
    <row r="340" spans="1:22" x14ac:dyDescent="0.2">
      <c r="A340" s="128">
        <v>10660</v>
      </c>
      <c r="B340" s="129">
        <v>63</v>
      </c>
      <c r="C340" s="129">
        <v>0</v>
      </c>
      <c r="D340" s="129">
        <v>1</v>
      </c>
      <c r="E340" s="129">
        <f>IF(AND($R340&gt;=30,$R340&lt;35),1,0)</f>
        <v>0</v>
      </c>
      <c r="F340" s="132">
        <v>14474.68</v>
      </c>
      <c r="G340" s="32"/>
      <c r="H340" s="32"/>
      <c r="I340" s="129">
        <v>0</v>
      </c>
      <c r="J340" s="130">
        <v>0</v>
      </c>
      <c r="K340" s="130">
        <v>0</v>
      </c>
      <c r="L340" s="130">
        <v>1</v>
      </c>
      <c r="N340" s="129">
        <v>186.6</v>
      </c>
      <c r="O340" s="129">
        <f t="shared" si="10"/>
        <v>1.8659999999999999</v>
      </c>
      <c r="P340" s="129">
        <v>190.4</v>
      </c>
      <c r="Q340" s="129">
        <f t="shared" si="11"/>
        <v>86.363987248000001</v>
      </c>
      <c r="R340" s="131">
        <f>Q340/(O340^2)</f>
        <v>24.803296551708296</v>
      </c>
      <c r="T340" s="129">
        <f>IF(AND($R340&gt;=35,$R340&lt;40),1,0)</f>
        <v>0</v>
      </c>
      <c r="U340" s="129">
        <f>IF($R340&gt;40,1,0)</f>
        <v>0</v>
      </c>
      <c r="V340" s="129">
        <f>E340+T340+U340</f>
        <v>0</v>
      </c>
    </row>
    <row r="341" spans="1:22" x14ac:dyDescent="0.2">
      <c r="A341" s="133">
        <v>10662</v>
      </c>
      <c r="B341" s="134">
        <v>43</v>
      </c>
      <c r="C341" s="134">
        <v>0</v>
      </c>
      <c r="D341" s="134">
        <v>3</v>
      </c>
      <c r="E341" s="134">
        <f>IF(AND($R341&gt;=30,$R341&lt;35),1,0)</f>
        <v>1</v>
      </c>
      <c r="F341" s="137">
        <v>8522.01</v>
      </c>
      <c r="G341" s="32"/>
      <c r="H341" s="32"/>
      <c r="I341" s="134">
        <v>0</v>
      </c>
      <c r="J341" s="135">
        <v>0</v>
      </c>
      <c r="K341" s="135">
        <v>1</v>
      </c>
      <c r="L341" s="135">
        <v>0</v>
      </c>
      <c r="N341" s="134">
        <v>178.4</v>
      </c>
      <c r="O341" s="134">
        <f t="shared" si="10"/>
        <v>1.784</v>
      </c>
      <c r="P341" s="134">
        <v>241.4</v>
      </c>
      <c r="Q341" s="134">
        <f t="shared" si="11"/>
        <v>109.49719811800001</v>
      </c>
      <c r="R341" s="136">
        <f>Q341/(O341^2)</f>
        <v>34.404345967016233</v>
      </c>
      <c r="T341" s="134">
        <f>IF(AND($R341&gt;=35,$R341&lt;40),1,0)</f>
        <v>0</v>
      </c>
      <c r="U341" s="134">
        <f>IF($R341&gt;40,1,0)</f>
        <v>0</v>
      </c>
      <c r="V341" s="134">
        <f>E341+T341+U341</f>
        <v>1</v>
      </c>
    </row>
    <row r="342" spans="1:22" x14ac:dyDescent="0.2">
      <c r="A342" s="128">
        <v>10663</v>
      </c>
      <c r="B342" s="129">
        <v>56</v>
      </c>
      <c r="C342" s="129">
        <v>0</v>
      </c>
      <c r="D342" s="129">
        <v>2</v>
      </c>
      <c r="E342" s="129">
        <f>IF(AND($R342&gt;=30,$R342&lt;35),1,0)</f>
        <v>0</v>
      </c>
      <c r="F342" s="132">
        <v>12643.380000000001</v>
      </c>
      <c r="G342" s="32"/>
      <c r="H342" s="32"/>
      <c r="I342" s="129">
        <v>0</v>
      </c>
      <c r="J342" s="130">
        <v>0</v>
      </c>
      <c r="K342" s="130">
        <v>0</v>
      </c>
      <c r="L342" s="130">
        <v>0</v>
      </c>
      <c r="N342" s="129">
        <v>156.69999999999999</v>
      </c>
      <c r="O342" s="129">
        <f t="shared" si="10"/>
        <v>1.5669999999999999</v>
      </c>
      <c r="P342" s="129">
        <v>158.5</v>
      </c>
      <c r="Q342" s="129">
        <f t="shared" si="11"/>
        <v>71.894390645000001</v>
      </c>
      <c r="R342" s="131">
        <f>Q342/(O342^2)</f>
        <v>29.279052215261402</v>
      </c>
      <c r="T342" s="129">
        <f>IF(AND($R342&gt;=35,$R342&lt;40),1,0)</f>
        <v>0</v>
      </c>
      <c r="U342" s="129">
        <f>IF($R342&gt;40,1,0)</f>
        <v>0</v>
      </c>
      <c r="V342" s="129">
        <f>E342+T342+U342</f>
        <v>0</v>
      </c>
    </row>
    <row r="343" spans="1:22" x14ac:dyDescent="0.2">
      <c r="A343" s="133">
        <v>10664</v>
      </c>
      <c r="B343" s="134">
        <v>29</v>
      </c>
      <c r="C343" s="134">
        <v>0</v>
      </c>
      <c r="D343" s="134">
        <v>0</v>
      </c>
      <c r="E343" s="134">
        <f>IF(AND($R343&gt;=30,$R343&lt;35),1,0)</f>
        <v>0</v>
      </c>
      <c r="F343" s="137">
        <v>3353.2900000000004</v>
      </c>
      <c r="G343" s="32"/>
      <c r="H343" s="32"/>
      <c r="I343" s="134">
        <v>0</v>
      </c>
      <c r="J343" s="135">
        <v>0</v>
      </c>
      <c r="K343" s="135">
        <v>1</v>
      </c>
      <c r="L343" s="135">
        <v>0</v>
      </c>
      <c r="N343" s="134">
        <v>170.6</v>
      </c>
      <c r="O343" s="134">
        <f t="shared" si="10"/>
        <v>1.706</v>
      </c>
      <c r="P343" s="134">
        <v>191.29999999999998</v>
      </c>
      <c r="Q343" s="134">
        <f t="shared" si="11"/>
        <v>86.772220380999997</v>
      </c>
      <c r="R343" s="136">
        <f>Q343/(O343^2)</f>
        <v>29.814165431227487</v>
      </c>
      <c r="T343" s="134">
        <f>IF(AND($R343&gt;=35,$R343&lt;40),1,0)</f>
        <v>0</v>
      </c>
      <c r="U343" s="134">
        <f>IF($R343&gt;40,1,0)</f>
        <v>0</v>
      </c>
      <c r="V343" s="134">
        <f>E343+T343+U343</f>
        <v>0</v>
      </c>
    </row>
    <row r="344" spans="1:22" x14ac:dyDescent="0.2">
      <c r="A344" s="128">
        <v>10666</v>
      </c>
      <c r="B344" s="129">
        <v>60</v>
      </c>
      <c r="C344" s="129">
        <v>0</v>
      </c>
      <c r="D344" s="129">
        <v>0</v>
      </c>
      <c r="E344" s="129">
        <f>IF(AND($R344&gt;=30,$R344&lt;35),1,0)</f>
        <v>1</v>
      </c>
      <c r="F344" s="132">
        <v>13228.85</v>
      </c>
      <c r="G344" s="32"/>
      <c r="H344" s="32"/>
      <c r="I344" s="129">
        <v>0</v>
      </c>
      <c r="J344" s="130">
        <v>1</v>
      </c>
      <c r="K344" s="130">
        <v>0</v>
      </c>
      <c r="L344" s="130">
        <v>0</v>
      </c>
      <c r="N344" s="129">
        <v>164.7</v>
      </c>
      <c r="O344" s="129">
        <f t="shared" si="10"/>
        <v>1.6469999999999998</v>
      </c>
      <c r="P344" s="129">
        <v>191.9</v>
      </c>
      <c r="Q344" s="129">
        <f t="shared" si="11"/>
        <v>87.044375803000008</v>
      </c>
      <c r="R344" s="131">
        <f>Q344/(O344^2)</f>
        <v>32.088802994828974</v>
      </c>
      <c r="T344" s="129">
        <f>IF(AND($R344&gt;=35,$R344&lt;40),1,0)</f>
        <v>0</v>
      </c>
      <c r="U344" s="129">
        <f>IF($R344&gt;40,1,0)</f>
        <v>0</v>
      </c>
      <c r="V344" s="129">
        <f>E344+T344+U344</f>
        <v>1</v>
      </c>
    </row>
    <row r="345" spans="1:22" x14ac:dyDescent="0.2">
      <c r="A345" s="133">
        <v>10668</v>
      </c>
      <c r="B345" s="134">
        <v>18</v>
      </c>
      <c r="C345" s="134">
        <v>0</v>
      </c>
      <c r="D345" s="134">
        <v>0</v>
      </c>
      <c r="E345" s="134">
        <f>IF(AND($R345&gt;=30,$R345&lt;35),1,0)</f>
        <v>0</v>
      </c>
      <c r="F345" s="137">
        <v>7323.74</v>
      </c>
      <c r="G345" s="32"/>
      <c r="H345" s="32"/>
      <c r="I345" s="134">
        <v>0</v>
      </c>
      <c r="J345" s="135">
        <v>1</v>
      </c>
      <c r="K345" s="135">
        <v>0</v>
      </c>
      <c r="L345" s="135">
        <v>0</v>
      </c>
      <c r="N345" s="134">
        <v>146.6</v>
      </c>
      <c r="O345" s="134">
        <f t="shared" si="10"/>
        <v>1.466</v>
      </c>
      <c r="P345" s="134">
        <v>227.6</v>
      </c>
      <c r="Q345" s="134">
        <f t="shared" si="11"/>
        <v>103.237623412</v>
      </c>
      <c r="R345" s="136">
        <f>Q345/(O345^2)</f>
        <v>48.036356324063959</v>
      </c>
      <c r="T345" s="134">
        <f>IF(AND($R345&gt;=35,$R345&lt;40),1,0)</f>
        <v>0</v>
      </c>
      <c r="U345" s="134">
        <f>IF($R345&gt;40,1,0)</f>
        <v>1</v>
      </c>
      <c r="V345" s="134">
        <f>E345+T345+U345</f>
        <v>1</v>
      </c>
    </row>
    <row r="346" spans="1:22" x14ac:dyDescent="0.2">
      <c r="A346" s="128">
        <v>10669</v>
      </c>
      <c r="B346" s="129">
        <v>57</v>
      </c>
      <c r="C346" s="129">
        <v>0</v>
      </c>
      <c r="D346" s="129">
        <v>0</v>
      </c>
      <c r="E346" s="129">
        <f>IF(AND($R346&gt;=30,$R346&lt;35),1,0)</f>
        <v>0</v>
      </c>
      <c r="F346" s="132">
        <v>11842.630000000001</v>
      </c>
      <c r="G346" s="32"/>
      <c r="H346" s="32"/>
      <c r="I346" s="129">
        <v>0</v>
      </c>
      <c r="J346" s="130">
        <v>0</v>
      </c>
      <c r="K346" s="130">
        <v>0</v>
      </c>
      <c r="L346" s="130">
        <v>0</v>
      </c>
      <c r="N346" s="129">
        <v>166.1</v>
      </c>
      <c r="O346" s="129">
        <f t="shared" si="10"/>
        <v>1.661</v>
      </c>
      <c r="P346" s="129">
        <v>156.79999999999998</v>
      </c>
      <c r="Q346" s="129">
        <f t="shared" si="11"/>
        <v>71.123283615999995</v>
      </c>
      <c r="R346" s="131">
        <f>Q346/(O346^2)</f>
        <v>25.779383902619898</v>
      </c>
      <c r="T346" s="129">
        <f>IF(AND($R346&gt;=35,$R346&lt;40),1,0)</f>
        <v>0</v>
      </c>
      <c r="U346" s="129">
        <f>IF($R346&gt;40,1,0)</f>
        <v>0</v>
      </c>
      <c r="V346" s="129">
        <f>E346+T346+U346</f>
        <v>0</v>
      </c>
    </row>
    <row r="347" spans="1:22" x14ac:dyDescent="0.2">
      <c r="A347" s="133">
        <v>10673</v>
      </c>
      <c r="B347" s="134">
        <v>64</v>
      </c>
      <c r="C347" s="134">
        <v>1</v>
      </c>
      <c r="D347" s="134">
        <v>0</v>
      </c>
      <c r="E347" s="134">
        <f>IF(AND($R347&gt;=30,$R347&lt;35),1,0)</f>
        <v>0</v>
      </c>
      <c r="F347" s="137">
        <v>29330.989999999998</v>
      </c>
      <c r="G347" s="32"/>
      <c r="H347" s="32"/>
      <c r="I347" s="134">
        <v>0</v>
      </c>
      <c r="J347" s="135">
        <v>0</v>
      </c>
      <c r="K347" s="135">
        <v>0</v>
      </c>
      <c r="L347" s="135">
        <v>0</v>
      </c>
      <c r="N347" s="134">
        <v>170.1</v>
      </c>
      <c r="O347" s="134">
        <f t="shared" si="10"/>
        <v>1.7009999999999998</v>
      </c>
      <c r="P347" s="134">
        <v>225.79999999999998</v>
      </c>
      <c r="Q347" s="134">
        <f t="shared" si="11"/>
        <v>102.421157146</v>
      </c>
      <c r="R347" s="136">
        <f>Q347/(O347^2)</f>
        <v>35.398189585888723</v>
      </c>
      <c r="T347" s="134">
        <f>IF(AND($R347&gt;=35,$R347&lt;40),1,0)</f>
        <v>1</v>
      </c>
      <c r="U347" s="134">
        <f>IF($R347&gt;40,1,0)</f>
        <v>0</v>
      </c>
      <c r="V347" s="134">
        <f>E347+T347+U347</f>
        <v>1</v>
      </c>
    </row>
    <row r="348" spans="1:22" x14ac:dyDescent="0.2">
      <c r="A348" s="128">
        <v>10676</v>
      </c>
      <c r="B348" s="129">
        <v>19</v>
      </c>
      <c r="C348" s="129">
        <v>0</v>
      </c>
      <c r="D348" s="129">
        <v>0</v>
      </c>
      <c r="E348" s="129">
        <f>IF(AND($R348&gt;=30,$R348&lt;35),1,0)</f>
        <v>1</v>
      </c>
      <c r="F348" s="132">
        <v>2136.8900000000003</v>
      </c>
      <c r="G348" s="32"/>
      <c r="H348" s="32"/>
      <c r="I348" s="129">
        <v>0</v>
      </c>
      <c r="J348" s="130">
        <v>0</v>
      </c>
      <c r="K348" s="130">
        <v>0</v>
      </c>
      <c r="L348" s="130">
        <v>0</v>
      </c>
      <c r="N348" s="129">
        <v>158.5</v>
      </c>
      <c r="O348" s="129">
        <f t="shared" si="10"/>
        <v>1.585</v>
      </c>
      <c r="P348" s="129">
        <v>179.9</v>
      </c>
      <c r="Q348" s="129">
        <f t="shared" si="11"/>
        <v>81.601267363000005</v>
      </c>
      <c r="R348" s="131">
        <f>Q348/(O348^2)</f>
        <v>32.481671571216751</v>
      </c>
      <c r="T348" s="129">
        <f>IF(AND($R348&gt;=35,$R348&lt;40),1,0)</f>
        <v>0</v>
      </c>
      <c r="U348" s="129">
        <f>IF($R348&gt;40,1,0)</f>
        <v>0</v>
      </c>
      <c r="V348" s="129">
        <f>E348+T348+U348</f>
        <v>1</v>
      </c>
    </row>
    <row r="349" spans="1:22" x14ac:dyDescent="0.2">
      <c r="A349" s="133">
        <v>10680</v>
      </c>
      <c r="B349" s="134">
        <v>31</v>
      </c>
      <c r="C349" s="134">
        <v>0</v>
      </c>
      <c r="D349" s="134">
        <v>2</v>
      </c>
      <c r="E349" s="134">
        <f>IF(AND($R349&gt;=30,$R349&lt;35),1,0)</f>
        <v>0</v>
      </c>
      <c r="F349" s="137">
        <v>4931.6500000000005</v>
      </c>
      <c r="G349" s="32"/>
      <c r="H349" s="32"/>
      <c r="I349" s="134">
        <v>0</v>
      </c>
      <c r="J349" s="135">
        <v>0</v>
      </c>
      <c r="K349" s="135">
        <v>1</v>
      </c>
      <c r="L349" s="135">
        <v>0</v>
      </c>
      <c r="N349" s="134">
        <v>173.29999999999998</v>
      </c>
      <c r="O349" s="134">
        <f t="shared" si="10"/>
        <v>1.7329999999999999</v>
      </c>
      <c r="P349" s="134">
        <v>174.9</v>
      </c>
      <c r="Q349" s="134">
        <f t="shared" si="11"/>
        <v>79.333305513000013</v>
      </c>
      <c r="R349" s="136">
        <f>Q349/(O349^2)</f>
        <v>26.415475005235933</v>
      </c>
      <c r="T349" s="134">
        <f>IF(AND($R349&gt;=35,$R349&lt;40),1,0)</f>
        <v>0</v>
      </c>
      <c r="U349" s="134">
        <f>IF($R349&gt;40,1,0)</f>
        <v>0</v>
      </c>
      <c r="V349" s="134">
        <f>E349+T349+U349</f>
        <v>0</v>
      </c>
    </row>
    <row r="350" spans="1:22" x14ac:dyDescent="0.2">
      <c r="A350" s="128">
        <v>10684</v>
      </c>
      <c r="B350" s="129">
        <v>48</v>
      </c>
      <c r="C350" s="129">
        <v>0</v>
      </c>
      <c r="D350" s="129">
        <v>1</v>
      </c>
      <c r="E350" s="129">
        <f>IF(AND($R350&gt;=30,$R350&lt;35),1,0)</f>
        <v>1</v>
      </c>
      <c r="F350" s="132">
        <v>9447.39</v>
      </c>
      <c r="G350" s="32"/>
      <c r="H350" s="32"/>
      <c r="I350" s="129">
        <v>0</v>
      </c>
      <c r="J350" s="130">
        <v>1</v>
      </c>
      <c r="K350" s="130">
        <v>0</v>
      </c>
      <c r="L350" s="130">
        <v>0</v>
      </c>
      <c r="N350" s="129">
        <v>167.2</v>
      </c>
      <c r="O350" s="129">
        <f t="shared" si="10"/>
        <v>1.6719999999999999</v>
      </c>
      <c r="P350" s="129">
        <v>204.9</v>
      </c>
      <c r="Q350" s="129">
        <f t="shared" si="11"/>
        <v>92.941076613000007</v>
      </c>
      <c r="R350" s="131">
        <f>Q350/(O350^2)</f>
        <v>33.245674826082855</v>
      </c>
      <c r="T350" s="129">
        <f>IF(AND($R350&gt;=35,$R350&lt;40),1,0)</f>
        <v>0</v>
      </c>
      <c r="U350" s="129">
        <f>IF($R350&gt;40,1,0)</f>
        <v>0</v>
      </c>
      <c r="V350" s="129">
        <f>E350+T350+U350</f>
        <v>1</v>
      </c>
    </row>
    <row r="351" spans="1:22" x14ac:dyDescent="0.2">
      <c r="A351" s="133">
        <v>10686</v>
      </c>
      <c r="B351" s="134">
        <v>63</v>
      </c>
      <c r="C351" s="134">
        <v>1</v>
      </c>
      <c r="D351" s="134">
        <v>0</v>
      </c>
      <c r="E351" s="134">
        <f>IF(AND($R351&gt;=30,$R351&lt;35),1,0)</f>
        <v>0</v>
      </c>
      <c r="F351" s="137">
        <v>28950.469999999998</v>
      </c>
      <c r="G351" s="32"/>
      <c r="H351" s="32"/>
      <c r="I351" s="134">
        <v>0</v>
      </c>
      <c r="J351" s="135">
        <v>0</v>
      </c>
      <c r="K351" s="135">
        <v>0</v>
      </c>
      <c r="L351" s="135">
        <v>0</v>
      </c>
      <c r="N351" s="134">
        <v>177.29999999999998</v>
      </c>
      <c r="O351" s="134">
        <f t="shared" si="10"/>
        <v>1.7729999999999999</v>
      </c>
      <c r="P351" s="134">
        <v>248.1</v>
      </c>
      <c r="Q351" s="134">
        <f t="shared" si="11"/>
        <v>112.536266997</v>
      </c>
      <c r="R351" s="136">
        <f>Q351/(O351^2)</f>
        <v>35.799341121713852</v>
      </c>
      <c r="T351" s="134">
        <f>IF(AND($R351&gt;=35,$R351&lt;40),1,0)</f>
        <v>1</v>
      </c>
      <c r="U351" s="134">
        <f>IF($R351&gt;40,1,0)</f>
        <v>0</v>
      </c>
      <c r="V351" s="134">
        <f>E351+T351+U351</f>
        <v>1</v>
      </c>
    </row>
    <row r="352" spans="1:22" x14ac:dyDescent="0.2">
      <c r="A352" s="128">
        <v>10687</v>
      </c>
      <c r="B352" s="129">
        <v>52</v>
      </c>
      <c r="C352" s="129">
        <v>0</v>
      </c>
      <c r="D352" s="129">
        <v>0</v>
      </c>
      <c r="E352" s="129">
        <f>IF(AND($R352&gt;=30,$R352&lt;35),1,0)</f>
        <v>0</v>
      </c>
      <c r="F352" s="132">
        <v>9991.0400000000009</v>
      </c>
      <c r="G352" s="32"/>
      <c r="H352" s="32"/>
      <c r="I352" s="129">
        <v>0</v>
      </c>
      <c r="J352" s="130">
        <v>0</v>
      </c>
      <c r="K352" s="130">
        <v>0</v>
      </c>
      <c r="L352" s="130">
        <v>0</v>
      </c>
      <c r="N352" s="129">
        <v>157.69999999999999</v>
      </c>
      <c r="O352" s="129">
        <f t="shared" si="10"/>
        <v>1.577</v>
      </c>
      <c r="P352" s="129">
        <v>220.2</v>
      </c>
      <c r="Q352" s="129">
        <f t="shared" si="11"/>
        <v>99.881039873999995</v>
      </c>
      <c r="R352" s="131">
        <f>Q352/(O352^2)</f>
        <v>40.162401047235363</v>
      </c>
      <c r="T352" s="129">
        <f>IF(AND($R352&gt;=35,$R352&lt;40),1,0)</f>
        <v>0</v>
      </c>
      <c r="U352" s="129">
        <f>IF($R352&gt;40,1,0)</f>
        <v>1</v>
      </c>
      <c r="V352" s="129">
        <f>E352+T352+U352</f>
        <v>1</v>
      </c>
    </row>
    <row r="353" spans="1:22" x14ac:dyDescent="0.2">
      <c r="A353" s="133">
        <v>10690</v>
      </c>
      <c r="B353" s="134">
        <v>55</v>
      </c>
      <c r="C353" s="134">
        <v>0</v>
      </c>
      <c r="D353" s="134">
        <v>1</v>
      </c>
      <c r="E353" s="134">
        <f>IF(AND($R353&gt;=30,$R353&lt;35),1,0)</f>
        <v>0</v>
      </c>
      <c r="F353" s="137">
        <v>11879.11</v>
      </c>
      <c r="G353" s="32"/>
      <c r="H353" s="32"/>
      <c r="I353" s="134">
        <v>0</v>
      </c>
      <c r="J353" s="135">
        <v>1</v>
      </c>
      <c r="K353" s="135">
        <v>0</v>
      </c>
      <c r="L353" s="135">
        <v>0</v>
      </c>
      <c r="N353" s="134">
        <v>161.1</v>
      </c>
      <c r="O353" s="134">
        <f t="shared" si="10"/>
        <v>1.611</v>
      </c>
      <c r="P353" s="134">
        <v>158.19999999999999</v>
      </c>
      <c r="Q353" s="134">
        <f t="shared" si="11"/>
        <v>71.758312934000003</v>
      </c>
      <c r="R353" s="136">
        <f>Q353/(O353^2)</f>
        <v>27.649108890191236</v>
      </c>
      <c r="T353" s="134">
        <f>IF(AND($R353&gt;=35,$R353&lt;40),1,0)</f>
        <v>0</v>
      </c>
      <c r="U353" s="134">
        <f>IF($R353&gt;40,1,0)</f>
        <v>0</v>
      </c>
      <c r="V353" s="134">
        <f>E353+T353+U353</f>
        <v>0</v>
      </c>
    </row>
    <row r="354" spans="1:22" x14ac:dyDescent="0.2">
      <c r="A354" s="128">
        <v>10692</v>
      </c>
      <c r="B354" s="129">
        <v>52</v>
      </c>
      <c r="C354" s="129">
        <v>0</v>
      </c>
      <c r="D354" s="129">
        <v>2</v>
      </c>
      <c r="E354" s="129">
        <f>IF(AND($R354&gt;=30,$R354&lt;35),1,0)</f>
        <v>1</v>
      </c>
      <c r="F354" s="132">
        <v>10806.84</v>
      </c>
      <c r="G354" s="32"/>
      <c r="H354" s="32"/>
      <c r="I354" s="129">
        <v>0</v>
      </c>
      <c r="J354" s="130">
        <v>0</v>
      </c>
      <c r="K354" s="130">
        <v>1</v>
      </c>
      <c r="L354" s="130">
        <v>0</v>
      </c>
      <c r="N354" s="129">
        <v>177.29999999999998</v>
      </c>
      <c r="O354" s="129">
        <f t="shared" si="10"/>
        <v>1.7729999999999999</v>
      </c>
      <c r="P354" s="129">
        <v>233.1</v>
      </c>
      <c r="Q354" s="129">
        <f t="shared" si="11"/>
        <v>105.73238144700001</v>
      </c>
      <c r="R354" s="131">
        <f>Q354/(O354^2)</f>
        <v>33.634931138538889</v>
      </c>
      <c r="T354" s="129">
        <f>IF(AND($R354&gt;=35,$R354&lt;40),1,0)</f>
        <v>0</v>
      </c>
      <c r="U354" s="129">
        <f>IF($R354&gt;40,1,0)</f>
        <v>0</v>
      </c>
      <c r="V354" s="129">
        <f>E354+T354+U354</f>
        <v>1</v>
      </c>
    </row>
    <row r="355" spans="1:22" x14ac:dyDescent="0.2">
      <c r="A355" s="133">
        <v>10693</v>
      </c>
      <c r="B355" s="134">
        <v>19</v>
      </c>
      <c r="C355" s="134">
        <v>0</v>
      </c>
      <c r="D355" s="134">
        <v>5</v>
      </c>
      <c r="E355" s="134">
        <f>IF(AND($R355&gt;=30,$R355&lt;35),1,0)</f>
        <v>1</v>
      </c>
      <c r="F355" s="137">
        <v>4687.8</v>
      </c>
      <c r="G355" s="32"/>
      <c r="H355" s="32"/>
      <c r="I355" s="134">
        <v>0</v>
      </c>
      <c r="J355" s="135">
        <v>0</v>
      </c>
      <c r="K355" s="135">
        <v>1</v>
      </c>
      <c r="L355" s="135">
        <v>0</v>
      </c>
      <c r="N355" s="134">
        <v>177.2</v>
      </c>
      <c r="O355" s="134">
        <f t="shared" si="10"/>
        <v>1.7719999999999998</v>
      </c>
      <c r="P355" s="134">
        <v>230.7</v>
      </c>
      <c r="Q355" s="134">
        <f t="shared" si="11"/>
        <v>104.64375975900001</v>
      </c>
      <c r="R355" s="136">
        <f>Q355/(O355^2)</f>
        <v>33.326207954881312</v>
      </c>
      <c r="T355" s="134">
        <f>IF(AND($R355&gt;=35,$R355&lt;40),1,0)</f>
        <v>0</v>
      </c>
      <c r="U355" s="134">
        <f>IF($R355&gt;40,1,0)</f>
        <v>0</v>
      </c>
      <c r="V355" s="134">
        <f>E355+T355+U355</f>
        <v>1</v>
      </c>
    </row>
    <row r="356" spans="1:22" x14ac:dyDescent="0.2">
      <c r="A356" s="128">
        <v>10694</v>
      </c>
      <c r="B356" s="129">
        <v>63</v>
      </c>
      <c r="C356" s="129">
        <v>1</v>
      </c>
      <c r="D356" s="129">
        <v>2</v>
      </c>
      <c r="E356" s="129">
        <f>IF(AND($R356&gt;=30,$R356&lt;35),1,0)</f>
        <v>0</v>
      </c>
      <c r="F356" s="132">
        <v>47305.310000000005</v>
      </c>
      <c r="G356" s="32"/>
      <c r="H356" s="32"/>
      <c r="I356" s="129">
        <v>0</v>
      </c>
      <c r="J356" s="130">
        <v>0</v>
      </c>
      <c r="K356" s="130">
        <v>1</v>
      </c>
      <c r="L356" s="130">
        <v>0</v>
      </c>
      <c r="N356" s="129">
        <v>173.6</v>
      </c>
      <c r="O356" s="129">
        <f t="shared" si="10"/>
        <v>1.736</v>
      </c>
      <c r="P356" s="129">
        <v>186</v>
      </c>
      <c r="Q356" s="129">
        <f t="shared" si="11"/>
        <v>84.368180820000006</v>
      </c>
      <c r="R356" s="131">
        <f>Q356/(O356^2)</f>
        <v>27.994920794930877</v>
      </c>
      <c r="T356" s="129">
        <f>IF(AND($R356&gt;=35,$R356&lt;40),1,0)</f>
        <v>0</v>
      </c>
      <c r="U356" s="129">
        <f>IF($R356&gt;40,1,0)</f>
        <v>0</v>
      </c>
      <c r="V356" s="129">
        <f>E356+T356+U356</f>
        <v>0</v>
      </c>
    </row>
    <row r="357" spans="1:22" x14ac:dyDescent="0.2">
      <c r="A357" s="133">
        <v>10696</v>
      </c>
      <c r="B357" s="134">
        <v>39</v>
      </c>
      <c r="C357" s="134">
        <v>0</v>
      </c>
      <c r="D357" s="134">
        <v>5</v>
      </c>
      <c r="E357" s="134">
        <f>IF(AND($R357&gt;=30,$R357&lt;35),1,0)</f>
        <v>0</v>
      </c>
      <c r="F357" s="137">
        <v>8582.31</v>
      </c>
      <c r="G357" s="32"/>
      <c r="H357" s="32"/>
      <c r="I357" s="134">
        <v>0</v>
      </c>
      <c r="J357" s="135">
        <v>0</v>
      </c>
      <c r="K357" s="135">
        <v>0</v>
      </c>
      <c r="L357" s="135">
        <v>1</v>
      </c>
      <c r="N357" s="134">
        <v>160.69999999999999</v>
      </c>
      <c r="O357" s="134">
        <f t="shared" si="10"/>
        <v>1.607</v>
      </c>
      <c r="P357" s="134">
        <v>230.6</v>
      </c>
      <c r="Q357" s="134">
        <f t="shared" si="11"/>
        <v>104.59840052200001</v>
      </c>
      <c r="R357" s="136">
        <f>Q357/(O357^2)</f>
        <v>40.503568714038501</v>
      </c>
      <c r="T357" s="134">
        <f>IF(AND($R357&gt;=35,$R357&lt;40),1,0)</f>
        <v>0</v>
      </c>
      <c r="U357" s="134">
        <f>IF($R357&gt;40,1,0)</f>
        <v>1</v>
      </c>
      <c r="V357" s="134">
        <f>E357+T357+U357</f>
        <v>1</v>
      </c>
    </row>
    <row r="358" spans="1:22" x14ac:dyDescent="0.2">
      <c r="A358" s="128">
        <v>10699</v>
      </c>
      <c r="B358" s="129">
        <v>25</v>
      </c>
      <c r="C358" s="129">
        <v>0</v>
      </c>
      <c r="D358" s="129">
        <v>0</v>
      </c>
      <c r="E358" s="129">
        <f>IF(AND($R358&gt;=30,$R358&lt;35),1,0)</f>
        <v>0</v>
      </c>
      <c r="F358" s="132">
        <v>3213.63</v>
      </c>
      <c r="G358" s="32"/>
      <c r="H358" s="32"/>
      <c r="I358" s="129">
        <v>0</v>
      </c>
      <c r="J358" s="130">
        <v>1</v>
      </c>
      <c r="K358" s="130">
        <v>0</v>
      </c>
      <c r="L358" s="130">
        <v>0</v>
      </c>
      <c r="N358" s="129">
        <v>161.1</v>
      </c>
      <c r="O358" s="129">
        <f t="shared" si="10"/>
        <v>1.611</v>
      </c>
      <c r="P358" s="129">
        <v>219</v>
      </c>
      <c r="Q358" s="129">
        <f t="shared" si="11"/>
        <v>99.336729030000001</v>
      </c>
      <c r="R358" s="131">
        <f>Q358/(O358^2)</f>
        <v>38.275315088191405</v>
      </c>
      <c r="T358" s="129">
        <f>IF(AND($R358&gt;=35,$R358&lt;40),1,0)</f>
        <v>1</v>
      </c>
      <c r="U358" s="129">
        <f>IF($R358&gt;40,1,0)</f>
        <v>0</v>
      </c>
      <c r="V358" s="129">
        <f>E358+T358+U358</f>
        <v>1</v>
      </c>
    </row>
    <row r="359" spans="1:22" x14ac:dyDescent="0.2">
      <c r="A359" s="133">
        <v>10700</v>
      </c>
      <c r="B359" s="134">
        <v>18</v>
      </c>
      <c r="C359" s="134">
        <v>0</v>
      </c>
      <c r="D359" s="134">
        <v>0</v>
      </c>
      <c r="E359" s="134">
        <f>IF(AND($R359&gt;=30,$R359&lt;35),1,0)</f>
        <v>1</v>
      </c>
      <c r="F359" s="137">
        <v>1633.05</v>
      </c>
      <c r="G359" s="32"/>
      <c r="H359" s="32"/>
      <c r="I359" s="134">
        <v>0</v>
      </c>
      <c r="J359" s="135">
        <v>0</v>
      </c>
      <c r="K359" s="135">
        <v>0</v>
      </c>
      <c r="L359" s="135">
        <v>1</v>
      </c>
      <c r="N359" s="134">
        <v>183.7</v>
      </c>
      <c r="O359" s="134">
        <f t="shared" si="10"/>
        <v>1.837</v>
      </c>
      <c r="P359" s="134">
        <v>233.1</v>
      </c>
      <c r="Q359" s="134">
        <f t="shared" si="11"/>
        <v>105.73238144700001</v>
      </c>
      <c r="R359" s="136">
        <f>Q359/(O359^2)</f>
        <v>31.332114248367724</v>
      </c>
      <c r="T359" s="134">
        <f>IF(AND($R359&gt;=35,$R359&lt;40),1,0)</f>
        <v>0</v>
      </c>
      <c r="U359" s="134">
        <f>IF($R359&gt;40,1,0)</f>
        <v>0</v>
      </c>
      <c r="V359" s="134">
        <f>E359+T359+U359</f>
        <v>1</v>
      </c>
    </row>
    <row r="360" spans="1:22" x14ac:dyDescent="0.2">
      <c r="A360" s="128">
        <v>10702</v>
      </c>
      <c r="B360" s="129">
        <v>35</v>
      </c>
      <c r="C360" s="129">
        <v>1</v>
      </c>
      <c r="D360" s="129">
        <v>0</v>
      </c>
      <c r="E360" s="129">
        <f>IF(AND($R360&gt;=30,$R360&lt;35),1,0)</f>
        <v>0</v>
      </c>
      <c r="F360" s="132">
        <v>20234.859999999997</v>
      </c>
      <c r="G360" s="32"/>
      <c r="H360" s="32"/>
      <c r="I360" s="129">
        <v>0</v>
      </c>
      <c r="J360" s="130">
        <v>0</v>
      </c>
      <c r="K360" s="130">
        <v>0</v>
      </c>
      <c r="L360" s="130">
        <v>0</v>
      </c>
      <c r="N360" s="129">
        <v>183.7</v>
      </c>
      <c r="O360" s="129">
        <f t="shared" si="10"/>
        <v>1.837</v>
      </c>
      <c r="P360" s="129">
        <v>269.20000000000005</v>
      </c>
      <c r="Q360" s="129">
        <f t="shared" si="11"/>
        <v>122.10706600400003</v>
      </c>
      <c r="R360" s="131">
        <f>Q360/(O360^2)</f>
        <v>36.184492302276247</v>
      </c>
      <c r="T360" s="129">
        <f>IF(AND($R360&gt;=35,$R360&lt;40),1,0)</f>
        <v>1</v>
      </c>
      <c r="U360" s="129">
        <f>IF($R360&gt;40,1,0)</f>
        <v>0</v>
      </c>
      <c r="V360" s="129">
        <f>E360+T360+U360</f>
        <v>1</v>
      </c>
    </row>
    <row r="361" spans="1:22" x14ac:dyDescent="0.2">
      <c r="A361" s="133">
        <v>10705</v>
      </c>
      <c r="B361" s="134">
        <v>52</v>
      </c>
      <c r="C361" s="134">
        <v>0</v>
      </c>
      <c r="D361" s="134">
        <v>0</v>
      </c>
      <c r="E361" s="134">
        <f>IF(AND($R361&gt;=30,$R361&lt;35),1,0)</f>
        <v>0</v>
      </c>
      <c r="F361" s="137">
        <v>9634.5400000000009</v>
      </c>
      <c r="G361" s="32"/>
      <c r="H361" s="32"/>
      <c r="I361" s="134">
        <v>0</v>
      </c>
      <c r="J361" s="135">
        <v>0</v>
      </c>
      <c r="K361" s="135">
        <v>1</v>
      </c>
      <c r="L361" s="135">
        <v>0</v>
      </c>
      <c r="N361" s="134">
        <v>184.7</v>
      </c>
      <c r="O361" s="134">
        <f t="shared" si="10"/>
        <v>1.847</v>
      </c>
      <c r="P361" s="134">
        <v>309.40000000000003</v>
      </c>
      <c r="Q361" s="134">
        <f t="shared" si="11"/>
        <v>140.34147927800001</v>
      </c>
      <c r="R361" s="136">
        <f>Q361/(O361^2)</f>
        <v>41.138860593379455</v>
      </c>
      <c r="T361" s="134">
        <f>IF(AND($R361&gt;=35,$R361&lt;40),1,0)</f>
        <v>0</v>
      </c>
      <c r="U361" s="134">
        <f>IF($R361&gt;40,1,0)</f>
        <v>1</v>
      </c>
      <c r="V361" s="134">
        <f>E361+T361+U361</f>
        <v>1</v>
      </c>
    </row>
    <row r="362" spans="1:22" x14ac:dyDescent="0.2">
      <c r="A362" s="128">
        <v>10708</v>
      </c>
      <c r="B362" s="129">
        <v>18</v>
      </c>
      <c r="C362" s="129">
        <v>0</v>
      </c>
      <c r="D362" s="129">
        <v>0</v>
      </c>
      <c r="E362" s="129">
        <f>IF(AND($R362&gt;=30,$R362&lt;35),1,0)</f>
        <v>1</v>
      </c>
      <c r="F362" s="132">
        <v>1615.77</v>
      </c>
      <c r="G362" s="32"/>
      <c r="H362" s="32"/>
      <c r="I362" s="129">
        <v>0</v>
      </c>
      <c r="J362" s="130">
        <v>0</v>
      </c>
      <c r="K362" s="130">
        <v>0</v>
      </c>
      <c r="L362" s="130">
        <v>1</v>
      </c>
      <c r="N362" s="129">
        <v>155.5</v>
      </c>
      <c r="O362" s="129">
        <f t="shared" si="10"/>
        <v>1.5549999999999999</v>
      </c>
      <c r="P362" s="129">
        <v>186.29999999999998</v>
      </c>
      <c r="Q362" s="129">
        <f t="shared" si="11"/>
        <v>84.504258530999991</v>
      </c>
      <c r="R362" s="131">
        <f>Q362/(O362^2)</f>
        <v>34.947636410293526</v>
      </c>
      <c r="T362" s="129">
        <f>IF(AND($R362&gt;=35,$R362&lt;40),1,0)</f>
        <v>0</v>
      </c>
      <c r="U362" s="129">
        <f>IF($R362&gt;40,1,0)</f>
        <v>0</v>
      </c>
      <c r="V362" s="129">
        <f>E362+T362+U362</f>
        <v>1</v>
      </c>
    </row>
    <row r="363" spans="1:22" x14ac:dyDescent="0.2">
      <c r="A363" s="133">
        <v>10709</v>
      </c>
      <c r="B363" s="134">
        <v>60</v>
      </c>
      <c r="C363" s="134">
        <v>0</v>
      </c>
      <c r="D363" s="134">
        <v>0</v>
      </c>
      <c r="E363" s="134">
        <f>IF(AND($R363&gt;=30,$R363&lt;35),1,0)</f>
        <v>1</v>
      </c>
      <c r="F363" s="137">
        <v>28923.14</v>
      </c>
      <c r="G363" s="32"/>
      <c r="H363" s="32"/>
      <c r="I363" s="134">
        <v>0</v>
      </c>
      <c r="J363" s="135">
        <v>0</v>
      </c>
      <c r="K363" s="135">
        <v>0</v>
      </c>
      <c r="L363" s="135">
        <v>0</v>
      </c>
      <c r="N363" s="134">
        <v>161.4</v>
      </c>
      <c r="O363" s="134">
        <f t="shared" si="10"/>
        <v>1.6140000000000001</v>
      </c>
      <c r="P363" s="134">
        <v>178.6</v>
      </c>
      <c r="Q363" s="134">
        <f t="shared" si="11"/>
        <v>81.011597281999997</v>
      </c>
      <c r="R363" s="136">
        <f>Q363/(O363^2)</f>
        <v>31.098549587792068</v>
      </c>
      <c r="T363" s="134">
        <f>IF(AND($R363&gt;=35,$R363&lt;40),1,0)</f>
        <v>0</v>
      </c>
      <c r="U363" s="134">
        <f>IF($R363&gt;40,1,0)</f>
        <v>0</v>
      </c>
      <c r="V363" s="134">
        <f>E363+T363+U363</f>
        <v>1</v>
      </c>
    </row>
    <row r="364" spans="1:22" x14ac:dyDescent="0.2">
      <c r="A364" s="128">
        <v>10710</v>
      </c>
      <c r="B364" s="129">
        <v>20</v>
      </c>
      <c r="C364" s="129">
        <v>0</v>
      </c>
      <c r="D364" s="129">
        <v>0</v>
      </c>
      <c r="E364" s="129">
        <f>IF(AND($R364&gt;=30,$R364&lt;35),1,0)</f>
        <v>0</v>
      </c>
      <c r="F364" s="132">
        <v>2257.48</v>
      </c>
      <c r="G364" s="32"/>
      <c r="H364" s="32"/>
      <c r="I364" s="129">
        <v>0</v>
      </c>
      <c r="J364" s="130">
        <v>0</v>
      </c>
      <c r="K364" s="130">
        <v>0</v>
      </c>
      <c r="L364" s="130">
        <v>0</v>
      </c>
      <c r="N364" s="129">
        <v>163.69999999999999</v>
      </c>
      <c r="O364" s="129">
        <f t="shared" si="10"/>
        <v>1.6369999999999998</v>
      </c>
      <c r="P364" s="129">
        <v>233.9</v>
      </c>
      <c r="Q364" s="129">
        <f t="shared" si="11"/>
        <v>106.09525534300001</v>
      </c>
      <c r="R364" s="131">
        <f>Q364/(O364^2)</f>
        <v>39.591194368992262</v>
      </c>
      <c r="T364" s="129">
        <f>IF(AND($R364&gt;=35,$R364&lt;40),1,0)</f>
        <v>1</v>
      </c>
      <c r="U364" s="129">
        <f>IF($R364&gt;40,1,0)</f>
        <v>0</v>
      </c>
      <c r="V364" s="129">
        <f>E364+T364+U364</f>
        <v>1</v>
      </c>
    </row>
    <row r="365" spans="1:22" x14ac:dyDescent="0.2">
      <c r="A365" s="133">
        <v>10712</v>
      </c>
      <c r="B365" s="134">
        <v>62</v>
      </c>
      <c r="C365" s="134">
        <v>0</v>
      </c>
      <c r="D365" s="134">
        <v>0</v>
      </c>
      <c r="E365" s="134">
        <f>IF(AND($R365&gt;=30,$R365&lt;35),1,0)</f>
        <v>0</v>
      </c>
      <c r="F365" s="137">
        <v>13457.97</v>
      </c>
      <c r="G365" s="32"/>
      <c r="H365" s="32"/>
      <c r="I365" s="134">
        <v>0</v>
      </c>
      <c r="J365" s="135">
        <v>0</v>
      </c>
      <c r="K365" s="135">
        <v>0</v>
      </c>
      <c r="L365" s="135">
        <v>1</v>
      </c>
      <c r="N365" s="134">
        <v>157.1</v>
      </c>
      <c r="O365" s="134">
        <f t="shared" si="10"/>
        <v>1.571</v>
      </c>
      <c r="P365" s="134">
        <v>137.6</v>
      </c>
      <c r="Q365" s="134">
        <f t="shared" si="11"/>
        <v>62.414310112000003</v>
      </c>
      <c r="R365" s="136">
        <f>Q365/(O365^2)</f>
        <v>25.289008615335</v>
      </c>
      <c r="T365" s="134">
        <f>IF(AND($R365&gt;=35,$R365&lt;40),1,0)</f>
        <v>0</v>
      </c>
      <c r="U365" s="134">
        <f>IF($R365&gt;40,1,0)</f>
        <v>0</v>
      </c>
      <c r="V365" s="134">
        <f>E365+T365+U365</f>
        <v>0</v>
      </c>
    </row>
    <row r="366" spans="1:22" x14ac:dyDescent="0.2">
      <c r="A366" s="128">
        <v>10717</v>
      </c>
      <c r="B366" s="129">
        <v>18</v>
      </c>
      <c r="C366" s="129">
        <v>0</v>
      </c>
      <c r="D366" s="129">
        <v>4</v>
      </c>
      <c r="E366" s="129">
        <f>IF(AND($R366&gt;=30,$R366&lt;35),1,0)</f>
        <v>0</v>
      </c>
      <c r="F366" s="132">
        <v>4561.1900000000005</v>
      </c>
      <c r="G366" s="32"/>
      <c r="H366" s="32"/>
      <c r="I366" s="129">
        <v>0</v>
      </c>
      <c r="J366" s="130">
        <v>1</v>
      </c>
      <c r="K366" s="130">
        <v>0</v>
      </c>
      <c r="L366" s="130">
        <v>0</v>
      </c>
      <c r="N366" s="129">
        <v>158.1</v>
      </c>
      <c r="O366" s="129">
        <f t="shared" si="10"/>
        <v>1.581</v>
      </c>
      <c r="P366" s="129">
        <v>141.4</v>
      </c>
      <c r="Q366" s="129">
        <f t="shared" si="11"/>
        <v>64.137961118000007</v>
      </c>
      <c r="R366" s="131">
        <f>Q366/(O366^2)</f>
        <v>25.659690288814719</v>
      </c>
      <c r="T366" s="129">
        <f>IF(AND($R366&gt;=35,$R366&lt;40),1,0)</f>
        <v>0</v>
      </c>
      <c r="U366" s="129">
        <f>IF($R366&gt;40,1,0)</f>
        <v>0</v>
      </c>
      <c r="V366" s="129">
        <f>E366+T366+U366</f>
        <v>0</v>
      </c>
    </row>
    <row r="367" spans="1:22" x14ac:dyDescent="0.2">
      <c r="A367" s="133">
        <v>10720</v>
      </c>
      <c r="B367" s="134">
        <v>44</v>
      </c>
      <c r="C367" s="134">
        <v>0</v>
      </c>
      <c r="D367" s="134">
        <v>1</v>
      </c>
      <c r="E367" s="134">
        <f>IF(AND($R367&gt;=30,$R367&lt;35),1,0)</f>
        <v>0</v>
      </c>
      <c r="F367" s="137">
        <v>7633.7300000000005</v>
      </c>
      <c r="G367" s="32"/>
      <c r="H367" s="32"/>
      <c r="I367" s="134">
        <v>0</v>
      </c>
      <c r="J367" s="135">
        <v>0</v>
      </c>
      <c r="K367" s="135">
        <v>0</v>
      </c>
      <c r="L367" s="135">
        <v>1</v>
      </c>
      <c r="N367" s="134">
        <v>174.79999999999998</v>
      </c>
      <c r="O367" s="134">
        <f t="shared" si="10"/>
        <v>1.7479999999999998</v>
      </c>
      <c r="P367" s="134">
        <v>146.79999999999998</v>
      </c>
      <c r="Q367" s="134">
        <f t="shared" si="11"/>
        <v>66.587359915999997</v>
      </c>
      <c r="R367" s="136">
        <f>Q367/(O367^2)</f>
        <v>21.792594582104954</v>
      </c>
      <c r="T367" s="134">
        <f>IF(AND($R367&gt;=35,$R367&lt;40),1,0)</f>
        <v>0</v>
      </c>
      <c r="U367" s="134">
        <f>IF($R367&gt;40,1,0)</f>
        <v>0</v>
      </c>
      <c r="V367" s="134">
        <f>E367+T367+U367</f>
        <v>0</v>
      </c>
    </row>
    <row r="368" spans="1:22" x14ac:dyDescent="0.2">
      <c r="A368" s="128">
        <v>10721</v>
      </c>
      <c r="B368" s="129">
        <v>20</v>
      </c>
      <c r="C368" s="129">
        <v>0</v>
      </c>
      <c r="D368" s="129">
        <v>0</v>
      </c>
      <c r="E368" s="129">
        <f>IF(AND($R368&gt;=30,$R368&lt;35),1,0)</f>
        <v>0</v>
      </c>
      <c r="F368" s="132">
        <v>1877.93</v>
      </c>
      <c r="G368" s="32"/>
      <c r="H368" s="32"/>
      <c r="I368" s="129">
        <v>0</v>
      </c>
      <c r="J368" s="130">
        <v>0</v>
      </c>
      <c r="K368" s="130">
        <v>0</v>
      </c>
      <c r="L368" s="130">
        <v>1</v>
      </c>
      <c r="N368" s="129">
        <v>160.69999999999999</v>
      </c>
      <c r="O368" s="129">
        <f t="shared" si="10"/>
        <v>1.607</v>
      </c>
      <c r="P368" s="129">
        <v>208.5</v>
      </c>
      <c r="Q368" s="129">
        <f t="shared" si="11"/>
        <v>94.574009145000005</v>
      </c>
      <c r="R368" s="131">
        <f>Q368/(O368^2)</f>
        <v>36.62183034205129</v>
      </c>
      <c r="T368" s="129">
        <f>IF(AND($R368&gt;=35,$R368&lt;40),1,0)</f>
        <v>1</v>
      </c>
      <c r="U368" s="129">
        <f>IF($R368&gt;40,1,0)</f>
        <v>0</v>
      </c>
      <c r="V368" s="129">
        <f>E368+T368+U368</f>
        <v>1</v>
      </c>
    </row>
    <row r="369" spans="1:22" x14ac:dyDescent="0.2">
      <c r="A369" s="133">
        <v>10723</v>
      </c>
      <c r="B369" s="134">
        <v>40</v>
      </c>
      <c r="C369" s="134">
        <v>1</v>
      </c>
      <c r="D369" s="134">
        <v>1</v>
      </c>
      <c r="E369" s="134">
        <f>IF(AND($R369&gt;=30,$R369&lt;35),1,0)</f>
        <v>0</v>
      </c>
      <c r="F369" s="137">
        <v>22331.57</v>
      </c>
      <c r="G369" s="32"/>
      <c r="H369" s="32"/>
      <c r="I369" s="134">
        <v>0</v>
      </c>
      <c r="J369" s="135">
        <v>1</v>
      </c>
      <c r="K369" s="135">
        <v>0</v>
      </c>
      <c r="L369" s="135">
        <v>0</v>
      </c>
      <c r="N369" s="134">
        <v>175.2</v>
      </c>
      <c r="O369" s="134">
        <f t="shared" si="10"/>
        <v>1.7519999999999998</v>
      </c>
      <c r="P369" s="134">
        <v>194.79999999999998</v>
      </c>
      <c r="Q369" s="134">
        <f t="shared" si="11"/>
        <v>88.359793675999995</v>
      </c>
      <c r="R369" s="136">
        <f>Q369/(O369^2)</f>
        <v>28.786342573914226</v>
      </c>
      <c r="T369" s="134">
        <f>IF(AND($R369&gt;=35,$R369&lt;40),1,0)</f>
        <v>0</v>
      </c>
      <c r="U369" s="134">
        <f>IF($R369&gt;40,1,0)</f>
        <v>0</v>
      </c>
      <c r="V369" s="134">
        <f>E369+T369+U369</f>
        <v>0</v>
      </c>
    </row>
    <row r="370" spans="1:22" x14ac:dyDescent="0.2">
      <c r="A370" s="128">
        <v>10724</v>
      </c>
      <c r="B370" s="129">
        <v>55</v>
      </c>
      <c r="C370" s="129">
        <v>0</v>
      </c>
      <c r="D370" s="129">
        <v>0</v>
      </c>
      <c r="E370" s="129">
        <f>IF(AND($R370&gt;=30,$R370&lt;35),1,0)</f>
        <v>0</v>
      </c>
      <c r="F370" s="132">
        <v>11286.54</v>
      </c>
      <c r="G370" s="32"/>
      <c r="H370" s="32"/>
      <c r="I370" s="129">
        <v>0</v>
      </c>
      <c r="J370" s="130">
        <v>1</v>
      </c>
      <c r="K370" s="130">
        <v>0</v>
      </c>
      <c r="L370" s="130">
        <v>0</v>
      </c>
      <c r="N370" s="129">
        <v>165.5</v>
      </c>
      <c r="O370" s="129">
        <f t="shared" si="10"/>
        <v>1.655</v>
      </c>
      <c r="P370" s="129">
        <v>129.6</v>
      </c>
      <c r="Q370" s="129">
        <f t="shared" si="11"/>
        <v>58.785571152000003</v>
      </c>
      <c r="R370" s="131">
        <f>Q370/(O370^2)</f>
        <v>21.462225117331897</v>
      </c>
      <c r="T370" s="129">
        <f>IF(AND($R370&gt;=35,$R370&lt;40),1,0)</f>
        <v>0</v>
      </c>
      <c r="U370" s="129">
        <f>IF($R370&gt;40,1,0)</f>
        <v>0</v>
      </c>
      <c r="V370" s="129">
        <f>E370+T370+U370</f>
        <v>0</v>
      </c>
    </row>
    <row r="371" spans="1:22" x14ac:dyDescent="0.2">
      <c r="A371" s="133">
        <v>10725</v>
      </c>
      <c r="B371" s="134">
        <v>55</v>
      </c>
      <c r="C371" s="134">
        <v>0</v>
      </c>
      <c r="D371" s="134">
        <v>3</v>
      </c>
      <c r="E371" s="134">
        <f>IF(AND($R371&gt;=30,$R371&lt;35),1,0)</f>
        <v>1</v>
      </c>
      <c r="F371" s="137">
        <v>12485.81</v>
      </c>
      <c r="G371" s="32"/>
      <c r="H371" s="32"/>
      <c r="I371" s="134">
        <v>0</v>
      </c>
      <c r="J371" s="135">
        <v>0</v>
      </c>
      <c r="K371" s="135">
        <v>0</v>
      </c>
      <c r="L371" s="135">
        <v>1</v>
      </c>
      <c r="N371" s="134">
        <v>164.9</v>
      </c>
      <c r="O371" s="134">
        <f t="shared" si="10"/>
        <v>1.649</v>
      </c>
      <c r="P371" s="134">
        <v>203.2</v>
      </c>
      <c r="Q371" s="134">
        <f t="shared" si="11"/>
        <v>92.169969584</v>
      </c>
      <c r="R371" s="136">
        <f>Q371/(O371^2)</f>
        <v>33.895975172118575</v>
      </c>
      <c r="T371" s="134">
        <f>IF(AND($R371&gt;=35,$R371&lt;40),1,0)</f>
        <v>0</v>
      </c>
      <c r="U371" s="134">
        <f>IF($R371&gt;40,1,0)</f>
        <v>0</v>
      </c>
      <c r="V371" s="134">
        <f>E371+T371+U371</f>
        <v>1</v>
      </c>
    </row>
    <row r="372" spans="1:22" x14ac:dyDescent="0.2">
      <c r="A372" s="128">
        <v>10727</v>
      </c>
      <c r="B372" s="129">
        <v>57</v>
      </c>
      <c r="C372" s="129">
        <v>0</v>
      </c>
      <c r="D372" s="129">
        <v>2</v>
      </c>
      <c r="E372" s="129">
        <f>IF(AND($R372&gt;=30,$R372&lt;35),1,0)</f>
        <v>0</v>
      </c>
      <c r="F372" s="132">
        <v>12646.210000000001</v>
      </c>
      <c r="G372" s="32"/>
      <c r="H372" s="32"/>
      <c r="I372" s="129">
        <v>0</v>
      </c>
      <c r="J372" s="130">
        <v>0</v>
      </c>
      <c r="K372" s="130">
        <v>1</v>
      </c>
      <c r="L372" s="130">
        <v>0</v>
      </c>
      <c r="N372" s="129">
        <v>179.1</v>
      </c>
      <c r="O372" s="129">
        <f t="shared" si="10"/>
        <v>1.7909999999999999</v>
      </c>
      <c r="P372" s="129">
        <v>296.40000000000003</v>
      </c>
      <c r="Q372" s="129">
        <f t="shared" si="11"/>
        <v>134.44477846800001</v>
      </c>
      <c r="R372" s="131">
        <f>Q372/(O372^2)</f>
        <v>41.913388042015406</v>
      </c>
      <c r="T372" s="129">
        <f>IF(AND($R372&gt;=35,$R372&lt;40),1,0)</f>
        <v>0</v>
      </c>
      <c r="U372" s="129">
        <f>IF($R372&gt;40,1,0)</f>
        <v>1</v>
      </c>
      <c r="V372" s="129">
        <f>E372+T372+U372</f>
        <v>1</v>
      </c>
    </row>
    <row r="373" spans="1:22" x14ac:dyDescent="0.2">
      <c r="A373" s="133">
        <v>10731</v>
      </c>
      <c r="B373" s="134">
        <v>18</v>
      </c>
      <c r="C373" s="134">
        <v>0</v>
      </c>
      <c r="D373" s="134">
        <v>0</v>
      </c>
      <c r="E373" s="134">
        <f>IF(AND($R373&gt;=30,$R373&lt;35),1,0)</f>
        <v>0</v>
      </c>
      <c r="F373" s="137">
        <v>2217.61</v>
      </c>
      <c r="G373" s="32"/>
      <c r="H373" s="32"/>
      <c r="I373" s="134">
        <v>0</v>
      </c>
      <c r="J373" s="135">
        <v>1</v>
      </c>
      <c r="K373" s="135">
        <v>0</v>
      </c>
      <c r="L373" s="135">
        <v>0</v>
      </c>
      <c r="N373" s="134">
        <v>152.4</v>
      </c>
      <c r="O373" s="134">
        <f t="shared" si="10"/>
        <v>1.524</v>
      </c>
      <c r="P373" s="134">
        <v>182.7</v>
      </c>
      <c r="Q373" s="134">
        <f t="shared" si="11"/>
        <v>82.871325998999993</v>
      </c>
      <c r="R373" s="136">
        <f>Q373/(O373^2)</f>
        <v>35.680781166687325</v>
      </c>
      <c r="T373" s="134">
        <f>IF(AND($R373&gt;=35,$R373&lt;40),1,0)</f>
        <v>1</v>
      </c>
      <c r="U373" s="134">
        <f>IF($R373&gt;40,1,0)</f>
        <v>0</v>
      </c>
      <c r="V373" s="134">
        <f>E373+T373+U373</f>
        <v>1</v>
      </c>
    </row>
    <row r="374" spans="1:22" x14ac:dyDescent="0.2">
      <c r="A374" s="128">
        <v>10732</v>
      </c>
      <c r="B374" s="129">
        <v>48</v>
      </c>
      <c r="C374" s="129">
        <v>0</v>
      </c>
      <c r="D374" s="129">
        <v>1</v>
      </c>
      <c r="E374" s="129">
        <f>IF(AND($R374&gt;=30,$R374&lt;35),1,0)</f>
        <v>0</v>
      </c>
      <c r="F374" s="132">
        <v>8871.16</v>
      </c>
      <c r="G374" s="32"/>
      <c r="H374" s="32"/>
      <c r="I374" s="129">
        <v>0</v>
      </c>
      <c r="J374" s="130">
        <v>0</v>
      </c>
      <c r="K374" s="130">
        <v>0</v>
      </c>
      <c r="L374" s="130">
        <v>1</v>
      </c>
      <c r="N374" s="129">
        <v>170</v>
      </c>
      <c r="O374" s="129">
        <f t="shared" si="10"/>
        <v>1.7</v>
      </c>
      <c r="P374" s="129">
        <v>116.5</v>
      </c>
      <c r="Q374" s="129">
        <f t="shared" si="11"/>
        <v>52.843511105000005</v>
      </c>
      <c r="R374" s="131">
        <f>Q374/(O374^2)</f>
        <v>18.284951939446369</v>
      </c>
      <c r="T374" s="129">
        <f>IF(AND($R374&gt;=35,$R374&lt;40),1,0)</f>
        <v>0</v>
      </c>
      <c r="U374" s="129">
        <f>IF($R374&gt;40,1,0)</f>
        <v>0</v>
      </c>
      <c r="V374" s="129">
        <f>E374+T374+U374</f>
        <v>0</v>
      </c>
    </row>
    <row r="375" spans="1:22" x14ac:dyDescent="0.2">
      <c r="A375" s="133">
        <v>10733</v>
      </c>
      <c r="B375" s="134">
        <v>32</v>
      </c>
      <c r="C375" s="134">
        <v>1</v>
      </c>
      <c r="D375" s="134">
        <v>2</v>
      </c>
      <c r="E375" s="134">
        <f>IF(AND($R375&gt;=30,$R375&lt;35),1,0)</f>
        <v>1</v>
      </c>
      <c r="F375" s="137">
        <v>32734.19</v>
      </c>
      <c r="G375" s="32"/>
      <c r="H375" s="32"/>
      <c r="I375" s="134">
        <v>0</v>
      </c>
      <c r="J375" s="135">
        <v>0</v>
      </c>
      <c r="K375" s="135">
        <v>0</v>
      </c>
      <c r="L375" s="135">
        <v>0</v>
      </c>
      <c r="N375" s="134">
        <v>170.4</v>
      </c>
      <c r="O375" s="134">
        <f t="shared" si="10"/>
        <v>1.704</v>
      </c>
      <c r="P375" s="134">
        <v>209.9</v>
      </c>
      <c r="Q375" s="134">
        <f t="shared" si="11"/>
        <v>95.209038463000013</v>
      </c>
      <c r="R375" s="136">
        <f>Q375/(O375^2)</f>
        <v>32.789817408018145</v>
      </c>
      <c r="T375" s="134">
        <f>IF(AND($R375&gt;=35,$R375&lt;40),1,0)</f>
        <v>0</v>
      </c>
      <c r="U375" s="134">
        <f>IF($R375&gt;40,1,0)</f>
        <v>0</v>
      </c>
      <c r="V375" s="134">
        <f>E375+T375+U375</f>
        <v>1</v>
      </c>
    </row>
    <row r="376" spans="1:22" x14ac:dyDescent="0.2">
      <c r="A376" s="128">
        <v>10741</v>
      </c>
      <c r="B376" s="129">
        <v>38</v>
      </c>
      <c r="C376" s="129">
        <v>0</v>
      </c>
      <c r="D376" s="129">
        <v>0</v>
      </c>
      <c r="E376" s="129">
        <f>IF(AND($R376&gt;=30,$R376&lt;35),1,0)</f>
        <v>0</v>
      </c>
      <c r="F376" s="132">
        <v>5397.62</v>
      </c>
      <c r="G376" s="32"/>
      <c r="H376" s="32"/>
      <c r="I376" s="129">
        <v>0</v>
      </c>
      <c r="J376" s="130">
        <v>0</v>
      </c>
      <c r="K376" s="130">
        <v>0</v>
      </c>
      <c r="L376" s="130">
        <v>1</v>
      </c>
      <c r="N376" s="129">
        <v>169.1</v>
      </c>
      <c r="O376" s="129">
        <f t="shared" si="10"/>
        <v>1.6909999999999998</v>
      </c>
      <c r="P376" s="129">
        <v>182</v>
      </c>
      <c r="Q376" s="129">
        <f t="shared" si="11"/>
        <v>82.55381134000001</v>
      </c>
      <c r="R376" s="131">
        <f>Q376/(O376^2)</f>
        <v>28.870208034255178</v>
      </c>
      <c r="T376" s="129">
        <f>IF(AND($R376&gt;=35,$R376&lt;40),1,0)</f>
        <v>0</v>
      </c>
      <c r="U376" s="129">
        <f>IF($R376&gt;40,1,0)</f>
        <v>0</v>
      </c>
      <c r="V376" s="129">
        <f>E376+T376+U376</f>
        <v>0</v>
      </c>
    </row>
    <row r="377" spans="1:22" x14ac:dyDescent="0.2">
      <c r="A377" s="133">
        <v>10743</v>
      </c>
      <c r="B377" s="134">
        <v>27</v>
      </c>
      <c r="C377" s="134">
        <v>1</v>
      </c>
      <c r="D377" s="134">
        <v>0</v>
      </c>
      <c r="E377" s="134">
        <f>IF(AND($R377&gt;=30,$R377&lt;35),1,0)</f>
        <v>1</v>
      </c>
      <c r="F377" s="137">
        <v>16577.78</v>
      </c>
      <c r="G377" s="32"/>
      <c r="H377" s="32"/>
      <c r="I377" s="134">
        <v>0</v>
      </c>
      <c r="J377" s="135">
        <v>0</v>
      </c>
      <c r="K377" s="135">
        <v>0</v>
      </c>
      <c r="L377" s="135">
        <v>1</v>
      </c>
      <c r="N377" s="134">
        <v>183.1</v>
      </c>
      <c r="O377" s="134">
        <f t="shared" si="10"/>
        <v>1.831</v>
      </c>
      <c r="P377" s="134">
        <v>231.7</v>
      </c>
      <c r="Q377" s="134">
        <f t="shared" si="11"/>
        <v>105.097352129</v>
      </c>
      <c r="R377" s="136">
        <f>Q377/(O377^2)</f>
        <v>31.348378785352455</v>
      </c>
      <c r="T377" s="134">
        <f>IF(AND($R377&gt;=35,$R377&lt;40),1,0)</f>
        <v>0</v>
      </c>
      <c r="U377" s="134">
        <f>IF($R377&gt;40,1,0)</f>
        <v>0</v>
      </c>
      <c r="V377" s="134">
        <f>E377+T377+U377</f>
        <v>1</v>
      </c>
    </row>
    <row r="378" spans="1:22" x14ac:dyDescent="0.2">
      <c r="A378" s="128">
        <v>10745</v>
      </c>
      <c r="B378" s="129">
        <v>31</v>
      </c>
      <c r="C378" s="129">
        <v>0</v>
      </c>
      <c r="D378" s="129">
        <v>2</v>
      </c>
      <c r="E378" s="129">
        <f>IF(AND($R378&gt;=30,$R378&lt;35),1,0)</f>
        <v>0</v>
      </c>
      <c r="F378" s="132">
        <v>4934.71</v>
      </c>
      <c r="G378" s="32"/>
      <c r="H378" s="32"/>
      <c r="I378" s="129">
        <v>0</v>
      </c>
      <c r="J378" s="130">
        <v>0</v>
      </c>
      <c r="K378" s="130">
        <v>1</v>
      </c>
      <c r="L378" s="130">
        <v>0</v>
      </c>
      <c r="N378" s="129">
        <v>174</v>
      </c>
      <c r="O378" s="129">
        <f t="shared" si="10"/>
        <v>1.74</v>
      </c>
      <c r="P378" s="129">
        <v>198.4</v>
      </c>
      <c r="Q378" s="129">
        <f t="shared" si="11"/>
        <v>89.992726208000008</v>
      </c>
      <c r="R378" s="131">
        <f>Q378/(O378^2)</f>
        <v>29.724113557933677</v>
      </c>
      <c r="T378" s="129">
        <f>IF(AND($R378&gt;=35,$R378&lt;40),1,0)</f>
        <v>0</v>
      </c>
      <c r="U378" s="129">
        <f>IF($R378&gt;40,1,0)</f>
        <v>0</v>
      </c>
      <c r="V378" s="129">
        <f>E378+T378+U378</f>
        <v>0</v>
      </c>
    </row>
    <row r="379" spans="1:22" x14ac:dyDescent="0.2">
      <c r="A379" s="133">
        <v>10746</v>
      </c>
      <c r="B379" s="134">
        <v>50</v>
      </c>
      <c r="C379" s="134">
        <v>0</v>
      </c>
      <c r="D379" s="134">
        <v>3</v>
      </c>
      <c r="E379" s="134">
        <f>IF(AND($R379&gt;=30,$R379&lt;35),1,0)</f>
        <v>0</v>
      </c>
      <c r="F379" s="137">
        <v>11085.59</v>
      </c>
      <c r="G379" s="32"/>
      <c r="H379" s="32"/>
      <c r="I379" s="134">
        <v>0</v>
      </c>
      <c r="J379" s="135">
        <v>0</v>
      </c>
      <c r="K379" s="135">
        <v>0</v>
      </c>
      <c r="L379" s="135">
        <v>0</v>
      </c>
      <c r="N379" s="134">
        <v>160.9</v>
      </c>
      <c r="O379" s="134">
        <f t="shared" si="10"/>
        <v>1.609</v>
      </c>
      <c r="P379" s="134">
        <v>213.9</v>
      </c>
      <c r="Q379" s="134">
        <f t="shared" si="11"/>
        <v>97.023407943000009</v>
      </c>
      <c r="R379" s="136">
        <f>Q379/(O379^2)</f>
        <v>37.476967053719356</v>
      </c>
      <c r="T379" s="134">
        <f>IF(AND($R379&gt;=35,$R379&lt;40),1,0)</f>
        <v>1</v>
      </c>
      <c r="U379" s="134">
        <f>IF($R379&gt;40,1,0)</f>
        <v>0</v>
      </c>
      <c r="V379" s="134">
        <f>E379+T379+U379</f>
        <v>1</v>
      </c>
    </row>
    <row r="380" spans="1:22" x14ac:dyDescent="0.2">
      <c r="A380" s="128">
        <v>10747</v>
      </c>
      <c r="B380" s="129">
        <v>62</v>
      </c>
      <c r="C380" s="129">
        <v>0</v>
      </c>
      <c r="D380" s="129">
        <v>0</v>
      </c>
      <c r="E380" s="129">
        <f>IF(AND($R380&gt;=30,$R380&lt;35),1,0)</f>
        <v>0</v>
      </c>
      <c r="F380" s="132">
        <v>13451.130000000001</v>
      </c>
      <c r="G380" s="32"/>
      <c r="H380" s="32"/>
      <c r="I380" s="129">
        <v>0</v>
      </c>
      <c r="J380" s="130">
        <v>0</v>
      </c>
      <c r="K380" s="130">
        <v>1</v>
      </c>
      <c r="L380" s="130">
        <v>0</v>
      </c>
      <c r="N380" s="129">
        <v>172.9</v>
      </c>
      <c r="O380" s="129">
        <f t="shared" si="10"/>
        <v>1.7290000000000001</v>
      </c>
      <c r="P380" s="129">
        <v>186.6</v>
      </c>
      <c r="Q380" s="129">
        <f t="shared" si="11"/>
        <v>84.640336242000004</v>
      </c>
      <c r="R380" s="131">
        <f>Q380/(O380^2)</f>
        <v>28.313098081547686</v>
      </c>
      <c r="T380" s="129">
        <f>IF(AND($R380&gt;=35,$R380&lt;40),1,0)</f>
        <v>0</v>
      </c>
      <c r="U380" s="129">
        <f>IF($R380&gt;40,1,0)</f>
        <v>0</v>
      </c>
      <c r="V380" s="129">
        <f>E380+T380+U380</f>
        <v>0</v>
      </c>
    </row>
    <row r="381" spans="1:22" x14ac:dyDescent="0.2">
      <c r="A381" s="133">
        <v>10750</v>
      </c>
      <c r="B381" s="134">
        <v>46</v>
      </c>
      <c r="C381" s="134">
        <v>0</v>
      </c>
      <c r="D381" s="134">
        <v>2</v>
      </c>
      <c r="E381" s="134">
        <f>IF(AND($R381&gt;=30,$R381&lt;35),1,0)</f>
        <v>0</v>
      </c>
      <c r="F381" s="137">
        <v>9193.84</v>
      </c>
      <c r="G381" s="32"/>
      <c r="H381" s="32"/>
      <c r="I381" s="134">
        <v>0</v>
      </c>
      <c r="J381" s="135">
        <v>0</v>
      </c>
      <c r="K381" s="135">
        <v>0</v>
      </c>
      <c r="L381" s="135">
        <v>0</v>
      </c>
      <c r="N381" s="134">
        <v>165</v>
      </c>
      <c r="O381" s="134">
        <f t="shared" si="10"/>
        <v>1.65</v>
      </c>
      <c r="P381" s="134">
        <v>124.8</v>
      </c>
      <c r="Q381" s="134">
        <f t="shared" si="11"/>
        <v>56.608327776000003</v>
      </c>
      <c r="R381" s="136">
        <f>Q381/(O381^2)</f>
        <v>20.79277420606061</v>
      </c>
      <c r="T381" s="134">
        <f>IF(AND($R381&gt;=35,$R381&lt;40),1,0)</f>
        <v>0</v>
      </c>
      <c r="U381" s="134">
        <f>IF($R381&gt;40,1,0)</f>
        <v>0</v>
      </c>
      <c r="V381" s="134">
        <f>E381+T381+U381</f>
        <v>0</v>
      </c>
    </row>
    <row r="382" spans="1:22" x14ac:dyDescent="0.2">
      <c r="A382" s="128">
        <v>10752</v>
      </c>
      <c r="B382" s="129">
        <v>47</v>
      </c>
      <c r="C382" s="129">
        <v>0</v>
      </c>
      <c r="D382" s="129">
        <v>1</v>
      </c>
      <c r="E382" s="129">
        <f>IF(AND($R382&gt;=30,$R382&lt;35),1,0)</f>
        <v>1</v>
      </c>
      <c r="F382" s="132">
        <v>8551.35</v>
      </c>
      <c r="G382" s="32"/>
      <c r="H382" s="32"/>
      <c r="I382" s="129">
        <v>0</v>
      </c>
      <c r="J382" s="130">
        <v>0</v>
      </c>
      <c r="K382" s="130">
        <v>1</v>
      </c>
      <c r="L382" s="130">
        <v>0</v>
      </c>
      <c r="N382" s="129">
        <v>168.4</v>
      </c>
      <c r="O382" s="129">
        <f t="shared" si="10"/>
        <v>1.6840000000000002</v>
      </c>
      <c r="P382" s="129">
        <v>196</v>
      </c>
      <c r="Q382" s="129">
        <f t="shared" si="11"/>
        <v>88.904104520000004</v>
      </c>
      <c r="R382" s="131">
        <f>Q382/(O382^2)</f>
        <v>31.350006671706879</v>
      </c>
      <c r="T382" s="129">
        <f>IF(AND($R382&gt;=35,$R382&lt;40),1,0)</f>
        <v>0</v>
      </c>
      <c r="U382" s="129">
        <f>IF($R382&gt;40,1,0)</f>
        <v>0</v>
      </c>
      <c r="V382" s="129">
        <f>E382+T382+U382</f>
        <v>1</v>
      </c>
    </row>
    <row r="383" spans="1:22" x14ac:dyDescent="0.2">
      <c r="A383" s="133">
        <v>10753</v>
      </c>
      <c r="B383" s="134">
        <v>28</v>
      </c>
      <c r="C383" s="134">
        <v>0</v>
      </c>
      <c r="D383" s="134">
        <v>2</v>
      </c>
      <c r="E383" s="134">
        <f>IF(AND($R383&gt;=30,$R383&lt;35),1,0)</f>
        <v>0</v>
      </c>
      <c r="F383" s="137">
        <v>4349.47</v>
      </c>
      <c r="G383" s="32"/>
      <c r="H383" s="32"/>
      <c r="I383" s="134">
        <v>0</v>
      </c>
      <c r="J383" s="135">
        <v>0</v>
      </c>
      <c r="K383" s="135">
        <v>0</v>
      </c>
      <c r="L383" s="135">
        <v>1</v>
      </c>
      <c r="N383" s="134">
        <v>157.1</v>
      </c>
      <c r="O383" s="134">
        <f t="shared" si="10"/>
        <v>1.571</v>
      </c>
      <c r="P383" s="134">
        <v>153.79999999999998</v>
      </c>
      <c r="Q383" s="134">
        <f t="shared" si="11"/>
        <v>69.762506505999994</v>
      </c>
      <c r="R383" s="136">
        <f>Q383/(O383^2)</f>
        <v>28.266348292431122</v>
      </c>
      <c r="T383" s="134">
        <f>IF(AND($R383&gt;=35,$R383&lt;40),1,0)</f>
        <v>0</v>
      </c>
      <c r="U383" s="134">
        <f>IF($R383&gt;40,1,0)</f>
        <v>0</v>
      </c>
      <c r="V383" s="134">
        <f>E383+T383+U383</f>
        <v>0</v>
      </c>
    </row>
    <row r="384" spans="1:22" x14ac:dyDescent="0.2">
      <c r="A384" s="128">
        <v>10754</v>
      </c>
      <c r="B384" s="129">
        <v>46</v>
      </c>
      <c r="C384" s="129">
        <v>0</v>
      </c>
      <c r="D384" s="129">
        <v>1</v>
      </c>
      <c r="E384" s="129">
        <f>IF(AND($R384&gt;=30,$R384&lt;35),1,0)</f>
        <v>0</v>
      </c>
      <c r="F384" s="132">
        <v>8233.1</v>
      </c>
      <c r="G384" s="32"/>
      <c r="H384" s="32"/>
      <c r="I384" s="129">
        <v>0</v>
      </c>
      <c r="J384" s="130">
        <v>0</v>
      </c>
      <c r="K384" s="130">
        <v>0</v>
      </c>
      <c r="L384" s="130">
        <v>1</v>
      </c>
      <c r="N384" s="129">
        <v>174.7</v>
      </c>
      <c r="O384" s="129">
        <f t="shared" si="10"/>
        <v>1.7469999999999999</v>
      </c>
      <c r="P384" s="129">
        <v>162.29999999999998</v>
      </c>
      <c r="Q384" s="129">
        <f t="shared" si="11"/>
        <v>73.618041650999999</v>
      </c>
      <c r="R384" s="131">
        <f>Q384/(O384^2)</f>
        <v>24.121174495553589</v>
      </c>
      <c r="T384" s="129">
        <f>IF(AND($R384&gt;=35,$R384&lt;40),1,0)</f>
        <v>0</v>
      </c>
      <c r="U384" s="129">
        <f>IF($R384&gt;40,1,0)</f>
        <v>0</v>
      </c>
      <c r="V384" s="129">
        <f>E384+T384+U384</f>
        <v>0</v>
      </c>
    </row>
    <row r="385" spans="1:22" x14ac:dyDescent="0.2">
      <c r="A385" s="133">
        <v>10755</v>
      </c>
      <c r="B385" s="134">
        <v>26</v>
      </c>
      <c r="C385" s="134">
        <v>0</v>
      </c>
      <c r="D385" s="134">
        <v>1</v>
      </c>
      <c r="E385" s="134">
        <f>IF(AND($R385&gt;=30,$R385&lt;35),1,0)</f>
        <v>0</v>
      </c>
      <c r="F385" s="137">
        <v>3392.98</v>
      </c>
      <c r="G385" s="32"/>
      <c r="H385" s="32"/>
      <c r="I385" s="134">
        <v>0</v>
      </c>
      <c r="J385" s="135">
        <v>0</v>
      </c>
      <c r="K385" s="135">
        <v>0</v>
      </c>
      <c r="L385" s="135">
        <v>1</v>
      </c>
      <c r="N385" s="134">
        <v>161.79999999999998</v>
      </c>
      <c r="O385" s="134">
        <f t="shared" si="10"/>
        <v>1.6179999999999999</v>
      </c>
      <c r="P385" s="134">
        <v>140.9</v>
      </c>
      <c r="Q385" s="134">
        <f t="shared" si="11"/>
        <v>63.911164933000009</v>
      </c>
      <c r="R385" s="136">
        <f>Q385/(O385^2)</f>
        <v>24.412918378455608</v>
      </c>
      <c r="T385" s="134">
        <f>IF(AND($R385&gt;=35,$R385&lt;40),1,0)</f>
        <v>0</v>
      </c>
      <c r="U385" s="134">
        <f>IF($R385&gt;40,1,0)</f>
        <v>0</v>
      </c>
      <c r="V385" s="134">
        <f>E385+T385+U385</f>
        <v>0</v>
      </c>
    </row>
    <row r="386" spans="1:22" x14ac:dyDescent="0.2">
      <c r="A386" s="128">
        <v>10757</v>
      </c>
      <c r="B386" s="129">
        <v>41</v>
      </c>
      <c r="C386" s="129">
        <v>0</v>
      </c>
      <c r="D386" s="129">
        <v>0</v>
      </c>
      <c r="E386" s="129">
        <f>IF(AND($R386&gt;=30,$R386&lt;35),1,0)</f>
        <v>1</v>
      </c>
      <c r="F386" s="132">
        <v>6186.13</v>
      </c>
      <c r="G386" s="32"/>
      <c r="H386" s="32"/>
      <c r="I386" s="129">
        <v>0</v>
      </c>
      <c r="J386" s="130">
        <v>0</v>
      </c>
      <c r="K386" s="130">
        <v>1</v>
      </c>
      <c r="L386" s="130">
        <v>0</v>
      </c>
      <c r="N386" s="129">
        <v>174.6</v>
      </c>
      <c r="O386" s="129">
        <f t="shared" ref="O386:O449" si="12">N386/100</f>
        <v>1.746</v>
      </c>
      <c r="P386" s="129">
        <v>202.4</v>
      </c>
      <c r="Q386" s="129">
        <f t="shared" ref="Q386:Q449" si="13">P386*0.45359237</f>
        <v>91.807095688000004</v>
      </c>
      <c r="R386" s="131">
        <f>Q386/(O386^2)</f>
        <v>30.115339951635487</v>
      </c>
      <c r="T386" s="129">
        <f>IF(AND($R386&gt;=35,$R386&lt;40),1,0)</f>
        <v>0</v>
      </c>
      <c r="U386" s="129">
        <f>IF($R386&gt;40,1,0)</f>
        <v>0</v>
      </c>
      <c r="V386" s="129">
        <f>E386+T386+U386</f>
        <v>1</v>
      </c>
    </row>
    <row r="387" spans="1:22" x14ac:dyDescent="0.2">
      <c r="A387" s="133">
        <v>10758</v>
      </c>
      <c r="B387" s="134">
        <v>51</v>
      </c>
      <c r="C387" s="134">
        <v>0</v>
      </c>
      <c r="D387" s="134">
        <v>0</v>
      </c>
      <c r="E387" s="134">
        <f>IF(AND($R387&gt;=30,$R387&lt;35),1,0)</f>
        <v>0</v>
      </c>
      <c r="F387" s="137">
        <v>9875.69</v>
      </c>
      <c r="G387" s="32"/>
      <c r="H387" s="32"/>
      <c r="I387" s="134">
        <v>0</v>
      </c>
      <c r="J387" s="135">
        <v>1</v>
      </c>
      <c r="K387" s="135">
        <v>0</v>
      </c>
      <c r="L387" s="135">
        <v>0</v>
      </c>
      <c r="N387" s="134">
        <v>154</v>
      </c>
      <c r="O387" s="134">
        <f t="shared" si="12"/>
        <v>1.54</v>
      </c>
      <c r="P387" s="134">
        <v>187.2</v>
      </c>
      <c r="Q387" s="134">
        <f t="shared" si="13"/>
        <v>84.912491664000001</v>
      </c>
      <c r="R387" s="136">
        <f>Q387/(O387^2)</f>
        <v>35.803884155844159</v>
      </c>
      <c r="T387" s="134">
        <f>IF(AND($R387&gt;=35,$R387&lt;40),1,0)</f>
        <v>1</v>
      </c>
      <c r="U387" s="134">
        <f>IF($R387&gt;40,1,0)</f>
        <v>0</v>
      </c>
      <c r="V387" s="134">
        <f>E387+T387+U387</f>
        <v>1</v>
      </c>
    </row>
    <row r="388" spans="1:22" x14ac:dyDescent="0.2">
      <c r="A388" s="128">
        <v>10759</v>
      </c>
      <c r="B388" s="129">
        <v>34</v>
      </c>
      <c r="C388" s="129">
        <v>0</v>
      </c>
      <c r="D388" s="129">
        <v>1</v>
      </c>
      <c r="E388" s="129">
        <f>IF(AND($R388&gt;=30,$R388&lt;35),1,0)</f>
        <v>0</v>
      </c>
      <c r="F388" s="132">
        <v>5594.85</v>
      </c>
      <c r="G388" s="32"/>
      <c r="H388" s="32"/>
      <c r="I388" s="129">
        <v>0</v>
      </c>
      <c r="J388" s="130">
        <v>1</v>
      </c>
      <c r="K388" s="130">
        <v>0</v>
      </c>
      <c r="L388" s="130">
        <v>0</v>
      </c>
      <c r="N388" s="129">
        <v>170.9</v>
      </c>
      <c r="O388" s="129">
        <f t="shared" si="12"/>
        <v>1.7090000000000001</v>
      </c>
      <c r="P388" s="129">
        <v>190.1</v>
      </c>
      <c r="Q388" s="129">
        <f t="shared" si="13"/>
        <v>86.227909537000002</v>
      </c>
      <c r="R388" s="131">
        <f>Q388/(O388^2)</f>
        <v>29.523220624573515</v>
      </c>
      <c r="T388" s="129">
        <f>IF(AND($R388&gt;=35,$R388&lt;40),1,0)</f>
        <v>0</v>
      </c>
      <c r="U388" s="129">
        <f>IF($R388&gt;40,1,0)</f>
        <v>0</v>
      </c>
      <c r="V388" s="129">
        <f>E388+T388+U388</f>
        <v>0</v>
      </c>
    </row>
    <row r="389" spans="1:22" x14ac:dyDescent="0.2">
      <c r="A389" s="133">
        <v>10760</v>
      </c>
      <c r="B389" s="134">
        <v>32</v>
      </c>
      <c r="C389" s="134">
        <v>0</v>
      </c>
      <c r="D389" s="134">
        <v>0</v>
      </c>
      <c r="E389" s="134">
        <f>IF(AND($R389&gt;=30,$R389&lt;35),1,0)</f>
        <v>0</v>
      </c>
      <c r="F389" s="137">
        <v>3989.8500000000004</v>
      </c>
      <c r="G389" s="32"/>
      <c r="H389" s="32"/>
      <c r="I389" s="134">
        <v>0</v>
      </c>
      <c r="J389" s="135">
        <v>0</v>
      </c>
      <c r="K389" s="135">
        <v>1</v>
      </c>
      <c r="L389" s="135">
        <v>0</v>
      </c>
      <c r="N389" s="134">
        <v>166.6</v>
      </c>
      <c r="O389" s="134">
        <f t="shared" si="12"/>
        <v>1.6659999999999999</v>
      </c>
      <c r="P389" s="134">
        <v>124.1</v>
      </c>
      <c r="Q389" s="134">
        <f t="shared" si="13"/>
        <v>56.290813116999999</v>
      </c>
      <c r="R389" s="136">
        <f>Q389/(O389^2)</f>
        <v>20.280914208540558</v>
      </c>
      <c r="T389" s="134">
        <f>IF(AND($R389&gt;=35,$R389&lt;40),1,0)</f>
        <v>0</v>
      </c>
      <c r="U389" s="134">
        <f>IF($R389&gt;40,1,0)</f>
        <v>0</v>
      </c>
      <c r="V389" s="134">
        <f>E389+T389+U389</f>
        <v>0</v>
      </c>
    </row>
    <row r="390" spans="1:22" x14ac:dyDescent="0.2">
      <c r="A390" s="128">
        <v>10763</v>
      </c>
      <c r="B390" s="129">
        <v>56</v>
      </c>
      <c r="C390" s="129">
        <v>0</v>
      </c>
      <c r="D390" s="129">
        <v>0</v>
      </c>
      <c r="E390" s="129">
        <f>IF(AND($R390&gt;=30,$R390&lt;35),1,0)</f>
        <v>1</v>
      </c>
      <c r="F390" s="132">
        <v>11090.72</v>
      </c>
      <c r="G390" s="32"/>
      <c r="H390" s="32"/>
      <c r="I390" s="129">
        <v>0</v>
      </c>
      <c r="J390" s="130">
        <v>0</v>
      </c>
      <c r="K390" s="130">
        <v>0</v>
      </c>
      <c r="L390" s="130">
        <v>1</v>
      </c>
      <c r="N390" s="129">
        <v>167.79999999999998</v>
      </c>
      <c r="O390" s="129">
        <f t="shared" si="12"/>
        <v>1.6779999999999999</v>
      </c>
      <c r="P390" s="129">
        <v>199.79999999999998</v>
      </c>
      <c r="Q390" s="129">
        <f t="shared" si="13"/>
        <v>90.627755526000001</v>
      </c>
      <c r="R390" s="131">
        <f>Q390/(O390^2)</f>
        <v>32.186763687260367</v>
      </c>
      <c r="T390" s="129">
        <f>IF(AND($R390&gt;=35,$R390&lt;40),1,0)</f>
        <v>0</v>
      </c>
      <c r="U390" s="129">
        <f>IF($R390&gt;40,1,0)</f>
        <v>0</v>
      </c>
      <c r="V390" s="129">
        <f>E390+T390+U390</f>
        <v>1</v>
      </c>
    </row>
    <row r="391" spans="1:22" x14ac:dyDescent="0.2">
      <c r="A391" s="133">
        <v>10764</v>
      </c>
      <c r="B391" s="134">
        <v>37</v>
      </c>
      <c r="C391" s="134">
        <v>0</v>
      </c>
      <c r="D391" s="134">
        <v>2</v>
      </c>
      <c r="E391" s="134">
        <f>IF(AND($R391&gt;=30,$R391&lt;35),1,0)</f>
        <v>0</v>
      </c>
      <c r="F391" s="137">
        <v>6311.96</v>
      </c>
      <c r="G391" s="32"/>
      <c r="H391" s="32"/>
      <c r="I391" s="134">
        <v>0</v>
      </c>
      <c r="J391" s="135">
        <v>0</v>
      </c>
      <c r="K391" s="135">
        <v>1</v>
      </c>
      <c r="L391" s="135">
        <v>0</v>
      </c>
      <c r="N391" s="134">
        <v>173.7</v>
      </c>
      <c r="O391" s="134">
        <f t="shared" si="12"/>
        <v>1.7369999999999999</v>
      </c>
      <c r="P391" s="134">
        <v>252.1</v>
      </c>
      <c r="Q391" s="134">
        <f t="shared" si="13"/>
        <v>114.35063647700001</v>
      </c>
      <c r="R391" s="136">
        <f>Q391/(O391^2)</f>
        <v>37.899977255831551</v>
      </c>
      <c r="T391" s="134">
        <f>IF(AND($R391&gt;=35,$R391&lt;40),1,0)</f>
        <v>1</v>
      </c>
      <c r="U391" s="134">
        <f>IF($R391&gt;40,1,0)</f>
        <v>0</v>
      </c>
      <c r="V391" s="134">
        <f>E391+T391+U391</f>
        <v>1</v>
      </c>
    </row>
    <row r="392" spans="1:22" x14ac:dyDescent="0.2">
      <c r="A392" s="128">
        <v>10765</v>
      </c>
      <c r="B392" s="129">
        <v>21</v>
      </c>
      <c r="C392" s="129">
        <v>0</v>
      </c>
      <c r="D392" s="129">
        <v>2</v>
      </c>
      <c r="E392" s="129">
        <f>IF(AND($R392&gt;=30,$R392&lt;35),1,0)</f>
        <v>0</v>
      </c>
      <c r="F392" s="132">
        <v>26018.959999999999</v>
      </c>
      <c r="G392" s="32"/>
      <c r="H392" s="32"/>
      <c r="I392" s="129">
        <v>0</v>
      </c>
      <c r="J392" s="130">
        <v>0</v>
      </c>
      <c r="K392" s="130">
        <v>0</v>
      </c>
      <c r="L392" s="130">
        <v>0</v>
      </c>
      <c r="N392" s="129">
        <v>163.1</v>
      </c>
      <c r="O392" s="129">
        <f t="shared" si="12"/>
        <v>1.631</v>
      </c>
      <c r="P392" s="129">
        <v>161.19999999999999</v>
      </c>
      <c r="Q392" s="129">
        <f t="shared" si="13"/>
        <v>73.119090044000004</v>
      </c>
      <c r="R392" s="131">
        <f>Q392/(O392^2)</f>
        <v>27.486716046134053</v>
      </c>
      <c r="T392" s="129">
        <f>IF(AND($R392&gt;=35,$R392&lt;40),1,0)</f>
        <v>0</v>
      </c>
      <c r="U392" s="129">
        <f>IF($R392&gt;40,1,0)</f>
        <v>0</v>
      </c>
      <c r="V392" s="129">
        <f>E392+T392+U392</f>
        <v>0</v>
      </c>
    </row>
    <row r="393" spans="1:22" x14ac:dyDescent="0.2">
      <c r="A393" s="133">
        <v>10766</v>
      </c>
      <c r="B393" s="134">
        <v>48</v>
      </c>
      <c r="C393" s="134">
        <v>0</v>
      </c>
      <c r="D393" s="134">
        <v>1</v>
      </c>
      <c r="E393" s="134">
        <f>IF(AND($R393&gt;=30,$R393&lt;35),1,0)</f>
        <v>0</v>
      </c>
      <c r="F393" s="137">
        <v>9249.5</v>
      </c>
      <c r="G393" s="32"/>
      <c r="H393" s="32"/>
      <c r="I393" s="134">
        <v>0</v>
      </c>
      <c r="J393" s="135">
        <v>0</v>
      </c>
      <c r="K393" s="135">
        <v>0</v>
      </c>
      <c r="L393" s="135">
        <v>0</v>
      </c>
      <c r="N393" s="134">
        <v>169.5</v>
      </c>
      <c r="O393" s="134">
        <f t="shared" si="12"/>
        <v>1.6950000000000001</v>
      </c>
      <c r="P393" s="134">
        <v>250</v>
      </c>
      <c r="Q393" s="134">
        <f t="shared" si="13"/>
        <v>113.3980925</v>
      </c>
      <c r="R393" s="136">
        <f>Q393/(O393^2)</f>
        <v>39.469928907684405</v>
      </c>
      <c r="T393" s="134">
        <f>IF(AND($R393&gt;=35,$R393&lt;40),1,0)</f>
        <v>1</v>
      </c>
      <c r="U393" s="134">
        <f>IF($R393&gt;40,1,0)</f>
        <v>0</v>
      </c>
      <c r="V393" s="134">
        <f>E393+T393+U393</f>
        <v>1</v>
      </c>
    </row>
    <row r="394" spans="1:22" x14ac:dyDescent="0.2">
      <c r="A394" s="128">
        <v>10768</v>
      </c>
      <c r="B394" s="129">
        <v>33</v>
      </c>
      <c r="C394" s="129">
        <v>1</v>
      </c>
      <c r="D394" s="129">
        <v>0</v>
      </c>
      <c r="E394" s="129">
        <f>IF(AND($R394&gt;=30,$R394&lt;35),1,0)</f>
        <v>1</v>
      </c>
      <c r="F394" s="132">
        <v>37079.380000000005</v>
      </c>
      <c r="G394" s="32"/>
      <c r="H394" s="32"/>
      <c r="I394" s="129">
        <v>0</v>
      </c>
      <c r="J394" s="130">
        <v>0</v>
      </c>
      <c r="K394" s="130">
        <v>1</v>
      </c>
      <c r="L394" s="130">
        <v>0</v>
      </c>
      <c r="N394" s="129">
        <v>175.2</v>
      </c>
      <c r="O394" s="129">
        <f t="shared" si="12"/>
        <v>1.7519999999999998</v>
      </c>
      <c r="P394" s="129">
        <v>204.29999999999998</v>
      </c>
      <c r="Q394" s="129">
        <f t="shared" si="13"/>
        <v>92.668921190999995</v>
      </c>
      <c r="R394" s="131">
        <f>Q394/(O394^2)</f>
        <v>30.190193982806349</v>
      </c>
      <c r="T394" s="129">
        <f>IF(AND($R394&gt;=35,$R394&lt;40),1,0)</f>
        <v>0</v>
      </c>
      <c r="U394" s="129">
        <f>IF($R394&gt;40,1,0)</f>
        <v>0</v>
      </c>
      <c r="V394" s="129">
        <f>E394+T394+U394</f>
        <v>1</v>
      </c>
    </row>
    <row r="395" spans="1:22" x14ac:dyDescent="0.2">
      <c r="A395" s="133">
        <v>10770</v>
      </c>
      <c r="B395" s="134">
        <v>19</v>
      </c>
      <c r="C395" s="134">
        <v>0</v>
      </c>
      <c r="D395" s="134">
        <v>3</v>
      </c>
      <c r="E395" s="134">
        <f>IF(AND($R395&gt;=30,$R395&lt;35),1,0)</f>
        <v>0</v>
      </c>
      <c r="F395" s="137">
        <v>18838.71</v>
      </c>
      <c r="G395" s="32"/>
      <c r="H395" s="32"/>
      <c r="I395" s="134">
        <v>0</v>
      </c>
      <c r="J395" s="135">
        <v>0</v>
      </c>
      <c r="K395" s="135">
        <v>0</v>
      </c>
      <c r="L395" s="135">
        <v>0</v>
      </c>
      <c r="N395" s="134">
        <v>155.69999999999999</v>
      </c>
      <c r="O395" s="134">
        <f t="shared" si="12"/>
        <v>1.5569999999999999</v>
      </c>
      <c r="P395" s="134">
        <v>197</v>
      </c>
      <c r="Q395" s="134">
        <f t="shared" si="13"/>
        <v>89.35769689</v>
      </c>
      <c r="R395" s="136">
        <f>Q395/(O395^2)</f>
        <v>36.859949984510671</v>
      </c>
      <c r="T395" s="134">
        <f>IF(AND($R395&gt;=35,$R395&lt;40),1,0)</f>
        <v>1</v>
      </c>
      <c r="U395" s="134">
        <f>IF($R395&gt;40,1,0)</f>
        <v>0</v>
      </c>
      <c r="V395" s="134">
        <f>E395+T395+U395</f>
        <v>1</v>
      </c>
    </row>
    <row r="396" spans="1:22" x14ac:dyDescent="0.2">
      <c r="A396" s="128">
        <v>10771</v>
      </c>
      <c r="B396" s="129">
        <v>64</v>
      </c>
      <c r="C396" s="129">
        <v>0</v>
      </c>
      <c r="D396" s="129">
        <v>3</v>
      </c>
      <c r="E396" s="129">
        <f>IF(AND($R396&gt;=30,$R396&lt;35),1,0)</f>
        <v>0</v>
      </c>
      <c r="F396" s="132">
        <v>16455.71</v>
      </c>
      <c r="G396" s="32"/>
      <c r="H396" s="32"/>
      <c r="I396" s="129">
        <v>0</v>
      </c>
      <c r="J396" s="130">
        <v>0</v>
      </c>
      <c r="K396" s="130">
        <v>0</v>
      </c>
      <c r="L396" s="130">
        <v>0</v>
      </c>
      <c r="N396" s="129">
        <v>164.2</v>
      </c>
      <c r="O396" s="129">
        <f t="shared" si="12"/>
        <v>1.6419999999999999</v>
      </c>
      <c r="P396" s="129">
        <v>262.60000000000002</v>
      </c>
      <c r="Q396" s="129">
        <f t="shared" si="13"/>
        <v>119.11335636200002</v>
      </c>
      <c r="R396" s="131">
        <f>Q396/(O396^2)</f>
        <v>44.17882456779337</v>
      </c>
      <c r="T396" s="129">
        <f>IF(AND($R396&gt;=35,$R396&lt;40),1,0)</f>
        <v>0</v>
      </c>
      <c r="U396" s="129">
        <f>IF($R396&gt;40,1,0)</f>
        <v>1</v>
      </c>
      <c r="V396" s="129">
        <f>E396+T396+U396</f>
        <v>1</v>
      </c>
    </row>
    <row r="397" spans="1:22" x14ac:dyDescent="0.2">
      <c r="A397" s="133">
        <v>10772</v>
      </c>
      <c r="B397" s="134">
        <v>32</v>
      </c>
      <c r="C397" s="134">
        <v>0</v>
      </c>
      <c r="D397" s="134">
        <v>0</v>
      </c>
      <c r="E397" s="134">
        <f>IF(AND($R397&gt;=30,$R397&lt;35),1,0)</f>
        <v>0</v>
      </c>
      <c r="F397" s="137">
        <v>3972.9300000000003</v>
      </c>
      <c r="G397" s="32"/>
      <c r="H397" s="32"/>
      <c r="I397" s="134">
        <v>0</v>
      </c>
      <c r="J397" s="135">
        <v>0</v>
      </c>
      <c r="K397" s="135">
        <v>0</v>
      </c>
      <c r="L397" s="135">
        <v>1</v>
      </c>
      <c r="N397" s="134">
        <v>153.19999999999999</v>
      </c>
      <c r="O397" s="134">
        <f t="shared" si="12"/>
        <v>1.5319999999999998</v>
      </c>
      <c r="P397" s="134">
        <v>146.5</v>
      </c>
      <c r="Q397" s="134">
        <f t="shared" si="13"/>
        <v>66.451282204999998</v>
      </c>
      <c r="R397" s="136">
        <f>Q397/(O397^2)</f>
        <v>28.312996460624184</v>
      </c>
      <c r="T397" s="134">
        <f>IF(AND($R397&gt;=35,$R397&lt;40),1,0)</f>
        <v>0</v>
      </c>
      <c r="U397" s="134">
        <f>IF($R397&gt;40,1,0)</f>
        <v>0</v>
      </c>
      <c r="V397" s="134">
        <f>E397+T397+U397</f>
        <v>0</v>
      </c>
    </row>
    <row r="398" spans="1:22" x14ac:dyDescent="0.2">
      <c r="A398" s="128">
        <v>10774</v>
      </c>
      <c r="B398" s="129">
        <v>47</v>
      </c>
      <c r="C398" s="129">
        <v>0</v>
      </c>
      <c r="D398" s="129">
        <v>2</v>
      </c>
      <c r="E398" s="129">
        <f>IF(AND($R398&gt;=30,$R398&lt;35),1,0)</f>
        <v>1</v>
      </c>
      <c r="F398" s="132">
        <v>9715.85</v>
      </c>
      <c r="G398" s="32"/>
      <c r="H398" s="32"/>
      <c r="I398" s="129">
        <v>0</v>
      </c>
      <c r="J398" s="130">
        <v>1</v>
      </c>
      <c r="K398" s="130">
        <v>0</v>
      </c>
      <c r="L398" s="130">
        <v>0</v>
      </c>
      <c r="N398" s="129">
        <v>151.6</v>
      </c>
      <c r="O398" s="129">
        <f t="shared" si="12"/>
        <v>1.516</v>
      </c>
      <c r="P398" s="129">
        <v>164.1</v>
      </c>
      <c r="Q398" s="129">
        <f t="shared" si="13"/>
        <v>74.434507917000005</v>
      </c>
      <c r="R398" s="131">
        <f>Q398/(O398^2)</f>
        <v>32.38738761782848</v>
      </c>
      <c r="T398" s="129">
        <f>IF(AND($R398&gt;=35,$R398&lt;40),1,0)</f>
        <v>0</v>
      </c>
      <c r="U398" s="129">
        <f>IF($R398&gt;40,1,0)</f>
        <v>0</v>
      </c>
      <c r="V398" s="129">
        <f>E398+T398+U398</f>
        <v>1</v>
      </c>
    </row>
    <row r="399" spans="1:22" x14ac:dyDescent="0.2">
      <c r="A399" s="133">
        <v>10776</v>
      </c>
      <c r="B399" s="134">
        <v>28</v>
      </c>
      <c r="C399" s="134">
        <v>0</v>
      </c>
      <c r="D399" s="134">
        <v>3</v>
      </c>
      <c r="E399" s="134">
        <f>IF(AND($R399&gt;=30,$R399&lt;35),1,0)</f>
        <v>1</v>
      </c>
      <c r="F399" s="137">
        <v>5312.17</v>
      </c>
      <c r="G399" s="32"/>
      <c r="H399" s="32"/>
      <c r="I399" s="134">
        <v>0</v>
      </c>
      <c r="J399" s="135">
        <v>0</v>
      </c>
      <c r="K399" s="135">
        <v>0</v>
      </c>
      <c r="L399" s="135">
        <v>0</v>
      </c>
      <c r="N399" s="134">
        <v>172.6</v>
      </c>
      <c r="O399" s="134">
        <f t="shared" si="12"/>
        <v>1.726</v>
      </c>
      <c r="P399" s="134">
        <v>211.5</v>
      </c>
      <c r="Q399" s="134">
        <f t="shared" si="13"/>
        <v>95.934786255000006</v>
      </c>
      <c r="R399" s="136">
        <f>Q399/(O399^2)</f>
        <v>32.202866343456833</v>
      </c>
      <c r="T399" s="134">
        <f>IF(AND($R399&gt;=35,$R399&lt;40),1,0)</f>
        <v>0</v>
      </c>
      <c r="U399" s="134">
        <f>IF($R399&gt;40,1,0)</f>
        <v>0</v>
      </c>
      <c r="V399" s="134">
        <f>E399+T399+U399</f>
        <v>1</v>
      </c>
    </row>
    <row r="400" spans="1:22" x14ac:dyDescent="0.2">
      <c r="A400" s="128">
        <v>10777</v>
      </c>
      <c r="B400" s="129">
        <v>62</v>
      </c>
      <c r="C400" s="129">
        <v>1</v>
      </c>
      <c r="D400" s="129">
        <v>0</v>
      </c>
      <c r="E400" s="129">
        <f>IF(AND($R400&gt;=30,$R400&lt;35),1,0)</f>
        <v>1</v>
      </c>
      <c r="F400" s="132">
        <v>27808.73</v>
      </c>
      <c r="G400" s="32"/>
      <c r="H400" s="32"/>
      <c r="I400" s="129">
        <v>0</v>
      </c>
      <c r="J400" s="130">
        <v>0</v>
      </c>
      <c r="K400" s="130">
        <v>0</v>
      </c>
      <c r="L400" s="130">
        <v>1</v>
      </c>
      <c r="N400" s="129">
        <v>173.9</v>
      </c>
      <c r="O400" s="129">
        <f t="shared" si="12"/>
        <v>1.7390000000000001</v>
      </c>
      <c r="P400" s="129">
        <v>218.5</v>
      </c>
      <c r="Q400" s="129">
        <f t="shared" si="13"/>
        <v>99.109932845000003</v>
      </c>
      <c r="R400" s="131">
        <f>Q400/(O400^2)</f>
        <v>32.773137333129192</v>
      </c>
      <c r="T400" s="129">
        <f>IF(AND($R400&gt;=35,$R400&lt;40),1,0)</f>
        <v>0</v>
      </c>
      <c r="U400" s="129">
        <f>IF($R400&gt;40,1,0)</f>
        <v>0</v>
      </c>
      <c r="V400" s="129">
        <f>E400+T400+U400</f>
        <v>1</v>
      </c>
    </row>
    <row r="401" spans="1:22" x14ac:dyDescent="0.2">
      <c r="A401" s="133">
        <v>10780</v>
      </c>
      <c r="B401" s="134">
        <v>21</v>
      </c>
      <c r="C401" s="134">
        <v>1</v>
      </c>
      <c r="D401" s="134">
        <v>1</v>
      </c>
      <c r="E401" s="134">
        <f>IF(AND($R401&gt;=30,$R401&lt;35),1,0)</f>
        <v>0</v>
      </c>
      <c r="F401" s="137">
        <v>15359.11</v>
      </c>
      <c r="G401" s="32"/>
      <c r="H401" s="32"/>
      <c r="I401" s="134">
        <v>0</v>
      </c>
      <c r="J401" s="135">
        <v>1</v>
      </c>
      <c r="K401" s="135">
        <v>0</v>
      </c>
      <c r="L401" s="135">
        <v>0</v>
      </c>
      <c r="N401" s="134">
        <v>174.5</v>
      </c>
      <c r="O401" s="134">
        <f t="shared" si="12"/>
        <v>1.7450000000000001</v>
      </c>
      <c r="P401" s="134">
        <v>170.4</v>
      </c>
      <c r="Q401" s="134">
        <f t="shared" si="13"/>
        <v>77.292139848000005</v>
      </c>
      <c r="R401" s="136">
        <f>Q401/(O401^2)</f>
        <v>25.383088758877182</v>
      </c>
      <c r="T401" s="134">
        <f>IF(AND($R401&gt;=35,$R401&lt;40),1,0)</f>
        <v>0</v>
      </c>
      <c r="U401" s="134">
        <f>IF($R401&gt;40,1,0)</f>
        <v>0</v>
      </c>
      <c r="V401" s="134">
        <f>E401+T401+U401</f>
        <v>0</v>
      </c>
    </row>
    <row r="402" spans="1:22" x14ac:dyDescent="0.2">
      <c r="A402" s="128">
        <v>10782</v>
      </c>
      <c r="B402" s="129">
        <v>29</v>
      </c>
      <c r="C402" s="129">
        <v>0</v>
      </c>
      <c r="D402" s="129">
        <v>2</v>
      </c>
      <c r="E402" s="129">
        <f>IF(AND($R402&gt;=30,$R402&lt;35),1,0)</f>
        <v>0</v>
      </c>
      <c r="F402" s="132">
        <v>4922.92</v>
      </c>
      <c r="G402" s="32"/>
      <c r="H402" s="32"/>
      <c r="I402" s="129">
        <v>0</v>
      </c>
      <c r="J402" s="130">
        <v>0</v>
      </c>
      <c r="K402" s="130">
        <v>0</v>
      </c>
      <c r="L402" s="130">
        <v>0</v>
      </c>
      <c r="N402" s="129">
        <v>163.5</v>
      </c>
      <c r="O402" s="129">
        <f t="shared" si="12"/>
        <v>1.635</v>
      </c>
      <c r="P402" s="129">
        <v>152.6</v>
      </c>
      <c r="Q402" s="129">
        <f t="shared" si="13"/>
        <v>69.218195661999999</v>
      </c>
      <c r="R402" s="131">
        <f>Q402/(O402^2)</f>
        <v>25.893142426095821</v>
      </c>
      <c r="T402" s="129">
        <f>IF(AND($R402&gt;=35,$R402&lt;40),1,0)</f>
        <v>0</v>
      </c>
      <c r="U402" s="129">
        <f>IF($R402&gt;40,1,0)</f>
        <v>0</v>
      </c>
      <c r="V402" s="129">
        <f>E402+T402+U402</f>
        <v>0</v>
      </c>
    </row>
    <row r="403" spans="1:22" x14ac:dyDescent="0.2">
      <c r="A403" s="133">
        <v>10783</v>
      </c>
      <c r="B403" s="134">
        <v>29</v>
      </c>
      <c r="C403" s="134">
        <v>0</v>
      </c>
      <c r="D403" s="134">
        <v>3</v>
      </c>
      <c r="E403" s="134">
        <f>IF(AND($R403&gt;=30,$R403&lt;35),1,0)</f>
        <v>1</v>
      </c>
      <c r="F403" s="137">
        <v>5138.26</v>
      </c>
      <c r="G403" s="32"/>
      <c r="H403" s="32"/>
      <c r="I403" s="134">
        <v>0</v>
      </c>
      <c r="J403" s="135">
        <v>0</v>
      </c>
      <c r="K403" s="135">
        <v>0</v>
      </c>
      <c r="L403" s="135">
        <v>1</v>
      </c>
      <c r="N403" s="134">
        <v>163.19999999999999</v>
      </c>
      <c r="O403" s="134">
        <f t="shared" si="12"/>
        <v>1.6319999999999999</v>
      </c>
      <c r="P403" s="134">
        <v>176.7</v>
      </c>
      <c r="Q403" s="134">
        <f t="shared" si="13"/>
        <v>80.149771779000005</v>
      </c>
      <c r="R403" s="136">
        <f>Q403/(O403^2)</f>
        <v>30.092757209892234</v>
      </c>
      <c r="T403" s="134">
        <f>IF(AND($R403&gt;=35,$R403&lt;40),1,0)</f>
        <v>0</v>
      </c>
      <c r="U403" s="134">
        <f>IF($R403&gt;40,1,0)</f>
        <v>0</v>
      </c>
      <c r="V403" s="134">
        <f>E403+T403+U403</f>
        <v>1</v>
      </c>
    </row>
    <row r="404" spans="1:22" x14ac:dyDescent="0.2">
      <c r="A404" s="128">
        <v>10785</v>
      </c>
      <c r="B404" s="129">
        <v>54</v>
      </c>
      <c r="C404" s="129">
        <v>0</v>
      </c>
      <c r="D404" s="129">
        <v>2</v>
      </c>
      <c r="E404" s="129">
        <f>IF(AND($R404&gt;=30,$R404&lt;35),1,0)</f>
        <v>0</v>
      </c>
      <c r="F404" s="132">
        <v>11538.43</v>
      </c>
      <c r="G404" s="32"/>
      <c r="H404" s="32"/>
      <c r="I404" s="129">
        <v>0</v>
      </c>
      <c r="J404" s="130">
        <v>0</v>
      </c>
      <c r="K404" s="130">
        <v>1</v>
      </c>
      <c r="L404" s="130">
        <v>0</v>
      </c>
      <c r="N404" s="129">
        <v>166.2</v>
      </c>
      <c r="O404" s="129">
        <f t="shared" si="12"/>
        <v>1.6619999999999999</v>
      </c>
      <c r="P404" s="129">
        <v>134.6</v>
      </c>
      <c r="Q404" s="129">
        <f t="shared" si="13"/>
        <v>61.053533002000002</v>
      </c>
      <c r="R404" s="131">
        <f>Q404/(O404^2)</f>
        <v>22.10287469246019</v>
      </c>
      <c r="T404" s="129">
        <f>IF(AND($R404&gt;=35,$R404&lt;40),1,0)</f>
        <v>0</v>
      </c>
      <c r="U404" s="129">
        <f>IF($R404&gt;40,1,0)</f>
        <v>0</v>
      </c>
      <c r="V404" s="129">
        <f>E404+T404+U404</f>
        <v>0</v>
      </c>
    </row>
    <row r="405" spans="1:22" x14ac:dyDescent="0.2">
      <c r="A405" s="133">
        <v>10787</v>
      </c>
      <c r="B405" s="134">
        <v>33</v>
      </c>
      <c r="C405" s="134">
        <v>0</v>
      </c>
      <c r="D405" s="134">
        <v>3</v>
      </c>
      <c r="E405" s="134">
        <f>IF(AND($R405&gt;=30,$R405&lt;35),1,0)</f>
        <v>0</v>
      </c>
      <c r="F405" s="137">
        <v>6361</v>
      </c>
      <c r="G405" s="32"/>
      <c r="H405" s="32"/>
      <c r="I405" s="134">
        <v>0</v>
      </c>
      <c r="J405" s="135">
        <v>0</v>
      </c>
      <c r="K405" s="135">
        <v>0</v>
      </c>
      <c r="L405" s="135">
        <v>0</v>
      </c>
      <c r="N405" s="134">
        <v>160.69999999999999</v>
      </c>
      <c r="O405" s="134">
        <f t="shared" si="12"/>
        <v>1.607</v>
      </c>
      <c r="P405" s="134">
        <v>199.79999999999998</v>
      </c>
      <c r="Q405" s="134">
        <f t="shared" si="13"/>
        <v>90.627755526000001</v>
      </c>
      <c r="R405" s="136">
        <f>Q405/(O405^2)</f>
        <v>35.093725191087998</v>
      </c>
      <c r="T405" s="134">
        <f>IF(AND($R405&gt;=35,$R405&lt;40),1,0)</f>
        <v>1</v>
      </c>
      <c r="U405" s="134">
        <f>IF($R405&gt;40,1,0)</f>
        <v>0</v>
      </c>
      <c r="V405" s="134">
        <f>E405+T405+U405</f>
        <v>1</v>
      </c>
    </row>
    <row r="406" spans="1:22" x14ac:dyDescent="0.2">
      <c r="A406" s="128">
        <v>10789</v>
      </c>
      <c r="B406" s="129">
        <v>31</v>
      </c>
      <c r="C406" s="129">
        <v>0</v>
      </c>
      <c r="D406" s="129">
        <v>0</v>
      </c>
      <c r="E406" s="129">
        <f>IF(AND($R406&gt;=30,$R406&lt;35),1,0)</f>
        <v>0</v>
      </c>
      <c r="F406" s="132">
        <v>3756.63</v>
      </c>
      <c r="G406" s="32"/>
      <c r="H406" s="32"/>
      <c r="I406" s="129">
        <v>0</v>
      </c>
      <c r="J406" s="130">
        <v>0</v>
      </c>
      <c r="K406" s="130">
        <v>0</v>
      </c>
      <c r="L406" s="130">
        <v>1</v>
      </c>
      <c r="N406" s="129">
        <v>163.69999999999999</v>
      </c>
      <c r="O406" s="129">
        <f t="shared" si="12"/>
        <v>1.6369999999999998</v>
      </c>
      <c r="P406" s="129">
        <v>129</v>
      </c>
      <c r="Q406" s="129">
        <f t="shared" si="13"/>
        <v>58.513415730000006</v>
      </c>
      <c r="R406" s="131">
        <f>Q406/(O406^2)</f>
        <v>21.835246146216342</v>
      </c>
      <c r="T406" s="129">
        <f>IF(AND($R406&gt;=35,$R406&lt;40),1,0)</f>
        <v>0</v>
      </c>
      <c r="U406" s="129">
        <f>IF($R406&gt;40,1,0)</f>
        <v>0</v>
      </c>
      <c r="V406" s="129">
        <f>E406+T406+U406</f>
        <v>0</v>
      </c>
    </row>
    <row r="407" spans="1:22" x14ac:dyDescent="0.2">
      <c r="A407" s="133">
        <v>10791</v>
      </c>
      <c r="B407" s="134">
        <v>19</v>
      </c>
      <c r="C407" s="134">
        <v>0</v>
      </c>
      <c r="D407" s="134">
        <v>0</v>
      </c>
      <c r="E407" s="134">
        <f>IF(AND($R407&gt;=30,$R407&lt;35),1,0)</f>
        <v>0</v>
      </c>
      <c r="F407" s="137">
        <v>1744.47</v>
      </c>
      <c r="G407" s="32"/>
      <c r="H407" s="32"/>
      <c r="I407" s="134">
        <v>0</v>
      </c>
      <c r="J407" s="135">
        <v>0</v>
      </c>
      <c r="K407" s="135">
        <v>1</v>
      </c>
      <c r="L407" s="135">
        <v>0</v>
      </c>
      <c r="N407" s="134">
        <v>178.4</v>
      </c>
      <c r="O407" s="134">
        <f t="shared" si="12"/>
        <v>1.784</v>
      </c>
      <c r="P407" s="134">
        <v>148.19999999999999</v>
      </c>
      <c r="Q407" s="134">
        <f t="shared" si="13"/>
        <v>67.222389234000005</v>
      </c>
      <c r="R407" s="136">
        <f>Q407/(O407^2)</f>
        <v>21.121475030289169</v>
      </c>
      <c r="T407" s="134">
        <f>IF(AND($R407&gt;=35,$R407&lt;40),1,0)</f>
        <v>0</v>
      </c>
      <c r="U407" s="134">
        <f>IF($R407&gt;40,1,0)</f>
        <v>0</v>
      </c>
      <c r="V407" s="134">
        <f>E407+T407+U407</f>
        <v>0</v>
      </c>
    </row>
    <row r="408" spans="1:22" x14ac:dyDescent="0.2">
      <c r="A408" s="128">
        <v>10796</v>
      </c>
      <c r="B408" s="129">
        <v>38</v>
      </c>
      <c r="C408" s="129">
        <v>0</v>
      </c>
      <c r="D408" s="129">
        <v>2</v>
      </c>
      <c r="E408" s="129">
        <f>IF(AND($R408&gt;=30,$R408&lt;35),1,0)</f>
        <v>0</v>
      </c>
      <c r="F408" s="132">
        <v>7133.91</v>
      </c>
      <c r="G408" s="32"/>
      <c r="H408" s="32"/>
      <c r="I408" s="129">
        <v>0</v>
      </c>
      <c r="J408" s="130">
        <v>1</v>
      </c>
      <c r="K408" s="130">
        <v>0</v>
      </c>
      <c r="L408" s="130">
        <v>0</v>
      </c>
      <c r="N408" s="129">
        <v>157.4</v>
      </c>
      <c r="O408" s="129">
        <f t="shared" si="12"/>
        <v>1.5740000000000001</v>
      </c>
      <c r="P408" s="129">
        <v>120.89999999999999</v>
      </c>
      <c r="Q408" s="129">
        <f t="shared" si="13"/>
        <v>54.839317532999999</v>
      </c>
      <c r="R408" s="131">
        <f>Q408/(O408^2)</f>
        <v>22.13515591392207</v>
      </c>
      <c r="T408" s="129">
        <f>IF(AND($R408&gt;=35,$R408&lt;40),1,0)</f>
        <v>0</v>
      </c>
      <c r="U408" s="129">
        <f>IF($R408&gt;40,1,0)</f>
        <v>0</v>
      </c>
      <c r="V408" s="129">
        <f>E408+T408+U408</f>
        <v>0</v>
      </c>
    </row>
    <row r="409" spans="1:22" x14ac:dyDescent="0.2">
      <c r="A409" s="133">
        <v>10797</v>
      </c>
      <c r="B409" s="134">
        <v>25</v>
      </c>
      <c r="C409" s="134">
        <v>0</v>
      </c>
      <c r="D409" s="134">
        <v>1</v>
      </c>
      <c r="E409" s="134">
        <f>IF(AND($R409&gt;=30,$R409&lt;35),1,0)</f>
        <v>0</v>
      </c>
      <c r="F409" s="137">
        <v>3227.13</v>
      </c>
      <c r="G409" s="32"/>
      <c r="H409" s="32"/>
      <c r="I409" s="134">
        <v>0</v>
      </c>
      <c r="J409" s="135">
        <v>0</v>
      </c>
      <c r="K409" s="135">
        <v>0</v>
      </c>
      <c r="L409" s="135">
        <v>1</v>
      </c>
      <c r="N409" s="134">
        <v>172.9</v>
      </c>
      <c r="O409" s="134">
        <f t="shared" si="12"/>
        <v>1.7290000000000001</v>
      </c>
      <c r="P409" s="134">
        <v>147.69999999999999</v>
      </c>
      <c r="Q409" s="134">
        <f t="shared" si="13"/>
        <v>66.995593048999993</v>
      </c>
      <c r="R409" s="136">
        <f>Q409/(O409^2)</f>
        <v>22.410742693700925</v>
      </c>
      <c r="T409" s="134">
        <f>IF(AND($R409&gt;=35,$R409&lt;40),1,0)</f>
        <v>0</v>
      </c>
      <c r="U409" s="134">
        <f>IF($R409&gt;40,1,0)</f>
        <v>0</v>
      </c>
      <c r="V409" s="134">
        <f>E409+T409+U409</f>
        <v>0</v>
      </c>
    </row>
    <row r="410" spans="1:22" x14ac:dyDescent="0.2">
      <c r="A410" s="128">
        <v>10799</v>
      </c>
      <c r="B410" s="129">
        <v>43</v>
      </c>
      <c r="C410" s="129">
        <v>0</v>
      </c>
      <c r="D410" s="129">
        <v>0</v>
      </c>
      <c r="E410" s="129">
        <f>IF(AND($R410&gt;=30,$R410&lt;35),1,0)</f>
        <v>0</v>
      </c>
      <c r="F410" s="132">
        <v>7325.05</v>
      </c>
      <c r="G410" s="32"/>
      <c r="H410" s="32"/>
      <c r="I410" s="129">
        <v>0</v>
      </c>
      <c r="J410" s="130">
        <v>1</v>
      </c>
      <c r="K410" s="130">
        <v>0</v>
      </c>
      <c r="L410" s="130">
        <v>0</v>
      </c>
      <c r="N410" s="129">
        <v>169.4</v>
      </c>
      <c r="O410" s="129">
        <f t="shared" si="12"/>
        <v>1.694</v>
      </c>
      <c r="P410" s="129">
        <v>185.6</v>
      </c>
      <c r="Q410" s="129">
        <f t="shared" si="13"/>
        <v>84.186743872000008</v>
      </c>
      <c r="R410" s="131">
        <f>Q410/(O410^2)</f>
        <v>29.337081034667815</v>
      </c>
      <c r="T410" s="129">
        <f>IF(AND($R410&gt;=35,$R410&lt;40),1,0)</f>
        <v>0</v>
      </c>
      <c r="U410" s="129">
        <f>IF($R410&gt;40,1,0)</f>
        <v>0</v>
      </c>
      <c r="V410" s="129">
        <f>E410+T410+U410</f>
        <v>0</v>
      </c>
    </row>
    <row r="411" spans="1:22" x14ac:dyDescent="0.2">
      <c r="A411" s="133">
        <v>10802</v>
      </c>
      <c r="B411" s="134">
        <v>62</v>
      </c>
      <c r="C411" s="134">
        <v>0</v>
      </c>
      <c r="D411" s="134">
        <v>0</v>
      </c>
      <c r="E411" s="134">
        <f>IF(AND($R411&gt;=30,$R411&lt;35),1,0)</f>
        <v>0</v>
      </c>
      <c r="F411" s="137">
        <v>13470.86</v>
      </c>
      <c r="G411" s="32"/>
      <c r="H411" s="32"/>
      <c r="I411" s="134">
        <v>0</v>
      </c>
      <c r="J411" s="135">
        <v>0</v>
      </c>
      <c r="K411" s="135">
        <v>1</v>
      </c>
      <c r="L411" s="135">
        <v>0</v>
      </c>
      <c r="N411" s="134">
        <v>177.9</v>
      </c>
      <c r="O411" s="134">
        <f t="shared" si="12"/>
        <v>1.7790000000000001</v>
      </c>
      <c r="P411" s="134">
        <v>316.90000000000003</v>
      </c>
      <c r="Q411" s="134">
        <f t="shared" si="13"/>
        <v>143.74342205300002</v>
      </c>
      <c r="R411" s="136">
        <f>Q411/(O411^2)</f>
        <v>45.418844754918176</v>
      </c>
      <c r="T411" s="134">
        <f>IF(AND($R411&gt;=35,$R411&lt;40),1,0)</f>
        <v>0</v>
      </c>
      <c r="U411" s="134">
        <f>IF($R411&gt;40,1,0)</f>
        <v>1</v>
      </c>
      <c r="V411" s="134">
        <f>E411+T411+U411</f>
        <v>1</v>
      </c>
    </row>
    <row r="412" spans="1:22" x14ac:dyDescent="0.2">
      <c r="A412" s="128">
        <v>10805</v>
      </c>
      <c r="B412" s="129">
        <v>36</v>
      </c>
      <c r="C412" s="129">
        <v>0</v>
      </c>
      <c r="D412" s="129">
        <v>0</v>
      </c>
      <c r="E412" s="129">
        <f>IF(AND($R412&gt;=30,$R412&lt;35),1,0)</f>
        <v>1</v>
      </c>
      <c r="F412" s="132">
        <v>5469.01</v>
      </c>
      <c r="G412" s="32"/>
      <c r="H412" s="32"/>
      <c r="I412" s="129">
        <v>0</v>
      </c>
      <c r="J412" s="130">
        <v>1</v>
      </c>
      <c r="K412" s="130">
        <v>0</v>
      </c>
      <c r="L412" s="130">
        <v>0</v>
      </c>
      <c r="N412" s="129">
        <v>152.6</v>
      </c>
      <c r="O412" s="129">
        <f t="shared" si="12"/>
        <v>1.526</v>
      </c>
      <c r="P412" s="129">
        <v>177.29999999999998</v>
      </c>
      <c r="Q412" s="129">
        <f t="shared" si="13"/>
        <v>80.421927201000003</v>
      </c>
      <c r="R412" s="131">
        <f>Q412/(O412^2)</f>
        <v>34.535473033174213</v>
      </c>
      <c r="T412" s="129">
        <f>IF(AND($R412&gt;=35,$R412&lt;40),1,0)</f>
        <v>0</v>
      </c>
      <c r="U412" s="129">
        <f>IF($R412&gt;40,1,0)</f>
        <v>0</v>
      </c>
      <c r="V412" s="129">
        <f>E412+T412+U412</f>
        <v>1</v>
      </c>
    </row>
    <row r="413" spans="1:22" x14ac:dyDescent="0.2">
      <c r="A413" s="133">
        <v>10806</v>
      </c>
      <c r="B413" s="134">
        <v>46</v>
      </c>
      <c r="C413" s="134">
        <v>0</v>
      </c>
      <c r="D413" s="134">
        <v>1</v>
      </c>
      <c r="E413" s="134">
        <f>IF(AND($R413&gt;=30,$R413&lt;35),1,0)</f>
        <v>1</v>
      </c>
      <c r="F413" s="137">
        <v>8823.99</v>
      </c>
      <c r="G413" s="32"/>
      <c r="H413" s="32"/>
      <c r="I413" s="134">
        <v>0</v>
      </c>
      <c r="J413" s="135">
        <v>1</v>
      </c>
      <c r="K413" s="135">
        <v>0</v>
      </c>
      <c r="L413" s="135">
        <v>0</v>
      </c>
      <c r="N413" s="134">
        <v>161.1</v>
      </c>
      <c r="O413" s="134">
        <f t="shared" si="12"/>
        <v>1.611</v>
      </c>
      <c r="P413" s="134">
        <v>172.79999999999998</v>
      </c>
      <c r="Q413" s="134">
        <f t="shared" si="13"/>
        <v>78.380761535999994</v>
      </c>
      <c r="R413" s="136">
        <f>Q413/(O413^2)</f>
        <v>30.200796562737327</v>
      </c>
      <c r="T413" s="134">
        <f>IF(AND($R413&gt;=35,$R413&lt;40),1,0)</f>
        <v>0</v>
      </c>
      <c r="U413" s="134">
        <f>IF($R413&gt;40,1,0)</f>
        <v>0</v>
      </c>
      <c r="V413" s="134">
        <f>E413+T413+U413</f>
        <v>1</v>
      </c>
    </row>
    <row r="414" spans="1:22" x14ac:dyDescent="0.2">
      <c r="A414" s="128">
        <v>10807</v>
      </c>
      <c r="B414" s="129">
        <v>59</v>
      </c>
      <c r="C414" s="129">
        <v>0</v>
      </c>
      <c r="D414" s="129">
        <v>0</v>
      </c>
      <c r="E414" s="129">
        <f>IF(AND($R414&gt;=30,$R414&lt;35),1,0)</f>
        <v>1</v>
      </c>
      <c r="F414" s="132">
        <v>12815.45</v>
      </c>
      <c r="G414" s="32"/>
      <c r="H414" s="32"/>
      <c r="I414" s="129">
        <v>0</v>
      </c>
      <c r="J414" s="130">
        <v>1</v>
      </c>
      <c r="K414" s="130">
        <v>0</v>
      </c>
      <c r="L414" s="130">
        <v>0</v>
      </c>
      <c r="N414" s="129">
        <v>168.7</v>
      </c>
      <c r="O414" s="129">
        <f t="shared" si="12"/>
        <v>1.6869999999999998</v>
      </c>
      <c r="P414" s="129">
        <v>202.6</v>
      </c>
      <c r="Q414" s="129">
        <f t="shared" si="13"/>
        <v>91.897814162000003</v>
      </c>
      <c r="R414" s="131">
        <f>Q414/(O414^2)</f>
        <v>32.290518330312111</v>
      </c>
      <c r="T414" s="129">
        <f>IF(AND($R414&gt;=35,$R414&lt;40),1,0)</f>
        <v>0</v>
      </c>
      <c r="U414" s="129">
        <f>IF($R414&gt;40,1,0)</f>
        <v>0</v>
      </c>
      <c r="V414" s="129">
        <f>E414+T414+U414</f>
        <v>1</v>
      </c>
    </row>
    <row r="415" spans="1:22" x14ac:dyDescent="0.2">
      <c r="A415" s="133">
        <v>10808</v>
      </c>
      <c r="B415" s="134">
        <v>33</v>
      </c>
      <c r="C415" s="134">
        <v>1</v>
      </c>
      <c r="D415" s="134">
        <v>0</v>
      </c>
      <c r="E415" s="134">
        <f>IF(AND($R415&gt;=30,$R415&lt;35),1,0)</f>
        <v>0</v>
      </c>
      <c r="F415" s="137">
        <v>55135.41</v>
      </c>
      <c r="G415" s="32"/>
      <c r="H415" s="32"/>
      <c r="I415" s="134">
        <v>0</v>
      </c>
      <c r="J415" s="135">
        <v>0</v>
      </c>
      <c r="K415" s="135">
        <v>0</v>
      </c>
      <c r="L415" s="135">
        <v>0</v>
      </c>
      <c r="N415" s="134">
        <v>160.79999999999998</v>
      </c>
      <c r="O415" s="134">
        <f t="shared" si="12"/>
        <v>1.6079999999999999</v>
      </c>
      <c r="P415" s="134">
        <v>122.89999999999999</v>
      </c>
      <c r="Q415" s="134">
        <f t="shared" si="13"/>
        <v>55.746502272999997</v>
      </c>
      <c r="R415" s="136">
        <f>Q415/(O415^2)</f>
        <v>21.559840053850774</v>
      </c>
      <c r="T415" s="134">
        <f>IF(AND($R415&gt;=35,$R415&lt;40),1,0)</f>
        <v>0</v>
      </c>
      <c r="U415" s="134">
        <f>IF($R415&gt;40,1,0)</f>
        <v>0</v>
      </c>
      <c r="V415" s="134">
        <f>E415+T415+U415</f>
        <v>0</v>
      </c>
    </row>
    <row r="416" spans="1:22" x14ac:dyDescent="0.2">
      <c r="A416" s="128">
        <v>10812</v>
      </c>
      <c r="B416" s="129">
        <v>34</v>
      </c>
      <c r="C416" s="129">
        <v>0</v>
      </c>
      <c r="D416" s="129">
        <v>3</v>
      </c>
      <c r="E416" s="129">
        <f>IF(AND($R416&gt;=30,$R416&lt;35),1,0)</f>
        <v>0</v>
      </c>
      <c r="F416" s="132">
        <v>6196.45</v>
      </c>
      <c r="G416" s="32"/>
      <c r="H416" s="32"/>
      <c r="I416" s="129">
        <v>0</v>
      </c>
      <c r="J416" s="130">
        <v>0</v>
      </c>
      <c r="K416" s="130">
        <v>1</v>
      </c>
      <c r="L416" s="130">
        <v>0</v>
      </c>
      <c r="N416" s="129">
        <v>172.79999999999998</v>
      </c>
      <c r="O416" s="129">
        <f t="shared" si="12"/>
        <v>1.7279999999999998</v>
      </c>
      <c r="P416" s="129">
        <v>277.3</v>
      </c>
      <c r="Q416" s="129">
        <f t="shared" si="13"/>
        <v>125.78116420100001</v>
      </c>
      <c r="R416" s="131">
        <f>Q416/(O416^2)</f>
        <v>42.123857395418071</v>
      </c>
      <c r="T416" s="129">
        <f>IF(AND($R416&gt;=35,$R416&lt;40),1,0)</f>
        <v>0</v>
      </c>
      <c r="U416" s="129">
        <f>IF($R416&gt;40,1,0)</f>
        <v>1</v>
      </c>
      <c r="V416" s="129">
        <f>E416+T416+U416</f>
        <v>1</v>
      </c>
    </row>
    <row r="417" spans="1:22" x14ac:dyDescent="0.2">
      <c r="A417" s="133">
        <v>10815</v>
      </c>
      <c r="B417" s="134">
        <v>24</v>
      </c>
      <c r="C417" s="134">
        <v>0</v>
      </c>
      <c r="D417" s="134">
        <v>0</v>
      </c>
      <c r="E417" s="134">
        <f>IF(AND($R417&gt;=30,$R417&lt;35),1,0)</f>
        <v>1</v>
      </c>
      <c r="F417" s="137">
        <v>18955.23</v>
      </c>
      <c r="G417" s="32"/>
      <c r="H417" s="32"/>
      <c r="I417" s="134">
        <v>0</v>
      </c>
      <c r="J417" s="135">
        <v>0</v>
      </c>
      <c r="K417" s="135">
        <v>1</v>
      </c>
      <c r="L417" s="135">
        <v>0</v>
      </c>
      <c r="N417" s="134">
        <v>176.79999999999998</v>
      </c>
      <c r="O417" s="134">
        <f t="shared" si="12"/>
        <v>1.7679999999999998</v>
      </c>
      <c r="P417" s="134">
        <v>218.7</v>
      </c>
      <c r="Q417" s="134">
        <f t="shared" si="13"/>
        <v>99.200651319000002</v>
      </c>
      <c r="R417" s="136">
        <f>Q417/(O417^2)</f>
        <v>31.735840315705563</v>
      </c>
      <c r="T417" s="134">
        <f>IF(AND($R417&gt;=35,$R417&lt;40),1,0)</f>
        <v>0</v>
      </c>
      <c r="U417" s="134">
        <f>IF($R417&gt;40,1,0)</f>
        <v>0</v>
      </c>
      <c r="V417" s="134">
        <f>E417+T417+U417</f>
        <v>1</v>
      </c>
    </row>
    <row r="418" spans="1:22" x14ac:dyDescent="0.2">
      <c r="A418" s="128">
        <v>10819</v>
      </c>
      <c r="B418" s="129">
        <v>40</v>
      </c>
      <c r="C418" s="129">
        <v>0</v>
      </c>
      <c r="D418" s="129">
        <v>0</v>
      </c>
      <c r="E418" s="129">
        <f>IF(AND($R418&gt;=30,$R418&lt;35),1,0)</f>
        <v>0</v>
      </c>
      <c r="F418" s="132">
        <v>5920.1100000000006</v>
      </c>
      <c r="G418" s="32"/>
      <c r="H418" s="32"/>
      <c r="I418" s="129">
        <v>0</v>
      </c>
      <c r="J418" s="130">
        <v>0</v>
      </c>
      <c r="K418" s="130">
        <v>0</v>
      </c>
      <c r="L418" s="130">
        <v>1</v>
      </c>
      <c r="N418" s="129">
        <v>172.79999999999998</v>
      </c>
      <c r="O418" s="129">
        <f t="shared" si="12"/>
        <v>1.7279999999999998</v>
      </c>
      <c r="P418" s="129">
        <v>171.9</v>
      </c>
      <c r="Q418" s="129">
        <f t="shared" si="13"/>
        <v>77.972528403000013</v>
      </c>
      <c r="R418" s="131">
        <f>Q418/(O418^2)</f>
        <v>26.112841998818489</v>
      </c>
      <c r="T418" s="129">
        <f>IF(AND($R418&gt;=35,$R418&lt;40),1,0)</f>
        <v>0</v>
      </c>
      <c r="U418" s="129">
        <f>IF($R418&gt;40,1,0)</f>
        <v>0</v>
      </c>
      <c r="V418" s="129">
        <f>E418+T418+U418</f>
        <v>0</v>
      </c>
    </row>
    <row r="419" spans="1:22" x14ac:dyDescent="0.2">
      <c r="A419" s="133">
        <v>10820</v>
      </c>
      <c r="B419" s="134">
        <v>50</v>
      </c>
      <c r="C419" s="134">
        <v>0</v>
      </c>
      <c r="D419" s="134">
        <v>4</v>
      </c>
      <c r="E419" s="134">
        <f>IF(AND($R419&gt;=30,$R419&lt;35),1,0)</f>
        <v>1</v>
      </c>
      <c r="F419" s="137">
        <v>11299.35</v>
      </c>
      <c r="G419" s="32"/>
      <c r="H419" s="32"/>
      <c r="I419" s="134">
        <v>0</v>
      </c>
      <c r="J419" s="135">
        <v>0</v>
      </c>
      <c r="K419" s="135">
        <v>1</v>
      </c>
      <c r="L419" s="135">
        <v>0</v>
      </c>
      <c r="N419" s="134">
        <v>180.7</v>
      </c>
      <c r="O419" s="134">
        <f t="shared" si="12"/>
        <v>1.8069999999999999</v>
      </c>
      <c r="P419" s="134">
        <v>245.29999999999998</v>
      </c>
      <c r="Q419" s="134">
        <f t="shared" si="13"/>
        <v>111.266208361</v>
      </c>
      <c r="R419" s="136">
        <f>Q419/(O419^2)</f>
        <v>34.075872425349495</v>
      </c>
      <c r="T419" s="134">
        <f>IF(AND($R419&gt;=35,$R419&lt;40),1,0)</f>
        <v>0</v>
      </c>
      <c r="U419" s="134">
        <f>IF($R419&gt;40,1,0)</f>
        <v>0</v>
      </c>
      <c r="V419" s="134">
        <f>E419+T419+U419</f>
        <v>1</v>
      </c>
    </row>
    <row r="420" spans="1:22" x14ac:dyDescent="0.2">
      <c r="A420" s="128">
        <v>10822</v>
      </c>
      <c r="B420" s="129">
        <v>20</v>
      </c>
      <c r="C420" s="129">
        <v>0</v>
      </c>
      <c r="D420" s="129">
        <v>0</v>
      </c>
      <c r="E420" s="129">
        <f>IF(AND($R420&gt;=30,$R420&lt;35),1,0)</f>
        <v>0</v>
      </c>
      <c r="F420" s="132">
        <v>2261.5700000000002</v>
      </c>
      <c r="G420" s="32"/>
      <c r="H420" s="32"/>
      <c r="I420" s="129">
        <v>0</v>
      </c>
      <c r="J420" s="130">
        <v>0</v>
      </c>
      <c r="K420" s="130">
        <v>0</v>
      </c>
      <c r="L420" s="130">
        <v>0</v>
      </c>
      <c r="N420" s="129">
        <v>158.6</v>
      </c>
      <c r="O420" s="129">
        <f t="shared" si="12"/>
        <v>1.5859999999999999</v>
      </c>
      <c r="P420" s="129">
        <v>143</v>
      </c>
      <c r="Q420" s="129">
        <f t="shared" si="13"/>
        <v>64.86370891</v>
      </c>
      <c r="R420" s="131">
        <f>Q420/(O420^2)</f>
        <v>25.786678880780606</v>
      </c>
      <c r="T420" s="129">
        <f>IF(AND($R420&gt;=35,$R420&lt;40),1,0)</f>
        <v>0</v>
      </c>
      <c r="U420" s="129">
        <f>IF($R420&gt;40,1,0)</f>
        <v>0</v>
      </c>
      <c r="V420" s="129">
        <f>E420+T420+U420</f>
        <v>0</v>
      </c>
    </row>
    <row r="421" spans="1:22" x14ac:dyDescent="0.2">
      <c r="A421" s="133">
        <v>10832</v>
      </c>
      <c r="B421" s="134">
        <v>58</v>
      </c>
      <c r="C421" s="134">
        <v>0</v>
      </c>
      <c r="D421" s="134">
        <v>0</v>
      </c>
      <c r="E421" s="134">
        <f>IF(AND($R421&gt;=30,$R421&lt;35),1,0)</f>
        <v>1</v>
      </c>
      <c r="F421" s="137">
        <v>12235.84</v>
      </c>
      <c r="G421" s="32"/>
      <c r="H421" s="32"/>
      <c r="I421" s="134">
        <v>0</v>
      </c>
      <c r="J421" s="135">
        <v>0</v>
      </c>
      <c r="K421" s="135">
        <v>0</v>
      </c>
      <c r="L421" s="135">
        <v>0</v>
      </c>
      <c r="N421" s="134">
        <v>171.9</v>
      </c>
      <c r="O421" s="134">
        <f t="shared" si="12"/>
        <v>1.7190000000000001</v>
      </c>
      <c r="P421" s="134">
        <v>211</v>
      </c>
      <c r="Q421" s="134">
        <f t="shared" si="13"/>
        <v>95.707990070000008</v>
      </c>
      <c r="R421" s="136">
        <f>Q421/(O421^2)</f>
        <v>32.388918185383829</v>
      </c>
      <c r="T421" s="134">
        <f>IF(AND($R421&gt;=35,$R421&lt;40),1,0)</f>
        <v>0</v>
      </c>
      <c r="U421" s="134">
        <f>IF($R421&gt;40,1,0)</f>
        <v>0</v>
      </c>
      <c r="V421" s="134">
        <f>E421+T421+U421</f>
        <v>1</v>
      </c>
    </row>
    <row r="422" spans="1:22" x14ac:dyDescent="0.2">
      <c r="A422" s="128">
        <v>10833</v>
      </c>
      <c r="B422" s="129">
        <v>45</v>
      </c>
      <c r="C422" s="129">
        <v>0</v>
      </c>
      <c r="D422" s="129">
        <v>2</v>
      </c>
      <c r="E422" s="129">
        <f>IF(AND($R422&gt;=30,$R422&lt;35),1,0)</f>
        <v>0</v>
      </c>
      <c r="F422" s="132">
        <v>9095.07</v>
      </c>
      <c r="G422" s="32"/>
      <c r="H422" s="32"/>
      <c r="I422" s="129">
        <v>0</v>
      </c>
      <c r="J422" s="130">
        <v>1</v>
      </c>
      <c r="K422" s="130">
        <v>0</v>
      </c>
      <c r="L422" s="130">
        <v>0</v>
      </c>
      <c r="N422" s="129">
        <v>168.29999999999998</v>
      </c>
      <c r="O422" s="129">
        <f t="shared" si="12"/>
        <v>1.6829999999999998</v>
      </c>
      <c r="P422" s="129">
        <v>186.2</v>
      </c>
      <c r="Q422" s="129">
        <f t="shared" si="13"/>
        <v>84.458899294000005</v>
      </c>
      <c r="R422" s="131">
        <f>Q422/(O422^2)</f>
        <v>29.817909017122407</v>
      </c>
      <c r="T422" s="129">
        <f>IF(AND($R422&gt;=35,$R422&lt;40),1,0)</f>
        <v>0</v>
      </c>
      <c r="U422" s="129">
        <f>IF($R422&gt;40,1,0)</f>
        <v>0</v>
      </c>
      <c r="V422" s="129">
        <f>E422+T422+U422</f>
        <v>0</v>
      </c>
    </row>
    <row r="423" spans="1:22" x14ac:dyDescent="0.2">
      <c r="A423" s="133">
        <v>10834</v>
      </c>
      <c r="B423" s="134">
        <v>52</v>
      </c>
      <c r="C423" s="134">
        <v>0</v>
      </c>
      <c r="D423" s="134">
        <v>3</v>
      </c>
      <c r="E423" s="134">
        <f>IF(AND($R423&gt;=30,$R423&lt;35),1,0)</f>
        <v>0</v>
      </c>
      <c r="F423" s="137">
        <v>11411.69</v>
      </c>
      <c r="G423" s="32"/>
      <c r="H423" s="32"/>
      <c r="I423" s="134">
        <v>0</v>
      </c>
      <c r="J423" s="135">
        <v>0</v>
      </c>
      <c r="K423" s="135">
        <v>1</v>
      </c>
      <c r="L423" s="135">
        <v>0</v>
      </c>
      <c r="N423" s="134">
        <v>168.2</v>
      </c>
      <c r="O423" s="134">
        <f t="shared" si="12"/>
        <v>1.6819999999999999</v>
      </c>
      <c r="P423" s="134">
        <v>134.1</v>
      </c>
      <c r="Q423" s="134">
        <f t="shared" si="13"/>
        <v>60.826736816999997</v>
      </c>
      <c r="R423" s="136">
        <f>Q423/(O423^2)</f>
        <v>21.500201764574477</v>
      </c>
      <c r="T423" s="134">
        <f>IF(AND($R423&gt;=35,$R423&lt;40),1,0)</f>
        <v>0</v>
      </c>
      <c r="U423" s="134">
        <f>IF($R423&gt;40,1,0)</f>
        <v>0</v>
      </c>
      <c r="V423" s="134">
        <f>E423+T423+U423</f>
        <v>0</v>
      </c>
    </row>
    <row r="424" spans="1:22" x14ac:dyDescent="0.2">
      <c r="A424" s="128">
        <v>10835</v>
      </c>
      <c r="B424" s="129">
        <v>51</v>
      </c>
      <c r="C424" s="129">
        <v>0</v>
      </c>
      <c r="D424" s="129">
        <v>3</v>
      </c>
      <c r="E424" s="129">
        <f>IF(AND($R424&gt;=30,$R424&lt;35),1,0)</f>
        <v>1</v>
      </c>
      <c r="F424" s="132">
        <v>11436.74</v>
      </c>
      <c r="G424" s="32"/>
      <c r="H424" s="32"/>
      <c r="I424" s="129">
        <v>0</v>
      </c>
      <c r="J424" s="130">
        <v>0</v>
      </c>
      <c r="K424" s="130">
        <v>0</v>
      </c>
      <c r="L424" s="130">
        <v>0</v>
      </c>
      <c r="N424" s="129">
        <v>157.79999999999998</v>
      </c>
      <c r="O424" s="129">
        <f t="shared" si="12"/>
        <v>1.5779999999999998</v>
      </c>
      <c r="P424" s="129">
        <v>176.79999999999998</v>
      </c>
      <c r="Q424" s="129">
        <f t="shared" si="13"/>
        <v>80.195131015999991</v>
      </c>
      <c r="R424" s="131">
        <f>Q424/(O424^2)</f>
        <v>32.205793465601964</v>
      </c>
      <c r="T424" s="129">
        <f>IF(AND($R424&gt;=35,$R424&lt;40),1,0)</f>
        <v>0</v>
      </c>
      <c r="U424" s="129">
        <f>IF($R424&gt;40,1,0)</f>
        <v>0</v>
      </c>
      <c r="V424" s="129">
        <f>E424+T424+U424</f>
        <v>1</v>
      </c>
    </row>
    <row r="425" spans="1:22" x14ac:dyDescent="0.2">
      <c r="A425" s="133">
        <v>10836</v>
      </c>
      <c r="B425" s="134">
        <v>56</v>
      </c>
      <c r="C425" s="134">
        <v>0</v>
      </c>
      <c r="D425" s="134">
        <v>1</v>
      </c>
      <c r="E425" s="134">
        <f>IF(AND($R425&gt;=30,$R425&lt;35),1,0)</f>
        <v>0</v>
      </c>
      <c r="F425" s="137">
        <v>11674.13</v>
      </c>
      <c r="G425" s="32"/>
      <c r="H425" s="32"/>
      <c r="I425" s="134">
        <v>0</v>
      </c>
      <c r="J425" s="135">
        <v>0</v>
      </c>
      <c r="K425" s="135">
        <v>1</v>
      </c>
      <c r="L425" s="135">
        <v>0</v>
      </c>
      <c r="N425" s="134">
        <v>191.9</v>
      </c>
      <c r="O425" s="134">
        <f t="shared" si="12"/>
        <v>1.919</v>
      </c>
      <c r="P425" s="134">
        <v>301.8</v>
      </c>
      <c r="Q425" s="134">
        <f t="shared" si="13"/>
        <v>136.89417726600001</v>
      </c>
      <c r="R425" s="136">
        <f>Q425/(O425^2)</f>
        <v>37.173634670545852</v>
      </c>
      <c r="T425" s="134">
        <f>IF(AND($R425&gt;=35,$R425&lt;40),1,0)</f>
        <v>1</v>
      </c>
      <c r="U425" s="134">
        <f>IF($R425&gt;40,1,0)</f>
        <v>0</v>
      </c>
      <c r="V425" s="134">
        <f>E425+T425+U425</f>
        <v>1</v>
      </c>
    </row>
    <row r="426" spans="1:22" x14ac:dyDescent="0.2">
      <c r="A426" s="128">
        <v>10837</v>
      </c>
      <c r="B426" s="129">
        <v>27</v>
      </c>
      <c r="C426" s="129">
        <v>0</v>
      </c>
      <c r="D426" s="129">
        <v>3</v>
      </c>
      <c r="E426" s="129">
        <f>IF(AND($R426&gt;=30,$R426&lt;35),1,0)</f>
        <v>0</v>
      </c>
      <c r="F426" s="132">
        <v>18804.759999999998</v>
      </c>
      <c r="G426" s="32"/>
      <c r="H426" s="32"/>
      <c r="I426" s="129">
        <v>0</v>
      </c>
      <c r="J426" s="130">
        <v>0</v>
      </c>
      <c r="K426" s="130">
        <v>0</v>
      </c>
      <c r="L426" s="130">
        <v>0</v>
      </c>
      <c r="N426" s="129">
        <v>149.69999999999999</v>
      </c>
      <c r="O426" s="129">
        <f t="shared" si="12"/>
        <v>1.4969999999999999</v>
      </c>
      <c r="P426" s="129">
        <v>91.3</v>
      </c>
      <c r="Q426" s="129">
        <f t="shared" si="13"/>
        <v>41.412983381000004</v>
      </c>
      <c r="R426" s="131">
        <f>Q426/(O426^2)</f>
        <v>18.479614932827136</v>
      </c>
      <c r="T426" s="129">
        <f>IF(AND($R426&gt;=35,$R426&lt;40),1,0)</f>
        <v>0</v>
      </c>
      <c r="U426" s="129">
        <f>IF($R426&gt;40,1,0)</f>
        <v>0</v>
      </c>
      <c r="V426" s="129">
        <f>E426+T426+U426</f>
        <v>0</v>
      </c>
    </row>
    <row r="427" spans="1:22" x14ac:dyDescent="0.2">
      <c r="A427" s="133">
        <v>10838</v>
      </c>
      <c r="B427" s="134">
        <v>36</v>
      </c>
      <c r="C427" s="134">
        <v>1</v>
      </c>
      <c r="D427" s="134">
        <v>2</v>
      </c>
      <c r="E427" s="134">
        <f>IF(AND($R427&gt;=30,$R427&lt;35),1,0)</f>
        <v>0</v>
      </c>
      <c r="F427" s="137">
        <v>18608.269999999997</v>
      </c>
      <c r="G427" s="32"/>
      <c r="H427" s="32"/>
      <c r="I427" s="134">
        <v>0</v>
      </c>
      <c r="J427" s="135">
        <v>0</v>
      </c>
      <c r="K427" s="135">
        <v>1</v>
      </c>
      <c r="L427" s="135">
        <v>0</v>
      </c>
      <c r="N427" s="134">
        <v>183.79999999999998</v>
      </c>
      <c r="O427" s="134">
        <f t="shared" si="12"/>
        <v>1.8379999999999999</v>
      </c>
      <c r="P427" s="134">
        <v>276.10000000000002</v>
      </c>
      <c r="Q427" s="134">
        <f t="shared" si="13"/>
        <v>125.23685335700002</v>
      </c>
      <c r="R427" s="136">
        <f>Q427/(O427^2)</f>
        <v>37.071583152963498</v>
      </c>
      <c r="T427" s="134">
        <f>IF(AND($R427&gt;=35,$R427&lt;40),1,0)</f>
        <v>1</v>
      </c>
      <c r="U427" s="134">
        <f>IF($R427&gt;40,1,0)</f>
        <v>0</v>
      </c>
      <c r="V427" s="134">
        <f>E427+T427+U427</f>
        <v>1</v>
      </c>
    </row>
    <row r="428" spans="1:22" x14ac:dyDescent="0.2">
      <c r="A428" s="128">
        <v>10842</v>
      </c>
      <c r="B428" s="129">
        <v>31</v>
      </c>
      <c r="C428" s="129">
        <v>0</v>
      </c>
      <c r="D428" s="129">
        <v>2</v>
      </c>
      <c r="E428" s="129">
        <f>IF(AND($R428&gt;=30,$R428&lt;35),1,0)</f>
        <v>0</v>
      </c>
      <c r="F428" s="132">
        <v>4949.76</v>
      </c>
      <c r="G428" s="32"/>
      <c r="H428" s="32"/>
      <c r="I428" s="129">
        <v>0</v>
      </c>
      <c r="J428" s="130">
        <v>0</v>
      </c>
      <c r="K428" s="130">
        <v>0</v>
      </c>
      <c r="L428" s="130">
        <v>1</v>
      </c>
      <c r="N428" s="129">
        <v>182.79999999999998</v>
      </c>
      <c r="O428" s="129">
        <f t="shared" si="12"/>
        <v>1.8279999999999998</v>
      </c>
      <c r="P428" s="129">
        <v>198.79999999999998</v>
      </c>
      <c r="Q428" s="129">
        <f t="shared" si="13"/>
        <v>90.174163155999992</v>
      </c>
      <c r="R428" s="131">
        <f>Q428/(O428^2)</f>
        <v>26.985454549698591</v>
      </c>
      <c r="T428" s="129">
        <f>IF(AND($R428&gt;=35,$R428&lt;40),1,0)</f>
        <v>0</v>
      </c>
      <c r="U428" s="129">
        <f>IF($R428&gt;40,1,0)</f>
        <v>0</v>
      </c>
      <c r="V428" s="129">
        <f>E428+T428+U428</f>
        <v>0</v>
      </c>
    </row>
    <row r="429" spans="1:22" x14ac:dyDescent="0.2">
      <c r="A429" s="133">
        <v>10843</v>
      </c>
      <c r="B429" s="134">
        <v>23</v>
      </c>
      <c r="C429" s="134">
        <v>1</v>
      </c>
      <c r="D429" s="134">
        <v>0</v>
      </c>
      <c r="E429" s="134">
        <f>IF(AND($R429&gt;=30,$R429&lt;35),1,0)</f>
        <v>0</v>
      </c>
      <c r="F429" s="137">
        <v>18033.969999999998</v>
      </c>
      <c r="G429" s="32"/>
      <c r="H429" s="32"/>
      <c r="I429" s="134">
        <v>0</v>
      </c>
      <c r="J429" s="135">
        <v>0</v>
      </c>
      <c r="K429" s="135">
        <v>0</v>
      </c>
      <c r="L429" s="135">
        <v>0</v>
      </c>
      <c r="N429" s="134">
        <v>173.5</v>
      </c>
      <c r="O429" s="134">
        <f t="shared" si="12"/>
        <v>1.7350000000000001</v>
      </c>
      <c r="P429" s="134">
        <v>245.5</v>
      </c>
      <c r="Q429" s="134">
        <f t="shared" si="13"/>
        <v>111.35692683500001</v>
      </c>
      <c r="R429" s="136">
        <f>Q429/(O429^2)</f>
        <v>36.992891506448856</v>
      </c>
      <c r="T429" s="134">
        <f>IF(AND($R429&gt;=35,$R429&lt;40),1,0)</f>
        <v>1</v>
      </c>
      <c r="U429" s="134">
        <f>IF($R429&gt;40,1,0)</f>
        <v>0</v>
      </c>
      <c r="V429" s="134">
        <f>E429+T429+U429</f>
        <v>1</v>
      </c>
    </row>
    <row r="430" spans="1:22" x14ac:dyDescent="0.2">
      <c r="A430" s="128">
        <v>10846</v>
      </c>
      <c r="B430" s="129">
        <v>61</v>
      </c>
      <c r="C430" s="129">
        <v>0</v>
      </c>
      <c r="D430" s="129">
        <v>0</v>
      </c>
      <c r="E430" s="129">
        <f>IF(AND($R430&gt;=30,$R430&lt;35),1,0)</f>
        <v>0</v>
      </c>
      <c r="F430" s="132">
        <v>13616.36</v>
      </c>
      <c r="G430" s="32"/>
      <c r="H430" s="32"/>
      <c r="I430" s="129">
        <v>0</v>
      </c>
      <c r="J430" s="130">
        <v>1</v>
      </c>
      <c r="K430" s="130">
        <v>0</v>
      </c>
      <c r="L430" s="130">
        <v>0</v>
      </c>
      <c r="N430" s="129">
        <v>174</v>
      </c>
      <c r="O430" s="129">
        <f t="shared" si="12"/>
        <v>1.74</v>
      </c>
      <c r="P430" s="129">
        <v>155.19999999999999</v>
      </c>
      <c r="Q430" s="129">
        <f t="shared" si="13"/>
        <v>70.397535824000002</v>
      </c>
      <c r="R430" s="131">
        <f>Q430/(O430^2)</f>
        <v>23.251927541286829</v>
      </c>
      <c r="T430" s="129">
        <f>IF(AND($R430&gt;=35,$R430&lt;40),1,0)</f>
        <v>0</v>
      </c>
      <c r="U430" s="129">
        <f>IF($R430&gt;40,1,0)</f>
        <v>0</v>
      </c>
      <c r="V430" s="129">
        <f>E430+T430+U430</f>
        <v>0</v>
      </c>
    </row>
    <row r="431" spans="1:22" x14ac:dyDescent="0.2">
      <c r="A431" s="133">
        <v>10847</v>
      </c>
      <c r="B431" s="134">
        <v>63</v>
      </c>
      <c r="C431" s="134">
        <v>0</v>
      </c>
      <c r="D431" s="134">
        <v>0</v>
      </c>
      <c r="E431" s="134">
        <f>IF(AND($R431&gt;=30,$R431&lt;35),1,0)</f>
        <v>0</v>
      </c>
      <c r="F431" s="137">
        <v>14254.61</v>
      </c>
      <c r="G431" s="32"/>
      <c r="H431" s="32"/>
      <c r="I431" s="134">
        <v>0</v>
      </c>
      <c r="J431" s="135">
        <v>0</v>
      </c>
      <c r="K431" s="135">
        <v>0</v>
      </c>
      <c r="L431" s="135">
        <v>0</v>
      </c>
      <c r="N431" s="134">
        <v>159.69999999999999</v>
      </c>
      <c r="O431" s="134">
        <f t="shared" si="12"/>
        <v>1.597</v>
      </c>
      <c r="P431" s="134">
        <v>167.6</v>
      </c>
      <c r="Q431" s="134">
        <f t="shared" si="13"/>
        <v>76.022081212000003</v>
      </c>
      <c r="R431" s="136">
        <f>Q431/(O431^2)</f>
        <v>29.807799930128859</v>
      </c>
      <c r="T431" s="134">
        <f>IF(AND($R431&gt;=35,$R431&lt;40),1,0)</f>
        <v>0</v>
      </c>
      <c r="U431" s="134">
        <f>IF($R431&gt;40,1,0)</f>
        <v>0</v>
      </c>
      <c r="V431" s="134">
        <f>E431+T431+U431</f>
        <v>0</v>
      </c>
    </row>
    <row r="432" spans="1:22" x14ac:dyDescent="0.2">
      <c r="A432" s="128">
        <v>10848</v>
      </c>
      <c r="B432" s="129">
        <v>59</v>
      </c>
      <c r="C432" s="129">
        <v>1</v>
      </c>
      <c r="D432" s="129">
        <v>0</v>
      </c>
      <c r="E432" s="129">
        <f>IF(AND($R432&gt;=30,$R432&lt;35),1,0)</f>
        <v>1</v>
      </c>
      <c r="F432" s="132">
        <v>25678.78</v>
      </c>
      <c r="G432" s="32"/>
      <c r="H432" s="32"/>
      <c r="I432" s="129">
        <v>0</v>
      </c>
      <c r="J432" s="130">
        <v>0</v>
      </c>
      <c r="K432" s="130">
        <v>0</v>
      </c>
      <c r="L432" s="130">
        <v>0</v>
      </c>
      <c r="N432" s="129">
        <v>185.4</v>
      </c>
      <c r="O432" s="129">
        <f t="shared" si="12"/>
        <v>1.8540000000000001</v>
      </c>
      <c r="P432" s="129">
        <v>258.40000000000003</v>
      </c>
      <c r="Q432" s="129">
        <f t="shared" si="13"/>
        <v>117.20826840800002</v>
      </c>
      <c r="R432" s="131">
        <f>Q432/(O432^2)</f>
        <v>34.098776024083911</v>
      </c>
      <c r="T432" s="129">
        <f>IF(AND($R432&gt;=35,$R432&lt;40),1,0)</f>
        <v>0</v>
      </c>
      <c r="U432" s="129">
        <f>IF($R432&gt;40,1,0)</f>
        <v>0</v>
      </c>
      <c r="V432" s="129">
        <f>E432+T432+U432</f>
        <v>1</v>
      </c>
    </row>
    <row r="433" spans="1:22" x14ac:dyDescent="0.2">
      <c r="A433" s="133">
        <v>10858</v>
      </c>
      <c r="B433" s="134">
        <v>36</v>
      </c>
      <c r="C433" s="134">
        <v>0</v>
      </c>
      <c r="D433" s="134">
        <v>1</v>
      </c>
      <c r="E433" s="134">
        <f>IF(AND($R433&gt;=30,$R433&lt;35),1,0)</f>
        <v>0</v>
      </c>
      <c r="F433" s="137">
        <v>5478.04</v>
      </c>
      <c r="G433" s="32"/>
      <c r="H433" s="32"/>
      <c r="I433" s="134">
        <v>0</v>
      </c>
      <c r="J433" s="135">
        <v>0</v>
      </c>
      <c r="K433" s="135">
        <v>0</v>
      </c>
      <c r="L433" s="135">
        <v>1</v>
      </c>
      <c r="N433" s="134">
        <v>158.79999999999998</v>
      </c>
      <c r="O433" s="134">
        <f t="shared" si="12"/>
        <v>1.5879999999999999</v>
      </c>
      <c r="P433" s="134">
        <v>137.6</v>
      </c>
      <c r="Q433" s="134">
        <f t="shared" si="13"/>
        <v>62.414310112000003</v>
      </c>
      <c r="R433" s="136">
        <f>Q433/(O433^2)</f>
        <v>24.750454491812022</v>
      </c>
      <c r="T433" s="134">
        <f>IF(AND($R433&gt;=35,$R433&lt;40),1,0)</f>
        <v>0</v>
      </c>
      <c r="U433" s="134">
        <f>IF($R433&gt;40,1,0)</f>
        <v>0</v>
      </c>
      <c r="V433" s="134">
        <f>E433+T433+U433</f>
        <v>0</v>
      </c>
    </row>
    <row r="434" spans="1:22" x14ac:dyDescent="0.2">
      <c r="A434" s="128">
        <v>10859</v>
      </c>
      <c r="B434" s="129">
        <v>51</v>
      </c>
      <c r="C434" s="129">
        <v>0</v>
      </c>
      <c r="D434" s="129">
        <v>0</v>
      </c>
      <c r="E434" s="129">
        <f>IF(AND($R434&gt;=30,$R434&lt;35),1,0)</f>
        <v>0</v>
      </c>
      <c r="F434" s="132">
        <v>9283.57</v>
      </c>
      <c r="G434" s="32"/>
      <c r="H434" s="32"/>
      <c r="I434" s="129">
        <v>0</v>
      </c>
      <c r="J434" s="130">
        <v>0</v>
      </c>
      <c r="K434" s="130">
        <v>0</v>
      </c>
      <c r="L434" s="130">
        <v>1</v>
      </c>
      <c r="N434" s="129">
        <v>159.1</v>
      </c>
      <c r="O434" s="129">
        <f t="shared" si="12"/>
        <v>1.591</v>
      </c>
      <c r="P434" s="129">
        <v>125.6</v>
      </c>
      <c r="Q434" s="129">
        <f t="shared" si="13"/>
        <v>56.971201671999999</v>
      </c>
      <c r="R434" s="131">
        <f>Q434/(O434^2)</f>
        <v>22.506865761644008</v>
      </c>
      <c r="T434" s="129">
        <f>IF(AND($R434&gt;=35,$R434&lt;40),1,0)</f>
        <v>0</v>
      </c>
      <c r="U434" s="129">
        <f>IF($R434&gt;40,1,0)</f>
        <v>0</v>
      </c>
      <c r="V434" s="129">
        <f>E434+T434+U434</f>
        <v>0</v>
      </c>
    </row>
    <row r="435" spans="1:22" x14ac:dyDescent="0.2">
      <c r="A435" s="133">
        <v>10861</v>
      </c>
      <c r="B435" s="134">
        <v>34</v>
      </c>
      <c r="C435" s="134">
        <v>0</v>
      </c>
      <c r="D435" s="134">
        <v>1</v>
      </c>
      <c r="E435" s="134">
        <f>IF(AND($R435&gt;=30,$R435&lt;35),1,0)</f>
        <v>1</v>
      </c>
      <c r="F435" s="137">
        <v>5003.8600000000006</v>
      </c>
      <c r="G435" s="32"/>
      <c r="H435" s="32"/>
      <c r="I435" s="134">
        <v>0</v>
      </c>
      <c r="J435" s="135">
        <v>0</v>
      </c>
      <c r="K435" s="135">
        <v>1</v>
      </c>
      <c r="L435" s="135">
        <v>0</v>
      </c>
      <c r="N435" s="134">
        <v>179.1</v>
      </c>
      <c r="O435" s="134">
        <f t="shared" si="12"/>
        <v>1.7909999999999999</v>
      </c>
      <c r="P435" s="134">
        <v>220.4</v>
      </c>
      <c r="Q435" s="134">
        <f t="shared" si="13"/>
        <v>99.971758348000009</v>
      </c>
      <c r="R435" s="136">
        <f>Q435/(O435^2)</f>
        <v>31.166365467139663</v>
      </c>
      <c r="T435" s="134">
        <f>IF(AND($R435&gt;=35,$R435&lt;40),1,0)</f>
        <v>0</v>
      </c>
      <c r="U435" s="134">
        <f>IF($R435&gt;40,1,0)</f>
        <v>0</v>
      </c>
      <c r="V435" s="134">
        <f>E435+T435+U435</f>
        <v>1</v>
      </c>
    </row>
    <row r="436" spans="1:22" x14ac:dyDescent="0.2">
      <c r="A436" s="128">
        <v>10862</v>
      </c>
      <c r="B436" s="129">
        <v>53</v>
      </c>
      <c r="C436" s="129">
        <v>0</v>
      </c>
      <c r="D436" s="129">
        <v>0</v>
      </c>
      <c r="E436" s="129">
        <f>IF(AND($R436&gt;=30,$R436&lt;35),1,0)</f>
        <v>1</v>
      </c>
      <c r="F436" s="132">
        <v>10355.65</v>
      </c>
      <c r="G436" s="32"/>
      <c r="H436" s="32"/>
      <c r="I436" s="129">
        <v>0</v>
      </c>
      <c r="J436" s="130">
        <v>0</v>
      </c>
      <c r="K436" s="130">
        <v>0</v>
      </c>
      <c r="L436" s="130">
        <v>0</v>
      </c>
      <c r="N436" s="129">
        <v>166.5</v>
      </c>
      <c r="O436" s="129">
        <f t="shared" si="12"/>
        <v>1.665</v>
      </c>
      <c r="P436" s="129">
        <v>203.6</v>
      </c>
      <c r="Q436" s="129">
        <f t="shared" si="13"/>
        <v>92.351406531999999</v>
      </c>
      <c r="R436" s="131">
        <f>Q436/(O436^2)</f>
        <v>33.313099236894551</v>
      </c>
      <c r="T436" s="129">
        <f>IF(AND($R436&gt;=35,$R436&lt;40),1,0)</f>
        <v>0</v>
      </c>
      <c r="U436" s="129">
        <f>IF($R436&gt;40,1,0)</f>
        <v>0</v>
      </c>
      <c r="V436" s="129">
        <f>E436+T436+U436</f>
        <v>1</v>
      </c>
    </row>
    <row r="437" spans="1:22" x14ac:dyDescent="0.2">
      <c r="A437" s="133">
        <v>10867</v>
      </c>
      <c r="B437" s="134">
        <v>36</v>
      </c>
      <c r="C437" s="134">
        <v>0</v>
      </c>
      <c r="D437" s="134">
        <v>0</v>
      </c>
      <c r="E437" s="134">
        <f>IF(AND($R437&gt;=30,$R437&lt;35),1,0)</f>
        <v>0</v>
      </c>
      <c r="F437" s="137">
        <v>4889.04</v>
      </c>
      <c r="G437" s="32"/>
      <c r="H437" s="32"/>
      <c r="I437" s="134">
        <v>0</v>
      </c>
      <c r="J437" s="135">
        <v>0</v>
      </c>
      <c r="K437" s="135">
        <v>0</v>
      </c>
      <c r="L437" s="135">
        <v>1</v>
      </c>
      <c r="N437" s="134">
        <v>164.6</v>
      </c>
      <c r="O437" s="134">
        <f t="shared" si="12"/>
        <v>1.6459999999999999</v>
      </c>
      <c r="P437" s="134">
        <v>154.29999999999998</v>
      </c>
      <c r="Q437" s="134">
        <f t="shared" si="13"/>
        <v>69.989302690999992</v>
      </c>
      <c r="R437" s="136">
        <f>Q437/(O437^2)</f>
        <v>25.832831124534753</v>
      </c>
      <c r="T437" s="134">
        <f>IF(AND($R437&gt;=35,$R437&lt;40),1,0)</f>
        <v>0</v>
      </c>
      <c r="U437" s="134">
        <f>IF($R437&gt;40,1,0)</f>
        <v>0</v>
      </c>
      <c r="V437" s="134">
        <f>E437+T437+U437</f>
        <v>0</v>
      </c>
    </row>
    <row r="438" spans="1:22" x14ac:dyDescent="0.2">
      <c r="A438" s="128">
        <v>10868</v>
      </c>
      <c r="B438" s="129">
        <v>50</v>
      </c>
      <c r="C438" s="129">
        <v>0</v>
      </c>
      <c r="D438" s="129">
        <v>2</v>
      </c>
      <c r="E438" s="129">
        <f>IF(AND($R438&gt;=30,$R438&lt;35),1,0)</f>
        <v>1</v>
      </c>
      <c r="F438" s="132">
        <v>10118.43</v>
      </c>
      <c r="G438" s="32"/>
      <c r="H438" s="32"/>
      <c r="I438" s="129">
        <v>0</v>
      </c>
      <c r="J438" s="130">
        <v>0</v>
      </c>
      <c r="K438" s="130">
        <v>1</v>
      </c>
      <c r="L438" s="130">
        <v>0</v>
      </c>
      <c r="N438" s="129">
        <v>192.7</v>
      </c>
      <c r="O438" s="129">
        <f t="shared" si="12"/>
        <v>1.9269999999999998</v>
      </c>
      <c r="P438" s="129">
        <v>247.6</v>
      </c>
      <c r="Q438" s="129">
        <f t="shared" si="13"/>
        <v>112.309470812</v>
      </c>
      <c r="R438" s="131">
        <f>Q438/(O438^2)</f>
        <v>30.244955621222903</v>
      </c>
      <c r="T438" s="129">
        <f>IF(AND($R438&gt;=35,$R438&lt;40),1,0)</f>
        <v>0</v>
      </c>
      <c r="U438" s="129">
        <f>IF($R438&gt;40,1,0)</f>
        <v>0</v>
      </c>
      <c r="V438" s="129">
        <f>E438+T438+U438</f>
        <v>1</v>
      </c>
    </row>
    <row r="439" spans="1:22" x14ac:dyDescent="0.2">
      <c r="A439" s="133">
        <v>10870</v>
      </c>
      <c r="B439" s="134">
        <v>32</v>
      </c>
      <c r="C439" s="134">
        <v>0</v>
      </c>
      <c r="D439" s="134">
        <v>1</v>
      </c>
      <c r="E439" s="134">
        <f>IF(AND($R439&gt;=30,$R439&lt;35),1,0)</f>
        <v>0</v>
      </c>
      <c r="F439" s="137">
        <v>5148.5600000000004</v>
      </c>
      <c r="G439" s="32"/>
      <c r="H439" s="32"/>
      <c r="I439" s="134">
        <v>0</v>
      </c>
      <c r="J439" s="135">
        <v>1</v>
      </c>
      <c r="K439" s="135">
        <v>0</v>
      </c>
      <c r="L439" s="135">
        <v>0</v>
      </c>
      <c r="N439" s="134">
        <v>177.4</v>
      </c>
      <c r="O439" s="134">
        <f t="shared" si="12"/>
        <v>1.774</v>
      </c>
      <c r="P439" s="134">
        <v>179.2</v>
      </c>
      <c r="Q439" s="134">
        <f t="shared" si="13"/>
        <v>81.283752703999994</v>
      </c>
      <c r="R439" s="136">
        <f>Q439/(O439^2)</f>
        <v>25.828341197988223</v>
      </c>
      <c r="T439" s="134">
        <f>IF(AND($R439&gt;=35,$R439&lt;40),1,0)</f>
        <v>0</v>
      </c>
      <c r="U439" s="134">
        <f>IF($R439&gt;40,1,0)</f>
        <v>0</v>
      </c>
      <c r="V439" s="134">
        <f>E439+T439+U439</f>
        <v>0</v>
      </c>
    </row>
    <row r="440" spans="1:22" x14ac:dyDescent="0.2">
      <c r="A440" s="128">
        <v>10872</v>
      </c>
      <c r="B440" s="129">
        <v>23</v>
      </c>
      <c r="C440" s="129">
        <v>1</v>
      </c>
      <c r="D440" s="129">
        <v>2</v>
      </c>
      <c r="E440" s="129">
        <f>IF(AND($R440&gt;=30,$R440&lt;35),1,0)</f>
        <v>0</v>
      </c>
      <c r="F440" s="132">
        <v>36021.020000000004</v>
      </c>
      <c r="G440" s="32"/>
      <c r="H440" s="32"/>
      <c r="I440" s="129">
        <v>0</v>
      </c>
      <c r="J440" s="130">
        <v>0</v>
      </c>
      <c r="K440" s="130">
        <v>0</v>
      </c>
      <c r="L440" s="130">
        <v>1</v>
      </c>
      <c r="N440" s="129">
        <v>179.9</v>
      </c>
      <c r="O440" s="129">
        <f t="shared" si="12"/>
        <v>1.7990000000000002</v>
      </c>
      <c r="P440" s="129">
        <v>204.7</v>
      </c>
      <c r="Q440" s="129">
        <f t="shared" si="13"/>
        <v>92.850358138999994</v>
      </c>
      <c r="R440" s="131">
        <f>Q440/(O440^2)</f>
        <v>28.689386185148248</v>
      </c>
      <c r="T440" s="129">
        <f>IF(AND($R440&gt;=35,$R440&lt;40),1,0)</f>
        <v>0</v>
      </c>
      <c r="U440" s="129">
        <f>IF($R440&gt;40,1,0)</f>
        <v>0</v>
      </c>
      <c r="V440" s="129">
        <f>E440+T440+U440</f>
        <v>0</v>
      </c>
    </row>
    <row r="441" spans="1:22" x14ac:dyDescent="0.2">
      <c r="A441" s="133">
        <v>10875</v>
      </c>
      <c r="B441" s="134">
        <v>20</v>
      </c>
      <c r="C441" s="134">
        <v>0</v>
      </c>
      <c r="D441" s="134">
        <v>2</v>
      </c>
      <c r="E441" s="134">
        <f>IF(AND($R441&gt;=30,$R441&lt;35),1,0)</f>
        <v>0</v>
      </c>
      <c r="F441" s="137">
        <v>3056.3900000000003</v>
      </c>
      <c r="G441" s="32"/>
      <c r="H441" s="32"/>
      <c r="I441" s="134">
        <v>0</v>
      </c>
      <c r="J441" s="135">
        <v>0</v>
      </c>
      <c r="K441" s="135">
        <v>0</v>
      </c>
      <c r="L441" s="135">
        <v>1</v>
      </c>
      <c r="N441" s="134">
        <v>167.7</v>
      </c>
      <c r="O441" s="134">
        <f t="shared" si="12"/>
        <v>1.6769999999999998</v>
      </c>
      <c r="P441" s="134">
        <v>237.79999999999998</v>
      </c>
      <c r="Q441" s="134">
        <f t="shared" si="13"/>
        <v>107.864265586</v>
      </c>
      <c r="R441" s="136">
        <f>Q441/(O441^2)</f>
        <v>38.354070802527026</v>
      </c>
      <c r="T441" s="134">
        <f>IF(AND($R441&gt;=35,$R441&lt;40),1,0)</f>
        <v>1</v>
      </c>
      <c r="U441" s="134">
        <f>IF($R441&gt;40,1,0)</f>
        <v>0</v>
      </c>
      <c r="V441" s="134">
        <f>E441+T441+U441</f>
        <v>1</v>
      </c>
    </row>
    <row r="442" spans="1:22" x14ac:dyDescent="0.2">
      <c r="A442" s="128">
        <v>10878</v>
      </c>
      <c r="B442" s="129">
        <v>36</v>
      </c>
      <c r="C442" s="129">
        <v>0</v>
      </c>
      <c r="D442" s="129">
        <v>0</v>
      </c>
      <c r="E442" s="129">
        <f>IF(AND($R442&gt;=30,$R442&lt;35),1,0)</f>
        <v>0</v>
      </c>
      <c r="F442" s="132">
        <v>5458.05</v>
      </c>
      <c r="G442" s="32"/>
      <c r="H442" s="32"/>
      <c r="I442" s="129">
        <v>0</v>
      </c>
      <c r="J442" s="130">
        <v>1</v>
      </c>
      <c r="K442" s="130">
        <v>0</v>
      </c>
      <c r="L442" s="130">
        <v>0</v>
      </c>
      <c r="N442" s="129">
        <v>172.2</v>
      </c>
      <c r="O442" s="129">
        <f t="shared" si="12"/>
        <v>1.722</v>
      </c>
      <c r="P442" s="129">
        <v>143.5</v>
      </c>
      <c r="Q442" s="129">
        <f t="shared" si="13"/>
        <v>65.090505094999997</v>
      </c>
      <c r="R442" s="131">
        <f>Q442/(O442^2)</f>
        <v>21.950850271002707</v>
      </c>
      <c r="T442" s="129">
        <f>IF(AND($R442&gt;=35,$R442&lt;40),1,0)</f>
        <v>0</v>
      </c>
      <c r="U442" s="129">
        <f>IF($R442&gt;40,1,0)</f>
        <v>0</v>
      </c>
      <c r="V442" s="129">
        <f>E442+T442+U442</f>
        <v>0</v>
      </c>
    </row>
    <row r="443" spans="1:22" x14ac:dyDescent="0.2">
      <c r="A443" s="133">
        <v>10879</v>
      </c>
      <c r="B443" s="134">
        <v>41</v>
      </c>
      <c r="C443" s="134">
        <v>0</v>
      </c>
      <c r="D443" s="134">
        <v>1</v>
      </c>
      <c r="E443" s="134">
        <f>IF(AND($R443&gt;=30,$R443&lt;35),1,0)</f>
        <v>1</v>
      </c>
      <c r="F443" s="137">
        <v>6775.97</v>
      </c>
      <c r="G443" s="32"/>
      <c r="H443" s="32"/>
      <c r="I443" s="134">
        <v>0</v>
      </c>
      <c r="J443" s="135">
        <v>0</v>
      </c>
      <c r="K443" s="135">
        <v>1</v>
      </c>
      <c r="L443" s="135">
        <v>0</v>
      </c>
      <c r="N443" s="134">
        <v>176.5</v>
      </c>
      <c r="O443" s="134">
        <f t="shared" si="12"/>
        <v>1.7649999999999999</v>
      </c>
      <c r="P443" s="134">
        <v>216.79999999999998</v>
      </c>
      <c r="Q443" s="134">
        <f t="shared" si="13"/>
        <v>98.338825815999996</v>
      </c>
      <c r="R443" s="136">
        <f>Q443/(O443^2)</f>
        <v>31.567166357486219</v>
      </c>
      <c r="T443" s="134">
        <f>IF(AND($R443&gt;=35,$R443&lt;40),1,0)</f>
        <v>0</v>
      </c>
      <c r="U443" s="134">
        <f>IF($R443&gt;40,1,0)</f>
        <v>0</v>
      </c>
      <c r="V443" s="134">
        <f>E443+T443+U443</f>
        <v>1</v>
      </c>
    </row>
    <row r="444" spans="1:22" x14ac:dyDescent="0.2">
      <c r="A444" s="128">
        <v>10881</v>
      </c>
      <c r="B444" s="129">
        <v>20</v>
      </c>
      <c r="C444" s="129">
        <v>0</v>
      </c>
      <c r="D444" s="129">
        <v>0</v>
      </c>
      <c r="E444" s="129">
        <f>IF(AND($R444&gt;=30,$R444&lt;35),1,0)</f>
        <v>1</v>
      </c>
      <c r="F444" s="132">
        <v>1880.49</v>
      </c>
      <c r="G444" s="32"/>
      <c r="H444" s="32"/>
      <c r="I444" s="129">
        <v>0</v>
      </c>
      <c r="J444" s="130">
        <v>0</v>
      </c>
      <c r="K444" s="130">
        <v>1</v>
      </c>
      <c r="L444" s="130">
        <v>0</v>
      </c>
      <c r="N444" s="129">
        <v>185.7</v>
      </c>
      <c r="O444" s="129">
        <f t="shared" si="12"/>
        <v>1.857</v>
      </c>
      <c r="P444" s="129">
        <v>255.79999999999998</v>
      </c>
      <c r="Q444" s="129">
        <f t="shared" si="13"/>
        <v>116.02892824599999</v>
      </c>
      <c r="R444" s="131">
        <f>Q444/(O444^2)</f>
        <v>33.646699790543515</v>
      </c>
      <c r="T444" s="129">
        <f>IF(AND($R444&gt;=35,$R444&lt;40),1,0)</f>
        <v>0</v>
      </c>
      <c r="U444" s="129">
        <f>IF($R444&gt;40,1,0)</f>
        <v>0</v>
      </c>
      <c r="V444" s="129">
        <f>E444+T444+U444</f>
        <v>1</v>
      </c>
    </row>
    <row r="445" spans="1:22" x14ac:dyDescent="0.2">
      <c r="A445" s="133">
        <v>10883</v>
      </c>
      <c r="B445" s="134">
        <v>29</v>
      </c>
      <c r="C445" s="134">
        <v>0</v>
      </c>
      <c r="D445" s="134">
        <v>1</v>
      </c>
      <c r="E445" s="134">
        <f>IF(AND($R445&gt;=30,$R445&lt;35),1,0)</f>
        <v>1</v>
      </c>
      <c r="F445" s="137">
        <v>3947.42</v>
      </c>
      <c r="G445" s="32"/>
      <c r="H445" s="32"/>
      <c r="I445" s="134">
        <v>0</v>
      </c>
      <c r="J445" s="135">
        <v>0</v>
      </c>
      <c r="K445" s="135">
        <v>0</v>
      </c>
      <c r="L445" s="135">
        <v>1</v>
      </c>
      <c r="N445" s="134">
        <v>162.9</v>
      </c>
      <c r="O445" s="134">
        <f t="shared" si="12"/>
        <v>1.629</v>
      </c>
      <c r="P445" s="134">
        <v>191.7</v>
      </c>
      <c r="Q445" s="134">
        <f t="shared" si="13"/>
        <v>86.953657328999995</v>
      </c>
      <c r="R445" s="136">
        <f>Q445/(O445^2)</f>
        <v>32.767679323992958</v>
      </c>
      <c r="T445" s="134">
        <f>IF(AND($R445&gt;=35,$R445&lt;40),1,0)</f>
        <v>0</v>
      </c>
      <c r="U445" s="134">
        <f>IF($R445&gt;40,1,0)</f>
        <v>0</v>
      </c>
      <c r="V445" s="134">
        <f>E445+T445+U445</f>
        <v>1</v>
      </c>
    </row>
    <row r="446" spans="1:22" x14ac:dyDescent="0.2">
      <c r="A446" s="128">
        <v>10887</v>
      </c>
      <c r="B446" s="129">
        <v>51</v>
      </c>
      <c r="C446" s="129">
        <v>0</v>
      </c>
      <c r="D446" s="129">
        <v>0</v>
      </c>
      <c r="E446" s="129">
        <f>IF(AND($R446&gt;=30,$R446&lt;35),1,0)</f>
        <v>0</v>
      </c>
      <c r="F446" s="132">
        <v>9264.8000000000011</v>
      </c>
      <c r="G446" s="32"/>
      <c r="H446" s="32"/>
      <c r="I446" s="129">
        <v>0</v>
      </c>
      <c r="J446" s="130">
        <v>0</v>
      </c>
      <c r="K446" s="130">
        <v>1</v>
      </c>
      <c r="L446" s="130">
        <v>0</v>
      </c>
      <c r="N446" s="129">
        <v>172.5</v>
      </c>
      <c r="O446" s="129">
        <f t="shared" si="12"/>
        <v>1.7250000000000001</v>
      </c>
      <c r="P446" s="129">
        <v>158.29999999999998</v>
      </c>
      <c r="Q446" s="129">
        <f t="shared" si="13"/>
        <v>71.803672171000002</v>
      </c>
      <c r="R446" s="131">
        <f>Q446/(O446^2)</f>
        <v>24.130618667002729</v>
      </c>
      <c r="T446" s="129">
        <f>IF(AND($R446&gt;=35,$R446&lt;40),1,0)</f>
        <v>0</v>
      </c>
      <c r="U446" s="129">
        <f>IF($R446&gt;40,1,0)</f>
        <v>0</v>
      </c>
      <c r="V446" s="129">
        <f>E446+T446+U446</f>
        <v>0</v>
      </c>
    </row>
    <row r="447" spans="1:22" x14ac:dyDescent="0.2">
      <c r="A447" s="133">
        <v>10891</v>
      </c>
      <c r="B447" s="134">
        <v>19</v>
      </c>
      <c r="C447" s="134">
        <v>1</v>
      </c>
      <c r="D447" s="134">
        <v>0</v>
      </c>
      <c r="E447" s="134">
        <f>IF(AND($R447&gt;=30,$R447&lt;35),1,0)</f>
        <v>0</v>
      </c>
      <c r="F447" s="137">
        <v>17081.080000000002</v>
      </c>
      <c r="G447" s="32"/>
      <c r="H447" s="32"/>
      <c r="I447" s="134">
        <v>0</v>
      </c>
      <c r="J447" s="135">
        <v>0</v>
      </c>
      <c r="K447" s="135">
        <v>1</v>
      </c>
      <c r="L447" s="135">
        <v>0</v>
      </c>
      <c r="N447" s="134">
        <v>165.9</v>
      </c>
      <c r="O447" s="134">
        <f t="shared" si="12"/>
        <v>1.659</v>
      </c>
      <c r="P447" s="134">
        <v>276.3</v>
      </c>
      <c r="Q447" s="134">
        <f t="shared" si="13"/>
        <v>125.32757183100001</v>
      </c>
      <c r="R447" s="136">
        <f>Q447/(O447^2)</f>
        <v>45.535892530958876</v>
      </c>
      <c r="T447" s="134">
        <f>IF(AND($R447&gt;=35,$R447&lt;40),1,0)</f>
        <v>0</v>
      </c>
      <c r="U447" s="134">
        <f>IF($R447&gt;40,1,0)</f>
        <v>1</v>
      </c>
      <c r="V447" s="134">
        <f>E447+T447+U447</f>
        <v>1</v>
      </c>
    </row>
    <row r="448" spans="1:22" x14ac:dyDescent="0.2">
      <c r="A448" s="128">
        <v>10892</v>
      </c>
      <c r="B448" s="129">
        <v>40</v>
      </c>
      <c r="C448" s="129">
        <v>0</v>
      </c>
      <c r="D448" s="129">
        <v>3</v>
      </c>
      <c r="E448" s="129">
        <f>IF(AND($R448&gt;=30,$R448&lt;35),1,0)</f>
        <v>0</v>
      </c>
      <c r="F448" s="132">
        <v>8252.2900000000009</v>
      </c>
      <c r="G448" s="32"/>
      <c r="H448" s="32"/>
      <c r="I448" s="129">
        <v>0</v>
      </c>
      <c r="J448" s="130">
        <v>1</v>
      </c>
      <c r="K448" s="130">
        <v>0</v>
      </c>
      <c r="L448" s="130">
        <v>0</v>
      </c>
      <c r="N448" s="129">
        <v>162.6</v>
      </c>
      <c r="O448" s="129">
        <f t="shared" si="12"/>
        <v>1.6259999999999999</v>
      </c>
      <c r="P448" s="129">
        <v>157.69999999999999</v>
      </c>
      <c r="Q448" s="129">
        <f t="shared" si="13"/>
        <v>71.531516749000005</v>
      </c>
      <c r="R448" s="131">
        <f>Q448/(O448^2)</f>
        <v>27.055549030665588</v>
      </c>
      <c r="T448" s="129">
        <f>IF(AND($R448&gt;=35,$R448&lt;40),1,0)</f>
        <v>0</v>
      </c>
      <c r="U448" s="129">
        <f>IF($R448&gt;40,1,0)</f>
        <v>0</v>
      </c>
      <c r="V448" s="129">
        <f>E448+T448+U448</f>
        <v>0</v>
      </c>
    </row>
    <row r="449" spans="1:22" x14ac:dyDescent="0.2">
      <c r="A449" s="133">
        <v>10896</v>
      </c>
      <c r="B449" s="134">
        <v>50</v>
      </c>
      <c r="C449" s="134">
        <v>0</v>
      </c>
      <c r="D449" s="134">
        <v>1</v>
      </c>
      <c r="E449" s="134">
        <f>IF(AND($R449&gt;=30,$R449&lt;35),1,0)</f>
        <v>0</v>
      </c>
      <c r="F449" s="137">
        <v>9549.57</v>
      </c>
      <c r="G449" s="32"/>
      <c r="H449" s="32"/>
      <c r="I449" s="134">
        <v>0</v>
      </c>
      <c r="J449" s="135">
        <v>0</v>
      </c>
      <c r="K449" s="135">
        <v>0</v>
      </c>
      <c r="L449" s="135">
        <v>1</v>
      </c>
      <c r="N449" s="134">
        <v>170.79999999999998</v>
      </c>
      <c r="O449" s="134">
        <f t="shared" si="12"/>
        <v>1.7079999999999997</v>
      </c>
      <c r="P449" s="134">
        <v>111.8</v>
      </c>
      <c r="Q449" s="134">
        <f t="shared" si="13"/>
        <v>50.711626966000004</v>
      </c>
      <c r="R449" s="136">
        <f>Q449/(O449^2)</f>
        <v>17.38328343475257</v>
      </c>
      <c r="T449" s="134">
        <f>IF(AND($R449&gt;=35,$R449&lt;40),1,0)</f>
        <v>0</v>
      </c>
      <c r="U449" s="134">
        <f>IF($R449&gt;40,1,0)</f>
        <v>0</v>
      </c>
      <c r="V449" s="134">
        <f>E449+T449+U449</f>
        <v>0</v>
      </c>
    </row>
    <row r="450" spans="1:22" x14ac:dyDescent="0.2">
      <c r="A450" s="128">
        <v>10897</v>
      </c>
      <c r="B450" s="129">
        <v>25</v>
      </c>
      <c r="C450" s="129">
        <v>1</v>
      </c>
      <c r="D450" s="129">
        <v>0</v>
      </c>
      <c r="E450" s="129">
        <f>IF(AND($R450&gt;=30,$R450&lt;35),1,0)</f>
        <v>0</v>
      </c>
      <c r="F450" s="132">
        <v>33900.660000000003</v>
      </c>
      <c r="G450" s="32"/>
      <c r="H450" s="32"/>
      <c r="I450" s="129">
        <v>0</v>
      </c>
      <c r="J450" s="130">
        <v>0</v>
      </c>
      <c r="K450" s="130">
        <v>1</v>
      </c>
      <c r="L450" s="130">
        <v>0</v>
      </c>
      <c r="N450" s="129">
        <v>169.9</v>
      </c>
      <c r="O450" s="129">
        <f t="shared" ref="O450:O513" si="14">N450/100</f>
        <v>1.6990000000000001</v>
      </c>
      <c r="P450" s="129">
        <v>163.5</v>
      </c>
      <c r="Q450" s="129">
        <f t="shared" ref="Q450:Q513" si="15">P450*0.45359237</f>
        <v>74.162352495000007</v>
      </c>
      <c r="R450" s="131">
        <f>Q450/(O450^2)</f>
        <v>25.691930576827211</v>
      </c>
      <c r="T450" s="129">
        <f>IF(AND($R450&gt;=35,$R450&lt;40),1,0)</f>
        <v>0</v>
      </c>
      <c r="U450" s="129">
        <f>IF($R450&gt;40,1,0)</f>
        <v>0</v>
      </c>
      <c r="V450" s="129">
        <f>E450+T450+U450</f>
        <v>0</v>
      </c>
    </row>
    <row r="451" spans="1:22" x14ac:dyDescent="0.2">
      <c r="A451" s="133">
        <v>10900</v>
      </c>
      <c r="B451" s="134">
        <v>18</v>
      </c>
      <c r="C451" s="134">
        <v>0</v>
      </c>
      <c r="D451" s="134">
        <v>0</v>
      </c>
      <c r="E451" s="134">
        <f>IF(AND($R451&gt;=30,$R451&lt;35),1,0)</f>
        <v>1</v>
      </c>
      <c r="F451" s="137">
        <v>2198.19</v>
      </c>
      <c r="G451" s="32"/>
      <c r="H451" s="32"/>
      <c r="I451" s="134">
        <v>0</v>
      </c>
      <c r="J451" s="135">
        <v>1</v>
      </c>
      <c r="K451" s="135">
        <v>0</v>
      </c>
      <c r="L451" s="135">
        <v>0</v>
      </c>
      <c r="N451" s="134">
        <v>163</v>
      </c>
      <c r="O451" s="134">
        <f t="shared" si="14"/>
        <v>1.63</v>
      </c>
      <c r="P451" s="134">
        <v>189.2</v>
      </c>
      <c r="Q451" s="134">
        <f t="shared" si="15"/>
        <v>85.819676404000006</v>
      </c>
      <c r="R451" s="136">
        <f>Q451/(O451^2)</f>
        <v>32.300679891603004</v>
      </c>
      <c r="T451" s="134">
        <f>IF(AND($R451&gt;=35,$R451&lt;40),1,0)</f>
        <v>0</v>
      </c>
      <c r="U451" s="134">
        <f>IF($R451&gt;40,1,0)</f>
        <v>0</v>
      </c>
      <c r="V451" s="134">
        <f>E451+T451+U451</f>
        <v>1</v>
      </c>
    </row>
    <row r="452" spans="1:22" x14ac:dyDescent="0.2">
      <c r="A452" s="128">
        <v>10903</v>
      </c>
      <c r="B452" s="129">
        <v>23</v>
      </c>
      <c r="C452" s="129">
        <v>1</v>
      </c>
      <c r="D452" s="129">
        <v>2</v>
      </c>
      <c r="E452" s="129">
        <f>IF(AND($R452&gt;=30,$R452&lt;35),1,0)</f>
        <v>1</v>
      </c>
      <c r="F452" s="132">
        <v>38511.630000000005</v>
      </c>
      <c r="G452" s="32"/>
      <c r="H452" s="32"/>
      <c r="I452" s="129">
        <v>0</v>
      </c>
      <c r="J452" s="130">
        <v>1</v>
      </c>
      <c r="K452" s="130">
        <v>0</v>
      </c>
      <c r="L452" s="130">
        <v>0</v>
      </c>
      <c r="N452" s="129">
        <v>154.9</v>
      </c>
      <c r="O452" s="129">
        <f t="shared" si="14"/>
        <v>1.5490000000000002</v>
      </c>
      <c r="P452" s="129">
        <v>166.6</v>
      </c>
      <c r="Q452" s="129">
        <f t="shared" si="15"/>
        <v>75.568488842000008</v>
      </c>
      <c r="R452" s="131">
        <f>Q452/(O452^2)</f>
        <v>31.494730910756473</v>
      </c>
      <c r="T452" s="129">
        <f>IF(AND($R452&gt;=35,$R452&lt;40),1,0)</f>
        <v>0</v>
      </c>
      <c r="U452" s="129">
        <f>IF($R452&gt;40,1,0)</f>
        <v>0</v>
      </c>
      <c r="V452" s="129">
        <f>E452+T452+U452</f>
        <v>1</v>
      </c>
    </row>
    <row r="453" spans="1:22" x14ac:dyDescent="0.2">
      <c r="A453" s="133">
        <v>10904</v>
      </c>
      <c r="B453" s="134">
        <v>31</v>
      </c>
      <c r="C453" s="134">
        <v>0</v>
      </c>
      <c r="D453" s="134">
        <v>0</v>
      </c>
      <c r="E453" s="134">
        <f>IF(AND($R453&gt;=30,$R453&lt;35),1,0)</f>
        <v>0</v>
      </c>
      <c r="F453" s="137">
        <v>4134.09</v>
      </c>
      <c r="G453" s="32"/>
      <c r="H453" s="32"/>
      <c r="I453" s="134">
        <v>0</v>
      </c>
      <c r="J453" s="135">
        <v>0</v>
      </c>
      <c r="K453" s="135">
        <v>0</v>
      </c>
      <c r="L453" s="135">
        <v>0</v>
      </c>
      <c r="N453" s="134">
        <v>152.29999999999998</v>
      </c>
      <c r="O453" s="134">
        <f t="shared" si="14"/>
        <v>1.5229999999999999</v>
      </c>
      <c r="P453" s="134">
        <v>127</v>
      </c>
      <c r="Q453" s="134">
        <f t="shared" si="15"/>
        <v>57.60623099</v>
      </c>
      <c r="R453" s="136">
        <f>Q453/(O453^2)</f>
        <v>24.835313975380348</v>
      </c>
      <c r="T453" s="134">
        <f>IF(AND($R453&gt;=35,$R453&lt;40),1,0)</f>
        <v>0</v>
      </c>
      <c r="U453" s="134">
        <f>IF($R453&gt;40,1,0)</f>
        <v>0</v>
      </c>
      <c r="V453" s="134">
        <f>E453+T453+U453</f>
        <v>0</v>
      </c>
    </row>
    <row r="454" spans="1:22" x14ac:dyDescent="0.2">
      <c r="A454" s="128">
        <v>10913</v>
      </c>
      <c r="B454" s="129">
        <v>60</v>
      </c>
      <c r="C454" s="129">
        <v>0</v>
      </c>
      <c r="D454" s="129">
        <v>1</v>
      </c>
      <c r="E454" s="129">
        <f>IF(AND($R454&gt;=30,$R454&lt;35),1,0)</f>
        <v>1</v>
      </c>
      <c r="F454" s="132">
        <v>13224.7</v>
      </c>
      <c r="G454" s="32"/>
      <c r="H454" s="32"/>
      <c r="I454" s="129">
        <v>0</v>
      </c>
      <c r="J454" s="130">
        <v>0</v>
      </c>
      <c r="K454" s="130">
        <v>1</v>
      </c>
      <c r="L454" s="130">
        <v>0</v>
      </c>
      <c r="N454" s="129">
        <v>183.2</v>
      </c>
      <c r="O454" s="129">
        <f t="shared" si="14"/>
        <v>1.8319999999999999</v>
      </c>
      <c r="P454" s="129">
        <v>248.7</v>
      </c>
      <c r="Q454" s="129">
        <f t="shared" si="15"/>
        <v>112.808422419</v>
      </c>
      <c r="R454" s="131">
        <f>Q454/(O454^2)</f>
        <v>33.611708401763416</v>
      </c>
      <c r="T454" s="129">
        <f>IF(AND($R454&gt;=35,$R454&lt;40),1,0)</f>
        <v>0</v>
      </c>
      <c r="U454" s="129">
        <f>IF($R454&gt;40,1,0)</f>
        <v>0</v>
      </c>
      <c r="V454" s="129">
        <f>E454+T454+U454</f>
        <v>1</v>
      </c>
    </row>
    <row r="455" spans="1:22" x14ac:dyDescent="0.2">
      <c r="A455" s="133">
        <v>10916</v>
      </c>
      <c r="B455" s="134">
        <v>50</v>
      </c>
      <c r="C455" s="134">
        <v>0</v>
      </c>
      <c r="D455" s="134">
        <v>3</v>
      </c>
      <c r="E455" s="134">
        <f>IF(AND($R455&gt;=30,$R455&lt;35),1,0)</f>
        <v>0</v>
      </c>
      <c r="F455" s="137">
        <v>19749.39</v>
      </c>
      <c r="G455" s="32"/>
      <c r="H455" s="32"/>
      <c r="I455" s="134">
        <v>0</v>
      </c>
      <c r="J455" s="135">
        <v>0</v>
      </c>
      <c r="K455" s="135">
        <v>0</v>
      </c>
      <c r="L455" s="135">
        <v>1</v>
      </c>
      <c r="N455" s="134">
        <v>159.69999999999999</v>
      </c>
      <c r="O455" s="134">
        <f t="shared" si="14"/>
        <v>1.597</v>
      </c>
      <c r="P455" s="134">
        <v>99.899999999999991</v>
      </c>
      <c r="Q455" s="134">
        <f t="shared" si="15"/>
        <v>45.313877763000001</v>
      </c>
      <c r="R455" s="136">
        <f>Q455/(O455^2)</f>
        <v>17.767298407039814</v>
      </c>
      <c r="T455" s="134">
        <f>IF(AND($R455&gt;=35,$R455&lt;40),1,0)</f>
        <v>0</v>
      </c>
      <c r="U455" s="134">
        <f>IF($R455&gt;40,1,0)</f>
        <v>0</v>
      </c>
      <c r="V455" s="134">
        <f>E455+T455+U455</f>
        <v>0</v>
      </c>
    </row>
    <row r="456" spans="1:22" x14ac:dyDescent="0.2">
      <c r="A456" s="128">
        <v>10917</v>
      </c>
      <c r="B456" s="129">
        <v>29</v>
      </c>
      <c r="C456" s="129">
        <v>0</v>
      </c>
      <c r="D456" s="129">
        <v>2</v>
      </c>
      <c r="E456" s="129">
        <f>IF(AND($R456&gt;=30,$R456&lt;35),1,0)</f>
        <v>0</v>
      </c>
      <c r="F456" s="132">
        <v>4906.41</v>
      </c>
      <c r="G456" s="32"/>
      <c r="H456" s="32"/>
      <c r="I456" s="129">
        <v>0</v>
      </c>
      <c r="J456" s="130">
        <v>0</v>
      </c>
      <c r="K456" s="130">
        <v>0</v>
      </c>
      <c r="L456" s="130">
        <v>0</v>
      </c>
      <c r="N456" s="129">
        <v>149.69999999999999</v>
      </c>
      <c r="O456" s="129">
        <f t="shared" si="14"/>
        <v>1.4969999999999999</v>
      </c>
      <c r="P456" s="129">
        <v>112.5</v>
      </c>
      <c r="Q456" s="129">
        <f t="shared" si="15"/>
        <v>51.029141625000001</v>
      </c>
      <c r="R456" s="131">
        <f>Q456/(O456^2)</f>
        <v>22.770609856988532</v>
      </c>
      <c r="T456" s="129">
        <f>IF(AND($R456&gt;=35,$R456&lt;40),1,0)</f>
        <v>0</v>
      </c>
      <c r="U456" s="129">
        <f>IF($R456&gt;40,1,0)</f>
        <v>0</v>
      </c>
      <c r="V456" s="129">
        <f>E456+T456+U456</f>
        <v>0</v>
      </c>
    </row>
    <row r="457" spans="1:22" x14ac:dyDescent="0.2">
      <c r="A457" s="133">
        <v>10918</v>
      </c>
      <c r="B457" s="134">
        <v>40</v>
      </c>
      <c r="C457" s="134">
        <v>0</v>
      </c>
      <c r="D457" s="134">
        <v>4</v>
      </c>
      <c r="E457" s="134">
        <f>IF(AND($R457&gt;=30,$R457&lt;35),1,0)</f>
        <v>0</v>
      </c>
      <c r="F457" s="137">
        <v>15828.83</v>
      </c>
      <c r="G457" s="32"/>
      <c r="H457" s="32"/>
      <c r="I457" s="134">
        <v>0</v>
      </c>
      <c r="J457" s="135">
        <v>0</v>
      </c>
      <c r="K457" s="135">
        <v>1</v>
      </c>
      <c r="L457" s="135">
        <v>0</v>
      </c>
      <c r="N457" s="134">
        <v>174.6</v>
      </c>
      <c r="O457" s="134">
        <f t="shared" si="14"/>
        <v>1.746</v>
      </c>
      <c r="P457" s="134">
        <v>249</v>
      </c>
      <c r="Q457" s="134">
        <f t="shared" si="15"/>
        <v>112.94450013000001</v>
      </c>
      <c r="R457" s="136">
        <f>Q457/(O457^2)</f>
        <v>37.049010118365793</v>
      </c>
      <c r="T457" s="134">
        <f>IF(AND($R457&gt;=35,$R457&lt;40),1,0)</f>
        <v>1</v>
      </c>
      <c r="U457" s="134">
        <f>IF($R457&gt;40,1,0)</f>
        <v>0</v>
      </c>
      <c r="V457" s="134">
        <f>E457+T457+U457</f>
        <v>1</v>
      </c>
    </row>
    <row r="458" spans="1:22" x14ac:dyDescent="0.2">
      <c r="A458" s="128">
        <v>10921</v>
      </c>
      <c r="B458" s="129">
        <v>35</v>
      </c>
      <c r="C458" s="129">
        <v>0</v>
      </c>
      <c r="D458" s="129">
        <v>2</v>
      </c>
      <c r="E458" s="129">
        <f>IF(AND($R458&gt;=30,$R458&lt;35),1,0)</f>
        <v>0</v>
      </c>
      <c r="F458" s="132">
        <v>5846.92</v>
      </c>
      <c r="G458" s="32"/>
      <c r="H458" s="32"/>
      <c r="I458" s="129">
        <v>0</v>
      </c>
      <c r="J458" s="130">
        <v>0</v>
      </c>
      <c r="K458" s="130">
        <v>0</v>
      </c>
      <c r="L458" s="130">
        <v>1</v>
      </c>
      <c r="N458" s="129">
        <v>184.79999999999998</v>
      </c>
      <c r="O458" s="129">
        <f t="shared" si="14"/>
        <v>1.8479999999999999</v>
      </c>
      <c r="P458" s="129">
        <v>298.8</v>
      </c>
      <c r="Q458" s="129">
        <f t="shared" si="15"/>
        <v>135.533400156</v>
      </c>
      <c r="R458" s="131">
        <f>Q458/(O458^2)</f>
        <v>39.686463474025977</v>
      </c>
      <c r="T458" s="129">
        <f>IF(AND($R458&gt;=35,$R458&lt;40),1,0)</f>
        <v>1</v>
      </c>
      <c r="U458" s="129">
        <f>IF($R458&gt;40,1,0)</f>
        <v>0</v>
      </c>
      <c r="V458" s="129">
        <f>E458+T458+U458</f>
        <v>1</v>
      </c>
    </row>
    <row r="459" spans="1:22" x14ac:dyDescent="0.2">
      <c r="A459" s="133">
        <v>10925</v>
      </c>
      <c r="B459" s="134">
        <v>51</v>
      </c>
      <c r="C459" s="134">
        <v>0</v>
      </c>
      <c r="D459" s="134">
        <v>0</v>
      </c>
      <c r="E459" s="134">
        <f>IF(AND($R459&gt;=30,$R459&lt;35),1,0)</f>
        <v>1</v>
      </c>
      <c r="F459" s="137">
        <v>9866.31</v>
      </c>
      <c r="G459" s="32"/>
      <c r="H459" s="32"/>
      <c r="I459" s="134">
        <v>0</v>
      </c>
      <c r="J459" s="135">
        <v>1</v>
      </c>
      <c r="K459" s="135">
        <v>0</v>
      </c>
      <c r="L459" s="135">
        <v>0</v>
      </c>
      <c r="N459" s="134">
        <v>175.5</v>
      </c>
      <c r="O459" s="134">
        <f t="shared" si="14"/>
        <v>1.7549999999999999</v>
      </c>
      <c r="P459" s="134">
        <v>205.1</v>
      </c>
      <c r="Q459" s="134">
        <f t="shared" si="15"/>
        <v>93.031795087000006</v>
      </c>
      <c r="R459" s="136">
        <f>Q459/(O459^2)</f>
        <v>30.204883105494279</v>
      </c>
      <c r="T459" s="134">
        <f>IF(AND($R459&gt;=35,$R459&lt;40),1,0)</f>
        <v>0</v>
      </c>
      <c r="U459" s="134">
        <f>IF($R459&gt;40,1,0)</f>
        <v>0</v>
      </c>
      <c r="V459" s="134">
        <f>E459+T459+U459</f>
        <v>1</v>
      </c>
    </row>
    <row r="460" spans="1:22" x14ac:dyDescent="0.2">
      <c r="A460" s="128">
        <v>10929</v>
      </c>
      <c r="B460" s="129">
        <v>52</v>
      </c>
      <c r="C460" s="129">
        <v>0</v>
      </c>
      <c r="D460" s="129">
        <v>5</v>
      </c>
      <c r="E460" s="129">
        <f>IF(AND($R460&gt;=30,$R460&lt;35),1,0)</f>
        <v>0</v>
      </c>
      <c r="F460" s="132">
        <v>12592.54</v>
      </c>
      <c r="G460" s="32"/>
      <c r="H460" s="32"/>
      <c r="I460" s="129">
        <v>0</v>
      </c>
      <c r="J460" s="130">
        <v>0</v>
      </c>
      <c r="K460" s="130">
        <v>0</v>
      </c>
      <c r="L460" s="130">
        <v>1</v>
      </c>
      <c r="N460" s="129">
        <v>168.2</v>
      </c>
      <c r="O460" s="129">
        <f t="shared" si="14"/>
        <v>1.6819999999999999</v>
      </c>
      <c r="P460" s="129">
        <v>116.8</v>
      </c>
      <c r="Q460" s="129">
        <f t="shared" si="15"/>
        <v>52.979588816000003</v>
      </c>
      <c r="R460" s="131">
        <f>Q460/(O460^2)</f>
        <v>18.726499374364646</v>
      </c>
      <c r="T460" s="129">
        <f>IF(AND($R460&gt;=35,$R460&lt;40),1,0)</f>
        <v>0</v>
      </c>
      <c r="U460" s="129">
        <f>IF($R460&gt;40,1,0)</f>
        <v>0</v>
      </c>
      <c r="V460" s="129">
        <f>E460+T460+U460</f>
        <v>0</v>
      </c>
    </row>
    <row r="461" spans="1:22" x14ac:dyDescent="0.2">
      <c r="A461" s="133">
        <v>10933</v>
      </c>
      <c r="B461" s="134">
        <v>27</v>
      </c>
      <c r="C461" s="134">
        <v>0</v>
      </c>
      <c r="D461" s="134">
        <v>0</v>
      </c>
      <c r="E461" s="134">
        <f>IF(AND($R461&gt;=30,$R461&lt;35),1,0)</f>
        <v>0</v>
      </c>
      <c r="F461" s="137">
        <v>3353.48</v>
      </c>
      <c r="G461" s="32"/>
      <c r="H461" s="32"/>
      <c r="I461" s="134">
        <v>0</v>
      </c>
      <c r="J461" s="135">
        <v>0</v>
      </c>
      <c r="K461" s="135">
        <v>0</v>
      </c>
      <c r="L461" s="135">
        <v>0</v>
      </c>
      <c r="N461" s="134">
        <v>158.9</v>
      </c>
      <c r="O461" s="134">
        <f t="shared" si="14"/>
        <v>1.589</v>
      </c>
      <c r="P461" s="134">
        <v>134.1</v>
      </c>
      <c r="Q461" s="134">
        <f t="shared" si="15"/>
        <v>60.826736816999997</v>
      </c>
      <c r="R461" s="136">
        <f>Q461/(O461^2)</f>
        <v>24.090550483361657</v>
      </c>
      <c r="T461" s="134">
        <f>IF(AND($R461&gt;=35,$R461&lt;40),1,0)</f>
        <v>0</v>
      </c>
      <c r="U461" s="134">
        <f>IF($R461&gt;40,1,0)</f>
        <v>0</v>
      </c>
      <c r="V461" s="134">
        <f>E461+T461+U461</f>
        <v>0</v>
      </c>
    </row>
    <row r="462" spans="1:22" x14ac:dyDescent="0.2">
      <c r="A462" s="128">
        <v>10935</v>
      </c>
      <c r="B462" s="129">
        <v>19</v>
      </c>
      <c r="C462" s="129">
        <v>1</v>
      </c>
      <c r="D462" s="129">
        <v>0</v>
      </c>
      <c r="E462" s="129">
        <f>IF(AND($R462&gt;=30,$R462&lt;35),1,0)</f>
        <v>0</v>
      </c>
      <c r="F462" s="132">
        <v>17748.509999999998</v>
      </c>
      <c r="G462" s="32"/>
      <c r="H462" s="32"/>
      <c r="I462" s="129">
        <v>0</v>
      </c>
      <c r="J462" s="130">
        <v>0</v>
      </c>
      <c r="K462" s="130">
        <v>0</v>
      </c>
      <c r="L462" s="130">
        <v>0</v>
      </c>
      <c r="N462" s="129">
        <v>182.9</v>
      </c>
      <c r="O462" s="129">
        <f t="shared" si="14"/>
        <v>1.829</v>
      </c>
      <c r="P462" s="129">
        <v>275.70000000000005</v>
      </c>
      <c r="Q462" s="129">
        <f t="shared" si="15"/>
        <v>125.05541640900003</v>
      </c>
      <c r="R462" s="131">
        <f>Q462/(O462^2)</f>
        <v>37.383081341224752</v>
      </c>
      <c r="T462" s="129">
        <f>IF(AND($R462&gt;=35,$R462&lt;40),1,0)</f>
        <v>1</v>
      </c>
      <c r="U462" s="129">
        <f>IF($R462&gt;40,1,0)</f>
        <v>0</v>
      </c>
      <c r="V462" s="129">
        <f>E462+T462+U462</f>
        <v>1</v>
      </c>
    </row>
    <row r="463" spans="1:22" x14ac:dyDescent="0.2">
      <c r="A463" s="133">
        <v>10936</v>
      </c>
      <c r="B463" s="134">
        <v>48</v>
      </c>
      <c r="C463" s="134">
        <v>0</v>
      </c>
      <c r="D463" s="134">
        <v>2</v>
      </c>
      <c r="E463" s="134">
        <f>IF(AND($R463&gt;=30,$R463&lt;35),1,0)</f>
        <v>0</v>
      </c>
      <c r="F463" s="137">
        <v>10043.25</v>
      </c>
      <c r="G463" s="32"/>
      <c r="H463" s="32"/>
      <c r="I463" s="134">
        <v>0</v>
      </c>
      <c r="J463" s="135">
        <v>1</v>
      </c>
      <c r="K463" s="135">
        <v>0</v>
      </c>
      <c r="L463" s="135">
        <v>0</v>
      </c>
      <c r="N463" s="134">
        <v>161.1</v>
      </c>
      <c r="O463" s="134">
        <f t="shared" si="14"/>
        <v>1.611</v>
      </c>
      <c r="P463" s="134">
        <v>152.69999999999999</v>
      </c>
      <c r="Q463" s="134">
        <f t="shared" si="15"/>
        <v>69.263554898999999</v>
      </c>
      <c r="R463" s="136">
        <f>Q463/(O463^2)</f>
        <v>26.687856684780034</v>
      </c>
      <c r="T463" s="134">
        <f>IF(AND($R463&gt;=35,$R463&lt;40),1,0)</f>
        <v>0</v>
      </c>
      <c r="U463" s="134">
        <f>IF($R463&gt;40,1,0)</f>
        <v>0</v>
      </c>
      <c r="V463" s="134">
        <f>E463+T463+U463</f>
        <v>0</v>
      </c>
    </row>
    <row r="464" spans="1:22" x14ac:dyDescent="0.2">
      <c r="A464" s="128">
        <v>10939</v>
      </c>
      <c r="B464" s="129">
        <v>23</v>
      </c>
      <c r="C464" s="129">
        <v>0</v>
      </c>
      <c r="D464" s="129">
        <v>0</v>
      </c>
      <c r="E464" s="129">
        <f>IF(AND($R464&gt;=30,$R464&lt;35),1,0)</f>
        <v>1</v>
      </c>
      <c r="F464" s="132">
        <v>10795.94</v>
      </c>
      <c r="G464" s="32"/>
      <c r="H464" s="32"/>
      <c r="I464" s="129">
        <v>0</v>
      </c>
      <c r="J464" s="130">
        <v>0</v>
      </c>
      <c r="K464" s="130">
        <v>1</v>
      </c>
      <c r="L464" s="130">
        <v>0</v>
      </c>
      <c r="N464" s="129">
        <v>175.29999999999998</v>
      </c>
      <c r="O464" s="129">
        <f t="shared" si="14"/>
        <v>1.7529999999999999</v>
      </c>
      <c r="P464" s="129">
        <v>228.7</v>
      </c>
      <c r="Q464" s="129">
        <f t="shared" si="15"/>
        <v>103.736575019</v>
      </c>
      <c r="R464" s="131">
        <f>Q464/(O464^2)</f>
        <v>33.757328735125739</v>
      </c>
      <c r="T464" s="129">
        <f>IF(AND($R464&gt;=35,$R464&lt;40),1,0)</f>
        <v>0</v>
      </c>
      <c r="U464" s="129">
        <f>IF($R464&gt;40,1,0)</f>
        <v>0</v>
      </c>
      <c r="V464" s="129">
        <f>E464+T464+U464</f>
        <v>1</v>
      </c>
    </row>
    <row r="465" spans="1:22" x14ac:dyDescent="0.2">
      <c r="A465" s="133">
        <v>10943</v>
      </c>
      <c r="B465" s="134">
        <v>61</v>
      </c>
      <c r="C465" s="134">
        <v>0</v>
      </c>
      <c r="D465" s="134">
        <v>4</v>
      </c>
      <c r="E465" s="134">
        <f>IF(AND($R465&gt;=30,$R465&lt;35),1,0)</f>
        <v>1</v>
      </c>
      <c r="F465" s="137">
        <v>36580.29</v>
      </c>
      <c r="G465" s="32"/>
      <c r="H465" s="32"/>
      <c r="I465" s="134">
        <v>0</v>
      </c>
      <c r="J465" s="135">
        <v>0</v>
      </c>
      <c r="K465" s="135">
        <v>0</v>
      </c>
      <c r="L465" s="135">
        <v>1</v>
      </c>
      <c r="N465" s="134">
        <v>166.79999999999998</v>
      </c>
      <c r="O465" s="134">
        <f t="shared" si="14"/>
        <v>1.6679999999999999</v>
      </c>
      <c r="P465" s="134">
        <v>212.9</v>
      </c>
      <c r="Q465" s="134">
        <f t="shared" si="15"/>
        <v>96.569815573000014</v>
      </c>
      <c r="R465" s="136">
        <f>Q465/(O465^2)</f>
        <v>34.709576070438622</v>
      </c>
      <c r="T465" s="134">
        <f>IF(AND($R465&gt;=35,$R465&lt;40),1,0)</f>
        <v>0</v>
      </c>
      <c r="U465" s="134">
        <f>IF($R465&gt;40,1,0)</f>
        <v>0</v>
      </c>
      <c r="V465" s="134">
        <f>E465+T465+U465</f>
        <v>1</v>
      </c>
    </row>
    <row r="466" spans="1:22" x14ac:dyDescent="0.2">
      <c r="A466" s="128">
        <v>10944</v>
      </c>
      <c r="B466" s="129">
        <v>42</v>
      </c>
      <c r="C466" s="129">
        <v>0</v>
      </c>
      <c r="D466" s="129">
        <v>1</v>
      </c>
      <c r="E466" s="129">
        <f>IF(AND($R466&gt;=30,$R466&lt;35),1,0)</f>
        <v>0</v>
      </c>
      <c r="F466" s="132">
        <v>7046.7300000000005</v>
      </c>
      <c r="G466" s="32"/>
      <c r="H466" s="32"/>
      <c r="I466" s="129">
        <v>0</v>
      </c>
      <c r="J466" s="130">
        <v>0</v>
      </c>
      <c r="K466" s="130">
        <v>0</v>
      </c>
      <c r="L466" s="130">
        <v>1</v>
      </c>
      <c r="N466" s="129">
        <v>161.4</v>
      </c>
      <c r="O466" s="129">
        <f t="shared" si="14"/>
        <v>1.6140000000000001</v>
      </c>
      <c r="P466" s="129">
        <v>136.9</v>
      </c>
      <c r="Q466" s="129">
        <f t="shared" si="15"/>
        <v>62.096795453000006</v>
      </c>
      <c r="R466" s="131">
        <f>Q466/(O466^2)</f>
        <v>23.837578043497956</v>
      </c>
      <c r="T466" s="129">
        <f>IF(AND($R466&gt;=35,$R466&lt;40),1,0)</f>
        <v>0</v>
      </c>
      <c r="U466" s="129">
        <f>IF($R466&gt;40,1,0)</f>
        <v>0</v>
      </c>
      <c r="V466" s="129">
        <f>E466+T466+U466</f>
        <v>0</v>
      </c>
    </row>
    <row r="467" spans="1:22" x14ac:dyDescent="0.2">
      <c r="A467" s="133">
        <v>10945</v>
      </c>
      <c r="B467" s="134">
        <v>53</v>
      </c>
      <c r="C467" s="134">
        <v>1</v>
      </c>
      <c r="D467" s="134">
        <v>3</v>
      </c>
      <c r="E467" s="134">
        <f>IF(AND($R467&gt;=30,$R467&lt;35),1,0)</f>
        <v>0</v>
      </c>
      <c r="F467" s="137">
        <v>24873.39</v>
      </c>
      <c r="G467" s="32"/>
      <c r="H467" s="32"/>
      <c r="I467" s="134">
        <v>0</v>
      </c>
      <c r="J467" s="135">
        <v>1</v>
      </c>
      <c r="K467" s="135">
        <v>0</v>
      </c>
      <c r="L467" s="135">
        <v>0</v>
      </c>
      <c r="N467" s="134">
        <v>167.7</v>
      </c>
      <c r="O467" s="134">
        <f t="shared" si="14"/>
        <v>1.6769999999999998</v>
      </c>
      <c r="P467" s="134">
        <v>160</v>
      </c>
      <c r="Q467" s="134">
        <f t="shared" si="15"/>
        <v>72.574779200000009</v>
      </c>
      <c r="R467" s="136">
        <f>Q467/(O467^2)</f>
        <v>25.805934938622055</v>
      </c>
      <c r="T467" s="134">
        <f>IF(AND($R467&gt;=35,$R467&lt;40),1,0)</f>
        <v>0</v>
      </c>
      <c r="U467" s="134">
        <f>IF($R467&gt;40,1,0)</f>
        <v>0</v>
      </c>
      <c r="V467" s="134">
        <f>E467+T467+U467</f>
        <v>0</v>
      </c>
    </row>
    <row r="468" spans="1:22" x14ac:dyDescent="0.2">
      <c r="A468" s="128">
        <v>10947</v>
      </c>
      <c r="B468" s="129">
        <v>23</v>
      </c>
      <c r="C468" s="129">
        <v>1</v>
      </c>
      <c r="D468" s="129">
        <v>1</v>
      </c>
      <c r="E468" s="129">
        <f>IF(AND($R468&gt;=30,$R468&lt;35),1,0)</f>
        <v>1</v>
      </c>
      <c r="F468" s="132">
        <v>40904.200000000004</v>
      </c>
      <c r="G468" s="32"/>
      <c r="H468" s="32"/>
      <c r="I468" s="129">
        <v>0</v>
      </c>
      <c r="J468" s="130">
        <v>1</v>
      </c>
      <c r="K468" s="130">
        <v>0</v>
      </c>
      <c r="L468" s="130">
        <v>0</v>
      </c>
      <c r="N468" s="129">
        <v>182.29999999999998</v>
      </c>
      <c r="O468" s="129">
        <f t="shared" si="14"/>
        <v>1.8229999999999997</v>
      </c>
      <c r="P468" s="129">
        <v>239.6</v>
      </c>
      <c r="Q468" s="129">
        <f t="shared" si="15"/>
        <v>108.68073185200001</v>
      </c>
      <c r="R468" s="131">
        <f>Q468/(O468^2)</f>
        <v>32.70236917620857</v>
      </c>
      <c r="T468" s="129">
        <f>IF(AND($R468&gt;=35,$R468&lt;40),1,0)</f>
        <v>0</v>
      </c>
      <c r="U468" s="129">
        <f>IF($R468&gt;40,1,0)</f>
        <v>0</v>
      </c>
      <c r="V468" s="129">
        <f>E468+T468+U468</f>
        <v>1</v>
      </c>
    </row>
    <row r="469" spans="1:22" x14ac:dyDescent="0.2">
      <c r="A469" s="133">
        <v>10948</v>
      </c>
      <c r="B469" s="134">
        <v>20</v>
      </c>
      <c r="C469" s="134">
        <v>0</v>
      </c>
      <c r="D469" s="134">
        <v>5</v>
      </c>
      <c r="E469" s="134">
        <f>IF(AND($R469&gt;=30,$R469&lt;35),1,0)</f>
        <v>0</v>
      </c>
      <c r="F469" s="137">
        <v>4830.63</v>
      </c>
      <c r="G469" s="32"/>
      <c r="H469" s="32"/>
      <c r="I469" s="134">
        <v>0</v>
      </c>
      <c r="J469" s="135">
        <v>0</v>
      </c>
      <c r="K469" s="135">
        <v>1</v>
      </c>
      <c r="L469" s="135">
        <v>0</v>
      </c>
      <c r="N469" s="134">
        <v>182.1</v>
      </c>
      <c r="O469" s="134">
        <f t="shared" si="14"/>
        <v>1.821</v>
      </c>
      <c r="P469" s="134">
        <v>283.8</v>
      </c>
      <c r="Q469" s="134">
        <f t="shared" si="15"/>
        <v>128.72951460600001</v>
      </c>
      <c r="R469" s="136">
        <f>Q469/(O469^2)</f>
        <v>38.820242152012</v>
      </c>
      <c r="T469" s="134">
        <f>IF(AND($R469&gt;=35,$R469&lt;40),1,0)</f>
        <v>1</v>
      </c>
      <c r="U469" s="134">
        <f>IF($R469&gt;40,1,0)</f>
        <v>0</v>
      </c>
      <c r="V469" s="134">
        <f>E469+T469+U469</f>
        <v>1</v>
      </c>
    </row>
    <row r="470" spans="1:22" x14ac:dyDescent="0.2">
      <c r="A470" s="128">
        <v>10949</v>
      </c>
      <c r="B470" s="129">
        <v>39</v>
      </c>
      <c r="C470" s="129">
        <v>0</v>
      </c>
      <c r="D470" s="129">
        <v>3</v>
      </c>
      <c r="E470" s="129">
        <f>IF(AND($R470&gt;=30,$R470&lt;35),1,0)</f>
        <v>1</v>
      </c>
      <c r="F470" s="132">
        <v>7418.5300000000007</v>
      </c>
      <c r="G470" s="32"/>
      <c r="H470" s="32"/>
      <c r="I470" s="129">
        <v>0</v>
      </c>
      <c r="J470" s="130">
        <v>0</v>
      </c>
      <c r="K470" s="130">
        <v>1</v>
      </c>
      <c r="L470" s="130">
        <v>0</v>
      </c>
      <c r="N470" s="129">
        <v>186.1</v>
      </c>
      <c r="O470" s="129">
        <f t="shared" si="14"/>
        <v>1.861</v>
      </c>
      <c r="P470" s="129">
        <v>260.40000000000003</v>
      </c>
      <c r="Q470" s="129">
        <f t="shared" si="15"/>
        <v>118.11545314800001</v>
      </c>
      <c r="R470" s="131">
        <f>Q470/(O470^2)</f>
        <v>34.104679626289339</v>
      </c>
      <c r="T470" s="129">
        <f>IF(AND($R470&gt;=35,$R470&lt;40),1,0)</f>
        <v>0</v>
      </c>
      <c r="U470" s="129">
        <f>IF($R470&gt;40,1,0)</f>
        <v>0</v>
      </c>
      <c r="V470" s="129">
        <f>E470+T470+U470</f>
        <v>1</v>
      </c>
    </row>
    <row r="471" spans="1:22" x14ac:dyDescent="0.2">
      <c r="A471" s="133">
        <v>10950</v>
      </c>
      <c r="B471" s="134">
        <v>26</v>
      </c>
      <c r="C471" s="134">
        <v>0</v>
      </c>
      <c r="D471" s="134">
        <v>2</v>
      </c>
      <c r="E471" s="134">
        <f>IF(AND($R471&gt;=30,$R471&lt;35),1,0)</f>
        <v>0</v>
      </c>
      <c r="F471" s="137">
        <v>3981.98</v>
      </c>
      <c r="G471" s="32"/>
      <c r="H471" s="32"/>
      <c r="I471" s="134">
        <v>0</v>
      </c>
      <c r="J471" s="135">
        <v>0</v>
      </c>
      <c r="K471" s="135">
        <v>0</v>
      </c>
      <c r="L471" s="135">
        <v>1</v>
      </c>
      <c r="N471" s="134">
        <v>156.79999999999998</v>
      </c>
      <c r="O471" s="134">
        <f t="shared" si="14"/>
        <v>1.5679999999999998</v>
      </c>
      <c r="P471" s="134">
        <v>124.6</v>
      </c>
      <c r="Q471" s="134">
        <f t="shared" si="15"/>
        <v>56.517609301999997</v>
      </c>
      <c r="R471" s="136">
        <f>Q471/(O471^2)</f>
        <v>22.987495974170923</v>
      </c>
      <c r="T471" s="134">
        <f>IF(AND($R471&gt;=35,$R471&lt;40),1,0)</f>
        <v>0</v>
      </c>
      <c r="U471" s="134">
        <f>IF($R471&gt;40,1,0)</f>
        <v>0</v>
      </c>
      <c r="V471" s="134">
        <f>E471+T471+U471</f>
        <v>0</v>
      </c>
    </row>
    <row r="472" spans="1:22" x14ac:dyDescent="0.2">
      <c r="A472" s="128">
        <v>10952</v>
      </c>
      <c r="B472" s="129">
        <v>39</v>
      </c>
      <c r="C472" s="129">
        <v>0</v>
      </c>
      <c r="D472" s="129">
        <v>0</v>
      </c>
      <c r="E472" s="129">
        <f>IF(AND($R472&gt;=30,$R472&lt;35),1,0)</f>
        <v>0</v>
      </c>
      <c r="F472" s="132">
        <v>5662.2300000000005</v>
      </c>
      <c r="G472" s="32"/>
      <c r="H472" s="32"/>
      <c r="I472" s="129">
        <v>0</v>
      </c>
      <c r="J472" s="130">
        <v>0</v>
      </c>
      <c r="K472" s="130">
        <v>0</v>
      </c>
      <c r="L472" s="130">
        <v>1</v>
      </c>
      <c r="N472" s="129">
        <v>181.1</v>
      </c>
      <c r="O472" s="129">
        <f t="shared" si="14"/>
        <v>1.8109999999999999</v>
      </c>
      <c r="P472" s="129">
        <v>256</v>
      </c>
      <c r="Q472" s="129">
        <f t="shared" si="15"/>
        <v>116.11964672000001</v>
      </c>
      <c r="R472" s="131">
        <f>Q472/(O472^2)</f>
        <v>35.405342930084608</v>
      </c>
      <c r="T472" s="129">
        <f>IF(AND($R472&gt;=35,$R472&lt;40),1,0)</f>
        <v>1</v>
      </c>
      <c r="U472" s="129">
        <f>IF($R472&gt;40,1,0)</f>
        <v>0</v>
      </c>
      <c r="V472" s="129">
        <f>E472+T472+U472</f>
        <v>1</v>
      </c>
    </row>
    <row r="473" spans="1:22" x14ac:dyDescent="0.2">
      <c r="A473" s="133">
        <v>10953</v>
      </c>
      <c r="B473" s="134">
        <v>48</v>
      </c>
      <c r="C473" s="134">
        <v>0</v>
      </c>
      <c r="D473" s="134">
        <v>0</v>
      </c>
      <c r="E473" s="134">
        <f>IF(AND($R473&gt;=30,$R473&lt;35),1,0)</f>
        <v>1</v>
      </c>
      <c r="F473" s="137">
        <v>8280.630000000001</v>
      </c>
      <c r="G473" s="32"/>
      <c r="H473" s="32"/>
      <c r="I473" s="134">
        <v>0</v>
      </c>
      <c r="J473" s="135">
        <v>0</v>
      </c>
      <c r="K473" s="135">
        <v>0</v>
      </c>
      <c r="L473" s="135">
        <v>1</v>
      </c>
      <c r="N473" s="134">
        <v>157.6</v>
      </c>
      <c r="O473" s="134">
        <f t="shared" si="14"/>
        <v>1.5759999999999998</v>
      </c>
      <c r="P473" s="134">
        <v>178.29999999999998</v>
      </c>
      <c r="Q473" s="134">
        <f t="shared" si="15"/>
        <v>80.875519570999998</v>
      </c>
      <c r="R473" s="136">
        <f>Q473/(O473^2)</f>
        <v>32.561519062508061</v>
      </c>
      <c r="T473" s="134">
        <f>IF(AND($R473&gt;=35,$R473&lt;40),1,0)</f>
        <v>0</v>
      </c>
      <c r="U473" s="134">
        <f>IF($R473&gt;40,1,0)</f>
        <v>0</v>
      </c>
      <c r="V473" s="134">
        <f>E473+T473+U473</f>
        <v>1</v>
      </c>
    </row>
    <row r="474" spans="1:22" x14ac:dyDescent="0.2">
      <c r="A474" s="128">
        <v>10955</v>
      </c>
      <c r="B474" s="129">
        <v>27</v>
      </c>
      <c r="C474" s="129">
        <v>0</v>
      </c>
      <c r="D474" s="129">
        <v>1</v>
      </c>
      <c r="E474" s="129">
        <f>IF(AND($R474&gt;=30,$R474&lt;35),1,0)</f>
        <v>0</v>
      </c>
      <c r="F474" s="132">
        <v>3578</v>
      </c>
      <c r="G474" s="32"/>
      <c r="H474" s="32"/>
      <c r="I474" s="129">
        <v>0</v>
      </c>
      <c r="J474" s="130">
        <v>0</v>
      </c>
      <c r="K474" s="130">
        <v>1</v>
      </c>
      <c r="L474" s="130">
        <v>0</v>
      </c>
      <c r="N474" s="129">
        <v>170.7</v>
      </c>
      <c r="O474" s="129">
        <f t="shared" si="14"/>
        <v>1.7069999999999999</v>
      </c>
      <c r="P474" s="129">
        <v>229.4</v>
      </c>
      <c r="Q474" s="129">
        <f t="shared" si="15"/>
        <v>104.05408967800001</v>
      </c>
      <c r="R474" s="131">
        <f>Q474/(O474^2)</f>
        <v>35.71018596982892</v>
      </c>
      <c r="T474" s="129">
        <f>IF(AND($R474&gt;=35,$R474&lt;40),1,0)</f>
        <v>1</v>
      </c>
      <c r="U474" s="129">
        <f>IF($R474&gt;40,1,0)</f>
        <v>0</v>
      </c>
      <c r="V474" s="129">
        <f>E474+T474+U474</f>
        <v>1</v>
      </c>
    </row>
    <row r="475" spans="1:22" x14ac:dyDescent="0.2">
      <c r="A475" s="133">
        <v>10959</v>
      </c>
      <c r="B475" s="134">
        <v>31</v>
      </c>
      <c r="C475" s="134">
        <v>0</v>
      </c>
      <c r="D475" s="134">
        <v>0</v>
      </c>
      <c r="E475" s="134">
        <f>IF(AND($R475&gt;=30,$R475&lt;35),1,0)</f>
        <v>0</v>
      </c>
      <c r="F475" s="137">
        <v>3761.3</v>
      </c>
      <c r="G475" s="32"/>
      <c r="H475" s="32"/>
      <c r="I475" s="134">
        <v>0</v>
      </c>
      <c r="J475" s="135">
        <v>0</v>
      </c>
      <c r="K475" s="135">
        <v>1</v>
      </c>
      <c r="L475" s="135">
        <v>0</v>
      </c>
      <c r="N475" s="134">
        <v>165.6</v>
      </c>
      <c r="O475" s="134">
        <f t="shared" si="14"/>
        <v>1.6559999999999999</v>
      </c>
      <c r="P475" s="134">
        <v>221.6</v>
      </c>
      <c r="Q475" s="134">
        <f t="shared" si="15"/>
        <v>100.516069192</v>
      </c>
      <c r="R475" s="136">
        <f>Q475/(O475^2)</f>
        <v>36.653447714649118</v>
      </c>
      <c r="T475" s="134">
        <f>IF(AND($R475&gt;=35,$R475&lt;40),1,0)</f>
        <v>1</v>
      </c>
      <c r="U475" s="134">
        <f>IF($R475&gt;40,1,0)</f>
        <v>0</v>
      </c>
      <c r="V475" s="134">
        <f>E475+T475+U475</f>
        <v>1</v>
      </c>
    </row>
    <row r="476" spans="1:22" x14ac:dyDescent="0.2">
      <c r="A476" s="128">
        <v>10960</v>
      </c>
      <c r="B476" s="129">
        <v>18</v>
      </c>
      <c r="C476" s="129">
        <v>0</v>
      </c>
      <c r="D476" s="129">
        <v>1</v>
      </c>
      <c r="E476" s="129">
        <f>IF(AND($R476&gt;=30,$R476&lt;35),1,0)</f>
        <v>0</v>
      </c>
      <c r="F476" s="132">
        <v>2219.4500000000003</v>
      </c>
      <c r="G476" s="32"/>
      <c r="H476" s="32"/>
      <c r="I476" s="129">
        <v>0</v>
      </c>
      <c r="J476" s="130">
        <v>0</v>
      </c>
      <c r="K476" s="130">
        <v>0</v>
      </c>
      <c r="L476" s="130">
        <v>1</v>
      </c>
      <c r="N476" s="129">
        <v>186.6</v>
      </c>
      <c r="O476" s="129">
        <f t="shared" si="14"/>
        <v>1.8659999999999999</v>
      </c>
      <c r="P476" s="129">
        <v>214.4</v>
      </c>
      <c r="Q476" s="129">
        <f t="shared" si="15"/>
        <v>97.250204128000007</v>
      </c>
      <c r="R476" s="131">
        <f>Q476/(O476^2)</f>
        <v>27.929762503604302</v>
      </c>
      <c r="T476" s="129">
        <f>IF(AND($R476&gt;=35,$R476&lt;40),1,0)</f>
        <v>0</v>
      </c>
      <c r="U476" s="129">
        <f>IF($R476&gt;40,1,0)</f>
        <v>0</v>
      </c>
      <c r="V476" s="129">
        <f>E476+T476+U476</f>
        <v>0</v>
      </c>
    </row>
    <row r="477" spans="1:22" x14ac:dyDescent="0.2">
      <c r="A477" s="133">
        <v>10962</v>
      </c>
      <c r="B477" s="134">
        <v>49</v>
      </c>
      <c r="C477" s="134">
        <v>0</v>
      </c>
      <c r="D477" s="134">
        <v>1</v>
      </c>
      <c r="E477" s="134">
        <f>IF(AND($R477&gt;=30,$R477&lt;35),1,0)</f>
        <v>0</v>
      </c>
      <c r="F477" s="137">
        <v>9182.17</v>
      </c>
      <c r="G477" s="32"/>
      <c r="H477" s="32"/>
      <c r="I477" s="134">
        <v>0</v>
      </c>
      <c r="J477" s="135">
        <v>0</v>
      </c>
      <c r="K477" s="135">
        <v>1</v>
      </c>
      <c r="L477" s="135">
        <v>0</v>
      </c>
      <c r="N477" s="134">
        <v>175.2</v>
      </c>
      <c r="O477" s="134">
        <f t="shared" si="14"/>
        <v>1.7519999999999998</v>
      </c>
      <c r="P477" s="134">
        <v>165.9</v>
      </c>
      <c r="Q477" s="134">
        <f t="shared" si="15"/>
        <v>75.250974183000011</v>
      </c>
      <c r="R477" s="136">
        <f>Q477/(O477^2)</f>
        <v>24.515678814231883</v>
      </c>
      <c r="T477" s="134">
        <f>IF(AND($R477&gt;=35,$R477&lt;40),1,0)</f>
        <v>0</v>
      </c>
      <c r="U477" s="134">
        <f>IF($R477&gt;40,1,0)</f>
        <v>0</v>
      </c>
      <c r="V477" s="134">
        <f>E477+T477+U477</f>
        <v>0</v>
      </c>
    </row>
    <row r="478" spans="1:22" x14ac:dyDescent="0.2">
      <c r="A478" s="128">
        <v>10966</v>
      </c>
      <c r="B478" s="129">
        <v>47</v>
      </c>
      <c r="C478" s="129">
        <v>0</v>
      </c>
      <c r="D478" s="129">
        <v>1</v>
      </c>
      <c r="E478" s="129">
        <f>IF(AND($R478&gt;=30,$R478&lt;35),1,0)</f>
        <v>0</v>
      </c>
      <c r="F478" s="132">
        <v>8930.94</v>
      </c>
      <c r="G478" s="32"/>
      <c r="H478" s="32"/>
      <c r="I478" s="129">
        <v>0</v>
      </c>
      <c r="J478" s="130">
        <v>0</v>
      </c>
      <c r="K478" s="130">
        <v>0</v>
      </c>
      <c r="L478" s="130">
        <v>0</v>
      </c>
      <c r="N478" s="129">
        <v>174.6</v>
      </c>
      <c r="O478" s="129">
        <f t="shared" si="14"/>
        <v>1.746</v>
      </c>
      <c r="P478" s="129">
        <v>269.90000000000003</v>
      </c>
      <c r="Q478" s="129">
        <f t="shared" si="15"/>
        <v>122.42458066300001</v>
      </c>
      <c r="R478" s="131">
        <f>Q478/(O478^2)</f>
        <v>40.158746309023805</v>
      </c>
      <c r="T478" s="129">
        <f>IF(AND($R478&gt;=35,$R478&lt;40),1,0)</f>
        <v>0</v>
      </c>
      <c r="U478" s="129">
        <f>IF($R478&gt;40,1,0)</f>
        <v>1</v>
      </c>
      <c r="V478" s="129">
        <f>E478+T478+U478</f>
        <v>1</v>
      </c>
    </row>
    <row r="479" spans="1:22" x14ac:dyDescent="0.2">
      <c r="A479" s="133">
        <v>10968</v>
      </c>
      <c r="B479" s="134">
        <v>50</v>
      </c>
      <c r="C479" s="134">
        <v>0</v>
      </c>
      <c r="D479" s="134">
        <v>2</v>
      </c>
      <c r="E479" s="134">
        <f>IF(AND($R479&gt;=30,$R479&lt;35),1,0)</f>
        <v>1</v>
      </c>
      <c r="F479" s="137">
        <v>10493.95</v>
      </c>
      <c r="G479" s="32"/>
      <c r="H479" s="32"/>
      <c r="I479" s="134">
        <v>0</v>
      </c>
      <c r="J479" s="135">
        <v>0</v>
      </c>
      <c r="K479" s="135">
        <v>0</v>
      </c>
      <c r="L479" s="135">
        <v>0</v>
      </c>
      <c r="N479" s="134">
        <v>157.69999999999999</v>
      </c>
      <c r="O479" s="134">
        <f t="shared" si="14"/>
        <v>1.577</v>
      </c>
      <c r="P479" s="134">
        <v>174.9</v>
      </c>
      <c r="Q479" s="134">
        <f t="shared" si="15"/>
        <v>79.333305513000013</v>
      </c>
      <c r="R479" s="136">
        <f>Q479/(O479^2)</f>
        <v>31.900108733703302</v>
      </c>
      <c r="T479" s="134">
        <f>IF(AND($R479&gt;=35,$R479&lt;40),1,0)</f>
        <v>0</v>
      </c>
      <c r="U479" s="134">
        <f>IF($R479&gt;40,1,0)</f>
        <v>0</v>
      </c>
      <c r="V479" s="134">
        <f>E479+T479+U479</f>
        <v>1</v>
      </c>
    </row>
    <row r="480" spans="1:22" x14ac:dyDescent="0.2">
      <c r="A480" s="128">
        <v>10970</v>
      </c>
      <c r="B480" s="129">
        <v>52</v>
      </c>
      <c r="C480" s="129">
        <v>0</v>
      </c>
      <c r="D480" s="129">
        <v>0</v>
      </c>
      <c r="E480" s="129">
        <f>IF(AND($R480&gt;=30,$R480&lt;35),1,0)</f>
        <v>0</v>
      </c>
      <c r="F480" s="132">
        <v>27118</v>
      </c>
      <c r="G480" s="32"/>
      <c r="H480" s="32"/>
      <c r="I480" s="129">
        <v>0</v>
      </c>
      <c r="J480" s="130">
        <v>0</v>
      </c>
      <c r="K480" s="130">
        <v>0</v>
      </c>
      <c r="L480" s="130">
        <v>1</v>
      </c>
      <c r="N480" s="129">
        <v>164.1</v>
      </c>
      <c r="O480" s="129">
        <f t="shared" si="14"/>
        <v>1.641</v>
      </c>
      <c r="P480" s="129">
        <v>113.3</v>
      </c>
      <c r="Q480" s="129">
        <f t="shared" si="15"/>
        <v>51.392015521000005</v>
      </c>
      <c r="R480" s="131">
        <f>Q480/(O480^2)</f>
        <v>19.084399021345543</v>
      </c>
      <c r="T480" s="129">
        <f>IF(AND($R480&gt;=35,$R480&lt;40),1,0)</f>
        <v>0</v>
      </c>
      <c r="U480" s="129">
        <f>IF($R480&gt;40,1,0)</f>
        <v>0</v>
      </c>
      <c r="V480" s="129">
        <f>E480+T480+U480</f>
        <v>0</v>
      </c>
    </row>
    <row r="481" spans="1:22" x14ac:dyDescent="0.2">
      <c r="A481" s="133">
        <v>10972</v>
      </c>
      <c r="B481" s="134">
        <v>54</v>
      </c>
      <c r="C481" s="134">
        <v>0</v>
      </c>
      <c r="D481" s="134">
        <v>3</v>
      </c>
      <c r="E481" s="134">
        <f>IF(AND($R481&gt;=30,$R481&lt;35),1,0)</f>
        <v>0</v>
      </c>
      <c r="F481" s="137">
        <v>12105.32</v>
      </c>
      <c r="G481" s="32"/>
      <c r="H481" s="32"/>
      <c r="I481" s="134">
        <v>0</v>
      </c>
      <c r="J481" s="135">
        <v>0</v>
      </c>
      <c r="K481" s="135">
        <v>1</v>
      </c>
      <c r="L481" s="135">
        <v>0</v>
      </c>
      <c r="N481" s="134">
        <v>180.2</v>
      </c>
      <c r="O481" s="134">
        <f t="shared" si="14"/>
        <v>1.8019999999999998</v>
      </c>
      <c r="P481" s="134">
        <v>192.1</v>
      </c>
      <c r="Q481" s="134">
        <f t="shared" si="15"/>
        <v>87.135094277000007</v>
      </c>
      <c r="R481" s="136">
        <f>Q481/(O481^2)</f>
        <v>26.83388363558311</v>
      </c>
      <c r="T481" s="134">
        <f>IF(AND($R481&gt;=35,$R481&lt;40),1,0)</f>
        <v>0</v>
      </c>
      <c r="U481" s="134">
        <f>IF($R481&gt;40,1,0)</f>
        <v>0</v>
      </c>
      <c r="V481" s="134">
        <f>E481+T481+U481</f>
        <v>0</v>
      </c>
    </row>
    <row r="482" spans="1:22" x14ac:dyDescent="0.2">
      <c r="A482" s="128">
        <v>10973</v>
      </c>
      <c r="B482" s="129">
        <v>32</v>
      </c>
      <c r="C482" s="129">
        <v>0</v>
      </c>
      <c r="D482" s="129">
        <v>1</v>
      </c>
      <c r="E482" s="129">
        <f>IF(AND($R482&gt;=30,$R482&lt;35),1,0)</f>
        <v>0</v>
      </c>
      <c r="F482" s="132">
        <v>17626.239999999998</v>
      </c>
      <c r="G482" s="32"/>
      <c r="H482" s="32"/>
      <c r="I482" s="129">
        <v>0</v>
      </c>
      <c r="J482" s="130">
        <v>0</v>
      </c>
      <c r="K482" s="130">
        <v>0</v>
      </c>
      <c r="L482" s="130">
        <v>1</v>
      </c>
      <c r="N482" s="129">
        <v>154.4</v>
      </c>
      <c r="O482" s="129">
        <f t="shared" si="14"/>
        <v>1.544</v>
      </c>
      <c r="P482" s="129">
        <v>208.5</v>
      </c>
      <c r="Q482" s="129">
        <f t="shared" si="15"/>
        <v>94.574009145000005</v>
      </c>
      <c r="R482" s="131">
        <f>Q482/(O482^2)</f>
        <v>39.671370852657112</v>
      </c>
      <c r="T482" s="129">
        <f>IF(AND($R482&gt;=35,$R482&lt;40),1,0)</f>
        <v>1</v>
      </c>
      <c r="U482" s="129">
        <f>IF($R482&gt;40,1,0)</f>
        <v>0</v>
      </c>
      <c r="V482" s="129">
        <f>E482+T482+U482</f>
        <v>1</v>
      </c>
    </row>
    <row r="483" spans="1:22" x14ac:dyDescent="0.2">
      <c r="A483" s="133">
        <v>10976</v>
      </c>
      <c r="B483" s="134">
        <v>38</v>
      </c>
      <c r="C483" s="134">
        <v>0</v>
      </c>
      <c r="D483" s="134">
        <v>2</v>
      </c>
      <c r="E483" s="134">
        <f>IF(AND($R483&gt;=30,$R483&lt;35),1,0)</f>
        <v>0</v>
      </c>
      <c r="F483" s="137">
        <v>6571.55</v>
      </c>
      <c r="G483" s="32"/>
      <c r="H483" s="32"/>
      <c r="I483" s="134">
        <v>0</v>
      </c>
      <c r="J483" s="135">
        <v>0</v>
      </c>
      <c r="K483" s="135">
        <v>1</v>
      </c>
      <c r="L483" s="135">
        <v>0</v>
      </c>
      <c r="N483" s="134">
        <v>179.7</v>
      </c>
      <c r="O483" s="134">
        <f t="shared" si="14"/>
        <v>1.7969999999999999</v>
      </c>
      <c r="P483" s="134">
        <v>252.9</v>
      </c>
      <c r="Q483" s="134">
        <f t="shared" si="15"/>
        <v>114.71351037300001</v>
      </c>
      <c r="R483" s="136">
        <f>Q483/(O483^2)</f>
        <v>35.523718152959447</v>
      </c>
      <c r="T483" s="134">
        <f>IF(AND($R483&gt;=35,$R483&lt;40),1,0)</f>
        <v>1</v>
      </c>
      <c r="U483" s="134">
        <f>IF($R483&gt;40,1,0)</f>
        <v>0</v>
      </c>
      <c r="V483" s="134">
        <f>E483+T483+U483</f>
        <v>1</v>
      </c>
    </row>
    <row r="484" spans="1:22" x14ac:dyDescent="0.2">
      <c r="A484" s="128">
        <v>10979</v>
      </c>
      <c r="B484" s="129">
        <v>58</v>
      </c>
      <c r="C484" s="129">
        <v>0</v>
      </c>
      <c r="D484" s="129">
        <v>0</v>
      </c>
      <c r="E484" s="129">
        <f>IF(AND($R484&gt;=30,$R484&lt;35),1,0)</f>
        <v>0</v>
      </c>
      <c r="F484" s="132">
        <v>11837.16</v>
      </c>
      <c r="G484" s="32"/>
      <c r="H484" s="32"/>
      <c r="I484" s="129">
        <v>0</v>
      </c>
      <c r="J484" s="130">
        <v>0</v>
      </c>
      <c r="K484" s="130">
        <v>1</v>
      </c>
      <c r="L484" s="130">
        <v>0</v>
      </c>
      <c r="N484" s="129">
        <v>177.6</v>
      </c>
      <c r="O484" s="129">
        <f t="shared" si="14"/>
        <v>1.776</v>
      </c>
      <c r="P484" s="129">
        <v>197.5</v>
      </c>
      <c r="Q484" s="129">
        <f t="shared" si="15"/>
        <v>89.584493074999997</v>
      </c>
      <c r="R484" s="131">
        <f>Q484/(O484^2)</f>
        <v>28.401868847838546</v>
      </c>
      <c r="T484" s="129">
        <f>IF(AND($R484&gt;=35,$R484&lt;40),1,0)</f>
        <v>0</v>
      </c>
      <c r="U484" s="129">
        <f>IF($R484&gt;40,1,0)</f>
        <v>0</v>
      </c>
      <c r="V484" s="129">
        <f>E484+T484+U484</f>
        <v>0</v>
      </c>
    </row>
    <row r="485" spans="1:22" x14ac:dyDescent="0.2">
      <c r="A485" s="133">
        <v>10980</v>
      </c>
      <c r="B485" s="134">
        <v>43</v>
      </c>
      <c r="C485" s="134">
        <v>1</v>
      </c>
      <c r="D485" s="134">
        <v>1</v>
      </c>
      <c r="E485" s="134">
        <f>IF(AND($R485&gt;=30,$R485&lt;35),1,0)</f>
        <v>0</v>
      </c>
      <c r="F485" s="137">
        <v>21771.35</v>
      </c>
      <c r="G485" s="32"/>
      <c r="H485" s="32"/>
      <c r="I485" s="134">
        <v>0</v>
      </c>
      <c r="J485" s="135">
        <v>1</v>
      </c>
      <c r="K485" s="135">
        <v>0</v>
      </c>
      <c r="L485" s="135">
        <v>0</v>
      </c>
      <c r="N485" s="134">
        <v>182.6</v>
      </c>
      <c r="O485" s="134">
        <f t="shared" si="14"/>
        <v>1.8259999999999998</v>
      </c>
      <c r="P485" s="134">
        <v>202.1</v>
      </c>
      <c r="Q485" s="134">
        <f t="shared" si="15"/>
        <v>91.671017977000005</v>
      </c>
      <c r="R485" s="136">
        <f>Q485/(O485^2)</f>
        <v>27.493530222753012</v>
      </c>
      <c r="T485" s="134">
        <f>IF(AND($R485&gt;=35,$R485&lt;40),1,0)</f>
        <v>0</v>
      </c>
      <c r="U485" s="134">
        <f>IF($R485&gt;40,1,0)</f>
        <v>0</v>
      </c>
      <c r="V485" s="134">
        <f>E485+T485+U485</f>
        <v>0</v>
      </c>
    </row>
    <row r="486" spans="1:22" x14ac:dyDescent="0.2">
      <c r="A486" s="128">
        <v>10985</v>
      </c>
      <c r="B486" s="129">
        <v>60</v>
      </c>
      <c r="C486" s="129">
        <v>0</v>
      </c>
      <c r="D486" s="129">
        <v>0</v>
      </c>
      <c r="E486" s="129">
        <f>IF(AND($R486&gt;=30,$R486&lt;35),1,0)</f>
        <v>0</v>
      </c>
      <c r="F486" s="132">
        <v>13012.210000000001</v>
      </c>
      <c r="G486" s="32"/>
      <c r="H486" s="32"/>
      <c r="I486" s="129">
        <v>0</v>
      </c>
      <c r="J486" s="130">
        <v>0</v>
      </c>
      <c r="K486" s="130">
        <v>0</v>
      </c>
      <c r="L486" s="130">
        <v>0</v>
      </c>
      <c r="N486" s="129">
        <v>158.4</v>
      </c>
      <c r="O486" s="129">
        <f t="shared" si="14"/>
        <v>1.5840000000000001</v>
      </c>
      <c r="P486" s="129">
        <v>153.79999999999998</v>
      </c>
      <c r="Q486" s="129">
        <f t="shared" si="15"/>
        <v>69.762506505999994</v>
      </c>
      <c r="R486" s="131">
        <f>Q486/(O486^2)</f>
        <v>27.804284362724463</v>
      </c>
      <c r="T486" s="129">
        <f>IF(AND($R486&gt;=35,$R486&lt;40),1,0)</f>
        <v>0</v>
      </c>
      <c r="U486" s="129">
        <f>IF($R486&gt;40,1,0)</f>
        <v>0</v>
      </c>
      <c r="V486" s="129">
        <f>E486+T486+U486</f>
        <v>0</v>
      </c>
    </row>
    <row r="487" spans="1:22" x14ac:dyDescent="0.2">
      <c r="A487" s="133">
        <v>10986</v>
      </c>
      <c r="B487" s="134">
        <v>62</v>
      </c>
      <c r="C487" s="134">
        <v>0</v>
      </c>
      <c r="D487" s="134">
        <v>2</v>
      </c>
      <c r="E487" s="134">
        <f>IF(AND($R487&gt;=30,$R487&lt;35),1,0)</f>
        <v>1</v>
      </c>
      <c r="F487" s="137">
        <v>15230.33</v>
      </c>
      <c r="G487" s="32"/>
      <c r="H487" s="32"/>
      <c r="I487" s="134">
        <v>0</v>
      </c>
      <c r="J487" s="135">
        <v>1</v>
      </c>
      <c r="K487" s="135">
        <v>0</v>
      </c>
      <c r="L487" s="135">
        <v>0</v>
      </c>
      <c r="N487" s="134">
        <v>158.19999999999999</v>
      </c>
      <c r="O487" s="134">
        <f t="shared" si="14"/>
        <v>1.5819999999999999</v>
      </c>
      <c r="P487" s="134">
        <v>182.9</v>
      </c>
      <c r="Q487" s="134">
        <f t="shared" si="15"/>
        <v>82.962044473000006</v>
      </c>
      <c r="R487" s="136">
        <f>Q487/(O487^2)</f>
        <v>33.148698966805775</v>
      </c>
      <c r="T487" s="134">
        <f>IF(AND($R487&gt;=35,$R487&lt;40),1,0)</f>
        <v>0</v>
      </c>
      <c r="U487" s="134">
        <f>IF($R487&gt;40,1,0)</f>
        <v>0</v>
      </c>
      <c r="V487" s="134">
        <f>E487+T487+U487</f>
        <v>1</v>
      </c>
    </row>
    <row r="488" spans="1:22" x14ac:dyDescent="0.2">
      <c r="A488" s="128">
        <v>10988</v>
      </c>
      <c r="B488" s="129">
        <v>28</v>
      </c>
      <c r="C488" s="129">
        <v>0</v>
      </c>
      <c r="D488" s="129">
        <v>1</v>
      </c>
      <c r="E488" s="129">
        <f>IF(AND($R488&gt;=30,$R488&lt;35),1,0)</f>
        <v>0</v>
      </c>
      <c r="F488" s="132">
        <v>4337.74</v>
      </c>
      <c r="G488" s="32"/>
      <c r="H488" s="32"/>
      <c r="I488" s="129">
        <v>0</v>
      </c>
      <c r="J488" s="130">
        <v>1</v>
      </c>
      <c r="K488" s="130">
        <v>0</v>
      </c>
      <c r="L488" s="130">
        <v>0</v>
      </c>
      <c r="N488" s="129">
        <v>162.4</v>
      </c>
      <c r="O488" s="129">
        <f t="shared" si="14"/>
        <v>1.6240000000000001</v>
      </c>
      <c r="P488" s="129">
        <v>233.5</v>
      </c>
      <c r="Q488" s="129">
        <f t="shared" si="15"/>
        <v>105.91381839500001</v>
      </c>
      <c r="R488" s="131">
        <f>Q488/(O488^2)</f>
        <v>40.158786003588418</v>
      </c>
      <c r="T488" s="129">
        <f>IF(AND($R488&gt;=35,$R488&lt;40),1,0)</f>
        <v>0</v>
      </c>
      <c r="U488" s="129">
        <f>IF($R488&gt;40,1,0)</f>
        <v>1</v>
      </c>
      <c r="V488" s="129">
        <f>E488+T488+U488</f>
        <v>1</v>
      </c>
    </row>
    <row r="489" spans="1:22" x14ac:dyDescent="0.2">
      <c r="A489" s="133">
        <v>10992</v>
      </c>
      <c r="B489" s="134">
        <v>24</v>
      </c>
      <c r="C489" s="134">
        <v>0</v>
      </c>
      <c r="D489" s="134">
        <v>0</v>
      </c>
      <c r="E489" s="134">
        <f>IF(AND($R489&gt;=30,$R489&lt;35),1,0)</f>
        <v>0</v>
      </c>
      <c r="F489" s="137">
        <v>2850.69</v>
      </c>
      <c r="G489" s="32"/>
      <c r="H489" s="32"/>
      <c r="I489" s="134">
        <v>0</v>
      </c>
      <c r="J489" s="135">
        <v>0</v>
      </c>
      <c r="K489" s="135">
        <v>0</v>
      </c>
      <c r="L489" s="135">
        <v>0</v>
      </c>
      <c r="N489" s="134">
        <v>167.9</v>
      </c>
      <c r="O489" s="134">
        <f t="shared" si="14"/>
        <v>1.679</v>
      </c>
      <c r="P489" s="134">
        <v>261.8</v>
      </c>
      <c r="Q489" s="134">
        <f t="shared" si="15"/>
        <v>118.75048246600001</v>
      </c>
      <c r="R489" s="136">
        <f>Q489/(O489^2)</f>
        <v>42.124425457451665</v>
      </c>
      <c r="T489" s="134">
        <f>IF(AND($R489&gt;=35,$R489&lt;40),1,0)</f>
        <v>0</v>
      </c>
      <c r="U489" s="134">
        <f>IF($R489&gt;40,1,0)</f>
        <v>1</v>
      </c>
      <c r="V489" s="134">
        <f>E489+T489+U489</f>
        <v>1</v>
      </c>
    </row>
    <row r="490" spans="1:22" x14ac:dyDescent="0.2">
      <c r="A490" s="128">
        <v>10993</v>
      </c>
      <c r="B490" s="129">
        <v>53</v>
      </c>
      <c r="C490" s="129">
        <v>0</v>
      </c>
      <c r="D490" s="129">
        <v>0</v>
      </c>
      <c r="E490" s="129">
        <f>IF(AND($R490&gt;=30,$R490&lt;35),1,0)</f>
        <v>0</v>
      </c>
      <c r="F490" s="132">
        <v>10564.89</v>
      </c>
      <c r="G490" s="32"/>
      <c r="H490" s="32"/>
      <c r="I490" s="129">
        <v>0</v>
      </c>
      <c r="J490" s="130">
        <v>1</v>
      </c>
      <c r="K490" s="130">
        <v>0</v>
      </c>
      <c r="L490" s="130">
        <v>0</v>
      </c>
      <c r="N490" s="129">
        <v>162.69999999999999</v>
      </c>
      <c r="O490" s="129">
        <f t="shared" si="14"/>
        <v>1.6269999999999998</v>
      </c>
      <c r="P490" s="129">
        <v>168.5</v>
      </c>
      <c r="Q490" s="129">
        <f t="shared" si="15"/>
        <v>76.430314344999999</v>
      </c>
      <c r="R490" s="131">
        <f>Q490/(O490^2)</f>
        <v>28.872908855216359</v>
      </c>
      <c r="T490" s="129">
        <f>IF(AND($R490&gt;=35,$R490&lt;40),1,0)</f>
        <v>0</v>
      </c>
      <c r="U490" s="129">
        <f>IF($R490&gt;40,1,0)</f>
        <v>0</v>
      </c>
      <c r="V490" s="129">
        <f>E490+T490+U490</f>
        <v>0</v>
      </c>
    </row>
    <row r="491" spans="1:22" x14ac:dyDescent="0.2">
      <c r="A491" s="133">
        <v>10994</v>
      </c>
      <c r="B491" s="134">
        <v>44</v>
      </c>
      <c r="C491" s="134">
        <v>1</v>
      </c>
      <c r="D491" s="134">
        <v>0</v>
      </c>
      <c r="E491" s="134">
        <f>IF(AND($R491&gt;=30,$R491&lt;35),1,0)</f>
        <v>0</v>
      </c>
      <c r="F491" s="137">
        <v>42983.46</v>
      </c>
      <c r="G491" s="32"/>
      <c r="H491" s="32"/>
      <c r="I491" s="134">
        <v>0</v>
      </c>
      <c r="J491" s="135">
        <v>0</v>
      </c>
      <c r="K491" s="135">
        <v>0</v>
      </c>
      <c r="L491" s="135">
        <v>0</v>
      </c>
      <c r="N491" s="134">
        <v>166.7</v>
      </c>
      <c r="O491" s="134">
        <f t="shared" si="14"/>
        <v>1.6669999999999998</v>
      </c>
      <c r="P491" s="134">
        <v>154.19999999999999</v>
      </c>
      <c r="Q491" s="134">
        <f t="shared" si="15"/>
        <v>69.943943453999992</v>
      </c>
      <c r="R491" s="136">
        <f>Q491/(O491^2)</f>
        <v>25.169750736355429</v>
      </c>
      <c r="T491" s="134">
        <f>IF(AND($R491&gt;=35,$R491&lt;40),1,0)</f>
        <v>0</v>
      </c>
      <c r="U491" s="134">
        <f>IF($R491&gt;40,1,0)</f>
        <v>0</v>
      </c>
      <c r="V491" s="134">
        <f>E491+T491+U491</f>
        <v>0</v>
      </c>
    </row>
    <row r="492" spans="1:22" x14ac:dyDescent="0.2">
      <c r="A492" s="128">
        <v>11000</v>
      </c>
      <c r="B492" s="129">
        <v>19</v>
      </c>
      <c r="C492" s="129">
        <v>0</v>
      </c>
      <c r="D492" s="129">
        <v>1</v>
      </c>
      <c r="E492" s="129">
        <f>IF(AND($R492&gt;=30,$R492&lt;35),1,0)</f>
        <v>1</v>
      </c>
      <c r="F492" s="132">
        <v>2331.5200000000004</v>
      </c>
      <c r="G492" s="32"/>
      <c r="H492" s="32"/>
      <c r="I492" s="129">
        <v>0</v>
      </c>
      <c r="J492" s="130">
        <v>0</v>
      </c>
      <c r="K492" s="130">
        <v>1</v>
      </c>
      <c r="L492" s="130">
        <v>0</v>
      </c>
      <c r="N492" s="129">
        <v>169.6</v>
      </c>
      <c r="O492" s="129">
        <f t="shared" si="14"/>
        <v>1.696</v>
      </c>
      <c r="P492" s="129">
        <v>207.79999999999998</v>
      </c>
      <c r="Q492" s="129">
        <f t="shared" si="15"/>
        <v>94.256494485999994</v>
      </c>
      <c r="R492" s="131">
        <f>Q492/(O492^2)</f>
        <v>32.768728336235093</v>
      </c>
      <c r="T492" s="129">
        <f>IF(AND($R492&gt;=35,$R492&lt;40),1,0)</f>
        <v>0</v>
      </c>
      <c r="U492" s="129">
        <f>IF($R492&gt;40,1,0)</f>
        <v>0</v>
      </c>
      <c r="V492" s="129">
        <f>E492+T492+U492</f>
        <v>1</v>
      </c>
    </row>
    <row r="493" spans="1:22" x14ac:dyDescent="0.2">
      <c r="A493" s="133">
        <v>11001</v>
      </c>
      <c r="B493" s="134">
        <v>46</v>
      </c>
      <c r="C493" s="134">
        <v>0</v>
      </c>
      <c r="D493" s="134">
        <v>2</v>
      </c>
      <c r="E493" s="134">
        <f>IF(AND($R493&gt;=30,$R493&lt;35),1,0)</f>
        <v>0</v>
      </c>
      <c r="F493" s="137">
        <v>9411.01</v>
      </c>
      <c r="G493" s="32"/>
      <c r="H493" s="32"/>
      <c r="I493" s="134">
        <v>0</v>
      </c>
      <c r="J493" s="135">
        <v>1</v>
      </c>
      <c r="K493" s="135">
        <v>0</v>
      </c>
      <c r="L493" s="135">
        <v>0</v>
      </c>
      <c r="N493" s="134">
        <v>156.4</v>
      </c>
      <c r="O493" s="134">
        <f t="shared" si="14"/>
        <v>1.5640000000000001</v>
      </c>
      <c r="P493" s="134">
        <v>144.5</v>
      </c>
      <c r="Q493" s="134">
        <f t="shared" si="15"/>
        <v>65.544097465000007</v>
      </c>
      <c r="R493" s="136">
        <f>Q493/(O493^2)</f>
        <v>26.795390477315689</v>
      </c>
      <c r="T493" s="134">
        <f>IF(AND($R493&gt;=35,$R493&lt;40),1,0)</f>
        <v>0</v>
      </c>
      <c r="U493" s="134">
        <f>IF($R493&gt;40,1,0)</f>
        <v>0</v>
      </c>
      <c r="V493" s="134">
        <f>E493+T493+U493</f>
        <v>0</v>
      </c>
    </row>
    <row r="494" spans="1:22" x14ac:dyDescent="0.2">
      <c r="A494" s="128">
        <v>11002</v>
      </c>
      <c r="B494" s="129">
        <v>18</v>
      </c>
      <c r="C494" s="129">
        <v>0</v>
      </c>
      <c r="D494" s="129">
        <v>2</v>
      </c>
      <c r="E494" s="129">
        <f>IF(AND($R494&gt;=30,$R494&lt;35),1,0)</f>
        <v>0</v>
      </c>
      <c r="F494" s="132">
        <v>2801.26</v>
      </c>
      <c r="G494" s="32"/>
      <c r="H494" s="32"/>
      <c r="I494" s="129">
        <v>0</v>
      </c>
      <c r="J494" s="130">
        <v>0</v>
      </c>
      <c r="K494" s="130">
        <v>0</v>
      </c>
      <c r="L494" s="130">
        <v>1</v>
      </c>
      <c r="N494" s="129">
        <v>162.6</v>
      </c>
      <c r="O494" s="129">
        <f t="shared" si="14"/>
        <v>1.6259999999999999</v>
      </c>
      <c r="P494" s="129">
        <v>276.20000000000005</v>
      </c>
      <c r="Q494" s="129">
        <f t="shared" si="15"/>
        <v>125.28221259400003</v>
      </c>
      <c r="R494" s="131">
        <f>Q494/(O494^2)</f>
        <v>47.385812569878482</v>
      </c>
      <c r="T494" s="129">
        <f>IF(AND($R494&gt;=35,$R494&lt;40),1,0)</f>
        <v>0</v>
      </c>
      <c r="U494" s="129">
        <f>IF($R494&gt;40,1,0)</f>
        <v>1</v>
      </c>
      <c r="V494" s="129">
        <f>E494+T494+U494</f>
        <v>1</v>
      </c>
    </row>
    <row r="495" spans="1:22" x14ac:dyDescent="0.2">
      <c r="A495" s="133">
        <v>11003</v>
      </c>
      <c r="B495" s="134">
        <v>45</v>
      </c>
      <c r="C495" s="134">
        <v>1</v>
      </c>
      <c r="D495" s="134">
        <v>1</v>
      </c>
      <c r="E495" s="134">
        <f>IF(AND($R495&gt;=30,$R495&lt;35),1,0)</f>
        <v>0</v>
      </c>
      <c r="F495" s="137">
        <v>39725.520000000004</v>
      </c>
      <c r="G495" s="32"/>
      <c r="H495" s="32"/>
      <c r="I495" s="134">
        <v>0</v>
      </c>
      <c r="J495" s="135">
        <v>0</v>
      </c>
      <c r="K495" s="135">
        <v>0</v>
      </c>
      <c r="L495" s="135">
        <v>0</v>
      </c>
      <c r="N495" s="134">
        <v>170.1</v>
      </c>
      <c r="O495" s="134">
        <f t="shared" si="14"/>
        <v>1.7009999999999998</v>
      </c>
      <c r="P495" s="134">
        <v>252.5</v>
      </c>
      <c r="Q495" s="134">
        <f t="shared" si="15"/>
        <v>114.53207342500001</v>
      </c>
      <c r="R495" s="136">
        <f>Q495/(O495^2)</f>
        <v>39.583892251713479</v>
      </c>
      <c r="T495" s="134">
        <f>IF(AND($R495&gt;=35,$R495&lt;40),1,0)</f>
        <v>1</v>
      </c>
      <c r="U495" s="134">
        <f>IF($R495&gt;40,1,0)</f>
        <v>0</v>
      </c>
      <c r="V495" s="134">
        <f>E495+T495+U495</f>
        <v>1</v>
      </c>
    </row>
    <row r="496" spans="1:22" x14ac:dyDescent="0.2">
      <c r="A496" s="128">
        <v>11005</v>
      </c>
      <c r="B496" s="129">
        <v>24</v>
      </c>
      <c r="C496" s="129">
        <v>0</v>
      </c>
      <c r="D496" s="129">
        <v>0</v>
      </c>
      <c r="E496" s="129">
        <f>IF(AND($R496&gt;=30,$R496&lt;35),1,0)</f>
        <v>0</v>
      </c>
      <c r="F496" s="132">
        <v>2855.44</v>
      </c>
      <c r="G496" s="32"/>
      <c r="H496" s="32"/>
      <c r="I496" s="129">
        <v>0</v>
      </c>
      <c r="J496" s="130">
        <v>0</v>
      </c>
      <c r="K496" s="130">
        <v>0</v>
      </c>
      <c r="L496" s="130">
        <v>0</v>
      </c>
      <c r="N496" s="129">
        <v>157</v>
      </c>
      <c r="O496" s="129">
        <f t="shared" si="14"/>
        <v>1.57</v>
      </c>
      <c r="P496" s="129">
        <v>155.79999999999998</v>
      </c>
      <c r="Q496" s="129">
        <f t="shared" si="15"/>
        <v>70.669691245999999</v>
      </c>
      <c r="R496" s="131">
        <f>Q496/(O496^2)</f>
        <v>28.670409041340417</v>
      </c>
      <c r="T496" s="129">
        <f>IF(AND($R496&gt;=35,$R496&lt;40),1,0)</f>
        <v>0</v>
      </c>
      <c r="U496" s="129">
        <f>IF($R496&gt;40,1,0)</f>
        <v>0</v>
      </c>
      <c r="V496" s="129">
        <f>E496+T496+U496</f>
        <v>0</v>
      </c>
    </row>
    <row r="497" spans="1:22" x14ac:dyDescent="0.2">
      <c r="A497" s="133">
        <v>11006</v>
      </c>
      <c r="B497" s="134">
        <v>60</v>
      </c>
      <c r="C497" s="134">
        <v>0</v>
      </c>
      <c r="D497" s="134">
        <v>0</v>
      </c>
      <c r="E497" s="134">
        <f>IF(AND($R497&gt;=30,$R497&lt;35),1,0)</f>
        <v>1</v>
      </c>
      <c r="F497" s="137">
        <v>13217.1</v>
      </c>
      <c r="G497" s="32"/>
      <c r="H497" s="32"/>
      <c r="I497" s="134">
        <v>0</v>
      </c>
      <c r="J497" s="135">
        <v>1</v>
      </c>
      <c r="K497" s="135">
        <v>0</v>
      </c>
      <c r="L497" s="135">
        <v>0</v>
      </c>
      <c r="N497" s="134">
        <v>158.1</v>
      </c>
      <c r="O497" s="134">
        <f t="shared" si="14"/>
        <v>1.581</v>
      </c>
      <c r="P497" s="134">
        <v>185.7</v>
      </c>
      <c r="Q497" s="134">
        <f t="shared" si="15"/>
        <v>84.232103108999993</v>
      </c>
      <c r="R497" s="136">
        <f>Q497/(O497^2)</f>
        <v>33.698758745635729</v>
      </c>
      <c r="T497" s="134">
        <f>IF(AND($R497&gt;=35,$R497&lt;40),1,0)</f>
        <v>0</v>
      </c>
      <c r="U497" s="134">
        <f>IF($R497&gt;40,1,0)</f>
        <v>0</v>
      </c>
      <c r="V497" s="134">
        <f>E497+T497+U497</f>
        <v>1</v>
      </c>
    </row>
    <row r="498" spans="1:22" x14ac:dyDescent="0.2">
      <c r="A498" s="128">
        <v>11007</v>
      </c>
      <c r="B498" s="129">
        <v>23</v>
      </c>
      <c r="C498" s="129">
        <v>0</v>
      </c>
      <c r="D498" s="129">
        <v>2</v>
      </c>
      <c r="E498" s="129">
        <f>IF(AND($R498&gt;=30,$R498&lt;35),1,0)</f>
        <v>1</v>
      </c>
      <c r="F498" s="132">
        <v>3500.6200000000003</v>
      </c>
      <c r="G498" s="32"/>
      <c r="H498" s="32"/>
      <c r="I498" s="129">
        <v>0</v>
      </c>
      <c r="J498" s="130">
        <v>0</v>
      </c>
      <c r="K498" s="130">
        <v>0</v>
      </c>
      <c r="L498" s="130">
        <v>1</v>
      </c>
      <c r="N498" s="129">
        <v>182.2</v>
      </c>
      <c r="O498" s="129">
        <f t="shared" si="14"/>
        <v>1.8219999999999998</v>
      </c>
      <c r="P498" s="129">
        <v>230.1</v>
      </c>
      <c r="Q498" s="129">
        <f t="shared" si="15"/>
        <v>104.37160433700001</v>
      </c>
      <c r="R498" s="131">
        <f>Q498/(O498^2)</f>
        <v>31.440222725114808</v>
      </c>
      <c r="T498" s="129">
        <f>IF(AND($R498&gt;=35,$R498&lt;40),1,0)</f>
        <v>0</v>
      </c>
      <c r="U498" s="129">
        <f>IF($R498&gt;40,1,0)</f>
        <v>0</v>
      </c>
      <c r="V498" s="129">
        <f>E498+T498+U498</f>
        <v>1</v>
      </c>
    </row>
    <row r="499" spans="1:22" x14ac:dyDescent="0.2">
      <c r="A499" s="133">
        <v>11009</v>
      </c>
      <c r="B499" s="134">
        <v>22</v>
      </c>
      <c r="C499" s="134">
        <v>0</v>
      </c>
      <c r="D499" s="134">
        <v>3</v>
      </c>
      <c r="E499" s="134">
        <f>IF(AND($R499&gt;=30,$R499&lt;35),1,0)</f>
        <v>0</v>
      </c>
      <c r="F499" s="137">
        <v>4296.2800000000007</v>
      </c>
      <c r="G499" s="32"/>
      <c r="H499" s="32"/>
      <c r="I499" s="134">
        <v>0</v>
      </c>
      <c r="J499" s="135">
        <v>0</v>
      </c>
      <c r="K499" s="135">
        <v>0</v>
      </c>
      <c r="L499" s="135">
        <v>0</v>
      </c>
      <c r="N499" s="134">
        <v>164.79999999999998</v>
      </c>
      <c r="O499" s="134">
        <f t="shared" si="14"/>
        <v>1.6479999999999999</v>
      </c>
      <c r="P499" s="134">
        <v>143</v>
      </c>
      <c r="Q499" s="134">
        <f t="shared" si="15"/>
        <v>64.86370891</v>
      </c>
      <c r="R499" s="136">
        <f>Q499/(O499^2)</f>
        <v>23.882916667894008</v>
      </c>
      <c r="T499" s="134">
        <f>IF(AND($R499&gt;=35,$R499&lt;40),1,0)</f>
        <v>0</v>
      </c>
      <c r="U499" s="134">
        <f>IF($R499&gt;40,1,0)</f>
        <v>0</v>
      </c>
      <c r="V499" s="134">
        <f>E499+T499+U499</f>
        <v>0</v>
      </c>
    </row>
    <row r="500" spans="1:22" x14ac:dyDescent="0.2">
      <c r="A500" s="128">
        <v>11012</v>
      </c>
      <c r="B500" s="129">
        <v>19</v>
      </c>
      <c r="C500" s="129">
        <v>0</v>
      </c>
      <c r="D500" s="129">
        <v>0</v>
      </c>
      <c r="E500" s="129">
        <f>IF(AND($R500&gt;=30,$R500&lt;35),1,0)</f>
        <v>1</v>
      </c>
      <c r="F500" s="132">
        <v>2138.0800000000004</v>
      </c>
      <c r="G500" s="32"/>
      <c r="H500" s="32"/>
      <c r="I500" s="129">
        <v>0</v>
      </c>
      <c r="J500" s="130">
        <v>0</v>
      </c>
      <c r="K500" s="130">
        <v>0</v>
      </c>
      <c r="L500" s="130">
        <v>0</v>
      </c>
      <c r="N500" s="129">
        <v>171.79999999999998</v>
      </c>
      <c r="O500" s="129">
        <f t="shared" si="14"/>
        <v>1.7179999999999997</v>
      </c>
      <c r="P500" s="129">
        <v>217.2</v>
      </c>
      <c r="Q500" s="129">
        <f t="shared" si="15"/>
        <v>98.520262763999995</v>
      </c>
      <c r="R500" s="131">
        <f>Q500/(O500^2)</f>
        <v>33.379455076089513</v>
      </c>
      <c r="T500" s="129">
        <f>IF(AND($R500&gt;=35,$R500&lt;40),1,0)</f>
        <v>0</v>
      </c>
      <c r="U500" s="129">
        <f>IF($R500&gt;40,1,0)</f>
        <v>0</v>
      </c>
      <c r="V500" s="129">
        <f>E500+T500+U500</f>
        <v>1</v>
      </c>
    </row>
    <row r="501" spans="1:22" x14ac:dyDescent="0.2">
      <c r="A501" s="133">
        <v>11015</v>
      </c>
      <c r="B501" s="134">
        <v>48</v>
      </c>
      <c r="C501" s="134">
        <v>0</v>
      </c>
      <c r="D501" s="134">
        <v>0</v>
      </c>
      <c r="E501" s="134">
        <f>IF(AND($R501&gt;=30,$R501&lt;35),1,0)</f>
        <v>1</v>
      </c>
      <c r="F501" s="137">
        <v>8671.2000000000007</v>
      </c>
      <c r="G501" s="32"/>
      <c r="H501" s="32"/>
      <c r="I501" s="134">
        <v>0</v>
      </c>
      <c r="J501" s="135">
        <v>0</v>
      </c>
      <c r="K501" s="135">
        <v>0</v>
      </c>
      <c r="L501" s="135">
        <v>0</v>
      </c>
      <c r="N501" s="134">
        <v>155.19999999999999</v>
      </c>
      <c r="O501" s="134">
        <f t="shared" si="14"/>
        <v>1.5519999999999998</v>
      </c>
      <c r="P501" s="134">
        <v>173.1</v>
      </c>
      <c r="Q501" s="134">
        <f t="shared" si="15"/>
        <v>78.516839247000007</v>
      </c>
      <c r="R501" s="136">
        <f>Q501/(O501^2)</f>
        <v>32.597130758698469</v>
      </c>
      <c r="T501" s="134">
        <f>IF(AND($R501&gt;=35,$R501&lt;40),1,0)</f>
        <v>0</v>
      </c>
      <c r="U501" s="134">
        <f>IF($R501&gt;40,1,0)</f>
        <v>0</v>
      </c>
      <c r="V501" s="134">
        <f>E501+T501+U501</f>
        <v>1</v>
      </c>
    </row>
    <row r="502" spans="1:22" x14ac:dyDescent="0.2">
      <c r="A502" s="128">
        <v>11017</v>
      </c>
      <c r="B502" s="129">
        <v>25</v>
      </c>
      <c r="C502" s="129">
        <v>0</v>
      </c>
      <c r="D502" s="129">
        <v>1</v>
      </c>
      <c r="E502" s="129">
        <f>IF(AND($R502&gt;=30,$R502&lt;35),1,0)</f>
        <v>0</v>
      </c>
      <c r="F502" s="132">
        <v>18218.169999999998</v>
      </c>
      <c r="G502" s="32"/>
      <c r="H502" s="32"/>
      <c r="I502" s="129">
        <v>0</v>
      </c>
      <c r="J502" s="130">
        <v>0</v>
      </c>
      <c r="K502" s="130">
        <v>0</v>
      </c>
      <c r="L502" s="130">
        <v>1</v>
      </c>
      <c r="N502" s="129">
        <v>155.9</v>
      </c>
      <c r="O502" s="129">
        <f t="shared" si="14"/>
        <v>1.5590000000000002</v>
      </c>
      <c r="P502" s="129">
        <v>116.3</v>
      </c>
      <c r="Q502" s="129">
        <f t="shared" si="15"/>
        <v>52.752792630999998</v>
      </c>
      <c r="R502" s="131">
        <f>Q502/(O502^2)</f>
        <v>21.704671886346773</v>
      </c>
      <c r="T502" s="129">
        <f>IF(AND($R502&gt;=35,$R502&lt;40),1,0)</f>
        <v>0</v>
      </c>
      <c r="U502" s="129">
        <f>IF($R502&gt;40,1,0)</f>
        <v>0</v>
      </c>
      <c r="V502" s="129">
        <f>E502+T502+U502</f>
        <v>0</v>
      </c>
    </row>
    <row r="503" spans="1:22" x14ac:dyDescent="0.2">
      <c r="A503" s="133">
        <v>11018</v>
      </c>
      <c r="B503" s="134">
        <v>32</v>
      </c>
      <c r="C503" s="134">
        <v>0</v>
      </c>
      <c r="D503" s="134">
        <v>0</v>
      </c>
      <c r="E503" s="134">
        <f>IF(AND($R503&gt;=30,$R503&lt;35),1,0)</f>
        <v>0</v>
      </c>
      <c r="F503" s="137">
        <v>4544.24</v>
      </c>
      <c r="G503" s="32"/>
      <c r="H503" s="32"/>
      <c r="I503" s="134">
        <v>0</v>
      </c>
      <c r="J503" s="135">
        <v>1</v>
      </c>
      <c r="K503" s="135">
        <v>0</v>
      </c>
      <c r="L503" s="135">
        <v>0</v>
      </c>
      <c r="N503" s="134">
        <v>154.29999999999998</v>
      </c>
      <c r="O503" s="134">
        <f t="shared" si="14"/>
        <v>1.5429999999999999</v>
      </c>
      <c r="P503" s="134">
        <v>116.19999999999999</v>
      </c>
      <c r="Q503" s="134">
        <f t="shared" si="15"/>
        <v>52.707433393999999</v>
      </c>
      <c r="R503" s="136">
        <f>Q503/(O503^2)</f>
        <v>22.138083261055193</v>
      </c>
      <c r="T503" s="134">
        <f>IF(AND($R503&gt;=35,$R503&lt;40),1,0)</f>
        <v>0</v>
      </c>
      <c r="U503" s="134">
        <f>IF($R503&gt;40,1,0)</f>
        <v>0</v>
      </c>
      <c r="V503" s="134">
        <f>E503+T503+U503</f>
        <v>0</v>
      </c>
    </row>
    <row r="504" spans="1:22" x14ac:dyDescent="0.2">
      <c r="A504" s="128">
        <v>11019</v>
      </c>
      <c r="B504" s="129">
        <v>63</v>
      </c>
      <c r="C504" s="129">
        <v>0</v>
      </c>
      <c r="D504" s="129">
        <v>0</v>
      </c>
      <c r="E504" s="129">
        <f>IF(AND($R504&gt;=30,$R504&lt;35),1,0)</f>
        <v>1</v>
      </c>
      <c r="F504" s="132">
        <v>14256.2</v>
      </c>
      <c r="G504" s="32"/>
      <c r="H504" s="32"/>
      <c r="I504" s="129">
        <v>0</v>
      </c>
      <c r="J504" s="130">
        <v>0</v>
      </c>
      <c r="K504" s="130">
        <v>0</v>
      </c>
      <c r="L504" s="130">
        <v>0</v>
      </c>
      <c r="N504" s="129">
        <v>154.9</v>
      </c>
      <c r="O504" s="129">
        <f t="shared" si="14"/>
        <v>1.5490000000000002</v>
      </c>
      <c r="P504" s="129">
        <v>168.1</v>
      </c>
      <c r="Q504" s="129">
        <f t="shared" si="15"/>
        <v>76.248877397000001</v>
      </c>
      <c r="R504" s="131">
        <f>Q504/(O504^2)</f>
        <v>31.778296915355117</v>
      </c>
      <c r="T504" s="129">
        <f>IF(AND($R504&gt;=35,$R504&lt;40),1,0)</f>
        <v>0</v>
      </c>
      <c r="U504" s="129">
        <f>IF($R504&gt;40,1,0)</f>
        <v>0</v>
      </c>
      <c r="V504" s="129">
        <f>E504+T504+U504</f>
        <v>1</v>
      </c>
    </row>
    <row r="505" spans="1:22" x14ac:dyDescent="0.2">
      <c r="A505" s="133">
        <v>11020</v>
      </c>
      <c r="B505" s="134">
        <v>21</v>
      </c>
      <c r="C505" s="134">
        <v>0</v>
      </c>
      <c r="D505" s="134">
        <v>0</v>
      </c>
      <c r="E505" s="134">
        <f>IF(AND($R505&gt;=30,$R505&lt;35),1,0)</f>
        <v>1</v>
      </c>
      <c r="F505" s="137">
        <v>2404.7400000000002</v>
      </c>
      <c r="G505" s="32"/>
      <c r="H505" s="32"/>
      <c r="I505" s="134">
        <v>0</v>
      </c>
      <c r="J505" s="135">
        <v>0</v>
      </c>
      <c r="K505" s="135">
        <v>0</v>
      </c>
      <c r="L505" s="135">
        <v>0</v>
      </c>
      <c r="N505" s="134">
        <v>153.1</v>
      </c>
      <c r="O505" s="134">
        <f t="shared" si="14"/>
        <v>1.5309999999999999</v>
      </c>
      <c r="P505" s="134">
        <v>163.29999999999998</v>
      </c>
      <c r="Q505" s="134">
        <f t="shared" si="15"/>
        <v>74.071634020999994</v>
      </c>
      <c r="R505" s="136">
        <f>Q505/(O505^2)</f>
        <v>31.601052244896568</v>
      </c>
      <c r="T505" s="134">
        <f>IF(AND($R505&gt;=35,$R505&lt;40),1,0)</f>
        <v>0</v>
      </c>
      <c r="U505" s="134">
        <f>IF($R505&gt;40,1,0)</f>
        <v>0</v>
      </c>
      <c r="V505" s="134">
        <f>E505+T505+U505</f>
        <v>1</v>
      </c>
    </row>
    <row r="506" spans="1:22" x14ac:dyDescent="0.2">
      <c r="A506" s="128">
        <v>11023</v>
      </c>
      <c r="B506" s="129">
        <v>31</v>
      </c>
      <c r="C506" s="129">
        <v>0</v>
      </c>
      <c r="D506" s="129">
        <v>1</v>
      </c>
      <c r="E506" s="129">
        <f>IF(AND($R506&gt;=30,$R506&lt;35),1,0)</f>
        <v>1</v>
      </c>
      <c r="F506" s="132">
        <v>4350.5200000000004</v>
      </c>
      <c r="G506" s="32"/>
      <c r="H506" s="32"/>
      <c r="I506" s="129">
        <v>0</v>
      </c>
      <c r="J506" s="130">
        <v>0</v>
      </c>
      <c r="K506" s="130">
        <v>0</v>
      </c>
      <c r="L506" s="130">
        <v>1</v>
      </c>
      <c r="N506" s="129">
        <v>159.69999999999999</v>
      </c>
      <c r="O506" s="129">
        <f t="shared" si="14"/>
        <v>1.597</v>
      </c>
      <c r="P506" s="129">
        <v>168.79999999999998</v>
      </c>
      <c r="Q506" s="129">
        <f t="shared" si="15"/>
        <v>76.566392055999998</v>
      </c>
      <c r="R506" s="131">
        <f>Q506/(O506^2)</f>
        <v>30.021220932015222</v>
      </c>
      <c r="T506" s="129">
        <f>IF(AND($R506&gt;=35,$R506&lt;40),1,0)</f>
        <v>0</v>
      </c>
      <c r="U506" s="129">
        <f>IF($R506&gt;40,1,0)</f>
        <v>0</v>
      </c>
      <c r="V506" s="129">
        <f>E506+T506+U506</f>
        <v>1</v>
      </c>
    </row>
    <row r="507" spans="1:22" x14ac:dyDescent="0.2">
      <c r="A507" s="133">
        <v>11025</v>
      </c>
      <c r="B507" s="134">
        <v>63</v>
      </c>
      <c r="C507" s="134">
        <v>0</v>
      </c>
      <c r="D507" s="134">
        <v>0</v>
      </c>
      <c r="E507" s="134">
        <f>IF(AND($R507&gt;=30,$R507&lt;35),1,0)</f>
        <v>0</v>
      </c>
      <c r="F507" s="137">
        <v>13887.210000000001</v>
      </c>
      <c r="G507" s="32"/>
      <c r="H507" s="32"/>
      <c r="I507" s="134">
        <v>0</v>
      </c>
      <c r="J507" s="135">
        <v>0</v>
      </c>
      <c r="K507" s="135">
        <v>0</v>
      </c>
      <c r="L507" s="135">
        <v>1</v>
      </c>
      <c r="N507" s="134">
        <v>171.7</v>
      </c>
      <c r="O507" s="134">
        <f t="shared" si="14"/>
        <v>1.7169999999999999</v>
      </c>
      <c r="P507" s="134">
        <v>171.7</v>
      </c>
      <c r="Q507" s="134">
        <f t="shared" si="15"/>
        <v>77.881809928999999</v>
      </c>
      <c r="R507" s="136">
        <f>Q507/(O507^2)</f>
        <v>26.417726849155507</v>
      </c>
      <c r="T507" s="134">
        <f>IF(AND($R507&gt;=35,$R507&lt;40),1,0)</f>
        <v>0</v>
      </c>
      <c r="U507" s="134">
        <f>IF($R507&gt;40,1,0)</f>
        <v>0</v>
      </c>
      <c r="V507" s="134">
        <f>E507+T507+U507</f>
        <v>0</v>
      </c>
    </row>
    <row r="508" spans="1:22" x14ac:dyDescent="0.2">
      <c r="A508" s="128">
        <v>11026</v>
      </c>
      <c r="B508" s="129">
        <v>42</v>
      </c>
      <c r="C508" s="129">
        <v>0</v>
      </c>
      <c r="D508" s="129">
        <v>1</v>
      </c>
      <c r="E508" s="129">
        <f>IF(AND($R508&gt;=30,$R508&lt;35),1,0)</f>
        <v>0</v>
      </c>
      <c r="F508" s="132">
        <v>7045.5</v>
      </c>
      <c r="G508" s="32"/>
      <c r="H508" s="32"/>
      <c r="I508" s="129">
        <v>0</v>
      </c>
      <c r="J508" s="130">
        <v>0</v>
      </c>
      <c r="K508" s="130">
        <v>1</v>
      </c>
      <c r="L508" s="130">
        <v>0</v>
      </c>
      <c r="N508" s="129">
        <v>183.2</v>
      </c>
      <c r="O508" s="129">
        <f t="shared" si="14"/>
        <v>1.8319999999999999</v>
      </c>
      <c r="P508" s="129">
        <v>211.5</v>
      </c>
      <c r="Q508" s="129">
        <f t="shared" si="15"/>
        <v>95.934786255000006</v>
      </c>
      <c r="R508" s="131">
        <f>Q508/(O508^2)</f>
        <v>28.584142850715569</v>
      </c>
      <c r="T508" s="129">
        <f>IF(AND($R508&gt;=35,$R508&lt;40),1,0)</f>
        <v>0</v>
      </c>
      <c r="U508" s="129">
        <f>IF($R508&gt;40,1,0)</f>
        <v>0</v>
      </c>
      <c r="V508" s="129">
        <f>E508+T508+U508</f>
        <v>0</v>
      </c>
    </row>
    <row r="509" spans="1:22" x14ac:dyDescent="0.2">
      <c r="A509" s="133">
        <v>11028</v>
      </c>
      <c r="B509" s="134">
        <v>58</v>
      </c>
      <c r="C509" s="134">
        <v>0</v>
      </c>
      <c r="D509" s="134">
        <v>0</v>
      </c>
      <c r="E509" s="134">
        <f>IF(AND($R509&gt;=30,$R509&lt;35),1,0)</f>
        <v>0</v>
      </c>
      <c r="F509" s="137">
        <v>12430.960000000001</v>
      </c>
      <c r="G509" s="32"/>
      <c r="H509" s="32"/>
      <c r="I509" s="134">
        <v>0</v>
      </c>
      <c r="J509" s="135">
        <v>1</v>
      </c>
      <c r="K509" s="135">
        <v>0</v>
      </c>
      <c r="L509" s="135">
        <v>0</v>
      </c>
      <c r="N509" s="134">
        <v>159.19999999999999</v>
      </c>
      <c r="O509" s="134">
        <f t="shared" si="14"/>
        <v>1.5919999999999999</v>
      </c>
      <c r="P509" s="134">
        <v>157.6</v>
      </c>
      <c r="Q509" s="134">
        <f t="shared" si="15"/>
        <v>71.486157512000005</v>
      </c>
      <c r="R509" s="136">
        <f>Q509/(O509^2)</f>
        <v>28.205631451857286</v>
      </c>
      <c r="T509" s="134">
        <f>IF(AND($R509&gt;=35,$R509&lt;40),1,0)</f>
        <v>0</v>
      </c>
      <c r="U509" s="134">
        <f>IF($R509&gt;40,1,0)</f>
        <v>0</v>
      </c>
      <c r="V509" s="134">
        <f>E509+T509+U509</f>
        <v>0</v>
      </c>
    </row>
    <row r="510" spans="1:22" x14ac:dyDescent="0.2">
      <c r="A510" s="128">
        <v>11031</v>
      </c>
      <c r="B510" s="129">
        <v>40</v>
      </c>
      <c r="C510" s="129">
        <v>0</v>
      </c>
      <c r="D510" s="129">
        <v>1</v>
      </c>
      <c r="E510" s="129">
        <f>IF(AND($R510&gt;=30,$R510&lt;35),1,0)</f>
        <v>1</v>
      </c>
      <c r="F510" s="132">
        <v>7077.1900000000005</v>
      </c>
      <c r="G510" s="32"/>
      <c r="H510" s="32"/>
      <c r="I510" s="129">
        <v>0</v>
      </c>
      <c r="J510" s="130">
        <v>1</v>
      </c>
      <c r="K510" s="130">
        <v>0</v>
      </c>
      <c r="L510" s="130">
        <v>0</v>
      </c>
      <c r="N510" s="129">
        <v>166.29999999999998</v>
      </c>
      <c r="O510" s="129">
        <f t="shared" si="14"/>
        <v>1.6629999999999998</v>
      </c>
      <c r="P510" s="129">
        <v>185.9</v>
      </c>
      <c r="Q510" s="129">
        <f t="shared" si="15"/>
        <v>84.322821583000007</v>
      </c>
      <c r="R510" s="131">
        <f>Q510/(O510^2)</f>
        <v>30.490225188017376</v>
      </c>
      <c r="T510" s="129">
        <f>IF(AND($R510&gt;=35,$R510&lt;40),1,0)</f>
        <v>0</v>
      </c>
      <c r="U510" s="129">
        <f>IF($R510&gt;40,1,0)</f>
        <v>0</v>
      </c>
      <c r="V510" s="129">
        <f>E510+T510+U510</f>
        <v>1</v>
      </c>
    </row>
    <row r="511" spans="1:22" x14ac:dyDescent="0.2">
      <c r="A511" s="133">
        <v>11032</v>
      </c>
      <c r="B511" s="134">
        <v>50</v>
      </c>
      <c r="C511" s="134">
        <v>0</v>
      </c>
      <c r="D511" s="134">
        <v>1</v>
      </c>
      <c r="E511" s="134">
        <f>IF(AND($R511&gt;=30,$R511&lt;35),1,0)</f>
        <v>0</v>
      </c>
      <c r="F511" s="137">
        <v>9910.36</v>
      </c>
      <c r="G511" s="32"/>
      <c r="H511" s="32"/>
      <c r="I511" s="134">
        <v>0</v>
      </c>
      <c r="J511" s="135">
        <v>0</v>
      </c>
      <c r="K511" s="135">
        <v>0</v>
      </c>
      <c r="L511" s="135">
        <v>0</v>
      </c>
      <c r="N511" s="134">
        <v>160.19999999999999</v>
      </c>
      <c r="O511" s="134">
        <f t="shared" si="14"/>
        <v>1.6019999999999999</v>
      </c>
      <c r="P511" s="134">
        <v>256.3</v>
      </c>
      <c r="Q511" s="134">
        <f t="shared" si="15"/>
        <v>116.255724431</v>
      </c>
      <c r="R511" s="136">
        <f>Q511/(O511^2)</f>
        <v>45.299073891328113</v>
      </c>
      <c r="T511" s="134">
        <f>IF(AND($R511&gt;=35,$R511&lt;40),1,0)</f>
        <v>0</v>
      </c>
      <c r="U511" s="134">
        <f>IF($R511&gt;40,1,0)</f>
        <v>1</v>
      </c>
      <c r="V511" s="134">
        <f>E511+T511+U511</f>
        <v>1</v>
      </c>
    </row>
    <row r="512" spans="1:22" x14ac:dyDescent="0.2">
      <c r="A512" s="128">
        <v>11033</v>
      </c>
      <c r="B512" s="129">
        <v>52</v>
      </c>
      <c r="C512" s="129">
        <v>0</v>
      </c>
      <c r="D512" s="129">
        <v>2</v>
      </c>
      <c r="E512" s="129">
        <f>IF(AND($R512&gt;=30,$R512&lt;35),1,0)</f>
        <v>1</v>
      </c>
      <c r="F512" s="132">
        <v>33471.980000000003</v>
      </c>
      <c r="G512" s="32"/>
      <c r="H512" s="32"/>
      <c r="I512" s="129">
        <v>0</v>
      </c>
      <c r="J512" s="130">
        <v>0</v>
      </c>
      <c r="K512" s="130">
        <v>0</v>
      </c>
      <c r="L512" s="130">
        <v>0</v>
      </c>
      <c r="N512" s="129">
        <v>151.69999999999999</v>
      </c>
      <c r="O512" s="129">
        <f t="shared" si="14"/>
        <v>1.5169999999999999</v>
      </c>
      <c r="P512" s="129">
        <v>169.5</v>
      </c>
      <c r="Q512" s="129">
        <f t="shared" si="15"/>
        <v>76.883906715000009</v>
      </c>
      <c r="R512" s="131">
        <f>Q512/(O512^2)</f>
        <v>33.409061927902151</v>
      </c>
      <c r="T512" s="129">
        <f>IF(AND($R512&gt;=35,$R512&lt;40),1,0)</f>
        <v>0</v>
      </c>
      <c r="U512" s="129">
        <f>IF($R512&gt;40,1,0)</f>
        <v>0</v>
      </c>
      <c r="V512" s="129">
        <f>E512+T512+U512</f>
        <v>1</v>
      </c>
    </row>
    <row r="513" spans="1:22" x14ac:dyDescent="0.2">
      <c r="A513" s="133">
        <v>11036</v>
      </c>
      <c r="B513" s="134">
        <v>27</v>
      </c>
      <c r="C513" s="134">
        <v>0</v>
      </c>
      <c r="D513" s="134">
        <v>0</v>
      </c>
      <c r="E513" s="134">
        <f>IF(AND($R513&gt;=30,$R513&lt;35),1,0)</f>
        <v>0</v>
      </c>
      <c r="F513" s="137">
        <v>2974.13</v>
      </c>
      <c r="G513" s="32"/>
      <c r="H513" s="32"/>
      <c r="I513" s="134">
        <v>0</v>
      </c>
      <c r="J513" s="135">
        <v>0</v>
      </c>
      <c r="K513" s="135">
        <v>1</v>
      </c>
      <c r="L513" s="135">
        <v>0</v>
      </c>
      <c r="N513" s="134">
        <v>181</v>
      </c>
      <c r="O513" s="134">
        <f t="shared" si="14"/>
        <v>1.81</v>
      </c>
      <c r="P513" s="134">
        <v>199</v>
      </c>
      <c r="Q513" s="134">
        <f t="shared" si="15"/>
        <v>90.264881630000005</v>
      </c>
      <c r="R513" s="136">
        <f>Q513/(O513^2)</f>
        <v>27.552541628765912</v>
      </c>
      <c r="T513" s="134">
        <f>IF(AND($R513&gt;=35,$R513&lt;40),1,0)</f>
        <v>0</v>
      </c>
      <c r="U513" s="134">
        <f>IF($R513&gt;40,1,0)</f>
        <v>0</v>
      </c>
      <c r="V513" s="134">
        <f>E513+T513+U513</f>
        <v>0</v>
      </c>
    </row>
    <row r="514" spans="1:22" x14ac:dyDescent="0.2">
      <c r="A514" s="128">
        <v>11042</v>
      </c>
      <c r="B514" s="129">
        <v>18</v>
      </c>
      <c r="C514" s="129">
        <v>0</v>
      </c>
      <c r="D514" s="129">
        <v>0</v>
      </c>
      <c r="E514" s="129">
        <f>IF(AND($R514&gt;=30,$R514&lt;35),1,0)</f>
        <v>0</v>
      </c>
      <c r="F514" s="132">
        <v>2207.7000000000003</v>
      </c>
      <c r="G514" s="32"/>
      <c r="H514" s="32"/>
      <c r="I514" s="129">
        <v>0</v>
      </c>
      <c r="J514" s="130">
        <v>1</v>
      </c>
      <c r="K514" s="130">
        <v>0</v>
      </c>
      <c r="L514" s="130">
        <v>0</v>
      </c>
      <c r="N514" s="129">
        <v>155.79999999999998</v>
      </c>
      <c r="O514" s="129">
        <f t="shared" ref="O514:O577" si="16">N514/100</f>
        <v>1.5579999999999998</v>
      </c>
      <c r="P514" s="129">
        <v>153.4</v>
      </c>
      <c r="Q514" s="129">
        <f t="shared" ref="Q514:Q577" si="17">P514*0.45359237</f>
        <v>69.58106955800001</v>
      </c>
      <c r="R514" s="131">
        <f>Q514/(O514^2)</f>
        <v>28.665280344439495</v>
      </c>
      <c r="T514" s="129">
        <f>IF(AND($R514&gt;=35,$R514&lt;40),1,0)</f>
        <v>0</v>
      </c>
      <c r="U514" s="129">
        <f>IF($R514&gt;40,1,0)</f>
        <v>0</v>
      </c>
      <c r="V514" s="129">
        <f>E514+T514+U514</f>
        <v>0</v>
      </c>
    </row>
    <row r="515" spans="1:22" x14ac:dyDescent="0.2">
      <c r="A515" s="133">
        <v>11045</v>
      </c>
      <c r="B515" s="134">
        <v>26</v>
      </c>
      <c r="C515" s="134">
        <v>0</v>
      </c>
      <c r="D515" s="134">
        <v>1</v>
      </c>
      <c r="E515" s="134">
        <f>IF(AND($R515&gt;=30,$R515&lt;35),1,0)</f>
        <v>1</v>
      </c>
      <c r="F515" s="137">
        <v>3392.3700000000003</v>
      </c>
      <c r="G515" s="32"/>
      <c r="H515" s="32"/>
      <c r="I515" s="134">
        <v>0</v>
      </c>
      <c r="J515" s="135">
        <v>0</v>
      </c>
      <c r="K515" s="135">
        <v>0</v>
      </c>
      <c r="L515" s="135">
        <v>1</v>
      </c>
      <c r="N515" s="134">
        <v>163.5</v>
      </c>
      <c r="O515" s="134">
        <f t="shared" si="16"/>
        <v>1.635</v>
      </c>
      <c r="P515" s="134">
        <v>183.5</v>
      </c>
      <c r="Q515" s="134">
        <f t="shared" si="17"/>
        <v>83.234199895000003</v>
      </c>
      <c r="R515" s="136">
        <f>Q515/(O515^2)</f>
        <v>31.136249247631607</v>
      </c>
      <c r="T515" s="134">
        <f>IF(AND($R515&gt;=35,$R515&lt;40),1,0)</f>
        <v>0</v>
      </c>
      <c r="U515" s="134">
        <f>IF($R515&gt;40,1,0)</f>
        <v>0</v>
      </c>
      <c r="V515" s="134">
        <f>E515+T515+U515</f>
        <v>1</v>
      </c>
    </row>
    <row r="516" spans="1:22" x14ac:dyDescent="0.2">
      <c r="A516" s="128">
        <v>11047</v>
      </c>
      <c r="B516" s="129">
        <v>58</v>
      </c>
      <c r="C516" s="129">
        <v>0</v>
      </c>
      <c r="D516" s="129">
        <v>0</v>
      </c>
      <c r="E516" s="129">
        <f>IF(AND($R516&gt;=30,$R516&lt;35),1,0)</f>
        <v>0</v>
      </c>
      <c r="F516" s="132">
        <v>12231.62</v>
      </c>
      <c r="G516" s="32"/>
      <c r="H516" s="32"/>
      <c r="I516" s="129">
        <v>0</v>
      </c>
      <c r="J516" s="130">
        <v>0</v>
      </c>
      <c r="K516" s="130">
        <v>0</v>
      </c>
      <c r="L516" s="130">
        <v>0</v>
      </c>
      <c r="N516" s="129">
        <v>163.19999999999999</v>
      </c>
      <c r="O516" s="129">
        <f t="shared" si="16"/>
        <v>1.6319999999999999</v>
      </c>
      <c r="P516" s="129">
        <v>169.7</v>
      </c>
      <c r="Q516" s="129">
        <f t="shared" si="17"/>
        <v>76.974625188999994</v>
      </c>
      <c r="R516" s="131">
        <f>Q516/(O516^2)</f>
        <v>28.900627609047604</v>
      </c>
      <c r="T516" s="129">
        <f>IF(AND($R516&gt;=35,$R516&lt;40),1,0)</f>
        <v>0</v>
      </c>
      <c r="U516" s="129">
        <f>IF($R516&gt;40,1,0)</f>
        <v>0</v>
      </c>
      <c r="V516" s="129">
        <f>E516+T516+U516</f>
        <v>0</v>
      </c>
    </row>
    <row r="517" spans="1:22" x14ac:dyDescent="0.2">
      <c r="A517" s="133">
        <v>11048</v>
      </c>
      <c r="B517" s="134">
        <v>32</v>
      </c>
      <c r="C517" s="134">
        <v>0</v>
      </c>
      <c r="D517" s="134">
        <v>2</v>
      </c>
      <c r="E517" s="134">
        <f>IF(AND($R517&gt;=30,$R517&lt;35),1,0)</f>
        <v>0</v>
      </c>
      <c r="F517" s="137">
        <v>5152.1400000000003</v>
      </c>
      <c r="G517" s="32"/>
      <c r="H517" s="32"/>
      <c r="I517" s="134">
        <v>0</v>
      </c>
      <c r="J517" s="135">
        <v>0</v>
      </c>
      <c r="K517" s="135">
        <v>1</v>
      </c>
      <c r="L517" s="135">
        <v>0</v>
      </c>
      <c r="N517" s="134">
        <v>185</v>
      </c>
      <c r="O517" s="134">
        <f t="shared" si="16"/>
        <v>1.85</v>
      </c>
      <c r="P517" s="134">
        <v>158.4</v>
      </c>
      <c r="Q517" s="134">
        <f t="shared" si="17"/>
        <v>71.849031408000002</v>
      </c>
      <c r="R517" s="136">
        <f>Q517/(O517^2)</f>
        <v>20.993142851132212</v>
      </c>
      <c r="T517" s="134">
        <f>IF(AND($R517&gt;=35,$R517&lt;40),1,0)</f>
        <v>0</v>
      </c>
      <c r="U517" s="134">
        <f>IF($R517&gt;40,1,0)</f>
        <v>0</v>
      </c>
      <c r="V517" s="134">
        <f>E517+T517+U517</f>
        <v>0</v>
      </c>
    </row>
    <row r="518" spans="1:22" x14ac:dyDescent="0.2">
      <c r="A518" s="128">
        <v>11049</v>
      </c>
      <c r="B518" s="129">
        <v>56</v>
      </c>
      <c r="C518" s="129">
        <v>0</v>
      </c>
      <c r="D518" s="129">
        <v>0</v>
      </c>
      <c r="E518" s="129">
        <f>IF(AND($R518&gt;=30,$R518&lt;35),1,0)</f>
        <v>0</v>
      </c>
      <c r="F518" s="132">
        <v>11093.630000000001</v>
      </c>
      <c r="G518" s="32"/>
      <c r="H518" s="32"/>
      <c r="I518" s="129">
        <v>0</v>
      </c>
      <c r="J518" s="130">
        <v>0</v>
      </c>
      <c r="K518" s="130">
        <v>0</v>
      </c>
      <c r="L518" s="130">
        <v>1</v>
      </c>
      <c r="N518" s="129">
        <v>173.7</v>
      </c>
      <c r="O518" s="129">
        <f t="shared" si="16"/>
        <v>1.7369999999999999</v>
      </c>
      <c r="P518" s="129">
        <v>245.6</v>
      </c>
      <c r="Q518" s="129">
        <f t="shared" si="17"/>
        <v>111.40228607200001</v>
      </c>
      <c r="R518" s="131">
        <f>Q518/(O518^2)</f>
        <v>36.922786251615349</v>
      </c>
      <c r="T518" s="129">
        <f>IF(AND($R518&gt;=35,$R518&lt;40),1,0)</f>
        <v>1</v>
      </c>
      <c r="U518" s="129">
        <f>IF($R518&gt;40,1,0)</f>
        <v>0</v>
      </c>
      <c r="V518" s="129">
        <f>E518+T518+U518</f>
        <v>1</v>
      </c>
    </row>
    <row r="519" spans="1:22" x14ac:dyDescent="0.2">
      <c r="A519" s="133">
        <v>11050</v>
      </c>
      <c r="B519" s="134">
        <v>38</v>
      </c>
      <c r="C519" s="134">
        <v>0</v>
      </c>
      <c r="D519" s="134">
        <v>0</v>
      </c>
      <c r="E519" s="134">
        <f>IF(AND($R519&gt;=30,$R519&lt;35),1,0)</f>
        <v>1</v>
      </c>
      <c r="F519" s="137">
        <v>5400.99</v>
      </c>
      <c r="G519" s="32"/>
      <c r="H519" s="32"/>
      <c r="I519" s="134">
        <v>0</v>
      </c>
      <c r="J519" s="135">
        <v>0</v>
      </c>
      <c r="K519" s="135">
        <v>0</v>
      </c>
      <c r="L519" s="135">
        <v>1</v>
      </c>
      <c r="N519" s="134">
        <v>169.9</v>
      </c>
      <c r="O519" s="134">
        <f t="shared" si="16"/>
        <v>1.6990000000000001</v>
      </c>
      <c r="P519" s="134">
        <v>208.5</v>
      </c>
      <c r="Q519" s="134">
        <f t="shared" si="17"/>
        <v>94.574009145000005</v>
      </c>
      <c r="R519" s="136">
        <f>Q519/(O519^2)</f>
        <v>32.763104130082404</v>
      </c>
      <c r="T519" s="134">
        <f>IF(AND($R519&gt;=35,$R519&lt;40),1,0)</f>
        <v>0</v>
      </c>
      <c r="U519" s="134">
        <f>IF($R519&gt;40,1,0)</f>
        <v>0</v>
      </c>
      <c r="V519" s="134">
        <f>E519+T519+U519</f>
        <v>1</v>
      </c>
    </row>
    <row r="520" spans="1:22" x14ac:dyDescent="0.2">
      <c r="A520" s="128">
        <v>11051</v>
      </c>
      <c r="B520" s="129">
        <v>54</v>
      </c>
      <c r="C520" s="129">
        <v>0</v>
      </c>
      <c r="D520" s="129">
        <v>3</v>
      </c>
      <c r="E520" s="129">
        <f>IF(AND($R520&gt;=30,$R520&lt;35),1,0)</f>
        <v>0</v>
      </c>
      <c r="F520" s="132">
        <v>12094.48</v>
      </c>
      <c r="G520" s="32"/>
      <c r="H520" s="32"/>
      <c r="I520" s="129">
        <v>0</v>
      </c>
      <c r="J520" s="130">
        <v>0</v>
      </c>
      <c r="K520" s="130">
        <v>1</v>
      </c>
      <c r="L520" s="130">
        <v>0</v>
      </c>
      <c r="N520" s="129">
        <v>183.29999999999998</v>
      </c>
      <c r="O520" s="129">
        <f t="shared" si="16"/>
        <v>1.8329999999999997</v>
      </c>
      <c r="P520" s="129">
        <v>189.29999999999998</v>
      </c>
      <c r="Q520" s="129">
        <f t="shared" si="17"/>
        <v>85.865035640999992</v>
      </c>
      <c r="R520" s="131">
        <f>Q520/(O520^2)</f>
        <v>25.555914389136074</v>
      </c>
      <c r="T520" s="129">
        <f>IF(AND($R520&gt;=35,$R520&lt;40),1,0)</f>
        <v>0</v>
      </c>
      <c r="U520" s="129">
        <f>IF($R520&gt;40,1,0)</f>
        <v>0</v>
      </c>
      <c r="V520" s="129">
        <f>E520+T520+U520</f>
        <v>0</v>
      </c>
    </row>
    <row r="521" spans="1:22" x14ac:dyDescent="0.2">
      <c r="A521" s="133">
        <v>11053</v>
      </c>
      <c r="B521" s="134">
        <v>28</v>
      </c>
      <c r="C521" s="134">
        <v>0</v>
      </c>
      <c r="D521" s="134">
        <v>0</v>
      </c>
      <c r="E521" s="134">
        <f>IF(AND($R521&gt;=30,$R521&lt;35),1,0)</f>
        <v>1</v>
      </c>
      <c r="F521" s="137">
        <v>3556.9300000000003</v>
      </c>
      <c r="G521" s="32"/>
      <c r="H521" s="32"/>
      <c r="I521" s="134">
        <v>0</v>
      </c>
      <c r="J521" s="135">
        <v>0</v>
      </c>
      <c r="K521" s="135">
        <v>0</v>
      </c>
      <c r="L521" s="135">
        <v>0</v>
      </c>
      <c r="N521" s="134">
        <v>156.29999999999998</v>
      </c>
      <c r="O521" s="134">
        <f t="shared" si="16"/>
        <v>1.5629999999999997</v>
      </c>
      <c r="P521" s="134">
        <v>164.29999999999998</v>
      </c>
      <c r="Q521" s="134">
        <f t="shared" si="17"/>
        <v>74.52522639099999</v>
      </c>
      <c r="R521" s="136">
        <f>Q521/(O521^2)</f>
        <v>30.506005762250773</v>
      </c>
      <c r="T521" s="134">
        <f>IF(AND($R521&gt;=35,$R521&lt;40),1,0)</f>
        <v>0</v>
      </c>
      <c r="U521" s="134">
        <f>IF($R521&gt;40,1,0)</f>
        <v>0</v>
      </c>
      <c r="V521" s="134">
        <f>E521+T521+U521</f>
        <v>1</v>
      </c>
    </row>
    <row r="522" spans="1:22" x14ac:dyDescent="0.2">
      <c r="A522" s="128">
        <v>11054</v>
      </c>
      <c r="B522" s="129">
        <v>34</v>
      </c>
      <c r="C522" s="129">
        <v>0</v>
      </c>
      <c r="D522" s="129">
        <v>3</v>
      </c>
      <c r="E522" s="129">
        <f>IF(AND($R522&gt;=30,$R522&lt;35),1,0)</f>
        <v>0</v>
      </c>
      <c r="F522" s="132">
        <v>6753.04</v>
      </c>
      <c r="G522" s="32"/>
      <c r="H522" s="32"/>
      <c r="I522" s="129">
        <v>0</v>
      </c>
      <c r="J522" s="130">
        <v>1</v>
      </c>
      <c r="K522" s="130">
        <v>0</v>
      </c>
      <c r="L522" s="130">
        <v>0</v>
      </c>
      <c r="N522" s="129">
        <v>161.9</v>
      </c>
      <c r="O522" s="129">
        <f t="shared" si="16"/>
        <v>1.619</v>
      </c>
      <c r="P522" s="129">
        <v>125.1</v>
      </c>
      <c r="Q522" s="129">
        <f t="shared" si="17"/>
        <v>56.744405487000002</v>
      </c>
      <c r="R522" s="131">
        <f>Q522/(O522^2)</f>
        <v>21.648576904280205</v>
      </c>
      <c r="T522" s="129">
        <f>IF(AND($R522&gt;=35,$R522&lt;40),1,0)</f>
        <v>0</v>
      </c>
      <c r="U522" s="129">
        <f>IF($R522&gt;40,1,0)</f>
        <v>0</v>
      </c>
      <c r="V522" s="129">
        <f>E522+T522+U522</f>
        <v>0</v>
      </c>
    </row>
    <row r="523" spans="1:22" x14ac:dyDescent="0.2">
      <c r="A523" s="133">
        <v>11057</v>
      </c>
      <c r="B523" s="134">
        <v>41</v>
      </c>
      <c r="C523" s="134">
        <v>0</v>
      </c>
      <c r="D523" s="134">
        <v>1</v>
      </c>
      <c r="E523" s="134">
        <f>IF(AND($R523&gt;=30,$R523&lt;35),1,0)</f>
        <v>0</v>
      </c>
      <c r="F523" s="137">
        <v>6770.2</v>
      </c>
      <c r="G523" s="32"/>
      <c r="H523" s="32"/>
      <c r="I523" s="134">
        <v>0</v>
      </c>
      <c r="J523" s="135">
        <v>0</v>
      </c>
      <c r="K523" s="135">
        <v>0</v>
      </c>
      <c r="L523" s="135">
        <v>1</v>
      </c>
      <c r="N523" s="134">
        <v>160.6</v>
      </c>
      <c r="O523" s="134">
        <f t="shared" si="16"/>
        <v>1.6059999999999999</v>
      </c>
      <c r="P523" s="134">
        <v>140.4</v>
      </c>
      <c r="Q523" s="134">
        <f t="shared" si="17"/>
        <v>63.684368748000004</v>
      </c>
      <c r="R523" s="136">
        <f>Q523/(O523^2)</f>
        <v>24.691175506235187</v>
      </c>
      <c r="T523" s="134">
        <f>IF(AND($R523&gt;=35,$R523&lt;40),1,0)</f>
        <v>0</v>
      </c>
      <c r="U523" s="134">
        <f>IF($R523&gt;40,1,0)</f>
        <v>0</v>
      </c>
      <c r="V523" s="134">
        <f>E523+T523+U523</f>
        <v>0</v>
      </c>
    </row>
    <row r="524" spans="1:22" x14ac:dyDescent="0.2">
      <c r="A524" s="128">
        <v>11058</v>
      </c>
      <c r="B524" s="129">
        <v>61</v>
      </c>
      <c r="C524" s="129">
        <v>0</v>
      </c>
      <c r="D524" s="129">
        <v>2</v>
      </c>
      <c r="E524" s="129">
        <f>IF(AND($R524&gt;=30,$R524&lt;35),1,0)</f>
        <v>0</v>
      </c>
      <c r="F524" s="132">
        <v>14235.08</v>
      </c>
      <c r="G524" s="32"/>
      <c r="H524" s="32"/>
      <c r="I524" s="129">
        <v>0</v>
      </c>
      <c r="J524" s="130">
        <v>0</v>
      </c>
      <c r="K524" s="130">
        <v>1</v>
      </c>
      <c r="L524" s="130">
        <v>0</v>
      </c>
      <c r="N524" s="129">
        <v>178.2</v>
      </c>
      <c r="O524" s="129">
        <f t="shared" si="16"/>
        <v>1.7819999999999998</v>
      </c>
      <c r="P524" s="129">
        <v>313.3</v>
      </c>
      <c r="Q524" s="129">
        <f t="shared" si="17"/>
        <v>142.11048952100001</v>
      </c>
      <c r="R524" s="131">
        <f>Q524/(O524^2)</f>
        <v>44.751823485194898</v>
      </c>
      <c r="T524" s="129">
        <f>IF(AND($R524&gt;=35,$R524&lt;40),1,0)</f>
        <v>0</v>
      </c>
      <c r="U524" s="129">
        <f>IF($R524&gt;40,1,0)</f>
        <v>1</v>
      </c>
      <c r="V524" s="129">
        <f>E524+T524+U524</f>
        <v>1</v>
      </c>
    </row>
    <row r="525" spans="1:22" x14ac:dyDescent="0.2">
      <c r="A525" s="133">
        <v>11059</v>
      </c>
      <c r="B525" s="134">
        <v>21</v>
      </c>
      <c r="C525" s="134">
        <v>0</v>
      </c>
      <c r="D525" s="134">
        <v>0</v>
      </c>
      <c r="E525" s="134">
        <f>IF(AND($R525&gt;=30,$R525&lt;35),1,0)</f>
        <v>0</v>
      </c>
      <c r="F525" s="137">
        <v>2020.56</v>
      </c>
      <c r="G525" s="32"/>
      <c r="H525" s="32"/>
      <c r="I525" s="134">
        <v>0</v>
      </c>
      <c r="J525" s="135">
        <v>0</v>
      </c>
      <c r="K525" s="135">
        <v>0</v>
      </c>
      <c r="L525" s="135">
        <v>1</v>
      </c>
      <c r="N525" s="134">
        <v>179.4</v>
      </c>
      <c r="O525" s="134">
        <f t="shared" si="16"/>
        <v>1.794</v>
      </c>
      <c r="P525" s="134">
        <v>170.4</v>
      </c>
      <c r="Q525" s="134">
        <f t="shared" si="17"/>
        <v>77.292139848000005</v>
      </c>
      <c r="R525" s="136">
        <f>Q525/(O525^2)</f>
        <v>24.015434778880177</v>
      </c>
      <c r="T525" s="134">
        <f>IF(AND($R525&gt;=35,$R525&lt;40),1,0)</f>
        <v>0</v>
      </c>
      <c r="U525" s="134">
        <f>IF($R525&gt;40,1,0)</f>
        <v>0</v>
      </c>
      <c r="V525" s="134">
        <f>E525+T525+U525</f>
        <v>0</v>
      </c>
    </row>
    <row r="526" spans="1:22" x14ac:dyDescent="0.2">
      <c r="A526" s="128">
        <v>11062</v>
      </c>
      <c r="B526" s="129">
        <v>32</v>
      </c>
      <c r="C526" s="129">
        <v>0</v>
      </c>
      <c r="D526" s="129">
        <v>0</v>
      </c>
      <c r="E526" s="129">
        <f>IF(AND($R526&gt;=30,$R526&lt;35),1,0)</f>
        <v>0</v>
      </c>
      <c r="F526" s="132">
        <v>4357.05</v>
      </c>
      <c r="G526" s="32"/>
      <c r="H526" s="32"/>
      <c r="I526" s="129">
        <v>0</v>
      </c>
      <c r="J526" s="130">
        <v>0</v>
      </c>
      <c r="K526" s="130">
        <v>0</v>
      </c>
      <c r="L526" s="130">
        <v>0</v>
      </c>
      <c r="N526" s="129">
        <v>176.9</v>
      </c>
      <c r="O526" s="129">
        <f t="shared" si="16"/>
        <v>1.7690000000000001</v>
      </c>
      <c r="P526" s="129">
        <v>288.3</v>
      </c>
      <c r="Q526" s="129">
        <f t="shared" si="17"/>
        <v>130.770680271</v>
      </c>
      <c r="R526" s="131">
        <f>Q526/(O526^2)</f>
        <v>41.788301276522581</v>
      </c>
      <c r="T526" s="129">
        <f>IF(AND($R526&gt;=35,$R526&lt;40),1,0)</f>
        <v>0</v>
      </c>
      <c r="U526" s="129">
        <f>IF($R526&gt;40,1,0)</f>
        <v>1</v>
      </c>
      <c r="V526" s="129">
        <f>E526+T526+U526</f>
        <v>1</v>
      </c>
    </row>
    <row r="527" spans="1:22" x14ac:dyDescent="0.2">
      <c r="A527" s="133">
        <v>11063</v>
      </c>
      <c r="B527" s="134">
        <v>18</v>
      </c>
      <c r="C527" s="134">
        <v>0</v>
      </c>
      <c r="D527" s="134">
        <v>0</v>
      </c>
      <c r="E527" s="134">
        <f>IF(AND($R527&gt;=30,$R527&lt;35),1,0)</f>
        <v>0</v>
      </c>
      <c r="F527" s="137">
        <v>2203.48</v>
      </c>
      <c r="G527" s="32"/>
      <c r="H527" s="32"/>
      <c r="I527" s="134">
        <v>0</v>
      </c>
      <c r="J527" s="135">
        <v>1</v>
      </c>
      <c r="K527" s="135">
        <v>0</v>
      </c>
      <c r="L527" s="135">
        <v>0</v>
      </c>
      <c r="N527" s="134">
        <v>151.1</v>
      </c>
      <c r="O527" s="134">
        <f t="shared" si="16"/>
        <v>1.5109999999999999</v>
      </c>
      <c r="P527" s="134">
        <v>111.8</v>
      </c>
      <c r="Q527" s="134">
        <f t="shared" si="17"/>
        <v>50.711626966000004</v>
      </c>
      <c r="R527" s="136">
        <f>Q527/(O527^2)</f>
        <v>22.211537174770857</v>
      </c>
      <c r="T527" s="134">
        <f>IF(AND($R527&gt;=35,$R527&lt;40),1,0)</f>
        <v>0</v>
      </c>
      <c r="U527" s="134">
        <f>IF($R527&gt;40,1,0)</f>
        <v>0</v>
      </c>
      <c r="V527" s="134">
        <f>E527+T527+U527</f>
        <v>0</v>
      </c>
    </row>
    <row r="528" spans="1:22" x14ac:dyDescent="0.2">
      <c r="A528" s="128">
        <v>11065</v>
      </c>
      <c r="B528" s="129">
        <v>49</v>
      </c>
      <c r="C528" s="129">
        <v>0</v>
      </c>
      <c r="D528" s="129">
        <v>3</v>
      </c>
      <c r="E528" s="129">
        <f>IF(AND($R528&gt;=30,$R528&lt;35),1,0)</f>
        <v>0</v>
      </c>
      <c r="F528" s="132">
        <v>10381.48</v>
      </c>
      <c r="G528" s="32"/>
      <c r="H528" s="32"/>
      <c r="I528" s="129">
        <v>0</v>
      </c>
      <c r="J528" s="130">
        <v>0</v>
      </c>
      <c r="K528" s="130">
        <v>0</v>
      </c>
      <c r="L528" s="130">
        <v>1</v>
      </c>
      <c r="N528" s="129">
        <v>153.69999999999999</v>
      </c>
      <c r="O528" s="129">
        <f t="shared" si="16"/>
        <v>1.5369999999999999</v>
      </c>
      <c r="P528" s="129">
        <v>141.9</v>
      </c>
      <c r="Q528" s="129">
        <f t="shared" si="17"/>
        <v>64.364757303000005</v>
      </c>
      <c r="R528" s="131">
        <f>Q528/(O528^2)</f>
        <v>27.24585249086828</v>
      </c>
      <c r="T528" s="129">
        <f>IF(AND($R528&gt;=35,$R528&lt;40),1,0)</f>
        <v>0</v>
      </c>
      <c r="U528" s="129">
        <f>IF($R528&gt;40,1,0)</f>
        <v>0</v>
      </c>
      <c r="V528" s="129">
        <f>E528+T528+U528</f>
        <v>0</v>
      </c>
    </row>
    <row r="529" spans="1:22" x14ac:dyDescent="0.2">
      <c r="A529" s="133">
        <v>11066</v>
      </c>
      <c r="B529" s="134">
        <v>43</v>
      </c>
      <c r="C529" s="134">
        <v>0</v>
      </c>
      <c r="D529" s="134">
        <v>2</v>
      </c>
      <c r="E529" s="134">
        <f>IF(AND($R529&gt;=30,$R529&lt;35),1,0)</f>
        <v>0</v>
      </c>
      <c r="F529" s="137">
        <v>8310.84</v>
      </c>
      <c r="G529" s="32"/>
      <c r="H529" s="32"/>
      <c r="I529" s="134">
        <v>0</v>
      </c>
      <c r="J529" s="135">
        <v>0</v>
      </c>
      <c r="K529" s="135">
        <v>0</v>
      </c>
      <c r="L529" s="135">
        <v>0</v>
      </c>
      <c r="N529" s="134">
        <v>170.2</v>
      </c>
      <c r="O529" s="134">
        <f t="shared" si="16"/>
        <v>1.702</v>
      </c>
      <c r="P529" s="134">
        <v>145.5</v>
      </c>
      <c r="Q529" s="134">
        <f t="shared" si="17"/>
        <v>65.997689835000003</v>
      </c>
      <c r="R529" s="136">
        <f>Q529/(O529^2)</f>
        <v>22.782932443824301</v>
      </c>
      <c r="T529" s="134">
        <f>IF(AND($R529&gt;=35,$R529&lt;40),1,0)</f>
        <v>0</v>
      </c>
      <c r="U529" s="134">
        <f>IF($R529&gt;40,1,0)</f>
        <v>0</v>
      </c>
      <c r="V529" s="134">
        <f>E529+T529+U529</f>
        <v>0</v>
      </c>
    </row>
    <row r="530" spans="1:22" x14ac:dyDescent="0.2">
      <c r="A530" s="128">
        <v>11068</v>
      </c>
      <c r="B530" s="129">
        <v>40</v>
      </c>
      <c r="C530" s="129">
        <v>1</v>
      </c>
      <c r="D530" s="129">
        <v>2</v>
      </c>
      <c r="E530" s="129">
        <f>IF(AND($R530&gt;=30,$R530&lt;35),1,0)</f>
        <v>0</v>
      </c>
      <c r="F530" s="132">
        <v>40003.340000000004</v>
      </c>
      <c r="G530" s="32"/>
      <c r="H530" s="32"/>
      <c r="I530" s="129">
        <v>0</v>
      </c>
      <c r="J530" s="130">
        <v>0</v>
      </c>
      <c r="K530" s="130">
        <v>0</v>
      </c>
      <c r="L530" s="130">
        <v>0</v>
      </c>
      <c r="N530" s="129">
        <v>173.4</v>
      </c>
      <c r="O530" s="129">
        <f t="shared" si="16"/>
        <v>1.734</v>
      </c>
      <c r="P530" s="129">
        <v>287.5</v>
      </c>
      <c r="Q530" s="129">
        <f t="shared" si="17"/>
        <v>130.40780637500001</v>
      </c>
      <c r="R530" s="131">
        <f>Q530/(O530^2)</f>
        <v>43.371595957570221</v>
      </c>
      <c r="T530" s="129">
        <f>IF(AND($R530&gt;=35,$R530&lt;40),1,0)</f>
        <v>0</v>
      </c>
      <c r="U530" s="129">
        <f>IF($R530&gt;40,1,0)</f>
        <v>1</v>
      </c>
      <c r="V530" s="129">
        <f>E530+T530+U530</f>
        <v>1</v>
      </c>
    </row>
    <row r="531" spans="1:22" x14ac:dyDescent="0.2">
      <c r="A531" s="133">
        <v>11071</v>
      </c>
      <c r="B531" s="134">
        <v>59</v>
      </c>
      <c r="C531" s="134">
        <v>0</v>
      </c>
      <c r="D531" s="134">
        <v>0</v>
      </c>
      <c r="E531" s="134">
        <f>IF(AND($R531&gt;=30,$R531&lt;35),1,0)</f>
        <v>0</v>
      </c>
      <c r="F531" s="137">
        <v>12244.54</v>
      </c>
      <c r="G531" s="32"/>
      <c r="H531" s="32"/>
      <c r="I531" s="134">
        <v>0</v>
      </c>
      <c r="J531" s="135">
        <v>0</v>
      </c>
      <c r="K531" s="135">
        <v>0</v>
      </c>
      <c r="L531" s="135">
        <v>1</v>
      </c>
      <c r="N531" s="134">
        <v>165.79999999999998</v>
      </c>
      <c r="O531" s="134">
        <f t="shared" si="16"/>
        <v>1.6579999999999999</v>
      </c>
      <c r="P531" s="134">
        <v>148.6</v>
      </c>
      <c r="Q531" s="134">
        <f t="shared" si="17"/>
        <v>67.403826182000003</v>
      </c>
      <c r="R531" s="136">
        <f>Q531/(O531^2)</f>
        <v>24.519719495053415</v>
      </c>
      <c r="T531" s="134">
        <f>IF(AND($R531&gt;=35,$R531&lt;40),1,0)</f>
        <v>0</v>
      </c>
      <c r="U531" s="134">
        <f>IF($R531&gt;40,1,0)</f>
        <v>0</v>
      </c>
      <c r="V531" s="134">
        <f>E531+T531+U531</f>
        <v>0</v>
      </c>
    </row>
    <row r="532" spans="1:22" x14ac:dyDescent="0.2">
      <c r="A532" s="128">
        <v>11072</v>
      </c>
      <c r="B532" s="129">
        <v>55</v>
      </c>
      <c r="C532" s="129">
        <v>0</v>
      </c>
      <c r="D532" s="129">
        <v>0</v>
      </c>
      <c r="E532" s="129">
        <f>IF(AND($R532&gt;=30,$R532&lt;35),1,0)</f>
        <v>1</v>
      </c>
      <c r="F532" s="132">
        <v>11082.58</v>
      </c>
      <c r="G532" s="32"/>
      <c r="H532" s="32"/>
      <c r="I532" s="129">
        <v>0</v>
      </c>
      <c r="J532" s="130">
        <v>0</v>
      </c>
      <c r="K532" s="130">
        <v>0</v>
      </c>
      <c r="L532" s="130">
        <v>0</v>
      </c>
      <c r="N532" s="129">
        <v>152.5</v>
      </c>
      <c r="O532" s="129">
        <f t="shared" si="16"/>
        <v>1.5249999999999999</v>
      </c>
      <c r="P532" s="129">
        <v>174.9</v>
      </c>
      <c r="Q532" s="129">
        <f t="shared" si="17"/>
        <v>79.333305513000013</v>
      </c>
      <c r="R532" s="131">
        <f>Q532/(O532^2)</f>
        <v>34.112681757807053</v>
      </c>
      <c r="T532" s="129">
        <f>IF(AND($R532&gt;=35,$R532&lt;40),1,0)</f>
        <v>0</v>
      </c>
      <c r="U532" s="129">
        <f>IF($R532&gt;40,1,0)</f>
        <v>0</v>
      </c>
      <c r="V532" s="129">
        <f>E532+T532+U532</f>
        <v>1</v>
      </c>
    </row>
    <row r="533" spans="1:22" x14ac:dyDescent="0.2">
      <c r="A533" s="133">
        <v>11074</v>
      </c>
      <c r="B533" s="134">
        <v>18</v>
      </c>
      <c r="C533" s="134">
        <v>0</v>
      </c>
      <c r="D533" s="134">
        <v>0</v>
      </c>
      <c r="E533" s="134">
        <f>IF(AND($R533&gt;=30,$R533&lt;35),1,0)</f>
        <v>0</v>
      </c>
      <c r="F533" s="137">
        <v>1629.84</v>
      </c>
      <c r="G533" s="32"/>
      <c r="H533" s="32"/>
      <c r="I533" s="134">
        <v>0</v>
      </c>
      <c r="J533" s="135">
        <v>0</v>
      </c>
      <c r="K533" s="135">
        <v>0</v>
      </c>
      <c r="L533" s="135">
        <v>1</v>
      </c>
      <c r="N533" s="134">
        <v>168</v>
      </c>
      <c r="O533" s="134">
        <f t="shared" si="16"/>
        <v>1.68</v>
      </c>
      <c r="P533" s="134">
        <v>171.4</v>
      </c>
      <c r="Q533" s="134">
        <f t="shared" si="17"/>
        <v>77.745732218000001</v>
      </c>
      <c r="R533" s="136">
        <f>Q533/(O533^2)</f>
        <v>27.545965213293655</v>
      </c>
      <c r="T533" s="134">
        <f>IF(AND($R533&gt;=35,$R533&lt;40),1,0)</f>
        <v>0</v>
      </c>
      <c r="U533" s="134">
        <f>IF($R533&gt;40,1,0)</f>
        <v>0</v>
      </c>
      <c r="V533" s="134">
        <f>E533+T533+U533</f>
        <v>0</v>
      </c>
    </row>
    <row r="534" spans="1:22" x14ac:dyDescent="0.2">
      <c r="A534" s="128">
        <v>11076</v>
      </c>
      <c r="B534" s="129">
        <v>53</v>
      </c>
      <c r="C534" s="129">
        <v>0</v>
      </c>
      <c r="D534" s="129">
        <v>1</v>
      </c>
      <c r="E534" s="129">
        <f>IF(AND($R534&gt;=30,$R534&lt;35),1,0)</f>
        <v>1</v>
      </c>
      <c r="F534" s="132">
        <v>10959.7</v>
      </c>
      <c r="G534" s="32"/>
      <c r="H534" s="32"/>
      <c r="I534" s="129">
        <v>0</v>
      </c>
      <c r="J534" s="130">
        <v>0</v>
      </c>
      <c r="K534" s="130">
        <v>0</v>
      </c>
      <c r="L534" s="130">
        <v>0</v>
      </c>
      <c r="N534" s="129">
        <v>155.69999999999999</v>
      </c>
      <c r="O534" s="129">
        <f t="shared" si="16"/>
        <v>1.5569999999999999</v>
      </c>
      <c r="P534" s="129">
        <v>178</v>
      </c>
      <c r="Q534" s="129">
        <f t="shared" si="17"/>
        <v>80.739441859999999</v>
      </c>
      <c r="R534" s="131">
        <f>Q534/(O534^2)</f>
        <v>33.304929427628934</v>
      </c>
      <c r="T534" s="129">
        <f>IF(AND($R534&gt;=35,$R534&lt;40),1,0)</f>
        <v>0</v>
      </c>
      <c r="U534" s="129">
        <f>IF($R534&gt;40,1,0)</f>
        <v>0</v>
      </c>
      <c r="V534" s="129">
        <f>E534+T534+U534</f>
        <v>1</v>
      </c>
    </row>
    <row r="535" spans="1:22" x14ac:dyDescent="0.2">
      <c r="A535" s="133">
        <v>11079</v>
      </c>
      <c r="B535" s="134">
        <v>30</v>
      </c>
      <c r="C535" s="134">
        <v>0</v>
      </c>
      <c r="D535" s="134">
        <v>1</v>
      </c>
      <c r="E535" s="134">
        <f>IF(AND($R535&gt;=30,$R535&lt;35),1,0)</f>
        <v>0</v>
      </c>
      <c r="F535" s="137">
        <v>4719.5300000000007</v>
      </c>
      <c r="G535" s="32"/>
      <c r="H535" s="32"/>
      <c r="I535" s="134">
        <v>0</v>
      </c>
      <c r="J535" s="135">
        <v>1</v>
      </c>
      <c r="K535" s="135">
        <v>0</v>
      </c>
      <c r="L535" s="135">
        <v>0</v>
      </c>
      <c r="N535" s="134">
        <v>161.19999999999999</v>
      </c>
      <c r="O535" s="134">
        <f t="shared" si="16"/>
        <v>1.6119999999999999</v>
      </c>
      <c r="P535" s="134">
        <v>145.19999999999999</v>
      </c>
      <c r="Q535" s="134">
        <f t="shared" si="17"/>
        <v>65.861612124000004</v>
      </c>
      <c r="R535" s="136">
        <f>Q535/(O535^2)</f>
        <v>25.345582804832251</v>
      </c>
      <c r="T535" s="134">
        <f>IF(AND($R535&gt;=35,$R535&lt;40),1,0)</f>
        <v>0</v>
      </c>
      <c r="U535" s="134">
        <f>IF($R535&gt;40,1,0)</f>
        <v>0</v>
      </c>
      <c r="V535" s="134">
        <f>E535+T535+U535</f>
        <v>0</v>
      </c>
    </row>
    <row r="536" spans="1:22" x14ac:dyDescent="0.2">
      <c r="A536" s="128">
        <v>11080</v>
      </c>
      <c r="B536" s="129">
        <v>56</v>
      </c>
      <c r="C536" s="129">
        <v>0</v>
      </c>
      <c r="D536" s="129">
        <v>0</v>
      </c>
      <c r="E536" s="129">
        <f>IF(AND($R536&gt;=30,$R536&lt;35),1,0)</f>
        <v>0</v>
      </c>
      <c r="F536" s="132">
        <v>11658.12</v>
      </c>
      <c r="G536" s="32"/>
      <c r="H536" s="32"/>
      <c r="I536" s="129">
        <v>0</v>
      </c>
      <c r="J536" s="130">
        <v>1</v>
      </c>
      <c r="K536" s="130">
        <v>0</v>
      </c>
      <c r="L536" s="130">
        <v>0</v>
      </c>
      <c r="N536" s="129">
        <v>152.6</v>
      </c>
      <c r="O536" s="129">
        <f t="shared" si="16"/>
        <v>1.526</v>
      </c>
      <c r="P536" s="129">
        <v>197</v>
      </c>
      <c r="Q536" s="129">
        <f t="shared" si="17"/>
        <v>89.35769689</v>
      </c>
      <c r="R536" s="131">
        <f>Q536/(O536^2)</f>
        <v>38.372747814638011</v>
      </c>
      <c r="T536" s="129">
        <f>IF(AND($R536&gt;=35,$R536&lt;40),1,0)</f>
        <v>1</v>
      </c>
      <c r="U536" s="129">
        <f>IF($R536&gt;40,1,0)</f>
        <v>0</v>
      </c>
      <c r="V536" s="129">
        <f>E536+T536+U536</f>
        <v>1</v>
      </c>
    </row>
    <row r="537" spans="1:22" x14ac:dyDescent="0.2">
      <c r="A537" s="133">
        <v>11081</v>
      </c>
      <c r="B537" s="134">
        <v>58</v>
      </c>
      <c r="C537" s="134">
        <v>0</v>
      </c>
      <c r="D537" s="134">
        <v>0</v>
      </c>
      <c r="E537" s="134">
        <f>IF(AND($R537&gt;=30,$R537&lt;35),1,0)</f>
        <v>0</v>
      </c>
      <c r="F537" s="137">
        <v>11842.45</v>
      </c>
      <c r="G537" s="32"/>
      <c r="H537" s="32"/>
      <c r="I537" s="134">
        <v>0</v>
      </c>
      <c r="J537" s="135">
        <v>0</v>
      </c>
      <c r="K537" s="135">
        <v>1</v>
      </c>
      <c r="L537" s="135">
        <v>0</v>
      </c>
      <c r="N537" s="134">
        <v>170.9</v>
      </c>
      <c r="O537" s="134">
        <f t="shared" si="16"/>
        <v>1.7090000000000001</v>
      </c>
      <c r="P537" s="134">
        <v>229.2</v>
      </c>
      <c r="Q537" s="134">
        <f t="shared" si="17"/>
        <v>103.963371204</v>
      </c>
      <c r="R537" s="136">
        <f>Q537/(O537^2)</f>
        <v>35.595592673078642</v>
      </c>
      <c r="T537" s="134">
        <f>IF(AND($R537&gt;=35,$R537&lt;40),1,0)</f>
        <v>1</v>
      </c>
      <c r="U537" s="134">
        <f>IF($R537&gt;40,1,0)</f>
        <v>0</v>
      </c>
      <c r="V537" s="134">
        <f>E537+T537+U537</f>
        <v>1</v>
      </c>
    </row>
    <row r="538" spans="1:22" x14ac:dyDescent="0.2">
      <c r="A538" s="128">
        <v>11082</v>
      </c>
      <c r="B538" s="129">
        <v>53</v>
      </c>
      <c r="C538" s="129">
        <v>1</v>
      </c>
      <c r="D538" s="129">
        <v>3</v>
      </c>
      <c r="E538" s="129">
        <f>IF(AND($R538&gt;=30,$R538&lt;35),1,0)</f>
        <v>0</v>
      </c>
      <c r="F538" s="132">
        <v>46661.450000000004</v>
      </c>
      <c r="G538" s="32"/>
      <c r="H538" s="32"/>
      <c r="I538" s="129">
        <v>0</v>
      </c>
      <c r="J538" s="130">
        <v>0</v>
      </c>
      <c r="K538" s="130">
        <v>0</v>
      </c>
      <c r="L538" s="130">
        <v>0</v>
      </c>
      <c r="N538" s="129">
        <v>186</v>
      </c>
      <c r="O538" s="129">
        <f t="shared" si="16"/>
        <v>1.86</v>
      </c>
      <c r="P538" s="129">
        <v>185.4</v>
      </c>
      <c r="Q538" s="129">
        <f t="shared" si="17"/>
        <v>84.096025398000009</v>
      </c>
      <c r="R538" s="131">
        <f>Q538/(O538^2)</f>
        <v>24.308019828303848</v>
      </c>
      <c r="T538" s="129">
        <f>IF(AND($R538&gt;=35,$R538&lt;40),1,0)</f>
        <v>0</v>
      </c>
      <c r="U538" s="129">
        <f>IF($R538&gt;40,1,0)</f>
        <v>0</v>
      </c>
      <c r="V538" s="129">
        <f>E538+T538+U538</f>
        <v>0</v>
      </c>
    </row>
    <row r="539" spans="1:22" x14ac:dyDescent="0.2">
      <c r="A539" s="133">
        <v>11084</v>
      </c>
      <c r="B539" s="134">
        <v>57</v>
      </c>
      <c r="C539" s="134">
        <v>1</v>
      </c>
      <c r="D539" s="134">
        <v>0</v>
      </c>
      <c r="E539" s="134">
        <f>IF(AND($R539&gt;=30,$R539&lt;35),1,0)</f>
        <v>0</v>
      </c>
      <c r="F539" s="137">
        <v>27533.919999999998</v>
      </c>
      <c r="G539" s="32"/>
      <c r="H539" s="32"/>
      <c r="I539" s="134">
        <v>0</v>
      </c>
      <c r="J539" s="135">
        <v>0</v>
      </c>
      <c r="K539" s="135">
        <v>0</v>
      </c>
      <c r="L539" s="135">
        <v>1</v>
      </c>
      <c r="N539" s="134">
        <v>175.1</v>
      </c>
      <c r="O539" s="134">
        <f t="shared" si="16"/>
        <v>1.7509999999999999</v>
      </c>
      <c r="P539" s="134">
        <v>163.1</v>
      </c>
      <c r="Q539" s="134">
        <f t="shared" si="17"/>
        <v>73.980915546999995</v>
      </c>
      <c r="R539" s="136">
        <f>Q539/(O539^2)</f>
        <v>24.129449255561237</v>
      </c>
      <c r="T539" s="134">
        <f>IF(AND($R539&gt;=35,$R539&lt;40),1,0)</f>
        <v>0</v>
      </c>
      <c r="U539" s="134">
        <f>IF($R539&gt;40,1,0)</f>
        <v>0</v>
      </c>
      <c r="V539" s="134">
        <f>E539+T539+U539</f>
        <v>0</v>
      </c>
    </row>
    <row r="540" spans="1:22" x14ac:dyDescent="0.2">
      <c r="A540" s="128">
        <v>11086</v>
      </c>
      <c r="B540" s="129">
        <v>39</v>
      </c>
      <c r="C540" s="129">
        <v>0</v>
      </c>
      <c r="D540" s="129">
        <v>1</v>
      </c>
      <c r="E540" s="129">
        <f>IF(AND($R540&gt;=30,$R540&lt;35),1,0)</f>
        <v>1</v>
      </c>
      <c r="F540" s="132">
        <v>6238.3</v>
      </c>
      <c r="G540" s="32"/>
      <c r="H540" s="32"/>
      <c r="I540" s="129">
        <v>0</v>
      </c>
      <c r="J540" s="130">
        <v>0</v>
      </c>
      <c r="K540" s="130">
        <v>1</v>
      </c>
      <c r="L540" s="130">
        <v>0</v>
      </c>
      <c r="N540" s="129">
        <v>173.79999999999998</v>
      </c>
      <c r="O540" s="129">
        <f t="shared" si="16"/>
        <v>1.7379999999999998</v>
      </c>
      <c r="P540" s="129">
        <v>215.2</v>
      </c>
      <c r="Q540" s="129">
        <f t="shared" si="17"/>
        <v>97.613078024000004</v>
      </c>
      <c r="R540" s="131">
        <f>Q540/(O540^2)</f>
        <v>32.315320184702344</v>
      </c>
      <c r="T540" s="129">
        <f>IF(AND($R540&gt;=35,$R540&lt;40),1,0)</f>
        <v>0</v>
      </c>
      <c r="U540" s="129">
        <f>IF($R540&gt;40,1,0)</f>
        <v>0</v>
      </c>
      <c r="V540" s="129">
        <f>E540+T540+U540</f>
        <v>1</v>
      </c>
    </row>
    <row r="541" spans="1:22" x14ac:dyDescent="0.2">
      <c r="A541" s="133">
        <v>11091</v>
      </c>
      <c r="B541" s="134">
        <v>18</v>
      </c>
      <c r="C541" s="134">
        <v>0</v>
      </c>
      <c r="D541" s="134">
        <v>0</v>
      </c>
      <c r="E541" s="134">
        <f>IF(AND($R541&gt;=30,$R541&lt;35),1,0)</f>
        <v>0</v>
      </c>
      <c r="F541" s="137">
        <v>2203.7400000000002</v>
      </c>
      <c r="G541" s="32"/>
      <c r="H541" s="32"/>
      <c r="I541" s="134">
        <v>0</v>
      </c>
      <c r="J541" s="135">
        <v>1</v>
      </c>
      <c r="K541" s="135">
        <v>0</v>
      </c>
      <c r="L541" s="135">
        <v>0</v>
      </c>
      <c r="N541" s="134">
        <v>159.29999999999998</v>
      </c>
      <c r="O541" s="134">
        <f t="shared" si="16"/>
        <v>1.5929999999999997</v>
      </c>
      <c r="P541" s="134">
        <v>125.89999999999999</v>
      </c>
      <c r="Q541" s="134">
        <f t="shared" si="17"/>
        <v>57.107279382999998</v>
      </c>
      <c r="R541" s="136">
        <f>Q541/(O541^2)</f>
        <v>22.504010358800613</v>
      </c>
      <c r="T541" s="134">
        <f>IF(AND($R541&gt;=35,$R541&lt;40),1,0)</f>
        <v>0</v>
      </c>
      <c r="U541" s="134">
        <f>IF($R541&gt;40,1,0)</f>
        <v>0</v>
      </c>
      <c r="V541" s="134">
        <f>E541+T541+U541</f>
        <v>0</v>
      </c>
    </row>
    <row r="542" spans="1:22" x14ac:dyDescent="0.2">
      <c r="A542" s="128">
        <v>11094</v>
      </c>
      <c r="B542" s="129">
        <v>18</v>
      </c>
      <c r="C542" s="129">
        <v>0</v>
      </c>
      <c r="D542" s="129">
        <v>0</v>
      </c>
      <c r="E542" s="129">
        <f>IF(AND($R542&gt;=30,$R542&lt;35),1,0)</f>
        <v>1</v>
      </c>
      <c r="F542" s="132">
        <v>1634.58</v>
      </c>
      <c r="G542" s="32"/>
      <c r="H542" s="32"/>
      <c r="I542" s="129">
        <v>0</v>
      </c>
      <c r="J542" s="130">
        <v>0</v>
      </c>
      <c r="K542" s="130">
        <v>0</v>
      </c>
      <c r="L542" s="130">
        <v>1</v>
      </c>
      <c r="N542" s="129">
        <v>191.1</v>
      </c>
      <c r="O542" s="129">
        <f t="shared" si="16"/>
        <v>1.911</v>
      </c>
      <c r="P542" s="129">
        <v>269</v>
      </c>
      <c r="Q542" s="129">
        <f t="shared" si="17"/>
        <v>122.01634753</v>
      </c>
      <c r="R542" s="131">
        <f>Q542/(O542^2)</f>
        <v>33.41155176412633</v>
      </c>
      <c r="T542" s="129">
        <f>IF(AND($R542&gt;=35,$R542&lt;40),1,0)</f>
        <v>0</v>
      </c>
      <c r="U542" s="129">
        <f>IF($R542&gt;40,1,0)</f>
        <v>0</v>
      </c>
      <c r="V542" s="129">
        <f>E542+T542+U542</f>
        <v>1</v>
      </c>
    </row>
    <row r="543" spans="1:22" x14ac:dyDescent="0.2">
      <c r="A543" s="133">
        <v>11096</v>
      </c>
      <c r="B543" s="134">
        <v>64</v>
      </c>
      <c r="C543" s="134">
        <v>0</v>
      </c>
      <c r="D543" s="134">
        <v>0</v>
      </c>
      <c r="E543" s="134">
        <f>IF(AND($R543&gt;=30,$R543&lt;35),1,0)</f>
        <v>0</v>
      </c>
      <c r="F543" s="137">
        <v>14313.85</v>
      </c>
      <c r="G543" s="32"/>
      <c r="H543" s="32"/>
      <c r="I543" s="134">
        <v>0</v>
      </c>
      <c r="J543" s="135">
        <v>0</v>
      </c>
      <c r="K543" s="135">
        <v>0</v>
      </c>
      <c r="L543" s="135">
        <v>1</v>
      </c>
      <c r="N543" s="134">
        <v>165.2</v>
      </c>
      <c r="O543" s="134">
        <f t="shared" si="16"/>
        <v>1.6519999999999999</v>
      </c>
      <c r="P543" s="134">
        <v>156.6</v>
      </c>
      <c r="Q543" s="134">
        <f t="shared" si="17"/>
        <v>71.032565141999996</v>
      </c>
      <c r="R543" s="136">
        <f>Q543/(O543^2)</f>
        <v>26.027797087249152</v>
      </c>
      <c r="T543" s="134">
        <f>IF(AND($R543&gt;=35,$R543&lt;40),1,0)</f>
        <v>0</v>
      </c>
      <c r="U543" s="134">
        <f>IF($R543&gt;40,1,0)</f>
        <v>0</v>
      </c>
      <c r="V543" s="134">
        <f>E543+T543+U543</f>
        <v>0</v>
      </c>
    </row>
    <row r="544" spans="1:22" x14ac:dyDescent="0.2">
      <c r="A544" s="128">
        <v>11097</v>
      </c>
      <c r="B544" s="129">
        <v>56</v>
      </c>
      <c r="C544" s="129">
        <v>0</v>
      </c>
      <c r="D544" s="129">
        <v>0</v>
      </c>
      <c r="E544" s="129">
        <f>IF(AND($R544&gt;=30,$R544&lt;35),1,0)</f>
        <v>1</v>
      </c>
      <c r="F544" s="132">
        <v>11454.03</v>
      </c>
      <c r="G544" s="32"/>
      <c r="H544" s="32"/>
      <c r="I544" s="129">
        <v>0</v>
      </c>
      <c r="J544" s="130">
        <v>0</v>
      </c>
      <c r="K544" s="130">
        <v>0</v>
      </c>
      <c r="L544" s="130">
        <v>0</v>
      </c>
      <c r="N544" s="129">
        <v>173.29999999999998</v>
      </c>
      <c r="O544" s="129">
        <f t="shared" si="16"/>
        <v>1.7329999999999999</v>
      </c>
      <c r="P544" s="129">
        <v>203.9</v>
      </c>
      <c r="Q544" s="129">
        <f t="shared" si="17"/>
        <v>92.487484243000011</v>
      </c>
      <c r="R544" s="131">
        <f>Q544/(O544^2)</f>
        <v>30.795399391467161</v>
      </c>
      <c r="T544" s="129">
        <f>IF(AND($R544&gt;=35,$R544&lt;40),1,0)</f>
        <v>0</v>
      </c>
      <c r="U544" s="129">
        <f>IF($R544&gt;40,1,0)</f>
        <v>0</v>
      </c>
      <c r="V544" s="129">
        <f>E544+T544+U544</f>
        <v>1</v>
      </c>
    </row>
    <row r="545" spans="1:22" x14ac:dyDescent="0.2">
      <c r="A545" s="133">
        <v>11098</v>
      </c>
      <c r="B545" s="134">
        <v>38</v>
      </c>
      <c r="C545" s="134">
        <v>0</v>
      </c>
      <c r="D545" s="134">
        <v>2</v>
      </c>
      <c r="E545" s="134">
        <f>IF(AND($R545&gt;=30,$R545&lt;35),1,0)</f>
        <v>0</v>
      </c>
      <c r="F545" s="137">
        <v>7144.87</v>
      </c>
      <c r="G545" s="32"/>
      <c r="H545" s="32"/>
      <c r="I545" s="134">
        <v>0</v>
      </c>
      <c r="J545" s="135">
        <v>1</v>
      </c>
      <c r="K545" s="135">
        <v>0</v>
      </c>
      <c r="L545" s="135">
        <v>0</v>
      </c>
      <c r="N545" s="134">
        <v>154</v>
      </c>
      <c r="O545" s="134">
        <f t="shared" si="16"/>
        <v>1.54</v>
      </c>
      <c r="P545" s="134">
        <v>186.29999999999998</v>
      </c>
      <c r="Q545" s="134">
        <f t="shared" si="17"/>
        <v>84.504258530999991</v>
      </c>
      <c r="R545" s="136">
        <f>Q545/(O545^2)</f>
        <v>35.631750097402595</v>
      </c>
      <c r="T545" s="134">
        <f>IF(AND($R545&gt;=35,$R545&lt;40),1,0)</f>
        <v>1</v>
      </c>
      <c r="U545" s="134">
        <f>IF($R545&gt;40,1,0)</f>
        <v>0</v>
      </c>
      <c r="V545" s="134">
        <f>E545+T545+U545</f>
        <v>1</v>
      </c>
    </row>
    <row r="546" spans="1:22" x14ac:dyDescent="0.2">
      <c r="A546" s="128">
        <v>11100</v>
      </c>
      <c r="B546" s="129">
        <v>39</v>
      </c>
      <c r="C546" s="129">
        <v>1</v>
      </c>
      <c r="D546" s="129">
        <v>5</v>
      </c>
      <c r="E546" s="129">
        <f>IF(AND($R546&gt;=30,$R546&lt;35),1,0)</f>
        <v>0</v>
      </c>
      <c r="F546" s="132">
        <v>19023.259999999998</v>
      </c>
      <c r="G546" s="32"/>
      <c r="H546" s="32"/>
      <c r="I546" s="129">
        <v>0</v>
      </c>
      <c r="J546" s="130">
        <v>0</v>
      </c>
      <c r="K546" s="130">
        <v>1</v>
      </c>
      <c r="L546" s="130">
        <v>0</v>
      </c>
      <c r="N546" s="129">
        <v>183.2</v>
      </c>
      <c r="O546" s="129">
        <f t="shared" si="16"/>
        <v>1.8319999999999999</v>
      </c>
      <c r="P546" s="129">
        <v>266.70000000000005</v>
      </c>
      <c r="Q546" s="129">
        <f t="shared" si="17"/>
        <v>120.97308507900003</v>
      </c>
      <c r="R546" s="131">
        <f>Q546/(O546^2)</f>
        <v>36.044401410334963</v>
      </c>
      <c r="T546" s="129">
        <f>IF(AND($R546&gt;=35,$R546&lt;40),1,0)</f>
        <v>1</v>
      </c>
      <c r="U546" s="129">
        <f>IF($R546&gt;40,1,0)</f>
        <v>0</v>
      </c>
      <c r="V546" s="129">
        <f>E546+T546+U546</f>
        <v>1</v>
      </c>
    </row>
    <row r="547" spans="1:22" x14ac:dyDescent="0.2">
      <c r="A547" s="133">
        <v>11105</v>
      </c>
      <c r="B547" s="134">
        <v>24</v>
      </c>
      <c r="C547" s="134">
        <v>0</v>
      </c>
      <c r="D547" s="134">
        <v>0</v>
      </c>
      <c r="E547" s="134">
        <f>IF(AND($R547&gt;=30,$R547&lt;35),1,0)</f>
        <v>0</v>
      </c>
      <c r="F547" s="137">
        <v>2457.5100000000002</v>
      </c>
      <c r="G547" s="32"/>
      <c r="H547" s="32"/>
      <c r="I547" s="134">
        <v>0</v>
      </c>
      <c r="J547" s="135">
        <v>0</v>
      </c>
      <c r="K547" s="135">
        <v>1</v>
      </c>
      <c r="L547" s="135">
        <v>0</v>
      </c>
      <c r="N547" s="134">
        <v>180.29999999999998</v>
      </c>
      <c r="O547" s="134">
        <f t="shared" si="16"/>
        <v>1.8029999999999999</v>
      </c>
      <c r="P547" s="134">
        <v>182.4</v>
      </c>
      <c r="Q547" s="134">
        <f t="shared" si="17"/>
        <v>82.735248288000008</v>
      </c>
      <c r="R547" s="136">
        <f>Q547/(O547^2)</f>
        <v>25.450664215584492</v>
      </c>
      <c r="T547" s="134">
        <f>IF(AND($R547&gt;=35,$R547&lt;40),1,0)</f>
        <v>0</v>
      </c>
      <c r="U547" s="134">
        <f>IF($R547&gt;40,1,0)</f>
        <v>0</v>
      </c>
      <c r="V547" s="134">
        <f>E547+T547+U547</f>
        <v>0</v>
      </c>
    </row>
    <row r="548" spans="1:22" x14ac:dyDescent="0.2">
      <c r="A548" s="128">
        <v>11107</v>
      </c>
      <c r="B548" s="129">
        <v>33</v>
      </c>
      <c r="C548" s="129">
        <v>0</v>
      </c>
      <c r="D548" s="129">
        <v>0</v>
      </c>
      <c r="E548" s="129">
        <f>IF(AND($R548&gt;=30,$R548&lt;35),1,0)</f>
        <v>1</v>
      </c>
      <c r="F548" s="132">
        <v>4571.42</v>
      </c>
      <c r="G548" s="32"/>
      <c r="H548" s="32"/>
      <c r="I548" s="129">
        <v>0</v>
      </c>
      <c r="J548" s="130">
        <v>0</v>
      </c>
      <c r="K548" s="130">
        <v>0</v>
      </c>
      <c r="L548" s="130">
        <v>0</v>
      </c>
      <c r="N548" s="129">
        <v>158.6</v>
      </c>
      <c r="O548" s="129">
        <f t="shared" si="16"/>
        <v>1.5859999999999999</v>
      </c>
      <c r="P548" s="129">
        <v>185.4</v>
      </c>
      <c r="Q548" s="129">
        <f t="shared" si="17"/>
        <v>84.096025398000009</v>
      </c>
      <c r="R548" s="131">
        <f>Q548/(O548^2)</f>
        <v>33.432519332144928</v>
      </c>
      <c r="T548" s="129">
        <f>IF(AND($R548&gt;=35,$R548&lt;40),1,0)</f>
        <v>0</v>
      </c>
      <c r="U548" s="129">
        <f>IF($R548&gt;40,1,0)</f>
        <v>0</v>
      </c>
      <c r="V548" s="129">
        <f>E548+T548+U548</f>
        <v>1</v>
      </c>
    </row>
    <row r="549" spans="1:22" x14ac:dyDescent="0.2">
      <c r="A549" s="133">
        <v>11108</v>
      </c>
      <c r="B549" s="134">
        <v>59</v>
      </c>
      <c r="C549" s="134">
        <v>0</v>
      </c>
      <c r="D549" s="134">
        <v>0</v>
      </c>
      <c r="E549" s="134">
        <f>IF(AND($R549&gt;=30,$R549&lt;35),1,0)</f>
        <v>0</v>
      </c>
      <c r="F549" s="137">
        <v>12622.18</v>
      </c>
      <c r="G549" s="32"/>
      <c r="H549" s="32"/>
      <c r="I549" s="134">
        <v>0</v>
      </c>
      <c r="J549" s="135">
        <v>0</v>
      </c>
      <c r="K549" s="135">
        <v>0</v>
      </c>
      <c r="L549" s="135">
        <v>0</v>
      </c>
      <c r="N549" s="134">
        <v>166.29999999999998</v>
      </c>
      <c r="O549" s="134">
        <f t="shared" si="16"/>
        <v>1.6629999999999998</v>
      </c>
      <c r="P549" s="134">
        <v>154.29999999999998</v>
      </c>
      <c r="Q549" s="134">
        <f t="shared" si="17"/>
        <v>69.989302690999992</v>
      </c>
      <c r="R549" s="136">
        <f>Q549/(O549^2)</f>
        <v>25.307378948418936</v>
      </c>
      <c r="T549" s="134">
        <f>IF(AND($R549&gt;=35,$R549&lt;40),1,0)</f>
        <v>0</v>
      </c>
      <c r="U549" s="134">
        <f>IF($R549&gt;40,1,0)</f>
        <v>0</v>
      </c>
      <c r="V549" s="134">
        <f>E549+T549+U549</f>
        <v>0</v>
      </c>
    </row>
    <row r="550" spans="1:22" x14ac:dyDescent="0.2">
      <c r="A550" s="128">
        <v>11110</v>
      </c>
      <c r="B550" s="129">
        <v>45</v>
      </c>
      <c r="C550" s="129">
        <v>0</v>
      </c>
      <c r="D550" s="129">
        <v>0</v>
      </c>
      <c r="E550" s="129">
        <f>IF(AND($R550&gt;=30,$R550&lt;35),1,0)</f>
        <v>0</v>
      </c>
      <c r="F550" s="132">
        <v>7348.1500000000005</v>
      </c>
      <c r="G550" s="32"/>
      <c r="H550" s="32"/>
      <c r="I550" s="129">
        <v>0</v>
      </c>
      <c r="J550" s="130">
        <v>0</v>
      </c>
      <c r="K550" s="130">
        <v>1</v>
      </c>
      <c r="L550" s="130">
        <v>0</v>
      </c>
      <c r="N550" s="129">
        <v>180.5</v>
      </c>
      <c r="O550" s="129">
        <f t="shared" si="16"/>
        <v>1.8049999999999999</v>
      </c>
      <c r="P550" s="129">
        <v>264.60000000000002</v>
      </c>
      <c r="Q550" s="129">
        <f t="shared" si="17"/>
        <v>120.02054110200001</v>
      </c>
      <c r="R550" s="131">
        <f>Q550/(O550^2)</f>
        <v>36.838434665786792</v>
      </c>
      <c r="T550" s="129">
        <f>IF(AND($R550&gt;=35,$R550&lt;40),1,0)</f>
        <v>1</v>
      </c>
      <c r="U550" s="129">
        <f>IF($R550&gt;40,1,0)</f>
        <v>0</v>
      </c>
      <c r="V550" s="129">
        <f>E550+T550+U550</f>
        <v>1</v>
      </c>
    </row>
    <row r="551" spans="1:22" x14ac:dyDescent="0.2">
      <c r="A551" s="133">
        <v>11112</v>
      </c>
      <c r="B551" s="134">
        <v>55</v>
      </c>
      <c r="C551" s="134">
        <v>0</v>
      </c>
      <c r="D551" s="134">
        <v>1</v>
      </c>
      <c r="E551" s="134">
        <f>IF(AND($R551&gt;=30,$R551&lt;35),1,0)</f>
        <v>1</v>
      </c>
      <c r="F551" s="137">
        <v>35160.14</v>
      </c>
      <c r="G551" s="32"/>
      <c r="H551" s="32"/>
      <c r="I551" s="134">
        <v>0</v>
      </c>
      <c r="J551" s="135">
        <v>0</v>
      </c>
      <c r="K551" s="135">
        <v>1</v>
      </c>
      <c r="L551" s="135">
        <v>0</v>
      </c>
      <c r="N551" s="134">
        <v>179.5</v>
      </c>
      <c r="O551" s="134">
        <f t="shared" si="16"/>
        <v>1.7949999999999999</v>
      </c>
      <c r="P551" s="134">
        <v>217.29999999999998</v>
      </c>
      <c r="Q551" s="134">
        <f t="shared" si="17"/>
        <v>98.565622000999994</v>
      </c>
      <c r="R551" s="136">
        <f>Q551/(O551^2)</f>
        <v>30.59120335844694</v>
      </c>
      <c r="T551" s="134">
        <f>IF(AND($R551&gt;=35,$R551&lt;40),1,0)</f>
        <v>0</v>
      </c>
      <c r="U551" s="134">
        <f>IF($R551&gt;40,1,0)</f>
        <v>0</v>
      </c>
      <c r="V551" s="134">
        <f>E551+T551+U551</f>
        <v>1</v>
      </c>
    </row>
    <row r="552" spans="1:22" x14ac:dyDescent="0.2">
      <c r="A552" s="128">
        <v>11113</v>
      </c>
      <c r="B552" s="129">
        <v>61</v>
      </c>
      <c r="C552" s="129">
        <v>1</v>
      </c>
      <c r="D552" s="129">
        <v>3</v>
      </c>
      <c r="E552" s="129">
        <f>IF(AND($R552&gt;=30,$R552&lt;35),1,0)</f>
        <v>0</v>
      </c>
      <c r="F552" s="132">
        <v>30942.199999999997</v>
      </c>
      <c r="G552" s="32"/>
      <c r="H552" s="32"/>
      <c r="I552" s="129">
        <v>0</v>
      </c>
      <c r="J552" s="130">
        <v>0</v>
      </c>
      <c r="K552" s="130">
        <v>0</v>
      </c>
      <c r="L552" s="130">
        <v>1</v>
      </c>
      <c r="N552" s="129">
        <v>179.29999999999998</v>
      </c>
      <c r="O552" s="129">
        <f t="shared" si="16"/>
        <v>1.7929999999999999</v>
      </c>
      <c r="P552" s="129">
        <v>183.1</v>
      </c>
      <c r="Q552" s="129">
        <f t="shared" si="17"/>
        <v>83.052762947000005</v>
      </c>
      <c r="R552" s="131">
        <f>Q552/(O552^2)</f>
        <v>25.834110077020728</v>
      </c>
      <c r="T552" s="129">
        <f>IF(AND($R552&gt;=35,$R552&lt;40),1,0)</f>
        <v>0</v>
      </c>
      <c r="U552" s="129">
        <f>IF($R552&gt;40,1,0)</f>
        <v>0</v>
      </c>
      <c r="V552" s="129">
        <f>E552+T552+U552</f>
        <v>0</v>
      </c>
    </row>
    <row r="553" spans="1:22" x14ac:dyDescent="0.2">
      <c r="A553" s="133">
        <v>11116</v>
      </c>
      <c r="B553" s="134">
        <v>50</v>
      </c>
      <c r="C553" s="134">
        <v>0</v>
      </c>
      <c r="D553" s="134">
        <v>0</v>
      </c>
      <c r="E553" s="134">
        <f>IF(AND($R553&gt;=30,$R553&lt;35),1,0)</f>
        <v>0</v>
      </c>
      <c r="F553" s="137">
        <v>8932.09</v>
      </c>
      <c r="G553" s="32"/>
      <c r="H553" s="32"/>
      <c r="I553" s="134">
        <v>0</v>
      </c>
      <c r="J553" s="135">
        <v>0</v>
      </c>
      <c r="K553" s="135">
        <v>1</v>
      </c>
      <c r="L553" s="135">
        <v>0</v>
      </c>
      <c r="N553" s="134">
        <v>182.5</v>
      </c>
      <c r="O553" s="134">
        <f t="shared" si="16"/>
        <v>1.825</v>
      </c>
      <c r="P553" s="134">
        <v>209.79999999999998</v>
      </c>
      <c r="Q553" s="134">
        <f t="shared" si="17"/>
        <v>95.163679225999999</v>
      </c>
      <c r="R553" s="136">
        <f>Q553/(O553^2)</f>
        <v>28.572318776806156</v>
      </c>
      <c r="T553" s="134">
        <f>IF(AND($R553&gt;=35,$R553&lt;40),1,0)</f>
        <v>0</v>
      </c>
      <c r="U553" s="134">
        <f>IF($R553&gt;40,1,0)</f>
        <v>0</v>
      </c>
      <c r="V553" s="134">
        <f>E553+T553+U553</f>
        <v>0</v>
      </c>
    </row>
    <row r="554" spans="1:22" x14ac:dyDescent="0.2">
      <c r="A554" s="128">
        <v>11120</v>
      </c>
      <c r="B554" s="129">
        <v>44</v>
      </c>
      <c r="C554" s="129">
        <v>0</v>
      </c>
      <c r="D554" s="129">
        <v>0</v>
      </c>
      <c r="E554" s="129">
        <f>IF(AND($R554&gt;=30,$R554&lt;35),1,0)</f>
        <v>1</v>
      </c>
      <c r="F554" s="132">
        <v>12797.210000000001</v>
      </c>
      <c r="G554" s="32"/>
      <c r="H554" s="32"/>
      <c r="I554" s="129">
        <v>0</v>
      </c>
      <c r="J554" s="130">
        <v>1</v>
      </c>
      <c r="K554" s="130">
        <v>0</v>
      </c>
      <c r="L554" s="130">
        <v>0</v>
      </c>
      <c r="N554" s="129">
        <v>161.5</v>
      </c>
      <c r="O554" s="129">
        <f t="shared" si="16"/>
        <v>1.615</v>
      </c>
      <c r="P554" s="129">
        <v>187.79999999999998</v>
      </c>
      <c r="Q554" s="129">
        <f t="shared" si="17"/>
        <v>85.184647085999998</v>
      </c>
      <c r="R554" s="131">
        <f>Q554/(O554^2)</f>
        <v>32.660007125918966</v>
      </c>
      <c r="T554" s="129">
        <f>IF(AND($R554&gt;=35,$R554&lt;40),1,0)</f>
        <v>0</v>
      </c>
      <c r="U554" s="129">
        <f>IF($R554&gt;40,1,0)</f>
        <v>0</v>
      </c>
      <c r="V554" s="129">
        <f>E554+T554+U554</f>
        <v>1</v>
      </c>
    </row>
    <row r="555" spans="1:22" x14ac:dyDescent="0.2">
      <c r="A555" s="133">
        <v>11122</v>
      </c>
      <c r="B555" s="134">
        <v>27</v>
      </c>
      <c r="C555" s="134">
        <v>0</v>
      </c>
      <c r="D555" s="134">
        <v>1</v>
      </c>
      <c r="E555" s="134">
        <f>IF(AND($R555&gt;=30,$R555&lt;35),1,0)</f>
        <v>0</v>
      </c>
      <c r="F555" s="137">
        <v>3561.8900000000003</v>
      </c>
      <c r="G555" s="32"/>
      <c r="H555" s="32"/>
      <c r="I555" s="134">
        <v>0</v>
      </c>
      <c r="J555" s="135">
        <v>0</v>
      </c>
      <c r="K555" s="135">
        <v>0</v>
      </c>
      <c r="L555" s="135">
        <v>1</v>
      </c>
      <c r="N555" s="134">
        <v>159.9</v>
      </c>
      <c r="O555" s="134">
        <f t="shared" si="16"/>
        <v>1.599</v>
      </c>
      <c r="P555" s="134">
        <v>214.2</v>
      </c>
      <c r="Q555" s="134">
        <f t="shared" si="17"/>
        <v>97.159485653999994</v>
      </c>
      <c r="R555" s="136">
        <f>Q555/(O555^2)</f>
        <v>38.000409751873526</v>
      </c>
      <c r="T555" s="134">
        <f>IF(AND($R555&gt;=35,$R555&lt;40),1,0)</f>
        <v>1</v>
      </c>
      <c r="U555" s="134">
        <f>IF($R555&gt;40,1,0)</f>
        <v>0</v>
      </c>
      <c r="V555" s="134">
        <f>E555+T555+U555</f>
        <v>1</v>
      </c>
    </row>
    <row r="556" spans="1:22" x14ac:dyDescent="0.2">
      <c r="A556" s="128">
        <v>11125</v>
      </c>
      <c r="B556" s="129">
        <v>58</v>
      </c>
      <c r="C556" s="129">
        <v>0</v>
      </c>
      <c r="D556" s="129">
        <v>1</v>
      </c>
      <c r="E556" s="129">
        <f>IF(AND($R556&gt;=30,$R556&lt;35),1,0)</f>
        <v>0</v>
      </c>
      <c r="F556" s="132">
        <v>13019.17</v>
      </c>
      <c r="G556" s="32"/>
      <c r="H556" s="32"/>
      <c r="I556" s="129">
        <v>0</v>
      </c>
      <c r="J556" s="130">
        <v>1</v>
      </c>
      <c r="K556" s="130">
        <v>0</v>
      </c>
      <c r="L556" s="130">
        <v>0</v>
      </c>
      <c r="N556" s="129">
        <v>160.29999999999998</v>
      </c>
      <c r="O556" s="129">
        <f t="shared" si="16"/>
        <v>1.6029999999999998</v>
      </c>
      <c r="P556" s="129">
        <v>157.1</v>
      </c>
      <c r="Q556" s="129">
        <f t="shared" si="17"/>
        <v>71.259361327000008</v>
      </c>
      <c r="R556" s="131">
        <f>Q556/(O556^2)</f>
        <v>27.73159703558013</v>
      </c>
      <c r="T556" s="129">
        <f>IF(AND($R556&gt;=35,$R556&lt;40),1,0)</f>
        <v>0</v>
      </c>
      <c r="U556" s="129">
        <f>IF($R556&gt;40,1,0)</f>
        <v>0</v>
      </c>
      <c r="V556" s="129">
        <f>E556+T556+U556</f>
        <v>0</v>
      </c>
    </row>
    <row r="557" spans="1:22" x14ac:dyDescent="0.2">
      <c r="A557" s="133">
        <v>11126</v>
      </c>
      <c r="B557" s="134">
        <v>33</v>
      </c>
      <c r="C557" s="134">
        <v>0</v>
      </c>
      <c r="D557" s="134">
        <v>1</v>
      </c>
      <c r="E557" s="134">
        <f>IF(AND($R557&gt;=30,$R557&lt;35),1,0)</f>
        <v>1</v>
      </c>
      <c r="F557" s="137">
        <v>4795.66</v>
      </c>
      <c r="G557" s="32"/>
      <c r="H557" s="32"/>
      <c r="I557" s="134">
        <v>0</v>
      </c>
      <c r="J557" s="135">
        <v>0</v>
      </c>
      <c r="K557" s="135">
        <v>0</v>
      </c>
      <c r="L557" s="135">
        <v>1</v>
      </c>
      <c r="N557" s="134">
        <v>165.9</v>
      </c>
      <c r="O557" s="134">
        <f t="shared" si="16"/>
        <v>1.659</v>
      </c>
      <c r="P557" s="134">
        <v>196</v>
      </c>
      <c r="Q557" s="134">
        <f t="shared" si="17"/>
        <v>88.904104520000004</v>
      </c>
      <c r="R557" s="136">
        <f>Q557/(O557^2)</f>
        <v>32.301972262279904</v>
      </c>
      <c r="T557" s="134">
        <f>IF(AND($R557&gt;=35,$R557&lt;40),1,0)</f>
        <v>0</v>
      </c>
      <c r="U557" s="134">
        <f>IF($R557&gt;40,1,0)</f>
        <v>0</v>
      </c>
      <c r="V557" s="134">
        <f>E557+T557+U557</f>
        <v>1</v>
      </c>
    </row>
    <row r="558" spans="1:22" x14ac:dyDescent="0.2">
      <c r="A558" s="128">
        <v>11127</v>
      </c>
      <c r="B558" s="129">
        <v>64</v>
      </c>
      <c r="C558" s="129">
        <v>0</v>
      </c>
      <c r="D558" s="129">
        <v>0</v>
      </c>
      <c r="E558" s="129">
        <f>IF(AND($R558&gt;=30,$R558&lt;35),1,0)</f>
        <v>0</v>
      </c>
      <c r="F558" s="132">
        <v>14319.04</v>
      </c>
      <c r="G558" s="32"/>
      <c r="H558" s="32"/>
      <c r="I558" s="129">
        <v>0</v>
      </c>
      <c r="J558" s="130">
        <v>0</v>
      </c>
      <c r="K558" s="130">
        <v>1</v>
      </c>
      <c r="L558" s="130">
        <v>0</v>
      </c>
      <c r="N558" s="129">
        <v>186.7</v>
      </c>
      <c r="O558" s="129">
        <f t="shared" si="16"/>
        <v>1.867</v>
      </c>
      <c r="P558" s="129">
        <v>376.8</v>
      </c>
      <c r="Q558" s="129">
        <f t="shared" si="17"/>
        <v>170.91360501600002</v>
      </c>
      <c r="R558" s="131">
        <f>Q558/(O558^2)</f>
        <v>49.0329472927734</v>
      </c>
      <c r="T558" s="129">
        <f>IF(AND($R558&gt;=35,$R558&lt;40),1,0)</f>
        <v>0</v>
      </c>
      <c r="U558" s="129">
        <f>IF($R558&gt;40,1,0)</f>
        <v>1</v>
      </c>
      <c r="V558" s="129">
        <f>E558+T558+U558</f>
        <v>1</v>
      </c>
    </row>
    <row r="559" spans="1:22" x14ac:dyDescent="0.2">
      <c r="A559" s="133">
        <v>11130</v>
      </c>
      <c r="B559" s="134">
        <v>34</v>
      </c>
      <c r="C559" s="134">
        <v>0</v>
      </c>
      <c r="D559" s="134">
        <v>1</v>
      </c>
      <c r="E559" s="134">
        <f>IF(AND($R559&gt;=30,$R559&lt;35),1,0)</f>
        <v>1</v>
      </c>
      <c r="F559" s="137">
        <v>5002.79</v>
      </c>
      <c r="G559" s="32"/>
      <c r="H559" s="32"/>
      <c r="I559" s="134">
        <v>0</v>
      </c>
      <c r="J559" s="135">
        <v>0</v>
      </c>
      <c r="K559" s="135">
        <v>0</v>
      </c>
      <c r="L559" s="135">
        <v>1</v>
      </c>
      <c r="N559" s="134">
        <v>177.4</v>
      </c>
      <c r="O559" s="134">
        <f t="shared" si="16"/>
        <v>1.774</v>
      </c>
      <c r="P559" s="134">
        <v>221.4</v>
      </c>
      <c r="Q559" s="134">
        <f t="shared" si="17"/>
        <v>100.425350718</v>
      </c>
      <c r="R559" s="136">
        <f>Q559/(O559^2)</f>
        <v>31.910684939925186</v>
      </c>
      <c r="T559" s="134">
        <f>IF(AND($R559&gt;=35,$R559&lt;40),1,0)</f>
        <v>0</v>
      </c>
      <c r="U559" s="134">
        <f>IF($R559&gt;40,1,0)</f>
        <v>0</v>
      </c>
      <c r="V559" s="134">
        <f>E559+T559+U559</f>
        <v>1</v>
      </c>
    </row>
    <row r="560" spans="1:22" x14ac:dyDescent="0.2">
      <c r="A560" s="128">
        <v>11131</v>
      </c>
      <c r="B560" s="129">
        <v>50</v>
      </c>
      <c r="C560" s="129">
        <v>0</v>
      </c>
      <c r="D560" s="129">
        <v>0</v>
      </c>
      <c r="E560" s="129">
        <f>IF(AND($R560&gt;=30,$R560&lt;35),1,0)</f>
        <v>1</v>
      </c>
      <c r="F560" s="132">
        <v>25656.579999999998</v>
      </c>
      <c r="G560" s="32"/>
      <c r="H560" s="32"/>
      <c r="I560" s="129">
        <v>0</v>
      </c>
      <c r="J560" s="130">
        <v>1</v>
      </c>
      <c r="K560" s="130">
        <v>0</v>
      </c>
      <c r="L560" s="130">
        <v>0</v>
      </c>
      <c r="N560" s="129">
        <v>166.7</v>
      </c>
      <c r="O560" s="129">
        <f t="shared" si="16"/>
        <v>1.6669999999999998</v>
      </c>
      <c r="P560" s="129">
        <v>202.9</v>
      </c>
      <c r="Q560" s="129">
        <f t="shared" si="17"/>
        <v>92.033891873000002</v>
      </c>
      <c r="R560" s="131">
        <f>Q560/(O560^2)</f>
        <v>33.118952168654459</v>
      </c>
      <c r="T560" s="129">
        <f>IF(AND($R560&gt;=35,$R560&lt;40),1,0)</f>
        <v>0</v>
      </c>
      <c r="U560" s="129">
        <f>IF($R560&gt;40,1,0)</f>
        <v>0</v>
      </c>
      <c r="V560" s="129">
        <f>E560+T560+U560</f>
        <v>1</v>
      </c>
    </row>
    <row r="561" spans="1:22" x14ac:dyDescent="0.2">
      <c r="A561" s="133">
        <v>11132</v>
      </c>
      <c r="B561" s="134">
        <v>52</v>
      </c>
      <c r="C561" s="134">
        <v>0</v>
      </c>
      <c r="D561" s="134">
        <v>2</v>
      </c>
      <c r="E561" s="134">
        <f>IF(AND($R561&gt;=30,$R561&lt;35),1,0)</f>
        <v>1</v>
      </c>
      <c r="F561" s="137">
        <v>11396.91</v>
      </c>
      <c r="G561" s="32"/>
      <c r="H561" s="32"/>
      <c r="I561" s="134">
        <v>0</v>
      </c>
      <c r="J561" s="135">
        <v>1</v>
      </c>
      <c r="K561" s="135">
        <v>0</v>
      </c>
      <c r="L561" s="135">
        <v>0</v>
      </c>
      <c r="N561" s="134">
        <v>171.7</v>
      </c>
      <c r="O561" s="134">
        <f t="shared" si="16"/>
        <v>1.7169999999999999</v>
      </c>
      <c r="P561" s="134">
        <v>218.6</v>
      </c>
      <c r="Q561" s="134">
        <f t="shared" si="17"/>
        <v>99.155292082000003</v>
      </c>
      <c r="R561" s="136">
        <f>Q561/(O561^2)</f>
        <v>33.633751247672649</v>
      </c>
      <c r="T561" s="134">
        <f>IF(AND($R561&gt;=35,$R561&lt;40),1,0)</f>
        <v>0</v>
      </c>
      <c r="U561" s="134">
        <f>IF($R561&gt;40,1,0)</f>
        <v>0</v>
      </c>
      <c r="V561" s="134">
        <f>E561+T561+U561</f>
        <v>1</v>
      </c>
    </row>
    <row r="562" spans="1:22" x14ac:dyDescent="0.2">
      <c r="A562" s="128">
        <v>11134</v>
      </c>
      <c r="B562" s="129">
        <v>27</v>
      </c>
      <c r="C562" s="129">
        <v>1</v>
      </c>
      <c r="D562" s="129">
        <v>0</v>
      </c>
      <c r="E562" s="129">
        <f>IF(AND($R562&gt;=30,$R562&lt;35),1,0)</f>
        <v>0</v>
      </c>
      <c r="F562" s="132">
        <v>34838.880000000005</v>
      </c>
      <c r="G562" s="32"/>
      <c r="H562" s="32"/>
      <c r="I562" s="129">
        <v>0</v>
      </c>
      <c r="J562" s="130">
        <v>0</v>
      </c>
      <c r="K562" s="130">
        <v>1</v>
      </c>
      <c r="L562" s="130">
        <v>0</v>
      </c>
      <c r="N562" s="129">
        <v>181.1</v>
      </c>
      <c r="O562" s="129">
        <f t="shared" si="16"/>
        <v>1.8109999999999999</v>
      </c>
      <c r="P562" s="129">
        <v>200.2</v>
      </c>
      <c r="Q562" s="129">
        <f t="shared" si="17"/>
        <v>90.809192474</v>
      </c>
      <c r="R562" s="131">
        <f>Q562/(O562^2)</f>
        <v>27.688084588292725</v>
      </c>
      <c r="T562" s="129">
        <f>IF(AND($R562&gt;=35,$R562&lt;40),1,0)</f>
        <v>0</v>
      </c>
      <c r="U562" s="129">
        <f>IF($R562&gt;40,1,0)</f>
        <v>0</v>
      </c>
      <c r="V562" s="129">
        <f>E562+T562+U562</f>
        <v>0</v>
      </c>
    </row>
    <row r="563" spans="1:22" x14ac:dyDescent="0.2">
      <c r="A563" s="133">
        <v>11135</v>
      </c>
      <c r="B563" s="134">
        <v>35</v>
      </c>
      <c r="C563" s="134">
        <v>0</v>
      </c>
      <c r="D563" s="134">
        <v>2</v>
      </c>
      <c r="E563" s="134">
        <f>IF(AND($R563&gt;=30,$R563&lt;35),1,0)</f>
        <v>0</v>
      </c>
      <c r="F563" s="137">
        <v>6402.3</v>
      </c>
      <c r="G563" s="32"/>
      <c r="H563" s="32"/>
      <c r="I563" s="134">
        <v>0</v>
      </c>
      <c r="J563" s="135">
        <v>1</v>
      </c>
      <c r="K563" s="135">
        <v>0</v>
      </c>
      <c r="L563" s="135">
        <v>0</v>
      </c>
      <c r="N563" s="134">
        <v>159.4</v>
      </c>
      <c r="O563" s="134">
        <f t="shared" si="16"/>
        <v>1.5940000000000001</v>
      </c>
      <c r="P563" s="134">
        <v>152.69999999999999</v>
      </c>
      <c r="Q563" s="134">
        <f t="shared" si="17"/>
        <v>69.263554898999999</v>
      </c>
      <c r="R563" s="136">
        <f>Q563/(O563^2)</f>
        <v>27.260143865641069</v>
      </c>
      <c r="T563" s="134">
        <f>IF(AND($R563&gt;=35,$R563&lt;40),1,0)</f>
        <v>0</v>
      </c>
      <c r="U563" s="134">
        <f>IF($R563&gt;40,1,0)</f>
        <v>0</v>
      </c>
      <c r="V563" s="134">
        <f>E563+T563+U563</f>
        <v>0</v>
      </c>
    </row>
    <row r="564" spans="1:22" x14ac:dyDescent="0.2">
      <c r="A564" s="128">
        <v>11137</v>
      </c>
      <c r="B564" s="129">
        <v>36</v>
      </c>
      <c r="C564" s="129">
        <v>0</v>
      </c>
      <c r="D564" s="129">
        <v>0</v>
      </c>
      <c r="E564" s="129">
        <f>IF(AND($R564&gt;=30,$R564&lt;35),1,0)</f>
        <v>1</v>
      </c>
      <c r="F564" s="132">
        <v>5266.37</v>
      </c>
      <c r="G564" s="32"/>
      <c r="H564" s="32"/>
      <c r="I564" s="129">
        <v>0</v>
      </c>
      <c r="J564" s="130">
        <v>0</v>
      </c>
      <c r="K564" s="130">
        <v>0</v>
      </c>
      <c r="L564" s="130">
        <v>0</v>
      </c>
      <c r="N564" s="129">
        <v>164.79999999999998</v>
      </c>
      <c r="O564" s="129">
        <f t="shared" si="16"/>
        <v>1.6479999999999999</v>
      </c>
      <c r="P564" s="129">
        <v>187</v>
      </c>
      <c r="Q564" s="129">
        <f t="shared" si="17"/>
        <v>84.821773190000002</v>
      </c>
      <c r="R564" s="131">
        <f>Q564/(O564^2)</f>
        <v>31.231506411861396</v>
      </c>
      <c r="T564" s="129">
        <f>IF(AND($R564&gt;=35,$R564&lt;40),1,0)</f>
        <v>0</v>
      </c>
      <c r="U564" s="129">
        <f>IF($R564&gt;40,1,0)</f>
        <v>0</v>
      </c>
      <c r="V564" s="129">
        <f>E564+T564+U564</f>
        <v>1</v>
      </c>
    </row>
    <row r="565" spans="1:22" x14ac:dyDescent="0.2">
      <c r="A565" s="133">
        <v>11138</v>
      </c>
      <c r="B565" s="134">
        <v>48</v>
      </c>
      <c r="C565" s="134">
        <v>1</v>
      </c>
      <c r="D565" s="134">
        <v>0</v>
      </c>
      <c r="E565" s="134">
        <f>IF(AND($R565&gt;=30,$R565&lt;35),1,0)</f>
        <v>1</v>
      </c>
      <c r="F565" s="137">
        <v>40974.170000000006</v>
      </c>
      <c r="G565" s="32"/>
      <c r="H565" s="32"/>
      <c r="I565" s="134">
        <v>0</v>
      </c>
      <c r="J565" s="135">
        <v>0</v>
      </c>
      <c r="K565" s="135">
        <v>0</v>
      </c>
      <c r="L565" s="135">
        <v>1</v>
      </c>
      <c r="N565" s="134">
        <v>170.1</v>
      </c>
      <c r="O565" s="134">
        <f t="shared" si="16"/>
        <v>1.7009999999999998</v>
      </c>
      <c r="P565" s="134">
        <v>194.5</v>
      </c>
      <c r="Q565" s="134">
        <f t="shared" si="17"/>
        <v>88.223715965000011</v>
      </c>
      <c r="R565" s="136">
        <f>Q565/(O565^2)</f>
        <v>30.491354625577316</v>
      </c>
      <c r="T565" s="134">
        <f>IF(AND($R565&gt;=35,$R565&lt;40),1,0)</f>
        <v>0</v>
      </c>
      <c r="U565" s="134">
        <f>IF($R565&gt;40,1,0)</f>
        <v>0</v>
      </c>
      <c r="V565" s="134">
        <f>E565+T565+U565</f>
        <v>1</v>
      </c>
    </row>
    <row r="566" spans="1:22" x14ac:dyDescent="0.2">
      <c r="A566" s="128">
        <v>11141</v>
      </c>
      <c r="B566" s="129">
        <v>54</v>
      </c>
      <c r="C566" s="129">
        <v>0</v>
      </c>
      <c r="D566" s="129">
        <v>1</v>
      </c>
      <c r="E566" s="129">
        <f>IF(AND($R566&gt;=30,$R566&lt;35),1,0)</f>
        <v>0</v>
      </c>
      <c r="F566" s="132">
        <v>10928.85</v>
      </c>
      <c r="G566" s="32"/>
      <c r="H566" s="32"/>
      <c r="I566" s="129">
        <v>0</v>
      </c>
      <c r="J566" s="130">
        <v>0</v>
      </c>
      <c r="K566" s="130">
        <v>0</v>
      </c>
      <c r="L566" s="130">
        <v>1</v>
      </c>
      <c r="N566" s="129">
        <v>162.69999999999999</v>
      </c>
      <c r="O566" s="129">
        <f t="shared" si="16"/>
        <v>1.6269999999999998</v>
      </c>
      <c r="P566" s="129">
        <v>246.5</v>
      </c>
      <c r="Q566" s="129">
        <f t="shared" si="17"/>
        <v>111.81051920500001</v>
      </c>
      <c r="R566" s="131">
        <f>Q566/(O566^2)</f>
        <v>42.238409690272007</v>
      </c>
      <c r="T566" s="129">
        <f>IF(AND($R566&gt;=35,$R566&lt;40),1,0)</f>
        <v>0</v>
      </c>
      <c r="U566" s="129">
        <f>IF($R566&gt;40,1,0)</f>
        <v>1</v>
      </c>
      <c r="V566" s="129">
        <f>E566+T566+U566</f>
        <v>1</v>
      </c>
    </row>
    <row r="567" spans="1:22" x14ac:dyDescent="0.2">
      <c r="A567" s="133">
        <v>11144</v>
      </c>
      <c r="B567" s="134">
        <v>47</v>
      </c>
      <c r="C567" s="134">
        <v>1</v>
      </c>
      <c r="D567" s="134">
        <v>1</v>
      </c>
      <c r="E567" s="134">
        <f>IF(AND($R567&gt;=30,$R567&lt;35),1,0)</f>
        <v>0</v>
      </c>
      <c r="F567" s="137">
        <v>23401.309999999998</v>
      </c>
      <c r="G567" s="32"/>
      <c r="H567" s="32"/>
      <c r="I567" s="134">
        <v>0</v>
      </c>
      <c r="J567" s="135">
        <v>1</v>
      </c>
      <c r="K567" s="135">
        <v>0</v>
      </c>
      <c r="L567" s="135">
        <v>0</v>
      </c>
      <c r="N567" s="134">
        <v>173.4</v>
      </c>
      <c r="O567" s="134">
        <f t="shared" si="16"/>
        <v>1.734</v>
      </c>
      <c r="P567" s="134">
        <v>182.9</v>
      </c>
      <c r="Q567" s="134">
        <f t="shared" si="17"/>
        <v>82.962044473000006</v>
      </c>
      <c r="R567" s="136">
        <f>Q567/(O567^2)</f>
        <v>27.591877915268153</v>
      </c>
      <c r="T567" s="134">
        <f>IF(AND($R567&gt;=35,$R567&lt;40),1,0)</f>
        <v>0</v>
      </c>
      <c r="U567" s="134">
        <f>IF($R567&gt;40,1,0)</f>
        <v>0</v>
      </c>
      <c r="V567" s="134">
        <f>E567+T567+U567</f>
        <v>0</v>
      </c>
    </row>
    <row r="568" spans="1:22" x14ac:dyDescent="0.2">
      <c r="A568" s="128">
        <v>11145</v>
      </c>
      <c r="B568" s="129">
        <v>44</v>
      </c>
      <c r="C568" s="129">
        <v>0</v>
      </c>
      <c r="D568" s="129">
        <v>2</v>
      </c>
      <c r="E568" s="129">
        <f>IF(AND($R568&gt;=30,$R568&lt;35),1,0)</f>
        <v>0</v>
      </c>
      <c r="F568" s="132">
        <v>8219.2100000000009</v>
      </c>
      <c r="G568" s="32"/>
      <c r="H568" s="32"/>
      <c r="I568" s="129">
        <v>0</v>
      </c>
      <c r="J568" s="130">
        <v>0</v>
      </c>
      <c r="K568" s="130">
        <v>0</v>
      </c>
      <c r="L568" s="130">
        <v>1</v>
      </c>
      <c r="N568" s="129">
        <v>157.4</v>
      </c>
      <c r="O568" s="129">
        <f t="shared" si="16"/>
        <v>1.5740000000000001</v>
      </c>
      <c r="P568" s="129">
        <v>125</v>
      </c>
      <c r="Q568" s="129">
        <f t="shared" si="17"/>
        <v>56.699046250000002</v>
      </c>
      <c r="R568" s="131">
        <f>Q568/(O568^2)</f>
        <v>22.885810498265169</v>
      </c>
      <c r="T568" s="129">
        <f>IF(AND($R568&gt;=35,$R568&lt;40),1,0)</f>
        <v>0</v>
      </c>
      <c r="U568" s="129">
        <f>IF($R568&gt;40,1,0)</f>
        <v>0</v>
      </c>
      <c r="V568" s="129">
        <f>E568+T568+U568</f>
        <v>0</v>
      </c>
    </row>
    <row r="569" spans="1:22" x14ac:dyDescent="0.2">
      <c r="A569" s="133">
        <v>11146</v>
      </c>
      <c r="B569" s="134">
        <v>46</v>
      </c>
      <c r="C569" s="134">
        <v>0</v>
      </c>
      <c r="D569" s="134">
        <v>0</v>
      </c>
      <c r="E569" s="134">
        <f>IF(AND($R569&gt;=30,$R569&lt;35),1,0)</f>
        <v>0</v>
      </c>
      <c r="F569" s="137">
        <v>8026.67</v>
      </c>
      <c r="G569" s="32"/>
      <c r="H569" s="32"/>
      <c r="I569" s="134">
        <v>0</v>
      </c>
      <c r="J569" s="135">
        <v>0</v>
      </c>
      <c r="K569" s="135">
        <v>0</v>
      </c>
      <c r="L569" s="135">
        <v>0</v>
      </c>
      <c r="N569" s="134">
        <v>151.29999999999998</v>
      </c>
      <c r="O569" s="134">
        <f t="shared" si="16"/>
        <v>1.5129999999999999</v>
      </c>
      <c r="P569" s="134">
        <v>183.1</v>
      </c>
      <c r="Q569" s="134">
        <f t="shared" si="17"/>
        <v>83.052762947000005</v>
      </c>
      <c r="R569" s="136">
        <f>Q569/(O569^2)</f>
        <v>36.280747706700559</v>
      </c>
      <c r="T569" s="134">
        <f>IF(AND($R569&gt;=35,$R569&lt;40),1,0)</f>
        <v>1</v>
      </c>
      <c r="U569" s="134">
        <f>IF($R569&gt;40,1,0)</f>
        <v>0</v>
      </c>
      <c r="V569" s="134">
        <f>E569+T569+U569</f>
        <v>1</v>
      </c>
    </row>
    <row r="570" spans="1:22" x14ac:dyDescent="0.2">
      <c r="A570" s="128">
        <v>11148</v>
      </c>
      <c r="B570" s="129">
        <v>48</v>
      </c>
      <c r="C570" s="129">
        <v>0</v>
      </c>
      <c r="D570" s="129">
        <v>1</v>
      </c>
      <c r="E570" s="129">
        <f>IF(AND($R570&gt;=30,$R570&lt;35),1,0)</f>
        <v>1</v>
      </c>
      <c r="F570" s="132">
        <v>9447.26</v>
      </c>
      <c r="G570" s="32"/>
      <c r="H570" s="32"/>
      <c r="I570" s="129">
        <v>0</v>
      </c>
      <c r="J570" s="130">
        <v>1</v>
      </c>
      <c r="K570" s="130">
        <v>0</v>
      </c>
      <c r="L570" s="130">
        <v>0</v>
      </c>
      <c r="N570" s="129">
        <v>156</v>
      </c>
      <c r="O570" s="129">
        <f t="shared" si="16"/>
        <v>1.56</v>
      </c>
      <c r="P570" s="129">
        <v>176.79999999999998</v>
      </c>
      <c r="Q570" s="129">
        <f t="shared" si="17"/>
        <v>80.195131015999991</v>
      </c>
      <c r="R570" s="131">
        <f>Q570/(O570^2)</f>
        <v>32.953291837606834</v>
      </c>
      <c r="T570" s="129">
        <f>IF(AND($R570&gt;=35,$R570&lt;40),1,0)</f>
        <v>0</v>
      </c>
      <c r="U570" s="129">
        <f>IF($R570&gt;40,1,0)</f>
        <v>0</v>
      </c>
      <c r="V570" s="129">
        <f>E570+T570+U570</f>
        <v>1</v>
      </c>
    </row>
    <row r="571" spans="1:22" x14ac:dyDescent="0.2">
      <c r="A571" s="133">
        <v>11151</v>
      </c>
      <c r="B571" s="134">
        <v>22</v>
      </c>
      <c r="C571" s="134">
        <v>0</v>
      </c>
      <c r="D571" s="134">
        <v>2</v>
      </c>
      <c r="E571" s="134">
        <f>IF(AND($R571&gt;=30,$R571&lt;35),1,0)</f>
        <v>1</v>
      </c>
      <c r="F571" s="137">
        <v>3925.76</v>
      </c>
      <c r="G571" s="32"/>
      <c r="H571" s="32"/>
      <c r="I571" s="134">
        <v>0</v>
      </c>
      <c r="J571" s="135">
        <v>1</v>
      </c>
      <c r="K571" s="135">
        <v>0</v>
      </c>
      <c r="L571" s="135">
        <v>0</v>
      </c>
      <c r="N571" s="134">
        <v>166.29999999999998</v>
      </c>
      <c r="O571" s="134">
        <f t="shared" si="16"/>
        <v>1.6629999999999998</v>
      </c>
      <c r="P571" s="134">
        <v>185.79999999999998</v>
      </c>
      <c r="Q571" s="134">
        <f t="shared" si="17"/>
        <v>84.277462345999993</v>
      </c>
      <c r="R571" s="136">
        <f>Q571/(O571^2)</f>
        <v>30.473823775866745</v>
      </c>
      <c r="T571" s="134">
        <f>IF(AND($R571&gt;=35,$R571&lt;40),1,0)</f>
        <v>0</v>
      </c>
      <c r="U571" s="134">
        <f>IF($R571&gt;40,1,0)</f>
        <v>0</v>
      </c>
      <c r="V571" s="134">
        <f>E571+T571+U571</f>
        <v>1</v>
      </c>
    </row>
    <row r="572" spans="1:22" x14ac:dyDescent="0.2">
      <c r="A572" s="128">
        <v>11153</v>
      </c>
      <c r="B572" s="129">
        <v>45</v>
      </c>
      <c r="C572" s="129">
        <v>0</v>
      </c>
      <c r="D572" s="129">
        <v>1</v>
      </c>
      <c r="E572" s="129">
        <f>IF(AND($R572&gt;=30,$R572&lt;35),1,0)</f>
        <v>0</v>
      </c>
      <c r="F572" s="132">
        <v>28340.19</v>
      </c>
      <c r="G572" s="32"/>
      <c r="H572" s="32"/>
      <c r="I572" s="129">
        <v>0</v>
      </c>
      <c r="J572" s="130">
        <v>0</v>
      </c>
      <c r="K572" s="130">
        <v>0</v>
      </c>
      <c r="L572" s="130">
        <v>0</v>
      </c>
      <c r="N572" s="129">
        <v>156.79999999999998</v>
      </c>
      <c r="O572" s="129">
        <f t="shared" si="16"/>
        <v>1.5679999999999998</v>
      </c>
      <c r="P572" s="129">
        <v>194.2</v>
      </c>
      <c r="Q572" s="129">
        <f t="shared" si="17"/>
        <v>88.087638253999998</v>
      </c>
      <c r="R572" s="131">
        <f>Q572/(O572^2)</f>
        <v>35.828023420417281</v>
      </c>
      <c r="T572" s="129">
        <f>IF(AND($R572&gt;=35,$R572&lt;40),1,0)</f>
        <v>1</v>
      </c>
      <c r="U572" s="129">
        <f>IF($R572&gt;40,1,0)</f>
        <v>0</v>
      </c>
      <c r="V572" s="129">
        <f>E572+T572+U572</f>
        <v>1</v>
      </c>
    </row>
    <row r="573" spans="1:22" x14ac:dyDescent="0.2">
      <c r="A573" s="133">
        <v>11154</v>
      </c>
      <c r="B573" s="134">
        <v>44</v>
      </c>
      <c r="C573" s="134">
        <v>1</v>
      </c>
      <c r="D573" s="134">
        <v>0</v>
      </c>
      <c r="E573" s="134">
        <f>IF(AND($R573&gt;=30,$R573&lt;35),1,0)</f>
        <v>0</v>
      </c>
      <c r="F573" s="137">
        <v>48885.14</v>
      </c>
      <c r="G573" s="32"/>
      <c r="H573" s="32"/>
      <c r="I573" s="134">
        <v>0</v>
      </c>
      <c r="J573" s="135">
        <v>0</v>
      </c>
      <c r="K573" s="135">
        <v>0</v>
      </c>
      <c r="L573" s="135">
        <v>1</v>
      </c>
      <c r="N573" s="134">
        <v>175.29999999999998</v>
      </c>
      <c r="O573" s="134">
        <f t="shared" si="16"/>
        <v>1.7529999999999999</v>
      </c>
      <c r="P573" s="134">
        <v>172.1</v>
      </c>
      <c r="Q573" s="134">
        <f t="shared" si="17"/>
        <v>78.063246876999997</v>
      </c>
      <c r="R573" s="136">
        <f>Q573/(O573^2)</f>
        <v>25.40286959035916</v>
      </c>
      <c r="T573" s="134">
        <f>IF(AND($R573&gt;=35,$R573&lt;40),1,0)</f>
        <v>0</v>
      </c>
      <c r="U573" s="134">
        <f>IF($R573&gt;40,1,0)</f>
        <v>0</v>
      </c>
      <c r="V573" s="134">
        <f>E573+T573+U573</f>
        <v>0</v>
      </c>
    </row>
    <row r="574" spans="1:22" x14ac:dyDescent="0.2">
      <c r="A574" s="128">
        <v>11158</v>
      </c>
      <c r="B574" s="129">
        <v>63</v>
      </c>
      <c r="C574" s="129">
        <v>0</v>
      </c>
      <c r="D574" s="129">
        <v>0</v>
      </c>
      <c r="E574" s="129">
        <f>IF(AND($R574&gt;=30,$R574&lt;35),1,0)</f>
        <v>0</v>
      </c>
      <c r="F574" s="132">
        <v>13887.97</v>
      </c>
      <c r="G574" s="32"/>
      <c r="H574" s="32"/>
      <c r="I574" s="129">
        <v>0</v>
      </c>
      <c r="J574" s="130">
        <v>0</v>
      </c>
      <c r="K574" s="130">
        <v>0</v>
      </c>
      <c r="L574" s="130">
        <v>1</v>
      </c>
      <c r="N574" s="129">
        <v>179.7</v>
      </c>
      <c r="O574" s="129">
        <f t="shared" si="16"/>
        <v>1.7969999999999999</v>
      </c>
      <c r="P574" s="129">
        <v>195.4</v>
      </c>
      <c r="Q574" s="129">
        <f t="shared" si="17"/>
        <v>88.631949098000007</v>
      </c>
      <c r="R574" s="131">
        <f>Q574/(O574^2)</f>
        <v>27.446953448352218</v>
      </c>
      <c r="T574" s="129">
        <f>IF(AND($R574&gt;=35,$R574&lt;40),1,0)</f>
        <v>0</v>
      </c>
      <c r="U574" s="129">
        <f>IF($R574&gt;40,1,0)</f>
        <v>0</v>
      </c>
      <c r="V574" s="129">
        <f>E574+T574+U574</f>
        <v>0</v>
      </c>
    </row>
    <row r="575" spans="1:22" x14ac:dyDescent="0.2">
      <c r="A575" s="133">
        <v>11161</v>
      </c>
      <c r="B575" s="134">
        <v>39</v>
      </c>
      <c r="C575" s="134">
        <v>0</v>
      </c>
      <c r="D575" s="134">
        <v>5</v>
      </c>
      <c r="E575" s="134">
        <f>IF(AND($R575&gt;=30,$R575&lt;35),1,0)</f>
        <v>0</v>
      </c>
      <c r="F575" s="137">
        <v>8965.8000000000011</v>
      </c>
      <c r="G575" s="32"/>
      <c r="H575" s="32"/>
      <c r="I575" s="134">
        <v>0</v>
      </c>
      <c r="J575" s="135">
        <v>0</v>
      </c>
      <c r="K575" s="135">
        <v>0</v>
      </c>
      <c r="L575" s="135">
        <v>0</v>
      </c>
      <c r="N575" s="134">
        <v>149.4</v>
      </c>
      <c r="O575" s="134">
        <f t="shared" si="16"/>
        <v>1.494</v>
      </c>
      <c r="P575" s="134">
        <v>138.6</v>
      </c>
      <c r="Q575" s="134">
        <f t="shared" si="17"/>
        <v>62.867902481999998</v>
      </c>
      <c r="R575" s="136">
        <f>Q575/(O575^2)</f>
        <v>28.166168682763182</v>
      </c>
      <c r="T575" s="134">
        <f>IF(AND($R575&gt;=35,$R575&lt;40),1,0)</f>
        <v>0</v>
      </c>
      <c r="U575" s="134">
        <f>IF($R575&gt;40,1,0)</f>
        <v>0</v>
      </c>
      <c r="V575" s="134">
        <f>E575+T575+U575</f>
        <v>0</v>
      </c>
    </row>
    <row r="576" spans="1:22" x14ac:dyDescent="0.2">
      <c r="A576" s="128">
        <v>11167</v>
      </c>
      <c r="B576" s="129">
        <v>39</v>
      </c>
      <c r="C576" s="129">
        <v>0</v>
      </c>
      <c r="D576" s="129">
        <v>2</v>
      </c>
      <c r="E576" s="129">
        <f>IF(AND($R576&gt;=30,$R576&lt;35),1,0)</f>
        <v>1</v>
      </c>
      <c r="F576" s="132">
        <v>7201.71</v>
      </c>
      <c r="G576" s="32"/>
      <c r="H576" s="32"/>
      <c r="I576" s="129">
        <v>0</v>
      </c>
      <c r="J576" s="130">
        <v>0</v>
      </c>
      <c r="K576" s="130">
        <v>0</v>
      </c>
      <c r="L576" s="130">
        <v>0</v>
      </c>
      <c r="N576" s="129">
        <v>156.4</v>
      </c>
      <c r="O576" s="129">
        <f t="shared" si="16"/>
        <v>1.5640000000000001</v>
      </c>
      <c r="P576" s="129">
        <v>174.29999999999998</v>
      </c>
      <c r="Q576" s="129">
        <f t="shared" si="17"/>
        <v>79.061150091000002</v>
      </c>
      <c r="R576" s="131">
        <f>Q576/(O576^2)</f>
        <v>32.32136027817387</v>
      </c>
      <c r="T576" s="129">
        <f>IF(AND($R576&gt;=35,$R576&lt;40),1,0)</f>
        <v>0</v>
      </c>
      <c r="U576" s="129">
        <f>IF($R576&gt;40,1,0)</f>
        <v>0</v>
      </c>
      <c r="V576" s="129">
        <f>E576+T576+U576</f>
        <v>1</v>
      </c>
    </row>
    <row r="577" spans="1:22" x14ac:dyDescent="0.2">
      <c r="A577" s="133">
        <v>11169</v>
      </c>
      <c r="B577" s="134">
        <v>55</v>
      </c>
      <c r="C577" s="134">
        <v>0</v>
      </c>
      <c r="D577" s="134">
        <v>2</v>
      </c>
      <c r="E577" s="134">
        <f>IF(AND($R577&gt;=30,$R577&lt;35),1,0)</f>
        <v>0</v>
      </c>
      <c r="F577" s="137">
        <v>11881.36</v>
      </c>
      <c r="G577" s="32"/>
      <c r="H577" s="32"/>
      <c r="I577" s="134">
        <v>0</v>
      </c>
      <c r="J577" s="135">
        <v>0</v>
      </c>
      <c r="K577" s="135">
        <v>1</v>
      </c>
      <c r="L577" s="135">
        <v>0</v>
      </c>
      <c r="N577" s="134">
        <v>164.9</v>
      </c>
      <c r="O577" s="134">
        <f t="shared" si="16"/>
        <v>1.649</v>
      </c>
      <c r="P577" s="134">
        <v>122</v>
      </c>
      <c r="Q577" s="134">
        <f t="shared" si="17"/>
        <v>55.338269140000001</v>
      </c>
      <c r="R577" s="136">
        <f>Q577/(O577^2)</f>
        <v>20.350929975386151</v>
      </c>
      <c r="T577" s="134">
        <f>IF(AND($R577&gt;=35,$R577&lt;40),1,0)</f>
        <v>0</v>
      </c>
      <c r="U577" s="134">
        <f>IF($R577&gt;40,1,0)</f>
        <v>0</v>
      </c>
      <c r="V577" s="134">
        <f>E577+T577+U577</f>
        <v>0</v>
      </c>
    </row>
    <row r="578" spans="1:22" x14ac:dyDescent="0.2">
      <c r="A578" s="128">
        <v>11171</v>
      </c>
      <c r="B578" s="129">
        <v>24</v>
      </c>
      <c r="C578" s="129">
        <v>0</v>
      </c>
      <c r="D578" s="129">
        <v>0</v>
      </c>
      <c r="E578" s="129">
        <f>IF(AND($R578&gt;=30,$R578&lt;35),1,0)</f>
        <v>0</v>
      </c>
      <c r="F578" s="132">
        <v>2464.6200000000003</v>
      </c>
      <c r="G578" s="32"/>
      <c r="H578" s="32"/>
      <c r="I578" s="129">
        <v>0</v>
      </c>
      <c r="J578" s="130">
        <v>0</v>
      </c>
      <c r="K578" s="130">
        <v>0</v>
      </c>
      <c r="L578" s="130">
        <v>1</v>
      </c>
      <c r="N578" s="129">
        <v>162.29999999999998</v>
      </c>
      <c r="O578" s="129">
        <f t="shared" ref="O578:O641" si="18">N578/100</f>
        <v>1.6229999999999998</v>
      </c>
      <c r="P578" s="129">
        <v>248.29999999999998</v>
      </c>
      <c r="Q578" s="129">
        <f t="shared" ref="Q578:Q641" si="19">P578*0.45359237</f>
        <v>112.626985471</v>
      </c>
      <c r="R578" s="131">
        <f>Q578/(O578^2)</f>
        <v>42.756822263070653</v>
      </c>
      <c r="T578" s="129">
        <f>IF(AND($R578&gt;=35,$R578&lt;40),1,0)</f>
        <v>0</v>
      </c>
      <c r="U578" s="129">
        <f>IF($R578&gt;40,1,0)</f>
        <v>1</v>
      </c>
      <c r="V578" s="129">
        <f>E578+T578+U578</f>
        <v>1</v>
      </c>
    </row>
    <row r="579" spans="1:22" x14ac:dyDescent="0.2">
      <c r="A579" s="133">
        <v>11172</v>
      </c>
      <c r="B579" s="134">
        <v>51</v>
      </c>
      <c r="C579" s="134">
        <v>1</v>
      </c>
      <c r="D579" s="134">
        <v>2</v>
      </c>
      <c r="E579" s="134">
        <f>IF(AND($R579&gt;=30,$R579&lt;35),1,0)</f>
        <v>1</v>
      </c>
      <c r="F579" s="137">
        <v>44641.200000000004</v>
      </c>
      <c r="G579" s="32"/>
      <c r="H579" s="32"/>
      <c r="I579" s="134">
        <v>0</v>
      </c>
      <c r="J579" s="135">
        <v>1</v>
      </c>
      <c r="K579" s="135">
        <v>0</v>
      </c>
      <c r="L579" s="135">
        <v>0</v>
      </c>
      <c r="N579" s="134">
        <v>191.2</v>
      </c>
      <c r="O579" s="134">
        <f t="shared" si="18"/>
        <v>1.9119999999999999</v>
      </c>
      <c r="P579" s="134">
        <v>249.6</v>
      </c>
      <c r="Q579" s="134">
        <f t="shared" si="19"/>
        <v>113.21665555200001</v>
      </c>
      <c r="R579" s="136">
        <f>Q579/(O579^2)</f>
        <v>30.969525095849164</v>
      </c>
      <c r="T579" s="134">
        <f>IF(AND($R579&gt;=35,$R579&lt;40),1,0)</f>
        <v>0</v>
      </c>
      <c r="U579" s="134">
        <f>IF($R579&gt;40,1,0)</f>
        <v>0</v>
      </c>
      <c r="V579" s="134">
        <f>E579+T579+U579</f>
        <v>1</v>
      </c>
    </row>
    <row r="580" spans="1:22" x14ac:dyDescent="0.2">
      <c r="A580" s="128">
        <v>11173</v>
      </c>
      <c r="B580" s="129">
        <v>33</v>
      </c>
      <c r="C580" s="129">
        <v>0</v>
      </c>
      <c r="D580" s="129">
        <v>0</v>
      </c>
      <c r="E580" s="129">
        <f>IF(AND($R580&gt;=30,$R580&lt;35),1,0)</f>
        <v>0</v>
      </c>
      <c r="F580" s="132">
        <v>4185.1000000000004</v>
      </c>
      <c r="G580" s="32"/>
      <c r="H580" s="32"/>
      <c r="I580" s="129">
        <v>0</v>
      </c>
      <c r="J580" s="130">
        <v>0</v>
      </c>
      <c r="K580" s="130">
        <v>0</v>
      </c>
      <c r="L580" s="130">
        <v>1</v>
      </c>
      <c r="N580" s="129">
        <v>170.2</v>
      </c>
      <c r="O580" s="129">
        <f t="shared" si="18"/>
        <v>1.702</v>
      </c>
      <c r="P580" s="129">
        <v>285.3</v>
      </c>
      <c r="Q580" s="129">
        <f t="shared" si="19"/>
        <v>129.40990316100002</v>
      </c>
      <c r="R580" s="131">
        <f>Q580/(O580^2)</f>
        <v>44.673337637271977</v>
      </c>
      <c r="T580" s="129">
        <f>IF(AND($R580&gt;=35,$R580&lt;40),1,0)</f>
        <v>0</v>
      </c>
      <c r="U580" s="129">
        <f>IF($R580&gt;40,1,0)</f>
        <v>1</v>
      </c>
      <c r="V580" s="129">
        <f>E580+T580+U580</f>
        <v>1</v>
      </c>
    </row>
    <row r="581" spans="1:22" x14ac:dyDescent="0.2">
      <c r="A581" s="133">
        <v>11174</v>
      </c>
      <c r="B581" s="134">
        <v>45</v>
      </c>
      <c r="C581" s="134">
        <v>0</v>
      </c>
      <c r="D581" s="134">
        <v>0</v>
      </c>
      <c r="E581" s="134">
        <f>IF(AND($R581&gt;=30,$R581&lt;35),1,0)</f>
        <v>1</v>
      </c>
      <c r="F581" s="137">
        <v>7345.09</v>
      </c>
      <c r="G581" s="32"/>
      <c r="H581" s="32"/>
      <c r="I581" s="134">
        <v>0</v>
      </c>
      <c r="J581" s="135">
        <v>0</v>
      </c>
      <c r="K581" s="135">
        <v>1</v>
      </c>
      <c r="L581" s="135">
        <v>0</v>
      </c>
      <c r="N581" s="134">
        <v>196.29999999999998</v>
      </c>
      <c r="O581" s="134">
        <f t="shared" si="18"/>
        <v>1.9629999999999999</v>
      </c>
      <c r="P581" s="134">
        <v>284.10000000000002</v>
      </c>
      <c r="Q581" s="134">
        <f t="shared" si="19"/>
        <v>128.86559231700002</v>
      </c>
      <c r="R581" s="136">
        <f>Q581/(O581^2)</f>
        <v>33.442318219978425</v>
      </c>
      <c r="T581" s="134">
        <f>IF(AND($R581&gt;=35,$R581&lt;40),1,0)</f>
        <v>0</v>
      </c>
      <c r="U581" s="134">
        <f>IF($R581&gt;40,1,0)</f>
        <v>0</v>
      </c>
      <c r="V581" s="134">
        <f>E581+T581+U581</f>
        <v>1</v>
      </c>
    </row>
    <row r="582" spans="1:22" x14ac:dyDescent="0.2">
      <c r="A582" s="128">
        <v>11180</v>
      </c>
      <c r="B582" s="129">
        <v>25</v>
      </c>
      <c r="C582" s="129">
        <v>0</v>
      </c>
      <c r="D582" s="129">
        <v>0</v>
      </c>
      <c r="E582" s="129">
        <f>IF(AND($R582&gt;=30,$R582&lt;35),1,0)</f>
        <v>0</v>
      </c>
      <c r="F582" s="132">
        <v>3206.5</v>
      </c>
      <c r="G582" s="32"/>
      <c r="H582" s="32"/>
      <c r="I582" s="129">
        <v>0</v>
      </c>
      <c r="J582" s="130">
        <v>1</v>
      </c>
      <c r="K582" s="130">
        <v>0</v>
      </c>
      <c r="L582" s="130">
        <v>0</v>
      </c>
      <c r="N582" s="129">
        <v>167.2</v>
      </c>
      <c r="O582" s="129">
        <f t="shared" si="18"/>
        <v>1.6719999999999999</v>
      </c>
      <c r="P582" s="129">
        <v>167.9</v>
      </c>
      <c r="Q582" s="129">
        <f t="shared" si="19"/>
        <v>76.158158923000002</v>
      </c>
      <c r="R582" s="131">
        <f>Q582/(O582^2)</f>
        <v>27.242307483159156</v>
      </c>
      <c r="T582" s="129">
        <f>IF(AND($R582&gt;=35,$R582&lt;40),1,0)</f>
        <v>0</v>
      </c>
      <c r="U582" s="129">
        <f>IF($R582&gt;40,1,0)</f>
        <v>0</v>
      </c>
      <c r="V582" s="129">
        <f>E582+T582+U582</f>
        <v>0</v>
      </c>
    </row>
    <row r="583" spans="1:22" x14ac:dyDescent="0.2">
      <c r="A583" s="133">
        <v>11181</v>
      </c>
      <c r="B583" s="134">
        <v>53</v>
      </c>
      <c r="C583" s="134">
        <v>0</v>
      </c>
      <c r="D583" s="134">
        <v>2</v>
      </c>
      <c r="E583" s="134">
        <f>IF(AND($R583&gt;=30,$R583&lt;35),1,0)</f>
        <v>0</v>
      </c>
      <c r="F583" s="137">
        <v>11163.57</v>
      </c>
      <c r="G583" s="32"/>
      <c r="H583" s="32"/>
      <c r="I583" s="134">
        <v>0</v>
      </c>
      <c r="J583" s="135">
        <v>0</v>
      </c>
      <c r="K583" s="135">
        <v>1</v>
      </c>
      <c r="L583" s="135">
        <v>0</v>
      </c>
      <c r="N583" s="134">
        <v>184.7</v>
      </c>
      <c r="O583" s="134">
        <f t="shared" si="18"/>
        <v>1.847</v>
      </c>
      <c r="P583" s="134">
        <v>280.3</v>
      </c>
      <c r="Q583" s="134">
        <f t="shared" si="19"/>
        <v>127.14194131100001</v>
      </c>
      <c r="R583" s="136">
        <f>Q583/(O583^2)</f>
        <v>37.269627098656308</v>
      </c>
      <c r="T583" s="134">
        <f>IF(AND($R583&gt;=35,$R583&lt;40),1,0)</f>
        <v>1</v>
      </c>
      <c r="U583" s="134">
        <f>IF($R583&gt;40,1,0)</f>
        <v>0</v>
      </c>
      <c r="V583" s="134">
        <f>E583+T583+U583</f>
        <v>1</v>
      </c>
    </row>
    <row r="584" spans="1:22" x14ac:dyDescent="0.2">
      <c r="A584" s="128">
        <v>11182</v>
      </c>
      <c r="B584" s="129">
        <v>49</v>
      </c>
      <c r="C584" s="129">
        <v>0</v>
      </c>
      <c r="D584" s="129">
        <v>2</v>
      </c>
      <c r="E584" s="129">
        <f>IF(AND($R584&gt;=30,$R584&lt;35),1,0)</f>
        <v>0</v>
      </c>
      <c r="F584" s="132">
        <v>10156.790000000001</v>
      </c>
      <c r="G584" s="32"/>
      <c r="H584" s="32"/>
      <c r="I584" s="129">
        <v>0</v>
      </c>
      <c r="J584" s="130">
        <v>0</v>
      </c>
      <c r="K584" s="130">
        <v>0</v>
      </c>
      <c r="L584" s="130">
        <v>0</v>
      </c>
      <c r="N584" s="129">
        <v>166.9</v>
      </c>
      <c r="O584" s="129">
        <f t="shared" si="18"/>
        <v>1.669</v>
      </c>
      <c r="P584" s="129">
        <v>170.2</v>
      </c>
      <c r="Q584" s="129">
        <f t="shared" si="19"/>
        <v>77.201421373999992</v>
      </c>
      <c r="R584" s="131">
        <f>Q584/(O584^2)</f>
        <v>27.714855777346106</v>
      </c>
      <c r="T584" s="129">
        <f>IF(AND($R584&gt;=35,$R584&lt;40),1,0)</f>
        <v>0</v>
      </c>
      <c r="U584" s="129">
        <f>IF($R584&gt;40,1,0)</f>
        <v>0</v>
      </c>
      <c r="V584" s="129">
        <f>E584+T584+U584</f>
        <v>0</v>
      </c>
    </row>
    <row r="585" spans="1:22" x14ac:dyDescent="0.2">
      <c r="A585" s="133">
        <v>11183</v>
      </c>
      <c r="B585" s="134">
        <v>42</v>
      </c>
      <c r="C585" s="134">
        <v>1</v>
      </c>
      <c r="D585" s="134">
        <v>2</v>
      </c>
      <c r="E585" s="134">
        <f>IF(AND($R585&gt;=30,$R585&lt;35),1,0)</f>
        <v>1</v>
      </c>
      <c r="F585" s="137">
        <v>43896.380000000005</v>
      </c>
      <c r="G585" s="32"/>
      <c r="H585" s="32"/>
      <c r="I585" s="134">
        <v>0</v>
      </c>
      <c r="J585" s="135">
        <v>0</v>
      </c>
      <c r="K585" s="135">
        <v>0</v>
      </c>
      <c r="L585" s="135">
        <v>1</v>
      </c>
      <c r="N585" s="134">
        <v>180.29999999999998</v>
      </c>
      <c r="O585" s="134">
        <f t="shared" si="18"/>
        <v>1.8029999999999999</v>
      </c>
      <c r="P585" s="134">
        <v>223</v>
      </c>
      <c r="Q585" s="134">
        <f t="shared" si="19"/>
        <v>101.15109851000001</v>
      </c>
      <c r="R585" s="136">
        <f>Q585/(O585^2)</f>
        <v>31.11566951795692</v>
      </c>
      <c r="T585" s="134">
        <f>IF(AND($R585&gt;=35,$R585&lt;40),1,0)</f>
        <v>0</v>
      </c>
      <c r="U585" s="134">
        <f>IF($R585&gt;40,1,0)</f>
        <v>0</v>
      </c>
      <c r="V585" s="134">
        <f>E585+T585+U585</f>
        <v>1</v>
      </c>
    </row>
    <row r="586" spans="1:22" x14ac:dyDescent="0.2">
      <c r="A586" s="128">
        <v>11188</v>
      </c>
      <c r="B586" s="129">
        <v>19</v>
      </c>
      <c r="C586" s="129">
        <v>0</v>
      </c>
      <c r="D586" s="129">
        <v>0</v>
      </c>
      <c r="E586" s="129">
        <f>IF(AND($R586&gt;=30,$R586&lt;35),1,0)</f>
        <v>0</v>
      </c>
      <c r="F586" s="132">
        <v>1728.9</v>
      </c>
      <c r="G586" s="32"/>
      <c r="H586" s="32"/>
      <c r="I586" s="129">
        <v>0</v>
      </c>
      <c r="J586" s="130">
        <v>0</v>
      </c>
      <c r="K586" s="130">
        <v>1</v>
      </c>
      <c r="L586" s="130">
        <v>0</v>
      </c>
      <c r="N586" s="129">
        <v>177.79999999999998</v>
      </c>
      <c r="O586" s="129">
        <f t="shared" si="18"/>
        <v>1.7779999999999998</v>
      </c>
      <c r="P586" s="129">
        <v>152.19999999999999</v>
      </c>
      <c r="Q586" s="129">
        <f t="shared" si="19"/>
        <v>69.036758714000001</v>
      </c>
      <c r="R586" s="131">
        <f>Q586/(O586^2)</f>
        <v>21.838202045118383</v>
      </c>
      <c r="T586" s="129">
        <f>IF(AND($R586&gt;=35,$R586&lt;40),1,0)</f>
        <v>0</v>
      </c>
      <c r="U586" s="129">
        <f>IF($R586&gt;40,1,0)</f>
        <v>0</v>
      </c>
      <c r="V586" s="129">
        <f>E586+T586+U586</f>
        <v>0</v>
      </c>
    </row>
    <row r="587" spans="1:22" x14ac:dyDescent="0.2">
      <c r="A587" s="133">
        <v>11190</v>
      </c>
      <c r="B587" s="134">
        <v>59</v>
      </c>
      <c r="C587" s="134">
        <v>0</v>
      </c>
      <c r="D587" s="134">
        <v>3</v>
      </c>
      <c r="E587" s="134">
        <f>IF(AND($R587&gt;=30,$R587&lt;35),1,0)</f>
        <v>0</v>
      </c>
      <c r="F587" s="137">
        <v>14590.64</v>
      </c>
      <c r="G587" s="32"/>
      <c r="H587" s="32"/>
      <c r="I587" s="134">
        <v>0</v>
      </c>
      <c r="J587" s="135">
        <v>1</v>
      </c>
      <c r="K587" s="135">
        <v>0</v>
      </c>
      <c r="L587" s="135">
        <v>0</v>
      </c>
      <c r="N587" s="134">
        <v>161.5</v>
      </c>
      <c r="O587" s="134">
        <f t="shared" si="18"/>
        <v>1.615</v>
      </c>
      <c r="P587" s="134">
        <v>158.9</v>
      </c>
      <c r="Q587" s="134">
        <f t="shared" si="19"/>
        <v>72.075827593</v>
      </c>
      <c r="R587" s="136">
        <f>Q587/(O587^2)</f>
        <v>27.634052887691819</v>
      </c>
      <c r="T587" s="134">
        <f>IF(AND($R587&gt;=35,$R587&lt;40),1,0)</f>
        <v>0</v>
      </c>
      <c r="U587" s="134">
        <f>IF($R587&gt;40,1,0)</f>
        <v>0</v>
      </c>
      <c r="V587" s="134">
        <f>E587+T587+U587</f>
        <v>0</v>
      </c>
    </row>
    <row r="588" spans="1:22" x14ac:dyDescent="0.2">
      <c r="A588" s="128">
        <v>11192</v>
      </c>
      <c r="B588" s="129">
        <v>47</v>
      </c>
      <c r="C588" s="129">
        <v>1</v>
      </c>
      <c r="D588" s="129">
        <v>0</v>
      </c>
      <c r="E588" s="129">
        <f>IF(AND($R588&gt;=30,$R588&lt;35),1,0)</f>
        <v>1</v>
      </c>
      <c r="F588" s="132">
        <v>23065.429999999997</v>
      </c>
      <c r="G588" s="32"/>
      <c r="H588" s="32"/>
      <c r="I588" s="129">
        <v>0</v>
      </c>
      <c r="J588" s="130">
        <v>0</v>
      </c>
      <c r="K588" s="130">
        <v>0</v>
      </c>
      <c r="L588" s="130">
        <v>1</v>
      </c>
      <c r="N588" s="129">
        <v>179.1</v>
      </c>
      <c r="O588" s="129">
        <f t="shared" si="18"/>
        <v>1.7909999999999999</v>
      </c>
      <c r="P588" s="129">
        <v>247.2</v>
      </c>
      <c r="Q588" s="129">
        <f t="shared" si="19"/>
        <v>112.128033864</v>
      </c>
      <c r="R588" s="131">
        <f>Q588/(O588^2)</f>
        <v>34.956105006701108</v>
      </c>
      <c r="T588" s="129">
        <f>IF(AND($R588&gt;=35,$R588&lt;40),1,0)</f>
        <v>0</v>
      </c>
      <c r="U588" s="129">
        <f>IF($R588&gt;40,1,0)</f>
        <v>0</v>
      </c>
      <c r="V588" s="129">
        <f>E588+T588+U588</f>
        <v>1</v>
      </c>
    </row>
    <row r="589" spans="1:22" x14ac:dyDescent="0.2">
      <c r="A589" s="133">
        <v>11194</v>
      </c>
      <c r="B589" s="134">
        <v>55</v>
      </c>
      <c r="C589" s="134">
        <v>0</v>
      </c>
      <c r="D589" s="134">
        <v>0</v>
      </c>
      <c r="E589" s="134">
        <f>IF(AND($R589&gt;=30,$R589&lt;35),1,0)</f>
        <v>0</v>
      </c>
      <c r="F589" s="137">
        <v>10704.47</v>
      </c>
      <c r="G589" s="32"/>
      <c r="H589" s="32"/>
      <c r="I589" s="134">
        <v>0</v>
      </c>
      <c r="J589" s="135">
        <v>0</v>
      </c>
      <c r="K589" s="135">
        <v>1</v>
      </c>
      <c r="L589" s="135">
        <v>0</v>
      </c>
      <c r="N589" s="134">
        <v>180.7</v>
      </c>
      <c r="O589" s="134">
        <f t="shared" si="18"/>
        <v>1.8069999999999999</v>
      </c>
      <c r="P589" s="134">
        <v>191.6</v>
      </c>
      <c r="Q589" s="134">
        <f t="shared" si="19"/>
        <v>86.908298091999995</v>
      </c>
      <c r="R589" s="136">
        <f>Q589/(O589^2)</f>
        <v>26.616131906632543</v>
      </c>
      <c r="T589" s="134">
        <f>IF(AND($R589&gt;=35,$R589&lt;40),1,0)</f>
        <v>0</v>
      </c>
      <c r="U589" s="134">
        <f>IF($R589&gt;40,1,0)</f>
        <v>0</v>
      </c>
      <c r="V589" s="134">
        <f>E589+T589+U589</f>
        <v>0</v>
      </c>
    </row>
    <row r="590" spans="1:22" x14ac:dyDescent="0.2">
      <c r="A590" s="128">
        <v>11195</v>
      </c>
      <c r="B590" s="129">
        <v>36</v>
      </c>
      <c r="C590" s="129">
        <v>0</v>
      </c>
      <c r="D590" s="129">
        <v>0</v>
      </c>
      <c r="E590" s="129">
        <f>IF(AND($R590&gt;=30,$R590&lt;35),1,0)</f>
        <v>1</v>
      </c>
      <c r="F590" s="132">
        <v>5267.8200000000006</v>
      </c>
      <c r="G590" s="32"/>
      <c r="H590" s="32"/>
      <c r="I590" s="129">
        <v>0</v>
      </c>
      <c r="J590" s="130">
        <v>0</v>
      </c>
      <c r="K590" s="130">
        <v>0</v>
      </c>
      <c r="L590" s="130">
        <v>0</v>
      </c>
      <c r="N590" s="129">
        <v>154.5</v>
      </c>
      <c r="O590" s="129">
        <f t="shared" si="18"/>
        <v>1.5449999999999999</v>
      </c>
      <c r="P590" s="129">
        <v>178.79999999999998</v>
      </c>
      <c r="Q590" s="129">
        <f t="shared" si="19"/>
        <v>81.102315755999996</v>
      </c>
      <c r="R590" s="131">
        <f>Q590/(O590^2)</f>
        <v>33.976316023502058</v>
      </c>
      <c r="T590" s="129">
        <f>IF(AND($R590&gt;=35,$R590&lt;40),1,0)</f>
        <v>0</v>
      </c>
      <c r="U590" s="129">
        <f>IF($R590&gt;40,1,0)</f>
        <v>0</v>
      </c>
      <c r="V590" s="129">
        <f>E590+T590+U590</f>
        <v>1</v>
      </c>
    </row>
    <row r="591" spans="1:22" x14ac:dyDescent="0.2">
      <c r="A591" s="133">
        <v>11197</v>
      </c>
      <c r="B591" s="134">
        <v>18</v>
      </c>
      <c r="C591" s="134">
        <v>0</v>
      </c>
      <c r="D591" s="134">
        <v>0</v>
      </c>
      <c r="E591" s="134">
        <f>IF(AND($R591&gt;=30,$R591&lt;35),1,0)</f>
        <v>0</v>
      </c>
      <c r="F591" s="137">
        <v>14133.04</v>
      </c>
      <c r="G591" s="32"/>
      <c r="H591" s="32"/>
      <c r="I591" s="134">
        <v>0</v>
      </c>
      <c r="J591" s="135">
        <v>0</v>
      </c>
      <c r="K591" s="135">
        <v>0</v>
      </c>
      <c r="L591" s="135">
        <v>1</v>
      </c>
      <c r="N591" s="134">
        <v>177</v>
      </c>
      <c r="O591" s="134">
        <f t="shared" si="18"/>
        <v>1.77</v>
      </c>
      <c r="P591" s="134">
        <v>206</v>
      </c>
      <c r="Q591" s="134">
        <f t="shared" si="19"/>
        <v>93.440028220000002</v>
      </c>
      <c r="R591" s="136">
        <f>Q591/(O591^2)</f>
        <v>29.825410392926681</v>
      </c>
      <c r="T591" s="134">
        <f>IF(AND($R591&gt;=35,$R591&lt;40),1,0)</f>
        <v>0</v>
      </c>
      <c r="U591" s="134">
        <f>IF($R591&gt;40,1,0)</f>
        <v>0</v>
      </c>
      <c r="V591" s="134">
        <f>E591+T591+U591</f>
        <v>0</v>
      </c>
    </row>
    <row r="592" spans="1:22" x14ac:dyDescent="0.2">
      <c r="A592" s="128">
        <v>11198</v>
      </c>
      <c r="B592" s="129">
        <v>46</v>
      </c>
      <c r="C592" s="129">
        <v>0</v>
      </c>
      <c r="D592" s="129">
        <v>3</v>
      </c>
      <c r="E592" s="129">
        <f>IF(AND($R592&gt;=30,$R592&lt;35),1,0)</f>
        <v>0</v>
      </c>
      <c r="F592" s="132">
        <v>9414.92</v>
      </c>
      <c r="G592" s="32"/>
      <c r="H592" s="32"/>
      <c r="I592" s="129">
        <v>0</v>
      </c>
      <c r="J592" s="130">
        <v>0</v>
      </c>
      <c r="K592" s="130">
        <v>1</v>
      </c>
      <c r="L592" s="130">
        <v>0</v>
      </c>
      <c r="N592" s="129">
        <v>182</v>
      </c>
      <c r="O592" s="129">
        <f t="shared" si="18"/>
        <v>1.82</v>
      </c>
      <c r="P592" s="129">
        <v>206.4</v>
      </c>
      <c r="Q592" s="129">
        <f t="shared" si="19"/>
        <v>93.621465168</v>
      </c>
      <c r="R592" s="131">
        <f>Q592/(O592^2)</f>
        <v>28.263937075232459</v>
      </c>
      <c r="T592" s="129">
        <f>IF(AND($R592&gt;=35,$R592&lt;40),1,0)</f>
        <v>0</v>
      </c>
      <c r="U592" s="129">
        <f>IF($R592&gt;40,1,0)</f>
        <v>0</v>
      </c>
      <c r="V592" s="129">
        <f>E592+T592+U592</f>
        <v>0</v>
      </c>
    </row>
    <row r="593" spans="1:22" x14ac:dyDescent="0.2">
      <c r="A593" s="133">
        <v>11200</v>
      </c>
      <c r="B593" s="134">
        <v>35</v>
      </c>
      <c r="C593" s="134">
        <v>0</v>
      </c>
      <c r="D593" s="134">
        <v>1</v>
      </c>
      <c r="E593" s="134">
        <f>IF(AND($R593&gt;=30,$R593&lt;35),1,0)</f>
        <v>0</v>
      </c>
      <c r="F593" s="137">
        <v>5246.05</v>
      </c>
      <c r="G593" s="32"/>
      <c r="H593" s="32"/>
      <c r="I593" s="134">
        <v>0</v>
      </c>
      <c r="J593" s="135">
        <v>0</v>
      </c>
      <c r="K593" s="135">
        <v>1</v>
      </c>
      <c r="L593" s="135">
        <v>0</v>
      </c>
      <c r="N593" s="134">
        <v>185.79999999999998</v>
      </c>
      <c r="O593" s="134">
        <f t="shared" si="18"/>
        <v>1.8579999999999999</v>
      </c>
      <c r="P593" s="134">
        <v>269.5</v>
      </c>
      <c r="Q593" s="134">
        <f t="shared" si="19"/>
        <v>122.243143715</v>
      </c>
      <c r="R593" s="136">
        <f>Q593/(O593^2)</f>
        <v>35.410584119120649</v>
      </c>
      <c r="T593" s="134">
        <f>IF(AND($R593&gt;=35,$R593&lt;40),1,0)</f>
        <v>1</v>
      </c>
      <c r="U593" s="134">
        <f>IF($R593&gt;40,1,0)</f>
        <v>0</v>
      </c>
      <c r="V593" s="134">
        <f>E593+T593+U593</f>
        <v>1</v>
      </c>
    </row>
    <row r="594" spans="1:22" x14ac:dyDescent="0.2">
      <c r="A594" s="128">
        <v>11203</v>
      </c>
      <c r="B594" s="129">
        <v>22</v>
      </c>
      <c r="C594" s="129">
        <v>1</v>
      </c>
      <c r="D594" s="129">
        <v>0</v>
      </c>
      <c r="E594" s="129">
        <f>IF(AND($R594&gt;=30,$R594&lt;35),1,0)</f>
        <v>0</v>
      </c>
      <c r="F594" s="132">
        <v>33907.550000000003</v>
      </c>
      <c r="G594" s="32"/>
      <c r="H594" s="32"/>
      <c r="I594" s="129">
        <v>0</v>
      </c>
      <c r="J594" s="130">
        <v>0</v>
      </c>
      <c r="K594" s="130">
        <v>0</v>
      </c>
      <c r="L594" s="130">
        <v>0</v>
      </c>
      <c r="N594" s="129">
        <v>182.1</v>
      </c>
      <c r="O594" s="129">
        <f t="shared" si="18"/>
        <v>1.821</v>
      </c>
      <c r="P594" s="129">
        <v>288.70000000000005</v>
      </c>
      <c r="Q594" s="129">
        <f t="shared" si="19"/>
        <v>130.95211721900003</v>
      </c>
      <c r="R594" s="131">
        <f>Q594/(O594^2)</f>
        <v>39.490500032719751</v>
      </c>
      <c r="T594" s="129">
        <f>IF(AND($R594&gt;=35,$R594&lt;40),1,0)</f>
        <v>1</v>
      </c>
      <c r="U594" s="129">
        <f>IF($R594&gt;40,1,0)</f>
        <v>0</v>
      </c>
      <c r="V594" s="129">
        <f>E594+T594+U594</f>
        <v>1</v>
      </c>
    </row>
    <row r="595" spans="1:22" x14ac:dyDescent="0.2">
      <c r="A595" s="133">
        <v>11204</v>
      </c>
      <c r="B595" s="134">
        <v>34</v>
      </c>
      <c r="C595" s="134">
        <v>0</v>
      </c>
      <c r="D595" s="134">
        <v>1</v>
      </c>
      <c r="E595" s="134">
        <f>IF(AND($R595&gt;=30,$R595&lt;35),1,0)</f>
        <v>1</v>
      </c>
      <c r="F595" s="137">
        <v>5385.34</v>
      </c>
      <c r="G595" s="32"/>
      <c r="H595" s="32"/>
      <c r="I595" s="134">
        <v>0</v>
      </c>
      <c r="J595" s="135">
        <v>0</v>
      </c>
      <c r="K595" s="135">
        <v>0</v>
      </c>
      <c r="L595" s="135">
        <v>0</v>
      </c>
      <c r="N595" s="134">
        <v>173.6</v>
      </c>
      <c r="O595" s="134">
        <f t="shared" si="18"/>
        <v>1.736</v>
      </c>
      <c r="P595" s="134">
        <v>219.2</v>
      </c>
      <c r="Q595" s="134">
        <f t="shared" si="19"/>
        <v>99.427447504</v>
      </c>
      <c r="R595" s="136">
        <f>Q595/(O595^2)</f>
        <v>32.991863646499183</v>
      </c>
      <c r="T595" s="134">
        <f>IF(AND($R595&gt;=35,$R595&lt;40),1,0)</f>
        <v>0</v>
      </c>
      <c r="U595" s="134">
        <f>IF($R595&gt;40,1,0)</f>
        <v>0</v>
      </c>
      <c r="V595" s="134">
        <f>E595+T595+U595</f>
        <v>1</v>
      </c>
    </row>
    <row r="596" spans="1:22" x14ac:dyDescent="0.2">
      <c r="A596" s="128">
        <v>11205</v>
      </c>
      <c r="B596" s="129">
        <v>19</v>
      </c>
      <c r="C596" s="129">
        <v>0</v>
      </c>
      <c r="D596" s="129">
        <v>0</v>
      </c>
      <c r="E596" s="129">
        <f>IF(AND($R596&gt;=30,$R596&lt;35),1,0)</f>
        <v>1</v>
      </c>
      <c r="F596" s="132">
        <v>1743.22</v>
      </c>
      <c r="G596" s="32"/>
      <c r="H596" s="32"/>
      <c r="I596" s="129">
        <v>0</v>
      </c>
      <c r="J596" s="130">
        <v>0</v>
      </c>
      <c r="K596" s="130">
        <v>1</v>
      </c>
      <c r="L596" s="130">
        <v>0</v>
      </c>
      <c r="N596" s="129">
        <v>178.1</v>
      </c>
      <c r="O596" s="129">
        <f t="shared" si="18"/>
        <v>1.7809999999999999</v>
      </c>
      <c r="P596" s="129">
        <v>237.79999999999998</v>
      </c>
      <c r="Q596" s="129">
        <f t="shared" si="19"/>
        <v>107.864265586</v>
      </c>
      <c r="R596" s="131">
        <f>Q596/(O596^2)</f>
        <v>34.00554596541383</v>
      </c>
      <c r="T596" s="129">
        <f>IF(AND($R596&gt;=35,$R596&lt;40),1,0)</f>
        <v>0</v>
      </c>
      <c r="U596" s="129">
        <f>IF($R596&gt;40,1,0)</f>
        <v>0</v>
      </c>
      <c r="V596" s="129">
        <f>E596+T596+U596</f>
        <v>1</v>
      </c>
    </row>
    <row r="597" spans="1:22" x14ac:dyDescent="0.2">
      <c r="A597" s="133">
        <v>11210</v>
      </c>
      <c r="B597" s="134">
        <v>33</v>
      </c>
      <c r="C597" s="134">
        <v>0</v>
      </c>
      <c r="D597" s="134">
        <v>1</v>
      </c>
      <c r="E597" s="134">
        <f>IF(AND($R597&gt;=30,$R597&lt;35),1,0)</f>
        <v>0</v>
      </c>
      <c r="F597" s="137">
        <v>5354.08</v>
      </c>
      <c r="G597" s="32"/>
      <c r="H597" s="32"/>
      <c r="I597" s="134">
        <v>0</v>
      </c>
      <c r="J597" s="135">
        <v>1</v>
      </c>
      <c r="K597" s="135">
        <v>0</v>
      </c>
      <c r="L597" s="135">
        <v>0</v>
      </c>
      <c r="N597" s="134">
        <v>179.5</v>
      </c>
      <c r="O597" s="134">
        <f t="shared" si="18"/>
        <v>1.7949999999999999</v>
      </c>
      <c r="P597" s="134">
        <v>166</v>
      </c>
      <c r="Q597" s="134">
        <f t="shared" si="19"/>
        <v>75.296333420000011</v>
      </c>
      <c r="R597" s="136">
        <f>Q597/(O597^2)</f>
        <v>23.369257972858687</v>
      </c>
      <c r="T597" s="134">
        <f>IF(AND($R597&gt;=35,$R597&lt;40),1,0)</f>
        <v>0</v>
      </c>
      <c r="U597" s="134">
        <f>IF($R597&gt;40,1,0)</f>
        <v>0</v>
      </c>
      <c r="V597" s="134">
        <f>E597+T597+U597</f>
        <v>0</v>
      </c>
    </row>
    <row r="598" spans="1:22" x14ac:dyDescent="0.2">
      <c r="A598" s="128">
        <v>11213</v>
      </c>
      <c r="B598" s="129">
        <v>53</v>
      </c>
      <c r="C598" s="129">
        <v>0</v>
      </c>
      <c r="D598" s="129">
        <v>1</v>
      </c>
      <c r="E598" s="129">
        <f>IF(AND($R598&gt;=30,$R598&lt;35),1,0)</f>
        <v>0</v>
      </c>
      <c r="F598" s="132">
        <v>10942.14</v>
      </c>
      <c r="G598" s="32"/>
      <c r="H598" s="32"/>
      <c r="I598" s="129">
        <v>0</v>
      </c>
      <c r="J598" s="130">
        <v>0</v>
      </c>
      <c r="K598" s="130">
        <v>0</v>
      </c>
      <c r="L598" s="130">
        <v>0</v>
      </c>
      <c r="N598" s="129">
        <v>164.79999999999998</v>
      </c>
      <c r="O598" s="129">
        <f t="shared" si="18"/>
        <v>1.6479999999999999</v>
      </c>
      <c r="P598" s="129">
        <v>177</v>
      </c>
      <c r="Q598" s="129">
        <f t="shared" si="19"/>
        <v>80.285849490000004</v>
      </c>
      <c r="R598" s="131">
        <f>Q598/(O598^2)</f>
        <v>29.561372379141535</v>
      </c>
      <c r="T598" s="129">
        <f>IF(AND($R598&gt;=35,$R598&lt;40),1,0)</f>
        <v>0</v>
      </c>
      <c r="U598" s="129">
        <f>IF($R598&gt;40,1,0)</f>
        <v>0</v>
      </c>
      <c r="V598" s="129">
        <f>E598+T598+U598</f>
        <v>0</v>
      </c>
    </row>
    <row r="599" spans="1:22" x14ac:dyDescent="0.2">
      <c r="A599" s="133">
        <v>11214</v>
      </c>
      <c r="B599" s="134">
        <v>19</v>
      </c>
      <c r="C599" s="134">
        <v>0</v>
      </c>
      <c r="D599" s="134">
        <v>0</v>
      </c>
      <c r="E599" s="134">
        <f>IF(AND($R599&gt;=30,$R599&lt;35),1,0)</f>
        <v>0</v>
      </c>
      <c r="F599" s="137">
        <v>1727.79</v>
      </c>
      <c r="G599" s="32"/>
      <c r="H599" s="32"/>
      <c r="I599" s="134">
        <v>0</v>
      </c>
      <c r="J599" s="135">
        <v>0</v>
      </c>
      <c r="K599" s="135">
        <v>1</v>
      </c>
      <c r="L599" s="135">
        <v>0</v>
      </c>
      <c r="N599" s="134">
        <v>163.29999999999998</v>
      </c>
      <c r="O599" s="134">
        <f t="shared" si="18"/>
        <v>1.6329999999999998</v>
      </c>
      <c r="P599" s="134">
        <v>127.39999999999999</v>
      </c>
      <c r="Q599" s="134">
        <f t="shared" si="19"/>
        <v>57.787667937999998</v>
      </c>
      <c r="R599" s="136">
        <f>Q599/(O599^2)</f>
        <v>21.670193988875347</v>
      </c>
      <c r="T599" s="134">
        <f>IF(AND($R599&gt;=35,$R599&lt;40),1,0)</f>
        <v>0</v>
      </c>
      <c r="U599" s="134">
        <f>IF($R599&gt;40,1,0)</f>
        <v>0</v>
      </c>
      <c r="V599" s="134">
        <f>E599+T599+U599</f>
        <v>0</v>
      </c>
    </row>
    <row r="600" spans="1:22" x14ac:dyDescent="0.2">
      <c r="A600" s="128">
        <v>11218</v>
      </c>
      <c r="B600" s="129">
        <v>34</v>
      </c>
      <c r="C600" s="129">
        <v>0</v>
      </c>
      <c r="D600" s="129">
        <v>1</v>
      </c>
      <c r="E600" s="129">
        <f>IF(AND($R600&gt;=30,$R600&lt;35),1,0)</f>
        <v>1</v>
      </c>
      <c r="F600" s="132">
        <v>5012.4800000000005</v>
      </c>
      <c r="G600" s="32"/>
      <c r="H600" s="32"/>
      <c r="I600" s="129">
        <v>0</v>
      </c>
      <c r="J600" s="130">
        <v>0</v>
      </c>
      <c r="K600" s="130">
        <v>1</v>
      </c>
      <c r="L600" s="130">
        <v>0</v>
      </c>
      <c r="N600" s="129">
        <v>180</v>
      </c>
      <c r="O600" s="129">
        <f t="shared" si="18"/>
        <v>1.8</v>
      </c>
      <c r="P600" s="129">
        <v>241.29999999999998</v>
      </c>
      <c r="Q600" s="129">
        <f t="shared" si="19"/>
        <v>109.451838881</v>
      </c>
      <c r="R600" s="131">
        <f>Q600/(O600^2)</f>
        <v>33.781431753395061</v>
      </c>
      <c r="T600" s="129">
        <f>IF(AND($R600&gt;=35,$R600&lt;40),1,0)</f>
        <v>0</v>
      </c>
      <c r="U600" s="129">
        <f>IF($R600&gt;40,1,0)</f>
        <v>0</v>
      </c>
      <c r="V600" s="129">
        <f>E600+T600+U600</f>
        <v>1</v>
      </c>
    </row>
    <row r="601" spans="1:22" x14ac:dyDescent="0.2">
      <c r="A601" s="133">
        <v>11219</v>
      </c>
      <c r="B601" s="134">
        <v>29</v>
      </c>
      <c r="C601" s="134">
        <v>0</v>
      </c>
      <c r="D601" s="134">
        <v>4</v>
      </c>
      <c r="E601" s="134">
        <f>IF(AND($R601&gt;=30,$R601&lt;35),1,0)</f>
        <v>0</v>
      </c>
      <c r="F601" s="137">
        <v>5708.87</v>
      </c>
      <c r="G601" s="32"/>
      <c r="H601" s="32"/>
      <c r="I601" s="134">
        <v>0</v>
      </c>
      <c r="J601" s="135">
        <v>0</v>
      </c>
      <c r="K601" s="135">
        <v>1</v>
      </c>
      <c r="L601" s="135">
        <v>0</v>
      </c>
      <c r="N601" s="134">
        <v>168.6</v>
      </c>
      <c r="O601" s="134">
        <f t="shared" si="18"/>
        <v>1.6859999999999999</v>
      </c>
      <c r="P601" s="134">
        <v>180.2</v>
      </c>
      <c r="Q601" s="134">
        <f t="shared" si="19"/>
        <v>81.737345074000004</v>
      </c>
      <c r="R601" s="136">
        <f>Q601/(O601^2)</f>
        <v>28.754471291031159</v>
      </c>
      <c r="T601" s="134">
        <f>IF(AND($R601&gt;=35,$R601&lt;40),1,0)</f>
        <v>0</v>
      </c>
      <c r="U601" s="134">
        <f>IF($R601&gt;40,1,0)</f>
        <v>0</v>
      </c>
      <c r="V601" s="134">
        <f>E601+T601+U601</f>
        <v>0</v>
      </c>
    </row>
    <row r="602" spans="1:22" x14ac:dyDescent="0.2">
      <c r="A602" s="128">
        <v>11220</v>
      </c>
      <c r="B602" s="129">
        <v>44</v>
      </c>
      <c r="C602" s="129">
        <v>0</v>
      </c>
      <c r="D602" s="129">
        <v>0</v>
      </c>
      <c r="E602" s="129">
        <f>IF(AND($R602&gt;=30,$R602&lt;35),1,0)</f>
        <v>1</v>
      </c>
      <c r="F602" s="132">
        <v>7419.4800000000005</v>
      </c>
      <c r="G602" s="32"/>
      <c r="H602" s="32"/>
      <c r="I602" s="129">
        <v>0</v>
      </c>
      <c r="J602" s="130">
        <v>0</v>
      </c>
      <c r="K602" s="130">
        <v>0</v>
      </c>
      <c r="L602" s="130">
        <v>0</v>
      </c>
      <c r="N602" s="129">
        <v>171.4</v>
      </c>
      <c r="O602" s="129">
        <f t="shared" si="18"/>
        <v>1.714</v>
      </c>
      <c r="P602" s="129">
        <v>213.79999999999998</v>
      </c>
      <c r="Q602" s="129">
        <f t="shared" si="19"/>
        <v>96.978048705999996</v>
      </c>
      <c r="R602" s="131">
        <f>Q602/(O602^2)</f>
        <v>33.010477482439214</v>
      </c>
      <c r="T602" s="129">
        <f>IF(AND($R602&gt;=35,$R602&lt;40),1,0)</f>
        <v>0</v>
      </c>
      <c r="U602" s="129">
        <f>IF($R602&gt;40,1,0)</f>
        <v>0</v>
      </c>
      <c r="V602" s="129">
        <f>E602+T602+U602</f>
        <v>1</v>
      </c>
    </row>
    <row r="603" spans="1:22" x14ac:dyDescent="0.2">
      <c r="A603" s="133">
        <v>11221</v>
      </c>
      <c r="B603" s="134">
        <v>44</v>
      </c>
      <c r="C603" s="134">
        <v>0</v>
      </c>
      <c r="D603" s="134">
        <v>1</v>
      </c>
      <c r="E603" s="134">
        <f>IF(AND($R603&gt;=30,$R603&lt;35),1,0)</f>
        <v>0</v>
      </c>
      <c r="F603" s="137">
        <v>7624.63</v>
      </c>
      <c r="G603" s="32"/>
      <c r="H603" s="32"/>
      <c r="I603" s="134">
        <v>0</v>
      </c>
      <c r="J603" s="135">
        <v>0</v>
      </c>
      <c r="K603" s="135">
        <v>1</v>
      </c>
      <c r="L603" s="135">
        <v>0</v>
      </c>
      <c r="N603" s="134">
        <v>174.4</v>
      </c>
      <c r="O603" s="134">
        <f t="shared" si="18"/>
        <v>1.744</v>
      </c>
      <c r="P603" s="134">
        <v>196</v>
      </c>
      <c r="Q603" s="134">
        <f t="shared" si="19"/>
        <v>88.904104520000004</v>
      </c>
      <c r="R603" s="136">
        <f>Q603/(O603^2)</f>
        <v>29.230002380376234</v>
      </c>
      <c r="T603" s="134">
        <f>IF(AND($R603&gt;=35,$R603&lt;40),1,0)</f>
        <v>0</v>
      </c>
      <c r="U603" s="134">
        <f>IF($R603&gt;40,1,0)</f>
        <v>0</v>
      </c>
      <c r="V603" s="134">
        <f>E603+T603+U603</f>
        <v>0</v>
      </c>
    </row>
    <row r="604" spans="1:22" x14ac:dyDescent="0.2">
      <c r="A604" s="128">
        <v>11225</v>
      </c>
      <c r="B604" s="129">
        <v>19</v>
      </c>
      <c r="C604" s="129">
        <v>1</v>
      </c>
      <c r="D604" s="129">
        <v>0</v>
      </c>
      <c r="E604" s="129">
        <f>IF(AND($R604&gt;=30,$R604&lt;35),1,0)</f>
        <v>0</v>
      </c>
      <c r="F604" s="132">
        <v>13844.51</v>
      </c>
      <c r="G604" s="32"/>
      <c r="H604" s="32"/>
      <c r="I604" s="129">
        <v>0</v>
      </c>
      <c r="J604" s="130">
        <v>0</v>
      </c>
      <c r="K604" s="130">
        <v>1</v>
      </c>
      <c r="L604" s="130">
        <v>0</v>
      </c>
      <c r="N604" s="129">
        <v>176.7</v>
      </c>
      <c r="O604" s="129">
        <f t="shared" si="18"/>
        <v>1.7669999999999999</v>
      </c>
      <c r="P604" s="129">
        <v>254.4</v>
      </c>
      <c r="Q604" s="129">
        <f t="shared" si="19"/>
        <v>115.39389892800001</v>
      </c>
      <c r="R604" s="131">
        <f>Q604/(O604^2)</f>
        <v>36.958109556162171</v>
      </c>
      <c r="T604" s="129">
        <f>IF(AND($R604&gt;=35,$R604&lt;40),1,0)</f>
        <v>1</v>
      </c>
      <c r="U604" s="129">
        <f>IF($R604&gt;40,1,0)</f>
        <v>0</v>
      </c>
      <c r="V604" s="129">
        <f>E604+T604+U604</f>
        <v>1</v>
      </c>
    </row>
    <row r="605" spans="1:22" x14ac:dyDescent="0.2">
      <c r="A605" s="133">
        <v>11228</v>
      </c>
      <c r="B605" s="134">
        <v>58</v>
      </c>
      <c r="C605" s="134">
        <v>0</v>
      </c>
      <c r="D605" s="134">
        <v>0</v>
      </c>
      <c r="E605" s="134">
        <f>IF(AND($R605&gt;=30,$R605&lt;35),1,0)</f>
        <v>0</v>
      </c>
      <c r="F605" s="137">
        <v>11833.79</v>
      </c>
      <c r="G605" s="32"/>
      <c r="H605" s="32"/>
      <c r="I605" s="134">
        <v>0</v>
      </c>
      <c r="J605" s="135">
        <v>0</v>
      </c>
      <c r="K605" s="135">
        <v>0</v>
      </c>
      <c r="L605" s="135">
        <v>1</v>
      </c>
      <c r="N605" s="134">
        <v>154.5</v>
      </c>
      <c r="O605" s="134">
        <f t="shared" si="18"/>
        <v>1.5449999999999999</v>
      </c>
      <c r="P605" s="134">
        <v>196.79999999999998</v>
      </c>
      <c r="Q605" s="134">
        <f t="shared" si="19"/>
        <v>89.266978416000001</v>
      </c>
      <c r="R605" s="136">
        <f>Q605/(O605^2)</f>
        <v>37.396750522512335</v>
      </c>
      <c r="T605" s="134">
        <f>IF(AND($R605&gt;=35,$R605&lt;40),1,0)</f>
        <v>1</v>
      </c>
      <c r="U605" s="134">
        <f>IF($R605&gt;40,1,0)</f>
        <v>0</v>
      </c>
      <c r="V605" s="134">
        <f>E605+T605+U605</f>
        <v>1</v>
      </c>
    </row>
    <row r="606" spans="1:22" x14ac:dyDescent="0.2">
      <c r="A606" s="128">
        <v>11229</v>
      </c>
      <c r="B606" s="129">
        <v>59</v>
      </c>
      <c r="C606" s="129">
        <v>0</v>
      </c>
      <c r="D606" s="129">
        <v>3</v>
      </c>
      <c r="E606" s="129">
        <f>IF(AND($R606&gt;=30,$R606&lt;35),1,0)</f>
        <v>0</v>
      </c>
      <c r="F606" s="132">
        <v>14001.29</v>
      </c>
      <c r="G606" s="32"/>
      <c r="H606" s="32"/>
      <c r="I606" s="129">
        <v>0</v>
      </c>
      <c r="J606" s="130">
        <v>0</v>
      </c>
      <c r="K606" s="130">
        <v>0</v>
      </c>
      <c r="L606" s="130">
        <v>1</v>
      </c>
      <c r="N606" s="129">
        <v>157.69999999999999</v>
      </c>
      <c r="O606" s="129">
        <f t="shared" si="18"/>
        <v>1.577</v>
      </c>
      <c r="P606" s="129">
        <v>109.89999999999999</v>
      </c>
      <c r="Q606" s="129">
        <f t="shared" si="19"/>
        <v>49.849801462999999</v>
      </c>
      <c r="R606" s="131">
        <f>Q606/(O606^2)</f>
        <v>20.04472241185816</v>
      </c>
      <c r="T606" s="129">
        <f>IF(AND($R606&gt;=35,$R606&lt;40),1,0)</f>
        <v>0</v>
      </c>
      <c r="U606" s="129">
        <f>IF($R606&gt;40,1,0)</f>
        <v>0</v>
      </c>
      <c r="V606" s="129">
        <f>E606+T606+U606</f>
        <v>0</v>
      </c>
    </row>
    <row r="607" spans="1:22" x14ac:dyDescent="0.2">
      <c r="A607" s="133">
        <v>11232</v>
      </c>
      <c r="B607" s="134">
        <v>45</v>
      </c>
      <c r="C607" s="134">
        <v>0</v>
      </c>
      <c r="D607" s="134">
        <v>2</v>
      </c>
      <c r="E607" s="134">
        <f>IF(AND($R607&gt;=30,$R607&lt;35),1,0)</f>
        <v>0</v>
      </c>
      <c r="F607" s="137">
        <v>8516.83</v>
      </c>
      <c r="G607" s="32"/>
      <c r="H607" s="32"/>
      <c r="I607" s="134">
        <v>0</v>
      </c>
      <c r="J607" s="135">
        <v>0</v>
      </c>
      <c r="K607" s="135">
        <v>0</v>
      </c>
      <c r="L607" s="135">
        <v>1</v>
      </c>
      <c r="N607" s="134">
        <v>159.9</v>
      </c>
      <c r="O607" s="134">
        <f t="shared" si="18"/>
        <v>1.599</v>
      </c>
      <c r="P607" s="134">
        <v>152.1</v>
      </c>
      <c r="Q607" s="134">
        <f t="shared" si="19"/>
        <v>68.991399477000002</v>
      </c>
      <c r="R607" s="136">
        <f>Q607/(O607^2)</f>
        <v>26.983484235574064</v>
      </c>
      <c r="T607" s="134">
        <f>IF(AND($R607&gt;=35,$R607&lt;40),1,0)</f>
        <v>0</v>
      </c>
      <c r="U607" s="134">
        <f>IF($R607&gt;40,1,0)</f>
        <v>0</v>
      </c>
      <c r="V607" s="134">
        <f>E607+T607+U607</f>
        <v>0</v>
      </c>
    </row>
    <row r="608" spans="1:22" x14ac:dyDescent="0.2">
      <c r="A608" s="128">
        <v>11234</v>
      </c>
      <c r="B608" s="129">
        <v>23</v>
      </c>
      <c r="C608" s="129">
        <v>0</v>
      </c>
      <c r="D608" s="129">
        <v>2</v>
      </c>
      <c r="E608" s="129">
        <f>IF(AND($R608&gt;=30,$R608&lt;35),1,0)</f>
        <v>0</v>
      </c>
      <c r="F608" s="132">
        <v>14426.08</v>
      </c>
      <c r="G608" s="32"/>
      <c r="H608" s="32"/>
      <c r="I608" s="129">
        <v>0</v>
      </c>
      <c r="J608" s="130">
        <v>0</v>
      </c>
      <c r="K608" s="130">
        <v>0</v>
      </c>
      <c r="L608" s="130">
        <v>0</v>
      </c>
      <c r="N608" s="129">
        <v>172.1</v>
      </c>
      <c r="O608" s="129">
        <f t="shared" si="18"/>
        <v>1.7209999999999999</v>
      </c>
      <c r="P608" s="129">
        <v>180.9</v>
      </c>
      <c r="Q608" s="129">
        <f t="shared" si="19"/>
        <v>82.054859733000001</v>
      </c>
      <c r="R608" s="131">
        <f>Q608/(O608^2)</f>
        <v>27.704005627918583</v>
      </c>
      <c r="T608" s="129">
        <f>IF(AND($R608&gt;=35,$R608&lt;40),1,0)</f>
        <v>0</v>
      </c>
      <c r="U608" s="129">
        <f>IF($R608&gt;40,1,0)</f>
        <v>0</v>
      </c>
      <c r="V608" s="129">
        <f>E608+T608+U608</f>
        <v>0</v>
      </c>
    </row>
    <row r="609" spans="1:22" x14ac:dyDescent="0.2">
      <c r="A609" s="133">
        <v>11235</v>
      </c>
      <c r="B609" s="134">
        <v>43</v>
      </c>
      <c r="C609" s="134">
        <v>1</v>
      </c>
      <c r="D609" s="134">
        <v>2</v>
      </c>
      <c r="E609" s="134">
        <f>IF(AND($R609&gt;=30,$R609&lt;35),1,0)</f>
        <v>1</v>
      </c>
      <c r="F609" s="137">
        <v>21880.82</v>
      </c>
      <c r="G609" s="32"/>
      <c r="H609" s="32"/>
      <c r="I609" s="134">
        <v>0</v>
      </c>
      <c r="J609" s="135">
        <v>0</v>
      </c>
      <c r="K609" s="135">
        <v>0</v>
      </c>
      <c r="L609" s="135">
        <v>0</v>
      </c>
      <c r="N609" s="134">
        <v>184</v>
      </c>
      <c r="O609" s="134">
        <f t="shared" si="18"/>
        <v>1.84</v>
      </c>
      <c r="P609" s="134">
        <v>257.40000000000003</v>
      </c>
      <c r="Q609" s="134">
        <f t="shared" si="19"/>
        <v>116.75467603800003</v>
      </c>
      <c r="R609" s="136">
        <f>Q609/(O609^2)</f>
        <v>34.485667544305301</v>
      </c>
      <c r="T609" s="134">
        <f>IF(AND($R609&gt;=35,$R609&lt;40),1,0)</f>
        <v>0</v>
      </c>
      <c r="U609" s="134">
        <f>IF($R609&gt;40,1,0)</f>
        <v>0</v>
      </c>
      <c r="V609" s="134">
        <f>E609+T609+U609</f>
        <v>1</v>
      </c>
    </row>
    <row r="610" spans="1:22" x14ac:dyDescent="0.2">
      <c r="A610" s="128">
        <v>11236</v>
      </c>
      <c r="B610" s="129">
        <v>30</v>
      </c>
      <c r="C610" s="129">
        <v>1</v>
      </c>
      <c r="D610" s="129">
        <v>3</v>
      </c>
      <c r="E610" s="129">
        <f>IF(AND($R610&gt;=30,$R610&lt;35),1,0)</f>
        <v>1</v>
      </c>
      <c r="F610" s="132">
        <v>40932.43</v>
      </c>
      <c r="G610" s="32"/>
      <c r="H610" s="32"/>
      <c r="I610" s="129">
        <v>0</v>
      </c>
      <c r="J610" s="130">
        <v>0</v>
      </c>
      <c r="K610" s="130">
        <v>0</v>
      </c>
      <c r="L610" s="130">
        <v>1</v>
      </c>
      <c r="N610" s="129">
        <v>170.79999999999998</v>
      </c>
      <c r="O610" s="129">
        <f t="shared" si="18"/>
        <v>1.7079999999999997</v>
      </c>
      <c r="P610" s="129">
        <v>195.29999999999998</v>
      </c>
      <c r="Q610" s="129">
        <f t="shared" si="19"/>
        <v>88.586589860999993</v>
      </c>
      <c r="R610" s="131">
        <f>Q610/(O610^2)</f>
        <v>30.366326071620541</v>
      </c>
      <c r="T610" s="129">
        <f>IF(AND($R610&gt;=35,$R610&lt;40),1,0)</f>
        <v>0</v>
      </c>
      <c r="U610" s="129">
        <f>IF($R610&gt;40,1,0)</f>
        <v>0</v>
      </c>
      <c r="V610" s="129">
        <f>E610+T610+U610</f>
        <v>1</v>
      </c>
    </row>
    <row r="611" spans="1:22" x14ac:dyDescent="0.2">
      <c r="A611" s="133">
        <v>11242</v>
      </c>
      <c r="B611" s="134">
        <v>38</v>
      </c>
      <c r="C611" s="134">
        <v>0</v>
      </c>
      <c r="D611" s="134">
        <v>3</v>
      </c>
      <c r="E611" s="134">
        <f>IF(AND($R611&gt;=30,$R611&lt;35),1,0)</f>
        <v>0</v>
      </c>
      <c r="F611" s="137">
        <v>7537.17</v>
      </c>
      <c r="G611" s="32"/>
      <c r="H611" s="32"/>
      <c r="I611" s="134">
        <v>0</v>
      </c>
      <c r="J611" s="135">
        <v>0</v>
      </c>
      <c r="K611" s="135">
        <v>0</v>
      </c>
      <c r="L611" s="135">
        <v>0</v>
      </c>
      <c r="N611" s="134">
        <v>161.1</v>
      </c>
      <c r="O611" s="134">
        <f t="shared" si="18"/>
        <v>1.611</v>
      </c>
      <c r="P611" s="134">
        <v>101.8</v>
      </c>
      <c r="Q611" s="134">
        <f t="shared" si="19"/>
        <v>46.175703265999999</v>
      </c>
      <c r="R611" s="136">
        <f>Q611/(O611^2)</f>
        <v>17.791904456520022</v>
      </c>
      <c r="T611" s="134">
        <f>IF(AND($R611&gt;=35,$R611&lt;40),1,0)</f>
        <v>0</v>
      </c>
      <c r="U611" s="134">
        <f>IF($R611&gt;40,1,0)</f>
        <v>0</v>
      </c>
      <c r="V611" s="134">
        <f>E611+T611+U611</f>
        <v>0</v>
      </c>
    </row>
    <row r="612" spans="1:22" x14ac:dyDescent="0.2">
      <c r="A612" s="128">
        <v>11244</v>
      </c>
      <c r="B612" s="129">
        <v>19</v>
      </c>
      <c r="C612" s="129">
        <v>0</v>
      </c>
      <c r="D612" s="129">
        <v>2</v>
      </c>
      <c r="E612" s="129">
        <f>IF(AND($R612&gt;=30,$R612&lt;35),1,0)</f>
        <v>0</v>
      </c>
      <c r="F612" s="132">
        <v>24059.69</v>
      </c>
      <c r="G612" s="32"/>
      <c r="H612" s="32"/>
      <c r="I612" s="129">
        <v>0</v>
      </c>
      <c r="J612" s="130">
        <v>0</v>
      </c>
      <c r="K612" s="130">
        <v>0</v>
      </c>
      <c r="L612" s="130">
        <v>0</v>
      </c>
      <c r="N612" s="129">
        <v>158.6</v>
      </c>
      <c r="O612" s="129">
        <f t="shared" si="18"/>
        <v>1.5859999999999999</v>
      </c>
      <c r="P612" s="129">
        <v>115.3</v>
      </c>
      <c r="Q612" s="129">
        <f t="shared" si="19"/>
        <v>52.299200261000003</v>
      </c>
      <c r="R612" s="131">
        <f>Q612/(O612^2)</f>
        <v>20.791636887790236</v>
      </c>
      <c r="T612" s="129">
        <f>IF(AND($R612&gt;=35,$R612&lt;40),1,0)</f>
        <v>0</v>
      </c>
      <c r="U612" s="129">
        <f>IF($R612&gt;40,1,0)</f>
        <v>0</v>
      </c>
      <c r="V612" s="129">
        <f>E612+T612+U612</f>
        <v>0</v>
      </c>
    </row>
    <row r="613" spans="1:22" x14ac:dyDescent="0.2">
      <c r="A613" s="133">
        <v>11245</v>
      </c>
      <c r="B613" s="134">
        <v>20</v>
      </c>
      <c r="C613" s="134">
        <v>0</v>
      </c>
      <c r="D613" s="134">
        <v>0</v>
      </c>
      <c r="E613" s="134">
        <f>IF(AND($R613&gt;=30,$R613&lt;35),1,0)</f>
        <v>1</v>
      </c>
      <c r="F613" s="137">
        <v>1880.07</v>
      </c>
      <c r="G613" s="32"/>
      <c r="H613" s="32"/>
      <c r="I613" s="134">
        <v>0</v>
      </c>
      <c r="J613" s="135">
        <v>0</v>
      </c>
      <c r="K613" s="135">
        <v>0</v>
      </c>
      <c r="L613" s="135">
        <v>1</v>
      </c>
      <c r="N613" s="134">
        <v>160.5</v>
      </c>
      <c r="O613" s="134">
        <f t="shared" si="18"/>
        <v>1.605</v>
      </c>
      <c r="P613" s="134">
        <v>178.2</v>
      </c>
      <c r="Q613" s="134">
        <f t="shared" si="19"/>
        <v>80.830160333999999</v>
      </c>
      <c r="R613" s="136">
        <f>Q613/(O613^2)</f>
        <v>31.377863310332778</v>
      </c>
      <c r="T613" s="134">
        <f>IF(AND($R613&gt;=35,$R613&lt;40),1,0)</f>
        <v>0</v>
      </c>
      <c r="U613" s="134">
        <f>IF($R613&gt;40,1,0)</f>
        <v>0</v>
      </c>
      <c r="V613" s="134">
        <f>E613+T613+U613</f>
        <v>1</v>
      </c>
    </row>
    <row r="614" spans="1:22" x14ac:dyDescent="0.2">
      <c r="A614" s="128">
        <v>11250</v>
      </c>
      <c r="B614" s="129">
        <v>46</v>
      </c>
      <c r="C614" s="129">
        <v>0</v>
      </c>
      <c r="D614" s="129">
        <v>1</v>
      </c>
      <c r="E614" s="129">
        <f>IF(AND($R614&gt;=30,$R614&lt;35),1,0)</f>
        <v>0</v>
      </c>
      <c r="F614" s="132">
        <v>8240.59</v>
      </c>
      <c r="G614" s="32"/>
      <c r="H614" s="32"/>
      <c r="I614" s="129">
        <v>0</v>
      </c>
      <c r="J614" s="130">
        <v>0</v>
      </c>
      <c r="K614" s="130">
        <v>0</v>
      </c>
      <c r="L614" s="130">
        <v>1</v>
      </c>
      <c r="N614" s="129">
        <v>159.6</v>
      </c>
      <c r="O614" s="129">
        <f t="shared" si="18"/>
        <v>1.5959999999999999</v>
      </c>
      <c r="P614" s="129">
        <v>267</v>
      </c>
      <c r="Q614" s="129">
        <f t="shared" si="19"/>
        <v>121.10916279</v>
      </c>
      <c r="R614" s="131">
        <f>Q614/(O614^2)</f>
        <v>47.545698044453246</v>
      </c>
      <c r="T614" s="129">
        <f>IF(AND($R614&gt;=35,$R614&lt;40),1,0)</f>
        <v>0</v>
      </c>
      <c r="U614" s="129">
        <f>IF($R614&gt;40,1,0)</f>
        <v>1</v>
      </c>
      <c r="V614" s="129">
        <f>E614+T614+U614</f>
        <v>1</v>
      </c>
    </row>
    <row r="615" spans="1:22" x14ac:dyDescent="0.2">
      <c r="A615" s="133">
        <v>11251</v>
      </c>
      <c r="B615" s="134">
        <v>60</v>
      </c>
      <c r="C615" s="134">
        <v>0</v>
      </c>
      <c r="D615" s="134">
        <v>0</v>
      </c>
      <c r="E615" s="134">
        <f>IF(AND($R615&gt;=30,$R615&lt;35),1,0)</f>
        <v>0</v>
      </c>
      <c r="F615" s="137">
        <v>12638.2</v>
      </c>
      <c r="G615" s="32"/>
      <c r="H615" s="32"/>
      <c r="I615" s="134">
        <v>0</v>
      </c>
      <c r="J615" s="135">
        <v>0</v>
      </c>
      <c r="K615" s="135">
        <v>1</v>
      </c>
      <c r="L615" s="135">
        <v>0</v>
      </c>
      <c r="N615" s="134">
        <v>169.79999999999998</v>
      </c>
      <c r="O615" s="134">
        <f t="shared" si="18"/>
        <v>1.6979999999999997</v>
      </c>
      <c r="P615" s="134">
        <v>167.7</v>
      </c>
      <c r="Q615" s="134">
        <f t="shared" si="19"/>
        <v>76.067440449000003</v>
      </c>
      <c r="R615" s="136">
        <f>Q615/(O615^2)</f>
        <v>26.38295467438309</v>
      </c>
      <c r="T615" s="134">
        <f>IF(AND($R615&gt;=35,$R615&lt;40),1,0)</f>
        <v>0</v>
      </c>
      <c r="U615" s="134">
        <f>IF($R615&gt;40,1,0)</f>
        <v>0</v>
      </c>
      <c r="V615" s="134">
        <f>E615+T615+U615</f>
        <v>0</v>
      </c>
    </row>
    <row r="616" spans="1:22" x14ac:dyDescent="0.2">
      <c r="A616" s="128">
        <v>11252</v>
      </c>
      <c r="B616" s="129">
        <v>22</v>
      </c>
      <c r="C616" s="129">
        <v>1</v>
      </c>
      <c r="D616" s="129">
        <v>3</v>
      </c>
      <c r="E616" s="129">
        <f>IF(AND($R616&gt;=30,$R616&lt;35),1,0)</f>
        <v>0</v>
      </c>
      <c r="F616" s="132">
        <v>35595.590000000004</v>
      </c>
      <c r="G616" s="32"/>
      <c r="H616" s="32"/>
      <c r="I616" s="129">
        <v>0</v>
      </c>
      <c r="J616" s="130">
        <v>0</v>
      </c>
      <c r="K616" s="130">
        <v>0</v>
      </c>
      <c r="L616" s="130">
        <v>1</v>
      </c>
      <c r="N616" s="129">
        <v>175.5</v>
      </c>
      <c r="O616" s="129">
        <f t="shared" si="18"/>
        <v>1.7549999999999999</v>
      </c>
      <c r="P616" s="129">
        <v>188.9</v>
      </c>
      <c r="Q616" s="129">
        <f t="shared" si="19"/>
        <v>85.683598693000008</v>
      </c>
      <c r="R616" s="131">
        <f>Q616/(O616^2)</f>
        <v>27.819124420418671</v>
      </c>
      <c r="T616" s="129">
        <f>IF(AND($R616&gt;=35,$R616&lt;40),1,0)</f>
        <v>0</v>
      </c>
      <c r="U616" s="129">
        <f>IF($R616&gt;40,1,0)</f>
        <v>0</v>
      </c>
      <c r="V616" s="129">
        <f>E616+T616+U616</f>
        <v>0</v>
      </c>
    </row>
    <row r="617" spans="1:22" x14ac:dyDescent="0.2">
      <c r="A617" s="133">
        <v>11253</v>
      </c>
      <c r="B617" s="134">
        <v>34</v>
      </c>
      <c r="C617" s="134">
        <v>0</v>
      </c>
      <c r="D617" s="134">
        <v>3</v>
      </c>
      <c r="E617" s="134">
        <f>IF(AND($R617&gt;=30,$R617&lt;35),1,0)</f>
        <v>0</v>
      </c>
      <c r="F617" s="137">
        <v>6184.3</v>
      </c>
      <c r="G617" s="32"/>
      <c r="H617" s="32"/>
      <c r="I617" s="134">
        <v>0</v>
      </c>
      <c r="J617" s="135">
        <v>0</v>
      </c>
      <c r="K617" s="135">
        <v>0</v>
      </c>
      <c r="L617" s="135">
        <v>1</v>
      </c>
      <c r="N617" s="134">
        <v>170.5</v>
      </c>
      <c r="O617" s="134">
        <f t="shared" si="18"/>
        <v>1.7050000000000001</v>
      </c>
      <c r="P617" s="134">
        <v>186.29999999999998</v>
      </c>
      <c r="Q617" s="134">
        <f t="shared" si="19"/>
        <v>84.504258530999991</v>
      </c>
      <c r="R617" s="136">
        <f>Q617/(O617^2)</f>
        <v>29.068982389556325</v>
      </c>
      <c r="T617" s="134">
        <f>IF(AND($R617&gt;=35,$R617&lt;40),1,0)</f>
        <v>0</v>
      </c>
      <c r="U617" s="134">
        <f>IF($R617&gt;40,1,0)</f>
        <v>0</v>
      </c>
      <c r="V617" s="134">
        <f>E617+T617+U617</f>
        <v>0</v>
      </c>
    </row>
    <row r="618" spans="1:22" x14ac:dyDescent="0.2">
      <c r="A618" s="128">
        <v>11255</v>
      </c>
      <c r="B618" s="129">
        <v>19</v>
      </c>
      <c r="C618" s="129">
        <v>0</v>
      </c>
      <c r="D618" s="129">
        <v>0</v>
      </c>
      <c r="E618" s="129">
        <f>IF(AND($R618&gt;=30,$R618&lt;35),1,0)</f>
        <v>0</v>
      </c>
      <c r="F618" s="132">
        <v>1731.68</v>
      </c>
      <c r="G618" s="32"/>
      <c r="H618" s="32"/>
      <c r="I618" s="129">
        <v>0</v>
      </c>
      <c r="J618" s="130">
        <v>0</v>
      </c>
      <c r="K618" s="130">
        <v>1</v>
      </c>
      <c r="L618" s="130">
        <v>0</v>
      </c>
      <c r="N618" s="129">
        <v>182.79999999999998</v>
      </c>
      <c r="O618" s="129">
        <f t="shared" si="18"/>
        <v>1.8279999999999998</v>
      </c>
      <c r="P618" s="129">
        <v>179.2</v>
      </c>
      <c r="Q618" s="129">
        <f t="shared" si="19"/>
        <v>81.283752703999994</v>
      </c>
      <c r="R618" s="131">
        <f>Q618/(O618^2)</f>
        <v>24.324916777193096</v>
      </c>
      <c r="T618" s="129">
        <f>IF(AND($R618&gt;=35,$R618&lt;40),1,0)</f>
        <v>0</v>
      </c>
      <c r="U618" s="129">
        <f>IF($R618&gt;40,1,0)</f>
        <v>0</v>
      </c>
      <c r="V618" s="129">
        <f>E618+T618+U618</f>
        <v>0</v>
      </c>
    </row>
    <row r="619" spans="1:22" x14ac:dyDescent="0.2">
      <c r="A619" s="133">
        <v>11256</v>
      </c>
      <c r="B619" s="134">
        <v>47</v>
      </c>
      <c r="C619" s="134">
        <v>1</v>
      </c>
      <c r="D619" s="134">
        <v>1</v>
      </c>
      <c r="E619" s="134">
        <f>IF(AND($R619&gt;=30,$R619&lt;35),1,0)</f>
        <v>0</v>
      </c>
      <c r="F619" s="137">
        <v>42969.86</v>
      </c>
      <c r="G619" s="32"/>
      <c r="H619" s="32"/>
      <c r="I619" s="134">
        <v>0</v>
      </c>
      <c r="J619" s="135">
        <v>0</v>
      </c>
      <c r="K619" s="135">
        <v>0</v>
      </c>
      <c r="L619" s="135">
        <v>1</v>
      </c>
      <c r="N619" s="134">
        <v>169.5</v>
      </c>
      <c r="O619" s="134">
        <f t="shared" si="18"/>
        <v>1.6950000000000001</v>
      </c>
      <c r="P619" s="134">
        <v>150.5</v>
      </c>
      <c r="Q619" s="134">
        <f t="shared" si="19"/>
        <v>68.265651685000009</v>
      </c>
      <c r="R619" s="136">
        <f>Q619/(O619^2)</f>
        <v>23.760897202426015</v>
      </c>
      <c r="T619" s="134">
        <f>IF(AND($R619&gt;=35,$R619&lt;40),1,0)</f>
        <v>0</v>
      </c>
      <c r="U619" s="134">
        <f>IF($R619&gt;40,1,0)</f>
        <v>0</v>
      </c>
      <c r="V619" s="134">
        <f>E619+T619+U619</f>
        <v>0</v>
      </c>
    </row>
    <row r="620" spans="1:22" x14ac:dyDescent="0.2">
      <c r="A620" s="128">
        <v>11259</v>
      </c>
      <c r="B620" s="129">
        <v>30</v>
      </c>
      <c r="C620" s="129">
        <v>0</v>
      </c>
      <c r="D620" s="129">
        <v>2</v>
      </c>
      <c r="E620" s="129">
        <f>IF(AND($R620&gt;=30,$R620&lt;35),1,0)</f>
        <v>0</v>
      </c>
      <c r="F620" s="132">
        <v>4753.6400000000003</v>
      </c>
      <c r="G620" s="32"/>
      <c r="H620" s="32"/>
      <c r="I620" s="129">
        <v>0</v>
      </c>
      <c r="J620" s="130">
        <v>0</v>
      </c>
      <c r="K620" s="130">
        <v>0</v>
      </c>
      <c r="L620" s="130">
        <v>1</v>
      </c>
      <c r="N620" s="129">
        <v>176</v>
      </c>
      <c r="O620" s="129">
        <f t="shared" si="18"/>
        <v>1.76</v>
      </c>
      <c r="P620" s="129">
        <v>269.20000000000005</v>
      </c>
      <c r="Q620" s="129">
        <f t="shared" si="19"/>
        <v>122.10706600400003</v>
      </c>
      <c r="R620" s="131">
        <f>Q620/(O620^2)</f>
        <v>39.419894758522737</v>
      </c>
      <c r="T620" s="129">
        <f>IF(AND($R620&gt;=35,$R620&lt;40),1,0)</f>
        <v>1</v>
      </c>
      <c r="U620" s="129">
        <f>IF($R620&gt;40,1,0)</f>
        <v>0</v>
      </c>
      <c r="V620" s="129">
        <f>E620+T620+U620</f>
        <v>1</v>
      </c>
    </row>
    <row r="621" spans="1:22" x14ac:dyDescent="0.2">
      <c r="A621" s="133">
        <v>11260</v>
      </c>
      <c r="B621" s="134">
        <v>41</v>
      </c>
      <c r="C621" s="134">
        <v>0</v>
      </c>
      <c r="D621" s="134">
        <v>2</v>
      </c>
      <c r="E621" s="134">
        <f>IF(AND($R621&gt;=30,$R621&lt;35),1,0)</f>
        <v>0</v>
      </c>
      <c r="F621" s="137">
        <v>7371.7800000000007</v>
      </c>
      <c r="G621" s="32"/>
      <c r="H621" s="32"/>
      <c r="I621" s="134">
        <v>0</v>
      </c>
      <c r="J621" s="135">
        <v>0</v>
      </c>
      <c r="K621" s="135">
        <v>1</v>
      </c>
      <c r="L621" s="135">
        <v>0</v>
      </c>
      <c r="N621" s="134">
        <v>175.6</v>
      </c>
      <c r="O621" s="134">
        <f t="shared" si="18"/>
        <v>1.756</v>
      </c>
      <c r="P621" s="134">
        <v>268.5</v>
      </c>
      <c r="Q621" s="134">
        <f t="shared" si="19"/>
        <v>121.78955134500001</v>
      </c>
      <c r="R621" s="136">
        <f>Q621/(O621^2)</f>
        <v>39.496717841140821</v>
      </c>
      <c r="T621" s="134">
        <f>IF(AND($R621&gt;=35,$R621&lt;40),1,0)</f>
        <v>1</v>
      </c>
      <c r="U621" s="134">
        <f>IF($R621&gt;40,1,0)</f>
        <v>0</v>
      </c>
      <c r="V621" s="134">
        <f>E621+T621+U621</f>
        <v>1</v>
      </c>
    </row>
    <row r="622" spans="1:22" x14ac:dyDescent="0.2">
      <c r="A622" s="128">
        <v>11261</v>
      </c>
      <c r="B622" s="129">
        <v>62</v>
      </c>
      <c r="C622" s="129">
        <v>0</v>
      </c>
      <c r="D622" s="129">
        <v>0</v>
      </c>
      <c r="E622" s="129">
        <f>IF(AND($R622&gt;=30,$R622&lt;35),1,0)</f>
        <v>0</v>
      </c>
      <c r="F622" s="132">
        <v>14043.48</v>
      </c>
      <c r="G622" s="32"/>
      <c r="H622" s="32"/>
      <c r="I622" s="129">
        <v>0</v>
      </c>
      <c r="J622" s="130">
        <v>1</v>
      </c>
      <c r="K622" s="130">
        <v>0</v>
      </c>
      <c r="L622" s="130">
        <v>0</v>
      </c>
      <c r="N622" s="129">
        <v>165.29999999999998</v>
      </c>
      <c r="O622" s="129">
        <f t="shared" si="18"/>
        <v>1.6529999999999998</v>
      </c>
      <c r="P622" s="129">
        <v>157.9</v>
      </c>
      <c r="Q622" s="129">
        <f t="shared" si="19"/>
        <v>71.622235223000004</v>
      </c>
      <c r="R622" s="131">
        <f>Q622/(O622^2)</f>
        <v>26.212120961027441</v>
      </c>
      <c r="T622" s="129">
        <f>IF(AND($R622&gt;=35,$R622&lt;40),1,0)</f>
        <v>0</v>
      </c>
      <c r="U622" s="129">
        <f>IF($R622&gt;40,1,0)</f>
        <v>0</v>
      </c>
      <c r="V622" s="129">
        <f>E622+T622+U622</f>
        <v>0</v>
      </c>
    </row>
    <row r="623" spans="1:22" x14ac:dyDescent="0.2">
      <c r="A623" s="133">
        <v>11262</v>
      </c>
      <c r="B623" s="134">
        <v>21</v>
      </c>
      <c r="C623" s="134">
        <v>0</v>
      </c>
      <c r="D623" s="134">
        <v>2</v>
      </c>
      <c r="E623" s="134">
        <f>IF(AND($R623&gt;=30,$R623&lt;35),1,0)</f>
        <v>0</v>
      </c>
      <c r="F623" s="137">
        <v>3180.5200000000004</v>
      </c>
      <c r="G623" s="32"/>
      <c r="H623" s="32"/>
      <c r="I623" s="134">
        <v>0</v>
      </c>
      <c r="J623" s="135">
        <v>0</v>
      </c>
      <c r="K623" s="135">
        <v>0</v>
      </c>
      <c r="L623" s="135">
        <v>1</v>
      </c>
      <c r="N623" s="134">
        <v>157.79999999999998</v>
      </c>
      <c r="O623" s="134">
        <f t="shared" si="18"/>
        <v>1.5779999999999998</v>
      </c>
      <c r="P623" s="134">
        <v>203.6</v>
      </c>
      <c r="Q623" s="134">
        <f t="shared" si="19"/>
        <v>92.351406531999999</v>
      </c>
      <c r="R623" s="136">
        <f>Q623/(O623^2)</f>
        <v>37.087667135727152</v>
      </c>
      <c r="T623" s="134">
        <f>IF(AND($R623&gt;=35,$R623&lt;40),1,0)</f>
        <v>1</v>
      </c>
      <c r="U623" s="134">
        <f>IF($R623&gt;40,1,0)</f>
        <v>0</v>
      </c>
      <c r="V623" s="134">
        <f>E623+T623+U623</f>
        <v>1</v>
      </c>
    </row>
    <row r="624" spans="1:22" x14ac:dyDescent="0.2">
      <c r="A624" s="128">
        <v>11264</v>
      </c>
      <c r="B624" s="129">
        <v>53</v>
      </c>
      <c r="C624" s="129">
        <v>0</v>
      </c>
      <c r="D624" s="129">
        <v>3</v>
      </c>
      <c r="E624" s="129">
        <f>IF(AND($R624&gt;=30,$R624&lt;35),1,0)</f>
        <v>0</v>
      </c>
      <c r="F624" s="132">
        <v>20463</v>
      </c>
      <c r="G624" s="32"/>
      <c r="H624" s="32"/>
      <c r="I624" s="129">
        <v>0</v>
      </c>
      <c r="J624" s="130">
        <v>0</v>
      </c>
      <c r="K624" s="130">
        <v>0</v>
      </c>
      <c r="L624" s="130">
        <v>1</v>
      </c>
      <c r="N624" s="129">
        <v>189.2</v>
      </c>
      <c r="O624" s="129">
        <f t="shared" si="18"/>
        <v>1.8919999999999999</v>
      </c>
      <c r="P624" s="129">
        <v>232.29999999999998</v>
      </c>
      <c r="Q624" s="129">
        <f t="shared" si="19"/>
        <v>105.369507551</v>
      </c>
      <c r="R624" s="131">
        <f>Q624/(O624^2)</f>
        <v>29.43558600779291</v>
      </c>
      <c r="T624" s="129">
        <f>IF(AND($R624&gt;=35,$R624&lt;40),1,0)</f>
        <v>0</v>
      </c>
      <c r="U624" s="129">
        <f>IF($R624&gt;40,1,0)</f>
        <v>0</v>
      </c>
      <c r="V624" s="129">
        <f>E624+T624+U624</f>
        <v>0</v>
      </c>
    </row>
    <row r="625" spans="1:22" x14ac:dyDescent="0.2">
      <c r="A625" s="133">
        <v>11265</v>
      </c>
      <c r="B625" s="134">
        <v>45</v>
      </c>
      <c r="C625" s="134">
        <v>0</v>
      </c>
      <c r="D625" s="134">
        <v>2</v>
      </c>
      <c r="E625" s="134">
        <f>IF(AND($R625&gt;=30,$R625&lt;35),1,0)</f>
        <v>0</v>
      </c>
      <c r="F625" s="137">
        <v>8527.5400000000009</v>
      </c>
      <c r="G625" s="32"/>
      <c r="H625" s="32"/>
      <c r="I625" s="134">
        <v>0</v>
      </c>
      <c r="J625" s="135">
        <v>0</v>
      </c>
      <c r="K625" s="135">
        <v>0</v>
      </c>
      <c r="L625" s="135">
        <v>1</v>
      </c>
      <c r="N625" s="134">
        <v>170.2</v>
      </c>
      <c r="O625" s="134">
        <f t="shared" si="18"/>
        <v>1.702</v>
      </c>
      <c r="P625" s="134">
        <v>168.7</v>
      </c>
      <c r="Q625" s="134">
        <f t="shared" si="19"/>
        <v>76.521032818999998</v>
      </c>
      <c r="R625" s="136">
        <f>Q625/(O625^2)</f>
        <v>26.415674936585287</v>
      </c>
      <c r="T625" s="134">
        <f>IF(AND($R625&gt;=35,$R625&lt;40),1,0)</f>
        <v>0</v>
      </c>
      <c r="U625" s="134">
        <f>IF($R625&gt;40,1,0)</f>
        <v>0</v>
      </c>
      <c r="V625" s="134">
        <f>E625+T625+U625</f>
        <v>0</v>
      </c>
    </row>
    <row r="626" spans="1:22" x14ac:dyDescent="0.2">
      <c r="A626" s="128">
        <v>11266</v>
      </c>
      <c r="B626" s="129">
        <v>49</v>
      </c>
      <c r="C626" s="129">
        <v>0</v>
      </c>
      <c r="D626" s="129">
        <v>0</v>
      </c>
      <c r="E626" s="129">
        <f>IF(AND($R626&gt;=30,$R626&lt;35),1,0)</f>
        <v>0</v>
      </c>
      <c r="F626" s="132">
        <v>8601.33</v>
      </c>
      <c r="G626" s="32"/>
      <c r="H626" s="32"/>
      <c r="I626" s="129">
        <v>0</v>
      </c>
      <c r="J626" s="130">
        <v>0</v>
      </c>
      <c r="K626" s="130">
        <v>0</v>
      </c>
      <c r="L626" s="130">
        <v>1</v>
      </c>
      <c r="N626" s="129">
        <v>155.79999999999998</v>
      </c>
      <c r="O626" s="129">
        <f t="shared" si="18"/>
        <v>1.5579999999999998</v>
      </c>
      <c r="P626" s="129">
        <v>194.7</v>
      </c>
      <c r="Q626" s="129">
        <f t="shared" si="19"/>
        <v>88.314434438999996</v>
      </c>
      <c r="R626" s="131">
        <f>Q626/(O626^2)</f>
        <v>36.382855821788581</v>
      </c>
      <c r="T626" s="129">
        <f>IF(AND($R626&gt;=35,$R626&lt;40),1,0)</f>
        <v>1</v>
      </c>
      <c r="U626" s="129">
        <f>IF($R626&gt;40,1,0)</f>
        <v>0</v>
      </c>
      <c r="V626" s="129">
        <f>E626+T626+U626</f>
        <v>1</v>
      </c>
    </row>
    <row r="627" spans="1:22" x14ac:dyDescent="0.2">
      <c r="A627" s="133">
        <v>11269</v>
      </c>
      <c r="B627" s="134">
        <v>47</v>
      </c>
      <c r="C627" s="134">
        <v>0</v>
      </c>
      <c r="D627" s="134">
        <v>1</v>
      </c>
      <c r="E627" s="134">
        <f>IF(AND($R627&gt;=30,$R627&lt;35),1,0)</f>
        <v>1</v>
      </c>
      <c r="F627" s="137">
        <v>8547.7000000000007</v>
      </c>
      <c r="G627" s="32"/>
      <c r="H627" s="32"/>
      <c r="I627" s="134">
        <v>0</v>
      </c>
      <c r="J627" s="135">
        <v>0</v>
      </c>
      <c r="K627" s="135">
        <v>0</v>
      </c>
      <c r="L627" s="135">
        <v>1</v>
      </c>
      <c r="N627" s="134">
        <v>147.6</v>
      </c>
      <c r="O627" s="134">
        <f t="shared" si="18"/>
        <v>1.476</v>
      </c>
      <c r="P627" s="134">
        <v>146.1</v>
      </c>
      <c r="Q627" s="134">
        <f t="shared" si="19"/>
        <v>66.269845257</v>
      </c>
      <c r="R627" s="136">
        <f>Q627/(O627^2)</f>
        <v>30.418881534084647</v>
      </c>
      <c r="T627" s="134">
        <f>IF(AND($R627&gt;=35,$R627&lt;40),1,0)</f>
        <v>0</v>
      </c>
      <c r="U627" s="134">
        <f>IF($R627&gt;40,1,0)</f>
        <v>0</v>
      </c>
      <c r="V627" s="134">
        <f>E627+T627+U627</f>
        <v>1</v>
      </c>
    </row>
    <row r="628" spans="1:22" x14ac:dyDescent="0.2">
      <c r="A628" s="128">
        <v>11272</v>
      </c>
      <c r="B628" s="129">
        <v>49</v>
      </c>
      <c r="C628" s="129">
        <v>0</v>
      </c>
      <c r="D628" s="129">
        <v>5</v>
      </c>
      <c r="E628" s="129">
        <f>IF(AND($R628&gt;=30,$R628&lt;35),1,0)</f>
        <v>1</v>
      </c>
      <c r="F628" s="132">
        <v>11552.91</v>
      </c>
      <c r="G628" s="32"/>
      <c r="H628" s="32"/>
      <c r="I628" s="129">
        <v>0</v>
      </c>
      <c r="J628" s="130">
        <v>0</v>
      </c>
      <c r="K628" s="130">
        <v>1</v>
      </c>
      <c r="L628" s="130">
        <v>0</v>
      </c>
      <c r="N628" s="129">
        <v>162.5</v>
      </c>
      <c r="O628" s="129">
        <f t="shared" si="18"/>
        <v>1.625</v>
      </c>
      <c r="P628" s="129">
        <v>181.2</v>
      </c>
      <c r="Q628" s="129">
        <f t="shared" si="19"/>
        <v>82.190937443999999</v>
      </c>
      <c r="R628" s="131">
        <f>Q628/(O628^2)</f>
        <v>31.125562108970414</v>
      </c>
      <c r="T628" s="129">
        <f>IF(AND($R628&gt;=35,$R628&lt;40),1,0)</f>
        <v>0</v>
      </c>
      <c r="U628" s="129">
        <f>IF($R628&gt;40,1,0)</f>
        <v>0</v>
      </c>
      <c r="V628" s="129">
        <f>E628+T628+U628</f>
        <v>1</v>
      </c>
    </row>
    <row r="629" spans="1:22" x14ac:dyDescent="0.2">
      <c r="A629" s="133">
        <v>11275</v>
      </c>
      <c r="B629" s="134">
        <v>60</v>
      </c>
      <c r="C629" s="134">
        <v>0</v>
      </c>
      <c r="D629" s="134">
        <v>0</v>
      </c>
      <c r="E629" s="134">
        <f>IF(AND($R629&gt;=30,$R629&lt;35),1,0)</f>
        <v>0</v>
      </c>
      <c r="F629" s="137">
        <v>12629.9</v>
      </c>
      <c r="G629" s="32"/>
      <c r="H629" s="32"/>
      <c r="I629" s="134">
        <v>0</v>
      </c>
      <c r="J629" s="135">
        <v>0</v>
      </c>
      <c r="K629" s="135">
        <v>0</v>
      </c>
      <c r="L629" s="135">
        <v>1</v>
      </c>
      <c r="N629" s="134">
        <v>167.7</v>
      </c>
      <c r="O629" s="134">
        <f t="shared" si="18"/>
        <v>1.6769999999999998</v>
      </c>
      <c r="P629" s="134">
        <v>106.6</v>
      </c>
      <c r="Q629" s="134">
        <f t="shared" si="19"/>
        <v>48.352946641999999</v>
      </c>
      <c r="R629" s="136">
        <f>Q629/(O629^2)</f>
        <v>17.193204152856943</v>
      </c>
      <c r="T629" s="134">
        <f>IF(AND($R629&gt;=35,$R629&lt;40),1,0)</f>
        <v>0</v>
      </c>
      <c r="U629" s="134">
        <f>IF($R629&gt;40,1,0)</f>
        <v>0</v>
      </c>
      <c r="V629" s="134">
        <f>E629+T629+U629</f>
        <v>0</v>
      </c>
    </row>
    <row r="630" spans="1:22" x14ac:dyDescent="0.2">
      <c r="A630" s="128">
        <v>11276</v>
      </c>
      <c r="B630" s="129">
        <v>19</v>
      </c>
      <c r="C630" s="129">
        <v>0</v>
      </c>
      <c r="D630" s="129">
        <v>2</v>
      </c>
      <c r="E630" s="129">
        <f>IF(AND($R630&gt;=30,$R630&lt;35),1,0)</f>
        <v>0</v>
      </c>
      <c r="F630" s="132">
        <v>2913.57</v>
      </c>
      <c r="G630" s="32"/>
      <c r="H630" s="32"/>
      <c r="I630" s="129">
        <v>0</v>
      </c>
      <c r="J630" s="130">
        <v>0</v>
      </c>
      <c r="K630" s="130">
        <v>1</v>
      </c>
      <c r="L630" s="130">
        <v>0</v>
      </c>
      <c r="N630" s="129">
        <v>180.4</v>
      </c>
      <c r="O630" s="129">
        <f t="shared" si="18"/>
        <v>1.804</v>
      </c>
      <c r="P630" s="129">
        <v>188.7</v>
      </c>
      <c r="Q630" s="129">
        <f t="shared" si="19"/>
        <v>85.592880218999994</v>
      </c>
      <c r="R630" s="131">
        <f>Q630/(O630^2)</f>
        <v>26.300534479611702</v>
      </c>
      <c r="T630" s="129">
        <f>IF(AND($R630&gt;=35,$R630&lt;40),1,0)</f>
        <v>0</v>
      </c>
      <c r="U630" s="129">
        <f>IF($R630&gt;40,1,0)</f>
        <v>0</v>
      </c>
      <c r="V630" s="129">
        <f>E630+T630+U630</f>
        <v>0</v>
      </c>
    </row>
    <row r="631" spans="1:22" x14ac:dyDescent="0.2">
      <c r="A631" s="133">
        <v>11281</v>
      </c>
      <c r="B631" s="134">
        <v>41</v>
      </c>
      <c r="C631" s="134">
        <v>0</v>
      </c>
      <c r="D631" s="134">
        <v>3</v>
      </c>
      <c r="E631" s="134">
        <f>IF(AND($R631&gt;=30,$R631&lt;35),1,0)</f>
        <v>1</v>
      </c>
      <c r="F631" s="137">
        <v>7954.52</v>
      </c>
      <c r="G631" s="32"/>
      <c r="H631" s="32"/>
      <c r="I631" s="134">
        <v>0</v>
      </c>
      <c r="J631" s="135">
        <v>0</v>
      </c>
      <c r="K631" s="135">
        <v>1</v>
      </c>
      <c r="L631" s="135">
        <v>0</v>
      </c>
      <c r="N631" s="134">
        <v>168.6</v>
      </c>
      <c r="O631" s="134">
        <f t="shared" si="18"/>
        <v>1.6859999999999999</v>
      </c>
      <c r="P631" s="134">
        <v>204.7</v>
      </c>
      <c r="Q631" s="134">
        <f t="shared" si="19"/>
        <v>92.850358138999994</v>
      </c>
      <c r="R631" s="136">
        <f>Q631/(O631^2)</f>
        <v>32.663930484317852</v>
      </c>
      <c r="T631" s="134">
        <f>IF(AND($R631&gt;=35,$R631&lt;40),1,0)</f>
        <v>0</v>
      </c>
      <c r="U631" s="134">
        <f>IF($R631&gt;40,1,0)</f>
        <v>0</v>
      </c>
      <c r="V631" s="134">
        <f>E631+T631+U631</f>
        <v>1</v>
      </c>
    </row>
    <row r="632" spans="1:22" x14ac:dyDescent="0.2">
      <c r="A632" s="128">
        <v>11286</v>
      </c>
      <c r="B632" s="129">
        <v>50</v>
      </c>
      <c r="C632" s="129">
        <v>0</v>
      </c>
      <c r="D632" s="129">
        <v>2</v>
      </c>
      <c r="E632" s="129">
        <f>IF(AND($R632&gt;=30,$R632&lt;35),1,0)</f>
        <v>0</v>
      </c>
      <c r="F632" s="132">
        <v>10107.23</v>
      </c>
      <c r="G632" s="32"/>
      <c r="H632" s="32"/>
      <c r="I632" s="129">
        <v>0</v>
      </c>
      <c r="J632" s="130">
        <v>0</v>
      </c>
      <c r="K632" s="130">
        <v>0</v>
      </c>
      <c r="L632" s="130">
        <v>1</v>
      </c>
      <c r="N632" s="129">
        <v>156.1</v>
      </c>
      <c r="O632" s="129">
        <f t="shared" si="18"/>
        <v>1.5609999999999999</v>
      </c>
      <c r="P632" s="129">
        <v>212.2</v>
      </c>
      <c r="Q632" s="129">
        <f t="shared" si="19"/>
        <v>96.252300914000003</v>
      </c>
      <c r="R632" s="131">
        <f>Q632/(O632^2)</f>
        <v>39.500747485657982</v>
      </c>
      <c r="T632" s="129">
        <f>IF(AND($R632&gt;=35,$R632&lt;40),1,0)</f>
        <v>1</v>
      </c>
      <c r="U632" s="129">
        <f>IF($R632&gt;40,1,0)</f>
        <v>0</v>
      </c>
      <c r="V632" s="129">
        <f>E632+T632+U632</f>
        <v>1</v>
      </c>
    </row>
    <row r="633" spans="1:22" x14ac:dyDescent="0.2">
      <c r="A633" s="133">
        <v>11292</v>
      </c>
      <c r="B633" s="134">
        <v>46</v>
      </c>
      <c r="C633" s="134">
        <v>0</v>
      </c>
      <c r="D633" s="134">
        <v>2</v>
      </c>
      <c r="E633" s="134">
        <f>IF(AND($R633&gt;=30,$R633&lt;35),1,0)</f>
        <v>0</v>
      </c>
      <c r="F633" s="137">
        <v>9432.93</v>
      </c>
      <c r="G633" s="32"/>
      <c r="H633" s="32"/>
      <c r="I633" s="134">
        <v>0</v>
      </c>
      <c r="J633" s="135">
        <v>1</v>
      </c>
      <c r="K633" s="135">
        <v>0</v>
      </c>
      <c r="L633" s="135">
        <v>0</v>
      </c>
      <c r="N633" s="134">
        <v>161.69999999999999</v>
      </c>
      <c r="O633" s="134">
        <f t="shared" si="18"/>
        <v>1.617</v>
      </c>
      <c r="P633" s="134">
        <v>213</v>
      </c>
      <c r="Q633" s="134">
        <f t="shared" si="19"/>
        <v>96.615174809999999</v>
      </c>
      <c r="R633" s="136">
        <f>Q633/(O633^2)</f>
        <v>36.950924109903703</v>
      </c>
      <c r="T633" s="134">
        <f>IF(AND($R633&gt;=35,$R633&lt;40),1,0)</f>
        <v>1</v>
      </c>
      <c r="U633" s="134">
        <f>IF($R633&gt;40,1,0)</f>
        <v>0</v>
      </c>
      <c r="V633" s="134">
        <f>E633+T633+U633</f>
        <v>1</v>
      </c>
    </row>
    <row r="634" spans="1:22" x14ac:dyDescent="0.2">
      <c r="A634" s="128">
        <v>11295</v>
      </c>
      <c r="B634" s="129">
        <v>36</v>
      </c>
      <c r="C634" s="129">
        <v>0</v>
      </c>
      <c r="D634" s="129">
        <v>0</v>
      </c>
      <c r="E634" s="129">
        <f>IF(AND($R634&gt;=30,$R634&lt;35),1,0)</f>
        <v>1</v>
      </c>
      <c r="F634" s="132">
        <v>4883.87</v>
      </c>
      <c r="G634" s="32"/>
      <c r="H634" s="32"/>
      <c r="I634" s="129">
        <v>0</v>
      </c>
      <c r="J634" s="130">
        <v>0</v>
      </c>
      <c r="K634" s="130">
        <v>1</v>
      </c>
      <c r="L634" s="130">
        <v>0</v>
      </c>
      <c r="N634" s="129">
        <v>172.1</v>
      </c>
      <c r="O634" s="129">
        <f t="shared" si="18"/>
        <v>1.7209999999999999</v>
      </c>
      <c r="P634" s="129">
        <v>195.9</v>
      </c>
      <c r="Q634" s="129">
        <f t="shared" si="19"/>
        <v>88.858745283000005</v>
      </c>
      <c r="R634" s="131">
        <f>Q634/(O634^2)</f>
        <v>30.001186857430906</v>
      </c>
      <c r="T634" s="129">
        <f>IF(AND($R634&gt;=35,$R634&lt;40),1,0)</f>
        <v>0</v>
      </c>
      <c r="U634" s="129">
        <f>IF($R634&gt;40,1,0)</f>
        <v>0</v>
      </c>
      <c r="V634" s="129">
        <f>E634+T634+U634</f>
        <v>1</v>
      </c>
    </row>
    <row r="635" spans="1:22" x14ac:dyDescent="0.2">
      <c r="A635" s="133">
        <v>11296</v>
      </c>
      <c r="B635" s="134">
        <v>54</v>
      </c>
      <c r="C635" s="134">
        <v>0</v>
      </c>
      <c r="D635" s="134">
        <v>3</v>
      </c>
      <c r="E635" s="134">
        <f>IF(AND($R635&gt;=30,$R635&lt;35),1,0)</f>
        <v>1</v>
      </c>
      <c r="F635" s="137">
        <v>12495.300000000001</v>
      </c>
      <c r="G635" s="32"/>
      <c r="H635" s="32"/>
      <c r="I635" s="134">
        <v>0</v>
      </c>
      <c r="J635" s="135">
        <v>0</v>
      </c>
      <c r="K635" s="135">
        <v>0</v>
      </c>
      <c r="L635" s="135">
        <v>0</v>
      </c>
      <c r="N635" s="134">
        <v>157.29999999999998</v>
      </c>
      <c r="O635" s="134">
        <f t="shared" si="18"/>
        <v>1.5729999999999997</v>
      </c>
      <c r="P635" s="134">
        <v>174.1</v>
      </c>
      <c r="Q635" s="134">
        <f t="shared" si="19"/>
        <v>78.970431617000003</v>
      </c>
      <c r="R635" s="136">
        <f>Q635/(O635^2)</f>
        <v>31.915897852306639</v>
      </c>
      <c r="T635" s="134">
        <f>IF(AND($R635&gt;=35,$R635&lt;40),1,0)</f>
        <v>0</v>
      </c>
      <c r="U635" s="134">
        <f>IF($R635&gt;40,1,0)</f>
        <v>0</v>
      </c>
      <c r="V635" s="134">
        <f>E635+T635+U635</f>
        <v>1</v>
      </c>
    </row>
    <row r="636" spans="1:22" x14ac:dyDescent="0.2">
      <c r="A636" s="128">
        <v>11297</v>
      </c>
      <c r="B636" s="129">
        <v>36</v>
      </c>
      <c r="C636" s="129">
        <v>0</v>
      </c>
      <c r="D636" s="129">
        <v>3</v>
      </c>
      <c r="E636" s="129">
        <f>IF(AND($R636&gt;=30,$R636&lt;35),1,0)</f>
        <v>0</v>
      </c>
      <c r="F636" s="132">
        <v>7228.22</v>
      </c>
      <c r="G636" s="32"/>
      <c r="H636" s="32"/>
      <c r="I636" s="129">
        <v>0</v>
      </c>
      <c r="J636" s="130">
        <v>1</v>
      </c>
      <c r="K636" s="130">
        <v>0</v>
      </c>
      <c r="L636" s="130">
        <v>0</v>
      </c>
      <c r="N636" s="129">
        <v>156</v>
      </c>
      <c r="O636" s="129">
        <f t="shared" si="18"/>
        <v>1.56</v>
      </c>
      <c r="P636" s="129">
        <v>126.3</v>
      </c>
      <c r="Q636" s="129">
        <f t="shared" si="19"/>
        <v>57.288716331000003</v>
      </c>
      <c r="R636" s="131">
        <f>Q636/(O636^2)</f>
        <v>23.540728275394478</v>
      </c>
      <c r="T636" s="129">
        <f>IF(AND($R636&gt;=35,$R636&lt;40),1,0)</f>
        <v>0</v>
      </c>
      <c r="U636" s="129">
        <f>IF($R636&gt;40,1,0)</f>
        <v>0</v>
      </c>
      <c r="V636" s="129">
        <f>E636+T636+U636</f>
        <v>0</v>
      </c>
    </row>
    <row r="637" spans="1:22" x14ac:dyDescent="0.2">
      <c r="A637" s="133">
        <v>11298</v>
      </c>
      <c r="B637" s="134">
        <v>42</v>
      </c>
      <c r="C637" s="134">
        <v>0</v>
      </c>
      <c r="D637" s="134">
        <v>0</v>
      </c>
      <c r="E637" s="134">
        <f>IF(AND($R637&gt;=30,$R637&lt;35),1,0)</f>
        <v>0</v>
      </c>
      <c r="F637" s="137">
        <v>6474.02</v>
      </c>
      <c r="G637" s="32"/>
      <c r="H637" s="32"/>
      <c r="I637" s="134">
        <v>0</v>
      </c>
      <c r="J637" s="135">
        <v>0</v>
      </c>
      <c r="K637" s="135">
        <v>1</v>
      </c>
      <c r="L637" s="135">
        <v>0</v>
      </c>
      <c r="N637" s="134">
        <v>161.29999999999998</v>
      </c>
      <c r="O637" s="134">
        <f t="shared" si="18"/>
        <v>1.6129999999999998</v>
      </c>
      <c r="P637" s="134">
        <v>239</v>
      </c>
      <c r="Q637" s="134">
        <f t="shared" si="19"/>
        <v>108.40857643000001</v>
      </c>
      <c r="R637" s="136">
        <f>Q637/(O637^2)</f>
        <v>41.667256558902828</v>
      </c>
      <c r="T637" s="134">
        <f>IF(AND($R637&gt;=35,$R637&lt;40),1,0)</f>
        <v>0</v>
      </c>
      <c r="U637" s="134">
        <f>IF($R637&gt;40,1,0)</f>
        <v>1</v>
      </c>
      <c r="V637" s="134">
        <f>E637+T637+U637</f>
        <v>1</v>
      </c>
    </row>
    <row r="638" spans="1:22" x14ac:dyDescent="0.2">
      <c r="A638" s="128">
        <v>11299</v>
      </c>
      <c r="B638" s="129">
        <v>41</v>
      </c>
      <c r="C638" s="129">
        <v>0</v>
      </c>
      <c r="D638" s="129">
        <v>1</v>
      </c>
      <c r="E638" s="129">
        <f>IF(AND($R638&gt;=30,$R638&lt;35),1,0)</f>
        <v>0</v>
      </c>
      <c r="F638" s="132">
        <v>13725.48</v>
      </c>
      <c r="G638" s="32"/>
      <c r="H638" s="32"/>
      <c r="I638" s="129">
        <v>0</v>
      </c>
      <c r="J638" s="130">
        <v>1</v>
      </c>
      <c r="K638" s="130">
        <v>0</v>
      </c>
      <c r="L638" s="130">
        <v>0</v>
      </c>
      <c r="N638" s="129">
        <v>163.6</v>
      </c>
      <c r="O638" s="129">
        <f t="shared" si="18"/>
        <v>1.6359999999999999</v>
      </c>
      <c r="P638" s="129">
        <v>136.1</v>
      </c>
      <c r="Q638" s="129">
        <f t="shared" si="19"/>
        <v>61.733921557000002</v>
      </c>
      <c r="R638" s="131">
        <f>Q638/(O638^2)</f>
        <v>23.065202248387447</v>
      </c>
      <c r="T638" s="129">
        <f>IF(AND($R638&gt;=35,$R638&lt;40),1,0)</f>
        <v>0</v>
      </c>
      <c r="U638" s="129">
        <f>IF($R638&gt;40,1,0)</f>
        <v>0</v>
      </c>
      <c r="V638" s="129">
        <f>E638+T638+U638</f>
        <v>0</v>
      </c>
    </row>
    <row r="639" spans="1:22" x14ac:dyDescent="0.2">
      <c r="A639" s="133">
        <v>11301</v>
      </c>
      <c r="B639" s="134">
        <v>41</v>
      </c>
      <c r="C639" s="134">
        <v>0</v>
      </c>
      <c r="D639" s="134">
        <v>1</v>
      </c>
      <c r="E639" s="134">
        <f>IF(AND($R639&gt;=30,$R639&lt;35),1,0)</f>
        <v>0</v>
      </c>
      <c r="F639" s="137">
        <v>6781.3600000000006</v>
      </c>
      <c r="G639" s="32"/>
      <c r="H639" s="32"/>
      <c r="I639" s="134">
        <v>0</v>
      </c>
      <c r="J639" s="135">
        <v>0</v>
      </c>
      <c r="K639" s="135">
        <v>0</v>
      </c>
      <c r="L639" s="135">
        <v>1</v>
      </c>
      <c r="N639" s="134">
        <v>181.1</v>
      </c>
      <c r="O639" s="134">
        <f t="shared" si="18"/>
        <v>1.8109999999999999</v>
      </c>
      <c r="P639" s="134">
        <v>188.2</v>
      </c>
      <c r="Q639" s="134">
        <f t="shared" si="19"/>
        <v>85.366084033999996</v>
      </c>
      <c r="R639" s="136">
        <f>Q639/(O639^2)</f>
        <v>26.028459138445008</v>
      </c>
      <c r="T639" s="134">
        <f>IF(AND($R639&gt;=35,$R639&lt;40),1,0)</f>
        <v>0</v>
      </c>
      <c r="U639" s="134">
        <f>IF($R639&gt;40,1,0)</f>
        <v>0</v>
      </c>
      <c r="V639" s="134">
        <f>E639+T639+U639</f>
        <v>0</v>
      </c>
    </row>
    <row r="640" spans="1:22" x14ac:dyDescent="0.2">
      <c r="A640" s="128">
        <v>11302</v>
      </c>
      <c r="B640" s="129">
        <v>38</v>
      </c>
      <c r="C640" s="129">
        <v>0</v>
      </c>
      <c r="D640" s="129">
        <v>1</v>
      </c>
      <c r="E640" s="129">
        <f>IF(AND($R640&gt;=30,$R640&lt;35),1,0)</f>
        <v>1</v>
      </c>
      <c r="F640" s="132">
        <v>6373.56</v>
      </c>
      <c r="G640" s="32"/>
      <c r="H640" s="32"/>
      <c r="I640" s="129">
        <v>0</v>
      </c>
      <c r="J640" s="130">
        <v>0</v>
      </c>
      <c r="K640" s="130">
        <v>0</v>
      </c>
      <c r="L640" s="130">
        <v>0</v>
      </c>
      <c r="N640" s="129">
        <v>162.4</v>
      </c>
      <c r="O640" s="129">
        <f t="shared" si="18"/>
        <v>1.6240000000000001</v>
      </c>
      <c r="P640" s="129">
        <v>202.4</v>
      </c>
      <c r="Q640" s="129">
        <f t="shared" si="19"/>
        <v>91.807095688000004</v>
      </c>
      <c r="R640" s="131">
        <f>Q640/(O640^2)</f>
        <v>34.810014077628672</v>
      </c>
      <c r="T640" s="129">
        <f>IF(AND($R640&gt;=35,$R640&lt;40),1,0)</f>
        <v>0</v>
      </c>
      <c r="U640" s="129">
        <f>IF($R640&gt;40,1,0)</f>
        <v>0</v>
      </c>
      <c r="V640" s="129">
        <f>E640+T640+U640</f>
        <v>1</v>
      </c>
    </row>
    <row r="641" spans="1:22" x14ac:dyDescent="0.2">
      <c r="A641" s="133">
        <v>11304</v>
      </c>
      <c r="B641" s="134">
        <v>21</v>
      </c>
      <c r="C641" s="134">
        <v>0</v>
      </c>
      <c r="D641" s="134">
        <v>1</v>
      </c>
      <c r="E641" s="134">
        <f>IF(AND($R641&gt;=30,$R641&lt;35),1,0)</f>
        <v>0</v>
      </c>
      <c r="F641" s="137">
        <v>2585.2700000000004</v>
      </c>
      <c r="G641" s="32"/>
      <c r="H641" s="32"/>
      <c r="I641" s="134">
        <v>0</v>
      </c>
      <c r="J641" s="135">
        <v>0</v>
      </c>
      <c r="K641" s="135">
        <v>1</v>
      </c>
      <c r="L641" s="135">
        <v>0</v>
      </c>
      <c r="N641" s="134">
        <v>174.79999999999998</v>
      </c>
      <c r="O641" s="134">
        <f t="shared" si="18"/>
        <v>1.7479999999999998</v>
      </c>
      <c r="P641" s="134">
        <v>143.9</v>
      </c>
      <c r="Q641" s="134">
        <f t="shared" si="19"/>
        <v>65.27194204300001</v>
      </c>
      <c r="R641" s="136">
        <f>Q641/(O641^2)</f>
        <v>21.362086923466645</v>
      </c>
      <c r="T641" s="134">
        <f>IF(AND($R641&gt;=35,$R641&lt;40),1,0)</f>
        <v>0</v>
      </c>
      <c r="U641" s="134">
        <f>IF($R641&gt;40,1,0)</f>
        <v>0</v>
      </c>
      <c r="V641" s="134">
        <f>E641+T641+U641</f>
        <v>0</v>
      </c>
    </row>
    <row r="642" spans="1:22" x14ac:dyDescent="0.2">
      <c r="A642" s="128">
        <v>11306</v>
      </c>
      <c r="B642" s="129">
        <v>22</v>
      </c>
      <c r="C642" s="129">
        <v>0</v>
      </c>
      <c r="D642" s="129">
        <v>0</v>
      </c>
      <c r="E642" s="129">
        <f>IF(AND($R642&gt;=30,$R642&lt;35),1,0)</f>
        <v>1</v>
      </c>
      <c r="F642" s="132">
        <v>2755.03</v>
      </c>
      <c r="G642" s="32"/>
      <c r="H642" s="32"/>
      <c r="I642" s="129">
        <v>0</v>
      </c>
      <c r="J642" s="130">
        <v>1</v>
      </c>
      <c r="K642" s="130">
        <v>0</v>
      </c>
      <c r="L642" s="130">
        <v>0</v>
      </c>
      <c r="N642" s="129">
        <v>146.9</v>
      </c>
      <c r="O642" s="129">
        <f t="shared" ref="O642:O705" si="20">N642/100</f>
        <v>1.4690000000000001</v>
      </c>
      <c r="P642" s="129">
        <v>165.4</v>
      </c>
      <c r="Q642" s="129">
        <f t="shared" ref="Q642:Q705" si="21">P642*0.45359237</f>
        <v>75.024177998000013</v>
      </c>
      <c r="R642" s="131">
        <f>Q642/(O642^2)</f>
        <v>34.766234421289361</v>
      </c>
      <c r="T642" s="129">
        <f>IF(AND($R642&gt;=35,$R642&lt;40),1,0)</f>
        <v>0</v>
      </c>
      <c r="U642" s="129">
        <f>IF($R642&gt;40,1,0)</f>
        <v>0</v>
      </c>
      <c r="V642" s="129">
        <f>E642+T642+U642</f>
        <v>1</v>
      </c>
    </row>
    <row r="643" spans="1:22" x14ac:dyDescent="0.2">
      <c r="A643" s="133">
        <v>11307</v>
      </c>
      <c r="B643" s="134">
        <v>47</v>
      </c>
      <c r="C643" s="134">
        <v>0</v>
      </c>
      <c r="D643" s="134">
        <v>0</v>
      </c>
      <c r="E643" s="134">
        <f>IF(AND($R643&gt;=30,$R643&lt;35),1,0)</f>
        <v>0</v>
      </c>
      <c r="F643" s="137">
        <v>20878.789999999997</v>
      </c>
      <c r="G643" s="32"/>
      <c r="H643" s="32"/>
      <c r="I643" s="134">
        <v>0</v>
      </c>
      <c r="J643" s="135">
        <v>1</v>
      </c>
      <c r="K643" s="135">
        <v>0</v>
      </c>
      <c r="L643" s="135">
        <v>0</v>
      </c>
      <c r="N643" s="134">
        <v>163.19999999999999</v>
      </c>
      <c r="O643" s="134">
        <f t="shared" si="20"/>
        <v>1.6319999999999999</v>
      </c>
      <c r="P643" s="134">
        <v>175.7</v>
      </c>
      <c r="Q643" s="134">
        <f t="shared" si="21"/>
        <v>79.696179408999996</v>
      </c>
      <c r="R643" s="136">
        <f>Q643/(O643^2)</f>
        <v>29.922452981200141</v>
      </c>
      <c r="T643" s="134">
        <f>IF(AND($R643&gt;=35,$R643&lt;40),1,0)</f>
        <v>0</v>
      </c>
      <c r="U643" s="134">
        <f>IF($R643&gt;40,1,0)</f>
        <v>0</v>
      </c>
      <c r="V643" s="134">
        <f>E643+T643+U643</f>
        <v>0</v>
      </c>
    </row>
    <row r="644" spans="1:22" x14ac:dyDescent="0.2">
      <c r="A644" s="128">
        <v>11308</v>
      </c>
      <c r="B644" s="129">
        <v>52</v>
      </c>
      <c r="C644" s="129">
        <v>0</v>
      </c>
      <c r="D644" s="129">
        <v>1</v>
      </c>
      <c r="E644" s="129">
        <f>IF(AND($R644&gt;=30,$R644&lt;35),1,0)</f>
        <v>0</v>
      </c>
      <c r="F644" s="132">
        <v>10797.34</v>
      </c>
      <c r="G644" s="32"/>
      <c r="H644" s="32"/>
      <c r="I644" s="129">
        <v>0</v>
      </c>
      <c r="J644" s="130">
        <v>1</v>
      </c>
      <c r="K644" s="130">
        <v>0</v>
      </c>
      <c r="L644" s="130">
        <v>0</v>
      </c>
      <c r="N644" s="129">
        <v>150.4</v>
      </c>
      <c r="O644" s="129">
        <f t="shared" si="20"/>
        <v>1.504</v>
      </c>
      <c r="P644" s="129">
        <v>120.8</v>
      </c>
      <c r="Q644" s="129">
        <f t="shared" si="21"/>
        <v>54.793958296</v>
      </c>
      <c r="R644" s="131">
        <f>Q644/(O644^2)</f>
        <v>24.223506065385919</v>
      </c>
      <c r="T644" s="129">
        <f>IF(AND($R644&gt;=35,$R644&lt;40),1,0)</f>
        <v>0</v>
      </c>
      <c r="U644" s="129">
        <f>IF($R644&gt;40,1,0)</f>
        <v>0</v>
      </c>
      <c r="V644" s="129">
        <f>E644+T644+U644</f>
        <v>0</v>
      </c>
    </row>
    <row r="645" spans="1:22" x14ac:dyDescent="0.2">
      <c r="A645" s="133">
        <v>11309</v>
      </c>
      <c r="B645" s="134">
        <v>51</v>
      </c>
      <c r="C645" s="134">
        <v>0</v>
      </c>
      <c r="D645" s="134">
        <v>1</v>
      </c>
      <c r="E645" s="134">
        <f>IF(AND($R645&gt;=30,$R645&lt;35),1,0)</f>
        <v>0</v>
      </c>
      <c r="F645" s="137">
        <v>9880.07</v>
      </c>
      <c r="G645" s="32"/>
      <c r="H645" s="32"/>
      <c r="I645" s="134">
        <v>0</v>
      </c>
      <c r="J645" s="135">
        <v>0</v>
      </c>
      <c r="K645" s="135">
        <v>1</v>
      </c>
      <c r="L645" s="135">
        <v>0</v>
      </c>
      <c r="N645" s="134">
        <v>154.6</v>
      </c>
      <c r="O645" s="134">
        <f t="shared" si="20"/>
        <v>1.546</v>
      </c>
      <c r="P645" s="134">
        <v>245.1</v>
      </c>
      <c r="Q645" s="134">
        <f t="shared" si="21"/>
        <v>111.175489887</v>
      </c>
      <c r="R645" s="136">
        <f>Q645/(O645^2)</f>
        <v>46.51468375886359</v>
      </c>
      <c r="T645" s="134">
        <f>IF(AND($R645&gt;=35,$R645&lt;40),1,0)</f>
        <v>0</v>
      </c>
      <c r="U645" s="134">
        <f>IF($R645&gt;40,1,0)</f>
        <v>1</v>
      </c>
      <c r="V645" s="134">
        <f>E645+T645+U645</f>
        <v>1</v>
      </c>
    </row>
    <row r="646" spans="1:22" x14ac:dyDescent="0.2">
      <c r="A646" s="128">
        <v>11310</v>
      </c>
      <c r="B646" s="129">
        <v>28</v>
      </c>
      <c r="C646" s="129">
        <v>0</v>
      </c>
      <c r="D646" s="129">
        <v>0</v>
      </c>
      <c r="E646" s="129">
        <f>IF(AND($R646&gt;=30,$R646&lt;35),1,0)</f>
        <v>0</v>
      </c>
      <c r="F646" s="132">
        <v>3732.63</v>
      </c>
      <c r="G646" s="32"/>
      <c r="H646" s="32"/>
      <c r="I646" s="129">
        <v>0</v>
      </c>
      <c r="J646" s="130">
        <v>1</v>
      </c>
      <c r="K646" s="130">
        <v>0</v>
      </c>
      <c r="L646" s="130">
        <v>0</v>
      </c>
      <c r="N646" s="129">
        <v>162.6</v>
      </c>
      <c r="O646" s="129">
        <f t="shared" si="20"/>
        <v>1.6259999999999999</v>
      </c>
      <c r="P646" s="129">
        <v>110.69999999999999</v>
      </c>
      <c r="Q646" s="129">
        <f t="shared" si="21"/>
        <v>50.212675358999995</v>
      </c>
      <c r="R646" s="131">
        <f>Q646/(O646^2)</f>
        <v>18.992068977138111</v>
      </c>
      <c r="T646" s="129">
        <f>IF(AND($R646&gt;=35,$R646&lt;40),1,0)</f>
        <v>0</v>
      </c>
      <c r="U646" s="129">
        <f>IF($R646&gt;40,1,0)</f>
        <v>0</v>
      </c>
      <c r="V646" s="129">
        <f>E646+T646+U646</f>
        <v>0</v>
      </c>
    </row>
    <row r="647" spans="1:22" x14ac:dyDescent="0.2">
      <c r="A647" s="133">
        <v>11312</v>
      </c>
      <c r="B647" s="134">
        <v>41</v>
      </c>
      <c r="C647" s="134">
        <v>0</v>
      </c>
      <c r="D647" s="134">
        <v>0</v>
      </c>
      <c r="E647" s="134">
        <f>IF(AND($R647&gt;=30,$R647&lt;35),1,0)</f>
        <v>0</v>
      </c>
      <c r="F647" s="137">
        <v>6571.0300000000007</v>
      </c>
      <c r="G647" s="32"/>
      <c r="H647" s="32"/>
      <c r="I647" s="134">
        <v>0</v>
      </c>
      <c r="J647" s="135">
        <v>0</v>
      </c>
      <c r="K647" s="135">
        <v>0</v>
      </c>
      <c r="L647" s="135">
        <v>0</v>
      </c>
      <c r="N647" s="134">
        <v>160.19999999999999</v>
      </c>
      <c r="O647" s="134">
        <f t="shared" si="20"/>
        <v>1.6019999999999999</v>
      </c>
      <c r="P647" s="134">
        <v>158.4</v>
      </c>
      <c r="Q647" s="134">
        <f t="shared" si="21"/>
        <v>71.849031408000002</v>
      </c>
      <c r="R647" s="136">
        <f>Q647/(O647^2)</f>
        <v>27.995994164597629</v>
      </c>
      <c r="T647" s="134">
        <f>IF(AND($R647&gt;=35,$R647&lt;40),1,0)</f>
        <v>0</v>
      </c>
      <c r="U647" s="134">
        <f>IF($R647&gt;40,1,0)</f>
        <v>0</v>
      </c>
      <c r="V647" s="134">
        <f>E647+T647+U647</f>
        <v>0</v>
      </c>
    </row>
    <row r="648" spans="1:22" x14ac:dyDescent="0.2">
      <c r="A648" s="128">
        <v>11313</v>
      </c>
      <c r="B648" s="129">
        <v>34</v>
      </c>
      <c r="C648" s="129">
        <v>0</v>
      </c>
      <c r="D648" s="129">
        <v>2</v>
      </c>
      <c r="E648" s="129">
        <f>IF(AND($R648&gt;=30,$R648&lt;35),1,0)</f>
        <v>1</v>
      </c>
      <c r="F648" s="132">
        <v>5989.5300000000007</v>
      </c>
      <c r="G648" s="32"/>
      <c r="H648" s="32"/>
      <c r="I648" s="129">
        <v>0</v>
      </c>
      <c r="J648" s="130">
        <v>0</v>
      </c>
      <c r="K648" s="130">
        <v>0</v>
      </c>
      <c r="L648" s="130">
        <v>0</v>
      </c>
      <c r="N648" s="129">
        <v>164.1</v>
      </c>
      <c r="O648" s="129">
        <f t="shared" si="20"/>
        <v>1.641</v>
      </c>
      <c r="P648" s="129">
        <v>197.7</v>
      </c>
      <c r="Q648" s="129">
        <f t="shared" si="21"/>
        <v>89.675211548999997</v>
      </c>
      <c r="R648" s="131">
        <f>Q648/(O648^2)</f>
        <v>33.300844541218126</v>
      </c>
      <c r="T648" s="129">
        <f>IF(AND($R648&gt;=35,$R648&lt;40),1,0)</f>
        <v>0</v>
      </c>
      <c r="U648" s="129">
        <f>IF($R648&gt;40,1,0)</f>
        <v>0</v>
      </c>
      <c r="V648" s="129">
        <f>E648+T648+U648</f>
        <v>1</v>
      </c>
    </row>
    <row r="649" spans="1:22" x14ac:dyDescent="0.2">
      <c r="A649" s="133">
        <v>11314</v>
      </c>
      <c r="B649" s="134">
        <v>49</v>
      </c>
      <c r="C649" s="134">
        <v>0</v>
      </c>
      <c r="D649" s="134">
        <v>2</v>
      </c>
      <c r="E649" s="134">
        <f>IF(AND($R649&gt;=30,$R649&lt;35),1,0)</f>
        <v>0</v>
      </c>
      <c r="F649" s="137">
        <v>9800.89</v>
      </c>
      <c r="G649" s="32"/>
      <c r="H649" s="32"/>
      <c r="I649" s="134">
        <v>0</v>
      </c>
      <c r="J649" s="135">
        <v>0</v>
      </c>
      <c r="K649" s="135">
        <v>0</v>
      </c>
      <c r="L649" s="135">
        <v>1</v>
      </c>
      <c r="N649" s="134">
        <v>170</v>
      </c>
      <c r="O649" s="134">
        <f t="shared" si="20"/>
        <v>1.7</v>
      </c>
      <c r="P649" s="134">
        <v>243.2</v>
      </c>
      <c r="Q649" s="134">
        <f t="shared" si="21"/>
        <v>110.31366438400001</v>
      </c>
      <c r="R649" s="136">
        <f>Q649/(O649^2)</f>
        <v>38.170818125951563</v>
      </c>
      <c r="T649" s="134">
        <f>IF(AND($R649&gt;=35,$R649&lt;40),1,0)</f>
        <v>1</v>
      </c>
      <c r="U649" s="134">
        <f>IF($R649&gt;40,1,0)</f>
        <v>0</v>
      </c>
      <c r="V649" s="134">
        <f>E649+T649+U649</f>
        <v>1</v>
      </c>
    </row>
    <row r="650" spans="1:22" x14ac:dyDescent="0.2">
      <c r="A650" s="128">
        <v>11315</v>
      </c>
      <c r="B650" s="129">
        <v>55</v>
      </c>
      <c r="C650" s="129">
        <v>0</v>
      </c>
      <c r="D650" s="129">
        <v>3</v>
      </c>
      <c r="E650" s="129">
        <f>IF(AND($R650&gt;=30,$R650&lt;35),1,0)</f>
        <v>1</v>
      </c>
      <c r="F650" s="132">
        <v>13047.34</v>
      </c>
      <c r="G650" s="32"/>
      <c r="H650" s="32"/>
      <c r="I650" s="129">
        <v>0</v>
      </c>
      <c r="J650" s="130">
        <v>1</v>
      </c>
      <c r="K650" s="130">
        <v>0</v>
      </c>
      <c r="L650" s="130">
        <v>0</v>
      </c>
      <c r="N650" s="129">
        <v>158.9</v>
      </c>
      <c r="O650" s="129">
        <f t="shared" si="20"/>
        <v>1.589</v>
      </c>
      <c r="P650" s="129">
        <v>168.6</v>
      </c>
      <c r="Q650" s="129">
        <f t="shared" si="21"/>
        <v>76.475673581999999</v>
      </c>
      <c r="R650" s="131">
        <f>Q650/(O650^2)</f>
        <v>30.288343113309288</v>
      </c>
      <c r="T650" s="129">
        <f>IF(AND($R650&gt;=35,$R650&lt;40),1,0)</f>
        <v>0</v>
      </c>
      <c r="U650" s="129">
        <f>IF($R650&gt;40,1,0)</f>
        <v>0</v>
      </c>
      <c r="V650" s="129">
        <f>E650+T650+U650</f>
        <v>1</v>
      </c>
    </row>
    <row r="651" spans="1:22" x14ac:dyDescent="0.2">
      <c r="A651" s="133">
        <v>11317</v>
      </c>
      <c r="B651" s="134">
        <v>25</v>
      </c>
      <c r="C651" s="134">
        <v>0</v>
      </c>
      <c r="D651" s="134">
        <v>1</v>
      </c>
      <c r="E651" s="134">
        <f>IF(AND($R651&gt;=30,$R651&lt;35),1,0)</f>
        <v>0</v>
      </c>
      <c r="F651" s="137">
        <v>3208.7900000000004</v>
      </c>
      <c r="G651" s="32"/>
      <c r="H651" s="32"/>
      <c r="I651" s="134">
        <v>0</v>
      </c>
      <c r="J651" s="135">
        <v>0</v>
      </c>
      <c r="K651" s="135">
        <v>1</v>
      </c>
      <c r="L651" s="135">
        <v>0</v>
      </c>
      <c r="N651" s="134">
        <v>172.7</v>
      </c>
      <c r="O651" s="134">
        <f t="shared" si="20"/>
        <v>1.7269999999999999</v>
      </c>
      <c r="P651" s="134">
        <v>159.79999999999998</v>
      </c>
      <c r="Q651" s="134">
        <f t="shared" si="21"/>
        <v>72.484060725999996</v>
      </c>
      <c r="R651" s="136">
        <f>Q651/(O651^2)</f>
        <v>24.302885479403557</v>
      </c>
      <c r="T651" s="134">
        <f>IF(AND($R651&gt;=35,$R651&lt;40),1,0)</f>
        <v>0</v>
      </c>
      <c r="U651" s="134">
        <f>IF($R651&gt;40,1,0)</f>
        <v>0</v>
      </c>
      <c r="V651" s="134">
        <f>E651+T651+U651</f>
        <v>0</v>
      </c>
    </row>
    <row r="652" spans="1:22" x14ac:dyDescent="0.2">
      <c r="A652" s="128">
        <v>11319</v>
      </c>
      <c r="B652" s="129">
        <v>61</v>
      </c>
      <c r="C652" s="129">
        <v>0</v>
      </c>
      <c r="D652" s="129">
        <v>0</v>
      </c>
      <c r="E652" s="129">
        <f>IF(AND($R652&gt;=30,$R652&lt;35),1,0)</f>
        <v>1</v>
      </c>
      <c r="F652" s="132">
        <v>13635.64</v>
      </c>
      <c r="G652" s="32"/>
      <c r="H652" s="32"/>
      <c r="I652" s="129">
        <v>0</v>
      </c>
      <c r="J652" s="130">
        <v>1</v>
      </c>
      <c r="K652" s="130">
        <v>0</v>
      </c>
      <c r="L652" s="130">
        <v>0</v>
      </c>
      <c r="N652" s="129">
        <v>169.79999999999998</v>
      </c>
      <c r="O652" s="129">
        <f t="shared" si="20"/>
        <v>1.6979999999999997</v>
      </c>
      <c r="P652" s="129">
        <v>202.79999999999998</v>
      </c>
      <c r="Q652" s="129">
        <f t="shared" si="21"/>
        <v>91.988532636000002</v>
      </c>
      <c r="R652" s="131">
        <f>Q652/(O652^2)</f>
        <v>31.904968443440016</v>
      </c>
      <c r="T652" s="129">
        <f>IF(AND($R652&gt;=35,$R652&lt;40),1,0)</f>
        <v>0</v>
      </c>
      <c r="U652" s="129">
        <f>IF($R652&gt;40,1,0)</f>
        <v>0</v>
      </c>
      <c r="V652" s="129">
        <f>E652+T652+U652</f>
        <v>1</v>
      </c>
    </row>
    <row r="653" spans="1:22" x14ac:dyDescent="0.2">
      <c r="A653" s="133">
        <v>11320</v>
      </c>
      <c r="B653" s="134">
        <v>61</v>
      </c>
      <c r="C653" s="134">
        <v>1</v>
      </c>
      <c r="D653" s="134">
        <v>1</v>
      </c>
      <c r="E653" s="134">
        <f>IF(AND($R653&gt;=30,$R653&lt;35),1,0)</f>
        <v>1</v>
      </c>
      <c r="F653" s="137">
        <v>48517.57</v>
      </c>
      <c r="G653" s="32"/>
      <c r="H653" s="32"/>
      <c r="I653" s="134">
        <v>0</v>
      </c>
      <c r="J653" s="135">
        <v>1</v>
      </c>
      <c r="K653" s="135">
        <v>0</v>
      </c>
      <c r="L653" s="135">
        <v>0</v>
      </c>
      <c r="N653" s="134">
        <v>172.5</v>
      </c>
      <c r="O653" s="134">
        <f t="shared" si="20"/>
        <v>1.7250000000000001</v>
      </c>
      <c r="P653" s="134">
        <v>205.79999999999998</v>
      </c>
      <c r="Q653" s="134">
        <f t="shared" si="21"/>
        <v>93.349309746000003</v>
      </c>
      <c r="R653" s="136">
        <f>Q653/(O653^2)</f>
        <v>31.371328627095146</v>
      </c>
      <c r="T653" s="134">
        <f>IF(AND($R653&gt;=35,$R653&lt;40),1,0)</f>
        <v>0</v>
      </c>
      <c r="U653" s="134">
        <f>IF($R653&gt;40,1,0)</f>
        <v>0</v>
      </c>
      <c r="V653" s="134">
        <f>E653+T653+U653</f>
        <v>1</v>
      </c>
    </row>
    <row r="654" spans="1:22" x14ac:dyDescent="0.2">
      <c r="A654" s="128">
        <v>11321</v>
      </c>
      <c r="B654" s="129">
        <v>49</v>
      </c>
      <c r="C654" s="129">
        <v>0</v>
      </c>
      <c r="D654" s="129">
        <v>1</v>
      </c>
      <c r="E654" s="129">
        <f>IF(AND($R654&gt;=30,$R654&lt;35),1,0)</f>
        <v>0</v>
      </c>
      <c r="F654" s="132">
        <v>9567</v>
      </c>
      <c r="G654" s="32"/>
      <c r="H654" s="32"/>
      <c r="I654" s="129">
        <v>0</v>
      </c>
      <c r="J654" s="130">
        <v>0</v>
      </c>
      <c r="K654" s="130">
        <v>0</v>
      </c>
      <c r="L654" s="130">
        <v>0</v>
      </c>
      <c r="N654" s="129">
        <v>158.19999999999999</v>
      </c>
      <c r="O654" s="129">
        <f t="shared" si="20"/>
        <v>1.5819999999999999</v>
      </c>
      <c r="P654" s="129">
        <v>146.79999999999998</v>
      </c>
      <c r="Q654" s="129">
        <f t="shared" si="21"/>
        <v>66.587359915999997</v>
      </c>
      <c r="R654" s="131">
        <f>Q654/(O654^2)</f>
        <v>26.605954118792166</v>
      </c>
      <c r="T654" s="129">
        <f>IF(AND($R654&gt;=35,$R654&lt;40),1,0)</f>
        <v>0</v>
      </c>
      <c r="U654" s="129">
        <f>IF($R654&gt;40,1,0)</f>
        <v>0</v>
      </c>
      <c r="V654" s="129">
        <f>E654+T654+U654</f>
        <v>0</v>
      </c>
    </row>
    <row r="655" spans="1:22" x14ac:dyDescent="0.2">
      <c r="A655" s="133">
        <v>11322</v>
      </c>
      <c r="B655" s="134">
        <v>43</v>
      </c>
      <c r="C655" s="134">
        <v>1</v>
      </c>
      <c r="D655" s="134">
        <v>0</v>
      </c>
      <c r="E655" s="134">
        <f>IF(AND($R655&gt;=30,$R655&lt;35),1,0)</f>
        <v>0</v>
      </c>
      <c r="F655" s="137">
        <v>21774.329999999998</v>
      </c>
      <c r="G655" s="32"/>
      <c r="H655" s="32"/>
      <c r="I655" s="134">
        <v>0</v>
      </c>
      <c r="J655" s="135">
        <v>0</v>
      </c>
      <c r="K655" s="135">
        <v>0</v>
      </c>
      <c r="L655" s="135">
        <v>0</v>
      </c>
      <c r="N655" s="134">
        <v>173</v>
      </c>
      <c r="O655" s="134">
        <f t="shared" si="20"/>
        <v>1.73</v>
      </c>
      <c r="P655" s="134">
        <v>235.6</v>
      </c>
      <c r="Q655" s="134">
        <f t="shared" si="21"/>
        <v>106.866362372</v>
      </c>
      <c r="R655" s="136">
        <f>Q655/(O655^2)</f>
        <v>35.706626473320192</v>
      </c>
      <c r="T655" s="134">
        <f>IF(AND($R655&gt;=35,$R655&lt;40),1,0)</f>
        <v>1</v>
      </c>
      <c r="U655" s="134">
        <f>IF($R655&gt;40,1,0)</f>
        <v>0</v>
      </c>
      <c r="V655" s="134">
        <f>E655+T655+U655</f>
        <v>1</v>
      </c>
    </row>
    <row r="656" spans="1:22" x14ac:dyDescent="0.2">
      <c r="A656" s="128">
        <v>11325</v>
      </c>
      <c r="B656" s="129">
        <v>34</v>
      </c>
      <c r="C656" s="129">
        <v>0</v>
      </c>
      <c r="D656" s="129">
        <v>0</v>
      </c>
      <c r="E656" s="129">
        <f>IF(AND($R656&gt;=30,$R656&lt;35),1,0)</f>
        <v>0</v>
      </c>
      <c r="F656" s="132">
        <v>4992.38</v>
      </c>
      <c r="G656" s="32"/>
      <c r="H656" s="32"/>
      <c r="I656" s="129">
        <v>0</v>
      </c>
      <c r="J656" s="130">
        <v>1</v>
      </c>
      <c r="K656" s="130">
        <v>0</v>
      </c>
      <c r="L656" s="130">
        <v>0</v>
      </c>
      <c r="N656" s="129">
        <v>163.6</v>
      </c>
      <c r="O656" s="129">
        <f t="shared" si="20"/>
        <v>1.6359999999999999</v>
      </c>
      <c r="P656" s="129">
        <v>161.5</v>
      </c>
      <c r="Q656" s="129">
        <f t="shared" si="21"/>
        <v>73.255167755000002</v>
      </c>
      <c r="R656" s="131">
        <f>Q656/(O656^2)</f>
        <v>27.3698028149491</v>
      </c>
      <c r="T656" s="129">
        <f>IF(AND($R656&gt;=35,$R656&lt;40),1,0)</f>
        <v>0</v>
      </c>
      <c r="U656" s="129">
        <f>IF($R656&gt;40,1,0)</f>
        <v>0</v>
      </c>
      <c r="V656" s="129">
        <f>E656+T656+U656</f>
        <v>0</v>
      </c>
    </row>
    <row r="657" spans="1:22" x14ac:dyDescent="0.2">
      <c r="A657" s="133">
        <v>11327</v>
      </c>
      <c r="B657" s="134">
        <v>43</v>
      </c>
      <c r="C657" s="134">
        <v>1</v>
      </c>
      <c r="D657" s="134">
        <v>3</v>
      </c>
      <c r="E657" s="134">
        <f>IF(AND($R657&gt;=30,$R657&lt;35),1,0)</f>
        <v>0</v>
      </c>
      <c r="F657" s="137">
        <v>40941.29</v>
      </c>
      <c r="G657" s="32"/>
      <c r="H657" s="32"/>
      <c r="I657" s="134">
        <v>0</v>
      </c>
      <c r="J657" s="135">
        <v>0</v>
      </c>
      <c r="K657" s="135">
        <v>0</v>
      </c>
      <c r="L657" s="135">
        <v>1</v>
      </c>
      <c r="N657" s="134">
        <v>183.9</v>
      </c>
      <c r="O657" s="134">
        <f t="shared" si="20"/>
        <v>1.839</v>
      </c>
      <c r="P657" s="134">
        <v>212.4</v>
      </c>
      <c r="Q657" s="134">
        <f t="shared" si="21"/>
        <v>96.343019388000002</v>
      </c>
      <c r="R657" s="136">
        <f>Q657/(O657^2)</f>
        <v>28.487661121593323</v>
      </c>
      <c r="T657" s="134">
        <f>IF(AND($R657&gt;=35,$R657&lt;40),1,0)</f>
        <v>0</v>
      </c>
      <c r="U657" s="134">
        <f>IF($R657&gt;40,1,0)</f>
        <v>0</v>
      </c>
      <c r="V657" s="134">
        <f>E657+T657+U657</f>
        <v>0</v>
      </c>
    </row>
    <row r="658" spans="1:22" x14ac:dyDescent="0.2">
      <c r="A658" s="128">
        <v>11328</v>
      </c>
      <c r="B658" s="129">
        <v>57</v>
      </c>
      <c r="C658" s="129">
        <v>0</v>
      </c>
      <c r="D658" s="129">
        <v>0</v>
      </c>
      <c r="E658" s="129">
        <f>IF(AND($R658&gt;=30,$R658&lt;35),1,0)</f>
        <v>1</v>
      </c>
      <c r="F658" s="132">
        <v>11455.28</v>
      </c>
      <c r="G658" s="32"/>
      <c r="H658" s="32"/>
      <c r="I658" s="129">
        <v>0</v>
      </c>
      <c r="J658" s="130">
        <v>0</v>
      </c>
      <c r="K658" s="130">
        <v>1</v>
      </c>
      <c r="L658" s="130">
        <v>0</v>
      </c>
      <c r="N658" s="129">
        <v>153.29999999999998</v>
      </c>
      <c r="O658" s="129">
        <f t="shared" si="20"/>
        <v>1.5329999999999999</v>
      </c>
      <c r="P658" s="129">
        <v>175.1</v>
      </c>
      <c r="Q658" s="129">
        <f t="shared" si="21"/>
        <v>79.424023986999998</v>
      </c>
      <c r="R658" s="131">
        <f>Q658/(O658^2)</f>
        <v>33.796177075421404</v>
      </c>
      <c r="T658" s="129">
        <f>IF(AND($R658&gt;=35,$R658&lt;40),1,0)</f>
        <v>0</v>
      </c>
      <c r="U658" s="129">
        <f>IF($R658&gt;40,1,0)</f>
        <v>0</v>
      </c>
      <c r="V658" s="129">
        <f>E658+T658+U658</f>
        <v>1</v>
      </c>
    </row>
    <row r="659" spans="1:22" x14ac:dyDescent="0.2">
      <c r="A659" s="133">
        <v>11329</v>
      </c>
      <c r="B659" s="134">
        <v>31</v>
      </c>
      <c r="C659" s="134">
        <v>0</v>
      </c>
      <c r="D659" s="134">
        <v>2</v>
      </c>
      <c r="E659" s="134">
        <f>IF(AND($R659&gt;=30,$R659&lt;35),1,0)</f>
        <v>0</v>
      </c>
      <c r="F659" s="137">
        <v>5327.41</v>
      </c>
      <c r="G659" s="32"/>
      <c r="H659" s="32"/>
      <c r="I659" s="134">
        <v>0</v>
      </c>
      <c r="J659" s="135">
        <v>0</v>
      </c>
      <c r="K659" s="135">
        <v>0</v>
      </c>
      <c r="L659" s="135">
        <v>0</v>
      </c>
      <c r="N659" s="134">
        <v>147.79999999999998</v>
      </c>
      <c r="O659" s="134">
        <f t="shared" si="20"/>
        <v>1.4779999999999998</v>
      </c>
      <c r="P659" s="134">
        <v>133.4</v>
      </c>
      <c r="Q659" s="134">
        <f t="shared" si="21"/>
        <v>60.509222158000007</v>
      </c>
      <c r="R659" s="136">
        <f>Q659/(O659^2)</f>
        <v>27.699549256483465</v>
      </c>
      <c r="T659" s="134">
        <f>IF(AND($R659&gt;=35,$R659&lt;40),1,0)</f>
        <v>0</v>
      </c>
      <c r="U659" s="134">
        <f>IF($R659&gt;40,1,0)</f>
        <v>0</v>
      </c>
      <c r="V659" s="134">
        <f>E659+T659+U659</f>
        <v>0</v>
      </c>
    </row>
    <row r="660" spans="1:22" x14ac:dyDescent="0.2">
      <c r="A660" s="128">
        <v>11338</v>
      </c>
      <c r="B660" s="129">
        <v>59</v>
      </c>
      <c r="C660" s="129">
        <v>0</v>
      </c>
      <c r="D660" s="129">
        <v>3</v>
      </c>
      <c r="E660" s="129">
        <f>IF(AND($R660&gt;=30,$R660&lt;35),1,0)</f>
        <v>1</v>
      </c>
      <c r="F660" s="132">
        <v>14382.710000000001</v>
      </c>
      <c r="G660" s="32"/>
      <c r="H660" s="32"/>
      <c r="I660" s="129">
        <v>0</v>
      </c>
      <c r="J660" s="130">
        <v>0</v>
      </c>
      <c r="K660" s="130">
        <v>0</v>
      </c>
      <c r="L660" s="130">
        <v>0</v>
      </c>
      <c r="N660" s="129">
        <v>157.9</v>
      </c>
      <c r="O660" s="129">
        <f t="shared" si="20"/>
        <v>1.579</v>
      </c>
      <c r="P660" s="129">
        <v>183.2</v>
      </c>
      <c r="Q660" s="129">
        <f t="shared" si="21"/>
        <v>83.098122184000005</v>
      </c>
      <c r="R660" s="131">
        <f>Q660/(O660^2)</f>
        <v>33.329358126230083</v>
      </c>
      <c r="T660" s="129">
        <f>IF(AND($R660&gt;=35,$R660&lt;40),1,0)</f>
        <v>0</v>
      </c>
      <c r="U660" s="129">
        <f>IF($R660&gt;40,1,0)</f>
        <v>0</v>
      </c>
      <c r="V660" s="129">
        <f>E660+T660+U660</f>
        <v>1</v>
      </c>
    </row>
    <row r="661" spans="1:22" x14ac:dyDescent="0.2">
      <c r="A661" s="133">
        <v>11339</v>
      </c>
      <c r="B661" s="134">
        <v>26</v>
      </c>
      <c r="C661" s="134">
        <v>0</v>
      </c>
      <c r="D661" s="134">
        <v>2</v>
      </c>
      <c r="E661" s="134">
        <f>IF(AND($R661&gt;=30,$R661&lt;35),1,0)</f>
        <v>1</v>
      </c>
      <c r="F661" s="137">
        <v>3987.9300000000003</v>
      </c>
      <c r="G661" s="32"/>
      <c r="H661" s="32"/>
      <c r="I661" s="134">
        <v>0</v>
      </c>
      <c r="J661" s="135">
        <v>0</v>
      </c>
      <c r="K661" s="135">
        <v>1</v>
      </c>
      <c r="L661" s="135">
        <v>0</v>
      </c>
      <c r="N661" s="134">
        <v>167.6</v>
      </c>
      <c r="O661" s="134">
        <f t="shared" si="20"/>
        <v>1.6759999999999999</v>
      </c>
      <c r="P661" s="134">
        <v>212.5</v>
      </c>
      <c r="Q661" s="134">
        <f t="shared" si="21"/>
        <v>96.388378625000001</v>
      </c>
      <c r="R661" s="136">
        <f>Q661/(O661^2)</f>
        <v>34.314418715218643</v>
      </c>
      <c r="T661" s="134">
        <f>IF(AND($R661&gt;=35,$R661&lt;40),1,0)</f>
        <v>0</v>
      </c>
      <c r="U661" s="134">
        <f>IF($R661&gt;40,1,0)</f>
        <v>0</v>
      </c>
      <c r="V661" s="134">
        <f>E661+T661+U661</f>
        <v>1</v>
      </c>
    </row>
    <row r="662" spans="1:22" x14ac:dyDescent="0.2">
      <c r="A662" s="128">
        <v>11340</v>
      </c>
      <c r="B662" s="129">
        <v>29</v>
      </c>
      <c r="C662" s="129">
        <v>0</v>
      </c>
      <c r="D662" s="129">
        <v>0</v>
      </c>
      <c r="E662" s="129">
        <f>IF(AND($R662&gt;=30,$R662&lt;35),1,0)</f>
        <v>0</v>
      </c>
      <c r="F662" s="132">
        <v>3366.67</v>
      </c>
      <c r="G662" s="32"/>
      <c r="H662" s="32"/>
      <c r="I662" s="129">
        <v>0</v>
      </c>
      <c r="J662" s="130">
        <v>0</v>
      </c>
      <c r="K662" s="130">
        <v>0</v>
      </c>
      <c r="L662" s="130">
        <v>1</v>
      </c>
      <c r="N662" s="129">
        <v>168.4</v>
      </c>
      <c r="O662" s="129">
        <f t="shared" si="20"/>
        <v>1.6840000000000002</v>
      </c>
      <c r="P662" s="129">
        <v>159.1</v>
      </c>
      <c r="Q662" s="129">
        <f t="shared" si="21"/>
        <v>72.166546066999999</v>
      </c>
      <c r="R662" s="131">
        <f>Q662/(O662^2)</f>
        <v>25.447888068717166</v>
      </c>
      <c r="T662" s="129">
        <f>IF(AND($R662&gt;=35,$R662&lt;40),1,0)</f>
        <v>0</v>
      </c>
      <c r="U662" s="129">
        <f>IF($R662&gt;40,1,0)</f>
        <v>0</v>
      </c>
      <c r="V662" s="129">
        <f>E662+T662+U662</f>
        <v>0</v>
      </c>
    </row>
    <row r="663" spans="1:22" x14ac:dyDescent="0.2">
      <c r="A663" s="133">
        <v>11341</v>
      </c>
      <c r="B663" s="134">
        <v>46</v>
      </c>
      <c r="C663" s="134">
        <v>0</v>
      </c>
      <c r="D663" s="134">
        <v>1</v>
      </c>
      <c r="E663" s="134">
        <f>IF(AND($R663&gt;=30,$R663&lt;35),1,0)</f>
        <v>0</v>
      </c>
      <c r="F663" s="137">
        <v>8232.64</v>
      </c>
      <c r="G663" s="32"/>
      <c r="H663" s="32"/>
      <c r="I663" s="134">
        <v>0</v>
      </c>
      <c r="J663" s="135">
        <v>0</v>
      </c>
      <c r="K663" s="135">
        <v>0</v>
      </c>
      <c r="L663" s="135">
        <v>1</v>
      </c>
      <c r="N663" s="134">
        <v>163.69999999999999</v>
      </c>
      <c r="O663" s="134">
        <f t="shared" si="20"/>
        <v>1.6369999999999998</v>
      </c>
      <c r="P663" s="134">
        <v>218.79999999999998</v>
      </c>
      <c r="Q663" s="134">
        <f t="shared" si="21"/>
        <v>99.246010556000002</v>
      </c>
      <c r="R663" s="136">
        <f>Q663/(O663^2)</f>
        <v>37.035285711566942</v>
      </c>
      <c r="T663" s="134">
        <f>IF(AND($R663&gt;=35,$R663&lt;40),1,0)</f>
        <v>1</v>
      </c>
      <c r="U663" s="134">
        <f>IF($R663&gt;40,1,0)</f>
        <v>0</v>
      </c>
      <c r="V663" s="134">
        <f>E663+T663+U663</f>
        <v>1</v>
      </c>
    </row>
    <row r="664" spans="1:22" x14ac:dyDescent="0.2">
      <c r="A664" s="128">
        <v>10002</v>
      </c>
      <c r="B664" s="129">
        <v>24</v>
      </c>
      <c r="C664" s="129">
        <v>0</v>
      </c>
      <c r="D664" s="129">
        <v>4</v>
      </c>
      <c r="E664" s="129">
        <f>IF(AND($R664&gt;=30,$R664&lt;35),1,0)</f>
        <v>1</v>
      </c>
      <c r="F664" s="132">
        <v>17128.429999999997</v>
      </c>
      <c r="G664" s="32"/>
      <c r="H664" s="32"/>
      <c r="I664" s="129">
        <v>1</v>
      </c>
      <c r="J664" s="130">
        <v>1</v>
      </c>
      <c r="K664" s="130">
        <v>0</v>
      </c>
      <c r="L664" s="130">
        <v>0</v>
      </c>
      <c r="N664" s="129">
        <v>175</v>
      </c>
      <c r="O664" s="129">
        <f t="shared" si="20"/>
        <v>1.75</v>
      </c>
      <c r="P664" s="129">
        <v>203.2</v>
      </c>
      <c r="Q664" s="129">
        <f t="shared" si="21"/>
        <v>92.169969584</v>
      </c>
      <c r="R664" s="131">
        <f>Q664/(O664^2)</f>
        <v>30.096316598857143</v>
      </c>
      <c r="T664" s="129">
        <f>IF(AND($R664&gt;=35,$R664&lt;40),1,0)</f>
        <v>0</v>
      </c>
      <c r="U664" s="129">
        <f>IF($R664&gt;40,1,0)</f>
        <v>0</v>
      </c>
      <c r="V664" s="129">
        <f>E664+T664+U664</f>
        <v>1</v>
      </c>
    </row>
    <row r="665" spans="1:22" x14ac:dyDescent="0.2">
      <c r="A665" s="133">
        <v>10003</v>
      </c>
      <c r="B665" s="134">
        <v>42</v>
      </c>
      <c r="C665" s="134">
        <v>0</v>
      </c>
      <c r="D665" s="134">
        <v>1</v>
      </c>
      <c r="E665" s="134">
        <f>IF(AND($R665&gt;=30,$R665&lt;35),1,0)</f>
        <v>1</v>
      </c>
      <c r="F665" s="137">
        <v>6940.91</v>
      </c>
      <c r="G665" s="32"/>
      <c r="H665" s="32"/>
      <c r="I665" s="134">
        <v>1</v>
      </c>
      <c r="J665" s="135">
        <v>0</v>
      </c>
      <c r="K665" s="135">
        <v>0</v>
      </c>
      <c r="L665" s="135">
        <v>0</v>
      </c>
      <c r="N665" s="134">
        <v>171.6</v>
      </c>
      <c r="O665" s="134">
        <f t="shared" si="20"/>
        <v>1.716</v>
      </c>
      <c r="P665" s="134">
        <v>209.1</v>
      </c>
      <c r="Q665" s="134">
        <f t="shared" si="21"/>
        <v>94.846164567000002</v>
      </c>
      <c r="R665" s="136">
        <f>Q665/(O665^2)</f>
        <v>32.209590718576301</v>
      </c>
      <c r="T665" s="134">
        <f>IF(AND($R665&gt;=35,$R665&lt;40),1,0)</f>
        <v>0</v>
      </c>
      <c r="U665" s="134">
        <f>IF($R665&gt;40,1,0)</f>
        <v>0</v>
      </c>
      <c r="V665" s="134">
        <f>E665+T665+U665</f>
        <v>1</v>
      </c>
    </row>
    <row r="666" spans="1:22" x14ac:dyDescent="0.2">
      <c r="A666" s="128">
        <v>10011</v>
      </c>
      <c r="B666" s="129">
        <v>49</v>
      </c>
      <c r="C666" s="129">
        <v>1</v>
      </c>
      <c r="D666" s="129">
        <v>2</v>
      </c>
      <c r="E666" s="129">
        <f>IF(AND($R666&gt;=30,$R666&lt;35),1,0)</f>
        <v>0</v>
      </c>
      <c r="F666" s="132">
        <v>23306.55</v>
      </c>
      <c r="G666" s="32"/>
      <c r="H666" s="32"/>
      <c r="I666" s="129">
        <v>1</v>
      </c>
      <c r="J666" s="130">
        <v>0</v>
      </c>
      <c r="K666" s="130">
        <v>1</v>
      </c>
      <c r="L666" s="130">
        <v>0</v>
      </c>
      <c r="N666" s="129">
        <v>175</v>
      </c>
      <c r="O666" s="129">
        <f t="shared" si="20"/>
        <v>1.75</v>
      </c>
      <c r="P666" s="129">
        <v>259</v>
      </c>
      <c r="Q666" s="129">
        <f t="shared" si="21"/>
        <v>117.48042383000001</v>
      </c>
      <c r="R666" s="131">
        <f>Q666/(O666^2)</f>
        <v>38.360954720000002</v>
      </c>
      <c r="T666" s="129">
        <f>IF(AND($R666&gt;=35,$R666&lt;40),1,0)</f>
        <v>1</v>
      </c>
      <c r="U666" s="129">
        <f>IF($R666&gt;40,1,0)</f>
        <v>0</v>
      </c>
      <c r="V666" s="129">
        <f>E666+T666+U666</f>
        <v>1</v>
      </c>
    </row>
    <row r="667" spans="1:22" x14ac:dyDescent="0.2">
      <c r="A667" s="133">
        <v>10013</v>
      </c>
      <c r="B667" s="134">
        <v>42</v>
      </c>
      <c r="C667" s="134">
        <v>1</v>
      </c>
      <c r="D667" s="134">
        <v>1</v>
      </c>
      <c r="E667" s="134">
        <f>IF(AND($R667&gt;=30,$R667&lt;35),1,0)</f>
        <v>1</v>
      </c>
      <c r="F667" s="137">
        <v>38245.599999999999</v>
      </c>
      <c r="G667" s="32"/>
      <c r="H667" s="32"/>
      <c r="I667" s="134">
        <v>1</v>
      </c>
      <c r="J667" s="135">
        <v>0</v>
      </c>
      <c r="K667" s="135">
        <v>0</v>
      </c>
      <c r="L667" s="135">
        <v>1</v>
      </c>
      <c r="N667" s="134">
        <v>179.1</v>
      </c>
      <c r="O667" s="134">
        <f t="shared" si="20"/>
        <v>1.7909999999999999</v>
      </c>
      <c r="P667" s="134">
        <v>228.2</v>
      </c>
      <c r="Q667" s="134">
        <f t="shared" si="21"/>
        <v>103.509778834</v>
      </c>
      <c r="R667" s="136">
        <f>Q667/(O667^2)</f>
        <v>32.269349362982169</v>
      </c>
      <c r="T667" s="134">
        <f>IF(AND($R667&gt;=35,$R667&lt;40),1,0)</f>
        <v>0</v>
      </c>
      <c r="U667" s="134">
        <f>IF($R667&gt;40,1,0)</f>
        <v>0</v>
      </c>
      <c r="V667" s="134">
        <f>E667+T667+U667</f>
        <v>1</v>
      </c>
    </row>
    <row r="668" spans="1:22" x14ac:dyDescent="0.2">
      <c r="A668" s="128">
        <v>10014</v>
      </c>
      <c r="B668" s="129">
        <v>40</v>
      </c>
      <c r="C668" s="129">
        <v>0</v>
      </c>
      <c r="D668" s="129">
        <v>3</v>
      </c>
      <c r="E668" s="129">
        <f>IF(AND($R668&gt;=30,$R668&lt;35),1,0)</f>
        <v>0</v>
      </c>
      <c r="F668" s="132">
        <v>7196.87</v>
      </c>
      <c r="G668" s="32"/>
      <c r="H668" s="32"/>
      <c r="I668" s="129">
        <v>1</v>
      </c>
      <c r="J668" s="130">
        <v>0</v>
      </c>
      <c r="K668" s="130">
        <v>1</v>
      </c>
      <c r="L668" s="130">
        <v>0</v>
      </c>
      <c r="N668" s="129">
        <v>168.29999999999998</v>
      </c>
      <c r="O668" s="129">
        <f t="shared" si="20"/>
        <v>1.6829999999999998</v>
      </c>
      <c r="P668" s="129">
        <v>226</v>
      </c>
      <c r="Q668" s="129">
        <f t="shared" si="21"/>
        <v>102.51187562000001</v>
      </c>
      <c r="R668" s="131">
        <f>Q668/(O668^2)</f>
        <v>36.191447034745778</v>
      </c>
      <c r="T668" s="129">
        <f>IF(AND($R668&gt;=35,$R668&lt;40),1,0)</f>
        <v>1</v>
      </c>
      <c r="U668" s="129">
        <f>IF($R668&gt;40,1,0)</f>
        <v>0</v>
      </c>
      <c r="V668" s="129">
        <f>E668+T668+U668</f>
        <v>1</v>
      </c>
    </row>
    <row r="669" spans="1:22" x14ac:dyDescent="0.2">
      <c r="A669" s="133">
        <v>10015</v>
      </c>
      <c r="B669" s="134">
        <v>58</v>
      </c>
      <c r="C669" s="134">
        <v>0</v>
      </c>
      <c r="D669" s="134">
        <v>0</v>
      </c>
      <c r="E669" s="134">
        <f>IF(AND($R669&gt;=30,$R669&lt;35),1,0)</f>
        <v>0</v>
      </c>
      <c r="F669" s="137">
        <v>11363.29</v>
      </c>
      <c r="G669" s="32"/>
      <c r="H669" s="32"/>
      <c r="I669" s="134">
        <v>1</v>
      </c>
      <c r="J669" s="135">
        <v>0</v>
      </c>
      <c r="K669" s="135">
        <v>0</v>
      </c>
      <c r="L669" s="135">
        <v>1</v>
      </c>
      <c r="N669" s="134">
        <v>174.4</v>
      </c>
      <c r="O669" s="134">
        <f t="shared" si="20"/>
        <v>1.744</v>
      </c>
      <c r="P669" s="134">
        <v>175.2</v>
      </c>
      <c r="Q669" s="134">
        <f t="shared" si="21"/>
        <v>79.469383223999998</v>
      </c>
      <c r="R669" s="136">
        <f>Q669/(O669^2)</f>
        <v>26.128042944091408</v>
      </c>
      <c r="T669" s="134">
        <f>IF(AND($R669&gt;=35,$R669&lt;40),1,0)</f>
        <v>0</v>
      </c>
      <c r="U669" s="134">
        <f>IF($R669&gt;40,1,0)</f>
        <v>0</v>
      </c>
      <c r="V669" s="134">
        <f>E669+T669+U669</f>
        <v>0</v>
      </c>
    </row>
    <row r="670" spans="1:22" x14ac:dyDescent="0.2">
      <c r="A670" s="128">
        <v>10016</v>
      </c>
      <c r="B670" s="129">
        <v>53</v>
      </c>
      <c r="C670" s="129">
        <v>0</v>
      </c>
      <c r="D670" s="129">
        <v>1</v>
      </c>
      <c r="E670" s="129">
        <f>IF(AND($R670&gt;=30,$R670&lt;35),1,0)</f>
        <v>0</v>
      </c>
      <c r="F670" s="132">
        <v>10085.85</v>
      </c>
      <c r="G670" s="32"/>
      <c r="H670" s="32"/>
      <c r="I670" s="129">
        <v>1</v>
      </c>
      <c r="J670" s="130">
        <v>0</v>
      </c>
      <c r="K670" s="130">
        <v>1</v>
      </c>
      <c r="L670" s="130">
        <v>0</v>
      </c>
      <c r="N670" s="129">
        <v>173.29999999999998</v>
      </c>
      <c r="O670" s="129">
        <f t="shared" si="20"/>
        <v>1.7329999999999999</v>
      </c>
      <c r="P670" s="129">
        <v>248.4</v>
      </c>
      <c r="Q670" s="129">
        <f t="shared" si="21"/>
        <v>112.67234470800001</v>
      </c>
      <c r="R670" s="131">
        <f>Q670/(O670^2)</f>
        <v>37.516317846201289</v>
      </c>
      <c r="T670" s="129">
        <f>IF(AND($R670&gt;=35,$R670&lt;40),1,0)</f>
        <v>1</v>
      </c>
      <c r="U670" s="129">
        <f>IF($R670&gt;40,1,0)</f>
        <v>0</v>
      </c>
      <c r="V670" s="129">
        <f>E670+T670+U670</f>
        <v>1</v>
      </c>
    </row>
    <row r="671" spans="1:22" x14ac:dyDescent="0.2">
      <c r="A671" s="133">
        <v>10018</v>
      </c>
      <c r="B671" s="134">
        <v>45</v>
      </c>
      <c r="C671" s="134">
        <v>0</v>
      </c>
      <c r="D671" s="134">
        <v>5</v>
      </c>
      <c r="E671" s="134">
        <f>IF(AND($R671&gt;=30,$R671&lt;35),1,0)</f>
        <v>0</v>
      </c>
      <c r="F671" s="137">
        <v>9788.8700000000008</v>
      </c>
      <c r="G671" s="32"/>
      <c r="H671" s="32"/>
      <c r="I671" s="134">
        <v>1</v>
      </c>
      <c r="J671" s="135">
        <v>0</v>
      </c>
      <c r="K671" s="135">
        <v>0</v>
      </c>
      <c r="L671" s="135">
        <v>1</v>
      </c>
      <c r="N671" s="134">
        <v>165.4</v>
      </c>
      <c r="O671" s="134">
        <f t="shared" si="20"/>
        <v>1.6540000000000001</v>
      </c>
      <c r="P671" s="134">
        <v>281.60000000000002</v>
      </c>
      <c r="Q671" s="134">
        <f t="shared" si="21"/>
        <v>127.73161139200002</v>
      </c>
      <c r="R671" s="136">
        <f>Q671/(O671^2)</f>
        <v>46.690376995272899</v>
      </c>
      <c r="T671" s="134">
        <f>IF(AND($R671&gt;=35,$R671&lt;40),1,0)</f>
        <v>0</v>
      </c>
      <c r="U671" s="134">
        <f>IF($R671&gt;40,1,0)</f>
        <v>1</v>
      </c>
      <c r="V671" s="134">
        <f>E671+T671+U671</f>
        <v>1</v>
      </c>
    </row>
    <row r="672" spans="1:22" x14ac:dyDescent="0.2">
      <c r="A672" s="128">
        <v>10020</v>
      </c>
      <c r="B672" s="129">
        <v>40</v>
      </c>
      <c r="C672" s="129">
        <v>1</v>
      </c>
      <c r="D672" s="129">
        <v>1</v>
      </c>
      <c r="E672" s="129">
        <f>IF(AND($R672&gt;=30,$R672&lt;35),1,0)</f>
        <v>1</v>
      </c>
      <c r="F672" s="132">
        <v>39125.340000000004</v>
      </c>
      <c r="G672" s="32"/>
      <c r="H672" s="32"/>
      <c r="I672" s="129">
        <v>1</v>
      </c>
      <c r="J672" s="130">
        <v>1</v>
      </c>
      <c r="K672" s="130">
        <v>0</v>
      </c>
      <c r="L672" s="130">
        <v>0</v>
      </c>
      <c r="N672" s="129">
        <v>172.2</v>
      </c>
      <c r="O672" s="129">
        <f t="shared" si="20"/>
        <v>1.722</v>
      </c>
      <c r="P672" s="129">
        <v>198.7</v>
      </c>
      <c r="Q672" s="129">
        <f t="shared" si="21"/>
        <v>90.128803919000006</v>
      </c>
      <c r="R672" s="131">
        <f>Q672/(O672^2)</f>
        <v>30.394661664447657</v>
      </c>
      <c r="T672" s="129">
        <f>IF(AND($R672&gt;=35,$R672&lt;40),1,0)</f>
        <v>0</v>
      </c>
      <c r="U672" s="129">
        <f>IF($R672&gt;40,1,0)</f>
        <v>0</v>
      </c>
      <c r="V672" s="129">
        <f>E672+T672+U672</f>
        <v>1</v>
      </c>
    </row>
    <row r="673" spans="1:22" x14ac:dyDescent="0.2">
      <c r="A673" s="133">
        <v>10021</v>
      </c>
      <c r="B673" s="134">
        <v>18</v>
      </c>
      <c r="C673" s="134">
        <v>0</v>
      </c>
      <c r="D673" s="134">
        <v>3</v>
      </c>
      <c r="E673" s="134">
        <f>IF(AND($R673&gt;=30,$R673&lt;35),1,0)</f>
        <v>0</v>
      </c>
      <c r="F673" s="137">
        <v>3481.8700000000003</v>
      </c>
      <c r="G673" s="32"/>
      <c r="H673" s="32"/>
      <c r="I673" s="134">
        <v>1</v>
      </c>
      <c r="J673" s="135">
        <v>1</v>
      </c>
      <c r="K673" s="135">
        <v>0</v>
      </c>
      <c r="L673" s="135">
        <v>0</v>
      </c>
      <c r="N673" s="134">
        <v>165.4</v>
      </c>
      <c r="O673" s="134">
        <f t="shared" si="20"/>
        <v>1.6540000000000001</v>
      </c>
      <c r="P673" s="134">
        <v>136.29999999999998</v>
      </c>
      <c r="Q673" s="134">
        <f t="shared" si="21"/>
        <v>61.824640030999994</v>
      </c>
      <c r="R673" s="136">
        <f>Q673/(O673^2)</f>
        <v>22.599070967527325</v>
      </c>
      <c r="T673" s="134">
        <f>IF(AND($R673&gt;=35,$R673&lt;40),1,0)</f>
        <v>0</v>
      </c>
      <c r="U673" s="134">
        <f>IF($R673&gt;40,1,0)</f>
        <v>0</v>
      </c>
      <c r="V673" s="134">
        <f>E673+T673+U673</f>
        <v>0</v>
      </c>
    </row>
    <row r="674" spans="1:22" x14ac:dyDescent="0.2">
      <c r="A674" s="128">
        <v>10028</v>
      </c>
      <c r="B674" s="129">
        <v>57</v>
      </c>
      <c r="C674" s="129">
        <v>0</v>
      </c>
      <c r="D674" s="129">
        <v>1</v>
      </c>
      <c r="E674" s="129">
        <f>IF(AND($R674&gt;=30,$R674&lt;35),1,0)</f>
        <v>0</v>
      </c>
      <c r="F674" s="132">
        <v>11945.14</v>
      </c>
      <c r="G674" s="32"/>
      <c r="H674" s="32"/>
      <c r="I674" s="129">
        <v>1</v>
      </c>
      <c r="J674" s="130">
        <v>0</v>
      </c>
      <c r="K674" s="130">
        <v>0</v>
      </c>
      <c r="L674" s="130">
        <v>0</v>
      </c>
      <c r="N674" s="129">
        <v>163.1</v>
      </c>
      <c r="O674" s="129">
        <f t="shared" si="20"/>
        <v>1.631</v>
      </c>
      <c r="P674" s="129">
        <v>170</v>
      </c>
      <c r="Q674" s="129">
        <f t="shared" si="21"/>
        <v>77.110702900000007</v>
      </c>
      <c r="R674" s="131">
        <f>Q674/(O674^2)</f>
        <v>28.987231562300178</v>
      </c>
      <c r="T674" s="129">
        <f>IF(AND($R674&gt;=35,$R674&lt;40),1,0)</f>
        <v>0</v>
      </c>
      <c r="U674" s="129">
        <f>IF($R674&gt;40,1,0)</f>
        <v>0</v>
      </c>
      <c r="V674" s="129">
        <f>E674+T674+U674</f>
        <v>0</v>
      </c>
    </row>
    <row r="675" spans="1:22" x14ac:dyDescent="0.2">
      <c r="A675" s="133">
        <v>10030</v>
      </c>
      <c r="B675" s="134">
        <v>19</v>
      </c>
      <c r="C675" s="134">
        <v>0</v>
      </c>
      <c r="D675" s="134">
        <v>0</v>
      </c>
      <c r="E675" s="134">
        <f>IF(AND($R675&gt;=30,$R675&lt;35),1,0)</f>
        <v>0</v>
      </c>
      <c r="F675" s="137">
        <v>1639.57</v>
      </c>
      <c r="G675" s="32"/>
      <c r="H675" s="32"/>
      <c r="I675" s="134">
        <v>1</v>
      </c>
      <c r="J675" s="135">
        <v>0</v>
      </c>
      <c r="K675" s="135">
        <v>0</v>
      </c>
      <c r="L675" s="135">
        <v>0</v>
      </c>
      <c r="N675" s="134">
        <v>164.7</v>
      </c>
      <c r="O675" s="134">
        <f t="shared" si="20"/>
        <v>1.6469999999999998</v>
      </c>
      <c r="P675" s="134">
        <v>123.19999999999999</v>
      </c>
      <c r="Q675" s="134">
        <f t="shared" si="21"/>
        <v>55.882579983999996</v>
      </c>
      <c r="R675" s="136">
        <f>Q675/(O675^2)</f>
        <v>20.601044965935014</v>
      </c>
      <c r="T675" s="134">
        <f>IF(AND($R675&gt;=35,$R675&lt;40),1,0)</f>
        <v>0</v>
      </c>
      <c r="U675" s="134">
        <f>IF($R675&gt;40,1,0)</f>
        <v>0</v>
      </c>
      <c r="V675" s="134">
        <f>E675+T675+U675</f>
        <v>0</v>
      </c>
    </row>
    <row r="676" spans="1:22" x14ac:dyDescent="0.2">
      <c r="A676" s="128">
        <v>10031</v>
      </c>
      <c r="B676" s="129">
        <v>24</v>
      </c>
      <c r="C676" s="129">
        <v>1</v>
      </c>
      <c r="D676" s="129">
        <v>0</v>
      </c>
      <c r="E676" s="129">
        <f>IF(AND($R676&gt;=30,$R676&lt;35),1,0)</f>
        <v>0</v>
      </c>
      <c r="F676" s="132">
        <v>35147.53</v>
      </c>
      <c r="G676" s="32"/>
      <c r="H676" s="32"/>
      <c r="I676" s="129">
        <v>1</v>
      </c>
      <c r="J676" s="130">
        <v>1</v>
      </c>
      <c r="K676" s="130">
        <v>0</v>
      </c>
      <c r="L676" s="130">
        <v>0</v>
      </c>
      <c r="N676" s="129">
        <v>170.1</v>
      </c>
      <c r="O676" s="129">
        <f t="shared" si="20"/>
        <v>1.7009999999999998</v>
      </c>
      <c r="P676" s="129">
        <v>184.29999999999998</v>
      </c>
      <c r="Q676" s="129">
        <f t="shared" si="21"/>
        <v>83.597073791</v>
      </c>
      <c r="R676" s="131">
        <f>Q676/(O676^2)</f>
        <v>28.892322146498191</v>
      </c>
      <c r="T676" s="129">
        <f>IF(AND($R676&gt;=35,$R676&lt;40),1,0)</f>
        <v>0</v>
      </c>
      <c r="U676" s="129">
        <f>IF($R676&gt;40,1,0)</f>
        <v>0</v>
      </c>
      <c r="V676" s="129">
        <f>E676+T676+U676</f>
        <v>0</v>
      </c>
    </row>
    <row r="677" spans="1:22" x14ac:dyDescent="0.2">
      <c r="A677" s="133">
        <v>10032</v>
      </c>
      <c r="B677" s="134">
        <v>52</v>
      </c>
      <c r="C677" s="134">
        <v>0</v>
      </c>
      <c r="D677" s="134">
        <v>0</v>
      </c>
      <c r="E677" s="134">
        <f>IF(AND($R677&gt;=30,$R677&lt;35),1,0)</f>
        <v>0</v>
      </c>
      <c r="F677" s="137">
        <v>9144.57</v>
      </c>
      <c r="G677" s="32"/>
      <c r="H677" s="32"/>
      <c r="I677" s="134">
        <v>1</v>
      </c>
      <c r="J677" s="135">
        <v>0</v>
      </c>
      <c r="K677" s="135">
        <v>1</v>
      </c>
      <c r="L677" s="135">
        <v>0</v>
      </c>
      <c r="N677" s="134">
        <v>178.6</v>
      </c>
      <c r="O677" s="134">
        <f t="shared" si="20"/>
        <v>1.786</v>
      </c>
      <c r="P677" s="134">
        <v>272.90000000000003</v>
      </c>
      <c r="Q677" s="134">
        <f t="shared" si="21"/>
        <v>123.78535777300002</v>
      </c>
      <c r="R677" s="136">
        <f>Q677/(O677^2)</f>
        <v>38.806669070059655</v>
      </c>
      <c r="T677" s="134">
        <f>IF(AND($R677&gt;=35,$R677&lt;40),1,0)</f>
        <v>1</v>
      </c>
      <c r="U677" s="134">
        <f>IF($R677&gt;40,1,0)</f>
        <v>0</v>
      </c>
      <c r="V677" s="134">
        <f>E677+T677+U677</f>
        <v>1</v>
      </c>
    </row>
    <row r="678" spans="1:22" x14ac:dyDescent="0.2">
      <c r="A678" s="128">
        <v>10033</v>
      </c>
      <c r="B678" s="129">
        <v>38</v>
      </c>
      <c r="C678" s="129">
        <v>1</v>
      </c>
      <c r="D678" s="129">
        <v>0</v>
      </c>
      <c r="E678" s="129">
        <f>IF(AND($R678&gt;=30,$R678&lt;35),1,0)</f>
        <v>0</v>
      </c>
      <c r="F678" s="132">
        <v>15820.7</v>
      </c>
      <c r="G678" s="32"/>
      <c r="H678" s="32"/>
      <c r="I678" s="129">
        <v>1</v>
      </c>
      <c r="J678" s="130">
        <v>0</v>
      </c>
      <c r="K678" s="130">
        <v>1</v>
      </c>
      <c r="L678" s="130">
        <v>0</v>
      </c>
      <c r="N678" s="129">
        <v>181.7</v>
      </c>
      <c r="O678" s="129">
        <f t="shared" si="20"/>
        <v>1.8169999999999999</v>
      </c>
      <c r="P678" s="129">
        <v>263.20000000000005</v>
      </c>
      <c r="Q678" s="129">
        <f t="shared" si="21"/>
        <v>119.38551178400003</v>
      </c>
      <c r="R678" s="131">
        <f>Q678/(O678^2)</f>
        <v>36.161111481516386</v>
      </c>
      <c r="T678" s="129">
        <f>IF(AND($R678&gt;=35,$R678&lt;40),1,0)</f>
        <v>1</v>
      </c>
      <c r="U678" s="129">
        <f>IF($R678&gt;40,1,0)</f>
        <v>0</v>
      </c>
      <c r="V678" s="129">
        <f>E678+T678+U678</f>
        <v>1</v>
      </c>
    </row>
    <row r="679" spans="1:22" x14ac:dyDescent="0.2">
      <c r="A679" s="133">
        <v>10037</v>
      </c>
      <c r="B679" s="134">
        <v>62</v>
      </c>
      <c r="C679" s="134">
        <v>0</v>
      </c>
      <c r="D679" s="134">
        <v>1</v>
      </c>
      <c r="E679" s="134">
        <f>IF(AND($R679&gt;=30,$R679&lt;35),1,0)</f>
        <v>0</v>
      </c>
      <c r="F679" s="137">
        <v>27000.989999999998</v>
      </c>
      <c r="G679" s="32"/>
      <c r="H679" s="32"/>
      <c r="I679" s="134">
        <v>1</v>
      </c>
      <c r="J679" s="135">
        <v>0</v>
      </c>
      <c r="K679" s="135">
        <v>0</v>
      </c>
      <c r="L679" s="135">
        <v>1</v>
      </c>
      <c r="N679" s="134">
        <v>164.1</v>
      </c>
      <c r="O679" s="134">
        <f t="shared" si="20"/>
        <v>1.641</v>
      </c>
      <c r="P679" s="134">
        <v>214.1</v>
      </c>
      <c r="Q679" s="134">
        <f t="shared" si="21"/>
        <v>97.114126417000008</v>
      </c>
      <c r="R679" s="136">
        <f>Q679/(O679^2)</f>
        <v>36.063281822330808</v>
      </c>
      <c r="T679" s="134">
        <f>IF(AND($R679&gt;=35,$R679&lt;40),1,0)</f>
        <v>1</v>
      </c>
      <c r="U679" s="134">
        <f>IF($R679&gt;40,1,0)</f>
        <v>0</v>
      </c>
      <c r="V679" s="134">
        <f>E679+T679+U679</f>
        <v>1</v>
      </c>
    </row>
    <row r="680" spans="1:22" x14ac:dyDescent="0.2">
      <c r="A680" s="128">
        <v>10038</v>
      </c>
      <c r="B680" s="129">
        <v>60</v>
      </c>
      <c r="C680" s="129">
        <v>1</v>
      </c>
      <c r="D680" s="129">
        <v>0</v>
      </c>
      <c r="E680" s="129">
        <f>IF(AND($R680&gt;=30,$R680&lt;35),1,0)</f>
        <v>0</v>
      </c>
      <c r="F680" s="132">
        <v>48173.37</v>
      </c>
      <c r="G680" s="32"/>
      <c r="H680" s="32"/>
      <c r="I680" s="129">
        <v>1</v>
      </c>
      <c r="J680" s="130">
        <v>0</v>
      </c>
      <c r="K680" s="130">
        <v>1</v>
      </c>
      <c r="L680" s="130">
        <v>0</v>
      </c>
      <c r="N680" s="129">
        <v>175.1</v>
      </c>
      <c r="O680" s="129">
        <f t="shared" si="20"/>
        <v>1.7509999999999999</v>
      </c>
      <c r="P680" s="129">
        <v>266.10000000000002</v>
      </c>
      <c r="Q680" s="129">
        <f t="shared" si="21"/>
        <v>120.70092965700002</v>
      </c>
      <c r="R680" s="131">
        <f>Q680/(O680^2)</f>
        <v>39.367544125719476</v>
      </c>
      <c r="T680" s="129">
        <f>IF(AND($R680&gt;=35,$R680&lt;40),1,0)</f>
        <v>1</v>
      </c>
      <c r="U680" s="129">
        <f>IF($R680&gt;40,1,0)</f>
        <v>0</v>
      </c>
      <c r="V680" s="129">
        <f>E680+T680+U680</f>
        <v>1</v>
      </c>
    </row>
    <row r="681" spans="1:22" x14ac:dyDescent="0.2">
      <c r="A681" s="133">
        <v>10043</v>
      </c>
      <c r="B681" s="134">
        <v>18</v>
      </c>
      <c r="C681" s="134">
        <v>1</v>
      </c>
      <c r="D681" s="134">
        <v>0</v>
      </c>
      <c r="E681" s="134">
        <f>IF(AND($R681&gt;=30,$R681&lt;35),1,0)</f>
        <v>1</v>
      </c>
      <c r="F681" s="137">
        <v>34617.85</v>
      </c>
      <c r="G681" s="32"/>
      <c r="H681" s="32"/>
      <c r="I681" s="134">
        <v>1</v>
      </c>
      <c r="J681" s="135">
        <v>1</v>
      </c>
      <c r="K681" s="135">
        <v>0</v>
      </c>
      <c r="L681" s="135">
        <v>0</v>
      </c>
      <c r="N681" s="134">
        <v>177.7</v>
      </c>
      <c r="O681" s="134">
        <f t="shared" si="20"/>
        <v>1.7769999999999999</v>
      </c>
      <c r="P681" s="134">
        <v>212.2</v>
      </c>
      <c r="Q681" s="134">
        <f t="shared" si="21"/>
        <v>96.252300914000003</v>
      </c>
      <c r="R681" s="136">
        <f>Q681/(O681^2)</f>
        <v>30.481495059899064</v>
      </c>
      <c r="T681" s="134">
        <f>IF(AND($R681&gt;=35,$R681&lt;40),1,0)</f>
        <v>0</v>
      </c>
      <c r="U681" s="134">
        <f>IF($R681&gt;40,1,0)</f>
        <v>0</v>
      </c>
      <c r="V681" s="134">
        <f>E681+T681+U681</f>
        <v>1</v>
      </c>
    </row>
    <row r="682" spans="1:22" x14ac:dyDescent="0.2">
      <c r="A682" s="128">
        <v>10044</v>
      </c>
      <c r="B682" s="129">
        <v>27</v>
      </c>
      <c r="C682" s="129">
        <v>0</v>
      </c>
      <c r="D682" s="129">
        <v>0</v>
      </c>
      <c r="E682" s="129">
        <f>IF(AND($R682&gt;=30,$R682&lt;35),1,0)</f>
        <v>0</v>
      </c>
      <c r="F682" s="132">
        <v>2497.0400000000004</v>
      </c>
      <c r="G682" s="32"/>
      <c r="H682" s="32"/>
      <c r="I682" s="129">
        <v>1</v>
      </c>
      <c r="J682" s="130">
        <v>0</v>
      </c>
      <c r="K682" s="130">
        <v>0</v>
      </c>
      <c r="L682" s="130">
        <v>1</v>
      </c>
      <c r="N682" s="129">
        <v>157.6</v>
      </c>
      <c r="O682" s="129">
        <f t="shared" si="20"/>
        <v>1.5759999999999998</v>
      </c>
      <c r="P682" s="129">
        <v>146.1</v>
      </c>
      <c r="Q682" s="129">
        <f t="shared" si="21"/>
        <v>66.269845257</v>
      </c>
      <c r="R682" s="131">
        <f>Q682/(O682^2)</f>
        <v>26.681087689469589</v>
      </c>
      <c r="T682" s="129">
        <f>IF(AND($R682&gt;=35,$R682&lt;40),1,0)</f>
        <v>0</v>
      </c>
      <c r="U682" s="129">
        <f>IF($R682&gt;40,1,0)</f>
        <v>0</v>
      </c>
      <c r="V682" s="129">
        <f>E682+T682+U682</f>
        <v>0</v>
      </c>
    </row>
    <row r="683" spans="1:22" x14ac:dyDescent="0.2">
      <c r="A683" s="133">
        <v>10045</v>
      </c>
      <c r="B683" s="134">
        <v>52</v>
      </c>
      <c r="C683" s="134">
        <v>0</v>
      </c>
      <c r="D683" s="134">
        <v>1</v>
      </c>
      <c r="E683" s="134">
        <f>IF(AND($R683&gt;=30,$R683&lt;35),1,0)</f>
        <v>0</v>
      </c>
      <c r="F683" s="137">
        <v>9724.5300000000007</v>
      </c>
      <c r="G683" s="32"/>
      <c r="H683" s="32"/>
      <c r="I683" s="134">
        <v>1</v>
      </c>
      <c r="J683" s="135">
        <v>0</v>
      </c>
      <c r="K683" s="135">
        <v>1</v>
      </c>
      <c r="L683" s="135">
        <v>0</v>
      </c>
      <c r="N683" s="134">
        <v>186.6</v>
      </c>
      <c r="O683" s="134">
        <f t="shared" si="20"/>
        <v>1.8659999999999999</v>
      </c>
      <c r="P683" s="134">
        <v>194.1</v>
      </c>
      <c r="Q683" s="134">
        <f t="shared" si="21"/>
        <v>88.042279016999998</v>
      </c>
      <c r="R683" s="136">
        <f>Q683/(O683^2)</f>
        <v>25.28529338595893</v>
      </c>
      <c r="T683" s="134">
        <f>IF(AND($R683&gt;=35,$R683&lt;40),1,0)</f>
        <v>0</v>
      </c>
      <c r="U683" s="134">
        <f>IF($R683&gt;40,1,0)</f>
        <v>0</v>
      </c>
      <c r="V683" s="134">
        <f>E683+T683+U683</f>
        <v>0</v>
      </c>
    </row>
    <row r="684" spans="1:22" x14ac:dyDescent="0.2">
      <c r="A684" s="128">
        <v>10047</v>
      </c>
      <c r="B684" s="129">
        <v>62</v>
      </c>
      <c r="C684" s="129">
        <v>1</v>
      </c>
      <c r="D684" s="129">
        <v>0</v>
      </c>
      <c r="E684" s="129">
        <f>IF(AND($R684&gt;=30,$R684&lt;35),1,0)</f>
        <v>1</v>
      </c>
      <c r="F684" s="132">
        <v>45710.21</v>
      </c>
      <c r="G684" s="32"/>
      <c r="H684" s="32"/>
      <c r="I684" s="129">
        <v>1</v>
      </c>
      <c r="J684" s="130">
        <v>1</v>
      </c>
      <c r="K684" s="130">
        <v>0</v>
      </c>
      <c r="L684" s="130">
        <v>0</v>
      </c>
      <c r="N684" s="129">
        <v>184.1</v>
      </c>
      <c r="O684" s="129">
        <f t="shared" si="20"/>
        <v>1.841</v>
      </c>
      <c r="P684" s="129">
        <v>226.4</v>
      </c>
      <c r="Q684" s="129">
        <f t="shared" si="21"/>
        <v>102.69331256800001</v>
      </c>
      <c r="R684" s="131">
        <f>Q684/(O684^2)</f>
        <v>30.299438898102579</v>
      </c>
      <c r="T684" s="129">
        <f>IF(AND($R684&gt;=35,$R684&lt;40),1,0)</f>
        <v>0</v>
      </c>
      <c r="U684" s="129">
        <f>IF($R684&gt;40,1,0)</f>
        <v>0</v>
      </c>
      <c r="V684" s="129">
        <f>E684+T684+U684</f>
        <v>1</v>
      </c>
    </row>
    <row r="685" spans="1:22" x14ac:dyDescent="0.2">
      <c r="A685" s="133">
        <v>10049</v>
      </c>
      <c r="B685" s="134">
        <v>63</v>
      </c>
      <c r="C685" s="134">
        <v>0</v>
      </c>
      <c r="D685" s="134">
        <v>0</v>
      </c>
      <c r="E685" s="134">
        <f>IF(AND($R685&gt;=30,$R685&lt;35),1,0)</f>
        <v>0</v>
      </c>
      <c r="F685" s="137">
        <v>13974.460000000001</v>
      </c>
      <c r="G685" s="32"/>
      <c r="H685" s="32"/>
      <c r="I685" s="134">
        <v>1</v>
      </c>
      <c r="J685" s="135">
        <v>1</v>
      </c>
      <c r="K685" s="135">
        <v>0</v>
      </c>
      <c r="L685" s="135">
        <v>0</v>
      </c>
      <c r="N685" s="134">
        <v>158.29999999999998</v>
      </c>
      <c r="O685" s="134">
        <f t="shared" si="20"/>
        <v>1.5829999999999997</v>
      </c>
      <c r="P685" s="134">
        <v>142.79999999999998</v>
      </c>
      <c r="Q685" s="134">
        <f t="shared" si="21"/>
        <v>64.772990436000001</v>
      </c>
      <c r="R685" s="136">
        <f>Q685/(O685^2)</f>
        <v>25.848307900310036</v>
      </c>
      <c r="T685" s="134">
        <f>IF(AND($R685&gt;=35,$R685&lt;40),1,0)</f>
        <v>0</v>
      </c>
      <c r="U685" s="134">
        <f>IF($R685&gt;40,1,0)</f>
        <v>0</v>
      </c>
      <c r="V685" s="134">
        <f>E685+T685+U685</f>
        <v>0</v>
      </c>
    </row>
    <row r="686" spans="1:22" x14ac:dyDescent="0.2">
      <c r="A686" s="128">
        <v>10051</v>
      </c>
      <c r="B686" s="129">
        <v>50</v>
      </c>
      <c r="C686" s="129">
        <v>0</v>
      </c>
      <c r="D686" s="129">
        <v>1</v>
      </c>
      <c r="E686" s="129">
        <f>IF(AND($R686&gt;=30,$R686&lt;35),1,0)</f>
        <v>1</v>
      </c>
      <c r="F686" s="132">
        <v>9617.67</v>
      </c>
      <c r="G686" s="32"/>
      <c r="H686" s="32"/>
      <c r="I686" s="129">
        <v>1</v>
      </c>
      <c r="J686" s="130">
        <v>1</v>
      </c>
      <c r="K686" s="130">
        <v>0</v>
      </c>
      <c r="L686" s="130">
        <v>0</v>
      </c>
      <c r="N686" s="129">
        <v>171.29999999999998</v>
      </c>
      <c r="O686" s="129">
        <f t="shared" si="20"/>
        <v>1.7129999999999999</v>
      </c>
      <c r="P686" s="129">
        <v>215.5</v>
      </c>
      <c r="Q686" s="129">
        <f t="shared" si="21"/>
        <v>97.749155735000002</v>
      </c>
      <c r="R686" s="131">
        <f>Q686/(O686^2)</f>
        <v>33.311814476979556</v>
      </c>
      <c r="T686" s="129">
        <f>IF(AND($R686&gt;=35,$R686&lt;40),1,0)</f>
        <v>0</v>
      </c>
      <c r="U686" s="129">
        <f>IF($R686&gt;40,1,0)</f>
        <v>0</v>
      </c>
      <c r="V686" s="129">
        <f>E686+T686+U686</f>
        <v>1</v>
      </c>
    </row>
    <row r="687" spans="1:22" x14ac:dyDescent="0.2">
      <c r="A687" s="133">
        <v>10055</v>
      </c>
      <c r="B687" s="134">
        <v>18</v>
      </c>
      <c r="C687" s="134">
        <v>1</v>
      </c>
      <c r="D687" s="134">
        <v>2</v>
      </c>
      <c r="E687" s="134">
        <f>IF(AND($R687&gt;=30,$R687&lt;35),1,0)</f>
        <v>0</v>
      </c>
      <c r="F687" s="137">
        <v>12829.460000000001</v>
      </c>
      <c r="G687" s="32"/>
      <c r="H687" s="32"/>
      <c r="I687" s="134">
        <v>1</v>
      </c>
      <c r="J687" s="135">
        <v>1</v>
      </c>
      <c r="K687" s="135">
        <v>0</v>
      </c>
      <c r="L687" s="135">
        <v>0</v>
      </c>
      <c r="N687" s="134">
        <v>188.5</v>
      </c>
      <c r="O687" s="134">
        <f t="shared" si="20"/>
        <v>1.885</v>
      </c>
      <c r="P687" s="134">
        <v>174.7</v>
      </c>
      <c r="Q687" s="134">
        <f t="shared" si="21"/>
        <v>79.242587039</v>
      </c>
      <c r="R687" s="136">
        <f>Q687/(O687^2)</f>
        <v>22.301595603712123</v>
      </c>
      <c r="T687" s="134">
        <f>IF(AND($R687&gt;=35,$R687&lt;40),1,0)</f>
        <v>0</v>
      </c>
      <c r="U687" s="134">
        <f>IF($R687&gt;40,1,0)</f>
        <v>0</v>
      </c>
      <c r="V687" s="134">
        <f>E687+T687+U687</f>
        <v>0</v>
      </c>
    </row>
    <row r="688" spans="1:22" x14ac:dyDescent="0.2">
      <c r="A688" s="128">
        <v>10056</v>
      </c>
      <c r="B688" s="129">
        <v>39</v>
      </c>
      <c r="C688" s="129">
        <v>1</v>
      </c>
      <c r="D688" s="129">
        <v>1</v>
      </c>
      <c r="E688" s="129">
        <f>IF(AND($R688&gt;=30,$R688&lt;35),1,0)</f>
        <v>0</v>
      </c>
      <c r="F688" s="132">
        <v>21082.16</v>
      </c>
      <c r="G688" s="32"/>
      <c r="H688" s="32"/>
      <c r="I688" s="129">
        <v>1</v>
      </c>
      <c r="J688" s="130">
        <v>0</v>
      </c>
      <c r="K688" s="130">
        <v>1</v>
      </c>
      <c r="L688" s="130">
        <v>0</v>
      </c>
      <c r="N688" s="129">
        <v>180</v>
      </c>
      <c r="O688" s="129">
        <f t="shared" si="20"/>
        <v>1.8</v>
      </c>
      <c r="P688" s="129">
        <v>375.3</v>
      </c>
      <c r="Q688" s="129">
        <f t="shared" si="21"/>
        <v>170.23321646100001</v>
      </c>
      <c r="R688" s="131">
        <f>Q688/(O688^2)</f>
        <v>52.541116191666667</v>
      </c>
      <c r="T688" s="129">
        <f>IF(AND($R688&gt;=35,$R688&lt;40),1,0)</f>
        <v>0</v>
      </c>
      <c r="U688" s="129">
        <f>IF($R688&gt;40,1,0)</f>
        <v>1</v>
      </c>
      <c r="V688" s="129">
        <f>E688+T688+U688</f>
        <v>1</v>
      </c>
    </row>
    <row r="689" spans="1:22" x14ac:dyDescent="0.2">
      <c r="A689" s="133">
        <v>10057</v>
      </c>
      <c r="B689" s="134">
        <v>20</v>
      </c>
      <c r="C689" s="134">
        <v>0</v>
      </c>
      <c r="D689" s="134">
        <v>5</v>
      </c>
      <c r="E689" s="134">
        <f>IF(AND($R689&gt;=30,$R689&lt;35),1,0)</f>
        <v>0</v>
      </c>
      <c r="F689" s="137">
        <v>4915.0600000000004</v>
      </c>
      <c r="G689" s="32"/>
      <c r="H689" s="32"/>
      <c r="I689" s="134">
        <v>1</v>
      </c>
      <c r="J689" s="135">
        <v>1</v>
      </c>
      <c r="K689" s="135">
        <v>0</v>
      </c>
      <c r="L689" s="135">
        <v>0</v>
      </c>
      <c r="N689" s="134">
        <v>165.5</v>
      </c>
      <c r="O689" s="134">
        <f t="shared" si="20"/>
        <v>1.655</v>
      </c>
      <c r="P689" s="134">
        <v>136</v>
      </c>
      <c r="Q689" s="134">
        <f t="shared" si="21"/>
        <v>61.688562320000003</v>
      </c>
      <c r="R689" s="136">
        <f>Q689/(O689^2)</f>
        <v>22.522088086089028</v>
      </c>
      <c r="T689" s="134">
        <f>IF(AND($R689&gt;=35,$R689&lt;40),1,0)</f>
        <v>0</v>
      </c>
      <c r="U689" s="134">
        <f>IF($R689&gt;40,1,0)</f>
        <v>0</v>
      </c>
      <c r="V689" s="134">
        <f>E689+T689+U689</f>
        <v>0</v>
      </c>
    </row>
    <row r="690" spans="1:22" x14ac:dyDescent="0.2">
      <c r="A690" s="128">
        <v>10059</v>
      </c>
      <c r="B690" s="129">
        <v>54</v>
      </c>
      <c r="C690" s="129">
        <v>1</v>
      </c>
      <c r="D690" s="129">
        <v>3</v>
      </c>
      <c r="E690" s="129">
        <f>IF(AND($R690&gt;=30,$R690&lt;35),1,0)</f>
        <v>0</v>
      </c>
      <c r="F690" s="132">
        <v>25382.3</v>
      </c>
      <c r="G690" s="32"/>
      <c r="H690" s="32"/>
      <c r="I690" s="129">
        <v>1</v>
      </c>
      <c r="J690" s="130">
        <v>0</v>
      </c>
      <c r="K690" s="130">
        <v>1</v>
      </c>
      <c r="L690" s="130">
        <v>0</v>
      </c>
      <c r="N690" s="129">
        <v>173.4</v>
      </c>
      <c r="O690" s="129">
        <f t="shared" si="20"/>
        <v>1.734</v>
      </c>
      <c r="P690" s="129">
        <v>252.9</v>
      </c>
      <c r="Q690" s="129">
        <f t="shared" si="21"/>
        <v>114.71351037300001</v>
      </c>
      <c r="R690" s="131">
        <f>Q690/(O690^2)</f>
        <v>38.151918670154814</v>
      </c>
      <c r="T690" s="129">
        <f>IF(AND($R690&gt;=35,$R690&lt;40),1,0)</f>
        <v>1</v>
      </c>
      <c r="U690" s="129">
        <f>IF($R690&gt;40,1,0)</f>
        <v>0</v>
      </c>
      <c r="V690" s="129">
        <f>E690+T690+U690</f>
        <v>1</v>
      </c>
    </row>
    <row r="691" spans="1:22" x14ac:dyDescent="0.2">
      <c r="A691" s="133">
        <v>10062</v>
      </c>
      <c r="B691" s="134">
        <v>27</v>
      </c>
      <c r="C691" s="134">
        <v>0</v>
      </c>
      <c r="D691" s="134">
        <v>0</v>
      </c>
      <c r="E691" s="134">
        <f>IF(AND($R691&gt;=30,$R691&lt;35),1,0)</f>
        <v>0</v>
      </c>
      <c r="F691" s="137">
        <v>2483.7400000000002</v>
      </c>
      <c r="G691" s="32"/>
      <c r="H691" s="32"/>
      <c r="I691" s="134">
        <v>1</v>
      </c>
      <c r="J691" s="135">
        <v>0</v>
      </c>
      <c r="K691" s="135">
        <v>0</v>
      </c>
      <c r="L691" s="135">
        <v>1</v>
      </c>
      <c r="N691" s="134">
        <v>151.5</v>
      </c>
      <c r="O691" s="134">
        <f t="shared" si="20"/>
        <v>1.5149999999999999</v>
      </c>
      <c r="P691" s="134">
        <v>191.79999999999998</v>
      </c>
      <c r="Q691" s="134">
        <f t="shared" si="21"/>
        <v>86.999016565999995</v>
      </c>
      <c r="R691" s="136">
        <f>Q691/(O691^2)</f>
        <v>37.904352107527586</v>
      </c>
      <c r="T691" s="134">
        <f>IF(AND($R691&gt;=35,$R691&lt;40),1,0)</f>
        <v>1</v>
      </c>
      <c r="U691" s="134">
        <f>IF($R691&gt;40,1,0)</f>
        <v>0</v>
      </c>
      <c r="V691" s="134">
        <f>E691+T691+U691</f>
        <v>1</v>
      </c>
    </row>
    <row r="692" spans="1:22" x14ac:dyDescent="0.2">
      <c r="A692" s="128">
        <v>10067</v>
      </c>
      <c r="B692" s="129">
        <v>29</v>
      </c>
      <c r="C692" s="129">
        <v>0</v>
      </c>
      <c r="D692" s="129">
        <v>2</v>
      </c>
      <c r="E692" s="129">
        <f>IF(AND($R692&gt;=30,$R692&lt;35),1,0)</f>
        <v>0</v>
      </c>
      <c r="F692" s="132">
        <v>4433.92</v>
      </c>
      <c r="G692" s="32"/>
      <c r="H692" s="32"/>
      <c r="I692" s="129">
        <v>1</v>
      </c>
      <c r="J692" s="130">
        <v>0</v>
      </c>
      <c r="K692" s="130">
        <v>0</v>
      </c>
      <c r="L692" s="130">
        <v>0</v>
      </c>
      <c r="N692" s="129">
        <v>178</v>
      </c>
      <c r="O692" s="129">
        <f t="shared" si="20"/>
        <v>1.78</v>
      </c>
      <c r="P692" s="129">
        <v>184.4</v>
      </c>
      <c r="Q692" s="129">
        <f t="shared" si="21"/>
        <v>83.642433028000013</v>
      </c>
      <c r="R692" s="131">
        <f>Q692/(O692^2)</f>
        <v>26.398949952026264</v>
      </c>
      <c r="T692" s="129">
        <f>IF(AND($R692&gt;=35,$R692&lt;40),1,0)</f>
        <v>0</v>
      </c>
      <c r="U692" s="129">
        <f>IF($R692&gt;40,1,0)</f>
        <v>0</v>
      </c>
      <c r="V692" s="129">
        <f>E692+T692+U692</f>
        <v>0</v>
      </c>
    </row>
    <row r="693" spans="1:22" x14ac:dyDescent="0.2">
      <c r="A693" s="133">
        <v>10068</v>
      </c>
      <c r="B693" s="134">
        <v>38</v>
      </c>
      <c r="C693" s="134">
        <v>0</v>
      </c>
      <c r="D693" s="134">
        <v>1</v>
      </c>
      <c r="E693" s="134">
        <f>IF(AND($R693&gt;=30,$R693&lt;35),1,0)</f>
        <v>0</v>
      </c>
      <c r="F693" s="137">
        <v>5855.91</v>
      </c>
      <c r="G693" s="32"/>
      <c r="H693" s="32"/>
      <c r="I693" s="134">
        <v>1</v>
      </c>
      <c r="J693" s="135">
        <v>0</v>
      </c>
      <c r="K693" s="135">
        <v>0</v>
      </c>
      <c r="L693" s="135">
        <v>0</v>
      </c>
      <c r="N693" s="134">
        <v>163.9</v>
      </c>
      <c r="O693" s="134">
        <f t="shared" si="20"/>
        <v>1.639</v>
      </c>
      <c r="P693" s="134">
        <v>127.6</v>
      </c>
      <c r="Q693" s="134">
        <f t="shared" si="21"/>
        <v>57.878386411999998</v>
      </c>
      <c r="R693" s="136">
        <f>Q693/(O693^2)</f>
        <v>21.545595783973695</v>
      </c>
      <c r="T693" s="134">
        <f>IF(AND($R693&gt;=35,$R693&lt;40),1,0)</f>
        <v>0</v>
      </c>
      <c r="U693" s="134">
        <f>IF($R693&gt;40,1,0)</f>
        <v>0</v>
      </c>
      <c r="V693" s="134">
        <f>E693+T693+U693</f>
        <v>0</v>
      </c>
    </row>
    <row r="694" spans="1:22" x14ac:dyDescent="0.2">
      <c r="A694" s="128">
        <v>10070</v>
      </c>
      <c r="B694" s="129">
        <v>19</v>
      </c>
      <c r="C694" s="129">
        <v>0</v>
      </c>
      <c r="D694" s="129">
        <v>0</v>
      </c>
      <c r="E694" s="129">
        <f>IF(AND($R694&gt;=30,$R694&lt;35),1,0)</f>
        <v>0</v>
      </c>
      <c r="F694" s="132">
        <v>1621.35</v>
      </c>
      <c r="G694" s="32"/>
      <c r="H694" s="32"/>
      <c r="I694" s="129">
        <v>1</v>
      </c>
      <c r="J694" s="130">
        <v>0</v>
      </c>
      <c r="K694" s="130">
        <v>0</v>
      </c>
      <c r="L694" s="130">
        <v>0</v>
      </c>
      <c r="N694" s="129">
        <v>162.4</v>
      </c>
      <c r="O694" s="129">
        <f t="shared" si="20"/>
        <v>1.6240000000000001</v>
      </c>
      <c r="P694" s="129">
        <v>217.6</v>
      </c>
      <c r="Q694" s="129">
        <f t="shared" si="21"/>
        <v>98.701699712000007</v>
      </c>
      <c r="R694" s="131">
        <f>Q694/(O694^2)</f>
        <v>37.424204858162049</v>
      </c>
      <c r="T694" s="129">
        <f>IF(AND($R694&gt;=35,$R694&lt;40),1,0)</f>
        <v>1</v>
      </c>
      <c r="U694" s="129">
        <f>IF($R694&gt;40,1,0)</f>
        <v>0</v>
      </c>
      <c r="V694" s="129">
        <f>E694+T694+U694</f>
        <v>1</v>
      </c>
    </row>
    <row r="695" spans="1:22" x14ac:dyDescent="0.2">
      <c r="A695" s="133">
        <v>10073</v>
      </c>
      <c r="B695" s="134">
        <v>29</v>
      </c>
      <c r="C695" s="134">
        <v>0</v>
      </c>
      <c r="D695" s="134">
        <v>1</v>
      </c>
      <c r="E695" s="134">
        <f>IF(AND($R695&gt;=30,$R695&lt;35),1,0)</f>
        <v>0</v>
      </c>
      <c r="F695" s="137">
        <v>4040.5600000000004</v>
      </c>
      <c r="G695" s="32"/>
      <c r="H695" s="32"/>
      <c r="I695" s="134">
        <v>1</v>
      </c>
      <c r="J695" s="135">
        <v>1</v>
      </c>
      <c r="K695" s="135">
        <v>0</v>
      </c>
      <c r="L695" s="135">
        <v>0</v>
      </c>
      <c r="N695" s="134">
        <v>164.29999999999998</v>
      </c>
      <c r="O695" s="134">
        <f t="shared" si="20"/>
        <v>1.6429999999999998</v>
      </c>
      <c r="P695" s="134">
        <v>245.79999999999998</v>
      </c>
      <c r="Q695" s="134">
        <f t="shared" si="21"/>
        <v>111.49300454599999</v>
      </c>
      <c r="R695" s="136">
        <f>Q695/(O695^2)</f>
        <v>41.302134082177517</v>
      </c>
      <c r="T695" s="134">
        <f>IF(AND($R695&gt;=35,$R695&lt;40),1,0)</f>
        <v>0</v>
      </c>
      <c r="U695" s="134">
        <f>IF($R695&gt;40,1,0)</f>
        <v>1</v>
      </c>
      <c r="V695" s="134">
        <f>E695+T695+U695</f>
        <v>1</v>
      </c>
    </row>
    <row r="696" spans="1:22" x14ac:dyDescent="0.2">
      <c r="A696" s="128">
        <v>10078</v>
      </c>
      <c r="B696" s="129">
        <v>62</v>
      </c>
      <c r="C696" s="129">
        <v>1</v>
      </c>
      <c r="D696" s="129">
        <v>0</v>
      </c>
      <c r="E696" s="129">
        <f>IF(AND($R696&gt;=30,$R696&lt;35),1,0)</f>
        <v>0</v>
      </c>
      <c r="F696" s="132">
        <v>28101.34</v>
      </c>
      <c r="G696" s="32"/>
      <c r="H696" s="32"/>
      <c r="I696" s="129">
        <v>1</v>
      </c>
      <c r="J696" s="130">
        <v>1</v>
      </c>
      <c r="K696" s="130">
        <v>0</v>
      </c>
      <c r="L696" s="130">
        <v>0</v>
      </c>
      <c r="N696" s="129">
        <v>174.6</v>
      </c>
      <c r="O696" s="129">
        <f t="shared" si="20"/>
        <v>1.746</v>
      </c>
      <c r="P696" s="129">
        <v>190.9</v>
      </c>
      <c r="Q696" s="129">
        <f t="shared" si="21"/>
        <v>86.590783433000013</v>
      </c>
      <c r="R696" s="131">
        <f>Q696/(O696^2)</f>
        <v>28.40424109074711</v>
      </c>
      <c r="T696" s="129">
        <f>IF(AND($R696&gt;=35,$R696&lt;40),1,0)</f>
        <v>0</v>
      </c>
      <c r="U696" s="129">
        <f>IF($R696&gt;40,1,0)</f>
        <v>0</v>
      </c>
      <c r="V696" s="129">
        <f>E696+T696+U696</f>
        <v>0</v>
      </c>
    </row>
    <row r="697" spans="1:22" x14ac:dyDescent="0.2">
      <c r="A697" s="133">
        <v>10079</v>
      </c>
      <c r="B697" s="134">
        <v>31</v>
      </c>
      <c r="C697" s="134">
        <v>0</v>
      </c>
      <c r="D697" s="134">
        <v>1</v>
      </c>
      <c r="E697" s="134">
        <f>IF(AND($R697&gt;=30,$R697&lt;35),1,0)</f>
        <v>0</v>
      </c>
      <c r="F697" s="137">
        <v>4243.6000000000004</v>
      </c>
      <c r="G697" s="32"/>
      <c r="H697" s="32"/>
      <c r="I697" s="134">
        <v>1</v>
      </c>
      <c r="J697" s="135">
        <v>0</v>
      </c>
      <c r="K697" s="135">
        <v>0</v>
      </c>
      <c r="L697" s="135">
        <v>0</v>
      </c>
      <c r="N697" s="134">
        <v>164.29999999999998</v>
      </c>
      <c r="O697" s="134">
        <f t="shared" si="20"/>
        <v>1.6429999999999998</v>
      </c>
      <c r="P697" s="134">
        <v>230.9</v>
      </c>
      <c r="Q697" s="134">
        <f t="shared" si="21"/>
        <v>104.734478233</v>
      </c>
      <c r="R697" s="136">
        <f>Q697/(O697^2)</f>
        <v>38.798465254576037</v>
      </c>
      <c r="T697" s="134">
        <f>IF(AND($R697&gt;=35,$R697&lt;40),1,0)</f>
        <v>1</v>
      </c>
      <c r="U697" s="134">
        <f>IF($R697&gt;40,1,0)</f>
        <v>0</v>
      </c>
      <c r="V697" s="134">
        <f>E697+T697+U697</f>
        <v>1</v>
      </c>
    </row>
    <row r="698" spans="1:22" x14ac:dyDescent="0.2">
      <c r="A698" s="128">
        <v>10081</v>
      </c>
      <c r="B698" s="129">
        <v>47</v>
      </c>
      <c r="C698" s="129">
        <v>0</v>
      </c>
      <c r="D698" s="129">
        <v>1</v>
      </c>
      <c r="E698" s="129">
        <f>IF(AND($R698&gt;=30,$R698&lt;35),1,0)</f>
        <v>0</v>
      </c>
      <c r="F698" s="132">
        <v>8083.92</v>
      </c>
      <c r="G698" s="32"/>
      <c r="H698" s="32"/>
      <c r="I698" s="129">
        <v>1</v>
      </c>
      <c r="J698" s="130">
        <v>0</v>
      </c>
      <c r="K698" s="130">
        <v>0</v>
      </c>
      <c r="L698" s="130">
        <v>1</v>
      </c>
      <c r="N698" s="129">
        <v>179.79999999999998</v>
      </c>
      <c r="O698" s="129">
        <f t="shared" si="20"/>
        <v>1.7979999999999998</v>
      </c>
      <c r="P698" s="129">
        <v>139.5</v>
      </c>
      <c r="Q698" s="129">
        <f t="shared" si="21"/>
        <v>63.276135615000001</v>
      </c>
      <c r="R698" s="131">
        <f>Q698/(O698^2)</f>
        <v>19.573143195504588</v>
      </c>
      <c r="T698" s="129">
        <f>IF(AND($R698&gt;=35,$R698&lt;40),1,0)</f>
        <v>0</v>
      </c>
      <c r="U698" s="129">
        <f>IF($R698&gt;40,1,0)</f>
        <v>0</v>
      </c>
      <c r="V698" s="129">
        <f>E698+T698+U698</f>
        <v>0</v>
      </c>
    </row>
    <row r="699" spans="1:22" x14ac:dyDescent="0.2">
      <c r="A699" s="133">
        <v>10082</v>
      </c>
      <c r="B699" s="134">
        <v>18</v>
      </c>
      <c r="C699" s="134">
        <v>0</v>
      </c>
      <c r="D699" s="134">
        <v>0</v>
      </c>
      <c r="E699" s="134">
        <f>IF(AND($R699&gt;=30,$R699&lt;35),1,0)</f>
        <v>0</v>
      </c>
      <c r="F699" s="137">
        <v>1704.71</v>
      </c>
      <c r="G699" s="32"/>
      <c r="H699" s="32"/>
      <c r="I699" s="134">
        <v>1</v>
      </c>
      <c r="J699" s="135">
        <v>1</v>
      </c>
      <c r="K699" s="135">
        <v>0</v>
      </c>
      <c r="L699" s="135">
        <v>0</v>
      </c>
      <c r="N699" s="134">
        <v>159.19999999999999</v>
      </c>
      <c r="O699" s="134">
        <f t="shared" si="20"/>
        <v>1.5919999999999999</v>
      </c>
      <c r="P699" s="134">
        <v>146.9</v>
      </c>
      <c r="Q699" s="134">
        <f t="shared" si="21"/>
        <v>66.632719153000011</v>
      </c>
      <c r="R699" s="136">
        <f>Q699/(O699^2)</f>
        <v>26.290655204808601</v>
      </c>
      <c r="T699" s="134">
        <f>IF(AND($R699&gt;=35,$R699&lt;40),1,0)</f>
        <v>0</v>
      </c>
      <c r="U699" s="134">
        <f>IF($R699&gt;40,1,0)</f>
        <v>0</v>
      </c>
      <c r="V699" s="134">
        <f>E699+T699+U699</f>
        <v>0</v>
      </c>
    </row>
    <row r="700" spans="1:22" x14ac:dyDescent="0.2">
      <c r="A700" s="128">
        <v>10083</v>
      </c>
      <c r="B700" s="129">
        <v>53</v>
      </c>
      <c r="C700" s="129">
        <v>0</v>
      </c>
      <c r="D700" s="129">
        <v>0</v>
      </c>
      <c r="E700" s="129">
        <f>IF(AND($R700&gt;=30,$R700&lt;35),1,0)</f>
        <v>0</v>
      </c>
      <c r="F700" s="132">
        <v>9863.48</v>
      </c>
      <c r="G700" s="32"/>
      <c r="H700" s="32"/>
      <c r="I700" s="129">
        <v>1</v>
      </c>
      <c r="J700" s="130">
        <v>0</v>
      </c>
      <c r="K700" s="130">
        <v>0</v>
      </c>
      <c r="L700" s="130">
        <v>0</v>
      </c>
      <c r="N700" s="129">
        <v>155.5</v>
      </c>
      <c r="O700" s="129">
        <f t="shared" si="20"/>
        <v>1.5549999999999999</v>
      </c>
      <c r="P700" s="129">
        <v>150.6</v>
      </c>
      <c r="Q700" s="129">
        <f t="shared" si="21"/>
        <v>68.311010921999994</v>
      </c>
      <c r="R700" s="131">
        <f>Q700/(O700^2)</f>
        <v>28.250746341332288</v>
      </c>
      <c r="T700" s="129">
        <f>IF(AND($R700&gt;=35,$R700&lt;40),1,0)</f>
        <v>0</v>
      </c>
      <c r="U700" s="129">
        <f>IF($R700&gt;40,1,0)</f>
        <v>0</v>
      </c>
      <c r="V700" s="129">
        <f>E700+T700+U700</f>
        <v>0</v>
      </c>
    </row>
    <row r="701" spans="1:22" x14ac:dyDescent="0.2">
      <c r="A701" s="133">
        <v>10084</v>
      </c>
      <c r="B701" s="134">
        <v>30</v>
      </c>
      <c r="C701" s="134">
        <v>1</v>
      </c>
      <c r="D701" s="134">
        <v>3</v>
      </c>
      <c r="E701" s="134">
        <f>IF(AND($R701&gt;=30,$R701&lt;35),1,0)</f>
        <v>0</v>
      </c>
      <c r="F701" s="137">
        <v>20745.989999999998</v>
      </c>
      <c r="G701" s="32"/>
      <c r="H701" s="32"/>
      <c r="I701" s="134">
        <v>1</v>
      </c>
      <c r="J701" s="135">
        <v>0</v>
      </c>
      <c r="K701" s="135">
        <v>0</v>
      </c>
      <c r="L701" s="135">
        <v>0</v>
      </c>
      <c r="N701" s="134">
        <v>170.7</v>
      </c>
      <c r="O701" s="134">
        <f t="shared" si="20"/>
        <v>1.7069999999999999</v>
      </c>
      <c r="P701" s="134">
        <v>239.4</v>
      </c>
      <c r="Q701" s="134">
        <f t="shared" si="21"/>
        <v>108.59001337800001</v>
      </c>
      <c r="R701" s="136">
        <f>Q701/(O701^2)</f>
        <v>37.266863649420415</v>
      </c>
      <c r="T701" s="134">
        <f>IF(AND($R701&gt;=35,$R701&lt;40),1,0)</f>
        <v>1</v>
      </c>
      <c r="U701" s="134">
        <f>IF($R701&gt;40,1,0)</f>
        <v>0</v>
      </c>
      <c r="V701" s="134">
        <f>E701+T701+U701</f>
        <v>1</v>
      </c>
    </row>
    <row r="702" spans="1:22" x14ac:dyDescent="0.2">
      <c r="A702" s="128">
        <v>10085</v>
      </c>
      <c r="B702" s="129">
        <v>18</v>
      </c>
      <c r="C702" s="129">
        <v>0</v>
      </c>
      <c r="D702" s="129">
        <v>0</v>
      </c>
      <c r="E702" s="129">
        <f>IF(AND($R702&gt;=30,$R702&lt;35),1,0)</f>
        <v>0</v>
      </c>
      <c r="F702" s="132">
        <v>1131.51</v>
      </c>
      <c r="G702" s="32"/>
      <c r="H702" s="32"/>
      <c r="I702" s="129">
        <v>1</v>
      </c>
      <c r="J702" s="130">
        <v>0</v>
      </c>
      <c r="K702" s="130">
        <v>0</v>
      </c>
      <c r="L702" s="130">
        <v>1</v>
      </c>
      <c r="N702" s="129">
        <v>166.5</v>
      </c>
      <c r="O702" s="129">
        <f t="shared" si="20"/>
        <v>1.665</v>
      </c>
      <c r="P702" s="129">
        <v>170.1</v>
      </c>
      <c r="Q702" s="129">
        <f t="shared" si="21"/>
        <v>77.156062137000006</v>
      </c>
      <c r="R702" s="131">
        <f>Q702/(O702^2)</f>
        <v>27.831818173849527</v>
      </c>
      <c r="T702" s="129">
        <f>IF(AND($R702&gt;=35,$R702&lt;40),1,0)</f>
        <v>0</v>
      </c>
      <c r="U702" s="129">
        <f>IF($R702&gt;40,1,0)</f>
        <v>0</v>
      </c>
      <c r="V702" s="129">
        <f>E702+T702+U702</f>
        <v>0</v>
      </c>
    </row>
    <row r="703" spans="1:22" x14ac:dyDescent="0.2">
      <c r="A703" s="133">
        <v>10101</v>
      </c>
      <c r="B703" s="134">
        <v>41</v>
      </c>
      <c r="C703" s="134">
        <v>0</v>
      </c>
      <c r="D703" s="134">
        <v>2</v>
      </c>
      <c r="E703" s="134">
        <f>IF(AND($R703&gt;=30,$R703&lt;35),1,0)</f>
        <v>1</v>
      </c>
      <c r="F703" s="137">
        <v>7261.75</v>
      </c>
      <c r="G703" s="32"/>
      <c r="H703" s="32"/>
      <c r="I703" s="134">
        <v>1</v>
      </c>
      <c r="J703" s="135">
        <v>0</v>
      </c>
      <c r="K703" s="135">
        <v>0</v>
      </c>
      <c r="L703" s="135">
        <v>0</v>
      </c>
      <c r="N703" s="134">
        <v>161.1</v>
      </c>
      <c r="O703" s="134">
        <f t="shared" si="20"/>
        <v>1.611</v>
      </c>
      <c r="P703" s="134">
        <v>172.2</v>
      </c>
      <c r="Q703" s="134">
        <f t="shared" si="21"/>
        <v>78.108606113999997</v>
      </c>
      <c r="R703" s="136">
        <f>Q703/(O703^2)</f>
        <v>30.095932685783378</v>
      </c>
      <c r="T703" s="134">
        <f>IF(AND($R703&gt;=35,$R703&lt;40),1,0)</f>
        <v>0</v>
      </c>
      <c r="U703" s="134">
        <f>IF($R703&gt;40,1,0)</f>
        <v>0</v>
      </c>
      <c r="V703" s="134">
        <f>E703+T703+U703</f>
        <v>1</v>
      </c>
    </row>
    <row r="704" spans="1:22" x14ac:dyDescent="0.2">
      <c r="A704" s="128">
        <v>10103</v>
      </c>
      <c r="B704" s="129">
        <v>27</v>
      </c>
      <c r="C704" s="129">
        <v>0</v>
      </c>
      <c r="D704" s="129">
        <v>0</v>
      </c>
      <c r="E704" s="129">
        <f>IF(AND($R704&gt;=30,$R704&lt;35),1,0)</f>
        <v>0</v>
      </c>
      <c r="F704" s="132">
        <v>2494.0300000000002</v>
      </c>
      <c r="G704" s="32"/>
      <c r="H704" s="32"/>
      <c r="I704" s="129">
        <v>1</v>
      </c>
      <c r="J704" s="130">
        <v>0</v>
      </c>
      <c r="K704" s="130">
        <v>1</v>
      </c>
      <c r="L704" s="130">
        <v>0</v>
      </c>
      <c r="N704" s="129">
        <v>176.79999999999998</v>
      </c>
      <c r="O704" s="129">
        <f t="shared" si="20"/>
        <v>1.7679999999999998</v>
      </c>
      <c r="P704" s="129">
        <v>182.6</v>
      </c>
      <c r="Q704" s="129">
        <f t="shared" si="21"/>
        <v>82.825966762000007</v>
      </c>
      <c r="R704" s="131">
        <f>Q704/(O704^2)</f>
        <v>26.49732254983007</v>
      </c>
      <c r="T704" s="129">
        <f>IF(AND($R704&gt;=35,$R704&lt;40),1,0)</f>
        <v>0</v>
      </c>
      <c r="U704" s="129">
        <f>IF($R704&gt;40,1,0)</f>
        <v>0</v>
      </c>
      <c r="V704" s="129">
        <f>E704+T704+U704</f>
        <v>0</v>
      </c>
    </row>
    <row r="705" spans="1:22" x14ac:dyDescent="0.2">
      <c r="A705" s="133">
        <v>10104</v>
      </c>
      <c r="B705" s="134">
        <v>55</v>
      </c>
      <c r="C705" s="134">
        <v>0</v>
      </c>
      <c r="D705" s="134">
        <v>0</v>
      </c>
      <c r="E705" s="134">
        <f>IF(AND($R705&gt;=30,$R705&lt;35),1,0)</f>
        <v>0</v>
      </c>
      <c r="F705" s="137">
        <v>10214.64</v>
      </c>
      <c r="G705" s="32"/>
      <c r="H705" s="32"/>
      <c r="I705" s="134">
        <v>1</v>
      </c>
      <c r="J705" s="135">
        <v>0</v>
      </c>
      <c r="K705" s="135">
        <v>1</v>
      </c>
      <c r="L705" s="135">
        <v>0</v>
      </c>
      <c r="N705" s="134">
        <v>180.6</v>
      </c>
      <c r="O705" s="134">
        <f t="shared" si="20"/>
        <v>1.806</v>
      </c>
      <c r="P705" s="134">
        <v>166.1</v>
      </c>
      <c r="Q705" s="134">
        <f t="shared" si="21"/>
        <v>75.341692656999996</v>
      </c>
      <c r="R705" s="136">
        <f>Q705/(O705^2)</f>
        <v>23.099356475400686</v>
      </c>
      <c r="T705" s="134">
        <f>IF(AND($R705&gt;=35,$R705&lt;40),1,0)</f>
        <v>0</v>
      </c>
      <c r="U705" s="134">
        <f>IF($R705&gt;40,1,0)</f>
        <v>0</v>
      </c>
      <c r="V705" s="134">
        <f>E705+T705+U705</f>
        <v>0</v>
      </c>
    </row>
    <row r="706" spans="1:22" x14ac:dyDescent="0.2">
      <c r="A706" s="128">
        <v>10106</v>
      </c>
      <c r="B706" s="129">
        <v>22</v>
      </c>
      <c r="C706" s="129">
        <v>0</v>
      </c>
      <c r="D706" s="129">
        <v>0</v>
      </c>
      <c r="E706" s="129">
        <f>IF(AND($R706&gt;=30,$R706&lt;35),1,0)</f>
        <v>0</v>
      </c>
      <c r="F706" s="132">
        <v>1682.6</v>
      </c>
      <c r="G706" s="32"/>
      <c r="H706" s="32"/>
      <c r="I706" s="129">
        <v>1</v>
      </c>
      <c r="J706" s="130">
        <v>0</v>
      </c>
      <c r="K706" s="130">
        <v>1</v>
      </c>
      <c r="L706" s="130">
        <v>0</v>
      </c>
      <c r="N706" s="129">
        <v>187.6</v>
      </c>
      <c r="O706" s="129">
        <f t="shared" ref="O706:O769" si="22">N706/100</f>
        <v>1.8759999999999999</v>
      </c>
      <c r="P706" s="129">
        <v>360.8</v>
      </c>
      <c r="Q706" s="129">
        <f t="shared" ref="Q706:Q769" si="23">P706*0.45359237</f>
        <v>163.65612709600001</v>
      </c>
      <c r="R706" s="131">
        <f>Q706/(O706^2)</f>
        <v>46.501461365878505</v>
      </c>
      <c r="T706" s="129">
        <f>IF(AND($R706&gt;=35,$R706&lt;40),1,0)</f>
        <v>0</v>
      </c>
      <c r="U706" s="129">
        <f>IF($R706&gt;40,1,0)</f>
        <v>1</v>
      </c>
      <c r="V706" s="129">
        <f>E706+T706+U706</f>
        <v>1</v>
      </c>
    </row>
    <row r="707" spans="1:22" x14ac:dyDescent="0.2">
      <c r="A707" s="133">
        <v>10108</v>
      </c>
      <c r="B707" s="134">
        <v>43</v>
      </c>
      <c r="C707" s="134">
        <v>1</v>
      </c>
      <c r="D707" s="134">
        <v>1</v>
      </c>
      <c r="E707" s="134">
        <f>IF(AND($R707&gt;=30,$R707&lt;35),1,0)</f>
        <v>1</v>
      </c>
      <c r="F707" s="137">
        <v>41034.230000000003</v>
      </c>
      <c r="G707" s="32"/>
      <c r="H707" s="32"/>
      <c r="I707" s="134">
        <v>1</v>
      </c>
      <c r="J707" s="135">
        <v>1</v>
      </c>
      <c r="K707" s="135">
        <v>0</v>
      </c>
      <c r="L707" s="135">
        <v>0</v>
      </c>
      <c r="N707" s="134">
        <v>189.2</v>
      </c>
      <c r="O707" s="134">
        <f t="shared" si="22"/>
        <v>1.8919999999999999</v>
      </c>
      <c r="P707" s="134">
        <v>243.1</v>
      </c>
      <c r="Q707" s="134">
        <f t="shared" si="23"/>
        <v>110.26830514700001</v>
      </c>
      <c r="R707" s="136">
        <f>Q707/(O707^2)</f>
        <v>30.804093665494864</v>
      </c>
      <c r="T707" s="134">
        <f>IF(AND($R707&gt;=35,$R707&lt;40),1,0)</f>
        <v>0</v>
      </c>
      <c r="U707" s="134">
        <f>IF($R707&gt;40,1,0)</f>
        <v>0</v>
      </c>
      <c r="V707" s="134">
        <f>E707+T707+U707</f>
        <v>1</v>
      </c>
    </row>
    <row r="708" spans="1:22" x14ac:dyDescent="0.2">
      <c r="A708" s="128">
        <v>10109</v>
      </c>
      <c r="B708" s="129">
        <v>19</v>
      </c>
      <c r="C708" s="129">
        <v>0</v>
      </c>
      <c r="D708" s="129">
        <v>1</v>
      </c>
      <c r="E708" s="129">
        <f>IF(AND($R708&gt;=30,$R708&lt;35),1,0)</f>
        <v>1</v>
      </c>
      <c r="F708" s="132">
        <v>2221.5700000000002</v>
      </c>
      <c r="G708" s="32"/>
      <c r="H708" s="32"/>
      <c r="I708" s="129">
        <v>1</v>
      </c>
      <c r="J708" s="130">
        <v>0</v>
      </c>
      <c r="K708" s="130">
        <v>0</v>
      </c>
      <c r="L708" s="130">
        <v>0</v>
      </c>
      <c r="N708" s="129">
        <v>160.6</v>
      </c>
      <c r="O708" s="129">
        <f t="shared" si="22"/>
        <v>1.6059999999999999</v>
      </c>
      <c r="P708" s="129">
        <v>174.4</v>
      </c>
      <c r="Q708" s="129">
        <f t="shared" si="23"/>
        <v>79.106509328000001</v>
      </c>
      <c r="R708" s="131">
        <f>Q708/(O708^2)</f>
        <v>30.670520002047127</v>
      </c>
      <c r="T708" s="129">
        <f>IF(AND($R708&gt;=35,$R708&lt;40),1,0)</f>
        <v>0</v>
      </c>
      <c r="U708" s="129">
        <f>IF($R708&gt;40,1,0)</f>
        <v>0</v>
      </c>
      <c r="V708" s="129">
        <f>E708+T708+U708</f>
        <v>1</v>
      </c>
    </row>
    <row r="709" spans="1:22" x14ac:dyDescent="0.2">
      <c r="A709" s="133">
        <v>10110</v>
      </c>
      <c r="B709" s="134">
        <v>24</v>
      </c>
      <c r="C709" s="134">
        <v>0</v>
      </c>
      <c r="D709" s="134">
        <v>0</v>
      </c>
      <c r="E709" s="134">
        <f>IF(AND($R709&gt;=30,$R709&lt;35),1,0)</f>
        <v>0</v>
      </c>
      <c r="F709" s="137">
        <v>1981.59</v>
      </c>
      <c r="G709" s="32"/>
      <c r="H709" s="32"/>
      <c r="I709" s="134">
        <v>1</v>
      </c>
      <c r="J709" s="135">
        <v>0</v>
      </c>
      <c r="K709" s="135">
        <v>0</v>
      </c>
      <c r="L709" s="135">
        <v>1</v>
      </c>
      <c r="N709" s="134">
        <v>165.4</v>
      </c>
      <c r="O709" s="134">
        <f t="shared" si="22"/>
        <v>1.6540000000000001</v>
      </c>
      <c r="P709" s="134">
        <v>278.5</v>
      </c>
      <c r="Q709" s="134">
        <f t="shared" si="23"/>
        <v>126.325475045</v>
      </c>
      <c r="R709" s="136">
        <f>Q709/(O709^2)</f>
        <v>46.176384918975501</v>
      </c>
      <c r="T709" s="134">
        <f>IF(AND($R709&gt;=35,$R709&lt;40),1,0)</f>
        <v>0</v>
      </c>
      <c r="U709" s="134">
        <f>IF($R709&gt;40,1,0)</f>
        <v>1</v>
      </c>
      <c r="V709" s="134">
        <f>E709+T709+U709</f>
        <v>1</v>
      </c>
    </row>
    <row r="710" spans="1:22" x14ac:dyDescent="0.2">
      <c r="A710" s="128">
        <v>10111</v>
      </c>
      <c r="B710" s="129">
        <v>33</v>
      </c>
      <c r="C710" s="129">
        <v>0</v>
      </c>
      <c r="D710" s="129">
        <v>0</v>
      </c>
      <c r="E710" s="129">
        <f>IF(AND($R710&gt;=30,$R710&lt;35),1,0)</f>
        <v>1</v>
      </c>
      <c r="F710" s="132">
        <v>12404.880000000001</v>
      </c>
      <c r="G710" s="32"/>
      <c r="H710" s="32"/>
      <c r="I710" s="129">
        <v>1</v>
      </c>
      <c r="J710" s="130">
        <v>1</v>
      </c>
      <c r="K710" s="130">
        <v>0</v>
      </c>
      <c r="L710" s="130">
        <v>0</v>
      </c>
      <c r="N710" s="129">
        <v>164.6</v>
      </c>
      <c r="O710" s="129">
        <f t="shared" si="22"/>
        <v>1.6459999999999999</v>
      </c>
      <c r="P710" s="129">
        <v>186.7</v>
      </c>
      <c r="Q710" s="129">
        <f t="shared" si="23"/>
        <v>84.685695479000003</v>
      </c>
      <c r="R710" s="131">
        <f>Q710/(O710^2)</f>
        <v>31.257223402142831</v>
      </c>
      <c r="T710" s="129">
        <f>IF(AND($R710&gt;=35,$R710&lt;40),1,0)</f>
        <v>0</v>
      </c>
      <c r="U710" s="129">
        <f>IF($R710&gt;40,1,0)</f>
        <v>0</v>
      </c>
      <c r="V710" s="129">
        <f>E710+T710+U710</f>
        <v>1</v>
      </c>
    </row>
    <row r="711" spans="1:22" x14ac:dyDescent="0.2">
      <c r="A711" s="133">
        <v>10114</v>
      </c>
      <c r="B711" s="134">
        <v>34</v>
      </c>
      <c r="C711" s="134">
        <v>0</v>
      </c>
      <c r="D711" s="134">
        <v>0</v>
      </c>
      <c r="E711" s="134">
        <f>IF(AND($R711&gt;=30,$R711&lt;35),1,0)</f>
        <v>0</v>
      </c>
      <c r="F711" s="137">
        <v>4500.34</v>
      </c>
      <c r="G711" s="32"/>
      <c r="H711" s="32"/>
      <c r="I711" s="134">
        <v>1</v>
      </c>
      <c r="J711" s="135">
        <v>1</v>
      </c>
      <c r="K711" s="135">
        <v>0</v>
      </c>
      <c r="L711" s="135">
        <v>0</v>
      </c>
      <c r="N711" s="134">
        <v>162.29999999999998</v>
      </c>
      <c r="O711" s="134">
        <f t="shared" si="22"/>
        <v>1.6229999999999998</v>
      </c>
      <c r="P711" s="134">
        <v>129.1</v>
      </c>
      <c r="Q711" s="134">
        <f t="shared" si="23"/>
        <v>58.558774966999998</v>
      </c>
      <c r="R711" s="136">
        <f>Q711/(O711^2)</f>
        <v>22.230792405003708</v>
      </c>
      <c r="T711" s="134">
        <f>IF(AND($R711&gt;=35,$R711&lt;40),1,0)</f>
        <v>0</v>
      </c>
      <c r="U711" s="134">
        <f>IF($R711&gt;40,1,0)</f>
        <v>0</v>
      </c>
      <c r="V711" s="134">
        <f>E711+T711+U711</f>
        <v>0</v>
      </c>
    </row>
    <row r="712" spans="1:22" x14ac:dyDescent="0.2">
      <c r="A712" s="128">
        <v>10115</v>
      </c>
      <c r="B712" s="129">
        <v>35</v>
      </c>
      <c r="C712" s="129">
        <v>0</v>
      </c>
      <c r="D712" s="129">
        <v>4</v>
      </c>
      <c r="E712" s="129">
        <f>IF(AND($R712&gt;=30,$R712&lt;35),1,0)</f>
        <v>1</v>
      </c>
      <c r="F712" s="132">
        <v>19496.719999999998</v>
      </c>
      <c r="G712" s="32"/>
      <c r="H712" s="32"/>
      <c r="I712" s="129">
        <v>1</v>
      </c>
      <c r="J712" s="130">
        <v>1</v>
      </c>
      <c r="K712" s="130">
        <v>0</v>
      </c>
      <c r="L712" s="130">
        <v>0</v>
      </c>
      <c r="N712" s="129">
        <v>159</v>
      </c>
      <c r="O712" s="129">
        <f t="shared" si="22"/>
        <v>1.59</v>
      </c>
      <c r="P712" s="129">
        <v>192.7</v>
      </c>
      <c r="Q712" s="129">
        <f t="shared" si="23"/>
        <v>87.407249699000005</v>
      </c>
      <c r="R712" s="131">
        <f>Q712/(O712^2)</f>
        <v>34.574284917131443</v>
      </c>
      <c r="T712" s="129">
        <f>IF(AND($R712&gt;=35,$R712&lt;40),1,0)</f>
        <v>0</v>
      </c>
      <c r="U712" s="129">
        <f>IF($R712&gt;40,1,0)</f>
        <v>0</v>
      </c>
      <c r="V712" s="129">
        <f>E712+T712+U712</f>
        <v>1</v>
      </c>
    </row>
    <row r="713" spans="1:22" x14ac:dyDescent="0.2">
      <c r="A713" s="133">
        <v>10116</v>
      </c>
      <c r="B713" s="134">
        <v>33</v>
      </c>
      <c r="C713" s="134">
        <v>0</v>
      </c>
      <c r="D713" s="134">
        <v>2</v>
      </c>
      <c r="E713" s="134">
        <f>IF(AND($R713&gt;=30,$R713&lt;35),1,0)</f>
        <v>0</v>
      </c>
      <c r="F713" s="137">
        <v>5261.47</v>
      </c>
      <c r="G713" s="32"/>
      <c r="H713" s="32"/>
      <c r="I713" s="134">
        <v>1</v>
      </c>
      <c r="J713" s="135">
        <v>0</v>
      </c>
      <c r="K713" s="135">
        <v>0</v>
      </c>
      <c r="L713" s="135">
        <v>0</v>
      </c>
      <c r="N713" s="134">
        <v>165.79999999999998</v>
      </c>
      <c r="O713" s="134">
        <f t="shared" si="22"/>
        <v>1.6579999999999999</v>
      </c>
      <c r="P713" s="134">
        <v>213.29999999999998</v>
      </c>
      <c r="Q713" s="134">
        <f t="shared" si="23"/>
        <v>96.751252520999998</v>
      </c>
      <c r="R713" s="136">
        <f>Q713/(O713^2)</f>
        <v>35.195532761069266</v>
      </c>
      <c r="T713" s="134">
        <f>IF(AND($R713&gt;=35,$R713&lt;40),1,0)</f>
        <v>1</v>
      </c>
      <c r="U713" s="134">
        <f>IF($R713&gt;40,1,0)</f>
        <v>0</v>
      </c>
      <c r="V713" s="134">
        <f>E713+T713+U713</f>
        <v>1</v>
      </c>
    </row>
    <row r="714" spans="1:22" x14ac:dyDescent="0.2">
      <c r="A714" s="128">
        <v>10117</v>
      </c>
      <c r="B714" s="129">
        <v>27</v>
      </c>
      <c r="C714" s="129">
        <v>0</v>
      </c>
      <c r="D714" s="129">
        <v>3</v>
      </c>
      <c r="E714" s="129">
        <f>IF(AND($R714&gt;=30,$R714&lt;35),1,0)</f>
        <v>0</v>
      </c>
      <c r="F714" s="132">
        <v>4827.91</v>
      </c>
      <c r="G714" s="32"/>
      <c r="H714" s="32"/>
      <c r="I714" s="129">
        <v>1</v>
      </c>
      <c r="J714" s="130">
        <v>1</v>
      </c>
      <c r="K714" s="130">
        <v>0</v>
      </c>
      <c r="L714" s="130">
        <v>0</v>
      </c>
      <c r="N714" s="129">
        <v>155.9</v>
      </c>
      <c r="O714" s="129">
        <f t="shared" si="22"/>
        <v>1.5590000000000002</v>
      </c>
      <c r="P714" s="129">
        <v>109.89999999999999</v>
      </c>
      <c r="Q714" s="129">
        <f t="shared" si="23"/>
        <v>49.849801462999999</v>
      </c>
      <c r="R714" s="131">
        <f>Q714/(O714^2)</f>
        <v>20.510261739548671</v>
      </c>
      <c r="T714" s="129">
        <f>IF(AND($R714&gt;=35,$R714&lt;40),1,0)</f>
        <v>0</v>
      </c>
      <c r="U714" s="129">
        <f>IF($R714&gt;40,1,0)</f>
        <v>0</v>
      </c>
      <c r="V714" s="129">
        <f>E714+T714+U714</f>
        <v>0</v>
      </c>
    </row>
    <row r="715" spans="1:22" x14ac:dyDescent="0.2">
      <c r="A715" s="133">
        <v>10119</v>
      </c>
      <c r="B715" s="134">
        <v>45</v>
      </c>
      <c r="C715" s="134">
        <v>1</v>
      </c>
      <c r="D715" s="134">
        <v>0</v>
      </c>
      <c r="E715" s="134">
        <f>IF(AND($R715&gt;=30,$R715&lt;35),1,0)</f>
        <v>0</v>
      </c>
      <c r="F715" s="137">
        <v>62592.880000000005</v>
      </c>
      <c r="G715" s="32"/>
      <c r="H715" s="32"/>
      <c r="I715" s="134">
        <v>1</v>
      </c>
      <c r="J715" s="135">
        <v>0</v>
      </c>
      <c r="K715" s="135">
        <v>0</v>
      </c>
      <c r="L715" s="135">
        <v>1</v>
      </c>
      <c r="N715" s="134">
        <v>156.29999999999998</v>
      </c>
      <c r="O715" s="134">
        <f t="shared" si="22"/>
        <v>1.5629999999999997</v>
      </c>
      <c r="P715" s="134">
        <v>143.79999999999998</v>
      </c>
      <c r="Q715" s="134">
        <f t="shared" si="23"/>
        <v>65.226582805999996</v>
      </c>
      <c r="R715" s="136">
        <f>Q715/(O715^2)</f>
        <v>26.699717763917601</v>
      </c>
      <c r="T715" s="134">
        <f>IF(AND($R715&gt;=35,$R715&lt;40),1,0)</f>
        <v>0</v>
      </c>
      <c r="U715" s="134">
        <f>IF($R715&gt;40,1,0)</f>
        <v>0</v>
      </c>
      <c r="V715" s="134">
        <f>E715+T715+U715</f>
        <v>0</v>
      </c>
    </row>
    <row r="716" spans="1:22" x14ac:dyDescent="0.2">
      <c r="A716" s="128">
        <v>10120</v>
      </c>
      <c r="B716" s="129">
        <v>18</v>
      </c>
      <c r="C716" s="129">
        <v>1</v>
      </c>
      <c r="D716" s="129">
        <v>0</v>
      </c>
      <c r="E716" s="129">
        <f>IF(AND($R716&gt;=30,$R716&lt;35),1,0)</f>
        <v>0</v>
      </c>
      <c r="F716" s="132">
        <v>15518.19</v>
      </c>
      <c r="G716" s="32"/>
      <c r="H716" s="32"/>
      <c r="I716" s="129">
        <v>1</v>
      </c>
      <c r="J716" s="130">
        <v>1</v>
      </c>
      <c r="K716" s="130">
        <v>0</v>
      </c>
      <c r="L716" s="130">
        <v>0</v>
      </c>
      <c r="N716" s="129">
        <v>163.6</v>
      </c>
      <c r="O716" s="129">
        <f t="shared" si="22"/>
        <v>1.6359999999999999</v>
      </c>
      <c r="P716" s="129">
        <v>162.19999999999999</v>
      </c>
      <c r="Q716" s="129">
        <f t="shared" si="23"/>
        <v>73.572682413999999</v>
      </c>
      <c r="R716" s="131">
        <f>Q716/(O716^2)</f>
        <v>27.48843353922442</v>
      </c>
      <c r="T716" s="129">
        <f>IF(AND($R716&gt;=35,$R716&lt;40),1,0)</f>
        <v>0</v>
      </c>
      <c r="U716" s="129">
        <f>IF($R716&gt;40,1,0)</f>
        <v>0</v>
      </c>
      <c r="V716" s="129">
        <f>E716+T716+U716</f>
        <v>0</v>
      </c>
    </row>
    <row r="717" spans="1:22" x14ac:dyDescent="0.2">
      <c r="A717" s="133">
        <v>10121</v>
      </c>
      <c r="B717" s="134">
        <v>28</v>
      </c>
      <c r="C717" s="134">
        <v>0</v>
      </c>
      <c r="D717" s="134">
        <v>5</v>
      </c>
      <c r="E717" s="134">
        <f>IF(AND($R717&gt;=30,$R717&lt;35),1,0)</f>
        <v>0</v>
      </c>
      <c r="F717" s="137">
        <v>5615.37</v>
      </c>
      <c r="G717" s="32"/>
      <c r="H717" s="32"/>
      <c r="I717" s="134">
        <v>1</v>
      </c>
      <c r="J717" s="135">
        <v>0</v>
      </c>
      <c r="K717" s="135">
        <v>1</v>
      </c>
      <c r="L717" s="135">
        <v>0</v>
      </c>
      <c r="N717" s="134">
        <v>169.9</v>
      </c>
      <c r="O717" s="134">
        <f t="shared" si="22"/>
        <v>1.6990000000000001</v>
      </c>
      <c r="P717" s="134">
        <v>177</v>
      </c>
      <c r="Q717" s="134">
        <f t="shared" si="23"/>
        <v>80.285849490000004</v>
      </c>
      <c r="R717" s="136">
        <f>Q717/(O717^2)</f>
        <v>27.813282642803767</v>
      </c>
      <c r="T717" s="134">
        <f>IF(AND($R717&gt;=35,$R717&lt;40),1,0)</f>
        <v>0</v>
      </c>
      <c r="U717" s="134">
        <f>IF($R717&gt;40,1,0)</f>
        <v>0</v>
      </c>
      <c r="V717" s="134">
        <f>E717+T717+U717</f>
        <v>0</v>
      </c>
    </row>
    <row r="718" spans="1:22" x14ac:dyDescent="0.2">
      <c r="A718" s="128">
        <v>10123</v>
      </c>
      <c r="B718" s="129">
        <v>56</v>
      </c>
      <c r="C718" s="129">
        <v>0</v>
      </c>
      <c r="D718" s="129">
        <v>3</v>
      </c>
      <c r="E718" s="129">
        <f>IF(AND($R718&gt;=30,$R718&lt;35),1,0)</f>
        <v>0</v>
      </c>
      <c r="F718" s="132">
        <v>12363.550000000001</v>
      </c>
      <c r="G718" s="32"/>
      <c r="H718" s="32"/>
      <c r="I718" s="129">
        <v>1</v>
      </c>
      <c r="J718" s="130">
        <v>0</v>
      </c>
      <c r="K718" s="130">
        <v>1</v>
      </c>
      <c r="L718" s="130">
        <v>0</v>
      </c>
      <c r="N718" s="129">
        <v>179</v>
      </c>
      <c r="O718" s="129">
        <f t="shared" si="22"/>
        <v>1.79</v>
      </c>
      <c r="P718" s="129">
        <v>268.70000000000005</v>
      </c>
      <c r="Q718" s="129">
        <f t="shared" si="23"/>
        <v>121.88026981900002</v>
      </c>
      <c r="R718" s="131">
        <f>Q718/(O718^2)</f>
        <v>38.038847045660255</v>
      </c>
      <c r="T718" s="129">
        <f>IF(AND($R718&gt;=35,$R718&lt;40),1,0)</f>
        <v>1</v>
      </c>
      <c r="U718" s="129">
        <f>IF($R718&gt;40,1,0)</f>
        <v>0</v>
      </c>
      <c r="V718" s="129">
        <f>E718+T718+U718</f>
        <v>1</v>
      </c>
    </row>
    <row r="719" spans="1:22" x14ac:dyDescent="0.2">
      <c r="A719" s="133">
        <v>10124</v>
      </c>
      <c r="B719" s="134">
        <v>20</v>
      </c>
      <c r="C719" s="134">
        <v>0</v>
      </c>
      <c r="D719" s="134">
        <v>0</v>
      </c>
      <c r="E719" s="134">
        <f>IF(AND($R719&gt;=30,$R719&lt;35),1,0)</f>
        <v>0</v>
      </c>
      <c r="F719" s="137">
        <v>1967.03</v>
      </c>
      <c r="G719" s="32"/>
      <c r="H719" s="32"/>
      <c r="I719" s="134">
        <v>1</v>
      </c>
      <c r="J719" s="135">
        <v>1</v>
      </c>
      <c r="K719" s="135">
        <v>0</v>
      </c>
      <c r="L719" s="135">
        <v>0</v>
      </c>
      <c r="N719" s="134">
        <v>160.5</v>
      </c>
      <c r="O719" s="134">
        <f t="shared" si="22"/>
        <v>1.605</v>
      </c>
      <c r="P719" s="134">
        <v>202.79999999999998</v>
      </c>
      <c r="Q719" s="134">
        <f t="shared" si="23"/>
        <v>91.988532636000002</v>
      </c>
      <c r="R719" s="136">
        <f>Q719/(O719^2)</f>
        <v>35.709487538358516</v>
      </c>
      <c r="T719" s="134">
        <f>IF(AND($R719&gt;=35,$R719&lt;40),1,0)</f>
        <v>1</v>
      </c>
      <c r="U719" s="134">
        <f>IF($R719&gt;40,1,0)</f>
        <v>0</v>
      </c>
      <c r="V719" s="134">
        <f>E719+T719+U719</f>
        <v>1</v>
      </c>
    </row>
    <row r="720" spans="1:22" x14ac:dyDescent="0.2">
      <c r="A720" s="128">
        <v>10127</v>
      </c>
      <c r="B720" s="129">
        <v>18</v>
      </c>
      <c r="C720" s="129">
        <v>0</v>
      </c>
      <c r="D720" s="129">
        <v>0</v>
      </c>
      <c r="E720" s="129">
        <f>IF(AND($R720&gt;=30,$R720&lt;35),1,0)</f>
        <v>1</v>
      </c>
      <c r="F720" s="132">
        <v>1708.01</v>
      </c>
      <c r="G720" s="32"/>
      <c r="H720" s="32"/>
      <c r="I720" s="129">
        <v>1</v>
      </c>
      <c r="J720" s="130">
        <v>1</v>
      </c>
      <c r="K720" s="130">
        <v>0</v>
      </c>
      <c r="L720" s="130">
        <v>0</v>
      </c>
      <c r="N720" s="129">
        <v>168.29999999999998</v>
      </c>
      <c r="O720" s="129">
        <f t="shared" si="22"/>
        <v>1.6829999999999998</v>
      </c>
      <c r="P720" s="129">
        <v>190.9</v>
      </c>
      <c r="Q720" s="129">
        <f t="shared" si="23"/>
        <v>86.590783433000013</v>
      </c>
      <c r="R720" s="131">
        <f>Q720/(O720^2)</f>
        <v>30.570563004128182</v>
      </c>
      <c r="T720" s="129">
        <f>IF(AND($R720&gt;=35,$R720&lt;40),1,0)</f>
        <v>0</v>
      </c>
      <c r="U720" s="129">
        <f>IF($R720&gt;40,1,0)</f>
        <v>0</v>
      </c>
      <c r="V720" s="129">
        <f>E720+T720+U720</f>
        <v>1</v>
      </c>
    </row>
    <row r="721" spans="1:22" x14ac:dyDescent="0.2">
      <c r="A721" s="133">
        <v>10128</v>
      </c>
      <c r="B721" s="134">
        <v>59</v>
      </c>
      <c r="C721" s="134">
        <v>0</v>
      </c>
      <c r="D721" s="134">
        <v>1</v>
      </c>
      <c r="E721" s="134">
        <f>IF(AND($R721&gt;=30,$R721&lt;35),1,0)</f>
        <v>1</v>
      </c>
      <c r="F721" s="137">
        <v>12914</v>
      </c>
      <c r="G721" s="32"/>
      <c r="H721" s="32"/>
      <c r="I721" s="134">
        <v>1</v>
      </c>
      <c r="J721" s="135">
        <v>1</v>
      </c>
      <c r="K721" s="135">
        <v>0</v>
      </c>
      <c r="L721" s="135">
        <v>0</v>
      </c>
      <c r="N721" s="134">
        <v>155.9</v>
      </c>
      <c r="O721" s="134">
        <f t="shared" si="22"/>
        <v>1.5590000000000002</v>
      </c>
      <c r="P721" s="134">
        <v>164.79999999999998</v>
      </c>
      <c r="Q721" s="134">
        <f t="shared" si="23"/>
        <v>74.752022576000002</v>
      </c>
      <c r="R721" s="136">
        <f>Q721/(O721^2)</f>
        <v>30.756061280051146</v>
      </c>
      <c r="T721" s="134">
        <f>IF(AND($R721&gt;=35,$R721&lt;40),1,0)</f>
        <v>0</v>
      </c>
      <c r="U721" s="134">
        <f>IF($R721&gt;40,1,0)</f>
        <v>0</v>
      </c>
      <c r="V721" s="134">
        <f>E721+T721+U721</f>
        <v>1</v>
      </c>
    </row>
    <row r="722" spans="1:22" x14ac:dyDescent="0.2">
      <c r="A722" s="128">
        <v>10130</v>
      </c>
      <c r="B722" s="129">
        <v>50</v>
      </c>
      <c r="C722" s="129">
        <v>0</v>
      </c>
      <c r="D722" s="129">
        <v>0</v>
      </c>
      <c r="E722" s="129">
        <f>IF(AND($R722&gt;=30,$R722&lt;35),1,0)</f>
        <v>0</v>
      </c>
      <c r="F722" s="132">
        <v>8835.27</v>
      </c>
      <c r="G722" s="32"/>
      <c r="H722" s="32"/>
      <c r="I722" s="129">
        <v>1</v>
      </c>
      <c r="J722" s="130">
        <v>0</v>
      </c>
      <c r="K722" s="130">
        <v>0</v>
      </c>
      <c r="L722" s="130">
        <v>0</v>
      </c>
      <c r="N722" s="129">
        <v>171.29999999999998</v>
      </c>
      <c r="O722" s="129">
        <f t="shared" si="22"/>
        <v>1.7129999999999999</v>
      </c>
      <c r="P722" s="129">
        <v>173.29999999999998</v>
      </c>
      <c r="Q722" s="129">
        <f t="shared" si="23"/>
        <v>78.607557720999992</v>
      </c>
      <c r="R722" s="131">
        <f>Q722/(O722^2)</f>
        <v>26.788572848540866</v>
      </c>
      <c r="T722" s="129">
        <f>IF(AND($R722&gt;=35,$R722&lt;40),1,0)</f>
        <v>0</v>
      </c>
      <c r="U722" s="129">
        <f>IF($R722&gt;40,1,0)</f>
        <v>0</v>
      </c>
      <c r="V722" s="129">
        <f>E722+T722+U722</f>
        <v>0</v>
      </c>
    </row>
    <row r="723" spans="1:22" x14ac:dyDescent="0.2">
      <c r="A723" s="133">
        <v>10131</v>
      </c>
      <c r="B723" s="134">
        <v>22</v>
      </c>
      <c r="C723" s="134">
        <v>0</v>
      </c>
      <c r="D723" s="134">
        <v>0</v>
      </c>
      <c r="E723" s="134">
        <f>IF(AND($R723&gt;=30,$R723&lt;35),1,0)</f>
        <v>0</v>
      </c>
      <c r="F723" s="137">
        <v>2254.8000000000002</v>
      </c>
      <c r="G723" s="32"/>
      <c r="H723" s="32"/>
      <c r="I723" s="134">
        <v>1</v>
      </c>
      <c r="J723" s="135">
        <v>1</v>
      </c>
      <c r="K723" s="135">
        <v>0</v>
      </c>
      <c r="L723" s="135">
        <v>0</v>
      </c>
      <c r="N723" s="134">
        <v>164.29999999999998</v>
      </c>
      <c r="O723" s="134">
        <f t="shared" si="22"/>
        <v>1.6429999999999998</v>
      </c>
      <c r="P723" s="134">
        <v>154.79999999999998</v>
      </c>
      <c r="Q723" s="134">
        <f t="shared" si="23"/>
        <v>70.21609887599999</v>
      </c>
      <c r="R723" s="136">
        <f>Q723/(O723^2)</f>
        <v>26.011270772665089</v>
      </c>
      <c r="T723" s="134">
        <f>IF(AND($R723&gt;=35,$R723&lt;40),1,0)</f>
        <v>0</v>
      </c>
      <c r="U723" s="134">
        <f>IF($R723&gt;40,1,0)</f>
        <v>0</v>
      </c>
      <c r="V723" s="134">
        <f>E723+T723+U723</f>
        <v>0</v>
      </c>
    </row>
    <row r="724" spans="1:22" x14ac:dyDescent="0.2">
      <c r="A724" s="128">
        <v>10133</v>
      </c>
      <c r="B724" s="129">
        <v>18</v>
      </c>
      <c r="C724" s="129">
        <v>0</v>
      </c>
      <c r="D724" s="129">
        <v>0</v>
      </c>
      <c r="E724" s="129">
        <f>IF(AND($R724&gt;=30,$R724&lt;35),1,0)</f>
        <v>0</v>
      </c>
      <c r="F724" s="132">
        <v>1702.46</v>
      </c>
      <c r="G724" s="32"/>
      <c r="H724" s="32"/>
      <c r="I724" s="129">
        <v>1</v>
      </c>
      <c r="J724" s="130">
        <v>1</v>
      </c>
      <c r="K724" s="130">
        <v>0</v>
      </c>
      <c r="L724" s="130">
        <v>0</v>
      </c>
      <c r="N724" s="129">
        <v>159.5</v>
      </c>
      <c r="O724" s="129">
        <f t="shared" si="22"/>
        <v>1.595</v>
      </c>
      <c r="P724" s="129">
        <v>127.8</v>
      </c>
      <c r="Q724" s="129">
        <f t="shared" si="23"/>
        <v>57.969104886000004</v>
      </c>
      <c r="R724" s="131">
        <f>Q724/(O724^2)</f>
        <v>22.786373909847587</v>
      </c>
      <c r="T724" s="129">
        <f>IF(AND($R724&gt;=35,$R724&lt;40),1,0)</f>
        <v>0</v>
      </c>
      <c r="U724" s="129">
        <f>IF($R724&gt;40,1,0)</f>
        <v>0</v>
      </c>
      <c r="V724" s="129">
        <f>E724+T724+U724</f>
        <v>0</v>
      </c>
    </row>
    <row r="725" spans="1:22" x14ac:dyDescent="0.2">
      <c r="A725" s="133">
        <v>10135</v>
      </c>
      <c r="B725" s="134">
        <v>20</v>
      </c>
      <c r="C725" s="134">
        <v>0</v>
      </c>
      <c r="D725" s="134">
        <v>0</v>
      </c>
      <c r="E725" s="134">
        <f>IF(AND($R725&gt;=30,$R725&lt;35),1,0)</f>
        <v>1</v>
      </c>
      <c r="F725" s="137">
        <v>1391.53</v>
      </c>
      <c r="G725" s="32"/>
      <c r="H725" s="32"/>
      <c r="I725" s="134">
        <v>1</v>
      </c>
      <c r="J725" s="135">
        <v>0</v>
      </c>
      <c r="K725" s="135">
        <v>0</v>
      </c>
      <c r="L725" s="135">
        <v>1</v>
      </c>
      <c r="N725" s="134">
        <v>172.2</v>
      </c>
      <c r="O725" s="134">
        <f t="shared" si="22"/>
        <v>1.722</v>
      </c>
      <c r="P725" s="134">
        <v>220.9</v>
      </c>
      <c r="Q725" s="134">
        <f t="shared" si="23"/>
        <v>100.19855453300001</v>
      </c>
      <c r="R725" s="136">
        <f>Q725/(O725^2)</f>
        <v>33.790542333550512</v>
      </c>
      <c r="T725" s="134">
        <f>IF(AND($R725&gt;=35,$R725&lt;40),1,0)</f>
        <v>0</v>
      </c>
      <c r="U725" s="134">
        <f>IF($R725&gt;40,1,0)</f>
        <v>0</v>
      </c>
      <c r="V725" s="134">
        <f>E725+T725+U725</f>
        <v>1</v>
      </c>
    </row>
    <row r="726" spans="1:22" x14ac:dyDescent="0.2">
      <c r="A726" s="128">
        <v>10136</v>
      </c>
      <c r="B726" s="129">
        <v>35</v>
      </c>
      <c r="C726" s="129">
        <v>0</v>
      </c>
      <c r="D726" s="129">
        <v>3</v>
      </c>
      <c r="E726" s="129">
        <f>IF(AND($R726&gt;=30,$R726&lt;35),1,0)</f>
        <v>1</v>
      </c>
      <c r="F726" s="132">
        <v>5926.85</v>
      </c>
      <c r="G726" s="32"/>
      <c r="H726" s="32"/>
      <c r="I726" s="129">
        <v>1</v>
      </c>
      <c r="J726" s="130">
        <v>0</v>
      </c>
      <c r="K726" s="130">
        <v>1</v>
      </c>
      <c r="L726" s="130">
        <v>0</v>
      </c>
      <c r="N726" s="129">
        <v>177.2</v>
      </c>
      <c r="O726" s="129">
        <f t="shared" si="22"/>
        <v>1.7719999999999998</v>
      </c>
      <c r="P726" s="129">
        <v>238.1</v>
      </c>
      <c r="Q726" s="129">
        <f t="shared" si="23"/>
        <v>108.000343297</v>
      </c>
      <c r="R726" s="131">
        <f>Q726/(O726^2)</f>
        <v>34.395189050963324</v>
      </c>
      <c r="T726" s="129">
        <f>IF(AND($R726&gt;=35,$R726&lt;40),1,0)</f>
        <v>0</v>
      </c>
      <c r="U726" s="129">
        <f>IF($R726&gt;40,1,0)</f>
        <v>0</v>
      </c>
      <c r="V726" s="129">
        <f>E726+T726+U726</f>
        <v>1</v>
      </c>
    </row>
    <row r="727" spans="1:22" x14ac:dyDescent="0.2">
      <c r="A727" s="133">
        <v>10137</v>
      </c>
      <c r="B727" s="134">
        <v>46</v>
      </c>
      <c r="C727" s="134">
        <v>0</v>
      </c>
      <c r="D727" s="134">
        <v>1</v>
      </c>
      <c r="E727" s="134">
        <f>IF(AND($R727&gt;=30,$R727&lt;35),1,0)</f>
        <v>0</v>
      </c>
      <c r="F727" s="137">
        <v>8334.4600000000009</v>
      </c>
      <c r="G727" s="32"/>
      <c r="H727" s="32"/>
      <c r="I727" s="134">
        <v>1</v>
      </c>
      <c r="J727" s="135">
        <v>1</v>
      </c>
      <c r="K727" s="135">
        <v>0</v>
      </c>
      <c r="L727" s="135">
        <v>0</v>
      </c>
      <c r="N727" s="134">
        <v>161</v>
      </c>
      <c r="O727" s="134">
        <f t="shared" si="22"/>
        <v>1.61</v>
      </c>
      <c r="P727" s="134">
        <v>169.79999999999998</v>
      </c>
      <c r="Q727" s="134">
        <f t="shared" si="23"/>
        <v>77.019984425999994</v>
      </c>
      <c r="R727" s="136">
        <f>Q727/(O727^2)</f>
        <v>29.713353815825002</v>
      </c>
      <c r="T727" s="134">
        <f>IF(AND($R727&gt;=35,$R727&lt;40),1,0)</f>
        <v>0</v>
      </c>
      <c r="U727" s="134">
        <f>IF($R727&gt;40,1,0)</f>
        <v>0</v>
      </c>
      <c r="V727" s="134">
        <f>E727+T727+U727</f>
        <v>0</v>
      </c>
    </row>
    <row r="728" spans="1:22" x14ac:dyDescent="0.2">
      <c r="A728" s="128">
        <v>10138</v>
      </c>
      <c r="B728" s="129">
        <v>41</v>
      </c>
      <c r="C728" s="129">
        <v>0</v>
      </c>
      <c r="D728" s="129">
        <v>0</v>
      </c>
      <c r="E728" s="129">
        <f>IF(AND($R728&gt;=30,$R728&lt;35),1,0)</f>
        <v>0</v>
      </c>
      <c r="F728" s="132">
        <v>5699.84</v>
      </c>
      <c r="G728" s="32"/>
      <c r="H728" s="32"/>
      <c r="I728" s="129">
        <v>1</v>
      </c>
      <c r="J728" s="130">
        <v>0</v>
      </c>
      <c r="K728" s="130">
        <v>0</v>
      </c>
      <c r="L728" s="130">
        <v>1</v>
      </c>
      <c r="N728" s="129">
        <v>186.29999999999998</v>
      </c>
      <c r="O728" s="129">
        <f t="shared" si="22"/>
        <v>1.8629999999999998</v>
      </c>
      <c r="P728" s="129">
        <v>128.6</v>
      </c>
      <c r="Q728" s="129">
        <f t="shared" si="23"/>
        <v>58.331978782</v>
      </c>
      <c r="R728" s="131">
        <f>Q728/(O728^2)</f>
        <v>16.806643940291046</v>
      </c>
      <c r="T728" s="129">
        <f>IF(AND($R728&gt;=35,$R728&lt;40),1,0)</f>
        <v>0</v>
      </c>
      <c r="U728" s="129">
        <f>IF($R728&gt;40,1,0)</f>
        <v>0</v>
      </c>
      <c r="V728" s="129">
        <f>E728+T728+U728</f>
        <v>0</v>
      </c>
    </row>
    <row r="729" spans="1:22" x14ac:dyDescent="0.2">
      <c r="A729" s="133">
        <v>10140</v>
      </c>
      <c r="B729" s="134">
        <v>64</v>
      </c>
      <c r="C729" s="134">
        <v>0</v>
      </c>
      <c r="D729" s="134">
        <v>0</v>
      </c>
      <c r="E729" s="134">
        <f>IF(AND($R729&gt;=30,$R729&lt;35),1,0)</f>
        <v>0</v>
      </c>
      <c r="F729" s="137">
        <v>13822.81</v>
      </c>
      <c r="G729" s="32"/>
      <c r="H729" s="32"/>
      <c r="I729" s="134">
        <v>1</v>
      </c>
      <c r="J729" s="135">
        <v>0</v>
      </c>
      <c r="K729" s="135">
        <v>1</v>
      </c>
      <c r="L729" s="135">
        <v>0</v>
      </c>
      <c r="N729" s="134">
        <v>180.4</v>
      </c>
      <c r="O729" s="134">
        <f t="shared" si="22"/>
        <v>1.804</v>
      </c>
      <c r="P729" s="134">
        <v>252.6</v>
      </c>
      <c r="Q729" s="134">
        <f t="shared" si="23"/>
        <v>114.57743266200001</v>
      </c>
      <c r="R729" s="136">
        <f>Q729/(O729^2)</f>
        <v>35.20675680736575</v>
      </c>
      <c r="T729" s="134">
        <f>IF(AND($R729&gt;=35,$R729&lt;40),1,0)</f>
        <v>1</v>
      </c>
      <c r="U729" s="134">
        <f>IF($R729&gt;40,1,0)</f>
        <v>0</v>
      </c>
      <c r="V729" s="134">
        <f>E729+T729+U729</f>
        <v>1</v>
      </c>
    </row>
    <row r="730" spans="1:22" x14ac:dyDescent="0.2">
      <c r="A730" s="128">
        <v>10141</v>
      </c>
      <c r="B730" s="129">
        <v>33</v>
      </c>
      <c r="C730" s="129">
        <v>0</v>
      </c>
      <c r="D730" s="129">
        <v>2</v>
      </c>
      <c r="E730" s="129">
        <f>IF(AND($R730&gt;=30,$R730&lt;35),1,0)</f>
        <v>0</v>
      </c>
      <c r="F730" s="132">
        <v>4890</v>
      </c>
      <c r="G730" s="32"/>
      <c r="H730" s="32"/>
      <c r="I730" s="129">
        <v>1</v>
      </c>
      <c r="J730" s="130">
        <v>0</v>
      </c>
      <c r="K730" s="130">
        <v>0</v>
      </c>
      <c r="L730" s="130">
        <v>1</v>
      </c>
      <c r="N730" s="129">
        <v>164.29999999999998</v>
      </c>
      <c r="O730" s="129">
        <f t="shared" si="22"/>
        <v>1.6429999999999998</v>
      </c>
      <c r="P730" s="129">
        <v>151.5</v>
      </c>
      <c r="Q730" s="129">
        <f t="shared" si="23"/>
        <v>68.719244055000004</v>
      </c>
      <c r="R730" s="131">
        <f>Q730/(O730^2)</f>
        <v>25.456766938364094</v>
      </c>
      <c r="T730" s="129">
        <f>IF(AND($R730&gt;=35,$R730&lt;40),1,0)</f>
        <v>0</v>
      </c>
      <c r="U730" s="129">
        <f>IF($R730&gt;40,1,0)</f>
        <v>0</v>
      </c>
      <c r="V730" s="129">
        <f>E730+T730+U730</f>
        <v>0</v>
      </c>
    </row>
    <row r="731" spans="1:22" x14ac:dyDescent="0.2">
      <c r="A731" s="133">
        <v>10143</v>
      </c>
      <c r="B731" s="134">
        <v>45</v>
      </c>
      <c r="C731" s="134">
        <v>0</v>
      </c>
      <c r="D731" s="134">
        <v>3</v>
      </c>
      <c r="E731" s="134">
        <f>IF(AND($R731&gt;=30,$R731&lt;35),1,0)</f>
        <v>1</v>
      </c>
      <c r="F731" s="137">
        <v>8615.2999999999993</v>
      </c>
      <c r="G731" s="32"/>
      <c r="H731" s="32"/>
      <c r="I731" s="134">
        <v>1</v>
      </c>
      <c r="J731" s="135">
        <v>0</v>
      </c>
      <c r="K731" s="135">
        <v>1</v>
      </c>
      <c r="L731" s="135">
        <v>0</v>
      </c>
      <c r="N731" s="134">
        <v>178.9</v>
      </c>
      <c r="O731" s="134">
        <f t="shared" si="22"/>
        <v>1.7890000000000001</v>
      </c>
      <c r="P731" s="134">
        <v>223.1</v>
      </c>
      <c r="Q731" s="134">
        <f t="shared" si="23"/>
        <v>101.196457747</v>
      </c>
      <c r="R731" s="136">
        <f>Q731/(O731^2)</f>
        <v>31.618745118997808</v>
      </c>
      <c r="T731" s="134">
        <f>IF(AND($R731&gt;=35,$R731&lt;40),1,0)</f>
        <v>0</v>
      </c>
      <c r="U731" s="134">
        <f>IF($R731&gt;40,1,0)</f>
        <v>0</v>
      </c>
      <c r="V731" s="134">
        <f>E731+T731+U731</f>
        <v>1</v>
      </c>
    </row>
    <row r="732" spans="1:22" x14ac:dyDescent="0.2">
      <c r="A732" s="128">
        <v>10149</v>
      </c>
      <c r="B732" s="129">
        <v>52</v>
      </c>
      <c r="C732" s="129">
        <v>0</v>
      </c>
      <c r="D732" s="129">
        <v>3</v>
      </c>
      <c r="E732" s="129">
        <f>IF(AND($R732&gt;=30,$R732&lt;35),1,0)</f>
        <v>0</v>
      </c>
      <c r="F732" s="132">
        <v>25992.829999999998</v>
      </c>
      <c r="G732" s="32"/>
      <c r="H732" s="32"/>
      <c r="I732" s="129">
        <v>1</v>
      </c>
      <c r="J732" s="130">
        <v>0</v>
      </c>
      <c r="K732" s="130">
        <v>0</v>
      </c>
      <c r="L732" s="130">
        <v>1</v>
      </c>
      <c r="N732" s="129">
        <v>155</v>
      </c>
      <c r="O732" s="129">
        <f t="shared" si="22"/>
        <v>1.55</v>
      </c>
      <c r="P732" s="129">
        <v>135.29999999999998</v>
      </c>
      <c r="Q732" s="129">
        <f t="shared" si="23"/>
        <v>61.371047660999999</v>
      </c>
      <c r="R732" s="131">
        <f>Q732/(O732^2)</f>
        <v>25.544660837044741</v>
      </c>
      <c r="T732" s="129">
        <f>IF(AND($R732&gt;=35,$R732&lt;40),1,0)</f>
        <v>0</v>
      </c>
      <c r="U732" s="129">
        <f>IF($R732&gt;40,1,0)</f>
        <v>0</v>
      </c>
      <c r="V732" s="129">
        <f>E732+T732+U732</f>
        <v>0</v>
      </c>
    </row>
    <row r="733" spans="1:22" x14ac:dyDescent="0.2">
      <c r="A733" s="133">
        <v>10151</v>
      </c>
      <c r="B733" s="134">
        <v>53</v>
      </c>
      <c r="C733" s="134">
        <v>1</v>
      </c>
      <c r="D733" s="134">
        <v>0</v>
      </c>
      <c r="E733" s="134">
        <f>IF(AND($R733&gt;=30,$R733&lt;35),1,0)</f>
        <v>1</v>
      </c>
      <c r="F733" s="137">
        <v>43254.420000000006</v>
      </c>
      <c r="G733" s="32"/>
      <c r="H733" s="32"/>
      <c r="I733" s="134">
        <v>1</v>
      </c>
      <c r="J733" s="135">
        <v>1</v>
      </c>
      <c r="K733" s="135">
        <v>0</v>
      </c>
      <c r="L733" s="135">
        <v>0</v>
      </c>
      <c r="N733" s="134">
        <v>163.4</v>
      </c>
      <c r="O733" s="134">
        <f t="shared" si="22"/>
        <v>1.6340000000000001</v>
      </c>
      <c r="P733" s="134">
        <v>181.29999999999998</v>
      </c>
      <c r="Q733" s="134">
        <f t="shared" si="23"/>
        <v>82.236296680999999</v>
      </c>
      <c r="R733" s="136">
        <f>Q733/(O733^2)</f>
        <v>30.800618692218144</v>
      </c>
      <c r="T733" s="134">
        <f>IF(AND($R733&gt;=35,$R733&lt;40),1,0)</f>
        <v>0</v>
      </c>
      <c r="U733" s="134">
        <f>IF($R733&gt;40,1,0)</f>
        <v>0</v>
      </c>
      <c r="V733" s="134">
        <f>E733+T733+U733</f>
        <v>1</v>
      </c>
    </row>
    <row r="734" spans="1:22" x14ac:dyDescent="0.2">
      <c r="A734" s="128">
        <v>10152</v>
      </c>
      <c r="B734" s="129">
        <v>39</v>
      </c>
      <c r="C734" s="129">
        <v>0</v>
      </c>
      <c r="D734" s="129">
        <v>1</v>
      </c>
      <c r="E734" s="129">
        <f>IF(AND($R734&gt;=30,$R734&lt;35),1,0)</f>
        <v>0</v>
      </c>
      <c r="F734" s="132">
        <v>6117.5</v>
      </c>
      <c r="G734" s="32"/>
      <c r="H734" s="32"/>
      <c r="I734" s="129">
        <v>1</v>
      </c>
      <c r="J734" s="130">
        <v>0</v>
      </c>
      <c r="K734" s="130">
        <v>0</v>
      </c>
      <c r="L734" s="130">
        <v>0</v>
      </c>
      <c r="N734" s="129">
        <v>165.1</v>
      </c>
      <c r="O734" s="129">
        <f t="shared" si="22"/>
        <v>1.651</v>
      </c>
      <c r="P734" s="129">
        <v>150.6</v>
      </c>
      <c r="Q734" s="129">
        <f t="shared" si="23"/>
        <v>68.311010921999994</v>
      </c>
      <c r="R734" s="131">
        <f>Q734/(O734^2)</f>
        <v>25.060894365362692</v>
      </c>
      <c r="T734" s="129">
        <f>IF(AND($R734&gt;=35,$R734&lt;40),1,0)</f>
        <v>0</v>
      </c>
      <c r="U734" s="129">
        <f>IF($R734&gt;40,1,0)</f>
        <v>0</v>
      </c>
      <c r="V734" s="129">
        <f>E734+T734+U734</f>
        <v>0</v>
      </c>
    </row>
    <row r="735" spans="1:22" x14ac:dyDescent="0.2">
      <c r="A735" s="133">
        <v>10159</v>
      </c>
      <c r="B735" s="134">
        <v>44</v>
      </c>
      <c r="C735" s="134">
        <v>0</v>
      </c>
      <c r="D735" s="134">
        <v>1</v>
      </c>
      <c r="E735" s="134">
        <f>IF(AND($R735&gt;=30,$R735&lt;35),1,0)</f>
        <v>0</v>
      </c>
      <c r="F735" s="137">
        <v>7147.4800000000005</v>
      </c>
      <c r="G735" s="32"/>
      <c r="H735" s="32"/>
      <c r="I735" s="134">
        <v>1</v>
      </c>
      <c r="J735" s="135">
        <v>0</v>
      </c>
      <c r="K735" s="135">
        <v>0</v>
      </c>
      <c r="L735" s="135">
        <v>1</v>
      </c>
      <c r="N735" s="134">
        <v>179.6</v>
      </c>
      <c r="O735" s="134">
        <f t="shared" si="22"/>
        <v>1.796</v>
      </c>
      <c r="P735" s="134">
        <v>168.79999999999998</v>
      </c>
      <c r="Q735" s="134">
        <f t="shared" si="23"/>
        <v>76.566392055999998</v>
      </c>
      <c r="R735" s="136">
        <f>Q735/(O735^2)</f>
        <v>23.736982968834479</v>
      </c>
      <c r="T735" s="134">
        <f>IF(AND($R735&gt;=35,$R735&lt;40),1,0)</f>
        <v>0</v>
      </c>
      <c r="U735" s="134">
        <f>IF($R735&gt;40,1,0)</f>
        <v>0</v>
      </c>
      <c r="V735" s="134">
        <f>E735+T735+U735</f>
        <v>0</v>
      </c>
    </row>
    <row r="736" spans="1:22" x14ac:dyDescent="0.2">
      <c r="A736" s="128">
        <v>10162</v>
      </c>
      <c r="B736" s="129">
        <v>18</v>
      </c>
      <c r="C736" s="129">
        <v>1</v>
      </c>
      <c r="D736" s="129">
        <v>0</v>
      </c>
      <c r="E736" s="129">
        <f>IF(AND($R736&gt;=30,$R736&lt;35),1,0)</f>
        <v>1</v>
      </c>
      <c r="F736" s="132">
        <v>33732.69</v>
      </c>
      <c r="G736" s="32"/>
      <c r="H736" s="32"/>
      <c r="I736" s="129">
        <v>1</v>
      </c>
      <c r="J736" s="130">
        <v>1</v>
      </c>
      <c r="K736" s="130">
        <v>0</v>
      </c>
      <c r="L736" s="130">
        <v>0</v>
      </c>
      <c r="N736" s="129">
        <v>171</v>
      </c>
      <c r="O736" s="129">
        <f t="shared" si="22"/>
        <v>1.71</v>
      </c>
      <c r="P736" s="129">
        <v>194.5</v>
      </c>
      <c r="Q736" s="129">
        <f t="shared" si="23"/>
        <v>88.223715965000011</v>
      </c>
      <c r="R736" s="131">
        <f>Q736/(O736^2)</f>
        <v>30.171237633801859</v>
      </c>
      <c r="T736" s="129">
        <f>IF(AND($R736&gt;=35,$R736&lt;40),1,0)</f>
        <v>0</v>
      </c>
      <c r="U736" s="129">
        <f>IF($R736&gt;40,1,0)</f>
        <v>0</v>
      </c>
      <c r="V736" s="129">
        <f>E736+T736+U736</f>
        <v>1</v>
      </c>
    </row>
    <row r="737" spans="1:22" x14ac:dyDescent="0.2">
      <c r="A737" s="133">
        <v>10164</v>
      </c>
      <c r="B737" s="134">
        <v>32</v>
      </c>
      <c r="C737" s="134">
        <v>0</v>
      </c>
      <c r="D737" s="134">
        <v>0</v>
      </c>
      <c r="E737" s="134">
        <f>IF(AND($R737&gt;=30,$R737&lt;35),1,0)</f>
        <v>0</v>
      </c>
      <c r="F737" s="137">
        <v>3866.86</v>
      </c>
      <c r="G737" s="32"/>
      <c r="H737" s="32"/>
      <c r="I737" s="134">
        <v>1</v>
      </c>
      <c r="J737" s="135">
        <v>0</v>
      </c>
      <c r="K737" s="135">
        <v>0</v>
      </c>
      <c r="L737" s="135">
        <v>0</v>
      </c>
      <c r="N737" s="134">
        <v>157.4</v>
      </c>
      <c r="O737" s="134">
        <f t="shared" si="22"/>
        <v>1.5740000000000001</v>
      </c>
      <c r="P737" s="134">
        <v>214.29999999999998</v>
      </c>
      <c r="Q737" s="134">
        <f t="shared" si="23"/>
        <v>97.204844890999993</v>
      </c>
      <c r="R737" s="136">
        <f>Q737/(O737^2)</f>
        <v>39.235433518225804</v>
      </c>
      <c r="T737" s="134">
        <f>IF(AND($R737&gt;=35,$R737&lt;40),1,0)</f>
        <v>1</v>
      </c>
      <c r="U737" s="134">
        <f>IF($R737&gt;40,1,0)</f>
        <v>0</v>
      </c>
      <c r="V737" s="134">
        <f>E737+T737+U737</f>
        <v>1</v>
      </c>
    </row>
    <row r="738" spans="1:22" x14ac:dyDescent="0.2">
      <c r="A738" s="128">
        <v>10165</v>
      </c>
      <c r="B738" s="129">
        <v>54</v>
      </c>
      <c r="C738" s="129">
        <v>1</v>
      </c>
      <c r="D738" s="129">
        <v>2</v>
      </c>
      <c r="E738" s="129">
        <f>IF(AND($R738&gt;=30,$R738&lt;35),1,0)</f>
        <v>1</v>
      </c>
      <c r="F738" s="132">
        <v>44260.75</v>
      </c>
      <c r="G738" s="32"/>
      <c r="H738" s="32"/>
      <c r="I738" s="129">
        <v>1</v>
      </c>
      <c r="J738" s="130">
        <v>0</v>
      </c>
      <c r="K738" s="130">
        <v>0</v>
      </c>
      <c r="L738" s="130">
        <v>1</v>
      </c>
      <c r="N738" s="129">
        <v>169.7</v>
      </c>
      <c r="O738" s="129">
        <f t="shared" si="22"/>
        <v>1.6969999999999998</v>
      </c>
      <c r="P738" s="129">
        <v>202.6</v>
      </c>
      <c r="Q738" s="129">
        <f t="shared" si="23"/>
        <v>91.897814162000003</v>
      </c>
      <c r="R738" s="131">
        <f>Q738/(O738^2)</f>
        <v>31.911079575763541</v>
      </c>
      <c r="T738" s="129">
        <f>IF(AND($R738&gt;=35,$R738&lt;40),1,0)</f>
        <v>0</v>
      </c>
      <c r="U738" s="129">
        <f>IF($R738&gt;40,1,0)</f>
        <v>0</v>
      </c>
      <c r="V738" s="129">
        <f>E738+T738+U738</f>
        <v>1</v>
      </c>
    </row>
    <row r="739" spans="1:22" x14ac:dyDescent="0.2">
      <c r="A739" s="133">
        <v>10168</v>
      </c>
      <c r="B739" s="134">
        <v>63</v>
      </c>
      <c r="C739" s="134">
        <v>0</v>
      </c>
      <c r="D739" s="134">
        <v>0</v>
      </c>
      <c r="E739" s="134">
        <f>IF(AND($R739&gt;=30,$R739&lt;35),1,0)</f>
        <v>1</v>
      </c>
      <c r="F739" s="137">
        <v>13405.4</v>
      </c>
      <c r="G739" s="32"/>
      <c r="H739" s="32"/>
      <c r="I739" s="134">
        <v>1</v>
      </c>
      <c r="J739" s="135">
        <v>0</v>
      </c>
      <c r="K739" s="135">
        <v>0</v>
      </c>
      <c r="L739" s="135">
        <v>1</v>
      </c>
      <c r="N739" s="134">
        <v>169</v>
      </c>
      <c r="O739" s="134">
        <f t="shared" si="22"/>
        <v>1.69</v>
      </c>
      <c r="P739" s="134">
        <v>218.2</v>
      </c>
      <c r="Q739" s="134">
        <f t="shared" si="23"/>
        <v>98.973855134000004</v>
      </c>
      <c r="R739" s="136">
        <f>Q739/(O739^2)</f>
        <v>34.653497823605619</v>
      </c>
      <c r="T739" s="134">
        <f>IF(AND($R739&gt;=35,$R739&lt;40),1,0)</f>
        <v>0</v>
      </c>
      <c r="U739" s="134">
        <f>IF($R739&gt;40,1,0)</f>
        <v>0</v>
      </c>
      <c r="V739" s="134">
        <f>E739+T739+U739</f>
        <v>1</v>
      </c>
    </row>
    <row r="740" spans="1:22" x14ac:dyDescent="0.2">
      <c r="A740" s="128">
        <v>10169</v>
      </c>
      <c r="B740" s="129">
        <v>33</v>
      </c>
      <c r="C740" s="129">
        <v>0</v>
      </c>
      <c r="D740" s="129">
        <v>1</v>
      </c>
      <c r="E740" s="129">
        <f>IF(AND($R740&gt;=30,$R740&lt;35),1,0)</f>
        <v>0</v>
      </c>
      <c r="F740" s="132">
        <v>11326.72</v>
      </c>
      <c r="G740" s="32"/>
      <c r="H740" s="32"/>
      <c r="I740" s="129">
        <v>1</v>
      </c>
      <c r="J740" s="130">
        <v>0</v>
      </c>
      <c r="K740" s="130">
        <v>0</v>
      </c>
      <c r="L740" s="130">
        <v>1</v>
      </c>
      <c r="N740" s="129">
        <v>176.6</v>
      </c>
      <c r="O740" s="129">
        <f t="shared" si="22"/>
        <v>1.766</v>
      </c>
      <c r="P740" s="129">
        <v>257.40000000000003</v>
      </c>
      <c r="Q740" s="129">
        <f t="shared" si="23"/>
        <v>116.75467603800003</v>
      </c>
      <c r="R740" s="131">
        <f>Q740/(O740^2)</f>
        <v>37.436297048566814</v>
      </c>
      <c r="T740" s="129">
        <f>IF(AND($R740&gt;=35,$R740&lt;40),1,0)</f>
        <v>1</v>
      </c>
      <c r="U740" s="129">
        <f>IF($R740&gt;40,1,0)</f>
        <v>0</v>
      </c>
      <c r="V740" s="129">
        <f>E740+T740+U740</f>
        <v>1</v>
      </c>
    </row>
    <row r="741" spans="1:22" x14ac:dyDescent="0.2">
      <c r="A741" s="133">
        <v>10170</v>
      </c>
      <c r="B741" s="134">
        <v>40</v>
      </c>
      <c r="C741" s="134">
        <v>0</v>
      </c>
      <c r="D741" s="134">
        <v>1</v>
      </c>
      <c r="E741" s="134">
        <f>IF(AND($R741&gt;=30,$R741&lt;35),1,0)</f>
        <v>0</v>
      </c>
      <c r="F741" s="137">
        <v>6393.6100000000006</v>
      </c>
      <c r="G741" s="32"/>
      <c r="H741" s="32"/>
      <c r="I741" s="134">
        <v>1</v>
      </c>
      <c r="J741" s="135">
        <v>0</v>
      </c>
      <c r="K741" s="135">
        <v>0</v>
      </c>
      <c r="L741" s="135">
        <v>0</v>
      </c>
      <c r="N741" s="134">
        <v>161.69999999999999</v>
      </c>
      <c r="O741" s="134">
        <f t="shared" si="22"/>
        <v>1.617</v>
      </c>
      <c r="P741" s="134">
        <v>229.5</v>
      </c>
      <c r="Q741" s="134">
        <f t="shared" si="23"/>
        <v>104.09944891500001</v>
      </c>
      <c r="R741" s="136">
        <f>Q741/(O741^2)</f>
        <v>39.813319639544133</v>
      </c>
      <c r="T741" s="134">
        <f>IF(AND($R741&gt;=35,$R741&lt;40),1,0)</f>
        <v>1</v>
      </c>
      <c r="U741" s="134">
        <f>IF($R741&gt;40,1,0)</f>
        <v>0</v>
      </c>
      <c r="V741" s="134">
        <f>E741+T741+U741</f>
        <v>1</v>
      </c>
    </row>
    <row r="742" spans="1:22" x14ac:dyDescent="0.2">
      <c r="A742" s="128">
        <v>10172</v>
      </c>
      <c r="B742" s="129">
        <v>61</v>
      </c>
      <c r="C742" s="129">
        <v>0</v>
      </c>
      <c r="D742" s="129">
        <v>0</v>
      </c>
      <c r="E742" s="129">
        <f>IF(AND($R742&gt;=30,$R742&lt;35),1,0)</f>
        <v>0</v>
      </c>
      <c r="F742" s="132">
        <v>13129.61</v>
      </c>
      <c r="G742" s="32"/>
      <c r="H742" s="32"/>
      <c r="I742" s="129">
        <v>1</v>
      </c>
      <c r="J742" s="130">
        <v>1</v>
      </c>
      <c r="K742" s="130">
        <v>0</v>
      </c>
      <c r="L742" s="130">
        <v>0</v>
      </c>
      <c r="N742" s="129">
        <v>158.69999999999999</v>
      </c>
      <c r="O742" s="129">
        <f t="shared" si="22"/>
        <v>1.587</v>
      </c>
      <c r="P742" s="129">
        <v>153</v>
      </c>
      <c r="Q742" s="129">
        <f t="shared" si="23"/>
        <v>69.399632609999998</v>
      </c>
      <c r="R742" s="131">
        <f>Q742/(O742^2)</f>
        <v>27.55518415814695</v>
      </c>
      <c r="T742" s="129">
        <f>IF(AND($R742&gt;=35,$R742&lt;40),1,0)</f>
        <v>0</v>
      </c>
      <c r="U742" s="129">
        <f>IF($R742&gt;40,1,0)</f>
        <v>0</v>
      </c>
      <c r="V742" s="129">
        <f>E742+T742+U742</f>
        <v>0</v>
      </c>
    </row>
    <row r="743" spans="1:22" x14ac:dyDescent="0.2">
      <c r="A743" s="133">
        <v>10173</v>
      </c>
      <c r="B743" s="134">
        <v>35</v>
      </c>
      <c r="C743" s="134">
        <v>0</v>
      </c>
      <c r="D743" s="134">
        <v>1</v>
      </c>
      <c r="E743" s="134">
        <f>IF(AND($R743&gt;=30,$R743&lt;35),1,0)</f>
        <v>0</v>
      </c>
      <c r="F743" s="137">
        <v>5116.51</v>
      </c>
      <c r="G743" s="32"/>
      <c r="H743" s="32"/>
      <c r="I743" s="134">
        <v>1</v>
      </c>
      <c r="J743" s="135">
        <v>0</v>
      </c>
      <c r="K743" s="135">
        <v>0</v>
      </c>
      <c r="L743" s="135">
        <v>0</v>
      </c>
      <c r="N743" s="134">
        <v>171.1</v>
      </c>
      <c r="O743" s="134">
        <f t="shared" si="22"/>
        <v>1.7109999999999999</v>
      </c>
      <c r="P743" s="134">
        <v>242</v>
      </c>
      <c r="Q743" s="134">
        <f t="shared" si="23"/>
        <v>109.76935354000001</v>
      </c>
      <c r="R743" s="136">
        <f>Q743/(O743^2)</f>
        <v>37.495667337655313</v>
      </c>
      <c r="T743" s="134">
        <f>IF(AND($R743&gt;=35,$R743&lt;40),1,0)</f>
        <v>1</v>
      </c>
      <c r="U743" s="134">
        <f>IF($R743&gt;40,1,0)</f>
        <v>0</v>
      </c>
      <c r="V743" s="134">
        <f>E743+T743+U743</f>
        <v>1</v>
      </c>
    </row>
    <row r="744" spans="1:22" x14ac:dyDescent="0.2">
      <c r="A744" s="128">
        <v>10174</v>
      </c>
      <c r="B744" s="129">
        <v>26</v>
      </c>
      <c r="C744" s="129">
        <v>1</v>
      </c>
      <c r="D744" s="129">
        <v>0</v>
      </c>
      <c r="E744" s="129">
        <f>IF(AND($R744&gt;=30,$R744&lt;35),1,0)</f>
        <v>1</v>
      </c>
      <c r="F744" s="132">
        <v>17043.349999999999</v>
      </c>
      <c r="G744" s="32"/>
      <c r="H744" s="32"/>
      <c r="I744" s="129">
        <v>1</v>
      </c>
      <c r="J744" s="130">
        <v>0</v>
      </c>
      <c r="K744" s="130">
        <v>0</v>
      </c>
      <c r="L744" s="130">
        <v>1</v>
      </c>
      <c r="N744" s="129">
        <v>174.2</v>
      </c>
      <c r="O744" s="129">
        <f t="shared" si="22"/>
        <v>1.742</v>
      </c>
      <c r="P744" s="129">
        <v>228.2</v>
      </c>
      <c r="Q744" s="129">
        <f t="shared" si="23"/>
        <v>103.509778834</v>
      </c>
      <c r="R744" s="131">
        <f>Q744/(O744^2)</f>
        <v>34.110263890957647</v>
      </c>
      <c r="T744" s="129">
        <f>IF(AND($R744&gt;=35,$R744&lt;40),1,0)</f>
        <v>0</v>
      </c>
      <c r="U744" s="129">
        <f>IF($R744&gt;40,1,0)</f>
        <v>0</v>
      </c>
      <c r="V744" s="129">
        <f>E744+T744+U744</f>
        <v>1</v>
      </c>
    </row>
    <row r="745" spans="1:22" x14ac:dyDescent="0.2">
      <c r="A745" s="133">
        <v>10175</v>
      </c>
      <c r="B745" s="134">
        <v>20</v>
      </c>
      <c r="C745" s="134">
        <v>1</v>
      </c>
      <c r="D745" s="134">
        <v>0</v>
      </c>
      <c r="E745" s="134">
        <f>IF(AND($R745&gt;=30,$R745&lt;35),1,0)</f>
        <v>0</v>
      </c>
      <c r="F745" s="137">
        <v>33475.82</v>
      </c>
      <c r="G745" s="32"/>
      <c r="H745" s="32"/>
      <c r="I745" s="134">
        <v>1</v>
      </c>
      <c r="J745" s="135">
        <v>1</v>
      </c>
      <c r="K745" s="135">
        <v>0</v>
      </c>
      <c r="L745" s="135">
        <v>0</v>
      </c>
      <c r="N745" s="134">
        <v>168</v>
      </c>
      <c r="O745" s="134">
        <f t="shared" si="22"/>
        <v>1.68</v>
      </c>
      <c r="P745" s="134">
        <v>184.1</v>
      </c>
      <c r="Q745" s="134">
        <f t="shared" si="23"/>
        <v>83.506355317000001</v>
      </c>
      <c r="R745" s="136">
        <f>Q745/(O745^2)</f>
        <v>29.587002309027781</v>
      </c>
      <c r="T745" s="134">
        <f>IF(AND($R745&gt;=35,$R745&lt;40),1,0)</f>
        <v>0</v>
      </c>
      <c r="U745" s="134">
        <f>IF($R745&gt;40,1,0)</f>
        <v>0</v>
      </c>
      <c r="V745" s="134">
        <f>E745+T745+U745</f>
        <v>0</v>
      </c>
    </row>
    <row r="746" spans="1:22" x14ac:dyDescent="0.2">
      <c r="A746" s="128">
        <v>10177</v>
      </c>
      <c r="B746" s="129">
        <v>51</v>
      </c>
      <c r="C746" s="129">
        <v>1</v>
      </c>
      <c r="D746" s="129">
        <v>2</v>
      </c>
      <c r="E746" s="129">
        <f>IF(AND($R746&gt;=30,$R746&lt;35),1,0)</f>
        <v>0</v>
      </c>
      <c r="F746" s="132">
        <v>47462.9</v>
      </c>
      <c r="G746" s="32"/>
      <c r="H746" s="32"/>
      <c r="I746" s="129">
        <v>1</v>
      </c>
      <c r="J746" s="130">
        <v>0</v>
      </c>
      <c r="K746" s="130">
        <v>0</v>
      </c>
      <c r="L746" s="130">
        <v>1</v>
      </c>
      <c r="N746" s="129">
        <v>174</v>
      </c>
      <c r="O746" s="129">
        <f t="shared" si="22"/>
        <v>1.74</v>
      </c>
      <c r="P746" s="129">
        <v>234.2</v>
      </c>
      <c r="Q746" s="129">
        <f t="shared" si="23"/>
        <v>106.231333054</v>
      </c>
      <c r="R746" s="131">
        <f>Q746/(O746^2)</f>
        <v>35.087638080988242</v>
      </c>
      <c r="T746" s="129">
        <f>IF(AND($R746&gt;=35,$R746&lt;40),1,0)</f>
        <v>1</v>
      </c>
      <c r="U746" s="129">
        <f>IF($R746&gt;40,1,0)</f>
        <v>0</v>
      </c>
      <c r="V746" s="129">
        <f>E746+T746+U746</f>
        <v>1</v>
      </c>
    </row>
    <row r="747" spans="1:22" x14ac:dyDescent="0.2">
      <c r="A747" s="133">
        <v>10180</v>
      </c>
      <c r="B747" s="134">
        <v>20</v>
      </c>
      <c r="C747" s="134">
        <v>0</v>
      </c>
      <c r="D747" s="134">
        <v>1</v>
      </c>
      <c r="E747" s="134">
        <f>IF(AND($R747&gt;=30,$R747&lt;35),1,0)</f>
        <v>0</v>
      </c>
      <c r="F747" s="137">
        <v>1964.78</v>
      </c>
      <c r="G747" s="32"/>
      <c r="H747" s="32"/>
      <c r="I747" s="134">
        <v>1</v>
      </c>
      <c r="J747" s="135">
        <v>0</v>
      </c>
      <c r="K747" s="135">
        <v>1</v>
      </c>
      <c r="L747" s="135">
        <v>0</v>
      </c>
      <c r="N747" s="134">
        <v>190.7</v>
      </c>
      <c r="O747" s="134">
        <f t="shared" si="22"/>
        <v>1.9069999999999998</v>
      </c>
      <c r="P747" s="134">
        <v>201.79999999999998</v>
      </c>
      <c r="Q747" s="134">
        <f t="shared" si="23"/>
        <v>91.534940265999992</v>
      </c>
      <c r="R747" s="136">
        <f>Q747/(O747^2)</f>
        <v>25.1701333469356</v>
      </c>
      <c r="T747" s="134">
        <f>IF(AND($R747&gt;=35,$R747&lt;40),1,0)</f>
        <v>0</v>
      </c>
      <c r="U747" s="134">
        <f>IF($R747&gt;40,1,0)</f>
        <v>0</v>
      </c>
      <c r="V747" s="134">
        <f>E747+T747+U747</f>
        <v>0</v>
      </c>
    </row>
    <row r="748" spans="1:22" x14ac:dyDescent="0.2">
      <c r="A748" s="128">
        <v>10182</v>
      </c>
      <c r="B748" s="129">
        <v>55</v>
      </c>
      <c r="C748" s="129">
        <v>1</v>
      </c>
      <c r="D748" s="129">
        <v>0</v>
      </c>
      <c r="E748" s="129">
        <f>IF(AND($R748&gt;=30,$R748&lt;35),1,0)</f>
        <v>0</v>
      </c>
      <c r="F748" s="132">
        <v>42303.700000000004</v>
      </c>
      <c r="G748" s="32"/>
      <c r="H748" s="32"/>
      <c r="I748" s="129">
        <v>1</v>
      </c>
      <c r="J748" s="130">
        <v>1</v>
      </c>
      <c r="K748" s="130">
        <v>0</v>
      </c>
      <c r="L748" s="130">
        <v>0</v>
      </c>
      <c r="N748" s="129">
        <v>193.29999999999998</v>
      </c>
      <c r="O748" s="129">
        <f t="shared" si="22"/>
        <v>1.9329999999999998</v>
      </c>
      <c r="P748" s="129">
        <v>243.79999999999998</v>
      </c>
      <c r="Q748" s="129">
        <f t="shared" si="23"/>
        <v>110.585819806</v>
      </c>
      <c r="R748" s="131">
        <f>Q748/(O748^2)</f>
        <v>29.596185029850222</v>
      </c>
      <c r="T748" s="129">
        <f>IF(AND($R748&gt;=35,$R748&lt;40),1,0)</f>
        <v>0</v>
      </c>
      <c r="U748" s="129">
        <f>IF($R748&gt;40,1,0)</f>
        <v>0</v>
      </c>
      <c r="V748" s="129">
        <f>E748+T748+U748</f>
        <v>0</v>
      </c>
    </row>
    <row r="749" spans="1:22" x14ac:dyDescent="0.2">
      <c r="A749" s="133">
        <v>10186</v>
      </c>
      <c r="B749" s="134">
        <v>33</v>
      </c>
      <c r="C749" s="134">
        <v>0</v>
      </c>
      <c r="D749" s="134">
        <v>5</v>
      </c>
      <c r="E749" s="134">
        <f>IF(AND($R749&gt;=30,$R749&lt;35),1,0)</f>
        <v>0</v>
      </c>
      <c r="F749" s="137">
        <v>6653.79</v>
      </c>
      <c r="G749" s="32"/>
      <c r="H749" s="32"/>
      <c r="I749" s="134">
        <v>1</v>
      </c>
      <c r="J749" s="135">
        <v>0</v>
      </c>
      <c r="K749" s="135">
        <v>0</v>
      </c>
      <c r="L749" s="135">
        <v>1</v>
      </c>
      <c r="N749" s="134">
        <v>168.2</v>
      </c>
      <c r="O749" s="134">
        <f t="shared" si="22"/>
        <v>1.6819999999999999</v>
      </c>
      <c r="P749" s="134">
        <v>99.5</v>
      </c>
      <c r="Q749" s="134">
        <f t="shared" si="23"/>
        <v>45.132440815000002</v>
      </c>
      <c r="R749" s="136">
        <f>Q749/(O749^2)</f>
        <v>15.952796984154816</v>
      </c>
      <c r="T749" s="134">
        <f>IF(AND($R749&gt;=35,$R749&lt;40),1,0)</f>
        <v>0</v>
      </c>
      <c r="U749" s="134">
        <f>IF($R749&gt;40,1,0)</f>
        <v>0</v>
      </c>
      <c r="V749" s="134">
        <f>E749+T749+U749</f>
        <v>0</v>
      </c>
    </row>
    <row r="750" spans="1:22" x14ac:dyDescent="0.2">
      <c r="A750" s="128">
        <v>10189</v>
      </c>
      <c r="B750" s="129">
        <v>55</v>
      </c>
      <c r="C750" s="129">
        <v>0</v>
      </c>
      <c r="D750" s="129">
        <v>0</v>
      </c>
      <c r="E750" s="129">
        <f>IF(AND($R750&gt;=30,$R750&lt;35),1,0)</f>
        <v>0</v>
      </c>
      <c r="F750" s="132">
        <v>10796.36</v>
      </c>
      <c r="G750" s="32"/>
      <c r="H750" s="32"/>
      <c r="I750" s="129">
        <v>1</v>
      </c>
      <c r="J750" s="130">
        <v>1</v>
      </c>
      <c r="K750" s="130">
        <v>0</v>
      </c>
      <c r="L750" s="130">
        <v>0</v>
      </c>
      <c r="N750" s="129">
        <v>164.9</v>
      </c>
      <c r="O750" s="129">
        <f t="shared" si="22"/>
        <v>1.649</v>
      </c>
      <c r="P750" s="129">
        <v>268.20000000000005</v>
      </c>
      <c r="Q750" s="129">
        <f t="shared" si="23"/>
        <v>121.65347363400002</v>
      </c>
      <c r="R750" s="131">
        <f>Q750/(O750^2)</f>
        <v>44.738683765562023</v>
      </c>
      <c r="T750" s="129">
        <f>IF(AND($R750&gt;=35,$R750&lt;40),1,0)</f>
        <v>0</v>
      </c>
      <c r="U750" s="129">
        <f>IF($R750&gt;40,1,0)</f>
        <v>1</v>
      </c>
      <c r="V750" s="129">
        <f>E750+T750+U750</f>
        <v>1</v>
      </c>
    </row>
    <row r="751" spans="1:22" x14ac:dyDescent="0.2">
      <c r="A751" s="133">
        <v>10190</v>
      </c>
      <c r="B751" s="134">
        <v>51</v>
      </c>
      <c r="C751" s="134">
        <v>0</v>
      </c>
      <c r="D751" s="134">
        <v>4</v>
      </c>
      <c r="E751" s="134">
        <f>IF(AND($R751&gt;=30,$R751&lt;35),1,0)</f>
        <v>0</v>
      </c>
      <c r="F751" s="137">
        <v>11520.1</v>
      </c>
      <c r="G751" s="32"/>
      <c r="H751" s="32"/>
      <c r="I751" s="134">
        <v>1</v>
      </c>
      <c r="J751" s="135">
        <v>0</v>
      </c>
      <c r="K751" s="135">
        <v>0</v>
      </c>
      <c r="L751" s="135">
        <v>0</v>
      </c>
      <c r="N751" s="134">
        <v>164.29999999999998</v>
      </c>
      <c r="O751" s="134">
        <f t="shared" si="22"/>
        <v>1.6429999999999998</v>
      </c>
      <c r="P751" s="134">
        <v>172.2</v>
      </c>
      <c r="Q751" s="134">
        <f t="shared" si="23"/>
        <v>78.108606113999997</v>
      </c>
      <c r="R751" s="136">
        <f>Q751/(O751^2)</f>
        <v>28.93501826261582</v>
      </c>
      <c r="T751" s="134">
        <f>IF(AND($R751&gt;=35,$R751&lt;40),1,0)</f>
        <v>0</v>
      </c>
      <c r="U751" s="134">
        <f>IF($R751&gt;40,1,0)</f>
        <v>0</v>
      </c>
      <c r="V751" s="134">
        <f>E751+T751+U751</f>
        <v>0</v>
      </c>
    </row>
    <row r="752" spans="1:22" x14ac:dyDescent="0.2">
      <c r="A752" s="128">
        <v>10192</v>
      </c>
      <c r="B752" s="129">
        <v>62</v>
      </c>
      <c r="C752" s="129">
        <v>0</v>
      </c>
      <c r="D752" s="129">
        <v>0</v>
      </c>
      <c r="E752" s="129">
        <f>IF(AND($R752&gt;=30,$R752&lt;35),1,0)</f>
        <v>0</v>
      </c>
      <c r="F752" s="132">
        <v>13352.1</v>
      </c>
      <c r="G752" s="32"/>
      <c r="H752" s="32"/>
      <c r="I752" s="129">
        <v>1</v>
      </c>
      <c r="J752" s="130">
        <v>0</v>
      </c>
      <c r="K752" s="130">
        <v>0</v>
      </c>
      <c r="L752" s="130">
        <v>0</v>
      </c>
      <c r="N752" s="129">
        <v>162.19999999999999</v>
      </c>
      <c r="O752" s="129">
        <f t="shared" si="22"/>
        <v>1.6219999999999999</v>
      </c>
      <c r="P752" s="129">
        <v>250.1</v>
      </c>
      <c r="Q752" s="129">
        <f t="shared" si="23"/>
        <v>113.443451737</v>
      </c>
      <c r="R752" s="131">
        <f>Q752/(O752^2)</f>
        <v>43.119898762925324</v>
      </c>
      <c r="T752" s="129">
        <f>IF(AND($R752&gt;=35,$R752&lt;40),1,0)</f>
        <v>0</v>
      </c>
      <c r="U752" s="129">
        <f>IF($R752&gt;40,1,0)</f>
        <v>1</v>
      </c>
      <c r="V752" s="129">
        <f>E752+T752+U752</f>
        <v>1</v>
      </c>
    </row>
    <row r="753" spans="1:22" x14ac:dyDescent="0.2">
      <c r="A753" s="133">
        <v>10194</v>
      </c>
      <c r="B753" s="134">
        <v>28</v>
      </c>
      <c r="C753" s="134">
        <v>0</v>
      </c>
      <c r="D753" s="134">
        <v>0</v>
      </c>
      <c r="E753" s="134">
        <f>IF(AND($R753&gt;=30,$R753&lt;35),1,0)</f>
        <v>1</v>
      </c>
      <c r="F753" s="137">
        <v>3268.8500000000004</v>
      </c>
      <c r="G753" s="32"/>
      <c r="H753" s="32"/>
      <c r="I753" s="134">
        <v>1</v>
      </c>
      <c r="J753" s="135">
        <v>1</v>
      </c>
      <c r="K753" s="135">
        <v>0</v>
      </c>
      <c r="L753" s="135">
        <v>0</v>
      </c>
      <c r="N753" s="134">
        <v>146.9</v>
      </c>
      <c r="O753" s="134">
        <f t="shared" si="22"/>
        <v>1.4690000000000001</v>
      </c>
      <c r="P753" s="134">
        <v>150.79999999999998</v>
      </c>
      <c r="Q753" s="134">
        <f t="shared" si="23"/>
        <v>68.401729395999993</v>
      </c>
      <c r="R753" s="136">
        <f>Q753/(O753^2)</f>
        <v>31.697389061248089</v>
      </c>
      <c r="T753" s="134">
        <f>IF(AND($R753&gt;=35,$R753&lt;40),1,0)</f>
        <v>0</v>
      </c>
      <c r="U753" s="134">
        <f>IF($R753&gt;40,1,0)</f>
        <v>0</v>
      </c>
      <c r="V753" s="134">
        <f>E753+T753+U753</f>
        <v>1</v>
      </c>
    </row>
    <row r="754" spans="1:22" x14ac:dyDescent="0.2">
      <c r="A754" s="128">
        <v>10196</v>
      </c>
      <c r="B754" s="129">
        <v>55</v>
      </c>
      <c r="C754" s="129">
        <v>0</v>
      </c>
      <c r="D754" s="129">
        <v>0</v>
      </c>
      <c r="E754" s="129">
        <f>IF(AND($R754&gt;=30,$R754&lt;35),1,0)</f>
        <v>0</v>
      </c>
      <c r="F754" s="132">
        <v>10226.290000000001</v>
      </c>
      <c r="G754" s="32"/>
      <c r="H754" s="32"/>
      <c r="I754" s="129">
        <v>1</v>
      </c>
      <c r="J754" s="130">
        <v>0</v>
      </c>
      <c r="K754" s="130">
        <v>0</v>
      </c>
      <c r="L754" s="130">
        <v>1</v>
      </c>
      <c r="N754" s="129">
        <v>168.5</v>
      </c>
      <c r="O754" s="129">
        <f t="shared" si="22"/>
        <v>1.6850000000000001</v>
      </c>
      <c r="P754" s="129">
        <v>185.4</v>
      </c>
      <c r="Q754" s="129">
        <f t="shared" si="23"/>
        <v>84.096025398000009</v>
      </c>
      <c r="R754" s="131">
        <f>Q754/(O754^2)</f>
        <v>29.619359296286838</v>
      </c>
      <c r="T754" s="129">
        <f>IF(AND($R754&gt;=35,$R754&lt;40),1,0)</f>
        <v>0</v>
      </c>
      <c r="U754" s="129">
        <f>IF($R754&gt;40,1,0)</f>
        <v>0</v>
      </c>
      <c r="V754" s="129">
        <f>E754+T754+U754</f>
        <v>0</v>
      </c>
    </row>
    <row r="755" spans="1:22" x14ac:dyDescent="0.2">
      <c r="A755" s="133">
        <v>10197</v>
      </c>
      <c r="B755" s="134">
        <v>48</v>
      </c>
      <c r="C755" s="134">
        <v>0</v>
      </c>
      <c r="D755" s="134">
        <v>1</v>
      </c>
      <c r="E755" s="134">
        <f>IF(AND($R755&gt;=30,$R755&lt;35),1,0)</f>
        <v>1</v>
      </c>
      <c r="F755" s="137">
        <v>28468.92</v>
      </c>
      <c r="G755" s="32"/>
      <c r="H755" s="32"/>
      <c r="I755" s="134">
        <v>1</v>
      </c>
      <c r="J755" s="135">
        <v>0</v>
      </c>
      <c r="K755" s="135">
        <v>0</v>
      </c>
      <c r="L755" s="135">
        <v>0</v>
      </c>
      <c r="N755" s="134">
        <v>162.1</v>
      </c>
      <c r="O755" s="134">
        <f t="shared" si="22"/>
        <v>1.621</v>
      </c>
      <c r="P755" s="134">
        <v>190.4</v>
      </c>
      <c r="Q755" s="134">
        <f t="shared" si="23"/>
        <v>86.363987248000001</v>
      </c>
      <c r="R755" s="136">
        <f>Q755/(O755^2)</f>
        <v>32.867498736699574</v>
      </c>
      <c r="T755" s="134">
        <f>IF(AND($R755&gt;=35,$R755&lt;40),1,0)</f>
        <v>0</v>
      </c>
      <c r="U755" s="134">
        <f>IF($R755&gt;40,1,0)</f>
        <v>0</v>
      </c>
      <c r="V755" s="134">
        <f>E755+T755+U755</f>
        <v>1</v>
      </c>
    </row>
    <row r="756" spans="1:22" x14ac:dyDescent="0.2">
      <c r="A756" s="128">
        <v>10199</v>
      </c>
      <c r="B756" s="129">
        <v>50</v>
      </c>
      <c r="C756" s="129">
        <v>1</v>
      </c>
      <c r="D756" s="129">
        <v>2</v>
      </c>
      <c r="E756" s="129">
        <f>IF(AND($R756&gt;=30,$R756&lt;35),1,0)</f>
        <v>1</v>
      </c>
      <c r="F756" s="132">
        <v>42856.840000000004</v>
      </c>
      <c r="G756" s="32"/>
      <c r="H756" s="32"/>
      <c r="I756" s="129">
        <v>1</v>
      </c>
      <c r="J756" s="130">
        <v>0</v>
      </c>
      <c r="K756" s="130">
        <v>1</v>
      </c>
      <c r="L756" s="130">
        <v>0</v>
      </c>
      <c r="N756" s="129">
        <v>175.9</v>
      </c>
      <c r="O756" s="129">
        <f t="shared" si="22"/>
        <v>1.7590000000000001</v>
      </c>
      <c r="P756" s="129">
        <v>223</v>
      </c>
      <c r="Q756" s="129">
        <f t="shared" si="23"/>
        <v>101.15109851000001</v>
      </c>
      <c r="R756" s="131">
        <f>Q756/(O756^2)</f>
        <v>32.691806875773452</v>
      </c>
      <c r="T756" s="129">
        <f>IF(AND($R756&gt;=35,$R756&lt;40),1,0)</f>
        <v>0</v>
      </c>
      <c r="U756" s="129">
        <f>IF($R756&gt;40,1,0)</f>
        <v>0</v>
      </c>
      <c r="V756" s="129">
        <f>E756+T756+U756</f>
        <v>1</v>
      </c>
    </row>
    <row r="757" spans="1:22" x14ac:dyDescent="0.2">
      <c r="A757" s="133">
        <v>10201</v>
      </c>
      <c r="B757" s="134">
        <v>57</v>
      </c>
      <c r="C757" s="134">
        <v>0</v>
      </c>
      <c r="D757" s="134">
        <v>1</v>
      </c>
      <c r="E757" s="134">
        <f>IF(AND($R757&gt;=30,$R757&lt;35),1,0)</f>
        <v>0</v>
      </c>
      <c r="F757" s="137">
        <v>11554.23</v>
      </c>
      <c r="G757" s="32"/>
      <c r="H757" s="32"/>
      <c r="I757" s="134">
        <v>1</v>
      </c>
      <c r="J757" s="135">
        <v>0</v>
      </c>
      <c r="K757" s="135">
        <v>0</v>
      </c>
      <c r="L757" s="135">
        <v>1</v>
      </c>
      <c r="N757" s="134">
        <v>154.1</v>
      </c>
      <c r="O757" s="134">
        <f t="shared" si="22"/>
        <v>1.5409999999999999</v>
      </c>
      <c r="P757" s="134">
        <v>123.8</v>
      </c>
      <c r="Q757" s="134">
        <f t="shared" si="23"/>
        <v>56.154735406</v>
      </c>
      <c r="R757" s="136">
        <f>Q757/(O757^2)</f>
        <v>23.647275320769403</v>
      </c>
      <c r="T757" s="134">
        <f>IF(AND($R757&gt;=35,$R757&lt;40),1,0)</f>
        <v>0</v>
      </c>
      <c r="U757" s="134">
        <f>IF($R757&gt;40,1,0)</f>
        <v>0</v>
      </c>
      <c r="V757" s="134">
        <f>E757+T757+U757</f>
        <v>0</v>
      </c>
    </row>
    <row r="758" spans="1:22" x14ac:dyDescent="0.2">
      <c r="A758" s="128">
        <v>10202</v>
      </c>
      <c r="B758" s="129">
        <v>46</v>
      </c>
      <c r="C758" s="129">
        <v>0</v>
      </c>
      <c r="D758" s="129">
        <v>0</v>
      </c>
      <c r="E758" s="129">
        <f>IF(AND($R758&gt;=30,$R758&lt;35),1,0)</f>
        <v>1</v>
      </c>
      <c r="F758" s="132">
        <v>24603.05</v>
      </c>
      <c r="G758" s="32"/>
      <c r="H758" s="32"/>
      <c r="I758" s="129">
        <v>1</v>
      </c>
      <c r="J758" s="130">
        <v>0</v>
      </c>
      <c r="K758" s="130">
        <v>1</v>
      </c>
      <c r="L758" s="130">
        <v>0</v>
      </c>
      <c r="N758" s="129">
        <v>183.2</v>
      </c>
      <c r="O758" s="129">
        <f t="shared" si="22"/>
        <v>1.8319999999999999</v>
      </c>
      <c r="P758" s="129">
        <v>236.9</v>
      </c>
      <c r="Q758" s="129">
        <f t="shared" si="23"/>
        <v>107.45603245300001</v>
      </c>
      <c r="R758" s="131">
        <f>Q758/(O758^2)</f>
        <v>32.016942985033182</v>
      </c>
      <c r="T758" s="129">
        <f>IF(AND($R758&gt;=35,$R758&lt;40),1,0)</f>
        <v>0</v>
      </c>
      <c r="U758" s="129">
        <f>IF($R758&gt;40,1,0)</f>
        <v>0</v>
      </c>
      <c r="V758" s="129">
        <f>E758+T758+U758</f>
        <v>1</v>
      </c>
    </row>
    <row r="759" spans="1:22" x14ac:dyDescent="0.2">
      <c r="A759" s="133">
        <v>10203</v>
      </c>
      <c r="B759" s="134">
        <v>22</v>
      </c>
      <c r="C759" s="134">
        <v>1</v>
      </c>
      <c r="D759" s="134">
        <v>0</v>
      </c>
      <c r="E759" s="134">
        <f>IF(AND($R759&gt;=30,$R759&lt;35),1,0)</f>
        <v>0</v>
      </c>
      <c r="F759" s="137">
        <v>35585.58</v>
      </c>
      <c r="G759" s="32"/>
      <c r="H759" s="32"/>
      <c r="I759" s="134">
        <v>1</v>
      </c>
      <c r="J759" s="135">
        <v>0</v>
      </c>
      <c r="K759" s="135">
        <v>1</v>
      </c>
      <c r="L759" s="135">
        <v>0</v>
      </c>
      <c r="N759" s="134">
        <v>183.2</v>
      </c>
      <c r="O759" s="134">
        <f t="shared" si="22"/>
        <v>1.8319999999999999</v>
      </c>
      <c r="P759" s="134">
        <v>261.10000000000002</v>
      </c>
      <c r="Q759" s="134">
        <f t="shared" si="23"/>
        <v>118.43296780700001</v>
      </c>
      <c r="R759" s="136">
        <f>Q759/(O759^2)</f>
        <v>35.28756358544603</v>
      </c>
      <c r="T759" s="134">
        <f>IF(AND($R759&gt;=35,$R759&lt;40),1,0)</f>
        <v>1</v>
      </c>
      <c r="U759" s="134">
        <f>IF($R759&gt;40,1,0)</f>
        <v>0</v>
      </c>
      <c r="V759" s="134">
        <f>E759+T759+U759</f>
        <v>1</v>
      </c>
    </row>
    <row r="760" spans="1:22" x14ac:dyDescent="0.2">
      <c r="A760" s="128">
        <v>10208</v>
      </c>
      <c r="B760" s="129">
        <v>57</v>
      </c>
      <c r="C760" s="129">
        <v>0</v>
      </c>
      <c r="D760" s="129">
        <v>0</v>
      </c>
      <c r="E760" s="129">
        <f>IF(AND($R760&gt;=30,$R760&lt;35),1,0)</f>
        <v>0</v>
      </c>
      <c r="F760" s="132">
        <v>10959.33</v>
      </c>
      <c r="G760" s="32"/>
      <c r="H760" s="32"/>
      <c r="I760" s="129">
        <v>1</v>
      </c>
      <c r="J760" s="130">
        <v>0</v>
      </c>
      <c r="K760" s="130">
        <v>1</v>
      </c>
      <c r="L760" s="130">
        <v>0</v>
      </c>
      <c r="N760" s="129">
        <v>178.5</v>
      </c>
      <c r="O760" s="129">
        <f t="shared" si="22"/>
        <v>1.7849999999999999</v>
      </c>
      <c r="P760" s="129">
        <v>188.2</v>
      </c>
      <c r="Q760" s="129">
        <f t="shared" si="23"/>
        <v>85.366084033999996</v>
      </c>
      <c r="R760" s="131">
        <f>Q760/(O760^2)</f>
        <v>26.792233453067503</v>
      </c>
      <c r="T760" s="129">
        <f>IF(AND($R760&gt;=35,$R760&lt;40),1,0)</f>
        <v>0</v>
      </c>
      <c r="U760" s="129">
        <f>IF($R760&gt;40,1,0)</f>
        <v>0</v>
      </c>
      <c r="V760" s="129">
        <f>E760+T760+U760</f>
        <v>0</v>
      </c>
    </row>
    <row r="761" spans="1:22" x14ac:dyDescent="0.2">
      <c r="A761" s="133">
        <v>10210</v>
      </c>
      <c r="B761" s="134">
        <v>20</v>
      </c>
      <c r="C761" s="134">
        <v>0</v>
      </c>
      <c r="D761" s="134">
        <v>0</v>
      </c>
      <c r="E761" s="134">
        <f>IF(AND($R761&gt;=30,$R761&lt;35),1,0)</f>
        <v>0</v>
      </c>
      <c r="F761" s="137">
        <v>1984.46</v>
      </c>
      <c r="G761" s="32"/>
      <c r="H761" s="32"/>
      <c r="I761" s="134">
        <v>1</v>
      </c>
      <c r="J761" s="135">
        <v>1</v>
      </c>
      <c r="K761" s="135">
        <v>0</v>
      </c>
      <c r="L761" s="135">
        <v>0</v>
      </c>
      <c r="N761" s="134">
        <v>156.1</v>
      </c>
      <c r="O761" s="134">
        <f t="shared" si="22"/>
        <v>1.5609999999999999</v>
      </c>
      <c r="P761" s="134">
        <v>192.2</v>
      </c>
      <c r="Q761" s="134">
        <f t="shared" si="23"/>
        <v>87.180453513999993</v>
      </c>
      <c r="R761" s="136">
        <f>Q761/(O761^2)</f>
        <v>35.777774112834415</v>
      </c>
      <c r="T761" s="134">
        <f>IF(AND($R761&gt;=35,$R761&lt;40),1,0)</f>
        <v>1</v>
      </c>
      <c r="U761" s="134">
        <f>IF($R761&gt;40,1,0)</f>
        <v>0</v>
      </c>
      <c r="V761" s="134">
        <f>E761+T761+U761</f>
        <v>1</v>
      </c>
    </row>
    <row r="762" spans="1:22" x14ac:dyDescent="0.2">
      <c r="A762" s="128">
        <v>10215</v>
      </c>
      <c r="B762" s="129">
        <v>19</v>
      </c>
      <c r="C762" s="129">
        <v>0</v>
      </c>
      <c r="D762" s="129">
        <v>0</v>
      </c>
      <c r="E762" s="129">
        <f>IF(AND($R762&gt;=30,$R762&lt;35),1,0)</f>
        <v>1</v>
      </c>
      <c r="F762" s="132">
        <v>1632.57</v>
      </c>
      <c r="G762" s="32"/>
      <c r="H762" s="32"/>
      <c r="I762" s="129">
        <v>1</v>
      </c>
      <c r="J762" s="130">
        <v>0</v>
      </c>
      <c r="K762" s="130">
        <v>0</v>
      </c>
      <c r="L762" s="130">
        <v>0</v>
      </c>
      <c r="N762" s="129">
        <v>171.29999999999998</v>
      </c>
      <c r="O762" s="129">
        <f t="shared" si="22"/>
        <v>1.7129999999999999</v>
      </c>
      <c r="P762" s="129">
        <v>195</v>
      </c>
      <c r="Q762" s="129">
        <f t="shared" si="23"/>
        <v>88.450512150000009</v>
      </c>
      <c r="R762" s="131">
        <f>Q762/(O762^2)</f>
        <v>30.142941174065029</v>
      </c>
      <c r="T762" s="129">
        <f>IF(AND($R762&gt;=35,$R762&lt;40),1,0)</f>
        <v>0</v>
      </c>
      <c r="U762" s="129">
        <f>IF($R762&gt;40,1,0)</f>
        <v>0</v>
      </c>
      <c r="V762" s="129">
        <f>E762+T762+U762</f>
        <v>1</v>
      </c>
    </row>
    <row r="763" spans="1:22" x14ac:dyDescent="0.2">
      <c r="A763" s="133">
        <v>10216</v>
      </c>
      <c r="B763" s="134">
        <v>57</v>
      </c>
      <c r="C763" s="134">
        <v>0</v>
      </c>
      <c r="D763" s="134">
        <v>0</v>
      </c>
      <c r="E763" s="134">
        <f>IF(AND($R763&gt;=30,$R763&lt;35),1,0)</f>
        <v>1</v>
      </c>
      <c r="F763" s="137">
        <v>10965.45</v>
      </c>
      <c r="G763" s="32"/>
      <c r="H763" s="32"/>
      <c r="I763" s="134">
        <v>1</v>
      </c>
      <c r="J763" s="135">
        <v>0</v>
      </c>
      <c r="K763" s="135">
        <v>1</v>
      </c>
      <c r="L763" s="135">
        <v>0</v>
      </c>
      <c r="N763" s="134">
        <v>182.6</v>
      </c>
      <c r="O763" s="134">
        <f t="shared" si="22"/>
        <v>1.8259999999999998</v>
      </c>
      <c r="P763" s="134">
        <v>238.2</v>
      </c>
      <c r="Q763" s="134">
        <f t="shared" si="23"/>
        <v>108.045702534</v>
      </c>
      <c r="R763" s="136">
        <f>Q763/(O763^2)</f>
        <v>32.404546754377868</v>
      </c>
      <c r="T763" s="134">
        <f>IF(AND($R763&gt;=35,$R763&lt;40),1,0)</f>
        <v>0</v>
      </c>
      <c r="U763" s="134">
        <f>IF($R763&gt;40,1,0)</f>
        <v>0</v>
      </c>
      <c r="V763" s="134">
        <f>E763+T763+U763</f>
        <v>1</v>
      </c>
    </row>
    <row r="764" spans="1:22" x14ac:dyDescent="0.2">
      <c r="A764" s="128">
        <v>10218</v>
      </c>
      <c r="B764" s="129">
        <v>40</v>
      </c>
      <c r="C764" s="129">
        <v>0</v>
      </c>
      <c r="D764" s="129">
        <v>1</v>
      </c>
      <c r="E764" s="129">
        <f>IF(AND($R764&gt;=30,$R764&lt;35),1,0)</f>
        <v>0</v>
      </c>
      <c r="F764" s="132">
        <v>6610.1100000000006</v>
      </c>
      <c r="G764" s="32"/>
      <c r="H764" s="32"/>
      <c r="I764" s="129">
        <v>1</v>
      </c>
      <c r="J764" s="130">
        <v>1</v>
      </c>
      <c r="K764" s="130">
        <v>0</v>
      </c>
      <c r="L764" s="130">
        <v>0</v>
      </c>
      <c r="N764" s="129">
        <v>158.69999999999999</v>
      </c>
      <c r="O764" s="129">
        <f t="shared" si="22"/>
        <v>1.587</v>
      </c>
      <c r="P764" s="129">
        <v>201.9</v>
      </c>
      <c r="Q764" s="129">
        <f t="shared" si="23"/>
        <v>91.580299503000006</v>
      </c>
      <c r="R764" s="131">
        <f>Q764/(O764^2)</f>
        <v>36.362037134182152</v>
      </c>
      <c r="T764" s="129">
        <f>IF(AND($R764&gt;=35,$R764&lt;40),1,0)</f>
        <v>1</v>
      </c>
      <c r="U764" s="129">
        <f>IF($R764&gt;40,1,0)</f>
        <v>0</v>
      </c>
      <c r="V764" s="129">
        <f>E764+T764+U764</f>
        <v>1</v>
      </c>
    </row>
    <row r="765" spans="1:22" x14ac:dyDescent="0.2">
      <c r="A765" s="133">
        <v>10219</v>
      </c>
      <c r="B765" s="134">
        <v>39</v>
      </c>
      <c r="C765" s="134">
        <v>1</v>
      </c>
      <c r="D765" s="134">
        <v>0</v>
      </c>
      <c r="E765" s="134">
        <f>IF(AND($R765&gt;=30,$R765&lt;35),1,0)</f>
        <v>0</v>
      </c>
      <c r="F765" s="137">
        <v>20149.329999999998</v>
      </c>
      <c r="G765" s="32"/>
      <c r="H765" s="32"/>
      <c r="I765" s="134">
        <v>1</v>
      </c>
      <c r="J765" s="135">
        <v>1</v>
      </c>
      <c r="K765" s="135">
        <v>0</v>
      </c>
      <c r="L765" s="135">
        <v>0</v>
      </c>
      <c r="N765" s="134">
        <v>180.6</v>
      </c>
      <c r="O765" s="134">
        <f t="shared" si="22"/>
        <v>1.806</v>
      </c>
      <c r="P765" s="134">
        <v>201.9</v>
      </c>
      <c r="Q765" s="134">
        <f t="shared" si="23"/>
        <v>91.580299503000006</v>
      </c>
      <c r="R765" s="136">
        <f>Q765/(O765^2)</f>
        <v>28.078025721754358</v>
      </c>
      <c r="T765" s="134">
        <f>IF(AND($R765&gt;=35,$R765&lt;40),1,0)</f>
        <v>0</v>
      </c>
      <c r="U765" s="134">
        <f>IF($R765&gt;40,1,0)</f>
        <v>0</v>
      </c>
      <c r="V765" s="134">
        <f>E765+T765+U765</f>
        <v>0</v>
      </c>
    </row>
    <row r="766" spans="1:22" x14ac:dyDescent="0.2">
      <c r="A766" s="128">
        <v>10220</v>
      </c>
      <c r="B766" s="129">
        <v>37</v>
      </c>
      <c r="C766" s="129">
        <v>1</v>
      </c>
      <c r="D766" s="129">
        <v>1</v>
      </c>
      <c r="E766" s="129">
        <f>IF(AND($R766&gt;=30,$R766&lt;35),1,0)</f>
        <v>1</v>
      </c>
      <c r="F766" s="132">
        <v>39047.29</v>
      </c>
      <c r="G766" s="32"/>
      <c r="H766" s="32"/>
      <c r="I766" s="129">
        <v>1</v>
      </c>
      <c r="J766" s="130">
        <v>1</v>
      </c>
      <c r="K766" s="130">
        <v>0</v>
      </c>
      <c r="L766" s="130">
        <v>0</v>
      </c>
      <c r="N766" s="129">
        <v>172.79999999999998</v>
      </c>
      <c r="O766" s="129">
        <f t="shared" si="22"/>
        <v>1.7279999999999998</v>
      </c>
      <c r="P766" s="129">
        <v>202.6</v>
      </c>
      <c r="Q766" s="129">
        <f t="shared" si="23"/>
        <v>91.897814162000003</v>
      </c>
      <c r="R766" s="131">
        <f>Q766/(O766^2)</f>
        <v>30.776392024203755</v>
      </c>
      <c r="T766" s="129">
        <f>IF(AND($R766&gt;=35,$R766&lt;40),1,0)</f>
        <v>0</v>
      </c>
      <c r="U766" s="129">
        <f>IF($R766&gt;40,1,0)</f>
        <v>0</v>
      </c>
      <c r="V766" s="129">
        <f>E766+T766+U766</f>
        <v>1</v>
      </c>
    </row>
    <row r="767" spans="1:22" x14ac:dyDescent="0.2">
      <c r="A767" s="133">
        <v>10223</v>
      </c>
      <c r="B767" s="134">
        <v>64</v>
      </c>
      <c r="C767" s="134">
        <v>0</v>
      </c>
      <c r="D767" s="134">
        <v>1</v>
      </c>
      <c r="E767" s="134">
        <f>IF(AND($R767&gt;=30,$R767&lt;35),1,0)</f>
        <v>1</v>
      </c>
      <c r="F767" s="137">
        <v>14418.29</v>
      </c>
      <c r="G767" s="32"/>
      <c r="H767" s="32"/>
      <c r="I767" s="134">
        <v>1</v>
      </c>
      <c r="J767" s="135">
        <v>0</v>
      </c>
      <c r="K767" s="135">
        <v>0</v>
      </c>
      <c r="L767" s="135">
        <v>1</v>
      </c>
      <c r="N767" s="134">
        <v>172.5</v>
      </c>
      <c r="O767" s="134">
        <f t="shared" si="22"/>
        <v>1.7250000000000001</v>
      </c>
      <c r="P767" s="134">
        <v>202.4</v>
      </c>
      <c r="Q767" s="134">
        <f t="shared" si="23"/>
        <v>91.807095688000004</v>
      </c>
      <c r="R767" s="136">
        <f>Q767/(O767^2)</f>
        <v>30.853046229951687</v>
      </c>
      <c r="T767" s="134">
        <f>IF(AND($R767&gt;=35,$R767&lt;40),1,0)</f>
        <v>0</v>
      </c>
      <c r="U767" s="134">
        <f>IF($R767&gt;40,1,0)</f>
        <v>0</v>
      </c>
      <c r="V767" s="134">
        <f>E767+T767+U767</f>
        <v>1</v>
      </c>
    </row>
    <row r="768" spans="1:22" x14ac:dyDescent="0.2">
      <c r="A768" s="128">
        <v>10225</v>
      </c>
      <c r="B768" s="129">
        <v>55</v>
      </c>
      <c r="C768" s="129">
        <v>0</v>
      </c>
      <c r="D768" s="129">
        <v>1</v>
      </c>
      <c r="E768" s="129">
        <f>IF(AND($R768&gt;=30,$R768&lt;35),1,0)</f>
        <v>1</v>
      </c>
      <c r="F768" s="132">
        <v>11394.07</v>
      </c>
      <c r="G768" s="32"/>
      <c r="H768" s="32"/>
      <c r="I768" s="129">
        <v>1</v>
      </c>
      <c r="J768" s="130">
        <v>1</v>
      </c>
      <c r="K768" s="130">
        <v>0</v>
      </c>
      <c r="L768" s="130">
        <v>0</v>
      </c>
      <c r="N768" s="129">
        <v>155.19999999999999</v>
      </c>
      <c r="O768" s="129">
        <f t="shared" si="22"/>
        <v>1.5519999999999998</v>
      </c>
      <c r="P768" s="129">
        <v>166.4</v>
      </c>
      <c r="Q768" s="129">
        <f t="shared" si="23"/>
        <v>75.477770368000009</v>
      </c>
      <c r="R768" s="131">
        <f>Q768/(O768^2)</f>
        <v>31.335427835051558</v>
      </c>
      <c r="T768" s="129">
        <f>IF(AND($R768&gt;=35,$R768&lt;40),1,0)</f>
        <v>0</v>
      </c>
      <c r="U768" s="129">
        <f>IF($R768&gt;40,1,0)</f>
        <v>0</v>
      </c>
      <c r="V768" s="129">
        <f>E768+T768+U768</f>
        <v>1</v>
      </c>
    </row>
    <row r="769" spans="1:22" x14ac:dyDescent="0.2">
      <c r="A769" s="133">
        <v>10226</v>
      </c>
      <c r="B769" s="134">
        <v>30</v>
      </c>
      <c r="C769" s="134">
        <v>1</v>
      </c>
      <c r="D769" s="134">
        <v>0</v>
      </c>
      <c r="E769" s="134">
        <f>IF(AND($R769&gt;=30,$R769&lt;35),1,0)</f>
        <v>1</v>
      </c>
      <c r="F769" s="137">
        <v>36837.47</v>
      </c>
      <c r="G769" s="32"/>
      <c r="H769" s="32"/>
      <c r="I769" s="134">
        <v>1</v>
      </c>
      <c r="J769" s="135">
        <v>0</v>
      </c>
      <c r="K769" s="135">
        <v>1</v>
      </c>
      <c r="L769" s="135">
        <v>0</v>
      </c>
      <c r="N769" s="134">
        <v>195.7</v>
      </c>
      <c r="O769" s="134">
        <f t="shared" si="22"/>
        <v>1.9569999999999999</v>
      </c>
      <c r="P769" s="134">
        <v>293.8</v>
      </c>
      <c r="Q769" s="134">
        <f t="shared" si="23"/>
        <v>133.26543830600002</v>
      </c>
      <c r="R769" s="136">
        <f>Q769/(O769^2)</f>
        <v>34.79652547815855</v>
      </c>
      <c r="T769" s="134">
        <f>IF(AND($R769&gt;=35,$R769&lt;40),1,0)</f>
        <v>0</v>
      </c>
      <c r="U769" s="134">
        <f>IF($R769&gt;40,1,0)</f>
        <v>0</v>
      </c>
      <c r="V769" s="134">
        <f>E769+T769+U769</f>
        <v>1</v>
      </c>
    </row>
    <row r="770" spans="1:22" x14ac:dyDescent="0.2">
      <c r="A770" s="128">
        <v>10227</v>
      </c>
      <c r="B770" s="129">
        <v>36</v>
      </c>
      <c r="C770" s="129">
        <v>1</v>
      </c>
      <c r="D770" s="129">
        <v>1</v>
      </c>
      <c r="E770" s="129">
        <f>IF(AND($R770&gt;=30,$R770&lt;35),1,0)</f>
        <v>1</v>
      </c>
      <c r="F770" s="132">
        <v>38709.18</v>
      </c>
      <c r="G770" s="32"/>
      <c r="H770" s="32"/>
      <c r="I770" s="129">
        <v>1</v>
      </c>
      <c r="J770" s="130">
        <v>0</v>
      </c>
      <c r="K770" s="130">
        <v>0</v>
      </c>
      <c r="L770" s="130">
        <v>1</v>
      </c>
      <c r="N770" s="129">
        <v>178.6</v>
      </c>
      <c r="O770" s="129">
        <f t="shared" ref="O770:O833" si="24">N770/100</f>
        <v>1.786</v>
      </c>
      <c r="P770" s="129">
        <v>242.29999999999998</v>
      </c>
      <c r="Q770" s="129">
        <f t="shared" ref="Q770:Q833" si="25">P770*0.45359237</f>
        <v>109.905431251</v>
      </c>
      <c r="R770" s="131">
        <f>Q770/(O770^2)</f>
        <v>34.455316656927273</v>
      </c>
      <c r="T770" s="129">
        <f>IF(AND($R770&gt;=35,$R770&lt;40),1,0)</f>
        <v>0</v>
      </c>
      <c r="U770" s="129">
        <f>IF($R770&gt;40,1,0)</f>
        <v>0</v>
      </c>
      <c r="V770" s="129">
        <f>E770+T770+U770</f>
        <v>1</v>
      </c>
    </row>
    <row r="771" spans="1:22" x14ac:dyDescent="0.2">
      <c r="A771" s="133">
        <v>10234</v>
      </c>
      <c r="B771" s="134">
        <v>33</v>
      </c>
      <c r="C771" s="134">
        <v>0</v>
      </c>
      <c r="D771" s="134">
        <v>5</v>
      </c>
      <c r="E771" s="134">
        <f>IF(AND($R771&gt;=30,$R771&lt;35),1,0)</f>
        <v>0</v>
      </c>
      <c r="F771" s="137">
        <v>6666.25</v>
      </c>
      <c r="G771" s="32"/>
      <c r="H771" s="32"/>
      <c r="I771" s="134">
        <v>1</v>
      </c>
      <c r="J771" s="135">
        <v>0</v>
      </c>
      <c r="K771" s="135">
        <v>1</v>
      </c>
      <c r="L771" s="135">
        <v>0</v>
      </c>
      <c r="N771" s="134">
        <v>165.79999999999998</v>
      </c>
      <c r="O771" s="134">
        <f t="shared" si="24"/>
        <v>1.6579999999999999</v>
      </c>
      <c r="P771" s="134">
        <v>123.6</v>
      </c>
      <c r="Q771" s="134">
        <f t="shared" si="25"/>
        <v>56.064016932000001</v>
      </c>
      <c r="R771" s="136">
        <f>Q771/(O771^2)</f>
        <v>20.394598449452236</v>
      </c>
      <c r="T771" s="134">
        <f>IF(AND($R771&gt;=35,$R771&lt;40),1,0)</f>
        <v>0</v>
      </c>
      <c r="U771" s="134">
        <f>IF($R771&gt;40,1,0)</f>
        <v>0</v>
      </c>
      <c r="V771" s="134">
        <f>E771+T771+U771</f>
        <v>0</v>
      </c>
    </row>
    <row r="772" spans="1:22" x14ac:dyDescent="0.2">
      <c r="A772" s="128">
        <v>10235</v>
      </c>
      <c r="B772" s="129">
        <v>52</v>
      </c>
      <c r="C772" s="129">
        <v>1</v>
      </c>
      <c r="D772" s="129">
        <v>3</v>
      </c>
      <c r="E772" s="129">
        <f>IF(AND($R772&gt;=30,$R772&lt;35),1,0)</f>
        <v>0</v>
      </c>
      <c r="F772" s="132">
        <v>24869.84</v>
      </c>
      <c r="G772" s="32"/>
      <c r="H772" s="32"/>
      <c r="I772" s="129">
        <v>1</v>
      </c>
      <c r="J772" s="130">
        <v>1</v>
      </c>
      <c r="K772" s="130">
        <v>0</v>
      </c>
      <c r="L772" s="130">
        <v>0</v>
      </c>
      <c r="N772" s="129">
        <v>181.29999999999998</v>
      </c>
      <c r="O772" s="129">
        <f t="shared" si="24"/>
        <v>1.8129999999999997</v>
      </c>
      <c r="P772" s="129">
        <v>195.6</v>
      </c>
      <c r="Q772" s="129">
        <f t="shared" si="25"/>
        <v>88.722667572000006</v>
      </c>
      <c r="R772" s="131">
        <f>Q772/(O772^2)</f>
        <v>26.992243483890487</v>
      </c>
      <c r="T772" s="129">
        <f>IF(AND($R772&gt;=35,$R772&lt;40),1,0)</f>
        <v>0</v>
      </c>
      <c r="U772" s="129">
        <f>IF($R772&gt;40,1,0)</f>
        <v>0</v>
      </c>
      <c r="V772" s="129">
        <f>E772+T772+U772</f>
        <v>0</v>
      </c>
    </row>
    <row r="773" spans="1:22" x14ac:dyDescent="0.2">
      <c r="A773" s="133">
        <v>10237</v>
      </c>
      <c r="B773" s="134">
        <v>54</v>
      </c>
      <c r="C773" s="134">
        <v>0</v>
      </c>
      <c r="D773" s="134">
        <v>0</v>
      </c>
      <c r="E773" s="134">
        <f>IF(AND($R773&gt;=30,$R773&lt;35),1,0)</f>
        <v>0</v>
      </c>
      <c r="F773" s="137">
        <v>10435.07</v>
      </c>
      <c r="G773" s="32"/>
      <c r="H773" s="32"/>
      <c r="I773" s="134">
        <v>1</v>
      </c>
      <c r="J773" s="135">
        <v>1</v>
      </c>
      <c r="K773" s="135">
        <v>0</v>
      </c>
      <c r="L773" s="135">
        <v>0</v>
      </c>
      <c r="N773" s="134">
        <v>158</v>
      </c>
      <c r="O773" s="134">
        <f t="shared" si="24"/>
        <v>1.58</v>
      </c>
      <c r="P773" s="134">
        <v>154.69999999999999</v>
      </c>
      <c r="Q773" s="134">
        <f t="shared" si="25"/>
        <v>70.170739639000004</v>
      </c>
      <c r="R773" s="136">
        <f>Q773/(O773^2)</f>
        <v>28.108772487982691</v>
      </c>
      <c r="T773" s="134">
        <f>IF(AND($R773&gt;=35,$R773&lt;40),1,0)</f>
        <v>0</v>
      </c>
      <c r="U773" s="134">
        <f>IF($R773&gt;40,1,0)</f>
        <v>0</v>
      </c>
      <c r="V773" s="134">
        <f>E773+T773+U773</f>
        <v>0</v>
      </c>
    </row>
    <row r="774" spans="1:22" x14ac:dyDescent="0.2">
      <c r="A774" s="128">
        <v>10240</v>
      </c>
      <c r="B774" s="129">
        <v>34</v>
      </c>
      <c r="C774" s="129">
        <v>1</v>
      </c>
      <c r="D774" s="129">
        <v>1</v>
      </c>
      <c r="E774" s="129">
        <f>IF(AND($R774&gt;=30,$R774&lt;35),1,0)</f>
        <v>0</v>
      </c>
      <c r="F774" s="132">
        <v>20009.64</v>
      </c>
      <c r="G774" s="32"/>
      <c r="H774" s="32"/>
      <c r="I774" s="129">
        <v>1</v>
      </c>
      <c r="J774" s="130">
        <v>0</v>
      </c>
      <c r="K774" s="130">
        <v>0</v>
      </c>
      <c r="L774" s="130">
        <v>0</v>
      </c>
      <c r="N774" s="129">
        <v>173.79999999999998</v>
      </c>
      <c r="O774" s="129">
        <f t="shared" si="24"/>
        <v>1.7379999999999998</v>
      </c>
      <c r="P774" s="129">
        <v>240.2</v>
      </c>
      <c r="Q774" s="129">
        <f t="shared" si="25"/>
        <v>108.95288727400001</v>
      </c>
      <c r="R774" s="131">
        <f>Q774/(O774^2)</f>
        <v>36.069423366010703</v>
      </c>
      <c r="T774" s="129">
        <f>IF(AND($R774&gt;=35,$R774&lt;40),1,0)</f>
        <v>1</v>
      </c>
      <c r="U774" s="129">
        <f>IF($R774&gt;40,1,0)</f>
        <v>0</v>
      </c>
      <c r="V774" s="129">
        <f>E774+T774+U774</f>
        <v>1</v>
      </c>
    </row>
    <row r="775" spans="1:22" x14ac:dyDescent="0.2">
      <c r="A775" s="133">
        <v>10241</v>
      </c>
      <c r="B775" s="134">
        <v>26</v>
      </c>
      <c r="C775" s="134">
        <v>0</v>
      </c>
      <c r="D775" s="134">
        <v>1</v>
      </c>
      <c r="E775" s="134">
        <f>IF(AND($R775&gt;=30,$R775&lt;35),1,0)</f>
        <v>0</v>
      </c>
      <c r="F775" s="137">
        <v>3292.53</v>
      </c>
      <c r="G775" s="32"/>
      <c r="H775" s="32"/>
      <c r="I775" s="134">
        <v>1</v>
      </c>
      <c r="J775" s="135">
        <v>0</v>
      </c>
      <c r="K775" s="135">
        <v>0</v>
      </c>
      <c r="L775" s="135">
        <v>0</v>
      </c>
      <c r="N775" s="134">
        <v>164.1</v>
      </c>
      <c r="O775" s="134">
        <f t="shared" si="24"/>
        <v>1.641</v>
      </c>
      <c r="P775" s="134">
        <v>176.79999999999998</v>
      </c>
      <c r="Q775" s="134">
        <f t="shared" si="25"/>
        <v>80.195131015999991</v>
      </c>
      <c r="R775" s="136">
        <f>Q775/(O775^2)</f>
        <v>29.780421420775738</v>
      </c>
      <c r="T775" s="134">
        <f>IF(AND($R775&gt;=35,$R775&lt;40),1,0)</f>
        <v>0</v>
      </c>
      <c r="U775" s="134">
        <f>IF($R775&gt;40,1,0)</f>
        <v>0</v>
      </c>
      <c r="V775" s="134">
        <f>E775+T775+U775</f>
        <v>0</v>
      </c>
    </row>
    <row r="776" spans="1:22" x14ac:dyDescent="0.2">
      <c r="A776" s="128">
        <v>10246</v>
      </c>
      <c r="B776" s="129">
        <v>32</v>
      </c>
      <c r="C776" s="129">
        <v>1</v>
      </c>
      <c r="D776" s="129">
        <v>4</v>
      </c>
      <c r="E776" s="129">
        <f>IF(AND($R776&gt;=30,$R776&lt;35),1,0)</f>
        <v>0</v>
      </c>
      <c r="F776" s="132">
        <v>21472.48</v>
      </c>
      <c r="G776" s="32"/>
      <c r="H776" s="32"/>
      <c r="I776" s="129">
        <v>1</v>
      </c>
      <c r="J776" s="130">
        <v>0</v>
      </c>
      <c r="K776" s="130">
        <v>0</v>
      </c>
      <c r="L776" s="130">
        <v>0</v>
      </c>
      <c r="N776" s="129">
        <v>171.7</v>
      </c>
      <c r="O776" s="129">
        <f t="shared" si="24"/>
        <v>1.7169999999999999</v>
      </c>
      <c r="P776" s="129">
        <v>237.7</v>
      </c>
      <c r="Q776" s="129">
        <f t="shared" si="25"/>
        <v>107.818906349</v>
      </c>
      <c r="R776" s="131">
        <f>Q776/(O776^2)</f>
        <v>36.572473337473873</v>
      </c>
      <c r="T776" s="129">
        <f>IF(AND($R776&gt;=35,$R776&lt;40),1,0)</f>
        <v>1</v>
      </c>
      <c r="U776" s="129">
        <f>IF($R776&gt;40,1,0)</f>
        <v>0</v>
      </c>
      <c r="V776" s="129">
        <f>E776+T776+U776</f>
        <v>1</v>
      </c>
    </row>
    <row r="777" spans="1:22" x14ac:dyDescent="0.2">
      <c r="A777" s="133">
        <v>10252</v>
      </c>
      <c r="B777" s="134">
        <v>46</v>
      </c>
      <c r="C777" s="134">
        <v>0</v>
      </c>
      <c r="D777" s="134">
        <v>5</v>
      </c>
      <c r="E777" s="134">
        <f>IF(AND($R777&gt;=30,$R777&lt;35),1,0)</f>
        <v>0</v>
      </c>
      <c r="F777" s="137">
        <v>10096.969999999999</v>
      </c>
      <c r="G777" s="32"/>
      <c r="H777" s="32"/>
      <c r="I777" s="134">
        <v>1</v>
      </c>
      <c r="J777" s="135">
        <v>0</v>
      </c>
      <c r="K777" s="135">
        <v>1</v>
      </c>
      <c r="L777" s="135">
        <v>0</v>
      </c>
      <c r="N777" s="134">
        <v>183.6</v>
      </c>
      <c r="O777" s="134">
        <f t="shared" si="24"/>
        <v>1.8359999999999999</v>
      </c>
      <c r="P777" s="134">
        <v>215.29999999999998</v>
      </c>
      <c r="Q777" s="134">
        <f t="shared" si="25"/>
        <v>97.658437261000003</v>
      </c>
      <c r="R777" s="136">
        <f>Q777/(O777^2)</f>
        <v>28.971062074000507</v>
      </c>
      <c r="T777" s="134">
        <f>IF(AND($R777&gt;=35,$R777&lt;40),1,0)</f>
        <v>0</v>
      </c>
      <c r="U777" s="134">
        <f>IF($R777&gt;40,1,0)</f>
        <v>0</v>
      </c>
      <c r="V777" s="134">
        <f>E777+T777+U777</f>
        <v>0</v>
      </c>
    </row>
    <row r="778" spans="1:22" x14ac:dyDescent="0.2">
      <c r="A778" s="128">
        <v>10253</v>
      </c>
      <c r="B778" s="129">
        <v>27</v>
      </c>
      <c r="C778" s="129">
        <v>0</v>
      </c>
      <c r="D778" s="129">
        <v>0</v>
      </c>
      <c r="E778" s="129">
        <f>IF(AND($R778&gt;=30,$R778&lt;35),1,0)</f>
        <v>0</v>
      </c>
      <c r="F778" s="132">
        <v>2498.42</v>
      </c>
      <c r="G778" s="32"/>
      <c r="H778" s="32"/>
      <c r="I778" s="129">
        <v>1</v>
      </c>
      <c r="J778" s="130">
        <v>0</v>
      </c>
      <c r="K778" s="130">
        <v>0</v>
      </c>
      <c r="L778" s="130">
        <v>1</v>
      </c>
      <c r="N778" s="129">
        <v>162.6</v>
      </c>
      <c r="O778" s="129">
        <f t="shared" si="24"/>
        <v>1.6259999999999999</v>
      </c>
      <c r="P778" s="129">
        <v>110.19999999999999</v>
      </c>
      <c r="Q778" s="129">
        <f t="shared" si="25"/>
        <v>49.985879173999997</v>
      </c>
      <c r="R778" s="131">
        <f>Q778/(O778^2)</f>
        <v>18.906287274441013</v>
      </c>
      <c r="T778" s="129">
        <f>IF(AND($R778&gt;=35,$R778&lt;40),1,0)</f>
        <v>0</v>
      </c>
      <c r="U778" s="129">
        <f>IF($R778&gt;40,1,0)</f>
        <v>0</v>
      </c>
      <c r="V778" s="129">
        <f>E778+T778+U778</f>
        <v>0</v>
      </c>
    </row>
    <row r="779" spans="1:22" x14ac:dyDescent="0.2">
      <c r="A779" s="133">
        <v>10254</v>
      </c>
      <c r="B779" s="134">
        <v>21</v>
      </c>
      <c r="C779" s="134">
        <v>1</v>
      </c>
      <c r="D779" s="134">
        <v>4</v>
      </c>
      <c r="E779" s="134">
        <f>IF(AND($R779&gt;=30,$R779&lt;35),1,0)</f>
        <v>0</v>
      </c>
      <c r="F779" s="137">
        <v>17942.109999999997</v>
      </c>
      <c r="G779" s="32"/>
      <c r="H779" s="32"/>
      <c r="I779" s="134">
        <v>1</v>
      </c>
      <c r="J779" s="135">
        <v>0</v>
      </c>
      <c r="K779" s="135">
        <v>1</v>
      </c>
      <c r="L779" s="135">
        <v>0</v>
      </c>
      <c r="N779" s="134">
        <v>171.9</v>
      </c>
      <c r="O779" s="134">
        <f t="shared" si="24"/>
        <v>1.7190000000000001</v>
      </c>
      <c r="P779" s="134">
        <v>253.6</v>
      </c>
      <c r="Q779" s="134">
        <f t="shared" si="25"/>
        <v>115.031025032</v>
      </c>
      <c r="R779" s="136">
        <f>Q779/(O779^2)</f>
        <v>38.928102615229093</v>
      </c>
      <c r="T779" s="134">
        <f>IF(AND($R779&gt;=35,$R779&lt;40),1,0)</f>
        <v>1</v>
      </c>
      <c r="U779" s="134">
        <f>IF($R779&gt;40,1,0)</f>
        <v>0</v>
      </c>
      <c r="V779" s="134">
        <f>E779+T779+U779</f>
        <v>1</v>
      </c>
    </row>
    <row r="780" spans="1:22" x14ac:dyDescent="0.2">
      <c r="A780" s="128">
        <v>10255</v>
      </c>
      <c r="B780" s="129">
        <v>19</v>
      </c>
      <c r="C780" s="129">
        <v>0</v>
      </c>
      <c r="D780" s="129">
        <v>0</v>
      </c>
      <c r="E780" s="129">
        <f>IF(AND($R780&gt;=30,$R780&lt;35),1,0)</f>
        <v>1</v>
      </c>
      <c r="F780" s="132">
        <v>1261.8599999999999</v>
      </c>
      <c r="G780" s="32"/>
      <c r="H780" s="32"/>
      <c r="I780" s="129">
        <v>1</v>
      </c>
      <c r="J780" s="130">
        <v>0</v>
      </c>
      <c r="K780" s="130">
        <v>1</v>
      </c>
      <c r="L780" s="130">
        <v>0</v>
      </c>
      <c r="N780" s="129">
        <v>174.1</v>
      </c>
      <c r="O780" s="129">
        <f t="shared" si="24"/>
        <v>1.7409999999999999</v>
      </c>
      <c r="P780" s="129">
        <v>230</v>
      </c>
      <c r="Q780" s="129">
        <f t="shared" si="25"/>
        <v>104.32624510000001</v>
      </c>
      <c r="R780" s="131">
        <f>Q780/(O780^2)</f>
        <v>34.418824538176324</v>
      </c>
      <c r="T780" s="129">
        <f>IF(AND($R780&gt;=35,$R780&lt;40),1,0)</f>
        <v>0</v>
      </c>
      <c r="U780" s="129">
        <f>IF($R780&gt;40,1,0)</f>
        <v>0</v>
      </c>
      <c r="V780" s="129">
        <f>E780+T780+U780</f>
        <v>1</v>
      </c>
    </row>
    <row r="781" spans="1:22" x14ac:dyDescent="0.2">
      <c r="A781" s="133">
        <v>10263</v>
      </c>
      <c r="B781" s="134">
        <v>43</v>
      </c>
      <c r="C781" s="134">
        <v>0</v>
      </c>
      <c r="D781" s="134">
        <v>0</v>
      </c>
      <c r="E781" s="134">
        <f>IF(AND($R781&gt;=30,$R781&lt;35),1,0)</f>
        <v>1</v>
      </c>
      <c r="F781" s="137">
        <v>6837.37</v>
      </c>
      <c r="G781" s="32"/>
      <c r="H781" s="32"/>
      <c r="I781" s="134">
        <v>1</v>
      </c>
      <c r="J781" s="135">
        <v>1</v>
      </c>
      <c r="K781" s="135">
        <v>0</v>
      </c>
      <c r="L781" s="135">
        <v>0</v>
      </c>
      <c r="N781" s="134">
        <v>171.5</v>
      </c>
      <c r="O781" s="134">
        <f t="shared" si="24"/>
        <v>1.7150000000000001</v>
      </c>
      <c r="P781" s="134">
        <v>204.5</v>
      </c>
      <c r="Q781" s="134">
        <f t="shared" si="25"/>
        <v>92.759639665000009</v>
      </c>
      <c r="R781" s="136">
        <f>Q781/(O781^2)</f>
        <v>31.537757113107634</v>
      </c>
      <c r="T781" s="134">
        <f>IF(AND($R781&gt;=35,$R781&lt;40),1,0)</f>
        <v>0</v>
      </c>
      <c r="U781" s="134">
        <f>IF($R781&gt;40,1,0)</f>
        <v>0</v>
      </c>
      <c r="V781" s="134">
        <f>E781+T781+U781</f>
        <v>1</v>
      </c>
    </row>
    <row r="782" spans="1:22" x14ac:dyDescent="0.2">
      <c r="A782" s="128">
        <v>10264</v>
      </c>
      <c r="B782" s="129">
        <v>50</v>
      </c>
      <c r="C782" s="129">
        <v>0</v>
      </c>
      <c r="D782" s="129">
        <v>2</v>
      </c>
      <c r="E782" s="129">
        <f>IF(AND($R782&gt;=30,$R782&lt;35),1,0)</f>
        <v>0</v>
      </c>
      <c r="F782" s="132">
        <v>25333.34</v>
      </c>
      <c r="G782" s="32"/>
      <c r="H782" s="32"/>
      <c r="I782" s="129">
        <v>1</v>
      </c>
      <c r="J782" s="130">
        <v>1</v>
      </c>
      <c r="K782" s="130">
        <v>0</v>
      </c>
      <c r="L782" s="130">
        <v>0</v>
      </c>
      <c r="N782" s="129">
        <v>160.6</v>
      </c>
      <c r="O782" s="129">
        <f t="shared" si="24"/>
        <v>1.6059999999999999</v>
      </c>
      <c r="P782" s="129">
        <v>151.29999999999998</v>
      </c>
      <c r="Q782" s="129">
        <f t="shared" si="25"/>
        <v>68.628525580999991</v>
      </c>
      <c r="R782" s="131">
        <f>Q782/(O782^2)</f>
        <v>26.608083006363128</v>
      </c>
      <c r="T782" s="129">
        <f>IF(AND($R782&gt;=35,$R782&lt;40),1,0)</f>
        <v>0</v>
      </c>
      <c r="U782" s="129">
        <f>IF($R782&gt;40,1,0)</f>
        <v>0</v>
      </c>
      <c r="V782" s="129">
        <f>E782+T782+U782</f>
        <v>0</v>
      </c>
    </row>
    <row r="783" spans="1:22" x14ac:dyDescent="0.2">
      <c r="A783" s="133">
        <v>10266</v>
      </c>
      <c r="B783" s="134">
        <v>37</v>
      </c>
      <c r="C783" s="134">
        <v>0</v>
      </c>
      <c r="D783" s="134">
        <v>0</v>
      </c>
      <c r="E783" s="134">
        <f>IF(AND($R783&gt;=30,$R783&lt;35),1,0)</f>
        <v>0</v>
      </c>
      <c r="F783" s="137">
        <v>4646.76</v>
      </c>
      <c r="G783" s="32"/>
      <c r="H783" s="32"/>
      <c r="I783" s="134">
        <v>1</v>
      </c>
      <c r="J783" s="135">
        <v>0</v>
      </c>
      <c r="K783" s="135">
        <v>1</v>
      </c>
      <c r="L783" s="135">
        <v>0</v>
      </c>
      <c r="N783" s="134">
        <v>168</v>
      </c>
      <c r="O783" s="134">
        <f t="shared" si="24"/>
        <v>1.68</v>
      </c>
      <c r="P783" s="134">
        <v>171.79999999999998</v>
      </c>
      <c r="Q783" s="134">
        <f t="shared" si="25"/>
        <v>77.927169165999999</v>
      </c>
      <c r="R783" s="136">
        <f>Q783/(O783^2)</f>
        <v>27.610249846230161</v>
      </c>
      <c r="T783" s="134">
        <f>IF(AND($R783&gt;=35,$R783&lt;40),1,0)</f>
        <v>0</v>
      </c>
      <c r="U783" s="134">
        <f>IF($R783&gt;40,1,0)</f>
        <v>0</v>
      </c>
      <c r="V783" s="134">
        <f>E783+T783+U783</f>
        <v>0</v>
      </c>
    </row>
    <row r="784" spans="1:22" x14ac:dyDescent="0.2">
      <c r="A784" s="128">
        <v>10267</v>
      </c>
      <c r="B784" s="129">
        <v>52</v>
      </c>
      <c r="C784" s="129">
        <v>0</v>
      </c>
      <c r="D784" s="129">
        <v>2</v>
      </c>
      <c r="E784" s="129">
        <f>IF(AND($R784&gt;=30,$R784&lt;35),1,0)</f>
        <v>0</v>
      </c>
      <c r="F784" s="132">
        <v>10325.210000000001</v>
      </c>
      <c r="G784" s="32"/>
      <c r="H784" s="32"/>
      <c r="I784" s="129">
        <v>1</v>
      </c>
      <c r="J784" s="130">
        <v>0</v>
      </c>
      <c r="K784" s="130">
        <v>1</v>
      </c>
      <c r="L784" s="130">
        <v>0</v>
      </c>
      <c r="N784" s="129">
        <v>181.2</v>
      </c>
      <c r="O784" s="129">
        <f t="shared" si="24"/>
        <v>1.8119999999999998</v>
      </c>
      <c r="P784" s="129">
        <v>317.70000000000005</v>
      </c>
      <c r="Q784" s="129">
        <f t="shared" si="25"/>
        <v>144.10629594900001</v>
      </c>
      <c r="R784" s="131">
        <f>Q784/(O784^2)</f>
        <v>43.890099833888875</v>
      </c>
      <c r="T784" s="129">
        <f>IF(AND($R784&gt;=35,$R784&lt;40),1,0)</f>
        <v>0</v>
      </c>
      <c r="U784" s="129">
        <f>IF($R784&gt;40,1,0)</f>
        <v>1</v>
      </c>
      <c r="V784" s="129">
        <f>E784+T784+U784</f>
        <v>1</v>
      </c>
    </row>
    <row r="785" spans="1:22" x14ac:dyDescent="0.2">
      <c r="A785" s="133">
        <v>10268</v>
      </c>
      <c r="B785" s="134">
        <v>62</v>
      </c>
      <c r="C785" s="134">
        <v>0</v>
      </c>
      <c r="D785" s="134">
        <v>0</v>
      </c>
      <c r="E785" s="134">
        <f>IF(AND($R785&gt;=30,$R785&lt;35),1,0)</f>
        <v>0</v>
      </c>
      <c r="F785" s="137">
        <v>12979.36</v>
      </c>
      <c r="G785" s="32"/>
      <c r="H785" s="32"/>
      <c r="I785" s="134">
        <v>1</v>
      </c>
      <c r="J785" s="135">
        <v>0</v>
      </c>
      <c r="K785" s="135">
        <v>1</v>
      </c>
      <c r="L785" s="135">
        <v>0</v>
      </c>
      <c r="N785" s="134">
        <v>158.9</v>
      </c>
      <c r="O785" s="134">
        <f t="shared" si="24"/>
        <v>1.589</v>
      </c>
      <c r="P785" s="134">
        <v>230.79999999999998</v>
      </c>
      <c r="Q785" s="134">
        <f t="shared" si="25"/>
        <v>104.68911899599999</v>
      </c>
      <c r="R785" s="136">
        <f>Q785/(O785^2)</f>
        <v>41.462334463533708</v>
      </c>
      <c r="T785" s="134">
        <f>IF(AND($R785&gt;=35,$R785&lt;40),1,0)</f>
        <v>0</v>
      </c>
      <c r="U785" s="134">
        <f>IF($R785&gt;40,1,0)</f>
        <v>1</v>
      </c>
      <c r="V785" s="134">
        <f>E785+T785+U785</f>
        <v>1</v>
      </c>
    </row>
    <row r="786" spans="1:22" x14ac:dyDescent="0.2">
      <c r="A786" s="128">
        <v>10269</v>
      </c>
      <c r="B786" s="129">
        <v>41</v>
      </c>
      <c r="C786" s="129">
        <v>0</v>
      </c>
      <c r="D786" s="129">
        <v>1</v>
      </c>
      <c r="E786" s="129">
        <f>IF(AND($R786&gt;=30,$R786&lt;35),1,0)</f>
        <v>1</v>
      </c>
      <c r="F786" s="132">
        <v>6282.24</v>
      </c>
      <c r="G786" s="32"/>
      <c r="H786" s="32"/>
      <c r="I786" s="129">
        <v>1</v>
      </c>
      <c r="J786" s="130">
        <v>0</v>
      </c>
      <c r="K786" s="130">
        <v>1</v>
      </c>
      <c r="L786" s="130">
        <v>0</v>
      </c>
      <c r="N786" s="129">
        <v>183.29999999999998</v>
      </c>
      <c r="O786" s="129">
        <f t="shared" si="24"/>
        <v>1.8329999999999997</v>
      </c>
      <c r="P786" s="129">
        <v>251.1</v>
      </c>
      <c r="Q786" s="129">
        <f t="shared" si="25"/>
        <v>113.897044107</v>
      </c>
      <c r="R786" s="131">
        <f>Q786/(O786^2)</f>
        <v>33.89904967306957</v>
      </c>
      <c r="T786" s="129">
        <f>IF(AND($R786&gt;=35,$R786&lt;40),1,0)</f>
        <v>0</v>
      </c>
      <c r="U786" s="129">
        <f>IF($R786&gt;40,1,0)</f>
        <v>0</v>
      </c>
      <c r="V786" s="129">
        <f>E786+T786+U786</f>
        <v>1</v>
      </c>
    </row>
    <row r="787" spans="1:22" x14ac:dyDescent="0.2">
      <c r="A787" s="133">
        <v>10270</v>
      </c>
      <c r="B787" s="134">
        <v>37</v>
      </c>
      <c r="C787" s="134">
        <v>0</v>
      </c>
      <c r="D787" s="134">
        <v>2</v>
      </c>
      <c r="E787" s="134">
        <f>IF(AND($R787&gt;=30,$R787&lt;35),1,0)</f>
        <v>0</v>
      </c>
      <c r="F787" s="137">
        <v>6198.76</v>
      </c>
      <c r="G787" s="32"/>
      <c r="H787" s="32"/>
      <c r="I787" s="134">
        <v>1</v>
      </c>
      <c r="J787" s="135">
        <v>0</v>
      </c>
      <c r="K787" s="135">
        <v>0</v>
      </c>
      <c r="L787" s="135">
        <v>0</v>
      </c>
      <c r="N787" s="134">
        <v>160.6</v>
      </c>
      <c r="O787" s="134">
        <f t="shared" si="24"/>
        <v>1.6059999999999999</v>
      </c>
      <c r="P787" s="134">
        <v>164.5</v>
      </c>
      <c r="Q787" s="134">
        <f t="shared" si="25"/>
        <v>74.615944865000003</v>
      </c>
      <c r="R787" s="136">
        <f>Q787/(O787^2)</f>
        <v>28.929475575325416</v>
      </c>
      <c r="T787" s="134">
        <f>IF(AND($R787&gt;=35,$R787&lt;40),1,0)</f>
        <v>0</v>
      </c>
      <c r="U787" s="134">
        <f>IF($R787&gt;40,1,0)</f>
        <v>0</v>
      </c>
      <c r="V787" s="134">
        <f>E787+T787+U787</f>
        <v>0</v>
      </c>
    </row>
    <row r="788" spans="1:22" x14ac:dyDescent="0.2">
      <c r="A788" s="128">
        <v>10273</v>
      </c>
      <c r="B788" s="129">
        <v>21</v>
      </c>
      <c r="C788" s="129">
        <v>0</v>
      </c>
      <c r="D788" s="129">
        <v>0</v>
      </c>
      <c r="E788" s="129">
        <f>IF(AND($R788&gt;=30,$R788&lt;35),1,0)</f>
        <v>1</v>
      </c>
      <c r="F788" s="132">
        <v>2102.2700000000004</v>
      </c>
      <c r="G788" s="32"/>
      <c r="H788" s="32"/>
      <c r="I788" s="129">
        <v>1</v>
      </c>
      <c r="J788" s="130">
        <v>1</v>
      </c>
      <c r="K788" s="130">
        <v>0</v>
      </c>
      <c r="L788" s="130">
        <v>0</v>
      </c>
      <c r="N788" s="129">
        <v>164.1</v>
      </c>
      <c r="O788" s="129">
        <f t="shared" si="24"/>
        <v>1.641</v>
      </c>
      <c r="P788" s="129">
        <v>188.2</v>
      </c>
      <c r="Q788" s="129">
        <f t="shared" si="25"/>
        <v>85.366084033999996</v>
      </c>
      <c r="R788" s="131">
        <f>Q788/(O788^2)</f>
        <v>31.700652213744313</v>
      </c>
      <c r="T788" s="129">
        <f>IF(AND($R788&gt;=35,$R788&lt;40),1,0)</f>
        <v>0</v>
      </c>
      <c r="U788" s="129">
        <f>IF($R788&gt;40,1,0)</f>
        <v>0</v>
      </c>
      <c r="V788" s="129">
        <f>E788+T788+U788</f>
        <v>1</v>
      </c>
    </row>
    <row r="789" spans="1:22" x14ac:dyDescent="0.2">
      <c r="A789" s="133">
        <v>10275</v>
      </c>
      <c r="B789" s="134">
        <v>61</v>
      </c>
      <c r="C789" s="134">
        <v>1</v>
      </c>
      <c r="D789" s="134">
        <v>1</v>
      </c>
      <c r="E789" s="134">
        <f>IF(AND($R789&gt;=30,$R789&lt;35),1,0)</f>
        <v>0</v>
      </c>
      <c r="F789" s="137">
        <v>47403.88</v>
      </c>
      <c r="G789" s="32"/>
      <c r="H789" s="32"/>
      <c r="I789" s="134">
        <v>1</v>
      </c>
      <c r="J789" s="135">
        <v>0</v>
      </c>
      <c r="K789" s="135">
        <v>1</v>
      </c>
      <c r="L789" s="135">
        <v>0</v>
      </c>
      <c r="N789" s="134">
        <v>173</v>
      </c>
      <c r="O789" s="134">
        <f t="shared" si="24"/>
        <v>1.73</v>
      </c>
      <c r="P789" s="134">
        <v>234.79999999999998</v>
      </c>
      <c r="Q789" s="134">
        <f t="shared" si="25"/>
        <v>106.503488476</v>
      </c>
      <c r="R789" s="136">
        <f>Q789/(O789^2)</f>
        <v>35.585381561696011</v>
      </c>
      <c r="T789" s="134">
        <f>IF(AND($R789&gt;=35,$R789&lt;40),1,0)</f>
        <v>1</v>
      </c>
      <c r="U789" s="134">
        <f>IF($R789&gt;40,1,0)</f>
        <v>0</v>
      </c>
      <c r="V789" s="134">
        <f>E789+T789+U789</f>
        <v>1</v>
      </c>
    </row>
    <row r="790" spans="1:22" x14ac:dyDescent="0.2">
      <c r="A790" s="128">
        <v>10276</v>
      </c>
      <c r="B790" s="129">
        <v>51</v>
      </c>
      <c r="C790" s="129">
        <v>0</v>
      </c>
      <c r="D790" s="129">
        <v>0</v>
      </c>
      <c r="E790" s="129">
        <f>IF(AND($R790&gt;=30,$R790&lt;35),1,0)</f>
        <v>0</v>
      </c>
      <c r="F790" s="132">
        <v>8798.6</v>
      </c>
      <c r="G790" s="32"/>
      <c r="H790" s="32"/>
      <c r="I790" s="129">
        <v>1</v>
      </c>
      <c r="J790" s="130">
        <v>0</v>
      </c>
      <c r="K790" s="130">
        <v>1</v>
      </c>
      <c r="L790" s="130">
        <v>0</v>
      </c>
      <c r="N790" s="129">
        <v>172.5</v>
      </c>
      <c r="O790" s="129">
        <f t="shared" si="24"/>
        <v>1.7250000000000001</v>
      </c>
      <c r="P790" s="129">
        <v>255.4</v>
      </c>
      <c r="Q790" s="129">
        <f t="shared" si="25"/>
        <v>115.84749129800001</v>
      </c>
      <c r="R790" s="131">
        <f>Q790/(O790^2)</f>
        <v>38.932154185423229</v>
      </c>
      <c r="T790" s="129">
        <f>IF(AND($R790&gt;=35,$R790&lt;40),1,0)</f>
        <v>1</v>
      </c>
      <c r="U790" s="129">
        <f>IF($R790&gt;40,1,0)</f>
        <v>0</v>
      </c>
      <c r="V790" s="129">
        <f>E790+T790+U790</f>
        <v>1</v>
      </c>
    </row>
    <row r="791" spans="1:22" x14ac:dyDescent="0.2">
      <c r="A791" s="133">
        <v>10277</v>
      </c>
      <c r="B791" s="134">
        <v>53</v>
      </c>
      <c r="C791" s="134">
        <v>0</v>
      </c>
      <c r="D791" s="134">
        <v>1</v>
      </c>
      <c r="E791" s="134">
        <f>IF(AND($R791&gt;=30,$R791&lt;35),1,0)</f>
        <v>0</v>
      </c>
      <c r="F791" s="137">
        <v>10461.98</v>
      </c>
      <c r="G791" s="32"/>
      <c r="H791" s="32"/>
      <c r="I791" s="134">
        <v>1</v>
      </c>
      <c r="J791" s="135">
        <v>0</v>
      </c>
      <c r="K791" s="135">
        <v>0</v>
      </c>
      <c r="L791" s="135">
        <v>0</v>
      </c>
      <c r="N791" s="134">
        <v>165.6</v>
      </c>
      <c r="O791" s="134">
        <f t="shared" si="24"/>
        <v>1.6559999999999999</v>
      </c>
      <c r="P791" s="134">
        <v>149.29999999999998</v>
      </c>
      <c r="Q791" s="134">
        <f t="shared" si="25"/>
        <v>67.721340841</v>
      </c>
      <c r="R791" s="136">
        <f>Q791/(O791^2)</f>
        <v>24.69476418681008</v>
      </c>
      <c r="T791" s="134">
        <f>IF(AND($R791&gt;=35,$R791&lt;40),1,0)</f>
        <v>0</v>
      </c>
      <c r="U791" s="134">
        <f>IF($R791&gt;40,1,0)</f>
        <v>0</v>
      </c>
      <c r="V791" s="134">
        <f>E791+T791+U791</f>
        <v>0</v>
      </c>
    </row>
    <row r="792" spans="1:22" x14ac:dyDescent="0.2">
      <c r="A792" s="128">
        <v>10278</v>
      </c>
      <c r="B792" s="129">
        <v>61</v>
      </c>
      <c r="C792" s="129">
        <v>1</v>
      </c>
      <c r="D792" s="129">
        <v>1</v>
      </c>
      <c r="E792" s="129">
        <f>IF(AND($R792&gt;=30,$R792&lt;35),1,0)</f>
        <v>0</v>
      </c>
      <c r="F792" s="132">
        <v>28868.67</v>
      </c>
      <c r="G792" s="32"/>
      <c r="H792" s="32"/>
      <c r="I792" s="129">
        <v>1</v>
      </c>
      <c r="J792" s="130">
        <v>0</v>
      </c>
      <c r="K792" s="130">
        <v>0</v>
      </c>
      <c r="L792" s="130">
        <v>0</v>
      </c>
      <c r="N792" s="129">
        <v>170.79999999999998</v>
      </c>
      <c r="O792" s="129">
        <f t="shared" si="24"/>
        <v>1.7079999999999997</v>
      </c>
      <c r="P792" s="129">
        <v>238.6</v>
      </c>
      <c r="Q792" s="129">
        <f t="shared" si="25"/>
        <v>108.227139482</v>
      </c>
      <c r="R792" s="131">
        <f>Q792/(O792^2)</f>
        <v>37.09884997792453</v>
      </c>
      <c r="T792" s="129">
        <f>IF(AND($R792&gt;=35,$R792&lt;40),1,0)</f>
        <v>1</v>
      </c>
      <c r="U792" s="129">
        <f>IF($R792&gt;40,1,0)</f>
        <v>0</v>
      </c>
      <c r="V792" s="129">
        <f>E792+T792+U792</f>
        <v>1</v>
      </c>
    </row>
    <row r="793" spans="1:22" x14ac:dyDescent="0.2">
      <c r="A793" s="133">
        <v>10282</v>
      </c>
      <c r="B793" s="134">
        <v>21</v>
      </c>
      <c r="C793" s="134">
        <v>0</v>
      </c>
      <c r="D793" s="134">
        <v>0</v>
      </c>
      <c r="E793" s="134">
        <f>IF(AND($R793&gt;=30,$R793&lt;35),1,0)</f>
        <v>0</v>
      </c>
      <c r="F793" s="137">
        <v>1909.53</v>
      </c>
      <c r="G793" s="32"/>
      <c r="H793" s="32"/>
      <c r="I793" s="134">
        <v>1</v>
      </c>
      <c r="J793" s="135">
        <v>0</v>
      </c>
      <c r="K793" s="135">
        <v>0</v>
      </c>
      <c r="L793" s="135">
        <v>0</v>
      </c>
      <c r="N793" s="134">
        <v>173.6</v>
      </c>
      <c r="O793" s="134">
        <f t="shared" si="24"/>
        <v>1.736</v>
      </c>
      <c r="P793" s="134">
        <v>166</v>
      </c>
      <c r="Q793" s="134">
        <f t="shared" si="25"/>
        <v>75.296333420000011</v>
      </c>
      <c r="R793" s="136">
        <f>Q793/(O793^2)</f>
        <v>24.984714257841539</v>
      </c>
      <c r="T793" s="134">
        <f>IF(AND($R793&gt;=35,$R793&lt;40),1,0)</f>
        <v>0</v>
      </c>
      <c r="U793" s="134">
        <f>IF($R793&gt;40,1,0)</f>
        <v>0</v>
      </c>
      <c r="V793" s="134">
        <f>E793+T793+U793</f>
        <v>0</v>
      </c>
    </row>
    <row r="794" spans="1:22" x14ac:dyDescent="0.2">
      <c r="A794" s="128">
        <v>10285</v>
      </c>
      <c r="B794" s="129">
        <v>39</v>
      </c>
      <c r="C794" s="129">
        <v>0</v>
      </c>
      <c r="D794" s="129">
        <v>1</v>
      </c>
      <c r="E794" s="129">
        <f>IF(AND($R794&gt;=30,$R794&lt;35),1,0)</f>
        <v>1</v>
      </c>
      <c r="F794" s="132">
        <v>6123.5700000000006</v>
      </c>
      <c r="G794" s="32"/>
      <c r="H794" s="32"/>
      <c r="I794" s="129">
        <v>1</v>
      </c>
      <c r="J794" s="130">
        <v>0</v>
      </c>
      <c r="K794" s="130">
        <v>0</v>
      </c>
      <c r="L794" s="130">
        <v>0</v>
      </c>
      <c r="N794" s="129">
        <v>161.29999999999998</v>
      </c>
      <c r="O794" s="129">
        <f t="shared" si="24"/>
        <v>1.6129999999999998</v>
      </c>
      <c r="P794" s="129">
        <v>183</v>
      </c>
      <c r="Q794" s="129">
        <f t="shared" si="25"/>
        <v>83.007403710000006</v>
      </c>
      <c r="R794" s="131">
        <f>Q794/(O794^2)</f>
        <v>31.904217365185009</v>
      </c>
      <c r="T794" s="129">
        <f>IF(AND($R794&gt;=35,$R794&lt;40),1,0)</f>
        <v>0</v>
      </c>
      <c r="U794" s="129">
        <f>IF($R794&gt;40,1,0)</f>
        <v>0</v>
      </c>
      <c r="V794" s="129">
        <f>E794+T794+U794</f>
        <v>1</v>
      </c>
    </row>
    <row r="795" spans="1:22" x14ac:dyDescent="0.2">
      <c r="A795" s="133">
        <v>10286</v>
      </c>
      <c r="B795" s="134">
        <v>64</v>
      </c>
      <c r="C795" s="134">
        <v>0</v>
      </c>
      <c r="D795" s="134">
        <v>2</v>
      </c>
      <c r="E795" s="134">
        <f>IF(AND($R795&gt;=30,$R795&lt;35),1,0)</f>
        <v>0</v>
      </c>
      <c r="F795" s="137">
        <v>14988.44</v>
      </c>
      <c r="G795" s="32"/>
      <c r="H795" s="32"/>
      <c r="I795" s="134">
        <v>1</v>
      </c>
      <c r="J795" s="135">
        <v>0</v>
      </c>
      <c r="K795" s="135">
        <v>1</v>
      </c>
      <c r="L795" s="135">
        <v>0</v>
      </c>
      <c r="N795" s="134">
        <v>183.5</v>
      </c>
      <c r="O795" s="134">
        <f t="shared" si="24"/>
        <v>1.835</v>
      </c>
      <c r="P795" s="134">
        <v>212.79999999999998</v>
      </c>
      <c r="Q795" s="134">
        <f t="shared" si="25"/>
        <v>96.524456336</v>
      </c>
      <c r="R795" s="136">
        <f>Q795/(O795^2)</f>
        <v>28.665876600464774</v>
      </c>
      <c r="T795" s="134">
        <f>IF(AND($R795&gt;=35,$R795&lt;40),1,0)</f>
        <v>0</v>
      </c>
      <c r="U795" s="134">
        <f>IF($R795&gt;40,1,0)</f>
        <v>0</v>
      </c>
      <c r="V795" s="134">
        <f>E795+T795+U795</f>
        <v>0</v>
      </c>
    </row>
    <row r="796" spans="1:22" x14ac:dyDescent="0.2">
      <c r="A796" s="128">
        <v>10290</v>
      </c>
      <c r="B796" s="129">
        <v>30</v>
      </c>
      <c r="C796" s="129">
        <v>1</v>
      </c>
      <c r="D796" s="129">
        <v>2</v>
      </c>
      <c r="E796" s="129">
        <f>IF(AND($R796&gt;=30,$R796&lt;35),1,0)</f>
        <v>0</v>
      </c>
      <c r="F796" s="132">
        <v>39241.450000000004</v>
      </c>
      <c r="G796" s="32"/>
      <c r="H796" s="32"/>
      <c r="I796" s="129">
        <v>1</v>
      </c>
      <c r="J796" s="130">
        <v>0</v>
      </c>
      <c r="K796" s="130">
        <v>1</v>
      </c>
      <c r="L796" s="130">
        <v>0</v>
      </c>
      <c r="N796" s="129">
        <v>181.1</v>
      </c>
      <c r="O796" s="129">
        <f t="shared" si="24"/>
        <v>1.8109999999999999</v>
      </c>
      <c r="P796" s="129">
        <v>263</v>
      </c>
      <c r="Q796" s="129">
        <f t="shared" si="25"/>
        <v>119.29479331</v>
      </c>
      <c r="R796" s="131">
        <f>Q796/(O796^2)</f>
        <v>36.373457775829102</v>
      </c>
      <c r="T796" s="129">
        <f>IF(AND($R796&gt;=35,$R796&lt;40),1,0)</f>
        <v>1</v>
      </c>
      <c r="U796" s="129">
        <f>IF($R796&gt;40,1,0)</f>
        <v>0</v>
      </c>
      <c r="V796" s="129">
        <f>E796+T796+U796</f>
        <v>1</v>
      </c>
    </row>
    <row r="797" spans="1:22" x14ac:dyDescent="0.2">
      <c r="A797" s="133">
        <v>10292</v>
      </c>
      <c r="B797" s="134">
        <v>59</v>
      </c>
      <c r="C797" s="134">
        <v>0</v>
      </c>
      <c r="D797" s="134">
        <v>0</v>
      </c>
      <c r="E797" s="134">
        <f>IF(AND($R797&gt;=30,$R797&lt;35),1,0)</f>
        <v>0</v>
      </c>
      <c r="F797" s="137">
        <v>12129.62</v>
      </c>
      <c r="G797" s="32"/>
      <c r="H797" s="32"/>
      <c r="I797" s="134">
        <v>1</v>
      </c>
      <c r="J797" s="135">
        <v>0</v>
      </c>
      <c r="K797" s="135">
        <v>0</v>
      </c>
      <c r="L797" s="135">
        <v>0</v>
      </c>
      <c r="N797" s="134">
        <v>167.4</v>
      </c>
      <c r="O797" s="134">
        <f t="shared" si="24"/>
        <v>1.6740000000000002</v>
      </c>
      <c r="P797" s="134">
        <v>241.79999999999998</v>
      </c>
      <c r="Q797" s="134">
        <f t="shared" si="25"/>
        <v>109.678635066</v>
      </c>
      <c r="R797" s="136">
        <f>Q797/(O797^2)</f>
        <v>39.139126576397182</v>
      </c>
      <c r="T797" s="134">
        <f>IF(AND($R797&gt;=35,$R797&lt;40),1,0)</f>
        <v>1</v>
      </c>
      <c r="U797" s="134">
        <f>IF($R797&gt;40,1,0)</f>
        <v>0</v>
      </c>
      <c r="V797" s="134">
        <f>E797+T797+U797</f>
        <v>1</v>
      </c>
    </row>
    <row r="798" spans="1:22" x14ac:dyDescent="0.2">
      <c r="A798" s="128">
        <v>10293</v>
      </c>
      <c r="B798" s="129">
        <v>49</v>
      </c>
      <c r="C798" s="129">
        <v>0</v>
      </c>
      <c r="D798" s="129">
        <v>1</v>
      </c>
      <c r="E798" s="129">
        <f>IF(AND($R798&gt;=30,$R798&lt;35),1,0)</f>
        <v>0</v>
      </c>
      <c r="F798" s="132">
        <v>9288.0300000000007</v>
      </c>
      <c r="G798" s="32"/>
      <c r="H798" s="32"/>
      <c r="I798" s="129">
        <v>1</v>
      </c>
      <c r="J798" s="130">
        <v>1</v>
      </c>
      <c r="K798" s="130">
        <v>0</v>
      </c>
      <c r="L798" s="130">
        <v>0</v>
      </c>
      <c r="N798" s="129">
        <v>166.4</v>
      </c>
      <c r="O798" s="129">
        <f t="shared" si="24"/>
        <v>1.6640000000000001</v>
      </c>
      <c r="P798" s="129">
        <v>131.1</v>
      </c>
      <c r="Q798" s="129">
        <f t="shared" si="25"/>
        <v>59.465959707000003</v>
      </c>
      <c r="R798" s="131">
        <f>Q798/(O798^2)</f>
        <v>21.4764150430352</v>
      </c>
      <c r="T798" s="129">
        <f>IF(AND($R798&gt;=35,$R798&lt;40),1,0)</f>
        <v>0</v>
      </c>
      <c r="U798" s="129">
        <f>IF($R798&gt;40,1,0)</f>
        <v>0</v>
      </c>
      <c r="V798" s="129">
        <f>E798+T798+U798</f>
        <v>0</v>
      </c>
    </row>
    <row r="799" spans="1:22" x14ac:dyDescent="0.2">
      <c r="A799" s="133">
        <v>10298</v>
      </c>
      <c r="B799" s="134">
        <v>45</v>
      </c>
      <c r="C799" s="134">
        <v>0</v>
      </c>
      <c r="D799" s="134">
        <v>2</v>
      </c>
      <c r="E799" s="134">
        <f>IF(AND($R799&gt;=30,$R799&lt;35),1,0)</f>
        <v>0</v>
      </c>
      <c r="F799" s="137">
        <v>8604.49</v>
      </c>
      <c r="G799" s="32"/>
      <c r="H799" s="32"/>
      <c r="I799" s="134">
        <v>1</v>
      </c>
      <c r="J799" s="135">
        <v>1</v>
      </c>
      <c r="K799" s="135">
        <v>0</v>
      </c>
      <c r="L799" s="135">
        <v>0</v>
      </c>
      <c r="N799" s="134">
        <v>160.5</v>
      </c>
      <c r="O799" s="134">
        <f t="shared" si="24"/>
        <v>1.605</v>
      </c>
      <c r="P799" s="134">
        <v>160.69999999999999</v>
      </c>
      <c r="Q799" s="134">
        <f t="shared" si="25"/>
        <v>72.892293858999992</v>
      </c>
      <c r="R799" s="136">
        <f>Q799/(O799^2)</f>
        <v>28.296423310720972</v>
      </c>
      <c r="T799" s="134">
        <f>IF(AND($R799&gt;=35,$R799&lt;40),1,0)</f>
        <v>0</v>
      </c>
      <c r="U799" s="134">
        <f>IF($R799&gt;40,1,0)</f>
        <v>0</v>
      </c>
      <c r="V799" s="134">
        <f>E799+T799+U799</f>
        <v>0</v>
      </c>
    </row>
    <row r="800" spans="1:22" x14ac:dyDescent="0.2">
      <c r="A800" s="128">
        <v>10301</v>
      </c>
      <c r="B800" s="129">
        <v>38</v>
      </c>
      <c r="C800" s="129">
        <v>0</v>
      </c>
      <c r="D800" s="129">
        <v>1</v>
      </c>
      <c r="E800" s="129">
        <f>IF(AND($R800&gt;=30,$R800&lt;35),1,0)</f>
        <v>0</v>
      </c>
      <c r="F800" s="132">
        <v>5484.47</v>
      </c>
      <c r="G800" s="32"/>
      <c r="H800" s="32"/>
      <c r="I800" s="129">
        <v>1</v>
      </c>
      <c r="J800" s="130">
        <v>0</v>
      </c>
      <c r="K800" s="130">
        <v>0</v>
      </c>
      <c r="L800" s="130">
        <v>1</v>
      </c>
      <c r="N800" s="129">
        <v>164.29999999999998</v>
      </c>
      <c r="O800" s="129">
        <f t="shared" si="24"/>
        <v>1.6429999999999998</v>
      </c>
      <c r="P800" s="129">
        <v>160</v>
      </c>
      <c r="Q800" s="129">
        <f t="shared" si="25"/>
        <v>72.574779200000009</v>
      </c>
      <c r="R800" s="131">
        <f>Q800/(O800^2)</f>
        <v>26.885034390351521</v>
      </c>
      <c r="T800" s="129">
        <f>IF(AND($R800&gt;=35,$R800&lt;40),1,0)</f>
        <v>0</v>
      </c>
      <c r="U800" s="129">
        <f>IF($R800&gt;40,1,0)</f>
        <v>0</v>
      </c>
      <c r="V800" s="129">
        <f>E800+T800+U800</f>
        <v>0</v>
      </c>
    </row>
    <row r="801" spans="1:22" x14ac:dyDescent="0.2">
      <c r="A801" s="133">
        <v>10303</v>
      </c>
      <c r="B801" s="134">
        <v>60</v>
      </c>
      <c r="C801" s="134">
        <v>0</v>
      </c>
      <c r="D801" s="134">
        <v>3</v>
      </c>
      <c r="E801" s="134">
        <f>IF(AND($R801&gt;=30,$R801&lt;35),1,0)</f>
        <v>1</v>
      </c>
      <c r="F801" s="137">
        <v>13919.83</v>
      </c>
      <c r="G801" s="32"/>
      <c r="H801" s="32"/>
      <c r="I801" s="134">
        <v>1</v>
      </c>
      <c r="J801" s="135">
        <v>0</v>
      </c>
      <c r="K801" s="135">
        <v>0</v>
      </c>
      <c r="L801" s="135">
        <v>1</v>
      </c>
      <c r="N801" s="134">
        <v>168.2</v>
      </c>
      <c r="O801" s="134">
        <f t="shared" si="24"/>
        <v>1.6819999999999999</v>
      </c>
      <c r="P801" s="134">
        <v>195.79999999999998</v>
      </c>
      <c r="Q801" s="134">
        <f t="shared" si="25"/>
        <v>88.813386045999991</v>
      </c>
      <c r="R801" s="136">
        <f>Q801/(O801^2)</f>
        <v>31.392539190929771</v>
      </c>
      <c r="T801" s="134">
        <f>IF(AND($R801&gt;=35,$R801&lt;40),1,0)</f>
        <v>0</v>
      </c>
      <c r="U801" s="134">
        <f>IF($R801&gt;40,1,0)</f>
        <v>0</v>
      </c>
      <c r="V801" s="134">
        <f>E801+T801+U801</f>
        <v>1</v>
      </c>
    </row>
    <row r="802" spans="1:22" x14ac:dyDescent="0.2">
      <c r="A802" s="128">
        <v>10304</v>
      </c>
      <c r="B802" s="129">
        <v>34</v>
      </c>
      <c r="C802" s="129">
        <v>1</v>
      </c>
      <c r="D802" s="129">
        <v>2</v>
      </c>
      <c r="E802" s="129">
        <f>IF(AND($R802&gt;=30,$R802&lt;35),1,0)</f>
        <v>1</v>
      </c>
      <c r="F802" s="132">
        <v>18972.5</v>
      </c>
      <c r="G802" s="32"/>
      <c r="H802" s="32"/>
      <c r="I802" s="129">
        <v>1</v>
      </c>
      <c r="J802" s="130">
        <v>0</v>
      </c>
      <c r="K802" s="130">
        <v>0</v>
      </c>
      <c r="L802" s="130">
        <v>1</v>
      </c>
      <c r="N802" s="129">
        <v>163.29999999999998</v>
      </c>
      <c r="O802" s="129">
        <f t="shared" si="24"/>
        <v>1.6329999999999998</v>
      </c>
      <c r="P802" s="129">
        <v>186.5</v>
      </c>
      <c r="Q802" s="129">
        <f t="shared" si="25"/>
        <v>84.594977005000004</v>
      </c>
      <c r="R802" s="131">
        <f>Q802/(O802^2)</f>
        <v>31.722850698000414</v>
      </c>
      <c r="T802" s="129">
        <f>IF(AND($R802&gt;=35,$R802&lt;40),1,0)</f>
        <v>0</v>
      </c>
      <c r="U802" s="129">
        <f>IF($R802&gt;40,1,0)</f>
        <v>0</v>
      </c>
      <c r="V802" s="129">
        <f>E802+T802+U802</f>
        <v>1</v>
      </c>
    </row>
    <row r="803" spans="1:22" x14ac:dyDescent="0.2">
      <c r="A803" s="133">
        <v>10306</v>
      </c>
      <c r="B803" s="134">
        <v>26</v>
      </c>
      <c r="C803" s="134">
        <v>0</v>
      </c>
      <c r="D803" s="134">
        <v>1</v>
      </c>
      <c r="E803" s="134">
        <f>IF(AND($R803&gt;=30,$R803&lt;35),1,0)</f>
        <v>0</v>
      </c>
      <c r="F803" s="137">
        <v>2927.07</v>
      </c>
      <c r="G803" s="32"/>
      <c r="H803" s="32"/>
      <c r="I803" s="134">
        <v>1</v>
      </c>
      <c r="J803" s="135">
        <v>0</v>
      </c>
      <c r="K803" s="135">
        <v>0</v>
      </c>
      <c r="L803" s="135">
        <v>1</v>
      </c>
      <c r="N803" s="134">
        <v>167.5</v>
      </c>
      <c r="O803" s="134">
        <f t="shared" si="24"/>
        <v>1.675</v>
      </c>
      <c r="P803" s="134">
        <v>110.39999999999999</v>
      </c>
      <c r="Q803" s="134">
        <f t="shared" si="25"/>
        <v>50.076597647999996</v>
      </c>
      <c r="R803" s="136">
        <f>Q803/(O803^2)</f>
        <v>17.848642512096234</v>
      </c>
      <c r="T803" s="134">
        <f>IF(AND($R803&gt;=35,$R803&lt;40),1,0)</f>
        <v>0</v>
      </c>
      <c r="U803" s="134">
        <f>IF($R803&gt;40,1,0)</f>
        <v>0</v>
      </c>
      <c r="V803" s="134">
        <f>E803+T803+U803</f>
        <v>0</v>
      </c>
    </row>
    <row r="804" spans="1:22" x14ac:dyDescent="0.2">
      <c r="A804" s="128">
        <v>10307</v>
      </c>
      <c r="B804" s="129">
        <v>35</v>
      </c>
      <c r="C804" s="129">
        <v>0</v>
      </c>
      <c r="D804" s="129">
        <v>3</v>
      </c>
      <c r="E804" s="129">
        <f>IF(AND($R804&gt;=30,$R804&lt;35),1,0)</f>
        <v>0</v>
      </c>
      <c r="F804" s="132">
        <v>5934.38</v>
      </c>
      <c r="G804" s="32"/>
      <c r="H804" s="32"/>
      <c r="I804" s="129">
        <v>1</v>
      </c>
      <c r="J804" s="130">
        <v>0</v>
      </c>
      <c r="K804" s="130">
        <v>0</v>
      </c>
      <c r="L804" s="130">
        <v>1</v>
      </c>
      <c r="N804" s="129">
        <v>179.79999999999998</v>
      </c>
      <c r="O804" s="129">
        <f t="shared" si="24"/>
        <v>1.7979999999999998</v>
      </c>
      <c r="P804" s="129">
        <v>167.9</v>
      </c>
      <c r="Q804" s="129">
        <f t="shared" si="25"/>
        <v>76.158158923000002</v>
      </c>
      <c r="R804" s="131">
        <f>Q804/(O804^2)</f>
        <v>23.55792646971484</v>
      </c>
      <c r="T804" s="129">
        <f>IF(AND($R804&gt;=35,$R804&lt;40),1,0)</f>
        <v>0</v>
      </c>
      <c r="U804" s="129">
        <f>IF($R804&gt;40,1,0)</f>
        <v>0</v>
      </c>
      <c r="V804" s="129">
        <f>E804+T804+U804</f>
        <v>0</v>
      </c>
    </row>
    <row r="805" spans="1:22" x14ac:dyDescent="0.2">
      <c r="A805" s="133">
        <v>10309</v>
      </c>
      <c r="B805" s="134">
        <v>63</v>
      </c>
      <c r="C805" s="134">
        <v>0</v>
      </c>
      <c r="D805" s="134">
        <v>3</v>
      </c>
      <c r="E805" s="134">
        <f>IF(AND($R805&gt;=30,$R805&lt;35),1,0)</f>
        <v>0</v>
      </c>
      <c r="F805" s="137">
        <v>15170.07</v>
      </c>
      <c r="G805" s="32"/>
      <c r="H805" s="32"/>
      <c r="I805" s="134">
        <v>1</v>
      </c>
      <c r="J805" s="135">
        <v>0</v>
      </c>
      <c r="K805" s="135">
        <v>1</v>
      </c>
      <c r="L805" s="135">
        <v>0</v>
      </c>
      <c r="N805" s="134">
        <v>187.79999999999998</v>
      </c>
      <c r="O805" s="134">
        <f t="shared" si="24"/>
        <v>1.8779999999999999</v>
      </c>
      <c r="P805" s="134">
        <v>391.5</v>
      </c>
      <c r="Q805" s="134">
        <f t="shared" si="25"/>
        <v>177.581412855</v>
      </c>
      <c r="R805" s="136">
        <f>Q805/(O805^2)</f>
        <v>50.350794881544168</v>
      </c>
      <c r="T805" s="134">
        <f>IF(AND($R805&gt;=35,$R805&lt;40),1,0)</f>
        <v>0</v>
      </c>
      <c r="U805" s="134">
        <f>IF($R805&gt;40,1,0)</f>
        <v>1</v>
      </c>
      <c r="V805" s="134">
        <f>E805+T805+U805</f>
        <v>1</v>
      </c>
    </row>
    <row r="806" spans="1:22" x14ac:dyDescent="0.2">
      <c r="A806" s="128">
        <v>10310</v>
      </c>
      <c r="B806" s="129">
        <v>53</v>
      </c>
      <c r="C806" s="129">
        <v>0</v>
      </c>
      <c r="D806" s="129">
        <v>0</v>
      </c>
      <c r="E806" s="129">
        <f>IF(AND($R806&gt;=30,$R806&lt;35),1,0)</f>
        <v>0</v>
      </c>
      <c r="F806" s="132">
        <v>9869.82</v>
      </c>
      <c r="G806" s="32"/>
      <c r="H806" s="32"/>
      <c r="I806" s="129">
        <v>1</v>
      </c>
      <c r="J806" s="130">
        <v>0</v>
      </c>
      <c r="K806" s="130">
        <v>0</v>
      </c>
      <c r="L806" s="130">
        <v>0</v>
      </c>
      <c r="N806" s="129">
        <v>166.29999999999998</v>
      </c>
      <c r="O806" s="129">
        <f t="shared" si="24"/>
        <v>1.6629999999999998</v>
      </c>
      <c r="P806" s="129">
        <v>240.79999999999998</v>
      </c>
      <c r="Q806" s="129">
        <f t="shared" si="25"/>
        <v>109.225042696</v>
      </c>
      <c r="R806" s="131">
        <f>Q806/(O806^2)</f>
        <v>39.494600458712121</v>
      </c>
      <c r="T806" s="129">
        <f>IF(AND($R806&gt;=35,$R806&lt;40),1,0)</f>
        <v>1</v>
      </c>
      <c r="U806" s="129">
        <f>IF($R806&gt;40,1,0)</f>
        <v>0</v>
      </c>
      <c r="V806" s="129">
        <f>E806+T806+U806</f>
        <v>1</v>
      </c>
    </row>
    <row r="807" spans="1:22" x14ac:dyDescent="0.2">
      <c r="A807" s="133">
        <v>10313</v>
      </c>
      <c r="B807" s="134">
        <v>25</v>
      </c>
      <c r="C807" s="134">
        <v>1</v>
      </c>
      <c r="D807" s="134">
        <v>2</v>
      </c>
      <c r="E807" s="134">
        <f>IF(AND($R807&gt;=30,$R807&lt;35),1,0)</f>
        <v>0</v>
      </c>
      <c r="F807" s="137">
        <v>42112.240000000005</v>
      </c>
      <c r="G807" s="32"/>
      <c r="H807" s="32"/>
      <c r="I807" s="134">
        <v>1</v>
      </c>
      <c r="J807" s="135">
        <v>0</v>
      </c>
      <c r="K807" s="135">
        <v>0</v>
      </c>
      <c r="L807" s="135">
        <v>1</v>
      </c>
      <c r="N807" s="134">
        <v>169.9</v>
      </c>
      <c r="O807" s="134">
        <f t="shared" si="24"/>
        <v>1.6990000000000001</v>
      </c>
      <c r="P807" s="134">
        <v>227.5</v>
      </c>
      <c r="Q807" s="134">
        <f t="shared" si="25"/>
        <v>103.19226417500001</v>
      </c>
      <c r="R807" s="136">
        <f>Q807/(O807^2)</f>
        <v>35.748710741456819</v>
      </c>
      <c r="T807" s="134">
        <f>IF(AND($R807&gt;=35,$R807&lt;40),1,0)</f>
        <v>1</v>
      </c>
      <c r="U807" s="134">
        <f>IF($R807&gt;40,1,0)</f>
        <v>0</v>
      </c>
      <c r="V807" s="134">
        <f>E807+T807+U807</f>
        <v>1</v>
      </c>
    </row>
    <row r="808" spans="1:22" x14ac:dyDescent="0.2">
      <c r="A808" s="128">
        <v>10315</v>
      </c>
      <c r="B808" s="129">
        <v>48</v>
      </c>
      <c r="C808" s="129">
        <v>0</v>
      </c>
      <c r="D808" s="129">
        <v>3</v>
      </c>
      <c r="E808" s="129">
        <f>IF(AND($R808&gt;=30,$R808&lt;35),1,0)</f>
        <v>0</v>
      </c>
      <c r="F808" s="132">
        <v>10141.14</v>
      </c>
      <c r="G808" s="32"/>
      <c r="H808" s="32"/>
      <c r="I808" s="129">
        <v>1</v>
      </c>
      <c r="J808" s="130">
        <v>1</v>
      </c>
      <c r="K808" s="130">
        <v>0</v>
      </c>
      <c r="L808" s="130">
        <v>0</v>
      </c>
      <c r="N808" s="129">
        <v>167.4</v>
      </c>
      <c r="O808" s="129">
        <f t="shared" si="24"/>
        <v>1.6740000000000002</v>
      </c>
      <c r="P808" s="129">
        <v>151.29999999999998</v>
      </c>
      <c r="Q808" s="129">
        <f t="shared" si="25"/>
        <v>68.628525580999991</v>
      </c>
      <c r="R808" s="131">
        <f>Q808/(O808^2)</f>
        <v>24.490280607977223</v>
      </c>
      <c r="T808" s="129">
        <f>IF(AND($R808&gt;=35,$R808&lt;40),1,0)</f>
        <v>0</v>
      </c>
      <c r="U808" s="129">
        <f>IF($R808&gt;40,1,0)</f>
        <v>0</v>
      </c>
      <c r="V808" s="129">
        <f>E808+T808+U808</f>
        <v>0</v>
      </c>
    </row>
    <row r="809" spans="1:22" x14ac:dyDescent="0.2">
      <c r="A809" s="133">
        <v>10318</v>
      </c>
      <c r="B809" s="134">
        <v>27</v>
      </c>
      <c r="C809" s="134">
        <v>1</v>
      </c>
      <c r="D809" s="134">
        <v>0</v>
      </c>
      <c r="E809" s="134">
        <f>IF(AND($R809&gt;=30,$R809&lt;35),1,0)</f>
        <v>1</v>
      </c>
      <c r="F809" s="137">
        <v>39611.760000000002</v>
      </c>
      <c r="G809" s="32"/>
      <c r="H809" s="32"/>
      <c r="I809" s="134">
        <v>1</v>
      </c>
      <c r="J809" s="135">
        <v>0</v>
      </c>
      <c r="K809" s="135">
        <v>0</v>
      </c>
      <c r="L809" s="135">
        <v>1</v>
      </c>
      <c r="N809" s="134">
        <v>169.7</v>
      </c>
      <c r="O809" s="134">
        <f t="shared" si="24"/>
        <v>1.6969999999999998</v>
      </c>
      <c r="P809" s="134">
        <v>211.4</v>
      </c>
      <c r="Q809" s="134">
        <f t="shared" si="25"/>
        <v>95.889427018000006</v>
      </c>
      <c r="R809" s="136">
        <f>Q809/(O809^2)</f>
        <v>33.297148185174791</v>
      </c>
      <c r="T809" s="134">
        <f>IF(AND($R809&gt;=35,$R809&lt;40),1,0)</f>
        <v>0</v>
      </c>
      <c r="U809" s="134">
        <f>IF($R809&gt;40,1,0)</f>
        <v>0</v>
      </c>
      <c r="V809" s="134">
        <f>E809+T809+U809</f>
        <v>1</v>
      </c>
    </row>
    <row r="810" spans="1:22" x14ac:dyDescent="0.2">
      <c r="A810" s="128">
        <v>10320</v>
      </c>
      <c r="B810" s="129">
        <v>63</v>
      </c>
      <c r="C810" s="129">
        <v>0</v>
      </c>
      <c r="D810" s="129">
        <v>3</v>
      </c>
      <c r="E810" s="129">
        <f>IF(AND($R810&gt;=30,$R810&lt;35),1,0)</f>
        <v>1</v>
      </c>
      <c r="F810" s="132">
        <v>15555.19</v>
      </c>
      <c r="G810" s="32"/>
      <c r="H810" s="32"/>
      <c r="I810" s="129">
        <v>1</v>
      </c>
      <c r="J810" s="130">
        <v>0</v>
      </c>
      <c r="K810" s="130">
        <v>0</v>
      </c>
      <c r="L810" s="130">
        <v>0</v>
      </c>
      <c r="N810" s="129">
        <v>164.7</v>
      </c>
      <c r="O810" s="129">
        <f t="shared" si="24"/>
        <v>1.6469999999999998</v>
      </c>
      <c r="P810" s="129">
        <v>208.1</v>
      </c>
      <c r="Q810" s="129">
        <f t="shared" si="25"/>
        <v>94.392572197000007</v>
      </c>
      <c r="R810" s="131">
        <f>Q810/(O810^2)</f>
        <v>34.79770663483017</v>
      </c>
      <c r="T810" s="129">
        <f>IF(AND($R810&gt;=35,$R810&lt;40),1,0)</f>
        <v>0</v>
      </c>
      <c r="U810" s="129">
        <f>IF($R810&gt;40,1,0)</f>
        <v>0</v>
      </c>
      <c r="V810" s="129">
        <f>E810+T810+U810</f>
        <v>1</v>
      </c>
    </row>
    <row r="811" spans="1:22" x14ac:dyDescent="0.2">
      <c r="A811" s="133">
        <v>10321</v>
      </c>
      <c r="B811" s="134">
        <v>47</v>
      </c>
      <c r="C811" s="134">
        <v>0</v>
      </c>
      <c r="D811" s="134">
        <v>3</v>
      </c>
      <c r="E811" s="134">
        <f>IF(AND($R811&gt;=30,$R811&lt;35),1,0)</f>
        <v>0</v>
      </c>
      <c r="F811" s="137">
        <v>9620.34</v>
      </c>
      <c r="G811" s="32"/>
      <c r="H811" s="32"/>
      <c r="I811" s="134">
        <v>1</v>
      </c>
      <c r="J811" s="135">
        <v>0</v>
      </c>
      <c r="K811" s="135">
        <v>0</v>
      </c>
      <c r="L811" s="135">
        <v>0</v>
      </c>
      <c r="N811" s="134">
        <v>164.79999999999998</v>
      </c>
      <c r="O811" s="134">
        <f t="shared" si="24"/>
        <v>1.6479999999999999</v>
      </c>
      <c r="P811" s="134">
        <v>250.7</v>
      </c>
      <c r="Q811" s="134">
        <f t="shared" si="25"/>
        <v>113.715607159</v>
      </c>
      <c r="R811" s="136">
        <f>Q811/(O811^2)</f>
        <v>41.870260200286907</v>
      </c>
      <c r="T811" s="134">
        <f>IF(AND($R811&gt;=35,$R811&lt;40),1,0)</f>
        <v>0</v>
      </c>
      <c r="U811" s="134">
        <f>IF($R811&gt;40,1,0)</f>
        <v>1</v>
      </c>
      <c r="V811" s="134">
        <f>E811+T811+U811</f>
        <v>1</v>
      </c>
    </row>
    <row r="812" spans="1:22" x14ac:dyDescent="0.2">
      <c r="A812" s="128">
        <v>10322</v>
      </c>
      <c r="B812" s="129">
        <v>59</v>
      </c>
      <c r="C812" s="129">
        <v>0</v>
      </c>
      <c r="D812" s="129">
        <v>0</v>
      </c>
      <c r="E812" s="129">
        <f>IF(AND($R812&gt;=30,$R812&lt;35),1,0)</f>
        <v>0</v>
      </c>
      <c r="F812" s="132">
        <v>12323.94</v>
      </c>
      <c r="G812" s="32"/>
      <c r="H812" s="32"/>
      <c r="I812" s="129">
        <v>1</v>
      </c>
      <c r="J812" s="130">
        <v>1</v>
      </c>
      <c r="K812" s="130">
        <v>0</v>
      </c>
      <c r="L812" s="130">
        <v>0</v>
      </c>
      <c r="N812" s="129">
        <v>158.4</v>
      </c>
      <c r="O812" s="129">
        <f t="shared" si="24"/>
        <v>1.5840000000000001</v>
      </c>
      <c r="P812" s="129">
        <v>159.1</v>
      </c>
      <c r="Q812" s="129">
        <f t="shared" si="25"/>
        <v>72.166546066999999</v>
      </c>
      <c r="R812" s="131">
        <f>Q812/(O812^2)</f>
        <v>28.762429402532266</v>
      </c>
      <c r="T812" s="129">
        <f>IF(AND($R812&gt;=35,$R812&lt;40),1,0)</f>
        <v>0</v>
      </c>
      <c r="U812" s="129">
        <f>IF($R812&gt;40,1,0)</f>
        <v>0</v>
      </c>
      <c r="V812" s="129">
        <f>E812+T812+U812</f>
        <v>0</v>
      </c>
    </row>
    <row r="813" spans="1:22" x14ac:dyDescent="0.2">
      <c r="A813" s="133">
        <v>10324</v>
      </c>
      <c r="B813" s="134">
        <v>31</v>
      </c>
      <c r="C813" s="134">
        <v>0</v>
      </c>
      <c r="D813" s="134">
        <v>3</v>
      </c>
      <c r="E813" s="134">
        <f>IF(AND($R813&gt;=30,$R813&lt;35),1,0)</f>
        <v>0</v>
      </c>
      <c r="F813" s="137">
        <v>5425.0300000000007</v>
      </c>
      <c r="G813" s="32"/>
      <c r="H813" s="32"/>
      <c r="I813" s="134">
        <v>1</v>
      </c>
      <c r="J813" s="135">
        <v>0</v>
      </c>
      <c r="K813" s="135">
        <v>0</v>
      </c>
      <c r="L813" s="135">
        <v>0</v>
      </c>
      <c r="N813" s="134">
        <v>179.29999999999998</v>
      </c>
      <c r="O813" s="134">
        <f t="shared" si="24"/>
        <v>1.7929999999999999</v>
      </c>
      <c r="P813" s="134">
        <v>172.1</v>
      </c>
      <c r="Q813" s="134">
        <f t="shared" si="25"/>
        <v>78.063246876999997</v>
      </c>
      <c r="R813" s="136">
        <f>Q813/(O813^2)</f>
        <v>24.282088171792829</v>
      </c>
      <c r="T813" s="134">
        <f>IF(AND($R813&gt;=35,$R813&lt;40),1,0)</f>
        <v>0</v>
      </c>
      <c r="U813" s="134">
        <f>IF($R813&gt;40,1,0)</f>
        <v>0</v>
      </c>
      <c r="V813" s="134">
        <f>E813+T813+U813</f>
        <v>0</v>
      </c>
    </row>
    <row r="814" spans="1:22" x14ac:dyDescent="0.2">
      <c r="A814" s="128">
        <v>10325</v>
      </c>
      <c r="B814" s="129">
        <v>39</v>
      </c>
      <c r="C814" s="129">
        <v>0</v>
      </c>
      <c r="D814" s="129">
        <v>2</v>
      </c>
      <c r="E814" s="129">
        <f>IF(AND($R814&gt;=30,$R814&lt;35),1,0)</f>
        <v>0</v>
      </c>
      <c r="F814" s="132">
        <v>6338.08</v>
      </c>
      <c r="G814" s="32"/>
      <c r="H814" s="32"/>
      <c r="I814" s="129">
        <v>1</v>
      </c>
      <c r="J814" s="130">
        <v>0</v>
      </c>
      <c r="K814" s="130">
        <v>0</v>
      </c>
      <c r="L814" s="130">
        <v>1</v>
      </c>
      <c r="N814" s="129">
        <v>160.9</v>
      </c>
      <c r="O814" s="129">
        <f t="shared" si="24"/>
        <v>1.609</v>
      </c>
      <c r="P814" s="129">
        <v>128.9</v>
      </c>
      <c r="Q814" s="129">
        <f t="shared" si="25"/>
        <v>58.468056493000006</v>
      </c>
      <c r="R814" s="131">
        <f>Q814/(O814^2)</f>
        <v>22.584296649015545</v>
      </c>
      <c r="T814" s="129">
        <f>IF(AND($R814&gt;=35,$R814&lt;40),1,0)</f>
        <v>0</v>
      </c>
      <c r="U814" s="129">
        <f>IF($R814&gt;40,1,0)</f>
        <v>0</v>
      </c>
      <c r="V814" s="129">
        <f>E814+T814+U814</f>
        <v>0</v>
      </c>
    </row>
    <row r="815" spans="1:22" x14ac:dyDescent="0.2">
      <c r="A815" s="133">
        <v>10329</v>
      </c>
      <c r="B815" s="134">
        <v>60</v>
      </c>
      <c r="C815" s="134">
        <v>1</v>
      </c>
      <c r="D815" s="134">
        <v>0</v>
      </c>
      <c r="E815" s="134">
        <f>IF(AND($R815&gt;=30,$R815&lt;35),1,0)</f>
        <v>0</v>
      </c>
      <c r="F815" s="137">
        <v>52590.83</v>
      </c>
      <c r="G815" s="32"/>
      <c r="H815" s="32"/>
      <c r="I815" s="134">
        <v>1</v>
      </c>
      <c r="J815" s="135">
        <v>0</v>
      </c>
      <c r="K815" s="135">
        <v>1</v>
      </c>
      <c r="L815" s="135">
        <v>0</v>
      </c>
      <c r="N815" s="134">
        <v>171.9</v>
      </c>
      <c r="O815" s="134">
        <f t="shared" si="24"/>
        <v>1.7190000000000001</v>
      </c>
      <c r="P815" s="134">
        <v>193.5</v>
      </c>
      <c r="Q815" s="134">
        <f t="shared" si="25"/>
        <v>87.770123595000001</v>
      </c>
      <c r="R815" s="136">
        <f>Q815/(O815^2)</f>
        <v>29.702633501761948</v>
      </c>
      <c r="T815" s="134">
        <f>IF(AND($R815&gt;=35,$R815&lt;40),1,0)</f>
        <v>0</v>
      </c>
      <c r="U815" s="134">
        <f>IF($R815&gt;40,1,0)</f>
        <v>0</v>
      </c>
      <c r="V815" s="134">
        <f>E815+T815+U815</f>
        <v>0</v>
      </c>
    </row>
    <row r="816" spans="1:22" x14ac:dyDescent="0.2">
      <c r="A816" s="128">
        <v>10330</v>
      </c>
      <c r="B816" s="129">
        <v>39</v>
      </c>
      <c r="C816" s="129">
        <v>0</v>
      </c>
      <c r="D816" s="129">
        <v>2</v>
      </c>
      <c r="E816" s="129">
        <f>IF(AND($R816&gt;=30,$R816&lt;35),1,0)</f>
        <v>0</v>
      </c>
      <c r="F816" s="132">
        <v>23563.019999999997</v>
      </c>
      <c r="G816" s="32"/>
      <c r="H816" s="32"/>
      <c r="I816" s="129">
        <v>1</v>
      </c>
      <c r="J816" s="130">
        <v>0</v>
      </c>
      <c r="K816" s="130">
        <v>0</v>
      </c>
      <c r="L816" s="130">
        <v>1</v>
      </c>
      <c r="N816" s="129">
        <v>180.1</v>
      </c>
      <c r="O816" s="129">
        <f t="shared" si="24"/>
        <v>1.8009999999999999</v>
      </c>
      <c r="P816" s="129">
        <v>162.4</v>
      </c>
      <c r="Q816" s="129">
        <f t="shared" si="25"/>
        <v>73.663400888000012</v>
      </c>
      <c r="R816" s="131">
        <f>Q816/(O816^2)</f>
        <v>22.710376796652859</v>
      </c>
      <c r="T816" s="129">
        <f>IF(AND($R816&gt;=35,$R816&lt;40),1,0)</f>
        <v>0</v>
      </c>
      <c r="U816" s="129">
        <f>IF($R816&gt;40,1,0)</f>
        <v>0</v>
      </c>
      <c r="V816" s="129">
        <f>E816+T816+U816</f>
        <v>0</v>
      </c>
    </row>
    <row r="817" spans="1:22" x14ac:dyDescent="0.2">
      <c r="A817" s="133">
        <v>10332</v>
      </c>
      <c r="B817" s="134">
        <v>43</v>
      </c>
      <c r="C817" s="134">
        <v>0</v>
      </c>
      <c r="D817" s="134">
        <v>2</v>
      </c>
      <c r="E817" s="134">
        <f>IF(AND($R817&gt;=30,$R817&lt;35),1,0)</f>
        <v>0</v>
      </c>
      <c r="F817" s="137">
        <v>18806.149999999998</v>
      </c>
      <c r="G817" s="32"/>
      <c r="H817" s="32"/>
      <c r="I817" s="134">
        <v>1</v>
      </c>
      <c r="J817" s="135">
        <v>0</v>
      </c>
      <c r="K817" s="135">
        <v>0</v>
      </c>
      <c r="L817" s="135">
        <v>1</v>
      </c>
      <c r="N817" s="134">
        <v>163.5</v>
      </c>
      <c r="O817" s="134">
        <f t="shared" si="24"/>
        <v>1.635</v>
      </c>
      <c r="P817" s="134">
        <v>148.4</v>
      </c>
      <c r="Q817" s="134">
        <f t="shared" si="25"/>
        <v>67.313107708000004</v>
      </c>
      <c r="R817" s="136">
        <f>Q817/(O817^2)</f>
        <v>25.180487129964746</v>
      </c>
      <c r="T817" s="134">
        <f>IF(AND($R817&gt;=35,$R817&lt;40),1,0)</f>
        <v>0</v>
      </c>
      <c r="U817" s="134">
        <f>IF($R817&gt;40,1,0)</f>
        <v>0</v>
      </c>
      <c r="V817" s="134">
        <f>E817+T817+U817</f>
        <v>0</v>
      </c>
    </row>
    <row r="818" spans="1:22" x14ac:dyDescent="0.2">
      <c r="A818" s="128">
        <v>10333</v>
      </c>
      <c r="B818" s="129">
        <v>35</v>
      </c>
      <c r="C818" s="129">
        <v>1</v>
      </c>
      <c r="D818" s="129">
        <v>2</v>
      </c>
      <c r="E818" s="129">
        <f>IF(AND($R818&gt;=30,$R818&lt;35),1,0)</f>
        <v>0</v>
      </c>
      <c r="F818" s="132">
        <v>20984.1</v>
      </c>
      <c r="G818" s="32"/>
      <c r="H818" s="32"/>
      <c r="I818" s="129">
        <v>1</v>
      </c>
      <c r="J818" s="130">
        <v>1</v>
      </c>
      <c r="K818" s="130">
        <v>0</v>
      </c>
      <c r="L818" s="130">
        <v>0</v>
      </c>
      <c r="N818" s="129">
        <v>164.6</v>
      </c>
      <c r="O818" s="129">
        <f t="shared" si="24"/>
        <v>1.6459999999999999</v>
      </c>
      <c r="P818" s="129">
        <v>171.4</v>
      </c>
      <c r="Q818" s="129">
        <f t="shared" si="25"/>
        <v>77.745732218000001</v>
      </c>
      <c r="R818" s="131">
        <f>Q818/(O818^2)</f>
        <v>28.695704826605684</v>
      </c>
      <c r="T818" s="129">
        <f>IF(AND($R818&gt;=35,$R818&lt;40),1,0)</f>
        <v>0</v>
      </c>
      <c r="U818" s="129">
        <f>IF($R818&gt;40,1,0)</f>
        <v>0</v>
      </c>
      <c r="V818" s="129">
        <f>E818+T818+U818</f>
        <v>0</v>
      </c>
    </row>
    <row r="819" spans="1:22" x14ac:dyDescent="0.2">
      <c r="A819" s="133">
        <v>10335</v>
      </c>
      <c r="B819" s="134">
        <v>37</v>
      </c>
      <c r="C819" s="134">
        <v>0</v>
      </c>
      <c r="D819" s="134">
        <v>2</v>
      </c>
      <c r="E819" s="134">
        <f>IF(AND($R819&gt;=30,$R819&lt;35),1,0)</f>
        <v>0</v>
      </c>
      <c r="F819" s="137">
        <v>6203.91</v>
      </c>
      <c r="G819" s="32"/>
      <c r="H819" s="32"/>
      <c r="I819" s="134">
        <v>1</v>
      </c>
      <c r="J819" s="135">
        <v>0</v>
      </c>
      <c r="K819" s="135">
        <v>0</v>
      </c>
      <c r="L819" s="135">
        <v>0</v>
      </c>
      <c r="N819" s="134">
        <v>163</v>
      </c>
      <c r="O819" s="134">
        <f t="shared" si="24"/>
        <v>1.63</v>
      </c>
      <c r="P819" s="134">
        <v>215.7</v>
      </c>
      <c r="Q819" s="134">
        <f t="shared" si="25"/>
        <v>97.839874209000001</v>
      </c>
      <c r="R819" s="136">
        <f>Q819/(O819^2)</f>
        <v>36.824823745342322</v>
      </c>
      <c r="T819" s="134">
        <f>IF(AND($R819&gt;=35,$R819&lt;40),1,0)</f>
        <v>1</v>
      </c>
      <c r="U819" s="134">
        <f>IF($R819&gt;40,1,0)</f>
        <v>0</v>
      </c>
      <c r="V819" s="134">
        <f>E819+T819+U819</f>
        <v>1</v>
      </c>
    </row>
    <row r="820" spans="1:22" x14ac:dyDescent="0.2">
      <c r="A820" s="128">
        <v>10336</v>
      </c>
      <c r="B820" s="129">
        <v>50</v>
      </c>
      <c r="C820" s="129">
        <v>0</v>
      </c>
      <c r="D820" s="129">
        <v>3</v>
      </c>
      <c r="E820" s="129">
        <f>IF(AND($R820&gt;=30,$R820&lt;35),1,0)</f>
        <v>0</v>
      </c>
      <c r="F820" s="132">
        <v>10600.550000000001</v>
      </c>
      <c r="G820" s="32"/>
      <c r="H820" s="32"/>
      <c r="I820" s="129">
        <v>1</v>
      </c>
      <c r="J820" s="130">
        <v>0</v>
      </c>
      <c r="K820" s="130">
        <v>0</v>
      </c>
      <c r="L820" s="130">
        <v>0</v>
      </c>
      <c r="N820" s="129">
        <v>154.79999999999998</v>
      </c>
      <c r="O820" s="129">
        <f t="shared" si="24"/>
        <v>1.5479999999999998</v>
      </c>
      <c r="P820" s="129">
        <v>127.3</v>
      </c>
      <c r="Q820" s="129">
        <f t="shared" si="25"/>
        <v>57.742308700999999</v>
      </c>
      <c r="R820" s="131">
        <f>Q820/(O820^2)</f>
        <v>24.096403753864291</v>
      </c>
      <c r="T820" s="129">
        <f>IF(AND($R820&gt;=35,$R820&lt;40),1,0)</f>
        <v>0</v>
      </c>
      <c r="U820" s="129">
        <f>IF($R820&gt;40,1,0)</f>
        <v>0</v>
      </c>
      <c r="V820" s="129">
        <f>E820+T820+U820</f>
        <v>0</v>
      </c>
    </row>
    <row r="821" spans="1:22" x14ac:dyDescent="0.2">
      <c r="A821" s="133">
        <v>10343</v>
      </c>
      <c r="B821" s="134">
        <v>52</v>
      </c>
      <c r="C821" s="134">
        <v>0</v>
      </c>
      <c r="D821" s="134">
        <v>0</v>
      </c>
      <c r="E821" s="134">
        <f>IF(AND($R821&gt;=30,$R821&lt;35),1,0)</f>
        <v>0</v>
      </c>
      <c r="F821" s="137">
        <v>9140.9600000000009</v>
      </c>
      <c r="G821" s="32"/>
      <c r="H821" s="32"/>
      <c r="I821" s="134">
        <v>1</v>
      </c>
      <c r="J821" s="135">
        <v>0</v>
      </c>
      <c r="K821" s="135">
        <v>0</v>
      </c>
      <c r="L821" s="135">
        <v>1</v>
      </c>
      <c r="N821" s="134">
        <v>180.7</v>
      </c>
      <c r="O821" s="134">
        <f t="shared" si="24"/>
        <v>1.8069999999999999</v>
      </c>
      <c r="P821" s="134">
        <v>162</v>
      </c>
      <c r="Q821" s="134">
        <f t="shared" si="25"/>
        <v>73.48196394</v>
      </c>
      <c r="R821" s="136">
        <f>Q821/(O821^2)</f>
        <v>22.504245140263425</v>
      </c>
      <c r="T821" s="134">
        <f>IF(AND($R821&gt;=35,$R821&lt;40),1,0)</f>
        <v>0</v>
      </c>
      <c r="U821" s="134">
        <f>IF($R821&gt;40,1,0)</f>
        <v>0</v>
      </c>
      <c r="V821" s="134">
        <f>E821+T821+U821</f>
        <v>0</v>
      </c>
    </row>
    <row r="822" spans="1:22" x14ac:dyDescent="0.2">
      <c r="A822" s="128">
        <v>10346</v>
      </c>
      <c r="B822" s="129">
        <v>57</v>
      </c>
      <c r="C822" s="129">
        <v>0</v>
      </c>
      <c r="D822" s="129">
        <v>0</v>
      </c>
      <c r="E822" s="129">
        <f>IF(AND($R822&gt;=30,$R822&lt;35),1,0)</f>
        <v>1</v>
      </c>
      <c r="F822" s="132">
        <v>10982.51</v>
      </c>
      <c r="G822" s="32"/>
      <c r="H822" s="32"/>
      <c r="I822" s="129">
        <v>1</v>
      </c>
      <c r="J822" s="130">
        <v>0</v>
      </c>
      <c r="K822" s="130">
        <v>0</v>
      </c>
      <c r="L822" s="130">
        <v>1</v>
      </c>
      <c r="N822" s="129">
        <v>176.79999999999998</v>
      </c>
      <c r="O822" s="129">
        <f t="shared" si="24"/>
        <v>1.7679999999999998</v>
      </c>
      <c r="P822" s="129">
        <v>231</v>
      </c>
      <c r="Q822" s="129">
        <f t="shared" si="25"/>
        <v>104.77983747</v>
      </c>
      <c r="R822" s="131">
        <f>Q822/(O822^2)</f>
        <v>33.520709249785028</v>
      </c>
      <c r="T822" s="129">
        <f>IF(AND($R822&gt;=35,$R822&lt;40),1,0)</f>
        <v>0</v>
      </c>
      <c r="U822" s="129">
        <f>IF($R822&gt;40,1,0)</f>
        <v>0</v>
      </c>
      <c r="V822" s="129">
        <f>E822+T822+U822</f>
        <v>1</v>
      </c>
    </row>
    <row r="823" spans="1:22" x14ac:dyDescent="0.2">
      <c r="A823" s="133">
        <v>10347</v>
      </c>
      <c r="B823" s="134">
        <v>32</v>
      </c>
      <c r="C823" s="134">
        <v>0</v>
      </c>
      <c r="D823" s="134">
        <v>1</v>
      </c>
      <c r="E823" s="134">
        <f>IF(AND($R823&gt;=30,$R823&lt;35),1,0)</f>
        <v>0</v>
      </c>
      <c r="F823" s="137">
        <v>4074.46</v>
      </c>
      <c r="G823" s="32"/>
      <c r="H823" s="32"/>
      <c r="I823" s="134">
        <v>1</v>
      </c>
      <c r="J823" s="135">
        <v>0</v>
      </c>
      <c r="K823" s="135">
        <v>0</v>
      </c>
      <c r="L823" s="135">
        <v>1</v>
      </c>
      <c r="N823" s="134">
        <v>163.19999999999999</v>
      </c>
      <c r="O823" s="134">
        <f t="shared" si="24"/>
        <v>1.6319999999999999</v>
      </c>
      <c r="P823" s="134">
        <v>154.4</v>
      </c>
      <c r="Q823" s="134">
        <f t="shared" si="25"/>
        <v>70.034661928000006</v>
      </c>
      <c r="R823" s="136">
        <f>Q823/(O823^2)</f>
        <v>26.294972910058636</v>
      </c>
      <c r="T823" s="134">
        <f>IF(AND($R823&gt;=35,$R823&lt;40),1,0)</f>
        <v>0</v>
      </c>
      <c r="U823" s="134">
        <f>IF($R823&gt;40,1,0)</f>
        <v>0</v>
      </c>
      <c r="V823" s="134">
        <f>E823+T823+U823</f>
        <v>0</v>
      </c>
    </row>
    <row r="824" spans="1:22" x14ac:dyDescent="0.2">
      <c r="A824" s="128">
        <v>10349</v>
      </c>
      <c r="B824" s="129">
        <v>35</v>
      </c>
      <c r="C824" s="129">
        <v>0</v>
      </c>
      <c r="D824" s="129">
        <v>1</v>
      </c>
      <c r="E824" s="129">
        <f>IF(AND($R824&gt;=30,$R824&lt;35),1,0)</f>
        <v>0</v>
      </c>
      <c r="F824" s="132">
        <v>5125.22</v>
      </c>
      <c r="G824" s="32"/>
      <c r="H824" s="32"/>
      <c r="I824" s="129">
        <v>1</v>
      </c>
      <c r="J824" s="130">
        <v>0</v>
      </c>
      <c r="K824" s="130">
        <v>0</v>
      </c>
      <c r="L824" s="130">
        <v>0</v>
      </c>
      <c r="N824" s="129">
        <v>156.29999999999998</v>
      </c>
      <c r="O824" s="129">
        <f t="shared" si="24"/>
        <v>1.5629999999999997</v>
      </c>
      <c r="P824" s="129">
        <v>151</v>
      </c>
      <c r="Q824" s="129">
        <f t="shared" si="25"/>
        <v>68.492447870000007</v>
      </c>
      <c r="R824" s="131">
        <f>Q824/(O824^2)</f>
        <v>28.036560377966328</v>
      </c>
      <c r="T824" s="129">
        <f>IF(AND($R824&gt;=35,$R824&lt;40),1,0)</f>
        <v>0</v>
      </c>
      <c r="U824" s="129">
        <f>IF($R824&gt;40,1,0)</f>
        <v>0</v>
      </c>
      <c r="V824" s="129">
        <f>E824+T824+U824</f>
        <v>0</v>
      </c>
    </row>
    <row r="825" spans="1:22" x14ac:dyDescent="0.2">
      <c r="A825" s="133">
        <v>10350</v>
      </c>
      <c r="B825" s="134">
        <v>63</v>
      </c>
      <c r="C825" s="134">
        <v>0</v>
      </c>
      <c r="D825" s="134">
        <v>1</v>
      </c>
      <c r="E825" s="134">
        <f>IF(AND($R825&gt;=30,$R825&lt;35),1,0)</f>
        <v>0</v>
      </c>
      <c r="F825" s="137">
        <v>14349.86</v>
      </c>
      <c r="G825" s="32"/>
      <c r="H825" s="32"/>
      <c r="I825" s="134">
        <v>1</v>
      </c>
      <c r="J825" s="135">
        <v>0</v>
      </c>
      <c r="K825" s="135">
        <v>0</v>
      </c>
      <c r="L825" s="135">
        <v>0</v>
      </c>
      <c r="N825" s="134">
        <v>166</v>
      </c>
      <c r="O825" s="134">
        <f t="shared" si="24"/>
        <v>1.66</v>
      </c>
      <c r="P825" s="134">
        <v>147.69999999999999</v>
      </c>
      <c r="Q825" s="134">
        <f t="shared" si="25"/>
        <v>66.995593048999993</v>
      </c>
      <c r="R825" s="136">
        <f>Q825/(O825^2)</f>
        <v>24.312524694803308</v>
      </c>
      <c r="T825" s="134">
        <f>IF(AND($R825&gt;=35,$R825&lt;40),1,0)</f>
        <v>0</v>
      </c>
      <c r="U825" s="134">
        <f>IF($R825&gt;40,1,0)</f>
        <v>0</v>
      </c>
      <c r="V825" s="134">
        <f>E825+T825+U825</f>
        <v>0</v>
      </c>
    </row>
    <row r="826" spans="1:22" x14ac:dyDescent="0.2">
      <c r="A826" s="128">
        <v>10351</v>
      </c>
      <c r="B826" s="129">
        <v>31</v>
      </c>
      <c r="C826" s="129">
        <v>0</v>
      </c>
      <c r="D826" s="129">
        <v>0</v>
      </c>
      <c r="E826" s="129">
        <f>IF(AND($R826&gt;=30,$R826&lt;35),1,0)</f>
        <v>0</v>
      </c>
      <c r="F826" s="132">
        <v>3260.2000000000003</v>
      </c>
      <c r="G826" s="32"/>
      <c r="H826" s="32"/>
      <c r="I826" s="129">
        <v>1</v>
      </c>
      <c r="J826" s="130">
        <v>0</v>
      </c>
      <c r="K826" s="130">
        <v>1</v>
      </c>
      <c r="L826" s="130">
        <v>0</v>
      </c>
      <c r="N826" s="129">
        <v>168.7</v>
      </c>
      <c r="O826" s="129">
        <f t="shared" si="24"/>
        <v>1.6869999999999998</v>
      </c>
      <c r="P826" s="129">
        <v>151.4</v>
      </c>
      <c r="Q826" s="129">
        <f t="shared" si="25"/>
        <v>68.673884818000005</v>
      </c>
      <c r="R826" s="131">
        <f>Q826/(O826^2)</f>
        <v>24.130229393925241</v>
      </c>
      <c r="T826" s="129">
        <f>IF(AND($R826&gt;=35,$R826&lt;40),1,0)</f>
        <v>0</v>
      </c>
      <c r="U826" s="129">
        <f>IF($R826&gt;40,1,0)</f>
        <v>0</v>
      </c>
      <c r="V826" s="129">
        <f>E826+T826+U826</f>
        <v>0</v>
      </c>
    </row>
    <row r="827" spans="1:22" x14ac:dyDescent="0.2">
      <c r="A827" s="133">
        <v>10352</v>
      </c>
      <c r="B827" s="134">
        <v>18</v>
      </c>
      <c r="C827" s="134">
        <v>0</v>
      </c>
      <c r="D827" s="134">
        <v>0</v>
      </c>
      <c r="E827" s="134">
        <f>IF(AND($R827&gt;=30,$R827&lt;35),1,0)</f>
        <v>1</v>
      </c>
      <c r="F827" s="137">
        <v>1708.93</v>
      </c>
      <c r="G827" s="32"/>
      <c r="H827" s="32"/>
      <c r="I827" s="134">
        <v>1</v>
      </c>
      <c r="J827" s="135">
        <v>1</v>
      </c>
      <c r="K827" s="135">
        <v>0</v>
      </c>
      <c r="L827" s="135">
        <v>0</v>
      </c>
      <c r="N827" s="134">
        <v>167.4</v>
      </c>
      <c r="O827" s="134">
        <f t="shared" si="24"/>
        <v>1.6740000000000002</v>
      </c>
      <c r="P827" s="134">
        <v>197.1</v>
      </c>
      <c r="Q827" s="134">
        <f t="shared" si="25"/>
        <v>89.403056126999999</v>
      </c>
      <c r="R827" s="136">
        <f>Q827/(O827^2)</f>
        <v>31.903729727906882</v>
      </c>
      <c r="T827" s="134">
        <f>IF(AND($R827&gt;=35,$R827&lt;40),1,0)</f>
        <v>0</v>
      </c>
      <c r="U827" s="134">
        <f>IF($R827&gt;40,1,0)</f>
        <v>0</v>
      </c>
      <c r="V827" s="134">
        <f>E827+T827+U827</f>
        <v>1</v>
      </c>
    </row>
    <row r="828" spans="1:22" x14ac:dyDescent="0.2">
      <c r="A828" s="128">
        <v>10355</v>
      </c>
      <c r="B828" s="129">
        <v>49</v>
      </c>
      <c r="C828" s="129">
        <v>0</v>
      </c>
      <c r="D828" s="129">
        <v>0</v>
      </c>
      <c r="E828" s="129">
        <f>IF(AND($R828&gt;=30,$R828&lt;35),1,0)</f>
        <v>0</v>
      </c>
      <c r="F828" s="132">
        <v>8688.86</v>
      </c>
      <c r="G828" s="32"/>
      <c r="H828" s="32"/>
      <c r="I828" s="129">
        <v>1</v>
      </c>
      <c r="J828" s="130">
        <v>1</v>
      </c>
      <c r="K828" s="130">
        <v>0</v>
      </c>
      <c r="L828" s="130">
        <v>0</v>
      </c>
      <c r="N828" s="129">
        <v>164.29999999999998</v>
      </c>
      <c r="O828" s="129">
        <f t="shared" si="24"/>
        <v>1.6429999999999998</v>
      </c>
      <c r="P828" s="129">
        <v>149.19999999999999</v>
      </c>
      <c r="Q828" s="129">
        <f t="shared" si="25"/>
        <v>67.675981604</v>
      </c>
      <c r="R828" s="131">
        <f>Q828/(O828^2)</f>
        <v>25.07029456900279</v>
      </c>
      <c r="T828" s="129">
        <f>IF(AND($R828&gt;=35,$R828&lt;40),1,0)</f>
        <v>0</v>
      </c>
      <c r="U828" s="129">
        <f>IF($R828&gt;40,1,0)</f>
        <v>0</v>
      </c>
      <c r="V828" s="129">
        <f>E828+T828+U828</f>
        <v>0</v>
      </c>
    </row>
    <row r="829" spans="1:22" x14ac:dyDescent="0.2">
      <c r="A829" s="133">
        <v>10356</v>
      </c>
      <c r="B829" s="134">
        <v>37</v>
      </c>
      <c r="C829" s="134">
        <v>1</v>
      </c>
      <c r="D829" s="134">
        <v>1</v>
      </c>
      <c r="E829" s="134">
        <f>IF(AND($R829&gt;=30,$R829&lt;35),1,0)</f>
        <v>0</v>
      </c>
      <c r="F829" s="137">
        <v>39871.71</v>
      </c>
      <c r="G829" s="32"/>
      <c r="H829" s="32"/>
      <c r="I829" s="134">
        <v>1</v>
      </c>
      <c r="J829" s="135">
        <v>0</v>
      </c>
      <c r="K829" s="135">
        <v>0</v>
      </c>
      <c r="L829" s="135">
        <v>1</v>
      </c>
      <c r="N829" s="134">
        <v>183.1</v>
      </c>
      <c r="O829" s="134">
        <f t="shared" si="24"/>
        <v>1.831</v>
      </c>
      <c r="P829" s="134">
        <v>182</v>
      </c>
      <c r="Q829" s="134">
        <f t="shared" si="25"/>
        <v>82.55381134000001</v>
      </c>
      <c r="R829" s="136">
        <f>Q829/(O829^2)</f>
        <v>24.624104181847851</v>
      </c>
      <c r="T829" s="134">
        <f>IF(AND($R829&gt;=35,$R829&lt;40),1,0)</f>
        <v>0</v>
      </c>
      <c r="U829" s="134">
        <f>IF($R829&gt;40,1,0)</f>
        <v>0</v>
      </c>
      <c r="V829" s="134">
        <f>E829+T829+U829</f>
        <v>0</v>
      </c>
    </row>
    <row r="830" spans="1:22" x14ac:dyDescent="0.2">
      <c r="A830" s="128">
        <v>10361</v>
      </c>
      <c r="B830" s="129">
        <v>36</v>
      </c>
      <c r="C830" s="129">
        <v>1</v>
      </c>
      <c r="D830" s="129">
        <v>3</v>
      </c>
      <c r="E830" s="129">
        <f>IF(AND($R830&gt;=30,$R830&lt;35),1,0)</f>
        <v>1</v>
      </c>
      <c r="F830" s="132">
        <v>43753.340000000004</v>
      </c>
      <c r="G830" s="32"/>
      <c r="H830" s="32"/>
      <c r="I830" s="129">
        <v>1</v>
      </c>
      <c r="J830" s="130">
        <v>1</v>
      </c>
      <c r="K830" s="130">
        <v>0</v>
      </c>
      <c r="L830" s="130">
        <v>0</v>
      </c>
      <c r="N830" s="129">
        <v>175.29999999999998</v>
      </c>
      <c r="O830" s="129">
        <f t="shared" si="24"/>
        <v>1.7529999999999999</v>
      </c>
      <c r="P830" s="129">
        <v>220.79999999999998</v>
      </c>
      <c r="Q830" s="129">
        <f t="shared" si="25"/>
        <v>100.15319529599999</v>
      </c>
      <c r="R830" s="131">
        <f>Q830/(O830^2)</f>
        <v>32.591246981704252</v>
      </c>
      <c r="T830" s="129">
        <f>IF(AND($R830&gt;=35,$R830&lt;40),1,0)</f>
        <v>0</v>
      </c>
      <c r="U830" s="129">
        <f>IF($R830&gt;40,1,0)</f>
        <v>0</v>
      </c>
      <c r="V830" s="129">
        <f>E830+T830+U830</f>
        <v>1</v>
      </c>
    </row>
    <row r="831" spans="1:22" x14ac:dyDescent="0.2">
      <c r="A831" s="133">
        <v>10362</v>
      </c>
      <c r="B831" s="134">
        <v>48</v>
      </c>
      <c r="C831" s="134">
        <v>0</v>
      </c>
      <c r="D831" s="134">
        <v>1</v>
      </c>
      <c r="E831" s="134">
        <f>IF(AND($R831&gt;=30,$R831&lt;35),1,0)</f>
        <v>0</v>
      </c>
      <c r="F831" s="137">
        <v>8964.07</v>
      </c>
      <c r="G831" s="32"/>
      <c r="H831" s="32"/>
      <c r="I831" s="134">
        <v>1</v>
      </c>
      <c r="J831" s="135">
        <v>1</v>
      </c>
      <c r="K831" s="135">
        <v>0</v>
      </c>
      <c r="L831" s="135">
        <v>0</v>
      </c>
      <c r="N831" s="134">
        <v>167.7</v>
      </c>
      <c r="O831" s="134">
        <f t="shared" si="24"/>
        <v>1.6769999999999998</v>
      </c>
      <c r="P831" s="134">
        <v>159.6</v>
      </c>
      <c r="Q831" s="134">
        <f t="shared" si="25"/>
        <v>72.393342251999997</v>
      </c>
      <c r="R831" s="136">
        <f>Q831/(O831^2)</f>
        <v>25.741420101275498</v>
      </c>
      <c r="T831" s="134">
        <f>IF(AND($R831&gt;=35,$R831&lt;40),1,0)</f>
        <v>0</v>
      </c>
      <c r="U831" s="134">
        <f>IF($R831&gt;40,1,0)</f>
        <v>0</v>
      </c>
      <c r="V831" s="134">
        <f>E831+T831+U831</f>
        <v>0</v>
      </c>
    </row>
    <row r="832" spans="1:22" x14ac:dyDescent="0.2">
      <c r="A832" s="128">
        <v>10364</v>
      </c>
      <c r="B832" s="129">
        <v>18</v>
      </c>
      <c r="C832" s="129">
        <v>0</v>
      </c>
      <c r="D832" s="129">
        <v>0</v>
      </c>
      <c r="E832" s="129">
        <f>IF(AND($R832&gt;=30,$R832&lt;35),1,0)</f>
        <v>0</v>
      </c>
      <c r="F832" s="132">
        <v>1141.45</v>
      </c>
      <c r="G832" s="32"/>
      <c r="H832" s="32"/>
      <c r="I832" s="129">
        <v>1</v>
      </c>
      <c r="J832" s="130">
        <v>0</v>
      </c>
      <c r="K832" s="130">
        <v>0</v>
      </c>
      <c r="L832" s="130">
        <v>1</v>
      </c>
      <c r="N832" s="129">
        <v>175.6</v>
      </c>
      <c r="O832" s="129">
        <f t="shared" si="24"/>
        <v>1.756</v>
      </c>
      <c r="P832" s="129">
        <v>190.6</v>
      </c>
      <c r="Q832" s="129">
        <f t="shared" si="25"/>
        <v>86.454705722</v>
      </c>
      <c r="R832" s="131">
        <f>Q832/(O832^2)</f>
        <v>28.037521119260486</v>
      </c>
      <c r="T832" s="129">
        <f>IF(AND($R832&gt;=35,$R832&lt;40),1,0)</f>
        <v>0</v>
      </c>
      <c r="U832" s="129">
        <f>IF($R832&gt;40,1,0)</f>
        <v>0</v>
      </c>
      <c r="V832" s="129">
        <f>E832+T832+U832</f>
        <v>0</v>
      </c>
    </row>
    <row r="833" spans="1:22" x14ac:dyDescent="0.2">
      <c r="A833" s="133">
        <v>10365</v>
      </c>
      <c r="B833" s="134">
        <v>62</v>
      </c>
      <c r="C833" s="134">
        <v>1</v>
      </c>
      <c r="D833" s="134">
        <v>3</v>
      </c>
      <c r="E833" s="134">
        <f>IF(AND($R833&gt;=30,$R833&lt;35),1,0)</f>
        <v>0</v>
      </c>
      <c r="F833" s="137">
        <v>46718.170000000006</v>
      </c>
      <c r="G833" s="32"/>
      <c r="H833" s="32"/>
      <c r="I833" s="134">
        <v>1</v>
      </c>
      <c r="J833" s="135">
        <v>0</v>
      </c>
      <c r="K833" s="135">
        <v>0</v>
      </c>
      <c r="L833" s="135">
        <v>0</v>
      </c>
      <c r="N833" s="134">
        <v>184.7</v>
      </c>
      <c r="O833" s="134">
        <f t="shared" si="24"/>
        <v>1.847</v>
      </c>
      <c r="P833" s="134">
        <v>298.40000000000003</v>
      </c>
      <c r="Q833" s="134">
        <f t="shared" si="25"/>
        <v>135.35196320800003</v>
      </c>
      <c r="R833" s="136">
        <f>Q833/(O833^2)</f>
        <v>39.676263739704041</v>
      </c>
      <c r="T833" s="134">
        <f>IF(AND($R833&gt;=35,$R833&lt;40),1,0)</f>
        <v>1</v>
      </c>
      <c r="U833" s="134">
        <f>IF($R833&gt;40,1,0)</f>
        <v>0</v>
      </c>
      <c r="V833" s="134">
        <f>E833+T833+U833</f>
        <v>1</v>
      </c>
    </row>
    <row r="834" spans="1:22" x14ac:dyDescent="0.2">
      <c r="A834" s="128">
        <v>10367</v>
      </c>
      <c r="B834" s="129">
        <v>57</v>
      </c>
      <c r="C834" s="129">
        <v>0</v>
      </c>
      <c r="D834" s="129">
        <v>0</v>
      </c>
      <c r="E834" s="129">
        <f>IF(AND($R834&gt;=30,$R834&lt;35),1,0)</f>
        <v>0</v>
      </c>
      <c r="F834" s="132">
        <v>11566.31</v>
      </c>
      <c r="G834" s="32"/>
      <c r="H834" s="32"/>
      <c r="I834" s="129">
        <v>1</v>
      </c>
      <c r="J834" s="130">
        <v>1</v>
      </c>
      <c r="K834" s="130">
        <v>0</v>
      </c>
      <c r="L834" s="130">
        <v>0</v>
      </c>
      <c r="N834" s="129">
        <v>155.29999999999998</v>
      </c>
      <c r="O834" s="129">
        <f t="shared" ref="O834:O897" si="26">N834/100</f>
        <v>1.5529999999999999</v>
      </c>
      <c r="P834" s="129">
        <v>192.5</v>
      </c>
      <c r="Q834" s="129">
        <f t="shared" ref="Q834:Q897" si="27">P834*0.45359237</f>
        <v>87.316531225000006</v>
      </c>
      <c r="R834" s="131">
        <f>Q834/(O834^2)</f>
        <v>36.203750473192535</v>
      </c>
      <c r="T834" s="129">
        <f>IF(AND($R834&gt;=35,$R834&lt;40),1,0)</f>
        <v>1</v>
      </c>
      <c r="U834" s="129">
        <f>IF($R834&gt;40,1,0)</f>
        <v>0</v>
      </c>
      <c r="V834" s="129">
        <f>E834+T834+U834</f>
        <v>1</v>
      </c>
    </row>
    <row r="835" spans="1:22" x14ac:dyDescent="0.2">
      <c r="A835" s="133">
        <v>10368</v>
      </c>
      <c r="B835" s="134">
        <v>34</v>
      </c>
      <c r="C835" s="134">
        <v>0</v>
      </c>
      <c r="D835" s="134">
        <v>2</v>
      </c>
      <c r="E835" s="134">
        <f>IF(AND($R835&gt;=30,$R835&lt;35),1,0)</f>
        <v>0</v>
      </c>
      <c r="F835" s="137">
        <v>27375.91</v>
      </c>
      <c r="G835" s="32"/>
      <c r="H835" s="32"/>
      <c r="I835" s="134">
        <v>1</v>
      </c>
      <c r="J835" s="135">
        <v>1</v>
      </c>
      <c r="K835" s="135">
        <v>0</v>
      </c>
      <c r="L835" s="135">
        <v>0</v>
      </c>
      <c r="N835" s="134">
        <v>165.4</v>
      </c>
      <c r="O835" s="134">
        <f t="shared" si="26"/>
        <v>1.6540000000000001</v>
      </c>
      <c r="P835" s="134">
        <v>146.1</v>
      </c>
      <c r="Q835" s="134">
        <f t="shared" si="27"/>
        <v>66.269845257</v>
      </c>
      <c r="R835" s="136">
        <f>Q835/(O835^2)</f>
        <v>24.22394914420941</v>
      </c>
      <c r="T835" s="134">
        <f>IF(AND($R835&gt;=35,$R835&lt;40),1,0)</f>
        <v>0</v>
      </c>
      <c r="U835" s="134">
        <f>IF($R835&gt;40,1,0)</f>
        <v>0</v>
      </c>
      <c r="V835" s="134">
        <f>E835+T835+U835</f>
        <v>0</v>
      </c>
    </row>
    <row r="836" spans="1:22" x14ac:dyDescent="0.2">
      <c r="A836" s="128">
        <v>10370</v>
      </c>
      <c r="B836" s="129">
        <v>48</v>
      </c>
      <c r="C836" s="129">
        <v>0</v>
      </c>
      <c r="D836" s="129">
        <v>4</v>
      </c>
      <c r="E836" s="129">
        <f>IF(AND($R836&gt;=30,$R836&lt;35),1,0)</f>
        <v>1</v>
      </c>
      <c r="F836" s="132">
        <v>10736.880000000001</v>
      </c>
      <c r="G836" s="32"/>
      <c r="H836" s="32"/>
      <c r="I836" s="129">
        <v>1</v>
      </c>
      <c r="J836" s="130">
        <v>1</v>
      </c>
      <c r="K836" s="130">
        <v>0</v>
      </c>
      <c r="L836" s="130">
        <v>0</v>
      </c>
      <c r="N836" s="129">
        <v>157.69999999999999</v>
      </c>
      <c r="O836" s="129">
        <f t="shared" si="26"/>
        <v>1.577</v>
      </c>
      <c r="P836" s="129">
        <v>174.5</v>
      </c>
      <c r="Q836" s="129">
        <f t="shared" si="27"/>
        <v>79.151868565000001</v>
      </c>
      <c r="R836" s="131">
        <f>Q836/(O836^2)</f>
        <v>31.827152510184249</v>
      </c>
      <c r="T836" s="129">
        <f>IF(AND($R836&gt;=35,$R836&lt;40),1,0)</f>
        <v>0</v>
      </c>
      <c r="U836" s="129">
        <f>IF($R836&gt;40,1,0)</f>
        <v>0</v>
      </c>
      <c r="V836" s="129">
        <f>E836+T836+U836</f>
        <v>1</v>
      </c>
    </row>
    <row r="837" spans="1:22" x14ac:dyDescent="0.2">
      <c r="A837" s="133">
        <v>10371</v>
      </c>
      <c r="B837" s="134">
        <v>63</v>
      </c>
      <c r="C837" s="134">
        <v>1</v>
      </c>
      <c r="D837" s="134">
        <v>0</v>
      </c>
      <c r="E837" s="134">
        <f>IF(AND($R837&gt;=30,$R837&lt;35),1,0)</f>
        <v>1</v>
      </c>
      <c r="F837" s="137">
        <v>47055.54</v>
      </c>
      <c r="G837" s="32"/>
      <c r="H837" s="32"/>
      <c r="I837" s="134">
        <v>1</v>
      </c>
      <c r="J837" s="135">
        <v>0</v>
      </c>
      <c r="K837" s="135">
        <v>0</v>
      </c>
      <c r="L837" s="135">
        <v>1</v>
      </c>
      <c r="N837" s="134">
        <v>172.29999999999998</v>
      </c>
      <c r="O837" s="134">
        <f t="shared" si="26"/>
        <v>1.7229999999999999</v>
      </c>
      <c r="P837" s="134">
        <v>224.9</v>
      </c>
      <c r="Q837" s="134">
        <f t="shared" si="27"/>
        <v>102.012924013</v>
      </c>
      <c r="R837" s="136">
        <f>Q837/(O837^2)</f>
        <v>34.362491158000616</v>
      </c>
      <c r="T837" s="134">
        <f>IF(AND($R837&gt;=35,$R837&lt;40),1,0)</f>
        <v>0</v>
      </c>
      <c r="U837" s="134">
        <f>IF($R837&gt;40,1,0)</f>
        <v>0</v>
      </c>
      <c r="V837" s="134">
        <f>E837+T837+U837</f>
        <v>1</v>
      </c>
    </row>
    <row r="838" spans="1:22" x14ac:dyDescent="0.2">
      <c r="A838" s="128">
        <v>10372</v>
      </c>
      <c r="B838" s="129">
        <v>25</v>
      </c>
      <c r="C838" s="129">
        <v>1</v>
      </c>
      <c r="D838" s="129">
        <v>0</v>
      </c>
      <c r="E838" s="129">
        <f>IF(AND($R838&gt;=30,$R838&lt;35),1,0)</f>
        <v>1</v>
      </c>
      <c r="F838" s="132">
        <v>15817.99</v>
      </c>
      <c r="G838" s="32"/>
      <c r="H838" s="32"/>
      <c r="I838" s="129">
        <v>1</v>
      </c>
      <c r="J838" s="130">
        <v>0</v>
      </c>
      <c r="K838" s="130">
        <v>0</v>
      </c>
      <c r="L838" s="130">
        <v>0</v>
      </c>
      <c r="N838" s="129">
        <v>174.9</v>
      </c>
      <c r="O838" s="129">
        <f t="shared" si="26"/>
        <v>1.7490000000000001</v>
      </c>
      <c r="P838" s="129">
        <v>231.79999999999998</v>
      </c>
      <c r="Q838" s="129">
        <f t="shared" si="27"/>
        <v>105.142711366</v>
      </c>
      <c r="R838" s="131">
        <f>Q838/(O838^2)</f>
        <v>34.371584502914509</v>
      </c>
      <c r="T838" s="129">
        <f>IF(AND($R838&gt;=35,$R838&lt;40),1,0)</f>
        <v>0</v>
      </c>
      <c r="U838" s="129">
        <f>IF($R838&gt;40,1,0)</f>
        <v>0</v>
      </c>
      <c r="V838" s="129">
        <f>E838+T838+U838</f>
        <v>1</v>
      </c>
    </row>
    <row r="839" spans="1:22" x14ac:dyDescent="0.2">
      <c r="A839" s="133">
        <v>10373</v>
      </c>
      <c r="B839" s="134">
        <v>19</v>
      </c>
      <c r="C839" s="134">
        <v>0</v>
      </c>
      <c r="D839" s="134">
        <v>2</v>
      </c>
      <c r="E839" s="134">
        <f>IF(AND($R839&gt;=30,$R839&lt;35),1,0)</f>
        <v>0</v>
      </c>
      <c r="F839" s="137">
        <v>2803.7000000000003</v>
      </c>
      <c r="G839" s="32"/>
      <c r="H839" s="32"/>
      <c r="I839" s="134">
        <v>1</v>
      </c>
      <c r="J839" s="135">
        <v>0</v>
      </c>
      <c r="K839" s="135">
        <v>0</v>
      </c>
      <c r="L839" s="135">
        <v>0</v>
      </c>
      <c r="N839" s="134">
        <v>160.6</v>
      </c>
      <c r="O839" s="134">
        <f t="shared" si="26"/>
        <v>1.6059999999999999</v>
      </c>
      <c r="P839" s="134">
        <v>133.79999999999998</v>
      </c>
      <c r="Q839" s="134">
        <f t="shared" si="27"/>
        <v>60.690659105999998</v>
      </c>
      <c r="R839" s="136">
        <f>Q839/(O839^2)</f>
        <v>23.530479221754042</v>
      </c>
      <c r="T839" s="134">
        <f>IF(AND($R839&gt;=35,$R839&lt;40),1,0)</f>
        <v>0</v>
      </c>
      <c r="U839" s="134">
        <f>IF($R839&gt;40,1,0)</f>
        <v>0</v>
      </c>
      <c r="V839" s="134">
        <f>E839+T839+U839</f>
        <v>0</v>
      </c>
    </row>
    <row r="840" spans="1:22" x14ac:dyDescent="0.2">
      <c r="A840" s="128">
        <v>10374</v>
      </c>
      <c r="B840" s="129">
        <v>19</v>
      </c>
      <c r="C840" s="129">
        <v>1</v>
      </c>
      <c r="D840" s="129">
        <v>0</v>
      </c>
      <c r="E840" s="129">
        <f>IF(AND($R840&gt;=30,$R840&lt;35),1,0)</f>
        <v>0</v>
      </c>
      <c r="F840" s="132">
        <v>17352.689999999999</v>
      </c>
      <c r="G840" s="32"/>
      <c r="H840" s="32"/>
      <c r="I840" s="129">
        <v>1</v>
      </c>
      <c r="J840" s="130">
        <v>0</v>
      </c>
      <c r="K840" s="130">
        <v>0</v>
      </c>
      <c r="L840" s="130">
        <v>0</v>
      </c>
      <c r="N840" s="129">
        <v>185.4</v>
      </c>
      <c r="O840" s="129">
        <f t="shared" si="26"/>
        <v>1.8540000000000001</v>
      </c>
      <c r="P840" s="129">
        <v>283.40000000000003</v>
      </c>
      <c r="Q840" s="129">
        <f t="shared" si="27"/>
        <v>128.54807765800001</v>
      </c>
      <c r="R840" s="131">
        <f>Q840/(O840^2)</f>
        <v>37.397806212172519</v>
      </c>
      <c r="T840" s="129">
        <f>IF(AND($R840&gt;=35,$R840&lt;40),1,0)</f>
        <v>1</v>
      </c>
      <c r="U840" s="129">
        <f>IF($R840&gt;40,1,0)</f>
        <v>0</v>
      </c>
      <c r="V840" s="129">
        <f>E840+T840+U840</f>
        <v>1</v>
      </c>
    </row>
    <row r="841" spans="1:22" x14ac:dyDescent="0.2">
      <c r="A841" s="133">
        <v>10376</v>
      </c>
      <c r="B841" s="134">
        <v>26</v>
      </c>
      <c r="C841" s="134">
        <v>0</v>
      </c>
      <c r="D841" s="134">
        <v>0</v>
      </c>
      <c r="E841" s="134">
        <f>IF(AND($R841&gt;=30,$R841&lt;35),1,0)</f>
        <v>0</v>
      </c>
      <c r="F841" s="137">
        <v>2322.63</v>
      </c>
      <c r="G841" s="32"/>
      <c r="H841" s="32"/>
      <c r="I841" s="134">
        <v>1</v>
      </c>
      <c r="J841" s="135">
        <v>0</v>
      </c>
      <c r="K841" s="135">
        <v>0</v>
      </c>
      <c r="L841" s="135">
        <v>1</v>
      </c>
      <c r="N841" s="134">
        <v>179.9</v>
      </c>
      <c r="O841" s="134">
        <f t="shared" si="26"/>
        <v>1.7990000000000002</v>
      </c>
      <c r="P841" s="134">
        <v>181.6</v>
      </c>
      <c r="Q841" s="134">
        <f t="shared" si="27"/>
        <v>82.372374391999998</v>
      </c>
      <c r="R841" s="136">
        <f>Q841/(O841^2)</f>
        <v>25.45184431471872</v>
      </c>
      <c r="T841" s="134">
        <f>IF(AND($R841&gt;=35,$R841&lt;40),1,0)</f>
        <v>0</v>
      </c>
      <c r="U841" s="134">
        <f>IF($R841&gt;40,1,0)</f>
        <v>0</v>
      </c>
      <c r="V841" s="134">
        <f>E841+T841+U841</f>
        <v>0</v>
      </c>
    </row>
    <row r="842" spans="1:22" x14ac:dyDescent="0.2">
      <c r="A842" s="128">
        <v>10377</v>
      </c>
      <c r="B842" s="129">
        <v>51</v>
      </c>
      <c r="C842" s="129">
        <v>0</v>
      </c>
      <c r="D842" s="129">
        <v>3</v>
      </c>
      <c r="E842" s="129">
        <f>IF(AND($R842&gt;=30,$R842&lt;35),1,0)</f>
        <v>1</v>
      </c>
      <c r="F842" s="132">
        <v>10560.5</v>
      </c>
      <c r="G842" s="32"/>
      <c r="H842" s="32"/>
      <c r="I842" s="129">
        <v>1</v>
      </c>
      <c r="J842" s="130">
        <v>0</v>
      </c>
      <c r="K842" s="130">
        <v>0</v>
      </c>
      <c r="L842" s="130">
        <v>1</v>
      </c>
      <c r="N842" s="129">
        <v>160.1</v>
      </c>
      <c r="O842" s="129">
        <f t="shared" si="26"/>
        <v>1.601</v>
      </c>
      <c r="P842" s="129">
        <v>195.4</v>
      </c>
      <c r="Q842" s="129">
        <f t="shared" si="27"/>
        <v>88.631949098000007</v>
      </c>
      <c r="R842" s="131">
        <f>Q842/(O842^2)</f>
        <v>34.578618336213204</v>
      </c>
      <c r="T842" s="129">
        <f>IF(AND($R842&gt;=35,$R842&lt;40),1,0)</f>
        <v>0</v>
      </c>
      <c r="U842" s="129">
        <f>IF($R842&gt;40,1,0)</f>
        <v>0</v>
      </c>
      <c r="V842" s="129">
        <f>E842+T842+U842</f>
        <v>1</v>
      </c>
    </row>
    <row r="843" spans="1:22" x14ac:dyDescent="0.2">
      <c r="A843" s="133">
        <v>10378</v>
      </c>
      <c r="B843" s="134">
        <v>42</v>
      </c>
      <c r="C843" s="134">
        <v>1</v>
      </c>
      <c r="D843" s="134">
        <v>0</v>
      </c>
      <c r="E843" s="134">
        <f>IF(AND($R843&gt;=30,$R843&lt;35),1,0)</f>
        <v>0</v>
      </c>
      <c r="F843" s="137">
        <v>22144.039999999997</v>
      </c>
      <c r="G843" s="32"/>
      <c r="H843" s="32"/>
      <c r="I843" s="134">
        <v>1</v>
      </c>
      <c r="J843" s="135">
        <v>0</v>
      </c>
      <c r="K843" s="135">
        <v>1</v>
      </c>
      <c r="L843" s="135">
        <v>0</v>
      </c>
      <c r="N843" s="134">
        <v>172.1</v>
      </c>
      <c r="O843" s="134">
        <f t="shared" si="26"/>
        <v>1.7209999999999999</v>
      </c>
      <c r="P843" s="134">
        <v>163.79999999999998</v>
      </c>
      <c r="Q843" s="134">
        <f t="shared" si="27"/>
        <v>74.298430205999992</v>
      </c>
      <c r="R843" s="136">
        <f>Q843/(O843^2)</f>
        <v>25.085219026274537</v>
      </c>
      <c r="T843" s="134">
        <f>IF(AND($R843&gt;=35,$R843&lt;40),1,0)</f>
        <v>0</v>
      </c>
      <c r="U843" s="134">
        <f>IF($R843&gt;40,1,0)</f>
        <v>0</v>
      </c>
      <c r="V843" s="134">
        <f>E843+T843+U843</f>
        <v>0</v>
      </c>
    </row>
    <row r="844" spans="1:22" x14ac:dyDescent="0.2">
      <c r="A844" s="128">
        <v>10379</v>
      </c>
      <c r="B844" s="129">
        <v>42</v>
      </c>
      <c r="C844" s="129">
        <v>0</v>
      </c>
      <c r="D844" s="129">
        <v>2</v>
      </c>
      <c r="E844" s="129">
        <f>IF(AND($R844&gt;=30,$R844&lt;35),1,0)</f>
        <v>1</v>
      </c>
      <c r="F844" s="132">
        <v>7729.6500000000005</v>
      </c>
      <c r="G844" s="32"/>
      <c r="H844" s="32"/>
      <c r="I844" s="129">
        <v>1</v>
      </c>
      <c r="J844" s="130">
        <v>1</v>
      </c>
      <c r="K844" s="130">
        <v>0</v>
      </c>
      <c r="L844" s="130">
        <v>0</v>
      </c>
      <c r="N844" s="129">
        <v>168.9</v>
      </c>
      <c r="O844" s="129">
        <f t="shared" si="26"/>
        <v>1.6890000000000001</v>
      </c>
      <c r="P844" s="129">
        <v>200</v>
      </c>
      <c r="Q844" s="129">
        <f t="shared" si="27"/>
        <v>90.718474000000001</v>
      </c>
      <c r="R844" s="131">
        <f>Q844/(O844^2)</f>
        <v>31.800682225846828</v>
      </c>
      <c r="T844" s="129">
        <f>IF(AND($R844&gt;=35,$R844&lt;40),1,0)</f>
        <v>0</v>
      </c>
      <c r="U844" s="129">
        <f>IF($R844&gt;40,1,0)</f>
        <v>0</v>
      </c>
      <c r="V844" s="129">
        <f>E844+T844+U844</f>
        <v>1</v>
      </c>
    </row>
    <row r="845" spans="1:22" x14ac:dyDescent="0.2">
      <c r="A845" s="133">
        <v>10380</v>
      </c>
      <c r="B845" s="134">
        <v>21</v>
      </c>
      <c r="C845" s="134">
        <v>0</v>
      </c>
      <c r="D845" s="134">
        <v>2</v>
      </c>
      <c r="E845" s="134">
        <f>IF(AND($R845&gt;=30,$R845&lt;35),1,0)</f>
        <v>0</v>
      </c>
      <c r="F845" s="137">
        <v>3077.1000000000004</v>
      </c>
      <c r="G845" s="32"/>
      <c r="H845" s="32"/>
      <c r="I845" s="134">
        <v>1</v>
      </c>
      <c r="J845" s="135">
        <v>0</v>
      </c>
      <c r="K845" s="135">
        <v>0</v>
      </c>
      <c r="L845" s="135">
        <v>0</v>
      </c>
      <c r="N845" s="134">
        <v>164.2</v>
      </c>
      <c r="O845" s="134">
        <f t="shared" si="26"/>
        <v>1.6419999999999999</v>
      </c>
      <c r="P845" s="134">
        <v>165.4</v>
      </c>
      <c r="Q845" s="134">
        <f t="shared" si="27"/>
        <v>75.024177998000013</v>
      </c>
      <c r="R845" s="136">
        <f>Q845/(O845^2)</f>
        <v>27.826266502334438</v>
      </c>
      <c r="T845" s="134">
        <f>IF(AND($R845&gt;=35,$R845&lt;40),1,0)</f>
        <v>0</v>
      </c>
      <c r="U845" s="134">
        <f>IF($R845&gt;40,1,0)</f>
        <v>0</v>
      </c>
      <c r="V845" s="134">
        <f>E845+T845+U845</f>
        <v>0</v>
      </c>
    </row>
    <row r="846" spans="1:22" x14ac:dyDescent="0.2">
      <c r="A846" s="128">
        <v>10383</v>
      </c>
      <c r="B846" s="129">
        <v>47</v>
      </c>
      <c r="C846" s="129">
        <v>0</v>
      </c>
      <c r="D846" s="129">
        <v>1</v>
      </c>
      <c r="E846" s="129">
        <f>IF(AND($R846&gt;=30,$R846&lt;35),1,0)</f>
        <v>0</v>
      </c>
      <c r="F846" s="132">
        <v>8068.1900000000005</v>
      </c>
      <c r="G846" s="32"/>
      <c r="H846" s="32"/>
      <c r="I846" s="129">
        <v>1</v>
      </c>
      <c r="J846" s="130">
        <v>0</v>
      </c>
      <c r="K846" s="130">
        <v>1</v>
      </c>
      <c r="L846" s="130">
        <v>0</v>
      </c>
      <c r="N846" s="129">
        <v>160.9</v>
      </c>
      <c r="O846" s="129">
        <f t="shared" si="26"/>
        <v>1.609</v>
      </c>
      <c r="P846" s="129">
        <v>217.9</v>
      </c>
      <c r="Q846" s="129">
        <f t="shared" si="27"/>
        <v>98.837777423000006</v>
      </c>
      <c r="R846" s="131">
        <f>Q846/(O846^2)</f>
        <v>38.177798602176004</v>
      </c>
      <c r="T846" s="129">
        <f>IF(AND($R846&gt;=35,$R846&lt;40),1,0)</f>
        <v>1</v>
      </c>
      <c r="U846" s="129">
        <f>IF($R846&gt;40,1,0)</f>
        <v>0</v>
      </c>
      <c r="V846" s="129">
        <f>E846+T846+U846</f>
        <v>1</v>
      </c>
    </row>
    <row r="847" spans="1:22" x14ac:dyDescent="0.2">
      <c r="A847" s="133">
        <v>10386</v>
      </c>
      <c r="B847" s="134">
        <v>22</v>
      </c>
      <c r="C847" s="134">
        <v>0</v>
      </c>
      <c r="D847" s="134">
        <v>0</v>
      </c>
      <c r="E847" s="134">
        <f>IF(AND($R847&gt;=30,$R847&lt;35),1,0)</f>
        <v>0</v>
      </c>
      <c r="F847" s="137">
        <v>1674.64</v>
      </c>
      <c r="G847" s="32"/>
      <c r="H847" s="32"/>
      <c r="I847" s="134">
        <v>1</v>
      </c>
      <c r="J847" s="135">
        <v>0</v>
      </c>
      <c r="K847" s="135">
        <v>0</v>
      </c>
      <c r="L847" s="135">
        <v>1</v>
      </c>
      <c r="N847" s="134">
        <v>157.5</v>
      </c>
      <c r="O847" s="134">
        <f t="shared" si="26"/>
        <v>1.575</v>
      </c>
      <c r="P847" s="134">
        <v>117.39999999999999</v>
      </c>
      <c r="Q847" s="134">
        <f t="shared" si="27"/>
        <v>53.251744238000001</v>
      </c>
      <c r="R847" s="136">
        <f>Q847/(O847^2)</f>
        <v>21.467067468077602</v>
      </c>
      <c r="T847" s="134">
        <f>IF(AND($R847&gt;=35,$R847&lt;40),1,0)</f>
        <v>0</v>
      </c>
      <c r="U847" s="134">
        <f>IF($R847&gt;40,1,0)</f>
        <v>0</v>
      </c>
      <c r="V847" s="134">
        <f>E847+T847+U847</f>
        <v>0</v>
      </c>
    </row>
    <row r="848" spans="1:22" x14ac:dyDescent="0.2">
      <c r="A848" s="128">
        <v>10388</v>
      </c>
      <c r="B848" s="129">
        <v>33</v>
      </c>
      <c r="C848" s="129">
        <v>0</v>
      </c>
      <c r="D848" s="129">
        <v>4</v>
      </c>
      <c r="E848" s="129">
        <f>IF(AND($R848&gt;=30,$R848&lt;35),1,0)</f>
        <v>0</v>
      </c>
      <c r="F848" s="132">
        <v>6059.18</v>
      </c>
      <c r="G848" s="32"/>
      <c r="H848" s="32"/>
      <c r="I848" s="129">
        <v>1</v>
      </c>
      <c r="J848" s="130">
        <v>0</v>
      </c>
      <c r="K848" s="130">
        <v>1</v>
      </c>
      <c r="L848" s="130">
        <v>0</v>
      </c>
      <c r="N848" s="129">
        <v>180.79999999999998</v>
      </c>
      <c r="O848" s="129">
        <f t="shared" si="26"/>
        <v>1.8079999999999998</v>
      </c>
      <c r="P848" s="129">
        <v>271.70000000000005</v>
      </c>
      <c r="Q848" s="129">
        <f t="shared" si="27"/>
        <v>123.24104692900002</v>
      </c>
      <c r="R848" s="131">
        <f>Q848/(O848^2)</f>
        <v>37.701491077328406</v>
      </c>
      <c r="T848" s="129">
        <f>IF(AND($R848&gt;=35,$R848&lt;40),1,0)</f>
        <v>1</v>
      </c>
      <c r="U848" s="129">
        <f>IF($R848&gt;40,1,0)</f>
        <v>0</v>
      </c>
      <c r="V848" s="129">
        <f>E848+T848+U848</f>
        <v>1</v>
      </c>
    </row>
    <row r="849" spans="1:22" x14ac:dyDescent="0.2">
      <c r="A849" s="133">
        <v>10390</v>
      </c>
      <c r="B849" s="134">
        <v>55</v>
      </c>
      <c r="C849" s="134">
        <v>0</v>
      </c>
      <c r="D849" s="134">
        <v>3</v>
      </c>
      <c r="E849" s="134">
        <f>IF(AND($R849&gt;=30,$R849&lt;35),1,0)</f>
        <v>0</v>
      </c>
      <c r="F849" s="137">
        <v>11987.17</v>
      </c>
      <c r="G849" s="32"/>
      <c r="H849" s="32"/>
      <c r="I849" s="134">
        <v>1</v>
      </c>
      <c r="J849" s="135">
        <v>0</v>
      </c>
      <c r="K849" s="135">
        <v>0</v>
      </c>
      <c r="L849" s="135">
        <v>1</v>
      </c>
      <c r="N849" s="134">
        <v>181.4</v>
      </c>
      <c r="O849" s="134">
        <f t="shared" si="26"/>
        <v>1.8140000000000001</v>
      </c>
      <c r="P849" s="134">
        <v>158.4</v>
      </c>
      <c r="Q849" s="134">
        <f t="shared" si="27"/>
        <v>71.849031408000002</v>
      </c>
      <c r="R849" s="136">
        <f>Q849/(O849^2)</f>
        <v>21.834655912789049</v>
      </c>
      <c r="T849" s="134">
        <f>IF(AND($R849&gt;=35,$R849&lt;40),1,0)</f>
        <v>0</v>
      </c>
      <c r="U849" s="134">
        <f>IF($R849&gt;40,1,0)</f>
        <v>0</v>
      </c>
      <c r="V849" s="134">
        <f>E849+T849+U849</f>
        <v>0</v>
      </c>
    </row>
    <row r="850" spans="1:22" x14ac:dyDescent="0.2">
      <c r="A850" s="128">
        <v>10393</v>
      </c>
      <c r="B850" s="129">
        <v>23</v>
      </c>
      <c r="C850" s="129">
        <v>0</v>
      </c>
      <c r="D850" s="129">
        <v>1</v>
      </c>
      <c r="E850" s="129">
        <f>IF(AND($R850&gt;=30,$R850&lt;35),1,0)</f>
        <v>0</v>
      </c>
      <c r="F850" s="132">
        <v>2775.2000000000003</v>
      </c>
      <c r="G850" s="32"/>
      <c r="H850" s="32"/>
      <c r="I850" s="129">
        <v>1</v>
      </c>
      <c r="J850" s="130">
        <v>0</v>
      </c>
      <c r="K850" s="130">
        <v>0</v>
      </c>
      <c r="L850" s="130">
        <v>0</v>
      </c>
      <c r="N850" s="129">
        <v>166.7</v>
      </c>
      <c r="O850" s="129">
        <f t="shared" si="26"/>
        <v>1.6669999999999998</v>
      </c>
      <c r="P850" s="129">
        <v>228.7</v>
      </c>
      <c r="Q850" s="129">
        <f t="shared" si="27"/>
        <v>103.736575019</v>
      </c>
      <c r="R850" s="131">
        <f>Q850/(O850^2)</f>
        <v>37.330233420262566</v>
      </c>
      <c r="T850" s="129">
        <f>IF(AND($R850&gt;=35,$R850&lt;40),1,0)</f>
        <v>1</v>
      </c>
      <c r="U850" s="129">
        <f>IF($R850&gt;40,1,0)</f>
        <v>0</v>
      </c>
      <c r="V850" s="129">
        <f>E850+T850+U850</f>
        <v>1</v>
      </c>
    </row>
    <row r="851" spans="1:22" x14ac:dyDescent="0.2">
      <c r="A851" s="133">
        <v>10394</v>
      </c>
      <c r="B851" s="134">
        <v>58</v>
      </c>
      <c r="C851" s="134">
        <v>0</v>
      </c>
      <c r="D851" s="134">
        <v>0</v>
      </c>
      <c r="E851" s="134">
        <f>IF(AND($R851&gt;=30,$R851&lt;35),1,0)</f>
        <v>0</v>
      </c>
      <c r="F851" s="137">
        <v>11365.960000000001</v>
      </c>
      <c r="G851" s="32"/>
      <c r="H851" s="32"/>
      <c r="I851" s="134">
        <v>1</v>
      </c>
      <c r="J851" s="135">
        <v>0</v>
      </c>
      <c r="K851" s="135">
        <v>1</v>
      </c>
      <c r="L851" s="135">
        <v>0</v>
      </c>
      <c r="N851" s="134">
        <v>177</v>
      </c>
      <c r="O851" s="134">
        <f t="shared" si="26"/>
        <v>1.77</v>
      </c>
      <c r="P851" s="134">
        <v>293.20000000000005</v>
      </c>
      <c r="Q851" s="134">
        <f t="shared" si="27"/>
        <v>132.99328288400002</v>
      </c>
      <c r="R851" s="136">
        <f>Q851/(O851^2)</f>
        <v>42.450535568961669</v>
      </c>
      <c r="T851" s="134">
        <f>IF(AND($R851&gt;=35,$R851&lt;40),1,0)</f>
        <v>0</v>
      </c>
      <c r="U851" s="134">
        <f>IF($R851&gt;40,1,0)</f>
        <v>1</v>
      </c>
      <c r="V851" s="134">
        <f>E851+T851+U851</f>
        <v>1</v>
      </c>
    </row>
    <row r="852" spans="1:22" x14ac:dyDescent="0.2">
      <c r="A852" s="128">
        <v>10396</v>
      </c>
      <c r="B852" s="129">
        <v>21</v>
      </c>
      <c r="C852" s="129">
        <v>0</v>
      </c>
      <c r="D852" s="129">
        <v>0</v>
      </c>
      <c r="E852" s="129">
        <f>IF(AND($R852&gt;=30,$R852&lt;35),1,0)</f>
        <v>0</v>
      </c>
      <c r="F852" s="132">
        <v>1515.35</v>
      </c>
      <c r="G852" s="32"/>
      <c r="H852" s="32"/>
      <c r="I852" s="129">
        <v>1</v>
      </c>
      <c r="J852" s="130">
        <v>0</v>
      </c>
      <c r="K852" s="130">
        <v>0</v>
      </c>
      <c r="L852" s="130">
        <v>1</v>
      </c>
      <c r="N852" s="129">
        <v>157.1</v>
      </c>
      <c r="O852" s="129">
        <f t="shared" si="26"/>
        <v>1.571</v>
      </c>
      <c r="P852" s="129">
        <v>212.6</v>
      </c>
      <c r="Q852" s="129">
        <f t="shared" si="27"/>
        <v>96.433737862000001</v>
      </c>
      <c r="R852" s="131">
        <f>Q852/(O852^2)</f>
        <v>39.07298860189114</v>
      </c>
      <c r="T852" s="129">
        <f>IF(AND($R852&gt;=35,$R852&lt;40),1,0)</f>
        <v>1</v>
      </c>
      <c r="U852" s="129">
        <f>IF($R852&gt;40,1,0)</f>
        <v>0</v>
      </c>
      <c r="V852" s="129">
        <f>E852+T852+U852</f>
        <v>1</v>
      </c>
    </row>
    <row r="853" spans="1:22" x14ac:dyDescent="0.2">
      <c r="A853" s="133">
        <v>10399</v>
      </c>
      <c r="B853" s="134">
        <v>53</v>
      </c>
      <c r="C853" s="134">
        <v>0</v>
      </c>
      <c r="D853" s="134">
        <v>1</v>
      </c>
      <c r="E853" s="134">
        <f>IF(AND($R853&gt;=30,$R853&lt;35),1,0)</f>
        <v>0</v>
      </c>
      <c r="F853" s="137">
        <v>10065.42</v>
      </c>
      <c r="G853" s="32"/>
      <c r="H853" s="32"/>
      <c r="I853" s="134">
        <v>1</v>
      </c>
      <c r="J853" s="135">
        <v>0</v>
      </c>
      <c r="K853" s="135">
        <v>1</v>
      </c>
      <c r="L853" s="135">
        <v>0</v>
      </c>
      <c r="N853" s="134">
        <v>171.6</v>
      </c>
      <c r="O853" s="134">
        <f t="shared" si="26"/>
        <v>1.716</v>
      </c>
      <c r="P853" s="134">
        <v>160.29999999999998</v>
      </c>
      <c r="Q853" s="134">
        <f t="shared" si="27"/>
        <v>72.710856910999993</v>
      </c>
      <c r="R853" s="136">
        <f>Q853/(O853^2)</f>
        <v>24.692479159195507</v>
      </c>
      <c r="T853" s="134">
        <f>IF(AND($R853&gt;=35,$R853&lt;40),1,0)</f>
        <v>0</v>
      </c>
      <c r="U853" s="134">
        <f>IF($R853&gt;40,1,0)</f>
        <v>0</v>
      </c>
      <c r="V853" s="134">
        <f>E853+T853+U853</f>
        <v>0</v>
      </c>
    </row>
    <row r="854" spans="1:22" x14ac:dyDescent="0.2">
      <c r="A854" s="128">
        <v>10401</v>
      </c>
      <c r="B854" s="129">
        <v>42</v>
      </c>
      <c r="C854" s="129">
        <v>0</v>
      </c>
      <c r="D854" s="129">
        <v>0</v>
      </c>
      <c r="E854" s="129">
        <f>IF(AND($R854&gt;=30,$R854&lt;35),1,0)</f>
        <v>0</v>
      </c>
      <c r="F854" s="132">
        <v>6358.7800000000007</v>
      </c>
      <c r="G854" s="32"/>
      <c r="H854" s="32"/>
      <c r="I854" s="129">
        <v>1</v>
      </c>
      <c r="J854" s="130">
        <v>0</v>
      </c>
      <c r="K854" s="130">
        <v>0</v>
      </c>
      <c r="L854" s="130">
        <v>0</v>
      </c>
      <c r="N854" s="129">
        <v>160.9</v>
      </c>
      <c r="O854" s="129">
        <f t="shared" si="26"/>
        <v>1.609</v>
      </c>
      <c r="P854" s="129">
        <v>142.6</v>
      </c>
      <c r="Q854" s="129">
        <f t="shared" si="27"/>
        <v>64.682271962000002</v>
      </c>
      <c r="R854" s="131">
        <f>Q854/(O854^2)</f>
        <v>24.984644702479567</v>
      </c>
      <c r="T854" s="129">
        <f>IF(AND($R854&gt;=35,$R854&lt;40),1,0)</f>
        <v>0</v>
      </c>
      <c r="U854" s="129">
        <f>IF($R854&gt;40,1,0)</f>
        <v>0</v>
      </c>
      <c r="V854" s="129">
        <f>E854+T854+U854</f>
        <v>0</v>
      </c>
    </row>
    <row r="855" spans="1:22" x14ac:dyDescent="0.2">
      <c r="A855" s="133">
        <v>10403</v>
      </c>
      <c r="B855" s="134">
        <v>25</v>
      </c>
      <c r="C855" s="134">
        <v>1</v>
      </c>
      <c r="D855" s="134">
        <v>3</v>
      </c>
      <c r="E855" s="134">
        <f>IF(AND($R855&gt;=30,$R855&lt;35),1,0)</f>
        <v>0</v>
      </c>
      <c r="F855" s="137">
        <v>19933.46</v>
      </c>
      <c r="G855" s="32"/>
      <c r="H855" s="32"/>
      <c r="I855" s="134">
        <v>1</v>
      </c>
      <c r="J855" s="135">
        <v>0</v>
      </c>
      <c r="K855" s="135">
        <v>1</v>
      </c>
      <c r="L855" s="135">
        <v>0</v>
      </c>
      <c r="N855" s="134">
        <v>178.79999999999998</v>
      </c>
      <c r="O855" s="134">
        <f t="shared" si="26"/>
        <v>1.7879999999999998</v>
      </c>
      <c r="P855" s="134">
        <v>136</v>
      </c>
      <c r="Q855" s="134">
        <f t="shared" si="27"/>
        <v>61.688562320000003</v>
      </c>
      <c r="R855" s="136">
        <f>Q855/(O855^2)</f>
        <v>19.296103503846179</v>
      </c>
      <c r="T855" s="134">
        <f>IF(AND($R855&gt;=35,$R855&lt;40),1,0)</f>
        <v>0</v>
      </c>
      <c r="U855" s="134">
        <f>IF($R855&gt;40,1,0)</f>
        <v>0</v>
      </c>
      <c r="V855" s="134">
        <f>E855+T855+U855</f>
        <v>0</v>
      </c>
    </row>
    <row r="856" spans="1:22" x14ac:dyDescent="0.2">
      <c r="A856" s="128">
        <v>10404</v>
      </c>
      <c r="B856" s="129">
        <v>23</v>
      </c>
      <c r="C856" s="129">
        <v>0</v>
      </c>
      <c r="D856" s="129">
        <v>3</v>
      </c>
      <c r="E856" s="129">
        <f>IF(AND($R856&gt;=30,$R856&lt;35),1,0)</f>
        <v>0</v>
      </c>
      <c r="F856" s="132">
        <v>3597.6000000000004</v>
      </c>
      <c r="G856" s="32"/>
      <c r="H856" s="32"/>
      <c r="I856" s="129">
        <v>1</v>
      </c>
      <c r="J856" s="130">
        <v>0</v>
      </c>
      <c r="K856" s="130">
        <v>1</v>
      </c>
      <c r="L856" s="130">
        <v>0</v>
      </c>
      <c r="N856" s="129">
        <v>178.4</v>
      </c>
      <c r="O856" s="129">
        <f t="shared" si="26"/>
        <v>1.784</v>
      </c>
      <c r="P856" s="129">
        <v>281.70000000000005</v>
      </c>
      <c r="Q856" s="129">
        <f t="shared" si="27"/>
        <v>127.77697062900003</v>
      </c>
      <c r="R856" s="131">
        <f>Q856/(O856^2)</f>
        <v>40.147904966480837</v>
      </c>
      <c r="T856" s="129">
        <f>IF(AND($R856&gt;=35,$R856&lt;40),1,0)</f>
        <v>0</v>
      </c>
      <c r="U856" s="129">
        <f>IF($R856&gt;40,1,0)</f>
        <v>1</v>
      </c>
      <c r="V856" s="129">
        <f>E856+T856+U856</f>
        <v>1</v>
      </c>
    </row>
    <row r="857" spans="1:22" x14ac:dyDescent="0.2">
      <c r="A857" s="133">
        <v>10407</v>
      </c>
      <c r="B857" s="134">
        <v>60</v>
      </c>
      <c r="C857" s="134">
        <v>0</v>
      </c>
      <c r="D857" s="134">
        <v>0</v>
      </c>
      <c r="E857" s="134">
        <f>IF(AND($R857&gt;=30,$R857&lt;35),1,0)</f>
        <v>0</v>
      </c>
      <c r="F857" s="137">
        <v>12523.61</v>
      </c>
      <c r="G857" s="32"/>
      <c r="H857" s="32"/>
      <c r="I857" s="134">
        <v>1</v>
      </c>
      <c r="J857" s="135">
        <v>0</v>
      </c>
      <c r="K857" s="135">
        <v>0</v>
      </c>
      <c r="L857" s="135">
        <v>0</v>
      </c>
      <c r="N857" s="134">
        <v>155.5</v>
      </c>
      <c r="O857" s="134">
        <f t="shared" si="26"/>
        <v>1.5549999999999999</v>
      </c>
      <c r="P857" s="134">
        <v>153.69999999999999</v>
      </c>
      <c r="Q857" s="134">
        <f t="shared" si="27"/>
        <v>69.717147268999994</v>
      </c>
      <c r="R857" s="136">
        <f>Q857/(O857^2)</f>
        <v>28.832269008384944</v>
      </c>
      <c r="T857" s="134">
        <f>IF(AND($R857&gt;=35,$R857&lt;40),1,0)</f>
        <v>0</v>
      </c>
      <c r="U857" s="134">
        <f>IF($R857&gt;40,1,0)</f>
        <v>0</v>
      </c>
      <c r="V857" s="134">
        <f>E857+T857+U857</f>
        <v>0</v>
      </c>
    </row>
    <row r="858" spans="1:22" x14ac:dyDescent="0.2">
      <c r="A858" s="128">
        <v>10409</v>
      </c>
      <c r="B858" s="129">
        <v>24</v>
      </c>
      <c r="C858" s="129">
        <v>0</v>
      </c>
      <c r="D858" s="129">
        <v>2</v>
      </c>
      <c r="E858" s="129">
        <f>IF(AND($R858&gt;=30,$R858&lt;35),1,0)</f>
        <v>0</v>
      </c>
      <c r="F858" s="132">
        <v>3537.71</v>
      </c>
      <c r="G858" s="32"/>
      <c r="H858" s="32"/>
      <c r="I858" s="129">
        <v>1</v>
      </c>
      <c r="J858" s="130">
        <v>0</v>
      </c>
      <c r="K858" s="130">
        <v>0</v>
      </c>
      <c r="L858" s="130">
        <v>0</v>
      </c>
      <c r="N858" s="129">
        <v>158.79999999999998</v>
      </c>
      <c r="O858" s="129">
        <f t="shared" si="26"/>
        <v>1.5879999999999999</v>
      </c>
      <c r="P858" s="129">
        <v>212.79999999999998</v>
      </c>
      <c r="Q858" s="129">
        <f t="shared" si="27"/>
        <v>96.524456336</v>
      </c>
      <c r="R858" s="131">
        <f>Q858/(O858^2)</f>
        <v>38.276865667569751</v>
      </c>
      <c r="T858" s="129">
        <f>IF(AND($R858&gt;=35,$R858&lt;40),1,0)</f>
        <v>1</v>
      </c>
      <c r="U858" s="129">
        <f>IF($R858&gt;40,1,0)</f>
        <v>0</v>
      </c>
      <c r="V858" s="129">
        <f>E858+T858+U858</f>
        <v>1</v>
      </c>
    </row>
    <row r="859" spans="1:22" x14ac:dyDescent="0.2">
      <c r="A859" s="133">
        <v>10413</v>
      </c>
      <c r="B859" s="134">
        <v>43</v>
      </c>
      <c r="C859" s="134">
        <v>0</v>
      </c>
      <c r="D859" s="134">
        <v>5</v>
      </c>
      <c r="E859" s="134">
        <f>IF(AND($R859&gt;=30,$R859&lt;35),1,0)</f>
        <v>0</v>
      </c>
      <c r="F859" s="137">
        <v>14478.34</v>
      </c>
      <c r="G859" s="32"/>
      <c r="H859" s="32"/>
      <c r="I859" s="134">
        <v>1</v>
      </c>
      <c r="J859" s="135">
        <v>0</v>
      </c>
      <c r="K859" s="135">
        <v>0</v>
      </c>
      <c r="L859" s="135">
        <v>1</v>
      </c>
      <c r="N859" s="134">
        <v>171.1</v>
      </c>
      <c r="O859" s="134">
        <f t="shared" si="26"/>
        <v>1.7109999999999999</v>
      </c>
      <c r="P859" s="134">
        <v>140.4</v>
      </c>
      <c r="Q859" s="134">
        <f t="shared" si="27"/>
        <v>63.684368748000004</v>
      </c>
      <c r="R859" s="136">
        <f>Q859/(O859^2)</f>
        <v>21.753684686804984</v>
      </c>
      <c r="T859" s="134">
        <f>IF(AND($R859&gt;=35,$R859&lt;40),1,0)</f>
        <v>0</v>
      </c>
      <c r="U859" s="134">
        <f>IF($R859&gt;40,1,0)</f>
        <v>0</v>
      </c>
      <c r="V859" s="134">
        <f>E859+T859+U859</f>
        <v>0</v>
      </c>
    </row>
    <row r="860" spans="1:22" x14ac:dyDescent="0.2">
      <c r="A860" s="128">
        <v>10416</v>
      </c>
      <c r="B860" s="129">
        <v>49</v>
      </c>
      <c r="C860" s="129">
        <v>0</v>
      </c>
      <c r="D860" s="129">
        <v>0</v>
      </c>
      <c r="E860" s="129">
        <f>IF(AND($R860&gt;=30,$R860&lt;35),1,0)</f>
        <v>0</v>
      </c>
      <c r="F860" s="132">
        <v>8116.68</v>
      </c>
      <c r="G860" s="32"/>
      <c r="H860" s="32"/>
      <c r="I860" s="129">
        <v>1</v>
      </c>
      <c r="J860" s="130">
        <v>0</v>
      </c>
      <c r="K860" s="130">
        <v>1</v>
      </c>
      <c r="L860" s="130">
        <v>0</v>
      </c>
      <c r="N860" s="129">
        <v>155.1</v>
      </c>
      <c r="O860" s="129">
        <f t="shared" si="26"/>
        <v>1.5509999999999999</v>
      </c>
      <c r="P860" s="129">
        <v>135.4</v>
      </c>
      <c r="Q860" s="129">
        <f t="shared" si="27"/>
        <v>61.416406898000005</v>
      </c>
      <c r="R860" s="131">
        <f>Q860/(O860^2)</f>
        <v>25.53058753218011</v>
      </c>
      <c r="T860" s="129">
        <f>IF(AND($R860&gt;=35,$R860&lt;40),1,0)</f>
        <v>0</v>
      </c>
      <c r="U860" s="129">
        <f>IF($R860&gt;40,1,0)</f>
        <v>0</v>
      </c>
      <c r="V860" s="129">
        <f>E860+T860+U860</f>
        <v>0</v>
      </c>
    </row>
    <row r="861" spans="1:22" x14ac:dyDescent="0.2">
      <c r="A861" s="133">
        <v>10418</v>
      </c>
      <c r="B861" s="134">
        <v>20</v>
      </c>
      <c r="C861" s="134">
        <v>0</v>
      </c>
      <c r="D861" s="134">
        <v>0</v>
      </c>
      <c r="E861" s="134">
        <f>IF(AND($R861&gt;=30,$R861&lt;35),1,0)</f>
        <v>0</v>
      </c>
      <c r="F861" s="137">
        <v>1769.54</v>
      </c>
      <c r="G861" s="32"/>
      <c r="H861" s="32"/>
      <c r="I861" s="134">
        <v>1</v>
      </c>
      <c r="J861" s="135">
        <v>0</v>
      </c>
      <c r="K861" s="135">
        <v>0</v>
      </c>
      <c r="L861" s="135">
        <v>0</v>
      </c>
      <c r="N861" s="134">
        <v>162.4</v>
      </c>
      <c r="O861" s="134">
        <f t="shared" si="26"/>
        <v>1.6240000000000001</v>
      </c>
      <c r="P861" s="134">
        <v>241.2</v>
      </c>
      <c r="Q861" s="134">
        <f t="shared" si="27"/>
        <v>109.406479644</v>
      </c>
      <c r="R861" s="136">
        <f>Q861/(O861^2)</f>
        <v>41.48308001741124</v>
      </c>
      <c r="T861" s="134">
        <f>IF(AND($R861&gt;=35,$R861&lt;40),1,0)</f>
        <v>0</v>
      </c>
      <c r="U861" s="134">
        <f>IF($R861&gt;40,1,0)</f>
        <v>1</v>
      </c>
      <c r="V861" s="134">
        <f>E861+T861+U861</f>
        <v>1</v>
      </c>
    </row>
    <row r="862" spans="1:22" x14ac:dyDescent="0.2">
      <c r="A862" s="128">
        <v>10419</v>
      </c>
      <c r="B862" s="129">
        <v>18</v>
      </c>
      <c r="C862" s="129">
        <v>0</v>
      </c>
      <c r="D862" s="129">
        <v>0</v>
      </c>
      <c r="E862" s="129">
        <f>IF(AND($R862&gt;=30,$R862&lt;35),1,0)</f>
        <v>0</v>
      </c>
      <c r="F862" s="132">
        <v>1149.4000000000001</v>
      </c>
      <c r="G862" s="32"/>
      <c r="H862" s="32"/>
      <c r="I862" s="129">
        <v>1</v>
      </c>
      <c r="J862" s="130">
        <v>0</v>
      </c>
      <c r="K862" s="130">
        <v>0</v>
      </c>
      <c r="L862" s="130">
        <v>1</v>
      </c>
      <c r="N862" s="129">
        <v>188.1</v>
      </c>
      <c r="O862" s="129">
        <f t="shared" si="26"/>
        <v>1.881</v>
      </c>
      <c r="P862" s="129">
        <v>305.10000000000002</v>
      </c>
      <c r="Q862" s="129">
        <f t="shared" si="27"/>
        <v>138.39103208700001</v>
      </c>
      <c r="R862" s="131">
        <f>Q862/(O862^2)</f>
        <v>39.113831192814573</v>
      </c>
      <c r="T862" s="129">
        <f>IF(AND($R862&gt;=35,$R862&lt;40),1,0)</f>
        <v>1</v>
      </c>
      <c r="U862" s="129">
        <f>IF($R862&gt;40,1,0)</f>
        <v>0</v>
      </c>
      <c r="V862" s="129">
        <f>E862+T862+U862</f>
        <v>1</v>
      </c>
    </row>
    <row r="863" spans="1:22" x14ac:dyDescent="0.2">
      <c r="A863" s="133">
        <v>10421</v>
      </c>
      <c r="B863" s="134">
        <v>28</v>
      </c>
      <c r="C863" s="134">
        <v>0</v>
      </c>
      <c r="D863" s="134">
        <v>1</v>
      </c>
      <c r="E863" s="134">
        <f>IF(AND($R863&gt;=30,$R863&lt;35),1,0)</f>
        <v>0</v>
      </c>
      <c r="F863" s="137">
        <v>3277.17</v>
      </c>
      <c r="G863" s="32"/>
      <c r="H863" s="32"/>
      <c r="I863" s="134">
        <v>1</v>
      </c>
      <c r="J863" s="135">
        <v>0</v>
      </c>
      <c r="K863" s="135">
        <v>1</v>
      </c>
      <c r="L863" s="135">
        <v>0</v>
      </c>
      <c r="N863" s="134">
        <v>164.9</v>
      </c>
      <c r="O863" s="134">
        <f t="shared" si="26"/>
        <v>1.649</v>
      </c>
      <c r="P863" s="134">
        <v>241.79999999999998</v>
      </c>
      <c r="Q863" s="134">
        <f t="shared" si="27"/>
        <v>109.678635066</v>
      </c>
      <c r="R863" s="136">
        <f>Q863/(O863^2)</f>
        <v>40.334875967609605</v>
      </c>
      <c r="T863" s="134">
        <f>IF(AND($R863&gt;=35,$R863&lt;40),1,0)</f>
        <v>0</v>
      </c>
      <c r="U863" s="134">
        <f>IF($R863&gt;40,1,0)</f>
        <v>1</v>
      </c>
      <c r="V863" s="134">
        <f>E863+T863+U863</f>
        <v>1</v>
      </c>
    </row>
    <row r="864" spans="1:22" x14ac:dyDescent="0.2">
      <c r="A864" s="128">
        <v>10422</v>
      </c>
      <c r="B864" s="129">
        <v>47</v>
      </c>
      <c r="C864" s="129">
        <v>0</v>
      </c>
      <c r="D864" s="129">
        <v>2</v>
      </c>
      <c r="E864" s="129">
        <f>IF(AND($R864&gt;=30,$R864&lt;35),1,0)</f>
        <v>1</v>
      </c>
      <c r="F864" s="132">
        <v>9225.26</v>
      </c>
      <c r="G864" s="32"/>
      <c r="H864" s="32"/>
      <c r="I864" s="129">
        <v>1</v>
      </c>
      <c r="J864" s="130">
        <v>1</v>
      </c>
      <c r="K864" s="130">
        <v>0</v>
      </c>
      <c r="L864" s="130">
        <v>0</v>
      </c>
      <c r="N864" s="129">
        <v>156.9</v>
      </c>
      <c r="O864" s="129">
        <f t="shared" si="26"/>
        <v>1.569</v>
      </c>
      <c r="P864" s="129">
        <v>166</v>
      </c>
      <c r="Q864" s="129">
        <f t="shared" si="27"/>
        <v>75.296333420000011</v>
      </c>
      <c r="R864" s="131">
        <f>Q864/(O864^2)</f>
        <v>30.586370252839338</v>
      </c>
      <c r="T864" s="129">
        <f>IF(AND($R864&gt;=35,$R864&lt;40),1,0)</f>
        <v>0</v>
      </c>
      <c r="U864" s="129">
        <f>IF($R864&gt;40,1,0)</f>
        <v>0</v>
      </c>
      <c r="V864" s="129">
        <f>E864+T864+U864</f>
        <v>1</v>
      </c>
    </row>
    <row r="865" spans="1:22" x14ac:dyDescent="0.2">
      <c r="A865" s="133">
        <v>10424</v>
      </c>
      <c r="B865" s="134">
        <v>18</v>
      </c>
      <c r="C865" s="134">
        <v>1</v>
      </c>
      <c r="D865" s="134">
        <v>2</v>
      </c>
      <c r="E865" s="134">
        <f>IF(AND($R865&gt;=30,$R865&lt;35),1,0)</f>
        <v>0</v>
      </c>
      <c r="F865" s="137">
        <v>34303.170000000006</v>
      </c>
      <c r="G865" s="32"/>
      <c r="H865" s="32"/>
      <c r="I865" s="134">
        <v>1</v>
      </c>
      <c r="J865" s="135">
        <v>0</v>
      </c>
      <c r="K865" s="135">
        <v>0</v>
      </c>
      <c r="L865" s="135">
        <v>1</v>
      </c>
      <c r="N865" s="134">
        <v>171.29999999999998</v>
      </c>
      <c r="O865" s="134">
        <f t="shared" si="26"/>
        <v>1.7129999999999999</v>
      </c>
      <c r="P865" s="134">
        <v>181.79999999999998</v>
      </c>
      <c r="Q865" s="134">
        <f t="shared" si="27"/>
        <v>82.463092865999997</v>
      </c>
      <c r="R865" s="136">
        <f>Q865/(O865^2)</f>
        <v>28.102495925359086</v>
      </c>
      <c r="T865" s="134">
        <f>IF(AND($R865&gt;=35,$R865&lt;40),1,0)</f>
        <v>0</v>
      </c>
      <c r="U865" s="134">
        <f>IF($R865&gt;40,1,0)</f>
        <v>0</v>
      </c>
      <c r="V865" s="134">
        <f>E865+T865+U865</f>
        <v>0</v>
      </c>
    </row>
    <row r="866" spans="1:22" x14ac:dyDescent="0.2">
      <c r="A866" s="128">
        <v>10425</v>
      </c>
      <c r="B866" s="129">
        <v>46</v>
      </c>
      <c r="C866" s="129">
        <v>1</v>
      </c>
      <c r="D866" s="129">
        <v>3</v>
      </c>
      <c r="E866" s="129">
        <f>IF(AND($R866&gt;=30,$R866&lt;35),1,0)</f>
        <v>1</v>
      </c>
      <c r="F866" s="132">
        <v>46151.130000000005</v>
      </c>
      <c r="G866" s="32"/>
      <c r="H866" s="32"/>
      <c r="I866" s="129">
        <v>1</v>
      </c>
      <c r="J866" s="130">
        <v>0</v>
      </c>
      <c r="K866" s="130">
        <v>0</v>
      </c>
      <c r="L866" s="130">
        <v>1</v>
      </c>
      <c r="N866" s="129">
        <v>180.79999999999998</v>
      </c>
      <c r="O866" s="129">
        <f t="shared" si="26"/>
        <v>1.8079999999999998</v>
      </c>
      <c r="P866" s="129">
        <v>248.2</v>
      </c>
      <c r="Q866" s="129">
        <f t="shared" si="27"/>
        <v>112.581626234</v>
      </c>
      <c r="R866" s="131">
        <f>Q866/(O866^2)</f>
        <v>34.440596560150567</v>
      </c>
      <c r="T866" s="129">
        <f>IF(AND($R866&gt;=35,$R866&lt;40),1,0)</f>
        <v>0</v>
      </c>
      <c r="U866" s="129">
        <f>IF($R866&gt;40,1,0)</f>
        <v>0</v>
      </c>
      <c r="V866" s="129">
        <f>E866+T866+U866</f>
        <v>1</v>
      </c>
    </row>
    <row r="867" spans="1:22" x14ac:dyDescent="0.2">
      <c r="A867" s="133">
        <v>10426</v>
      </c>
      <c r="B867" s="134">
        <v>46</v>
      </c>
      <c r="C867" s="134">
        <v>0</v>
      </c>
      <c r="D867" s="134">
        <v>0</v>
      </c>
      <c r="E867" s="134">
        <f>IF(AND($R867&gt;=30,$R867&lt;35),1,0)</f>
        <v>0</v>
      </c>
      <c r="F867" s="137">
        <v>7526.71</v>
      </c>
      <c r="G867" s="32"/>
      <c r="H867" s="32"/>
      <c r="I867" s="134">
        <v>1</v>
      </c>
      <c r="J867" s="135">
        <v>0</v>
      </c>
      <c r="K867" s="135">
        <v>0</v>
      </c>
      <c r="L867" s="135">
        <v>0</v>
      </c>
      <c r="N867" s="134">
        <v>155.19999999999999</v>
      </c>
      <c r="O867" s="134">
        <f t="shared" si="26"/>
        <v>1.5519999999999998</v>
      </c>
      <c r="P867" s="134">
        <v>228</v>
      </c>
      <c r="Q867" s="134">
        <f t="shared" si="27"/>
        <v>103.41906036</v>
      </c>
      <c r="R867" s="136">
        <f>Q867/(O867^2)</f>
        <v>42.935562177835067</v>
      </c>
      <c r="T867" s="134">
        <f>IF(AND($R867&gt;=35,$R867&lt;40),1,0)</f>
        <v>0</v>
      </c>
      <c r="U867" s="134">
        <f>IF($R867&gt;40,1,0)</f>
        <v>1</v>
      </c>
      <c r="V867" s="134">
        <f>E867+T867+U867</f>
        <v>1</v>
      </c>
    </row>
    <row r="868" spans="1:22" x14ac:dyDescent="0.2">
      <c r="A868" s="128">
        <v>10432</v>
      </c>
      <c r="B868" s="129">
        <v>30</v>
      </c>
      <c r="C868" s="129">
        <v>1</v>
      </c>
      <c r="D868" s="129">
        <v>0</v>
      </c>
      <c r="E868" s="129">
        <f>IF(AND($R868&gt;=30,$R868&lt;35),1,0)</f>
        <v>0</v>
      </c>
      <c r="F868" s="132">
        <v>36950.26</v>
      </c>
      <c r="G868" s="32"/>
      <c r="H868" s="32"/>
      <c r="I868" s="129">
        <v>1</v>
      </c>
      <c r="J868" s="130">
        <v>0</v>
      </c>
      <c r="K868" s="130">
        <v>0</v>
      </c>
      <c r="L868" s="130">
        <v>1</v>
      </c>
      <c r="N868" s="129">
        <v>173.6</v>
      </c>
      <c r="O868" s="129">
        <f t="shared" si="26"/>
        <v>1.736</v>
      </c>
      <c r="P868" s="129">
        <v>242.2</v>
      </c>
      <c r="Q868" s="129">
        <f t="shared" si="27"/>
        <v>109.860072014</v>
      </c>
      <c r="R868" s="131">
        <f>Q868/(O868^2)</f>
        <v>36.453601164151927</v>
      </c>
      <c r="T868" s="129">
        <f>IF(AND($R868&gt;=35,$R868&lt;40),1,0)</f>
        <v>1</v>
      </c>
      <c r="U868" s="129">
        <f>IF($R868&gt;40,1,0)</f>
        <v>0</v>
      </c>
      <c r="V868" s="129">
        <f>E868+T868+U868</f>
        <v>1</v>
      </c>
    </row>
    <row r="869" spans="1:22" x14ac:dyDescent="0.2">
      <c r="A869" s="133">
        <v>10433</v>
      </c>
      <c r="B869" s="134">
        <v>48</v>
      </c>
      <c r="C869" s="134">
        <v>0</v>
      </c>
      <c r="D869" s="134">
        <v>1</v>
      </c>
      <c r="E869" s="134">
        <f>IF(AND($R869&gt;=30,$R869&lt;35),1,0)</f>
        <v>0</v>
      </c>
      <c r="F869" s="137">
        <v>8765.25</v>
      </c>
      <c r="G869" s="32"/>
      <c r="H869" s="32"/>
      <c r="I869" s="134">
        <v>1</v>
      </c>
      <c r="J869" s="135">
        <v>0</v>
      </c>
      <c r="K869" s="135">
        <v>0</v>
      </c>
      <c r="L869" s="135">
        <v>0</v>
      </c>
      <c r="N869" s="134">
        <v>156.4</v>
      </c>
      <c r="O869" s="134">
        <f t="shared" si="26"/>
        <v>1.5640000000000001</v>
      </c>
      <c r="P869" s="134">
        <v>147.69999999999999</v>
      </c>
      <c r="Q869" s="134">
        <f t="shared" si="27"/>
        <v>66.995593048999993</v>
      </c>
      <c r="R869" s="136">
        <f>Q869/(O869^2)</f>
        <v>27.38878320760918</v>
      </c>
      <c r="T869" s="134">
        <f>IF(AND($R869&gt;=35,$R869&lt;40),1,0)</f>
        <v>0</v>
      </c>
      <c r="U869" s="134">
        <f>IF($R869&gt;40,1,0)</f>
        <v>0</v>
      </c>
      <c r="V869" s="134">
        <f>E869+T869+U869</f>
        <v>0</v>
      </c>
    </row>
    <row r="870" spans="1:22" x14ac:dyDescent="0.2">
      <c r="A870" s="128">
        <v>10440</v>
      </c>
      <c r="B870" s="129">
        <v>40</v>
      </c>
      <c r="C870" s="129">
        <v>1</v>
      </c>
      <c r="D870" s="129">
        <v>1</v>
      </c>
      <c r="E870" s="129">
        <f>IF(AND($R870&gt;=30,$R870&lt;35),1,0)</f>
        <v>0</v>
      </c>
      <c r="F870" s="132">
        <v>17179.53</v>
      </c>
      <c r="G870" s="32"/>
      <c r="H870" s="32"/>
      <c r="I870" s="129">
        <v>1</v>
      </c>
      <c r="J870" s="130">
        <v>0</v>
      </c>
      <c r="K870" s="130">
        <v>0</v>
      </c>
      <c r="L870" s="130">
        <v>1</v>
      </c>
      <c r="N870" s="129">
        <v>181.29999999999998</v>
      </c>
      <c r="O870" s="129">
        <f t="shared" si="26"/>
        <v>1.8129999999999997</v>
      </c>
      <c r="P870" s="129">
        <v>193.5</v>
      </c>
      <c r="Q870" s="129">
        <f t="shared" si="27"/>
        <v>87.770123595000001</v>
      </c>
      <c r="R870" s="131">
        <f>Q870/(O870^2)</f>
        <v>26.702449458756693</v>
      </c>
      <c r="T870" s="129">
        <f>IF(AND($R870&gt;=35,$R870&lt;40),1,0)</f>
        <v>0</v>
      </c>
      <c r="U870" s="129">
        <f>IF($R870&gt;40,1,0)</f>
        <v>0</v>
      </c>
      <c r="V870" s="129">
        <f>E870+T870+U870</f>
        <v>0</v>
      </c>
    </row>
    <row r="871" spans="1:22" x14ac:dyDescent="0.2">
      <c r="A871" s="133">
        <v>10444</v>
      </c>
      <c r="B871" s="134">
        <v>42</v>
      </c>
      <c r="C871" s="134">
        <v>1</v>
      </c>
      <c r="D871" s="134">
        <v>3</v>
      </c>
      <c r="E871" s="134">
        <f>IF(AND($R871&gt;=30,$R871&lt;35),1,0)</f>
        <v>0</v>
      </c>
      <c r="F871" s="137">
        <v>32787.46</v>
      </c>
      <c r="G871" s="32"/>
      <c r="H871" s="32"/>
      <c r="I871" s="134">
        <v>1</v>
      </c>
      <c r="J871" s="135">
        <v>0</v>
      </c>
      <c r="K871" s="135">
        <v>0</v>
      </c>
      <c r="L871" s="135">
        <v>0</v>
      </c>
      <c r="N871" s="134">
        <v>175</v>
      </c>
      <c r="O871" s="134">
        <f t="shared" si="26"/>
        <v>1.75</v>
      </c>
      <c r="P871" s="134">
        <v>250.29999999999998</v>
      </c>
      <c r="Q871" s="134">
        <f t="shared" si="27"/>
        <v>113.534170211</v>
      </c>
      <c r="R871" s="136">
        <f>Q871/(O871^2)</f>
        <v>37.072382109714283</v>
      </c>
      <c r="T871" s="134">
        <f>IF(AND($R871&gt;=35,$R871&lt;40),1,0)</f>
        <v>1</v>
      </c>
      <c r="U871" s="134">
        <f>IF($R871&gt;40,1,0)</f>
        <v>0</v>
      </c>
      <c r="V871" s="134">
        <f>E871+T871+U871</f>
        <v>1</v>
      </c>
    </row>
    <row r="872" spans="1:22" x14ac:dyDescent="0.2">
      <c r="A872" s="128">
        <v>10445</v>
      </c>
      <c r="B872" s="129">
        <v>28</v>
      </c>
      <c r="C872" s="129">
        <v>0</v>
      </c>
      <c r="D872" s="129">
        <v>0</v>
      </c>
      <c r="E872" s="129">
        <f>IF(AND($R872&gt;=30,$R872&lt;35),1,0)</f>
        <v>0</v>
      </c>
      <c r="F872" s="132">
        <v>3062.51</v>
      </c>
      <c r="G872" s="32"/>
      <c r="H872" s="32"/>
      <c r="I872" s="129">
        <v>1</v>
      </c>
      <c r="J872" s="130">
        <v>0</v>
      </c>
      <c r="K872" s="130">
        <v>0</v>
      </c>
      <c r="L872" s="130">
        <v>0</v>
      </c>
      <c r="N872" s="129">
        <v>167.1</v>
      </c>
      <c r="O872" s="129">
        <f t="shared" si="26"/>
        <v>1.671</v>
      </c>
      <c r="P872" s="129">
        <v>145.19999999999999</v>
      </c>
      <c r="Q872" s="129">
        <f t="shared" si="27"/>
        <v>65.861612124000004</v>
      </c>
      <c r="R872" s="131">
        <f>Q872/(O872^2)</f>
        <v>23.587366607681787</v>
      </c>
      <c r="T872" s="129">
        <f>IF(AND($R872&gt;=35,$R872&lt;40),1,0)</f>
        <v>0</v>
      </c>
      <c r="U872" s="129">
        <f>IF($R872&gt;40,1,0)</f>
        <v>0</v>
      </c>
      <c r="V872" s="129">
        <f>E872+T872+U872</f>
        <v>0</v>
      </c>
    </row>
    <row r="873" spans="1:22" x14ac:dyDescent="0.2">
      <c r="A873" s="133">
        <v>10446</v>
      </c>
      <c r="B873" s="134">
        <v>60</v>
      </c>
      <c r="C873" s="134">
        <v>0</v>
      </c>
      <c r="D873" s="134">
        <v>0</v>
      </c>
      <c r="E873" s="134">
        <f>IF(AND($R873&gt;=30,$R873&lt;35),1,0)</f>
        <v>0</v>
      </c>
      <c r="F873" s="137">
        <v>12731</v>
      </c>
      <c r="G873" s="32"/>
      <c r="H873" s="32"/>
      <c r="I873" s="134">
        <v>1</v>
      </c>
      <c r="J873" s="135">
        <v>1</v>
      </c>
      <c r="K873" s="135">
        <v>0</v>
      </c>
      <c r="L873" s="135">
        <v>0</v>
      </c>
      <c r="N873" s="134">
        <v>167.5</v>
      </c>
      <c r="O873" s="134">
        <f t="shared" si="26"/>
        <v>1.675</v>
      </c>
      <c r="P873" s="134">
        <v>125.1</v>
      </c>
      <c r="Q873" s="134">
        <f t="shared" si="27"/>
        <v>56.744405487000002</v>
      </c>
      <c r="R873" s="136">
        <f>Q873/(O873^2)</f>
        <v>20.225228063978616</v>
      </c>
      <c r="T873" s="134">
        <f>IF(AND($R873&gt;=35,$R873&lt;40),1,0)</f>
        <v>0</v>
      </c>
      <c r="U873" s="134">
        <f>IF($R873&gt;40,1,0)</f>
        <v>0</v>
      </c>
      <c r="V873" s="134">
        <f>E873+T873+U873</f>
        <v>0</v>
      </c>
    </row>
    <row r="874" spans="1:22" x14ac:dyDescent="0.2">
      <c r="A874" s="128">
        <v>10448</v>
      </c>
      <c r="B874" s="129">
        <v>56</v>
      </c>
      <c r="C874" s="129">
        <v>0</v>
      </c>
      <c r="D874" s="129">
        <v>0</v>
      </c>
      <c r="E874" s="129">
        <f>IF(AND($R874&gt;=30,$R874&lt;35),1,0)</f>
        <v>1</v>
      </c>
      <c r="F874" s="132">
        <v>11165.42</v>
      </c>
      <c r="G874" s="32"/>
      <c r="H874" s="32"/>
      <c r="I874" s="129">
        <v>1</v>
      </c>
      <c r="J874" s="130">
        <v>1</v>
      </c>
      <c r="K874" s="130">
        <v>0</v>
      </c>
      <c r="L874" s="130">
        <v>0</v>
      </c>
      <c r="N874" s="129">
        <v>156.4</v>
      </c>
      <c r="O874" s="129">
        <f t="shared" si="26"/>
        <v>1.5640000000000001</v>
      </c>
      <c r="P874" s="129">
        <v>169</v>
      </c>
      <c r="Q874" s="129">
        <f t="shared" si="27"/>
        <v>76.657110529999997</v>
      </c>
      <c r="R874" s="131">
        <f>Q874/(O874^2)</f>
        <v>31.338553568625265</v>
      </c>
      <c r="T874" s="129">
        <f>IF(AND($R874&gt;=35,$R874&lt;40),1,0)</f>
        <v>0</v>
      </c>
      <c r="U874" s="129">
        <f>IF($R874&gt;40,1,0)</f>
        <v>0</v>
      </c>
      <c r="V874" s="129">
        <f>E874+T874+U874</f>
        <v>1</v>
      </c>
    </row>
    <row r="875" spans="1:22" x14ac:dyDescent="0.2">
      <c r="A875" s="133">
        <v>10450</v>
      </c>
      <c r="B875" s="134">
        <v>19</v>
      </c>
      <c r="C875" s="134">
        <v>1</v>
      </c>
      <c r="D875" s="134">
        <v>0</v>
      </c>
      <c r="E875" s="134">
        <f>IF(AND($R875&gt;=30,$R875&lt;35),1,0)</f>
        <v>1</v>
      </c>
      <c r="F875" s="137">
        <v>34828.660000000003</v>
      </c>
      <c r="G875" s="32"/>
      <c r="H875" s="32"/>
      <c r="I875" s="134">
        <v>1</v>
      </c>
      <c r="J875" s="135">
        <v>0</v>
      </c>
      <c r="K875" s="135">
        <v>1</v>
      </c>
      <c r="L875" s="135">
        <v>0</v>
      </c>
      <c r="N875" s="134">
        <v>176.1</v>
      </c>
      <c r="O875" s="134">
        <f t="shared" si="26"/>
        <v>1.7609999999999999</v>
      </c>
      <c r="P875" s="134">
        <v>235.2</v>
      </c>
      <c r="Q875" s="134">
        <f t="shared" si="27"/>
        <v>106.684925424</v>
      </c>
      <c r="R875" s="136">
        <f>Q875/(O875^2)</f>
        <v>34.402051846412959</v>
      </c>
      <c r="T875" s="134">
        <f>IF(AND($R875&gt;=35,$R875&lt;40),1,0)</f>
        <v>0</v>
      </c>
      <c r="U875" s="134">
        <f>IF($R875&gt;40,1,0)</f>
        <v>0</v>
      </c>
      <c r="V875" s="134">
        <f>E875+T875+U875</f>
        <v>1</v>
      </c>
    </row>
    <row r="876" spans="1:22" x14ac:dyDescent="0.2">
      <c r="A876" s="128">
        <v>10451</v>
      </c>
      <c r="B876" s="129">
        <v>28</v>
      </c>
      <c r="C876" s="129">
        <v>0</v>
      </c>
      <c r="D876" s="129">
        <v>2</v>
      </c>
      <c r="E876" s="129">
        <f>IF(AND($R876&gt;=30,$R876&lt;35),1,0)</f>
        <v>0</v>
      </c>
      <c r="F876" s="132">
        <v>4428.8900000000003</v>
      </c>
      <c r="G876" s="32"/>
      <c r="H876" s="32"/>
      <c r="I876" s="129">
        <v>1</v>
      </c>
      <c r="J876" s="130">
        <v>1</v>
      </c>
      <c r="K876" s="130">
        <v>0</v>
      </c>
      <c r="L876" s="130">
        <v>0</v>
      </c>
      <c r="N876" s="129">
        <v>153.9</v>
      </c>
      <c r="O876" s="129">
        <f t="shared" si="26"/>
        <v>1.5390000000000001</v>
      </c>
      <c r="P876" s="129">
        <v>130.9</v>
      </c>
      <c r="Q876" s="129">
        <f t="shared" si="27"/>
        <v>59.375241233000004</v>
      </c>
      <c r="R876" s="131">
        <f>Q876/(O876^2)</f>
        <v>25.068488408166953</v>
      </c>
      <c r="T876" s="129">
        <f>IF(AND($R876&gt;=35,$R876&lt;40),1,0)</f>
        <v>0</v>
      </c>
      <c r="U876" s="129">
        <f>IF($R876&gt;40,1,0)</f>
        <v>0</v>
      </c>
      <c r="V876" s="129">
        <f>E876+T876+U876</f>
        <v>0</v>
      </c>
    </row>
    <row r="877" spans="1:22" x14ac:dyDescent="0.2">
      <c r="A877" s="133">
        <v>10452</v>
      </c>
      <c r="B877" s="134">
        <v>30</v>
      </c>
      <c r="C877" s="134">
        <v>0</v>
      </c>
      <c r="D877" s="134">
        <v>2</v>
      </c>
      <c r="E877" s="134">
        <f>IF(AND($R877&gt;=30,$R877&lt;35),1,0)</f>
        <v>0</v>
      </c>
      <c r="F877" s="137">
        <v>4266.17</v>
      </c>
      <c r="G877" s="32"/>
      <c r="H877" s="32"/>
      <c r="I877" s="134">
        <v>1</v>
      </c>
      <c r="J877" s="135">
        <v>0</v>
      </c>
      <c r="K877" s="135">
        <v>0</v>
      </c>
      <c r="L877" s="135">
        <v>1</v>
      </c>
      <c r="N877" s="134">
        <v>170.29999999999998</v>
      </c>
      <c r="O877" s="134">
        <f t="shared" si="26"/>
        <v>1.7029999999999998</v>
      </c>
      <c r="P877" s="134">
        <v>258.70000000000005</v>
      </c>
      <c r="Q877" s="134">
        <f t="shared" si="27"/>
        <v>117.34434611900002</v>
      </c>
      <c r="R877" s="136">
        <f>Q877/(O877^2)</f>
        <v>40.460651669931387</v>
      </c>
      <c r="T877" s="134">
        <f>IF(AND($R877&gt;=35,$R877&lt;40),1,0)</f>
        <v>0</v>
      </c>
      <c r="U877" s="134">
        <f>IF($R877&gt;40,1,0)</f>
        <v>1</v>
      </c>
      <c r="V877" s="134">
        <f>E877+T877+U877</f>
        <v>1</v>
      </c>
    </row>
    <row r="878" spans="1:22" x14ac:dyDescent="0.2">
      <c r="A878" s="128">
        <v>10455</v>
      </c>
      <c r="B878" s="129">
        <v>63</v>
      </c>
      <c r="C878" s="129">
        <v>0</v>
      </c>
      <c r="D878" s="129">
        <v>0</v>
      </c>
      <c r="E878" s="129">
        <f>IF(AND($R878&gt;=30,$R878&lt;35),1,0)</f>
        <v>1</v>
      </c>
      <c r="F878" s="132">
        <v>13981.86</v>
      </c>
      <c r="G878" s="32"/>
      <c r="H878" s="32"/>
      <c r="I878" s="129">
        <v>1</v>
      </c>
      <c r="J878" s="130">
        <v>1</v>
      </c>
      <c r="K878" s="130">
        <v>0</v>
      </c>
      <c r="L878" s="130">
        <v>0</v>
      </c>
      <c r="N878" s="129">
        <v>164.2</v>
      </c>
      <c r="O878" s="129">
        <f t="shared" si="26"/>
        <v>1.6419999999999999</v>
      </c>
      <c r="P878" s="129">
        <v>194.1</v>
      </c>
      <c r="Q878" s="129">
        <f t="shared" si="27"/>
        <v>88.042279016999998</v>
      </c>
      <c r="R878" s="131">
        <f>Q878/(O878^2)</f>
        <v>32.654645272691134</v>
      </c>
      <c r="T878" s="129">
        <f>IF(AND($R878&gt;=35,$R878&lt;40),1,0)</f>
        <v>0</v>
      </c>
      <c r="U878" s="129">
        <f>IF($R878&gt;40,1,0)</f>
        <v>0</v>
      </c>
      <c r="V878" s="129">
        <f>E878+T878+U878</f>
        <v>1</v>
      </c>
    </row>
    <row r="879" spans="1:22" x14ac:dyDescent="0.2">
      <c r="A879" s="133">
        <v>10456</v>
      </c>
      <c r="B879" s="134">
        <v>18</v>
      </c>
      <c r="C879" s="134">
        <v>1</v>
      </c>
      <c r="D879" s="134">
        <v>0</v>
      </c>
      <c r="E879" s="134">
        <f>IF(AND($R879&gt;=30,$R879&lt;35),1,0)</f>
        <v>0</v>
      </c>
      <c r="F879" s="137">
        <v>36307.800000000003</v>
      </c>
      <c r="G879" s="32"/>
      <c r="H879" s="32"/>
      <c r="I879" s="134">
        <v>1</v>
      </c>
      <c r="J879" s="135">
        <v>0</v>
      </c>
      <c r="K879" s="135">
        <v>0</v>
      </c>
      <c r="L879" s="135">
        <v>1</v>
      </c>
      <c r="N879" s="134">
        <v>174.5</v>
      </c>
      <c r="O879" s="134">
        <f t="shared" si="26"/>
        <v>1.7450000000000001</v>
      </c>
      <c r="P879" s="134">
        <v>194.2</v>
      </c>
      <c r="Q879" s="134">
        <f t="shared" si="27"/>
        <v>88.087638253999998</v>
      </c>
      <c r="R879" s="136">
        <f>Q879/(O879^2)</f>
        <v>28.928379324964489</v>
      </c>
      <c r="T879" s="134">
        <f>IF(AND($R879&gt;=35,$R879&lt;40),1,0)</f>
        <v>0</v>
      </c>
      <c r="U879" s="134">
        <f>IF($R879&gt;40,1,0)</f>
        <v>0</v>
      </c>
      <c r="V879" s="134">
        <f>E879+T879+U879</f>
        <v>0</v>
      </c>
    </row>
    <row r="880" spans="1:22" x14ac:dyDescent="0.2">
      <c r="A880" s="128">
        <v>10459</v>
      </c>
      <c r="B880" s="129">
        <v>40</v>
      </c>
      <c r="C880" s="129">
        <v>0</v>
      </c>
      <c r="D880" s="129">
        <v>4</v>
      </c>
      <c r="E880" s="129">
        <f>IF(AND($R880&gt;=30,$R880&lt;35),1,0)</f>
        <v>0</v>
      </c>
      <c r="F880" s="132">
        <v>8162.72</v>
      </c>
      <c r="G880" s="32"/>
      <c r="H880" s="32"/>
      <c r="I880" s="129">
        <v>1</v>
      </c>
      <c r="J880" s="130">
        <v>0</v>
      </c>
      <c r="K880" s="130">
        <v>0</v>
      </c>
      <c r="L880" s="130">
        <v>0</v>
      </c>
      <c r="N880" s="129">
        <v>166.9</v>
      </c>
      <c r="O880" s="129">
        <f t="shared" si="26"/>
        <v>1.669</v>
      </c>
      <c r="P880" s="129">
        <v>143.6</v>
      </c>
      <c r="Q880" s="129">
        <f t="shared" si="27"/>
        <v>65.135864331999997</v>
      </c>
      <c r="R880" s="131">
        <f>Q880/(O880^2)</f>
        <v>23.383391830945364</v>
      </c>
      <c r="T880" s="129">
        <f>IF(AND($R880&gt;=35,$R880&lt;40),1,0)</f>
        <v>0</v>
      </c>
      <c r="U880" s="129">
        <f>IF($R880&gt;40,1,0)</f>
        <v>0</v>
      </c>
      <c r="V880" s="129">
        <f>E880+T880+U880</f>
        <v>0</v>
      </c>
    </row>
    <row r="881" spans="1:22" x14ac:dyDescent="0.2">
      <c r="A881" s="133">
        <v>10461</v>
      </c>
      <c r="B881" s="134">
        <v>44</v>
      </c>
      <c r="C881" s="134">
        <v>0</v>
      </c>
      <c r="D881" s="134">
        <v>2</v>
      </c>
      <c r="E881" s="134">
        <f>IF(AND($R881&gt;=30,$R881&lt;35),1,0)</f>
        <v>0</v>
      </c>
      <c r="F881" s="137">
        <v>32108.67</v>
      </c>
      <c r="G881" s="32"/>
      <c r="H881" s="32"/>
      <c r="I881" s="134">
        <v>1</v>
      </c>
      <c r="J881" s="135">
        <v>1</v>
      </c>
      <c r="K881" s="135">
        <v>0</v>
      </c>
      <c r="L881" s="135">
        <v>0</v>
      </c>
      <c r="N881" s="134">
        <v>158.5</v>
      </c>
      <c r="O881" s="134">
        <f t="shared" si="26"/>
        <v>1.585</v>
      </c>
      <c r="P881" s="134">
        <v>116.8</v>
      </c>
      <c r="Q881" s="134">
        <f t="shared" si="27"/>
        <v>52.979588816000003</v>
      </c>
      <c r="R881" s="136">
        <f>Q881/(O881^2)</f>
        <v>21.088711726059572</v>
      </c>
      <c r="T881" s="134">
        <f>IF(AND($R881&gt;=35,$R881&lt;40),1,0)</f>
        <v>0</v>
      </c>
      <c r="U881" s="134">
        <f>IF($R881&gt;40,1,0)</f>
        <v>0</v>
      </c>
      <c r="V881" s="134">
        <f>E881+T881+U881</f>
        <v>0</v>
      </c>
    </row>
    <row r="882" spans="1:22" x14ac:dyDescent="0.2">
      <c r="A882" s="128">
        <v>10470</v>
      </c>
      <c r="B882" s="129">
        <v>19</v>
      </c>
      <c r="C882" s="129">
        <v>0</v>
      </c>
      <c r="D882" s="129">
        <v>1</v>
      </c>
      <c r="E882" s="129">
        <f>IF(AND($R882&gt;=30,$R882&lt;35),1,0)</f>
        <v>0</v>
      </c>
      <c r="F882" s="132">
        <v>1837.24</v>
      </c>
      <c r="G882" s="32"/>
      <c r="H882" s="32"/>
      <c r="I882" s="129">
        <v>1</v>
      </c>
      <c r="J882" s="130">
        <v>0</v>
      </c>
      <c r="K882" s="130">
        <v>1</v>
      </c>
      <c r="L882" s="130">
        <v>0</v>
      </c>
      <c r="N882" s="129">
        <v>173.7</v>
      </c>
      <c r="O882" s="129">
        <f t="shared" si="26"/>
        <v>1.7369999999999999</v>
      </c>
      <c r="P882" s="129">
        <v>185</v>
      </c>
      <c r="Q882" s="129">
        <f t="shared" si="27"/>
        <v>83.914588450000011</v>
      </c>
      <c r="R882" s="131">
        <f>Q882/(O882^2)</f>
        <v>27.81235935076889</v>
      </c>
      <c r="T882" s="129">
        <f>IF(AND($R882&gt;=35,$R882&lt;40),1,0)</f>
        <v>0</v>
      </c>
      <c r="U882" s="129">
        <f>IF($R882&gt;40,1,0)</f>
        <v>0</v>
      </c>
      <c r="V882" s="129">
        <f>E882+T882+U882</f>
        <v>0</v>
      </c>
    </row>
    <row r="883" spans="1:22" x14ac:dyDescent="0.2">
      <c r="A883" s="133">
        <v>10472</v>
      </c>
      <c r="B883" s="134">
        <v>25</v>
      </c>
      <c r="C883" s="134">
        <v>0</v>
      </c>
      <c r="D883" s="134">
        <v>2</v>
      </c>
      <c r="E883" s="134">
        <f>IF(AND($R883&gt;=30,$R883&lt;35),1,0)</f>
        <v>0</v>
      </c>
      <c r="F883" s="137">
        <v>23241.48</v>
      </c>
      <c r="G883" s="32"/>
      <c r="H883" s="32"/>
      <c r="I883" s="134">
        <v>1</v>
      </c>
      <c r="J883" s="135">
        <v>1</v>
      </c>
      <c r="K883" s="135">
        <v>0</v>
      </c>
      <c r="L883" s="135">
        <v>0</v>
      </c>
      <c r="N883" s="134">
        <v>153.29999999999998</v>
      </c>
      <c r="O883" s="134">
        <f t="shared" si="26"/>
        <v>1.5329999999999999</v>
      </c>
      <c r="P883" s="134">
        <v>149.6</v>
      </c>
      <c r="Q883" s="134">
        <f t="shared" si="27"/>
        <v>67.857418551999999</v>
      </c>
      <c r="R883" s="136">
        <f>Q883/(O883^2)</f>
        <v>28.87440371492314</v>
      </c>
      <c r="T883" s="134">
        <f>IF(AND($R883&gt;=35,$R883&lt;40),1,0)</f>
        <v>0</v>
      </c>
      <c r="U883" s="134">
        <f>IF($R883&gt;40,1,0)</f>
        <v>0</v>
      </c>
      <c r="V883" s="134">
        <f>E883+T883+U883</f>
        <v>0</v>
      </c>
    </row>
    <row r="884" spans="1:22" x14ac:dyDescent="0.2">
      <c r="A884" s="128">
        <v>10475</v>
      </c>
      <c r="B884" s="129">
        <v>58</v>
      </c>
      <c r="C884" s="129">
        <v>0</v>
      </c>
      <c r="D884" s="129">
        <v>0</v>
      </c>
      <c r="E884" s="129">
        <f>IF(AND($R884&gt;=30,$R884&lt;35),1,0)</f>
        <v>1</v>
      </c>
      <c r="F884" s="132">
        <v>11743.94</v>
      </c>
      <c r="G884" s="32"/>
      <c r="H884" s="32"/>
      <c r="I884" s="129">
        <v>1</v>
      </c>
      <c r="J884" s="130">
        <v>0</v>
      </c>
      <c r="K884" s="130">
        <v>0</v>
      </c>
      <c r="L884" s="130">
        <v>0</v>
      </c>
      <c r="N884" s="129">
        <v>157.1</v>
      </c>
      <c r="O884" s="129">
        <f t="shared" si="26"/>
        <v>1.571</v>
      </c>
      <c r="P884" s="129">
        <v>164.4</v>
      </c>
      <c r="Q884" s="129">
        <f t="shared" si="27"/>
        <v>74.570585628000003</v>
      </c>
      <c r="R884" s="131">
        <f>Q884/(O884^2)</f>
        <v>30.214484130531059</v>
      </c>
      <c r="T884" s="129">
        <f>IF(AND($R884&gt;=35,$R884&lt;40),1,0)</f>
        <v>0</v>
      </c>
      <c r="U884" s="129">
        <f>IF($R884&gt;40,1,0)</f>
        <v>0</v>
      </c>
      <c r="V884" s="129">
        <f>E884+T884+U884</f>
        <v>1</v>
      </c>
    </row>
    <row r="885" spans="1:22" x14ac:dyDescent="0.2">
      <c r="A885" s="133">
        <v>10476</v>
      </c>
      <c r="B885" s="134">
        <v>45</v>
      </c>
      <c r="C885" s="134">
        <v>0</v>
      </c>
      <c r="D885" s="134">
        <v>2</v>
      </c>
      <c r="E885" s="134">
        <f>IF(AND($R885&gt;=30,$R885&lt;35),1,0)</f>
        <v>1</v>
      </c>
      <c r="F885" s="137">
        <v>8027.97</v>
      </c>
      <c r="G885" s="32"/>
      <c r="H885" s="32"/>
      <c r="I885" s="134">
        <v>1</v>
      </c>
      <c r="J885" s="135">
        <v>0</v>
      </c>
      <c r="K885" s="135">
        <v>1</v>
      </c>
      <c r="L885" s="135">
        <v>0</v>
      </c>
      <c r="N885" s="134">
        <v>177.2</v>
      </c>
      <c r="O885" s="134">
        <f t="shared" si="26"/>
        <v>1.7719999999999998</v>
      </c>
      <c r="P885" s="134">
        <v>234.1</v>
      </c>
      <c r="Q885" s="134">
        <f t="shared" si="27"/>
        <v>106.185973817</v>
      </c>
      <c r="R885" s="136">
        <f>Q885/(O885^2)</f>
        <v>33.817361431459531</v>
      </c>
      <c r="T885" s="134">
        <f>IF(AND($R885&gt;=35,$R885&lt;40),1,0)</f>
        <v>0</v>
      </c>
      <c r="U885" s="134">
        <f>IF($R885&gt;40,1,0)</f>
        <v>0</v>
      </c>
      <c r="V885" s="134">
        <f>E885+T885+U885</f>
        <v>1</v>
      </c>
    </row>
    <row r="886" spans="1:22" x14ac:dyDescent="0.2">
      <c r="A886" s="128">
        <v>10477</v>
      </c>
      <c r="B886" s="129">
        <v>23</v>
      </c>
      <c r="C886" s="129">
        <v>0</v>
      </c>
      <c r="D886" s="129">
        <v>0</v>
      </c>
      <c r="E886" s="129">
        <f>IF(AND($R886&gt;=30,$R886&lt;35),1,0)</f>
        <v>0</v>
      </c>
      <c r="F886" s="132">
        <v>1815.8799999999999</v>
      </c>
      <c r="G886" s="32"/>
      <c r="H886" s="32"/>
      <c r="I886" s="129">
        <v>1</v>
      </c>
      <c r="J886" s="130">
        <v>0</v>
      </c>
      <c r="K886" s="130">
        <v>0</v>
      </c>
      <c r="L886" s="130">
        <v>1</v>
      </c>
      <c r="N886" s="129">
        <v>153.6</v>
      </c>
      <c r="O886" s="129">
        <f t="shared" si="26"/>
        <v>1.536</v>
      </c>
      <c r="P886" s="129">
        <v>135.79999999999998</v>
      </c>
      <c r="Q886" s="129">
        <f t="shared" si="27"/>
        <v>61.597843845999996</v>
      </c>
      <c r="R886" s="131">
        <f>Q886/(O886^2)</f>
        <v>26.108569609747992</v>
      </c>
      <c r="T886" s="129">
        <f>IF(AND($R886&gt;=35,$R886&lt;40),1,0)</f>
        <v>0</v>
      </c>
      <c r="U886" s="129">
        <f>IF($R886&gt;40,1,0)</f>
        <v>0</v>
      </c>
      <c r="V886" s="129">
        <f>E886+T886+U886</f>
        <v>0</v>
      </c>
    </row>
    <row r="887" spans="1:22" x14ac:dyDescent="0.2">
      <c r="A887" s="133">
        <v>10478</v>
      </c>
      <c r="B887" s="134">
        <v>51</v>
      </c>
      <c r="C887" s="134">
        <v>0</v>
      </c>
      <c r="D887" s="134">
        <v>0</v>
      </c>
      <c r="E887" s="134">
        <f>IF(AND($R887&gt;=30,$R887&lt;35),1,0)</f>
        <v>0</v>
      </c>
      <c r="F887" s="137">
        <v>8782.4699999999993</v>
      </c>
      <c r="G887" s="32"/>
      <c r="H887" s="32"/>
      <c r="I887" s="134">
        <v>1</v>
      </c>
      <c r="J887" s="135">
        <v>0</v>
      </c>
      <c r="K887" s="135">
        <v>1</v>
      </c>
      <c r="L887" s="135">
        <v>0</v>
      </c>
      <c r="N887" s="134">
        <v>167.9</v>
      </c>
      <c r="O887" s="134">
        <f t="shared" si="26"/>
        <v>1.679</v>
      </c>
      <c r="P887" s="134">
        <v>177.7</v>
      </c>
      <c r="Q887" s="134">
        <f t="shared" si="27"/>
        <v>80.603364149000001</v>
      </c>
      <c r="R887" s="136">
        <f>Q887/(O887^2)</f>
        <v>28.592476714244309</v>
      </c>
      <c r="T887" s="134">
        <f>IF(AND($R887&gt;=35,$R887&lt;40),1,0)</f>
        <v>0</v>
      </c>
      <c r="U887" s="134">
        <f>IF($R887&gt;40,1,0)</f>
        <v>0</v>
      </c>
      <c r="V887" s="134">
        <f>E887+T887+U887</f>
        <v>0</v>
      </c>
    </row>
    <row r="888" spans="1:22" x14ac:dyDescent="0.2">
      <c r="A888" s="128">
        <v>10479</v>
      </c>
      <c r="B888" s="129">
        <v>43</v>
      </c>
      <c r="C888" s="129">
        <v>1</v>
      </c>
      <c r="D888" s="129">
        <v>0</v>
      </c>
      <c r="E888" s="129">
        <f>IF(AND($R888&gt;=30,$R888&lt;35),1,0)</f>
        <v>0</v>
      </c>
      <c r="F888" s="132">
        <v>37829.730000000003</v>
      </c>
      <c r="G888" s="32"/>
      <c r="H888" s="32"/>
      <c r="I888" s="129">
        <v>1</v>
      </c>
      <c r="J888" s="130">
        <v>0</v>
      </c>
      <c r="K888" s="130">
        <v>1</v>
      </c>
      <c r="L888" s="130">
        <v>0</v>
      </c>
      <c r="N888" s="129">
        <v>171.7</v>
      </c>
      <c r="O888" s="129">
        <f t="shared" si="26"/>
        <v>1.7169999999999999</v>
      </c>
      <c r="P888" s="129">
        <v>275.20000000000005</v>
      </c>
      <c r="Q888" s="129">
        <f t="shared" si="27"/>
        <v>124.82862022400003</v>
      </c>
      <c r="R888" s="131">
        <f>Q888/(O888^2)</f>
        <v>42.342215660382045</v>
      </c>
      <c r="T888" s="129">
        <f>IF(AND($R888&gt;=35,$R888&lt;40),1,0)</f>
        <v>0</v>
      </c>
      <c r="U888" s="129">
        <f>IF($R888&gt;40,1,0)</f>
        <v>1</v>
      </c>
      <c r="V888" s="129">
        <f>E888+T888+U888</f>
        <v>1</v>
      </c>
    </row>
    <row r="889" spans="1:22" x14ac:dyDescent="0.2">
      <c r="A889" s="133">
        <v>10481</v>
      </c>
      <c r="B889" s="134">
        <v>36</v>
      </c>
      <c r="C889" s="134">
        <v>0</v>
      </c>
      <c r="D889" s="134">
        <v>2</v>
      </c>
      <c r="E889" s="134">
        <f>IF(AND($R889&gt;=30,$R889&lt;35),1,0)</f>
        <v>0</v>
      </c>
      <c r="F889" s="137">
        <v>5584.31</v>
      </c>
      <c r="G889" s="32"/>
      <c r="H889" s="32"/>
      <c r="I889" s="134">
        <v>1</v>
      </c>
      <c r="J889" s="135">
        <v>0</v>
      </c>
      <c r="K889" s="135">
        <v>0</v>
      </c>
      <c r="L889" s="135">
        <v>1</v>
      </c>
      <c r="N889" s="134">
        <v>172.4</v>
      </c>
      <c r="O889" s="134">
        <f t="shared" si="26"/>
        <v>1.724</v>
      </c>
      <c r="P889" s="134">
        <v>156.79999999999998</v>
      </c>
      <c r="Q889" s="134">
        <f t="shared" si="27"/>
        <v>71.123283615999995</v>
      </c>
      <c r="R889" s="136">
        <f>Q889/(O889^2)</f>
        <v>23.929701207465506</v>
      </c>
      <c r="T889" s="134">
        <f>IF(AND($R889&gt;=35,$R889&lt;40),1,0)</f>
        <v>0</v>
      </c>
      <c r="U889" s="134">
        <f>IF($R889&gt;40,1,0)</f>
        <v>0</v>
      </c>
      <c r="V889" s="134">
        <f>E889+T889+U889</f>
        <v>0</v>
      </c>
    </row>
    <row r="890" spans="1:22" x14ac:dyDescent="0.2">
      <c r="A890" s="128">
        <v>10482</v>
      </c>
      <c r="B890" s="129">
        <v>32</v>
      </c>
      <c r="C890" s="129">
        <v>0</v>
      </c>
      <c r="D890" s="129">
        <v>3</v>
      </c>
      <c r="E890" s="129">
        <f>IF(AND($R890&gt;=30,$R890&lt;35),1,0)</f>
        <v>0</v>
      </c>
      <c r="F890" s="132">
        <v>5253.5300000000007</v>
      </c>
      <c r="G890" s="32"/>
      <c r="H890" s="32"/>
      <c r="I890" s="129">
        <v>1</v>
      </c>
      <c r="J890" s="130">
        <v>0</v>
      </c>
      <c r="K890" s="130">
        <v>1</v>
      </c>
      <c r="L890" s="130">
        <v>0</v>
      </c>
      <c r="N890" s="129">
        <v>184.5</v>
      </c>
      <c r="O890" s="129">
        <f t="shared" si="26"/>
        <v>1.845</v>
      </c>
      <c r="P890" s="129">
        <v>209.7</v>
      </c>
      <c r="Q890" s="129">
        <f t="shared" si="27"/>
        <v>95.118319989</v>
      </c>
      <c r="R890" s="131">
        <f>Q890/(O890^2)</f>
        <v>27.942897008394475</v>
      </c>
      <c r="T890" s="129">
        <f>IF(AND($R890&gt;=35,$R890&lt;40),1,0)</f>
        <v>0</v>
      </c>
      <c r="U890" s="129">
        <f>IF($R890&gt;40,1,0)</f>
        <v>0</v>
      </c>
      <c r="V890" s="129">
        <f>E890+T890+U890</f>
        <v>0</v>
      </c>
    </row>
    <row r="891" spans="1:22" x14ac:dyDescent="0.2">
      <c r="A891" s="133">
        <v>10483</v>
      </c>
      <c r="B891" s="134">
        <v>44</v>
      </c>
      <c r="C891" s="134">
        <v>1</v>
      </c>
      <c r="D891" s="134">
        <v>2</v>
      </c>
      <c r="E891" s="134">
        <f>IF(AND($R891&gt;=30,$R891&lt;35),1,0)</f>
        <v>0</v>
      </c>
      <c r="F891" s="137">
        <v>38998.550000000003</v>
      </c>
      <c r="G891" s="32"/>
      <c r="H891" s="32"/>
      <c r="I891" s="134">
        <v>1</v>
      </c>
      <c r="J891" s="135">
        <v>0</v>
      </c>
      <c r="K891" s="135">
        <v>1</v>
      </c>
      <c r="L891" s="135">
        <v>0</v>
      </c>
      <c r="N891" s="134">
        <v>180</v>
      </c>
      <c r="O891" s="134">
        <f t="shared" si="26"/>
        <v>1.8</v>
      </c>
      <c r="P891" s="134">
        <v>182.79999999999998</v>
      </c>
      <c r="Q891" s="134">
        <f t="shared" si="27"/>
        <v>82.916685235999992</v>
      </c>
      <c r="R891" s="136">
        <f>Q891/(O891^2)</f>
        <v>25.591569517283947</v>
      </c>
      <c r="T891" s="134">
        <f>IF(AND($R891&gt;=35,$R891&lt;40),1,0)</f>
        <v>0</v>
      </c>
      <c r="U891" s="134">
        <f>IF($R891&gt;40,1,0)</f>
        <v>0</v>
      </c>
      <c r="V891" s="134">
        <f>E891+T891+U891</f>
        <v>0</v>
      </c>
    </row>
    <row r="892" spans="1:22" x14ac:dyDescent="0.2">
      <c r="A892" s="128">
        <v>10486</v>
      </c>
      <c r="B892" s="129">
        <v>37</v>
      </c>
      <c r="C892" s="129">
        <v>0</v>
      </c>
      <c r="D892" s="129">
        <v>3</v>
      </c>
      <c r="E892" s="129">
        <f>IF(AND($R892&gt;=30,$R892&lt;35),1,0)</f>
        <v>0</v>
      </c>
      <c r="F892" s="132">
        <v>6435.63</v>
      </c>
      <c r="G892" s="32"/>
      <c r="H892" s="32"/>
      <c r="I892" s="129">
        <v>1</v>
      </c>
      <c r="J892" s="130">
        <v>0</v>
      </c>
      <c r="K892" s="130">
        <v>0</v>
      </c>
      <c r="L892" s="130">
        <v>1</v>
      </c>
      <c r="N892" s="129">
        <v>185.7</v>
      </c>
      <c r="O892" s="129">
        <f t="shared" si="26"/>
        <v>1.857</v>
      </c>
      <c r="P892" s="129">
        <v>134.29999999999998</v>
      </c>
      <c r="Q892" s="129">
        <f t="shared" si="27"/>
        <v>60.917455290999996</v>
      </c>
      <c r="R892" s="131">
        <f>Q892/(O892^2)</f>
        <v>17.665175065949938</v>
      </c>
      <c r="T892" s="129">
        <f>IF(AND($R892&gt;=35,$R892&lt;40),1,0)</f>
        <v>0</v>
      </c>
      <c r="U892" s="129">
        <f>IF($R892&gt;40,1,0)</f>
        <v>0</v>
      </c>
      <c r="V892" s="129">
        <f>E892+T892+U892</f>
        <v>0</v>
      </c>
    </row>
    <row r="893" spans="1:22" x14ac:dyDescent="0.2">
      <c r="A893" s="133">
        <v>10488</v>
      </c>
      <c r="B893" s="134">
        <v>36</v>
      </c>
      <c r="C893" s="134">
        <v>1</v>
      </c>
      <c r="D893" s="134">
        <v>2</v>
      </c>
      <c r="E893" s="134">
        <f>IF(AND($R893&gt;=30,$R893&lt;35),1,0)</f>
        <v>1</v>
      </c>
      <c r="F893" s="137">
        <v>38415.480000000003</v>
      </c>
      <c r="G893" s="32"/>
      <c r="H893" s="32"/>
      <c r="I893" s="134">
        <v>1</v>
      </c>
      <c r="J893" s="135">
        <v>0</v>
      </c>
      <c r="K893" s="135">
        <v>1</v>
      </c>
      <c r="L893" s="135">
        <v>0</v>
      </c>
      <c r="N893" s="134">
        <v>174.5</v>
      </c>
      <c r="O893" s="134">
        <f t="shared" si="26"/>
        <v>1.7450000000000001</v>
      </c>
      <c r="P893" s="134">
        <v>201.4</v>
      </c>
      <c r="Q893" s="134">
        <f t="shared" si="27"/>
        <v>91.353503318000008</v>
      </c>
      <c r="R893" s="136">
        <f>Q893/(O893^2)</f>
        <v>30.000904202100145</v>
      </c>
      <c r="T893" s="134">
        <f>IF(AND($R893&gt;=35,$R893&lt;40),1,0)</f>
        <v>0</v>
      </c>
      <c r="U893" s="134">
        <f>IF($R893&gt;40,1,0)</f>
        <v>0</v>
      </c>
      <c r="V893" s="134">
        <f>E893+T893+U893</f>
        <v>1</v>
      </c>
    </row>
    <row r="894" spans="1:22" x14ac:dyDescent="0.2">
      <c r="A894" s="128">
        <v>10490</v>
      </c>
      <c r="B894" s="129">
        <v>61</v>
      </c>
      <c r="C894" s="129">
        <v>0</v>
      </c>
      <c r="D894" s="129">
        <v>0</v>
      </c>
      <c r="E894" s="129">
        <f>IF(AND($R894&gt;=30,$R894&lt;35),1,0)</f>
        <v>1</v>
      </c>
      <c r="F894" s="132">
        <v>12950.08</v>
      </c>
      <c r="G894" s="32"/>
      <c r="H894" s="32"/>
      <c r="I894" s="129">
        <v>1</v>
      </c>
      <c r="J894" s="130">
        <v>0</v>
      </c>
      <c r="K894" s="130">
        <v>0</v>
      </c>
      <c r="L894" s="130">
        <v>0</v>
      </c>
      <c r="N894" s="129">
        <v>156.6</v>
      </c>
      <c r="O894" s="129">
        <f t="shared" si="26"/>
        <v>1.5659999999999998</v>
      </c>
      <c r="P894" s="129">
        <v>184.2</v>
      </c>
      <c r="Q894" s="129">
        <f t="shared" si="27"/>
        <v>83.551714554</v>
      </c>
      <c r="R894" s="131">
        <f>Q894/(O894^2)</f>
        <v>34.069977831114251</v>
      </c>
      <c r="T894" s="129">
        <f>IF(AND($R894&gt;=35,$R894&lt;40),1,0)</f>
        <v>0</v>
      </c>
      <c r="U894" s="129">
        <f>IF($R894&gt;40,1,0)</f>
        <v>0</v>
      </c>
      <c r="V894" s="129">
        <f>E894+T894+U894</f>
        <v>1</v>
      </c>
    </row>
    <row r="895" spans="1:22" x14ac:dyDescent="0.2">
      <c r="A895" s="133">
        <v>10493</v>
      </c>
      <c r="B895" s="134">
        <v>61</v>
      </c>
      <c r="C895" s="134">
        <v>0</v>
      </c>
      <c r="D895" s="134">
        <v>0</v>
      </c>
      <c r="E895" s="134">
        <f>IF(AND($R895&gt;=30,$R895&lt;35),1,0)</f>
        <v>1</v>
      </c>
      <c r="F895" s="137">
        <v>13143.87</v>
      </c>
      <c r="G895" s="32"/>
      <c r="H895" s="32"/>
      <c r="I895" s="134">
        <v>1</v>
      </c>
      <c r="J895" s="135">
        <v>1</v>
      </c>
      <c r="K895" s="135">
        <v>0</v>
      </c>
      <c r="L895" s="135">
        <v>0</v>
      </c>
      <c r="N895" s="134">
        <v>159.19999999999999</v>
      </c>
      <c r="O895" s="134">
        <f t="shared" si="26"/>
        <v>1.5919999999999999</v>
      </c>
      <c r="P895" s="134">
        <v>169.79999999999998</v>
      </c>
      <c r="Q895" s="134">
        <f t="shared" si="27"/>
        <v>77.019984425999994</v>
      </c>
      <c r="R895" s="136">
        <f>Q895/(O895^2)</f>
        <v>30.389062312978211</v>
      </c>
      <c r="T895" s="134">
        <f>IF(AND($R895&gt;=35,$R895&lt;40),1,0)</f>
        <v>0</v>
      </c>
      <c r="U895" s="134">
        <f>IF($R895&gt;40,1,0)</f>
        <v>0</v>
      </c>
      <c r="V895" s="134">
        <f>E895+T895+U895</f>
        <v>1</v>
      </c>
    </row>
    <row r="896" spans="1:22" x14ac:dyDescent="0.2">
      <c r="A896" s="128">
        <v>10495</v>
      </c>
      <c r="B896" s="129">
        <v>24</v>
      </c>
      <c r="C896" s="129">
        <v>0</v>
      </c>
      <c r="D896" s="129">
        <v>1</v>
      </c>
      <c r="E896" s="129">
        <f>IF(AND($R896&gt;=30,$R896&lt;35),1,0)</f>
        <v>1</v>
      </c>
      <c r="F896" s="132">
        <v>12609.89</v>
      </c>
      <c r="G896" s="32"/>
      <c r="H896" s="32"/>
      <c r="I896" s="129">
        <v>1</v>
      </c>
      <c r="J896" s="130">
        <v>0</v>
      </c>
      <c r="K896" s="130">
        <v>0</v>
      </c>
      <c r="L896" s="130">
        <v>0</v>
      </c>
      <c r="N896" s="129">
        <v>157.5</v>
      </c>
      <c r="O896" s="129">
        <f t="shared" si="26"/>
        <v>1.575</v>
      </c>
      <c r="P896" s="129">
        <v>185.2</v>
      </c>
      <c r="Q896" s="129">
        <f t="shared" si="27"/>
        <v>84.005306923999996</v>
      </c>
      <c r="R896" s="131">
        <f>Q896/(O896^2)</f>
        <v>33.864573211992948</v>
      </c>
      <c r="T896" s="129">
        <f>IF(AND($R896&gt;=35,$R896&lt;40),1,0)</f>
        <v>0</v>
      </c>
      <c r="U896" s="129">
        <f>IF($R896&gt;40,1,0)</f>
        <v>0</v>
      </c>
      <c r="V896" s="129">
        <f>E896+T896+U896</f>
        <v>1</v>
      </c>
    </row>
    <row r="897" spans="1:22" x14ac:dyDescent="0.2">
      <c r="A897" s="133">
        <v>10497</v>
      </c>
      <c r="B897" s="134">
        <v>31</v>
      </c>
      <c r="C897" s="134">
        <v>1</v>
      </c>
      <c r="D897" s="134">
        <v>0</v>
      </c>
      <c r="E897" s="134">
        <f>IF(AND($R897&gt;=30,$R897&lt;35),1,0)</f>
        <v>0</v>
      </c>
      <c r="F897" s="137">
        <v>19350.37</v>
      </c>
      <c r="G897" s="32"/>
      <c r="H897" s="32"/>
      <c r="I897" s="134">
        <v>1</v>
      </c>
      <c r="J897" s="135">
        <v>0</v>
      </c>
      <c r="K897" s="135">
        <v>0</v>
      </c>
      <c r="L897" s="135">
        <v>1</v>
      </c>
      <c r="N897" s="134">
        <v>172.4</v>
      </c>
      <c r="O897" s="134">
        <f t="shared" si="26"/>
        <v>1.724</v>
      </c>
      <c r="P897" s="134">
        <v>162.4</v>
      </c>
      <c r="Q897" s="134">
        <f t="shared" si="27"/>
        <v>73.663400888000012</v>
      </c>
      <c r="R897" s="136">
        <f>Q897/(O897^2)</f>
        <v>24.784333393446424</v>
      </c>
      <c r="T897" s="134">
        <f>IF(AND($R897&gt;=35,$R897&lt;40),1,0)</f>
        <v>0</v>
      </c>
      <c r="U897" s="134">
        <f>IF($R897&gt;40,1,0)</f>
        <v>0</v>
      </c>
      <c r="V897" s="134">
        <f>E897+T897+U897</f>
        <v>0</v>
      </c>
    </row>
    <row r="898" spans="1:22" x14ac:dyDescent="0.2">
      <c r="A898" s="128">
        <v>10499</v>
      </c>
      <c r="B898" s="129">
        <v>29</v>
      </c>
      <c r="C898" s="129">
        <v>0</v>
      </c>
      <c r="D898" s="129">
        <v>2</v>
      </c>
      <c r="E898" s="129">
        <f>IF(AND($R898&gt;=30,$R898&lt;35),1,0)</f>
        <v>0</v>
      </c>
      <c r="F898" s="132">
        <v>4058.1200000000003</v>
      </c>
      <c r="G898" s="32"/>
      <c r="H898" s="32"/>
      <c r="I898" s="129">
        <v>1</v>
      </c>
      <c r="J898" s="130">
        <v>0</v>
      </c>
      <c r="K898" s="130">
        <v>0</v>
      </c>
      <c r="L898" s="130">
        <v>1</v>
      </c>
      <c r="N898" s="129">
        <v>172.5</v>
      </c>
      <c r="O898" s="129">
        <f t="shared" ref="O898:O961" si="28">N898/100</f>
        <v>1.7250000000000001</v>
      </c>
      <c r="P898" s="129">
        <v>185.6</v>
      </c>
      <c r="Q898" s="129">
        <f t="shared" ref="Q898:Q961" si="29">P898*0.45359237</f>
        <v>84.186743872000008</v>
      </c>
      <c r="R898" s="131">
        <f>Q898/(O898^2)</f>
        <v>28.292121444066371</v>
      </c>
      <c r="T898" s="129">
        <f>IF(AND($R898&gt;=35,$R898&lt;40),1,0)</f>
        <v>0</v>
      </c>
      <c r="U898" s="129">
        <f>IF($R898&gt;40,1,0)</f>
        <v>0</v>
      </c>
      <c r="V898" s="129">
        <f>E898+T898+U898</f>
        <v>0</v>
      </c>
    </row>
    <row r="899" spans="1:22" x14ac:dyDescent="0.2">
      <c r="A899" s="133">
        <v>10500</v>
      </c>
      <c r="B899" s="134">
        <v>26</v>
      </c>
      <c r="C899" s="134">
        <v>0</v>
      </c>
      <c r="D899" s="134">
        <v>2</v>
      </c>
      <c r="E899" s="134">
        <f>IF(AND($R899&gt;=30,$R899&lt;35),1,0)</f>
        <v>0</v>
      </c>
      <c r="F899" s="137">
        <v>3877.3100000000004</v>
      </c>
      <c r="G899" s="32"/>
      <c r="H899" s="32"/>
      <c r="I899" s="134">
        <v>1</v>
      </c>
      <c r="J899" s="135">
        <v>0</v>
      </c>
      <c r="K899" s="135">
        <v>0</v>
      </c>
      <c r="L899" s="135">
        <v>0</v>
      </c>
      <c r="N899" s="134">
        <v>167.5</v>
      </c>
      <c r="O899" s="134">
        <f t="shared" si="28"/>
        <v>1.675</v>
      </c>
      <c r="P899" s="134">
        <v>142.29999999999998</v>
      </c>
      <c r="Q899" s="134">
        <f t="shared" si="29"/>
        <v>64.546194250999989</v>
      </c>
      <c r="R899" s="136">
        <f>Q899/(O899^2)</f>
        <v>23.005994832167517</v>
      </c>
      <c r="T899" s="134">
        <f>IF(AND($R899&gt;=35,$R899&lt;40),1,0)</f>
        <v>0</v>
      </c>
      <c r="U899" s="134">
        <f>IF($R899&gt;40,1,0)</f>
        <v>0</v>
      </c>
      <c r="V899" s="134">
        <f>E899+T899+U899</f>
        <v>0</v>
      </c>
    </row>
    <row r="900" spans="1:22" x14ac:dyDescent="0.2">
      <c r="A900" s="128">
        <v>10501</v>
      </c>
      <c r="B900" s="129">
        <v>20</v>
      </c>
      <c r="C900" s="129">
        <v>0</v>
      </c>
      <c r="D900" s="129">
        <v>1</v>
      </c>
      <c r="E900" s="129">
        <f>IF(AND($R900&gt;=30,$R900&lt;35),1,0)</f>
        <v>0</v>
      </c>
      <c r="F900" s="132">
        <v>2362.23</v>
      </c>
      <c r="G900" s="32"/>
      <c r="H900" s="32"/>
      <c r="I900" s="129">
        <v>1</v>
      </c>
      <c r="J900" s="130">
        <v>0</v>
      </c>
      <c r="K900" s="130">
        <v>0</v>
      </c>
      <c r="L900" s="130">
        <v>0</v>
      </c>
      <c r="N900" s="129">
        <v>163</v>
      </c>
      <c r="O900" s="129">
        <f t="shared" si="28"/>
        <v>1.63</v>
      </c>
      <c r="P900" s="129">
        <v>161</v>
      </c>
      <c r="Q900" s="129">
        <f t="shared" si="29"/>
        <v>73.028371570000004</v>
      </c>
      <c r="R900" s="131">
        <f>Q900/(O900^2)</f>
        <v>27.486307941586062</v>
      </c>
      <c r="T900" s="129">
        <f>IF(AND($R900&gt;=35,$R900&lt;40),1,0)</f>
        <v>0</v>
      </c>
      <c r="U900" s="129">
        <f>IF($R900&gt;40,1,0)</f>
        <v>0</v>
      </c>
      <c r="V900" s="129">
        <f>E900+T900+U900</f>
        <v>0</v>
      </c>
    </row>
    <row r="901" spans="1:22" x14ac:dyDescent="0.2">
      <c r="A901" s="133">
        <v>10502</v>
      </c>
      <c r="B901" s="134">
        <v>63</v>
      </c>
      <c r="C901" s="134">
        <v>0</v>
      </c>
      <c r="D901" s="134">
        <v>3</v>
      </c>
      <c r="E901" s="134">
        <f>IF(AND($R901&gt;=30,$R901&lt;35),1,0)</f>
        <v>0</v>
      </c>
      <c r="F901" s="137">
        <v>15161.54</v>
      </c>
      <c r="G901" s="32"/>
      <c r="H901" s="32"/>
      <c r="I901" s="134">
        <v>1</v>
      </c>
      <c r="J901" s="135">
        <v>0</v>
      </c>
      <c r="K901" s="135">
        <v>0</v>
      </c>
      <c r="L901" s="135">
        <v>1</v>
      </c>
      <c r="N901" s="134">
        <v>167.6</v>
      </c>
      <c r="O901" s="134">
        <f t="shared" si="28"/>
        <v>1.6759999999999999</v>
      </c>
      <c r="P901" s="134">
        <v>125.3</v>
      </c>
      <c r="Q901" s="134">
        <f t="shared" si="29"/>
        <v>56.835123961000001</v>
      </c>
      <c r="R901" s="136">
        <f>Q901/(O901^2)</f>
        <v>20.233396070667744</v>
      </c>
      <c r="T901" s="134">
        <f>IF(AND($R901&gt;=35,$R901&lt;40),1,0)</f>
        <v>0</v>
      </c>
      <c r="U901" s="134">
        <f>IF($R901&gt;40,1,0)</f>
        <v>0</v>
      </c>
      <c r="V901" s="134">
        <f>E901+T901+U901</f>
        <v>0</v>
      </c>
    </row>
    <row r="902" spans="1:22" x14ac:dyDescent="0.2">
      <c r="A902" s="128">
        <v>10503</v>
      </c>
      <c r="B902" s="129">
        <v>54</v>
      </c>
      <c r="C902" s="129">
        <v>0</v>
      </c>
      <c r="D902" s="129">
        <v>1</v>
      </c>
      <c r="E902" s="129">
        <f>IF(AND($R902&gt;=30,$R902&lt;35),1,0)</f>
        <v>0</v>
      </c>
      <c r="F902" s="132">
        <v>10825.26</v>
      </c>
      <c r="G902" s="32"/>
      <c r="H902" s="32"/>
      <c r="I902" s="129">
        <v>1</v>
      </c>
      <c r="J902" s="130">
        <v>0</v>
      </c>
      <c r="K902" s="130">
        <v>0</v>
      </c>
      <c r="L902" s="130">
        <v>0</v>
      </c>
      <c r="N902" s="129">
        <v>150.79999999999998</v>
      </c>
      <c r="O902" s="129">
        <f t="shared" si="28"/>
        <v>1.5079999999999998</v>
      </c>
      <c r="P902" s="129">
        <v>145.4</v>
      </c>
      <c r="Q902" s="129">
        <f t="shared" si="29"/>
        <v>65.952330598000003</v>
      </c>
      <c r="R902" s="131">
        <f>Q902/(O902^2)</f>
        <v>29.001967665817684</v>
      </c>
      <c r="T902" s="129">
        <f>IF(AND($R902&gt;=35,$R902&lt;40),1,0)</f>
        <v>0</v>
      </c>
      <c r="U902" s="129">
        <f>IF($R902&gt;40,1,0)</f>
        <v>0</v>
      </c>
      <c r="V902" s="129">
        <f>E902+T902+U902</f>
        <v>0</v>
      </c>
    </row>
    <row r="903" spans="1:22" x14ac:dyDescent="0.2">
      <c r="A903" s="133">
        <v>10507</v>
      </c>
      <c r="B903" s="134">
        <v>62</v>
      </c>
      <c r="C903" s="134">
        <v>0</v>
      </c>
      <c r="D903" s="134">
        <v>0</v>
      </c>
      <c r="E903" s="134">
        <f>IF(AND($R903&gt;=30,$R903&lt;35),1,0)</f>
        <v>0</v>
      </c>
      <c r="F903" s="137">
        <v>12957.12</v>
      </c>
      <c r="G903" s="32"/>
      <c r="H903" s="32"/>
      <c r="I903" s="134">
        <v>1</v>
      </c>
      <c r="J903" s="135">
        <v>0</v>
      </c>
      <c r="K903" s="135">
        <v>1</v>
      </c>
      <c r="L903" s="135">
        <v>0</v>
      </c>
      <c r="N903" s="134">
        <v>180.6</v>
      </c>
      <c r="O903" s="134">
        <f t="shared" si="28"/>
        <v>1.806</v>
      </c>
      <c r="P903" s="134">
        <v>176.79999999999998</v>
      </c>
      <c r="Q903" s="134">
        <f t="shared" si="29"/>
        <v>80.195131015999991</v>
      </c>
      <c r="R903" s="136">
        <f>Q903/(O903^2)</f>
        <v>24.587394490372311</v>
      </c>
      <c r="T903" s="134">
        <f>IF(AND($R903&gt;=35,$R903&lt;40),1,0)</f>
        <v>0</v>
      </c>
      <c r="U903" s="134">
        <f>IF($R903&gt;40,1,0)</f>
        <v>0</v>
      </c>
      <c r="V903" s="134">
        <f>E903+T903+U903</f>
        <v>0</v>
      </c>
    </row>
    <row r="904" spans="1:22" x14ac:dyDescent="0.2">
      <c r="A904" s="128">
        <v>10508</v>
      </c>
      <c r="B904" s="129">
        <v>39</v>
      </c>
      <c r="C904" s="129">
        <v>0</v>
      </c>
      <c r="D904" s="129">
        <v>0</v>
      </c>
      <c r="E904" s="129">
        <f>IF(AND($R904&gt;=30,$R904&lt;35),1,0)</f>
        <v>0</v>
      </c>
      <c r="F904" s="132">
        <v>5757.42</v>
      </c>
      <c r="G904" s="32"/>
      <c r="H904" s="32"/>
      <c r="I904" s="129">
        <v>1</v>
      </c>
      <c r="J904" s="130">
        <v>1</v>
      </c>
      <c r="K904" s="130">
        <v>0</v>
      </c>
      <c r="L904" s="130">
        <v>0</v>
      </c>
      <c r="N904" s="129">
        <v>154.9</v>
      </c>
      <c r="O904" s="129">
        <f t="shared" si="28"/>
        <v>1.5490000000000002</v>
      </c>
      <c r="P904" s="129">
        <v>193.29999999999998</v>
      </c>
      <c r="Q904" s="129">
        <f t="shared" si="29"/>
        <v>87.679405121000002</v>
      </c>
      <c r="R904" s="131">
        <f>Q904/(O904^2)</f>
        <v>36.5422057926124</v>
      </c>
      <c r="T904" s="129">
        <f>IF(AND($R904&gt;=35,$R904&lt;40),1,0)</f>
        <v>1</v>
      </c>
      <c r="U904" s="129">
        <f>IF($R904&gt;40,1,0)</f>
        <v>0</v>
      </c>
      <c r="V904" s="129">
        <f>E904+T904+U904</f>
        <v>1</v>
      </c>
    </row>
    <row r="905" spans="1:22" x14ac:dyDescent="0.2">
      <c r="A905" s="133">
        <v>10509</v>
      </c>
      <c r="B905" s="134">
        <v>45</v>
      </c>
      <c r="C905" s="134">
        <v>1</v>
      </c>
      <c r="D905" s="134">
        <v>2</v>
      </c>
      <c r="E905" s="134">
        <f>IF(AND($R905&gt;=30,$R905&lt;35),1,0)</f>
        <v>1</v>
      </c>
      <c r="F905" s="137">
        <v>21098.559999999998</v>
      </c>
      <c r="G905" s="32"/>
      <c r="H905" s="32"/>
      <c r="I905" s="134">
        <v>1</v>
      </c>
      <c r="J905" s="135">
        <v>0</v>
      </c>
      <c r="K905" s="135">
        <v>0</v>
      </c>
      <c r="L905" s="135">
        <v>0</v>
      </c>
      <c r="N905" s="134">
        <v>191.1</v>
      </c>
      <c r="O905" s="134">
        <f t="shared" si="28"/>
        <v>1.911</v>
      </c>
      <c r="P905" s="134">
        <v>266.40000000000003</v>
      </c>
      <c r="Q905" s="134">
        <f t="shared" si="29"/>
        <v>120.83700736800002</v>
      </c>
      <c r="R905" s="136">
        <f>Q905/(O905^2)</f>
        <v>33.088614832577157</v>
      </c>
      <c r="T905" s="134">
        <f>IF(AND($R905&gt;=35,$R905&lt;40),1,0)</f>
        <v>0</v>
      </c>
      <c r="U905" s="134">
        <f>IF($R905&gt;40,1,0)</f>
        <v>0</v>
      </c>
      <c r="V905" s="134">
        <f>E905+T905+U905</f>
        <v>1</v>
      </c>
    </row>
    <row r="906" spans="1:22" x14ac:dyDescent="0.2">
      <c r="A906" s="128">
        <v>10511</v>
      </c>
      <c r="B906" s="129">
        <v>19</v>
      </c>
      <c r="C906" s="129">
        <v>0</v>
      </c>
      <c r="D906" s="129">
        <v>0</v>
      </c>
      <c r="E906" s="129">
        <f>IF(AND($R906&gt;=30,$R906&lt;35),1,0)</f>
        <v>0</v>
      </c>
      <c r="F906" s="132">
        <v>1242.26</v>
      </c>
      <c r="G906" s="32"/>
      <c r="H906" s="32"/>
      <c r="I906" s="129">
        <v>1</v>
      </c>
      <c r="J906" s="130">
        <v>0</v>
      </c>
      <c r="K906" s="130">
        <v>1</v>
      </c>
      <c r="L906" s="130">
        <v>0</v>
      </c>
      <c r="N906" s="129">
        <v>176.9</v>
      </c>
      <c r="O906" s="129">
        <f t="shared" si="28"/>
        <v>1.7690000000000001</v>
      </c>
      <c r="P906" s="129">
        <v>163.9</v>
      </c>
      <c r="Q906" s="129">
        <f t="shared" si="29"/>
        <v>74.343789443000006</v>
      </c>
      <c r="R906" s="131">
        <f>Q906/(O906^2)</f>
        <v>23.756859449261366</v>
      </c>
      <c r="T906" s="129">
        <f>IF(AND($R906&gt;=35,$R906&lt;40),1,0)</f>
        <v>0</v>
      </c>
      <c r="U906" s="129">
        <f>IF($R906&gt;40,1,0)</f>
        <v>0</v>
      </c>
      <c r="V906" s="129">
        <f>E906+T906+U906</f>
        <v>0</v>
      </c>
    </row>
    <row r="907" spans="1:22" x14ac:dyDescent="0.2">
      <c r="A907" s="133">
        <v>10512</v>
      </c>
      <c r="B907" s="134">
        <v>18</v>
      </c>
      <c r="C907" s="134">
        <v>0</v>
      </c>
      <c r="D907" s="134">
        <v>0</v>
      </c>
      <c r="E907" s="134">
        <f>IF(AND($R907&gt;=30,$R907&lt;35),1,0)</f>
        <v>0</v>
      </c>
      <c r="F907" s="137">
        <v>1137.47</v>
      </c>
      <c r="G907" s="32"/>
      <c r="H907" s="32"/>
      <c r="I907" s="134">
        <v>1</v>
      </c>
      <c r="J907" s="135">
        <v>0</v>
      </c>
      <c r="K907" s="135">
        <v>0</v>
      </c>
      <c r="L907" s="135">
        <v>1</v>
      </c>
      <c r="N907" s="134">
        <v>174.79999999999998</v>
      </c>
      <c r="O907" s="134">
        <f t="shared" si="28"/>
        <v>1.7479999999999998</v>
      </c>
      <c r="P907" s="134">
        <v>160.5</v>
      </c>
      <c r="Q907" s="134">
        <f t="shared" si="29"/>
        <v>72.801575385000007</v>
      </c>
      <c r="R907" s="136">
        <f>Q907/(O907^2)</f>
        <v>23.826372141879059</v>
      </c>
      <c r="T907" s="134">
        <f>IF(AND($R907&gt;=35,$R907&lt;40),1,0)</f>
        <v>0</v>
      </c>
      <c r="U907" s="134">
        <f>IF($R907&gt;40,1,0)</f>
        <v>0</v>
      </c>
      <c r="V907" s="134">
        <f>E907+T907+U907</f>
        <v>0</v>
      </c>
    </row>
    <row r="908" spans="1:22" x14ac:dyDescent="0.2">
      <c r="A908" s="128">
        <v>10513</v>
      </c>
      <c r="B908" s="129">
        <v>38</v>
      </c>
      <c r="C908" s="129">
        <v>0</v>
      </c>
      <c r="D908" s="129">
        <v>2</v>
      </c>
      <c r="E908" s="129">
        <f>IF(AND($R908&gt;=30,$R908&lt;35),1,0)</f>
        <v>0</v>
      </c>
      <c r="F908" s="132">
        <v>6082.41</v>
      </c>
      <c r="G908" s="32"/>
      <c r="H908" s="32"/>
      <c r="I908" s="129">
        <v>1</v>
      </c>
      <c r="J908" s="130">
        <v>0</v>
      </c>
      <c r="K908" s="130">
        <v>1</v>
      </c>
      <c r="L908" s="130">
        <v>0</v>
      </c>
      <c r="N908" s="129">
        <v>168.5</v>
      </c>
      <c r="O908" s="129">
        <f t="shared" si="28"/>
        <v>1.6850000000000001</v>
      </c>
      <c r="P908" s="129">
        <v>221.1</v>
      </c>
      <c r="Q908" s="129">
        <f t="shared" si="29"/>
        <v>100.28927300700001</v>
      </c>
      <c r="R908" s="131">
        <f>Q908/(O908^2)</f>
        <v>35.322763432626857</v>
      </c>
      <c r="T908" s="129">
        <f>IF(AND($R908&gt;=35,$R908&lt;40),1,0)</f>
        <v>1</v>
      </c>
      <c r="U908" s="129">
        <f>IF($R908&gt;40,1,0)</f>
        <v>0</v>
      </c>
      <c r="V908" s="129">
        <f>E908+T908+U908</f>
        <v>1</v>
      </c>
    </row>
    <row r="909" spans="1:22" x14ac:dyDescent="0.2">
      <c r="A909" s="133">
        <v>10514</v>
      </c>
      <c r="B909" s="134">
        <v>18</v>
      </c>
      <c r="C909" s="134">
        <v>0</v>
      </c>
      <c r="D909" s="134">
        <v>0</v>
      </c>
      <c r="E909" s="134">
        <f>IF(AND($R909&gt;=30,$R909&lt;35),1,0)</f>
        <v>0</v>
      </c>
      <c r="F909" s="137">
        <v>1121.8799999999999</v>
      </c>
      <c r="G909" s="32"/>
      <c r="H909" s="32"/>
      <c r="I909" s="134">
        <v>1</v>
      </c>
      <c r="J909" s="135">
        <v>0</v>
      </c>
      <c r="K909" s="135">
        <v>0</v>
      </c>
      <c r="L909" s="135">
        <v>1</v>
      </c>
      <c r="N909" s="134">
        <v>163.6</v>
      </c>
      <c r="O909" s="134">
        <f t="shared" si="28"/>
        <v>1.6359999999999999</v>
      </c>
      <c r="P909" s="134">
        <v>229.6</v>
      </c>
      <c r="Q909" s="134">
        <f t="shared" si="29"/>
        <v>104.144808152</v>
      </c>
      <c r="R909" s="136">
        <f>Q909/(O909^2)</f>
        <v>38.910877562305345</v>
      </c>
      <c r="T909" s="134">
        <f>IF(AND($R909&gt;=35,$R909&lt;40),1,0)</f>
        <v>1</v>
      </c>
      <c r="U909" s="134">
        <f>IF($R909&gt;40,1,0)</f>
        <v>0</v>
      </c>
      <c r="V909" s="134">
        <f>E909+T909+U909</f>
        <v>1</v>
      </c>
    </row>
    <row r="910" spans="1:22" x14ac:dyDescent="0.2">
      <c r="A910" s="128">
        <v>10515</v>
      </c>
      <c r="B910" s="129">
        <v>19</v>
      </c>
      <c r="C910" s="129">
        <v>0</v>
      </c>
      <c r="D910" s="129">
        <v>0</v>
      </c>
      <c r="E910" s="129">
        <f>IF(AND($R910&gt;=30,$R910&lt;35),1,0)</f>
        <v>0</v>
      </c>
      <c r="F910" s="132">
        <v>1241.57</v>
      </c>
      <c r="G910" s="32"/>
      <c r="H910" s="32"/>
      <c r="I910" s="129">
        <v>1</v>
      </c>
      <c r="J910" s="130">
        <v>0</v>
      </c>
      <c r="K910" s="130">
        <v>1</v>
      </c>
      <c r="L910" s="130">
        <v>0</v>
      </c>
      <c r="N910" s="129">
        <v>176.4</v>
      </c>
      <c r="O910" s="129">
        <f t="shared" si="28"/>
        <v>1.764</v>
      </c>
      <c r="P910" s="129">
        <v>155.69999999999999</v>
      </c>
      <c r="Q910" s="129">
        <f t="shared" si="29"/>
        <v>70.624332009</v>
      </c>
      <c r="R910" s="131">
        <f>Q910/(O910^2)</f>
        <v>22.696411220440556</v>
      </c>
      <c r="T910" s="129">
        <f>IF(AND($R910&gt;=35,$R910&lt;40),1,0)</f>
        <v>0</v>
      </c>
      <c r="U910" s="129">
        <f>IF($R910&gt;40,1,0)</f>
        <v>0</v>
      </c>
      <c r="V910" s="129">
        <f>E910+T910+U910</f>
        <v>0</v>
      </c>
    </row>
    <row r="911" spans="1:22" x14ac:dyDescent="0.2">
      <c r="A911" s="133">
        <v>10517</v>
      </c>
      <c r="B911" s="134">
        <v>61</v>
      </c>
      <c r="C911" s="134">
        <v>1</v>
      </c>
      <c r="D911" s="134">
        <v>0</v>
      </c>
      <c r="E911" s="134">
        <f>IF(AND($R911&gt;=30,$R911&lt;35),1,0)</f>
        <v>0</v>
      </c>
      <c r="F911" s="137">
        <v>46599.11</v>
      </c>
      <c r="G911" s="32"/>
      <c r="H911" s="32"/>
      <c r="I911" s="134">
        <v>1</v>
      </c>
      <c r="J911" s="135">
        <v>0</v>
      </c>
      <c r="K911" s="135">
        <v>0</v>
      </c>
      <c r="L911" s="135">
        <v>1</v>
      </c>
      <c r="N911" s="134">
        <v>167.79999999999998</v>
      </c>
      <c r="O911" s="134">
        <f t="shared" si="28"/>
        <v>1.6779999999999999</v>
      </c>
      <c r="P911" s="134">
        <v>251.6</v>
      </c>
      <c r="Q911" s="134">
        <f t="shared" si="29"/>
        <v>114.123840292</v>
      </c>
      <c r="R911" s="136">
        <f>Q911/(O911^2)</f>
        <v>40.531480198772307</v>
      </c>
      <c r="T911" s="134">
        <f>IF(AND($R911&gt;=35,$R911&lt;40),1,0)</f>
        <v>0</v>
      </c>
      <c r="U911" s="134">
        <f>IF($R911&gt;40,1,0)</f>
        <v>1</v>
      </c>
      <c r="V911" s="134">
        <f>E911+T911+U911</f>
        <v>1</v>
      </c>
    </row>
    <row r="912" spans="1:22" x14ac:dyDescent="0.2">
      <c r="A912" s="128">
        <v>10518</v>
      </c>
      <c r="B912" s="129">
        <v>43</v>
      </c>
      <c r="C912" s="129">
        <v>0</v>
      </c>
      <c r="D912" s="129">
        <v>1</v>
      </c>
      <c r="E912" s="129">
        <f>IF(AND($R912&gt;=30,$R912&lt;35),1,0)</f>
        <v>0</v>
      </c>
      <c r="F912" s="132">
        <v>6849.0300000000007</v>
      </c>
      <c r="G912" s="32"/>
      <c r="H912" s="32"/>
      <c r="I912" s="129">
        <v>1</v>
      </c>
      <c r="J912" s="130">
        <v>0</v>
      </c>
      <c r="K912" s="130">
        <v>1</v>
      </c>
      <c r="L912" s="130">
        <v>0</v>
      </c>
      <c r="N912" s="129">
        <v>181.79999999999998</v>
      </c>
      <c r="O912" s="129">
        <f t="shared" si="28"/>
        <v>1.8179999999999998</v>
      </c>
      <c r="P912" s="129">
        <v>177.1</v>
      </c>
      <c r="Q912" s="129">
        <f t="shared" si="29"/>
        <v>80.331208727000003</v>
      </c>
      <c r="R912" s="131">
        <f>Q912/(O912^2)</f>
        <v>24.305051407148422</v>
      </c>
      <c r="T912" s="129">
        <f>IF(AND($R912&gt;=35,$R912&lt;40),1,0)</f>
        <v>0</v>
      </c>
      <c r="U912" s="129">
        <f>IF($R912&gt;40,1,0)</f>
        <v>0</v>
      </c>
      <c r="V912" s="129">
        <f>E912+T912+U912</f>
        <v>0</v>
      </c>
    </row>
    <row r="913" spans="1:22" x14ac:dyDescent="0.2">
      <c r="A913" s="133">
        <v>10521</v>
      </c>
      <c r="B913" s="134">
        <v>30</v>
      </c>
      <c r="C913" s="134">
        <v>0</v>
      </c>
      <c r="D913" s="134">
        <v>3</v>
      </c>
      <c r="E913" s="134">
        <f>IF(AND($R913&gt;=30,$R913&lt;35),1,0)</f>
        <v>0</v>
      </c>
      <c r="F913" s="137">
        <v>4837.59</v>
      </c>
      <c r="G913" s="32"/>
      <c r="H913" s="32"/>
      <c r="I913" s="134">
        <v>1</v>
      </c>
      <c r="J913" s="135">
        <v>0</v>
      </c>
      <c r="K913" s="135">
        <v>0</v>
      </c>
      <c r="L913" s="135">
        <v>1</v>
      </c>
      <c r="N913" s="134">
        <v>160.9</v>
      </c>
      <c r="O913" s="134">
        <f t="shared" si="28"/>
        <v>1.609</v>
      </c>
      <c r="P913" s="134">
        <v>217.1</v>
      </c>
      <c r="Q913" s="134">
        <f t="shared" si="29"/>
        <v>98.474903527000009</v>
      </c>
      <c r="R913" s="136">
        <f>Q913/(O913^2)</f>
        <v>38.037632292484673</v>
      </c>
      <c r="T913" s="134">
        <f>IF(AND($R913&gt;=35,$R913&lt;40),1,0)</f>
        <v>1</v>
      </c>
      <c r="U913" s="134">
        <f>IF($R913&gt;40,1,0)</f>
        <v>0</v>
      </c>
      <c r="V913" s="134">
        <f>E913+T913+U913</f>
        <v>1</v>
      </c>
    </row>
    <row r="914" spans="1:22" x14ac:dyDescent="0.2">
      <c r="A914" s="128">
        <v>10524</v>
      </c>
      <c r="B914" s="129">
        <v>44</v>
      </c>
      <c r="C914" s="129">
        <v>0</v>
      </c>
      <c r="D914" s="129">
        <v>2</v>
      </c>
      <c r="E914" s="129">
        <f>IF(AND($R914&gt;=30,$R914&lt;35),1,0)</f>
        <v>0</v>
      </c>
      <c r="F914" s="132">
        <v>7740.34</v>
      </c>
      <c r="G914" s="32"/>
      <c r="H914" s="32"/>
      <c r="I914" s="129">
        <v>1</v>
      </c>
      <c r="J914" s="130">
        <v>0</v>
      </c>
      <c r="K914" s="130">
        <v>1</v>
      </c>
      <c r="L914" s="130">
        <v>0</v>
      </c>
      <c r="N914" s="129">
        <v>181.7</v>
      </c>
      <c r="O914" s="129">
        <f t="shared" si="28"/>
        <v>1.8169999999999999</v>
      </c>
      <c r="P914" s="129">
        <v>284.90000000000003</v>
      </c>
      <c r="Q914" s="129">
        <f t="shared" si="29"/>
        <v>129.22846621300002</v>
      </c>
      <c r="R914" s="131">
        <f>Q914/(O914^2)</f>
        <v>39.142479715364807</v>
      </c>
      <c r="T914" s="129">
        <f>IF(AND($R914&gt;=35,$R914&lt;40),1,0)</f>
        <v>1</v>
      </c>
      <c r="U914" s="129">
        <f>IF($R914&gt;40,1,0)</f>
        <v>0</v>
      </c>
      <c r="V914" s="129">
        <f>E914+T914+U914</f>
        <v>1</v>
      </c>
    </row>
    <row r="915" spans="1:22" x14ac:dyDescent="0.2">
      <c r="A915" s="133">
        <v>10525</v>
      </c>
      <c r="B915" s="134">
        <v>21</v>
      </c>
      <c r="C915" s="134">
        <v>0</v>
      </c>
      <c r="D915" s="134">
        <v>0</v>
      </c>
      <c r="E915" s="134">
        <f>IF(AND($R915&gt;=30,$R915&lt;35),1,0)</f>
        <v>1</v>
      </c>
      <c r="F915" s="137">
        <v>1917.32</v>
      </c>
      <c r="G915" s="32"/>
      <c r="H915" s="32"/>
      <c r="I915" s="134">
        <v>1</v>
      </c>
      <c r="J915" s="135">
        <v>0</v>
      </c>
      <c r="K915" s="135">
        <v>0</v>
      </c>
      <c r="L915" s="135">
        <v>0</v>
      </c>
      <c r="N915" s="134">
        <v>149.79999999999998</v>
      </c>
      <c r="O915" s="134">
        <f t="shared" si="28"/>
        <v>1.4979999999999998</v>
      </c>
      <c r="P915" s="134">
        <v>163.6</v>
      </c>
      <c r="Q915" s="134">
        <f t="shared" si="29"/>
        <v>74.207711732000007</v>
      </c>
      <c r="R915" s="136">
        <f>Q915/(O915^2)</f>
        <v>33.069331307787344</v>
      </c>
      <c r="T915" s="134">
        <f>IF(AND($R915&gt;=35,$R915&lt;40),1,0)</f>
        <v>0</v>
      </c>
      <c r="U915" s="134">
        <f>IF($R915&gt;40,1,0)</f>
        <v>0</v>
      </c>
      <c r="V915" s="134">
        <f>E915+T915+U915</f>
        <v>1</v>
      </c>
    </row>
    <row r="916" spans="1:22" x14ac:dyDescent="0.2">
      <c r="A916" s="128">
        <v>10530</v>
      </c>
      <c r="B916" s="129">
        <v>47</v>
      </c>
      <c r="C916" s="129">
        <v>1</v>
      </c>
      <c r="D916" s="129">
        <v>2</v>
      </c>
      <c r="E916" s="129">
        <f>IF(AND($R916&gt;=30,$R916&lt;35),1,0)</f>
        <v>1</v>
      </c>
      <c r="F916" s="132">
        <v>44202.66</v>
      </c>
      <c r="G916" s="32"/>
      <c r="H916" s="32"/>
      <c r="I916" s="129">
        <v>1</v>
      </c>
      <c r="J916" s="130">
        <v>0</v>
      </c>
      <c r="K916" s="130">
        <v>0</v>
      </c>
      <c r="L916" s="130">
        <v>1</v>
      </c>
      <c r="N916" s="129">
        <v>185</v>
      </c>
      <c r="O916" s="129">
        <f t="shared" si="28"/>
        <v>1.85</v>
      </c>
      <c r="P916" s="129">
        <v>228.2</v>
      </c>
      <c r="Q916" s="129">
        <f t="shared" si="29"/>
        <v>103.509778834</v>
      </c>
      <c r="R916" s="131">
        <f>Q916/(O916^2)</f>
        <v>30.243909082249814</v>
      </c>
      <c r="T916" s="129">
        <f>IF(AND($R916&gt;=35,$R916&lt;40),1,0)</f>
        <v>0</v>
      </c>
      <c r="U916" s="129">
        <f>IF($R916&gt;40,1,0)</f>
        <v>0</v>
      </c>
      <c r="V916" s="129">
        <f>E916+T916+U916</f>
        <v>1</v>
      </c>
    </row>
    <row r="917" spans="1:22" x14ac:dyDescent="0.2">
      <c r="A917" s="133">
        <v>10531</v>
      </c>
      <c r="B917" s="134">
        <v>18</v>
      </c>
      <c r="C917" s="134">
        <v>0</v>
      </c>
      <c r="D917" s="134">
        <v>0</v>
      </c>
      <c r="E917" s="134">
        <f>IF(AND($R917&gt;=30,$R917&lt;35),1,0)</f>
        <v>0</v>
      </c>
      <c r="F917" s="137">
        <v>1705.6299999999999</v>
      </c>
      <c r="G917" s="32"/>
      <c r="H917" s="32"/>
      <c r="I917" s="134">
        <v>1</v>
      </c>
      <c r="J917" s="135">
        <v>1</v>
      </c>
      <c r="K917" s="135">
        <v>0</v>
      </c>
      <c r="L917" s="135">
        <v>0</v>
      </c>
      <c r="N917" s="134">
        <v>145.9</v>
      </c>
      <c r="O917" s="134">
        <f t="shared" si="28"/>
        <v>1.4590000000000001</v>
      </c>
      <c r="P917" s="134">
        <v>130.19999999999999</v>
      </c>
      <c r="Q917" s="134">
        <f t="shared" si="29"/>
        <v>59.057726574</v>
      </c>
      <c r="R917" s="136">
        <f>Q917/(O917^2)</f>
        <v>27.743812517704622</v>
      </c>
      <c r="T917" s="134">
        <f>IF(AND($R917&gt;=35,$R917&lt;40),1,0)</f>
        <v>0</v>
      </c>
      <c r="U917" s="134">
        <f>IF($R917&gt;40,1,0)</f>
        <v>0</v>
      </c>
      <c r="V917" s="134">
        <f>E917+T917+U917</f>
        <v>0</v>
      </c>
    </row>
    <row r="918" spans="1:22" x14ac:dyDescent="0.2">
      <c r="A918" s="128">
        <v>10532</v>
      </c>
      <c r="B918" s="129">
        <v>58</v>
      </c>
      <c r="C918" s="129">
        <v>0</v>
      </c>
      <c r="D918" s="129">
        <v>0</v>
      </c>
      <c r="E918" s="129">
        <f>IF(AND($R918&gt;=30,$R918&lt;35),1,0)</f>
        <v>0</v>
      </c>
      <c r="F918" s="132">
        <v>11345.52</v>
      </c>
      <c r="G918" s="32"/>
      <c r="H918" s="32"/>
      <c r="I918" s="129">
        <v>1</v>
      </c>
      <c r="J918" s="130">
        <v>0</v>
      </c>
      <c r="K918" s="130">
        <v>1</v>
      </c>
      <c r="L918" s="130">
        <v>0</v>
      </c>
      <c r="N918" s="129">
        <v>186.29999999999998</v>
      </c>
      <c r="O918" s="129">
        <f t="shared" si="28"/>
        <v>1.8629999999999998</v>
      </c>
      <c r="P918" s="129">
        <v>198.5</v>
      </c>
      <c r="Q918" s="129">
        <f t="shared" si="29"/>
        <v>90.038085445000007</v>
      </c>
      <c r="R918" s="131">
        <f>Q918/(O918^2)</f>
        <v>25.941825988707407</v>
      </c>
      <c r="T918" s="129">
        <f>IF(AND($R918&gt;=35,$R918&lt;40),1,0)</f>
        <v>0</v>
      </c>
      <c r="U918" s="129">
        <f>IF($R918&gt;40,1,0)</f>
        <v>0</v>
      </c>
      <c r="V918" s="129">
        <f>E918+T918+U918</f>
        <v>0</v>
      </c>
    </row>
    <row r="919" spans="1:22" x14ac:dyDescent="0.2">
      <c r="A919" s="133">
        <v>10534</v>
      </c>
      <c r="B919" s="134">
        <v>49</v>
      </c>
      <c r="C919" s="134">
        <v>1</v>
      </c>
      <c r="D919" s="134">
        <v>2</v>
      </c>
      <c r="E919" s="134">
        <f>IF(AND($R919&gt;=30,$R919&lt;35),1,0)</f>
        <v>1</v>
      </c>
      <c r="F919" s="137">
        <v>23807.25</v>
      </c>
      <c r="G919" s="32"/>
      <c r="H919" s="32"/>
      <c r="I919" s="134">
        <v>1</v>
      </c>
      <c r="J919" s="135">
        <v>0</v>
      </c>
      <c r="K919" s="135">
        <v>0</v>
      </c>
      <c r="L919" s="135">
        <v>0</v>
      </c>
      <c r="N919" s="134">
        <v>182.29999999999998</v>
      </c>
      <c r="O919" s="134">
        <f t="shared" si="28"/>
        <v>1.8229999999999997</v>
      </c>
      <c r="P919" s="134">
        <v>254.9</v>
      </c>
      <c r="Q919" s="134">
        <f t="shared" si="29"/>
        <v>115.62069511300001</v>
      </c>
      <c r="R919" s="136">
        <f>Q919/(O919^2)</f>
        <v>34.79062563862923</v>
      </c>
      <c r="T919" s="134">
        <f>IF(AND($R919&gt;=35,$R919&lt;40),1,0)</f>
        <v>0</v>
      </c>
      <c r="U919" s="134">
        <f>IF($R919&gt;40,1,0)</f>
        <v>0</v>
      </c>
      <c r="V919" s="134">
        <f>E919+T919+U919</f>
        <v>1</v>
      </c>
    </row>
    <row r="920" spans="1:22" x14ac:dyDescent="0.2">
      <c r="A920" s="128">
        <v>10535</v>
      </c>
      <c r="B920" s="129">
        <v>48</v>
      </c>
      <c r="C920" s="129">
        <v>1</v>
      </c>
      <c r="D920" s="129">
        <v>2</v>
      </c>
      <c r="E920" s="129">
        <f>IF(AND($R920&gt;=30,$R920&lt;35),1,0)</f>
        <v>0</v>
      </c>
      <c r="F920" s="132">
        <v>45702.03</v>
      </c>
      <c r="G920" s="32"/>
      <c r="H920" s="32"/>
      <c r="I920" s="129">
        <v>1</v>
      </c>
      <c r="J920" s="130">
        <v>0</v>
      </c>
      <c r="K920" s="130">
        <v>0</v>
      </c>
      <c r="L920" s="130">
        <v>0</v>
      </c>
      <c r="N920" s="129">
        <v>187.7</v>
      </c>
      <c r="O920" s="129">
        <f t="shared" si="28"/>
        <v>1.8769999999999998</v>
      </c>
      <c r="P920" s="129">
        <v>205.2</v>
      </c>
      <c r="Q920" s="129">
        <f t="shared" si="29"/>
        <v>93.077154324000006</v>
      </c>
      <c r="R920" s="131">
        <f>Q920/(O920^2)</f>
        <v>26.418889096595677</v>
      </c>
      <c r="T920" s="129">
        <f>IF(AND($R920&gt;=35,$R920&lt;40),1,0)</f>
        <v>0</v>
      </c>
      <c r="U920" s="129">
        <f>IF($R920&gt;40,1,0)</f>
        <v>0</v>
      </c>
      <c r="V920" s="129">
        <f>E920+T920+U920</f>
        <v>0</v>
      </c>
    </row>
    <row r="921" spans="1:22" x14ac:dyDescent="0.2">
      <c r="A921" s="133">
        <v>10537</v>
      </c>
      <c r="B921" s="134">
        <v>23</v>
      </c>
      <c r="C921" s="134">
        <v>0</v>
      </c>
      <c r="D921" s="134">
        <v>0</v>
      </c>
      <c r="E921" s="134">
        <f>IF(AND($R921&gt;=30,$R921&lt;35),1,0)</f>
        <v>1</v>
      </c>
      <c r="F921" s="137">
        <v>1826.85</v>
      </c>
      <c r="G921" s="32"/>
      <c r="H921" s="32"/>
      <c r="I921" s="134">
        <v>1</v>
      </c>
      <c r="J921" s="135">
        <v>0</v>
      </c>
      <c r="K921" s="135">
        <v>1</v>
      </c>
      <c r="L921" s="135">
        <v>0</v>
      </c>
      <c r="N921" s="134">
        <v>186.79999999999998</v>
      </c>
      <c r="O921" s="134">
        <f t="shared" si="28"/>
        <v>1.8679999999999999</v>
      </c>
      <c r="P921" s="134">
        <v>264.90000000000003</v>
      </c>
      <c r="Q921" s="134">
        <f t="shared" si="29"/>
        <v>120.15661881300002</v>
      </c>
      <c r="R921" s="136">
        <f>Q921/(O921^2)</f>
        <v>34.434513780211297</v>
      </c>
      <c r="T921" s="134">
        <f>IF(AND($R921&gt;=35,$R921&lt;40),1,0)</f>
        <v>0</v>
      </c>
      <c r="U921" s="134">
        <f>IF($R921&gt;40,1,0)</f>
        <v>0</v>
      </c>
      <c r="V921" s="134">
        <f>E921+T921+U921</f>
        <v>1</v>
      </c>
    </row>
    <row r="922" spans="1:22" x14ac:dyDescent="0.2">
      <c r="A922" s="128">
        <v>10542</v>
      </c>
      <c r="B922" s="129">
        <v>39</v>
      </c>
      <c r="C922" s="129">
        <v>1</v>
      </c>
      <c r="D922" s="129">
        <v>2</v>
      </c>
      <c r="E922" s="129">
        <f>IF(AND($R922&gt;=30,$R922&lt;35),1,0)</f>
        <v>1</v>
      </c>
      <c r="F922" s="132">
        <v>40103.89</v>
      </c>
      <c r="G922" s="32"/>
      <c r="H922" s="32"/>
      <c r="I922" s="129">
        <v>1</v>
      </c>
      <c r="J922" s="130">
        <v>0</v>
      </c>
      <c r="K922" s="130">
        <v>1</v>
      </c>
      <c r="L922" s="130">
        <v>0</v>
      </c>
      <c r="N922" s="129">
        <v>178.7</v>
      </c>
      <c r="O922" s="129">
        <f t="shared" si="28"/>
        <v>1.7869999999999999</v>
      </c>
      <c r="P922" s="129">
        <v>245.5</v>
      </c>
      <c r="Q922" s="129">
        <f t="shared" si="29"/>
        <v>111.35692683500001</v>
      </c>
      <c r="R922" s="131">
        <f>Q922/(O922^2)</f>
        <v>34.871299506884426</v>
      </c>
      <c r="T922" s="129">
        <f>IF(AND($R922&gt;=35,$R922&lt;40),1,0)</f>
        <v>0</v>
      </c>
      <c r="U922" s="129">
        <f>IF($R922&gt;40,1,0)</f>
        <v>0</v>
      </c>
      <c r="V922" s="129">
        <f>E922+T922+U922</f>
        <v>1</v>
      </c>
    </row>
    <row r="923" spans="1:22" x14ac:dyDescent="0.2">
      <c r="A923" s="133">
        <v>10543</v>
      </c>
      <c r="B923" s="134">
        <v>18</v>
      </c>
      <c r="C923" s="134">
        <v>0</v>
      </c>
      <c r="D923" s="134">
        <v>1</v>
      </c>
      <c r="E923" s="134">
        <f>IF(AND($R923&gt;=30,$R923&lt;35),1,0)</f>
        <v>0</v>
      </c>
      <c r="F923" s="137">
        <v>1727.54</v>
      </c>
      <c r="G923" s="32"/>
      <c r="H923" s="32"/>
      <c r="I923" s="134">
        <v>1</v>
      </c>
      <c r="J923" s="135">
        <v>0</v>
      </c>
      <c r="K923" s="135">
        <v>0</v>
      </c>
      <c r="L923" s="135">
        <v>1</v>
      </c>
      <c r="N923" s="134">
        <v>172.7</v>
      </c>
      <c r="O923" s="134">
        <f t="shared" si="28"/>
        <v>1.7269999999999999</v>
      </c>
      <c r="P923" s="134">
        <v>162.29999999999998</v>
      </c>
      <c r="Q923" s="134">
        <f t="shared" si="29"/>
        <v>73.618041650999999</v>
      </c>
      <c r="R923" s="136">
        <f>Q923/(O923^2)</f>
        <v>24.683093324826014</v>
      </c>
      <c r="T923" s="134">
        <f>IF(AND($R923&gt;=35,$R923&lt;40),1,0)</f>
        <v>0</v>
      </c>
      <c r="U923" s="134">
        <f>IF($R923&gt;40,1,0)</f>
        <v>0</v>
      </c>
      <c r="V923" s="134">
        <f>E923+T923+U923</f>
        <v>0</v>
      </c>
    </row>
    <row r="924" spans="1:22" x14ac:dyDescent="0.2">
      <c r="A924" s="128">
        <v>10545</v>
      </c>
      <c r="B924" s="129">
        <v>41</v>
      </c>
      <c r="C924" s="129">
        <v>0</v>
      </c>
      <c r="D924" s="129">
        <v>2</v>
      </c>
      <c r="E924" s="129">
        <f>IF(AND($R924&gt;=30,$R924&lt;35),1,0)</f>
        <v>0</v>
      </c>
      <c r="F924" s="132">
        <v>7256.7300000000005</v>
      </c>
      <c r="G924" s="32"/>
      <c r="H924" s="32"/>
      <c r="I924" s="129">
        <v>1</v>
      </c>
      <c r="J924" s="130">
        <v>0</v>
      </c>
      <c r="K924" s="130">
        <v>0</v>
      </c>
      <c r="L924" s="130">
        <v>0</v>
      </c>
      <c r="N924" s="129">
        <v>153.5</v>
      </c>
      <c r="O924" s="129">
        <f t="shared" si="28"/>
        <v>1.5349999999999999</v>
      </c>
      <c r="P924" s="129">
        <v>110.6</v>
      </c>
      <c r="Q924" s="129">
        <f t="shared" si="29"/>
        <v>50.167316122000003</v>
      </c>
      <c r="R924" s="131">
        <f>Q924/(O924^2)</f>
        <v>21.291394549332093</v>
      </c>
      <c r="T924" s="129">
        <f>IF(AND($R924&gt;=35,$R924&lt;40),1,0)</f>
        <v>0</v>
      </c>
      <c r="U924" s="129">
        <f>IF($R924&gt;40,1,0)</f>
        <v>0</v>
      </c>
      <c r="V924" s="129">
        <f>E924+T924+U924</f>
        <v>0</v>
      </c>
    </row>
    <row r="925" spans="1:22" x14ac:dyDescent="0.2">
      <c r="A925" s="133">
        <v>10547</v>
      </c>
      <c r="B925" s="134">
        <v>60</v>
      </c>
      <c r="C925" s="134">
        <v>1</v>
      </c>
      <c r="D925" s="134">
        <v>0</v>
      </c>
      <c r="E925" s="134">
        <f>IF(AND($R925&gt;=30,$R925&lt;35),1,0)</f>
        <v>1</v>
      </c>
      <c r="F925" s="137">
        <v>48673.560000000005</v>
      </c>
      <c r="G925" s="32"/>
      <c r="H925" s="32"/>
      <c r="I925" s="134">
        <v>1</v>
      </c>
      <c r="J925" s="135">
        <v>0</v>
      </c>
      <c r="K925" s="135">
        <v>0</v>
      </c>
      <c r="L925" s="135">
        <v>1</v>
      </c>
      <c r="N925" s="134">
        <v>175.4</v>
      </c>
      <c r="O925" s="134">
        <f t="shared" si="28"/>
        <v>1.754</v>
      </c>
      <c r="P925" s="134">
        <v>214.79999999999998</v>
      </c>
      <c r="Q925" s="134">
        <f t="shared" si="29"/>
        <v>97.431641075999991</v>
      </c>
      <c r="R925" s="136">
        <f>Q925/(O925^2)</f>
        <v>31.669473221007138</v>
      </c>
      <c r="T925" s="134">
        <f>IF(AND($R925&gt;=35,$R925&lt;40),1,0)</f>
        <v>0</v>
      </c>
      <c r="U925" s="134">
        <f>IF($R925&gt;40,1,0)</f>
        <v>0</v>
      </c>
      <c r="V925" s="134">
        <f>E925+T925+U925</f>
        <v>1</v>
      </c>
    </row>
    <row r="926" spans="1:22" x14ac:dyDescent="0.2">
      <c r="A926" s="128">
        <v>10548</v>
      </c>
      <c r="B926" s="129">
        <v>40</v>
      </c>
      <c r="C926" s="129">
        <v>0</v>
      </c>
      <c r="D926" s="129">
        <v>0</v>
      </c>
      <c r="E926" s="129">
        <f>IF(AND($R926&gt;=30,$R926&lt;35),1,0)</f>
        <v>0</v>
      </c>
      <c r="F926" s="132">
        <v>5438.75</v>
      </c>
      <c r="G926" s="32"/>
      <c r="H926" s="32"/>
      <c r="I926" s="129">
        <v>1</v>
      </c>
      <c r="J926" s="130">
        <v>0</v>
      </c>
      <c r="K926" s="130">
        <v>0</v>
      </c>
      <c r="L926" s="130">
        <v>1</v>
      </c>
      <c r="N926" s="129">
        <v>174.29999999999998</v>
      </c>
      <c r="O926" s="129">
        <f t="shared" si="28"/>
        <v>1.7429999999999999</v>
      </c>
      <c r="P926" s="129">
        <v>236.1</v>
      </c>
      <c r="Q926" s="129">
        <f t="shared" si="29"/>
        <v>107.09315855700001</v>
      </c>
      <c r="R926" s="131">
        <f>Q926/(O926^2)</f>
        <v>35.250635706336539</v>
      </c>
      <c r="T926" s="129">
        <f>IF(AND($R926&gt;=35,$R926&lt;40),1,0)</f>
        <v>1</v>
      </c>
      <c r="U926" s="129">
        <f>IF($R926&gt;40,1,0)</f>
        <v>0</v>
      </c>
      <c r="V926" s="129">
        <f>E926+T926+U926</f>
        <v>1</v>
      </c>
    </row>
    <row r="927" spans="1:22" x14ac:dyDescent="0.2">
      <c r="A927" s="133">
        <v>10551</v>
      </c>
      <c r="B927" s="134">
        <v>27</v>
      </c>
      <c r="C927" s="134">
        <v>1</v>
      </c>
      <c r="D927" s="134">
        <v>0</v>
      </c>
      <c r="E927" s="134">
        <f>IF(AND($R927&gt;=30,$R927&lt;35),1,0)</f>
        <v>0</v>
      </c>
      <c r="F927" s="137">
        <v>18246.5</v>
      </c>
      <c r="G927" s="32"/>
      <c r="H927" s="32"/>
      <c r="I927" s="134">
        <v>1</v>
      </c>
      <c r="J927" s="135">
        <v>0</v>
      </c>
      <c r="K927" s="135">
        <v>0</v>
      </c>
      <c r="L927" s="135">
        <v>1</v>
      </c>
      <c r="N927" s="134">
        <v>182.4</v>
      </c>
      <c r="O927" s="134">
        <f t="shared" si="28"/>
        <v>1.8240000000000001</v>
      </c>
      <c r="P927" s="134">
        <v>168.6</v>
      </c>
      <c r="Q927" s="134">
        <f t="shared" si="29"/>
        <v>76.475673581999999</v>
      </c>
      <c r="R927" s="136">
        <f>Q927/(O927^2)</f>
        <v>22.986542007516736</v>
      </c>
      <c r="T927" s="134">
        <f>IF(AND($R927&gt;=35,$R927&lt;40),1,0)</f>
        <v>0</v>
      </c>
      <c r="U927" s="134">
        <f>IF($R927&gt;40,1,0)</f>
        <v>0</v>
      </c>
      <c r="V927" s="134">
        <f>E927+T927+U927</f>
        <v>0</v>
      </c>
    </row>
    <row r="928" spans="1:22" x14ac:dyDescent="0.2">
      <c r="A928" s="128">
        <v>10554</v>
      </c>
      <c r="B928" s="129">
        <v>64</v>
      </c>
      <c r="C928" s="129">
        <v>0</v>
      </c>
      <c r="D928" s="129">
        <v>0</v>
      </c>
      <c r="E928" s="129">
        <f>IF(AND($R928&gt;=30,$R928&lt;35),1,0)</f>
        <v>1</v>
      </c>
      <c r="F928" s="132">
        <v>14394.56</v>
      </c>
      <c r="G928" s="32"/>
      <c r="H928" s="32"/>
      <c r="I928" s="129">
        <v>1</v>
      </c>
      <c r="J928" s="130">
        <v>1</v>
      </c>
      <c r="K928" s="130">
        <v>0</v>
      </c>
      <c r="L928" s="130">
        <v>0</v>
      </c>
      <c r="N928" s="129">
        <v>158.4</v>
      </c>
      <c r="O928" s="129">
        <f t="shared" si="28"/>
        <v>1.5840000000000001</v>
      </c>
      <c r="P928" s="129">
        <v>178.6</v>
      </c>
      <c r="Q928" s="129">
        <f t="shared" si="29"/>
        <v>81.011597281999997</v>
      </c>
      <c r="R928" s="131">
        <f>Q928/(O928^2)</f>
        <v>32.287680020693038</v>
      </c>
      <c r="T928" s="129">
        <f>IF(AND($R928&gt;=35,$R928&lt;40),1,0)</f>
        <v>0</v>
      </c>
      <c r="U928" s="129">
        <f>IF($R928&gt;40,1,0)</f>
        <v>0</v>
      </c>
      <c r="V928" s="129">
        <f>E928+T928+U928</f>
        <v>1</v>
      </c>
    </row>
    <row r="929" spans="1:22" x14ac:dyDescent="0.2">
      <c r="A929" s="133">
        <v>10558</v>
      </c>
      <c r="B929" s="134">
        <v>18</v>
      </c>
      <c r="C929" s="134">
        <v>0</v>
      </c>
      <c r="D929" s="134">
        <v>1</v>
      </c>
      <c r="E929" s="134">
        <f>IF(AND($R929&gt;=30,$R929&lt;35),1,0)</f>
        <v>0</v>
      </c>
      <c r="F929" s="137">
        <v>11272.34</v>
      </c>
      <c r="G929" s="32"/>
      <c r="H929" s="32"/>
      <c r="I929" s="134">
        <v>1</v>
      </c>
      <c r="J929" s="135">
        <v>1</v>
      </c>
      <c r="K929" s="135">
        <v>0</v>
      </c>
      <c r="L929" s="135">
        <v>0</v>
      </c>
      <c r="N929" s="134">
        <v>153.6</v>
      </c>
      <c r="O929" s="134">
        <f t="shared" si="28"/>
        <v>1.536</v>
      </c>
      <c r="P929" s="134">
        <v>191.7</v>
      </c>
      <c r="Q929" s="134">
        <f t="shared" si="29"/>
        <v>86.953657328999995</v>
      </c>
      <c r="R929" s="136">
        <f>Q929/(O929^2)</f>
        <v>36.855764316558833</v>
      </c>
      <c r="T929" s="134">
        <f>IF(AND($R929&gt;=35,$R929&lt;40),1,0)</f>
        <v>1</v>
      </c>
      <c r="U929" s="134">
        <f>IF($R929&gt;40,1,0)</f>
        <v>0</v>
      </c>
      <c r="V929" s="134">
        <f>E929+T929+U929</f>
        <v>1</v>
      </c>
    </row>
    <row r="930" spans="1:22" x14ac:dyDescent="0.2">
      <c r="A930" s="128">
        <v>10560</v>
      </c>
      <c r="B930" s="129">
        <v>56</v>
      </c>
      <c r="C930" s="129">
        <v>0</v>
      </c>
      <c r="D930" s="129">
        <v>0</v>
      </c>
      <c r="E930" s="129">
        <f>IF(AND($R930&gt;=30,$R930&lt;35),1,0)</f>
        <v>0</v>
      </c>
      <c r="F930" s="132">
        <v>10594.23</v>
      </c>
      <c r="G930" s="32"/>
      <c r="H930" s="32"/>
      <c r="I930" s="129">
        <v>1</v>
      </c>
      <c r="J930" s="130">
        <v>0</v>
      </c>
      <c r="K930" s="130">
        <v>0</v>
      </c>
      <c r="L930" s="130">
        <v>1</v>
      </c>
      <c r="N930" s="129">
        <v>186.6</v>
      </c>
      <c r="O930" s="129">
        <f t="shared" si="28"/>
        <v>1.8659999999999999</v>
      </c>
      <c r="P930" s="129">
        <v>184.5</v>
      </c>
      <c r="Q930" s="129">
        <f t="shared" si="29"/>
        <v>83.687792264999999</v>
      </c>
      <c r="R930" s="131">
        <f>Q930/(O930^2)</f>
        <v>24.034707005200531</v>
      </c>
      <c r="T930" s="129">
        <f>IF(AND($R930&gt;=35,$R930&lt;40),1,0)</f>
        <v>0</v>
      </c>
      <c r="U930" s="129">
        <f>IF($R930&gt;40,1,0)</f>
        <v>0</v>
      </c>
      <c r="V930" s="129">
        <f>E930+T930+U930</f>
        <v>0</v>
      </c>
    </row>
    <row r="931" spans="1:22" x14ac:dyDescent="0.2">
      <c r="A931" s="133">
        <v>10564</v>
      </c>
      <c r="B931" s="134">
        <v>29</v>
      </c>
      <c r="C931" s="134">
        <v>0</v>
      </c>
      <c r="D931" s="134">
        <v>0</v>
      </c>
      <c r="E931" s="134">
        <f>IF(AND($R931&gt;=30,$R931&lt;35),1,0)</f>
        <v>0</v>
      </c>
      <c r="F931" s="137">
        <v>2867.1200000000003</v>
      </c>
      <c r="G931" s="32"/>
      <c r="H931" s="32"/>
      <c r="I931" s="134">
        <v>1</v>
      </c>
      <c r="J931" s="135">
        <v>0</v>
      </c>
      <c r="K931" s="135">
        <v>0</v>
      </c>
      <c r="L931" s="135">
        <v>1</v>
      </c>
      <c r="N931" s="134">
        <v>170</v>
      </c>
      <c r="O931" s="134">
        <f t="shared" si="28"/>
        <v>1.7</v>
      </c>
      <c r="P931" s="134">
        <v>150.6</v>
      </c>
      <c r="Q931" s="134">
        <f t="shared" si="29"/>
        <v>68.311010921999994</v>
      </c>
      <c r="R931" s="136">
        <f>Q931/(O931^2)</f>
        <v>23.637028000692041</v>
      </c>
      <c r="T931" s="134">
        <f>IF(AND($R931&gt;=35,$R931&lt;40),1,0)</f>
        <v>0</v>
      </c>
      <c r="U931" s="134">
        <f>IF($R931&gt;40,1,0)</f>
        <v>0</v>
      </c>
      <c r="V931" s="134">
        <f>E931+T931+U931</f>
        <v>0</v>
      </c>
    </row>
    <row r="932" spans="1:22" x14ac:dyDescent="0.2">
      <c r="A932" s="128">
        <v>10568</v>
      </c>
      <c r="B932" s="129">
        <v>49</v>
      </c>
      <c r="C932" s="129">
        <v>0</v>
      </c>
      <c r="D932" s="129">
        <v>2</v>
      </c>
      <c r="E932" s="129">
        <f>IF(AND($R932&gt;=30,$R932&lt;35),1,0)</f>
        <v>0</v>
      </c>
      <c r="F932" s="132">
        <v>9304.7100000000009</v>
      </c>
      <c r="G932" s="32"/>
      <c r="H932" s="32"/>
      <c r="I932" s="129">
        <v>1</v>
      </c>
      <c r="J932" s="130">
        <v>0</v>
      </c>
      <c r="K932" s="130">
        <v>0</v>
      </c>
      <c r="L932" s="130">
        <v>1</v>
      </c>
      <c r="N932" s="129">
        <v>176.79999999999998</v>
      </c>
      <c r="O932" s="129">
        <f t="shared" si="28"/>
        <v>1.7679999999999998</v>
      </c>
      <c r="P932" s="129">
        <v>196.4</v>
      </c>
      <c r="Q932" s="129">
        <f t="shared" si="29"/>
        <v>89.085541468000002</v>
      </c>
      <c r="R932" s="131">
        <f>Q932/(O932^2)</f>
        <v>28.499858427089951</v>
      </c>
      <c r="T932" s="129">
        <f>IF(AND($R932&gt;=35,$R932&lt;40),1,0)</f>
        <v>0</v>
      </c>
      <c r="U932" s="129">
        <f>IF($R932&gt;40,1,0)</f>
        <v>0</v>
      </c>
      <c r="V932" s="129">
        <f>E932+T932+U932</f>
        <v>0</v>
      </c>
    </row>
    <row r="933" spans="1:22" x14ac:dyDescent="0.2">
      <c r="A933" s="133">
        <v>10571</v>
      </c>
      <c r="B933" s="134">
        <v>20</v>
      </c>
      <c r="C933" s="134">
        <v>0</v>
      </c>
      <c r="D933" s="134">
        <v>2</v>
      </c>
      <c r="E933" s="134">
        <f>IF(AND($R933&gt;=30,$R933&lt;35),1,0)</f>
        <v>1</v>
      </c>
      <c r="F933" s="137">
        <v>2566.48</v>
      </c>
      <c r="G933" s="32"/>
      <c r="H933" s="32"/>
      <c r="I933" s="134">
        <v>1</v>
      </c>
      <c r="J933" s="135">
        <v>0</v>
      </c>
      <c r="K933" s="135">
        <v>0</v>
      </c>
      <c r="L933" s="135">
        <v>1</v>
      </c>
      <c r="N933" s="134">
        <v>160.29999999999998</v>
      </c>
      <c r="O933" s="134">
        <f t="shared" si="28"/>
        <v>1.6029999999999998</v>
      </c>
      <c r="P933" s="134">
        <v>183.7</v>
      </c>
      <c r="Q933" s="134">
        <f t="shared" si="29"/>
        <v>83.324918369000002</v>
      </c>
      <c r="R933" s="136">
        <f>Q933/(O933^2)</f>
        <v>32.427080683870592</v>
      </c>
      <c r="T933" s="134">
        <f>IF(AND($R933&gt;=35,$R933&lt;40),1,0)</f>
        <v>0</v>
      </c>
      <c r="U933" s="134">
        <f>IF($R933&gt;40,1,0)</f>
        <v>0</v>
      </c>
      <c r="V933" s="134">
        <f>E933+T933+U933</f>
        <v>1</v>
      </c>
    </row>
    <row r="934" spans="1:22" x14ac:dyDescent="0.2">
      <c r="A934" s="128">
        <v>10573</v>
      </c>
      <c r="B934" s="129">
        <v>55</v>
      </c>
      <c r="C934" s="129">
        <v>0</v>
      </c>
      <c r="D934" s="129">
        <v>0</v>
      </c>
      <c r="E934" s="129">
        <f>IF(AND($R934&gt;=30,$R934&lt;35),1,0)</f>
        <v>0</v>
      </c>
      <c r="F934" s="132">
        <v>10601.64</v>
      </c>
      <c r="G934" s="32"/>
      <c r="H934" s="32"/>
      <c r="I934" s="129">
        <v>1</v>
      </c>
      <c r="J934" s="130">
        <v>0</v>
      </c>
      <c r="K934" s="130">
        <v>0</v>
      </c>
      <c r="L934" s="130">
        <v>0</v>
      </c>
      <c r="N934" s="129">
        <v>166.9</v>
      </c>
      <c r="O934" s="129">
        <f t="shared" si="28"/>
        <v>1.669</v>
      </c>
      <c r="P934" s="129">
        <v>169.5</v>
      </c>
      <c r="Q934" s="129">
        <f t="shared" si="29"/>
        <v>76.883906715000009</v>
      </c>
      <c r="R934" s="131">
        <f>Q934/(O934^2)</f>
        <v>27.600869884019776</v>
      </c>
      <c r="T934" s="129">
        <f>IF(AND($R934&gt;=35,$R934&lt;40),1,0)</f>
        <v>0</v>
      </c>
      <c r="U934" s="129">
        <f>IF($R934&gt;40,1,0)</f>
        <v>0</v>
      </c>
      <c r="V934" s="129">
        <f>E934+T934+U934</f>
        <v>0</v>
      </c>
    </row>
    <row r="935" spans="1:22" x14ac:dyDescent="0.2">
      <c r="A935" s="133">
        <v>10574</v>
      </c>
      <c r="B935" s="134">
        <v>31</v>
      </c>
      <c r="C935" s="134">
        <v>0</v>
      </c>
      <c r="D935" s="134">
        <v>1</v>
      </c>
      <c r="E935" s="134">
        <f>IF(AND($R935&gt;=30,$R935&lt;35),1,0)</f>
        <v>1</v>
      </c>
      <c r="F935" s="137">
        <v>4239.9000000000005</v>
      </c>
      <c r="G935" s="32"/>
      <c r="H935" s="32"/>
      <c r="I935" s="134">
        <v>1</v>
      </c>
      <c r="J935" s="135">
        <v>0</v>
      </c>
      <c r="K935" s="135">
        <v>0</v>
      </c>
      <c r="L935" s="135">
        <v>0</v>
      </c>
      <c r="N935" s="134">
        <v>162.79999999999998</v>
      </c>
      <c r="O935" s="134">
        <f t="shared" si="28"/>
        <v>1.6279999999999999</v>
      </c>
      <c r="P935" s="134">
        <v>183.79999999999998</v>
      </c>
      <c r="Q935" s="134">
        <f t="shared" si="29"/>
        <v>83.370277606000002</v>
      </c>
      <c r="R935" s="136">
        <f>Q935/(O935^2)</f>
        <v>31.455923974035464</v>
      </c>
      <c r="T935" s="134">
        <f>IF(AND($R935&gt;=35,$R935&lt;40),1,0)</f>
        <v>0</v>
      </c>
      <c r="U935" s="134">
        <f>IF($R935&gt;40,1,0)</f>
        <v>0</v>
      </c>
      <c r="V935" s="134">
        <f>E935+T935+U935</f>
        <v>1</v>
      </c>
    </row>
    <row r="936" spans="1:22" x14ac:dyDescent="0.2">
      <c r="A936" s="128">
        <v>10575</v>
      </c>
      <c r="B936" s="129">
        <v>43</v>
      </c>
      <c r="C936" s="129">
        <v>0</v>
      </c>
      <c r="D936" s="129">
        <v>2</v>
      </c>
      <c r="E936" s="129">
        <f>IF(AND($R936&gt;=30,$R936&lt;35),1,0)</f>
        <v>1</v>
      </c>
      <c r="F936" s="132">
        <v>7441.51</v>
      </c>
      <c r="G936" s="32"/>
      <c r="H936" s="32"/>
      <c r="I936" s="129">
        <v>1</v>
      </c>
      <c r="J936" s="130">
        <v>0</v>
      </c>
      <c r="K936" s="130">
        <v>1</v>
      </c>
      <c r="L936" s="130">
        <v>0</v>
      </c>
      <c r="N936" s="129">
        <v>176.79999999999998</v>
      </c>
      <c r="O936" s="129">
        <f t="shared" si="28"/>
        <v>1.7679999999999998</v>
      </c>
      <c r="P936" s="129">
        <v>224.29999999999998</v>
      </c>
      <c r="Q936" s="129">
        <f t="shared" si="29"/>
        <v>101.74076859099999</v>
      </c>
      <c r="R936" s="131">
        <f>Q936/(O936^2)</f>
        <v>32.548463570245801</v>
      </c>
      <c r="T936" s="129">
        <f>IF(AND($R936&gt;=35,$R936&lt;40),1,0)</f>
        <v>0</v>
      </c>
      <c r="U936" s="129">
        <f>IF($R936&gt;40,1,0)</f>
        <v>0</v>
      </c>
      <c r="V936" s="129">
        <f>E936+T936+U936</f>
        <v>1</v>
      </c>
    </row>
    <row r="937" spans="1:22" x14ac:dyDescent="0.2">
      <c r="A937" s="133">
        <v>10576</v>
      </c>
      <c r="B937" s="134">
        <v>19</v>
      </c>
      <c r="C937" s="134">
        <v>1</v>
      </c>
      <c r="D937" s="134">
        <v>0</v>
      </c>
      <c r="E937" s="134">
        <f>IF(AND($R937&gt;=30,$R937&lt;35),1,0)</f>
        <v>0</v>
      </c>
      <c r="F937" s="137">
        <v>32548.35</v>
      </c>
      <c r="G937" s="32"/>
      <c r="H937" s="32"/>
      <c r="I937" s="134">
        <v>1</v>
      </c>
      <c r="J937" s="135">
        <v>0</v>
      </c>
      <c r="K937" s="135">
        <v>0</v>
      </c>
      <c r="L937" s="135">
        <v>1</v>
      </c>
      <c r="N937" s="134">
        <v>188.2</v>
      </c>
      <c r="O937" s="134">
        <f t="shared" si="28"/>
        <v>1.8819999999999999</v>
      </c>
      <c r="P937" s="134">
        <v>203.2</v>
      </c>
      <c r="Q937" s="134">
        <f t="shared" si="29"/>
        <v>92.169969584</v>
      </c>
      <c r="R937" s="136">
        <f>Q937/(O937^2)</f>
        <v>26.022571230777402</v>
      </c>
      <c r="T937" s="134">
        <f>IF(AND($R937&gt;=35,$R937&lt;40),1,0)</f>
        <v>0</v>
      </c>
      <c r="U937" s="134">
        <f>IF($R937&gt;40,1,0)</f>
        <v>0</v>
      </c>
      <c r="V937" s="134">
        <f>E937+T937+U937</f>
        <v>0</v>
      </c>
    </row>
    <row r="938" spans="1:22" x14ac:dyDescent="0.2">
      <c r="A938" s="128">
        <v>10582</v>
      </c>
      <c r="B938" s="129">
        <v>51</v>
      </c>
      <c r="C938" s="129">
        <v>1</v>
      </c>
      <c r="D938" s="129">
        <v>2</v>
      </c>
      <c r="E938" s="129">
        <f>IF(AND($R938&gt;=30,$R938&lt;35),1,0)</f>
        <v>1</v>
      </c>
      <c r="F938" s="132">
        <v>23967.39</v>
      </c>
      <c r="G938" s="32"/>
      <c r="H938" s="32"/>
      <c r="I938" s="129">
        <v>1</v>
      </c>
      <c r="J938" s="130">
        <v>0</v>
      </c>
      <c r="K938" s="130">
        <v>0</v>
      </c>
      <c r="L938" s="130">
        <v>0</v>
      </c>
      <c r="N938" s="129">
        <v>162.69999999999999</v>
      </c>
      <c r="O938" s="129">
        <f t="shared" si="28"/>
        <v>1.6269999999999998</v>
      </c>
      <c r="P938" s="129">
        <v>202.4</v>
      </c>
      <c r="Q938" s="129">
        <f t="shared" si="29"/>
        <v>91.807095688000004</v>
      </c>
      <c r="R938" s="131">
        <f>Q938/(O938^2)</f>
        <v>34.681761141221315</v>
      </c>
      <c r="T938" s="129">
        <f>IF(AND($R938&gt;=35,$R938&lt;40),1,0)</f>
        <v>0</v>
      </c>
      <c r="U938" s="129">
        <f>IF($R938&gt;40,1,0)</f>
        <v>0</v>
      </c>
      <c r="V938" s="129">
        <f>E938+T938+U938</f>
        <v>1</v>
      </c>
    </row>
    <row r="939" spans="1:22" x14ac:dyDescent="0.2">
      <c r="A939" s="133">
        <v>10583</v>
      </c>
      <c r="B939" s="134">
        <v>47</v>
      </c>
      <c r="C939" s="134">
        <v>1</v>
      </c>
      <c r="D939" s="134">
        <v>3</v>
      </c>
      <c r="E939" s="134">
        <f>IF(AND($R939&gt;=30,$R939&lt;35),1,0)</f>
        <v>0</v>
      </c>
      <c r="F939" s="137">
        <v>25309.489999999998</v>
      </c>
      <c r="G939" s="32"/>
      <c r="H939" s="32"/>
      <c r="I939" s="134">
        <v>1</v>
      </c>
      <c r="J939" s="135">
        <v>0</v>
      </c>
      <c r="K939" s="135">
        <v>1</v>
      </c>
      <c r="L939" s="135">
        <v>0</v>
      </c>
      <c r="N939" s="134">
        <v>175.5</v>
      </c>
      <c r="O939" s="134">
        <f t="shared" si="28"/>
        <v>1.7549999999999999</v>
      </c>
      <c r="P939" s="134">
        <v>165.6</v>
      </c>
      <c r="Q939" s="134">
        <f t="shared" si="29"/>
        <v>75.114896471999998</v>
      </c>
      <c r="R939" s="136">
        <f>Q939/(O939^2)</f>
        <v>24.387755447439552</v>
      </c>
      <c r="T939" s="134">
        <f>IF(AND($R939&gt;=35,$R939&lt;40),1,0)</f>
        <v>0</v>
      </c>
      <c r="U939" s="134">
        <f>IF($R939&gt;40,1,0)</f>
        <v>0</v>
      </c>
      <c r="V939" s="134">
        <f>E939+T939+U939</f>
        <v>0</v>
      </c>
    </row>
    <row r="940" spans="1:22" x14ac:dyDescent="0.2">
      <c r="A940" s="128">
        <v>10584</v>
      </c>
      <c r="B940" s="129">
        <v>41</v>
      </c>
      <c r="C940" s="129">
        <v>1</v>
      </c>
      <c r="D940" s="129">
        <v>1</v>
      </c>
      <c r="E940" s="129">
        <f>IF(AND($R940&gt;=30,$R940&lt;35),1,0)</f>
        <v>0</v>
      </c>
      <c r="F940" s="132">
        <v>40273.65</v>
      </c>
      <c r="G940" s="32"/>
      <c r="H940" s="32"/>
      <c r="I940" s="129">
        <v>1</v>
      </c>
      <c r="J940" s="130">
        <v>0</v>
      </c>
      <c r="K940" s="130">
        <v>0</v>
      </c>
      <c r="L940" s="130">
        <v>1</v>
      </c>
      <c r="N940" s="129">
        <v>184.2</v>
      </c>
      <c r="O940" s="129">
        <f t="shared" si="28"/>
        <v>1.8419999999999999</v>
      </c>
      <c r="P940" s="129">
        <v>276.20000000000005</v>
      </c>
      <c r="Q940" s="129">
        <f t="shared" si="29"/>
        <v>125.28221259400003</v>
      </c>
      <c r="R940" s="131">
        <f>Q940/(O940^2)</f>
        <v>36.924120796448193</v>
      </c>
      <c r="T940" s="129">
        <f>IF(AND($R940&gt;=35,$R940&lt;40),1,0)</f>
        <v>1</v>
      </c>
      <c r="U940" s="129">
        <f>IF($R940&gt;40,1,0)</f>
        <v>0</v>
      </c>
      <c r="V940" s="129">
        <f>E940+T940+U940</f>
        <v>1</v>
      </c>
    </row>
    <row r="941" spans="1:22" x14ac:dyDescent="0.2">
      <c r="A941" s="133">
        <v>10586</v>
      </c>
      <c r="B941" s="134">
        <v>59</v>
      </c>
      <c r="C941" s="134">
        <v>0</v>
      </c>
      <c r="D941" s="134">
        <v>0</v>
      </c>
      <c r="E941" s="134">
        <f>IF(AND($R941&gt;=30,$R941&lt;35),1,0)</f>
        <v>0</v>
      </c>
      <c r="F941" s="137">
        <v>11743.300000000001</v>
      </c>
      <c r="G941" s="32"/>
      <c r="H941" s="32"/>
      <c r="I941" s="134">
        <v>1</v>
      </c>
      <c r="J941" s="135">
        <v>0</v>
      </c>
      <c r="K941" s="135">
        <v>0</v>
      </c>
      <c r="L941" s="135">
        <v>1</v>
      </c>
      <c r="N941" s="134">
        <v>172.2</v>
      </c>
      <c r="O941" s="134">
        <f t="shared" si="28"/>
        <v>1.722</v>
      </c>
      <c r="P941" s="134">
        <v>165.2</v>
      </c>
      <c r="Q941" s="134">
        <f t="shared" si="29"/>
        <v>74.933459524</v>
      </c>
      <c r="R941" s="136">
        <f>Q941/(O941^2)</f>
        <v>25.2702471412519</v>
      </c>
      <c r="T941" s="134">
        <f>IF(AND($R941&gt;=35,$R941&lt;40),1,0)</f>
        <v>0</v>
      </c>
      <c r="U941" s="134">
        <f>IF($R941&gt;40,1,0)</f>
        <v>0</v>
      </c>
      <c r="V941" s="134">
        <f>E941+T941+U941</f>
        <v>0</v>
      </c>
    </row>
    <row r="942" spans="1:22" x14ac:dyDescent="0.2">
      <c r="A942" s="128">
        <v>10587</v>
      </c>
      <c r="B942" s="129">
        <v>52</v>
      </c>
      <c r="C942" s="129">
        <v>1</v>
      </c>
      <c r="D942" s="129">
        <v>0</v>
      </c>
      <c r="E942" s="129">
        <f>IF(AND($R942&gt;=30,$R942&lt;35),1,0)</f>
        <v>0</v>
      </c>
      <c r="F942" s="132">
        <v>24393.629999999997</v>
      </c>
      <c r="G942" s="32"/>
      <c r="H942" s="32"/>
      <c r="I942" s="129">
        <v>1</v>
      </c>
      <c r="J942" s="130">
        <v>0</v>
      </c>
      <c r="K942" s="130">
        <v>0</v>
      </c>
      <c r="L942" s="130">
        <v>0</v>
      </c>
      <c r="N942" s="129">
        <v>178.7</v>
      </c>
      <c r="O942" s="129">
        <f t="shared" si="28"/>
        <v>1.7869999999999999</v>
      </c>
      <c r="P942" s="129">
        <v>254</v>
      </c>
      <c r="Q942" s="129">
        <f t="shared" si="29"/>
        <v>115.21246198</v>
      </c>
      <c r="R942" s="131">
        <f>Q942/(O942^2)</f>
        <v>36.078656108955784</v>
      </c>
      <c r="T942" s="129">
        <f>IF(AND($R942&gt;=35,$R942&lt;40),1,0)</f>
        <v>1</v>
      </c>
      <c r="U942" s="129">
        <f>IF($R942&gt;40,1,0)</f>
        <v>0</v>
      </c>
      <c r="V942" s="129">
        <f>E942+T942+U942</f>
        <v>1</v>
      </c>
    </row>
    <row r="943" spans="1:22" x14ac:dyDescent="0.2">
      <c r="A943" s="133">
        <v>10588</v>
      </c>
      <c r="B943" s="134">
        <v>56</v>
      </c>
      <c r="C943" s="134">
        <v>0</v>
      </c>
      <c r="D943" s="134">
        <v>4</v>
      </c>
      <c r="E943" s="134">
        <f>IF(AND($R943&gt;=30,$R943&lt;35),1,0)</f>
        <v>0</v>
      </c>
      <c r="F943" s="137">
        <v>12949.16</v>
      </c>
      <c r="G943" s="32"/>
      <c r="H943" s="32"/>
      <c r="I943" s="134">
        <v>1</v>
      </c>
      <c r="J943" s="135">
        <v>0</v>
      </c>
      <c r="K943" s="135">
        <v>0</v>
      </c>
      <c r="L943" s="135">
        <v>1</v>
      </c>
      <c r="N943" s="134">
        <v>163.29999999999998</v>
      </c>
      <c r="O943" s="134">
        <f t="shared" si="28"/>
        <v>1.6329999999999998</v>
      </c>
      <c r="P943" s="134">
        <v>112.8</v>
      </c>
      <c r="Q943" s="134">
        <f t="shared" si="29"/>
        <v>51.165219336</v>
      </c>
      <c r="R943" s="136">
        <f>Q943/(O943^2)</f>
        <v>19.186796561578802</v>
      </c>
      <c r="T943" s="134">
        <f>IF(AND($R943&gt;=35,$R943&lt;40),1,0)</f>
        <v>0</v>
      </c>
      <c r="U943" s="134">
        <f>IF($R943&gt;40,1,0)</f>
        <v>0</v>
      </c>
      <c r="V943" s="134">
        <f>E943+T943+U943</f>
        <v>0</v>
      </c>
    </row>
    <row r="944" spans="1:22" x14ac:dyDescent="0.2">
      <c r="A944" s="128">
        <v>10589</v>
      </c>
      <c r="B944" s="129">
        <v>48</v>
      </c>
      <c r="C944" s="129">
        <v>0</v>
      </c>
      <c r="D944" s="129">
        <v>0</v>
      </c>
      <c r="E944" s="129">
        <f>IF(AND($R944&gt;=30,$R944&lt;35),1,0)</f>
        <v>1</v>
      </c>
      <c r="F944" s="132">
        <v>7804.17</v>
      </c>
      <c r="G944" s="32"/>
      <c r="H944" s="32"/>
      <c r="I944" s="129">
        <v>1</v>
      </c>
      <c r="J944" s="130">
        <v>0</v>
      </c>
      <c r="K944" s="130">
        <v>0</v>
      </c>
      <c r="L944" s="130">
        <v>1</v>
      </c>
      <c r="N944" s="129">
        <v>186</v>
      </c>
      <c r="O944" s="129">
        <f t="shared" si="28"/>
        <v>1.86</v>
      </c>
      <c r="P944" s="129">
        <v>253.5</v>
      </c>
      <c r="Q944" s="129">
        <f t="shared" si="29"/>
        <v>114.985665795</v>
      </c>
      <c r="R944" s="131">
        <f>Q944/(O944^2)</f>
        <v>33.236693778182442</v>
      </c>
      <c r="T944" s="129">
        <f>IF(AND($R944&gt;=35,$R944&lt;40),1,0)</f>
        <v>0</v>
      </c>
      <c r="U944" s="129">
        <f>IF($R944&gt;40,1,0)</f>
        <v>0</v>
      </c>
      <c r="V944" s="129">
        <f>E944+T944+U944</f>
        <v>1</v>
      </c>
    </row>
    <row r="945" spans="1:22" x14ac:dyDescent="0.2">
      <c r="A945" s="133">
        <v>10590</v>
      </c>
      <c r="B945" s="134">
        <v>57</v>
      </c>
      <c r="C945" s="134">
        <v>1</v>
      </c>
      <c r="D945" s="134">
        <v>0</v>
      </c>
      <c r="E945" s="134">
        <f>IF(AND($R945&gt;=30,$R945&lt;35),1,0)</f>
        <v>0</v>
      </c>
      <c r="F945" s="137">
        <v>27218.44</v>
      </c>
      <c r="G945" s="32"/>
      <c r="H945" s="32"/>
      <c r="I945" s="134">
        <v>1</v>
      </c>
      <c r="J945" s="135">
        <v>1</v>
      </c>
      <c r="K945" s="135">
        <v>0</v>
      </c>
      <c r="L945" s="135">
        <v>0</v>
      </c>
      <c r="N945" s="134">
        <v>171.29999999999998</v>
      </c>
      <c r="O945" s="134">
        <f t="shared" si="28"/>
        <v>1.7129999999999999</v>
      </c>
      <c r="P945" s="134">
        <v>186.9</v>
      </c>
      <c r="Q945" s="134">
        <f t="shared" si="29"/>
        <v>84.776413953000002</v>
      </c>
      <c r="R945" s="136">
        <f>Q945/(O945^2)</f>
        <v>28.890849771450018</v>
      </c>
      <c r="T945" s="134">
        <f>IF(AND($R945&gt;=35,$R945&lt;40),1,0)</f>
        <v>0</v>
      </c>
      <c r="U945" s="134">
        <f>IF($R945&gt;40,1,0)</f>
        <v>0</v>
      </c>
      <c r="V945" s="134">
        <f>E945+T945+U945</f>
        <v>0</v>
      </c>
    </row>
    <row r="946" spans="1:22" x14ac:dyDescent="0.2">
      <c r="A946" s="128">
        <v>10593</v>
      </c>
      <c r="B946" s="129">
        <v>25</v>
      </c>
      <c r="C946" s="129">
        <v>0</v>
      </c>
      <c r="D946" s="129">
        <v>4</v>
      </c>
      <c r="E946" s="129">
        <f>IF(AND($R946&gt;=30,$R946&lt;35),1,0)</f>
        <v>1</v>
      </c>
      <c r="F946" s="132">
        <v>4877.99</v>
      </c>
      <c r="G946" s="32"/>
      <c r="H946" s="32"/>
      <c r="I946" s="129">
        <v>1</v>
      </c>
      <c r="J946" s="130">
        <v>0</v>
      </c>
      <c r="K946" s="130">
        <v>0</v>
      </c>
      <c r="L946" s="130">
        <v>0</v>
      </c>
      <c r="N946" s="129">
        <v>165.7</v>
      </c>
      <c r="O946" s="129">
        <f t="shared" si="28"/>
        <v>1.6569999999999998</v>
      </c>
      <c r="P946" s="129">
        <v>201.6</v>
      </c>
      <c r="Q946" s="129">
        <f t="shared" si="29"/>
        <v>91.444221792000008</v>
      </c>
      <c r="R946" s="131">
        <f>Q946/(O946^2)</f>
        <v>33.305139073494111</v>
      </c>
      <c r="T946" s="129">
        <f>IF(AND($R946&gt;=35,$R946&lt;40),1,0)</f>
        <v>0</v>
      </c>
      <c r="U946" s="129">
        <f>IF($R946&gt;40,1,0)</f>
        <v>0</v>
      </c>
      <c r="V946" s="129">
        <f>E946+T946+U946</f>
        <v>1</v>
      </c>
    </row>
    <row r="947" spans="1:22" x14ac:dyDescent="0.2">
      <c r="A947" s="133">
        <v>10597</v>
      </c>
      <c r="B947" s="134">
        <v>48</v>
      </c>
      <c r="C947" s="134">
        <v>1</v>
      </c>
      <c r="D947" s="134">
        <v>1</v>
      </c>
      <c r="E947" s="134">
        <f>IF(AND($R947&gt;=30,$R947&lt;35),1,0)</f>
        <v>0</v>
      </c>
      <c r="F947" s="137">
        <v>23568.28</v>
      </c>
      <c r="G947" s="32"/>
      <c r="H947" s="32"/>
      <c r="I947" s="134">
        <v>1</v>
      </c>
      <c r="J947" s="135">
        <v>0</v>
      </c>
      <c r="K947" s="135">
        <v>1</v>
      </c>
      <c r="L947" s="135">
        <v>0</v>
      </c>
      <c r="N947" s="134">
        <v>180.29999999999998</v>
      </c>
      <c r="O947" s="134">
        <f t="shared" si="28"/>
        <v>1.8029999999999999</v>
      </c>
      <c r="P947" s="134">
        <v>321.5</v>
      </c>
      <c r="Q947" s="134">
        <f t="shared" si="29"/>
        <v>145.829946955</v>
      </c>
      <c r="R947" s="136">
        <f>Q947/(O947^2)</f>
        <v>44.859586322973762</v>
      </c>
      <c r="T947" s="134">
        <f>IF(AND($R947&gt;=35,$R947&lt;40),1,0)</f>
        <v>0</v>
      </c>
      <c r="U947" s="134">
        <f>IF($R947&gt;40,1,0)</f>
        <v>1</v>
      </c>
      <c r="V947" s="134">
        <f>E947+T947+U947</f>
        <v>1</v>
      </c>
    </row>
    <row r="948" spans="1:22" x14ac:dyDescent="0.2">
      <c r="A948" s="128">
        <v>10598</v>
      </c>
      <c r="B948" s="129">
        <v>60</v>
      </c>
      <c r="C948" s="129">
        <v>0</v>
      </c>
      <c r="D948" s="129">
        <v>0</v>
      </c>
      <c r="E948" s="129">
        <f>IF(AND($R948&gt;=30,$R948&lt;35),1,0)</f>
        <v>0</v>
      </c>
      <c r="F948" s="132">
        <v>12142.58</v>
      </c>
      <c r="G948" s="32"/>
      <c r="H948" s="32"/>
      <c r="I948" s="129">
        <v>1</v>
      </c>
      <c r="J948" s="130">
        <v>0</v>
      </c>
      <c r="K948" s="130">
        <v>0</v>
      </c>
      <c r="L948" s="130">
        <v>1</v>
      </c>
      <c r="N948" s="129">
        <v>166.79999999999998</v>
      </c>
      <c r="O948" s="129">
        <f t="shared" si="28"/>
        <v>1.6679999999999999</v>
      </c>
      <c r="P948" s="129">
        <v>138.69999999999999</v>
      </c>
      <c r="Q948" s="129">
        <f t="shared" si="29"/>
        <v>62.913261718999998</v>
      </c>
      <c r="R948" s="131">
        <f>Q948/(O948^2)</f>
        <v>22.612579619398009</v>
      </c>
      <c r="T948" s="129">
        <f>IF(AND($R948&gt;=35,$R948&lt;40),1,0)</f>
        <v>0</v>
      </c>
      <c r="U948" s="129">
        <f>IF($R948&gt;40,1,0)</f>
        <v>0</v>
      </c>
      <c r="V948" s="129">
        <f>E948+T948+U948</f>
        <v>0</v>
      </c>
    </row>
    <row r="949" spans="1:22" x14ac:dyDescent="0.2">
      <c r="A949" s="133">
        <v>10599</v>
      </c>
      <c r="B949" s="134">
        <v>18</v>
      </c>
      <c r="C949" s="134">
        <v>0</v>
      </c>
      <c r="D949" s="134">
        <v>0</v>
      </c>
      <c r="E949" s="134">
        <f>IF(AND($R949&gt;=30,$R949&lt;35),1,0)</f>
        <v>1</v>
      </c>
      <c r="F949" s="137">
        <v>1135.95</v>
      </c>
      <c r="G949" s="32"/>
      <c r="H949" s="32"/>
      <c r="I949" s="134">
        <v>1</v>
      </c>
      <c r="J949" s="135">
        <v>0</v>
      </c>
      <c r="K949" s="135">
        <v>0</v>
      </c>
      <c r="L949" s="135">
        <v>1</v>
      </c>
      <c r="N949" s="134">
        <v>165.79999999999998</v>
      </c>
      <c r="O949" s="134">
        <f t="shared" si="28"/>
        <v>1.6579999999999999</v>
      </c>
      <c r="P949" s="134">
        <v>210.9</v>
      </c>
      <c r="Q949" s="134">
        <f t="shared" si="29"/>
        <v>95.662630833000009</v>
      </c>
      <c r="R949" s="136">
        <f>Q949/(O949^2)</f>
        <v>34.79952114069156</v>
      </c>
      <c r="T949" s="134">
        <f>IF(AND($R949&gt;=35,$R949&lt;40),1,0)</f>
        <v>0</v>
      </c>
      <c r="U949" s="134">
        <f>IF($R949&gt;40,1,0)</f>
        <v>0</v>
      </c>
      <c r="V949" s="134">
        <f>E949+T949+U949</f>
        <v>1</v>
      </c>
    </row>
    <row r="950" spans="1:22" x14ac:dyDescent="0.2">
      <c r="A950" s="128">
        <v>10600</v>
      </c>
      <c r="B950" s="129">
        <v>28</v>
      </c>
      <c r="C950" s="129">
        <v>1</v>
      </c>
      <c r="D950" s="129">
        <v>1</v>
      </c>
      <c r="E950" s="129">
        <f>IF(AND($R950&gt;=30,$R950&lt;35),1,0)</f>
        <v>0</v>
      </c>
      <c r="F950" s="132">
        <v>51194.560000000005</v>
      </c>
      <c r="G950" s="32"/>
      <c r="H950" s="32"/>
      <c r="I950" s="129">
        <v>1</v>
      </c>
      <c r="J950" s="130">
        <v>0</v>
      </c>
      <c r="K950" s="130">
        <v>1</v>
      </c>
      <c r="L950" s="130">
        <v>0</v>
      </c>
      <c r="N950" s="129">
        <v>171.1</v>
      </c>
      <c r="O950" s="129">
        <f t="shared" si="28"/>
        <v>1.7109999999999999</v>
      </c>
      <c r="P950" s="129">
        <v>234.2</v>
      </c>
      <c r="Q950" s="129">
        <f t="shared" si="29"/>
        <v>106.231333054</v>
      </c>
      <c r="R950" s="131">
        <f>Q950/(O950^2)</f>
        <v>36.287129299499483</v>
      </c>
      <c r="T950" s="129">
        <f>IF(AND($R950&gt;=35,$R950&lt;40),1,0)</f>
        <v>1</v>
      </c>
      <c r="U950" s="129">
        <f>IF($R950&gt;40,1,0)</f>
        <v>0</v>
      </c>
      <c r="V950" s="129">
        <f>E950+T950+U950</f>
        <v>1</v>
      </c>
    </row>
    <row r="951" spans="1:22" x14ac:dyDescent="0.2">
      <c r="A951" s="133">
        <v>10601</v>
      </c>
      <c r="B951" s="134">
        <v>23</v>
      </c>
      <c r="C951" s="134">
        <v>0</v>
      </c>
      <c r="D951" s="134">
        <v>1</v>
      </c>
      <c r="E951" s="134">
        <f>IF(AND($R951&gt;=30,$R951&lt;35),1,0)</f>
        <v>0</v>
      </c>
      <c r="F951" s="137">
        <v>2416.96</v>
      </c>
      <c r="G951" s="32"/>
      <c r="H951" s="32"/>
      <c r="I951" s="134">
        <v>1</v>
      </c>
      <c r="J951" s="135">
        <v>0</v>
      </c>
      <c r="K951" s="135">
        <v>1</v>
      </c>
      <c r="L951" s="135">
        <v>0</v>
      </c>
      <c r="N951" s="134">
        <v>170.4</v>
      </c>
      <c r="O951" s="134">
        <f t="shared" si="28"/>
        <v>1.704</v>
      </c>
      <c r="P951" s="134">
        <v>230.1</v>
      </c>
      <c r="Q951" s="134">
        <f t="shared" si="29"/>
        <v>104.37160433700001</v>
      </c>
      <c r="R951" s="136">
        <f>Q951/(O951^2)</f>
        <v>35.945388211457718</v>
      </c>
      <c r="T951" s="134">
        <f>IF(AND($R951&gt;=35,$R951&lt;40),1,0)</f>
        <v>1</v>
      </c>
      <c r="U951" s="134">
        <f>IF($R951&gt;40,1,0)</f>
        <v>0</v>
      </c>
      <c r="V951" s="134">
        <f>E951+T951+U951</f>
        <v>1</v>
      </c>
    </row>
    <row r="952" spans="1:22" x14ac:dyDescent="0.2">
      <c r="A952" s="128">
        <v>10602</v>
      </c>
      <c r="B952" s="129">
        <v>58</v>
      </c>
      <c r="C952" s="129">
        <v>0</v>
      </c>
      <c r="D952" s="129">
        <v>0</v>
      </c>
      <c r="E952" s="129">
        <f>IF(AND($R952&gt;=30,$R952&lt;35),1,0)</f>
        <v>0</v>
      </c>
      <c r="F952" s="132">
        <v>11938.26</v>
      </c>
      <c r="G952" s="32"/>
      <c r="H952" s="32"/>
      <c r="I952" s="129">
        <v>1</v>
      </c>
      <c r="J952" s="130">
        <v>1</v>
      </c>
      <c r="K952" s="130">
        <v>0</v>
      </c>
      <c r="L952" s="130">
        <v>0</v>
      </c>
      <c r="N952" s="129">
        <v>154.69999999999999</v>
      </c>
      <c r="O952" s="129">
        <f t="shared" si="28"/>
        <v>1.5469999999999999</v>
      </c>
      <c r="P952" s="129">
        <v>119.3</v>
      </c>
      <c r="Q952" s="129">
        <f t="shared" si="29"/>
        <v>54.113569740999999</v>
      </c>
      <c r="R952" s="131">
        <f>Q952/(O952^2)</f>
        <v>22.611301286682444</v>
      </c>
      <c r="T952" s="129">
        <f>IF(AND($R952&gt;=35,$R952&lt;40),1,0)</f>
        <v>0</v>
      </c>
      <c r="U952" s="129">
        <f>IF($R952&gt;40,1,0)</f>
        <v>0</v>
      </c>
      <c r="V952" s="129">
        <f>E952+T952+U952</f>
        <v>0</v>
      </c>
    </row>
    <row r="953" spans="1:22" x14ac:dyDescent="0.2">
      <c r="A953" s="133">
        <v>10604</v>
      </c>
      <c r="B953" s="134">
        <v>18</v>
      </c>
      <c r="C953" s="134">
        <v>0</v>
      </c>
      <c r="D953" s="134">
        <v>0</v>
      </c>
      <c r="E953" s="134">
        <f>IF(AND($R953&gt;=30,$R953&lt;35),1,0)</f>
        <v>0</v>
      </c>
      <c r="F953" s="137">
        <v>1137.02</v>
      </c>
      <c r="G953" s="32"/>
      <c r="H953" s="32"/>
      <c r="I953" s="134">
        <v>1</v>
      </c>
      <c r="J953" s="135">
        <v>0</v>
      </c>
      <c r="K953" s="135">
        <v>0</v>
      </c>
      <c r="L953" s="135">
        <v>1</v>
      </c>
      <c r="N953" s="134">
        <v>182.2</v>
      </c>
      <c r="O953" s="134">
        <f t="shared" si="28"/>
        <v>1.8219999999999998</v>
      </c>
      <c r="P953" s="134">
        <v>164.7</v>
      </c>
      <c r="Q953" s="134">
        <f t="shared" si="29"/>
        <v>74.706663339000002</v>
      </c>
      <c r="R953" s="136">
        <f>Q953/(O953^2)</f>
        <v>22.504148990988302</v>
      </c>
      <c r="T953" s="134">
        <f>IF(AND($R953&gt;=35,$R953&lt;40),1,0)</f>
        <v>0</v>
      </c>
      <c r="U953" s="134">
        <f>IF($R953&gt;40,1,0)</f>
        <v>0</v>
      </c>
      <c r="V953" s="134">
        <f>E953+T953+U953</f>
        <v>0</v>
      </c>
    </row>
    <row r="954" spans="1:22" x14ac:dyDescent="0.2">
      <c r="A954" s="128">
        <v>10605</v>
      </c>
      <c r="B954" s="129">
        <v>19</v>
      </c>
      <c r="C954" s="129">
        <v>1</v>
      </c>
      <c r="D954" s="129">
        <v>0</v>
      </c>
      <c r="E954" s="129">
        <f>IF(AND($R954&gt;=30,$R954&lt;35),1,0)</f>
        <v>1</v>
      </c>
      <c r="F954" s="132">
        <v>34779.620000000003</v>
      </c>
      <c r="G954" s="32"/>
      <c r="H954" s="32"/>
      <c r="I954" s="129">
        <v>1</v>
      </c>
      <c r="J954" s="130">
        <v>0</v>
      </c>
      <c r="K954" s="130">
        <v>1</v>
      </c>
      <c r="L954" s="130">
        <v>0</v>
      </c>
      <c r="N954" s="129">
        <v>178.4</v>
      </c>
      <c r="O954" s="129">
        <f t="shared" si="28"/>
        <v>1.784</v>
      </c>
      <c r="P954" s="129">
        <v>239.79999999999998</v>
      </c>
      <c r="Q954" s="129">
        <f t="shared" si="29"/>
        <v>108.77145032599999</v>
      </c>
      <c r="R954" s="131">
        <f>Q954/(O954^2)</f>
        <v>34.176313847930778</v>
      </c>
      <c r="T954" s="129">
        <f>IF(AND($R954&gt;=35,$R954&lt;40),1,0)</f>
        <v>0</v>
      </c>
      <c r="U954" s="129">
        <f>IF($R954&gt;40,1,0)</f>
        <v>0</v>
      </c>
      <c r="V954" s="129">
        <f>E954+T954+U954</f>
        <v>1</v>
      </c>
    </row>
    <row r="955" spans="1:22" x14ac:dyDescent="0.2">
      <c r="A955" s="133">
        <v>10608</v>
      </c>
      <c r="B955" s="134">
        <v>59</v>
      </c>
      <c r="C955" s="134">
        <v>0</v>
      </c>
      <c r="D955" s="134">
        <v>2</v>
      </c>
      <c r="E955" s="134">
        <f>IF(AND($R955&gt;=30,$R955&lt;35),1,0)</f>
        <v>0</v>
      </c>
      <c r="F955" s="137">
        <v>12925.89</v>
      </c>
      <c r="G955" s="32"/>
      <c r="H955" s="32"/>
      <c r="I955" s="134">
        <v>1</v>
      </c>
      <c r="J955" s="135">
        <v>0</v>
      </c>
      <c r="K955" s="135">
        <v>0</v>
      </c>
      <c r="L955" s="135">
        <v>1</v>
      </c>
      <c r="N955" s="134">
        <v>168.6</v>
      </c>
      <c r="O955" s="134">
        <f t="shared" si="28"/>
        <v>1.6859999999999999</v>
      </c>
      <c r="P955" s="134">
        <v>231</v>
      </c>
      <c r="Q955" s="134">
        <f t="shared" si="29"/>
        <v>104.77983747</v>
      </c>
      <c r="R955" s="136">
        <f>Q955/(O955^2)</f>
        <v>36.860615250988886</v>
      </c>
      <c r="T955" s="134">
        <f>IF(AND($R955&gt;=35,$R955&lt;40),1,0)</f>
        <v>1</v>
      </c>
      <c r="U955" s="134">
        <f>IF($R955&gt;40,1,0)</f>
        <v>0</v>
      </c>
      <c r="V955" s="134">
        <f>E955+T955+U955</f>
        <v>1</v>
      </c>
    </row>
    <row r="956" spans="1:22" x14ac:dyDescent="0.2">
      <c r="A956" s="128">
        <v>10609</v>
      </c>
      <c r="B956" s="129">
        <v>60</v>
      </c>
      <c r="C956" s="129">
        <v>0</v>
      </c>
      <c r="D956" s="129">
        <v>1</v>
      </c>
      <c r="E956" s="129">
        <f>IF(AND($R956&gt;=30,$R956&lt;35),1,0)</f>
        <v>0</v>
      </c>
      <c r="F956" s="132">
        <v>13112.61</v>
      </c>
      <c r="G956" s="32"/>
      <c r="H956" s="32"/>
      <c r="I956" s="129">
        <v>1</v>
      </c>
      <c r="J956" s="130">
        <v>0</v>
      </c>
      <c r="K956" s="130">
        <v>0</v>
      </c>
      <c r="L956" s="130">
        <v>0</v>
      </c>
      <c r="N956" s="129">
        <v>158.29999999999998</v>
      </c>
      <c r="O956" s="129">
        <f t="shared" si="28"/>
        <v>1.5829999999999997</v>
      </c>
      <c r="P956" s="129">
        <v>158</v>
      </c>
      <c r="Q956" s="129">
        <f t="shared" si="29"/>
        <v>71.667594460000004</v>
      </c>
      <c r="R956" s="131">
        <f>Q956/(O956^2)</f>
        <v>28.599668405104943</v>
      </c>
      <c r="T956" s="129">
        <f>IF(AND($R956&gt;=35,$R956&lt;40),1,0)</f>
        <v>0</v>
      </c>
      <c r="U956" s="129">
        <f>IF($R956&gt;40,1,0)</f>
        <v>0</v>
      </c>
      <c r="V956" s="129">
        <f>E956+T956+U956</f>
        <v>0</v>
      </c>
    </row>
    <row r="957" spans="1:22" x14ac:dyDescent="0.2">
      <c r="A957" s="133">
        <v>10610</v>
      </c>
      <c r="B957" s="134">
        <v>56</v>
      </c>
      <c r="C957" s="134">
        <v>0</v>
      </c>
      <c r="D957" s="134">
        <v>0</v>
      </c>
      <c r="E957" s="134">
        <f>IF(AND($R957&gt;=30,$R957&lt;35),1,0)</f>
        <v>0</v>
      </c>
      <c r="F957" s="137">
        <v>10601.42</v>
      </c>
      <c r="G957" s="32"/>
      <c r="H957" s="32"/>
      <c r="I957" s="134">
        <v>1</v>
      </c>
      <c r="J957" s="135">
        <v>0</v>
      </c>
      <c r="K957" s="135">
        <v>1</v>
      </c>
      <c r="L957" s="135">
        <v>0</v>
      </c>
      <c r="N957" s="134">
        <v>173.79999999999998</v>
      </c>
      <c r="O957" s="134">
        <f t="shared" si="28"/>
        <v>1.7379999999999998</v>
      </c>
      <c r="P957" s="134">
        <v>316.3</v>
      </c>
      <c r="Q957" s="134">
        <f t="shared" si="29"/>
        <v>143.47126663100002</v>
      </c>
      <c r="R957" s="136">
        <f>Q957/(O957^2)</f>
        <v>47.49691344991335</v>
      </c>
      <c r="T957" s="134">
        <f>IF(AND($R957&gt;=35,$R957&lt;40),1,0)</f>
        <v>0</v>
      </c>
      <c r="U957" s="134">
        <f>IF($R957&gt;40,1,0)</f>
        <v>1</v>
      </c>
      <c r="V957" s="134">
        <f>E957+T957+U957</f>
        <v>1</v>
      </c>
    </row>
    <row r="958" spans="1:22" x14ac:dyDescent="0.2">
      <c r="A958" s="128">
        <v>10613</v>
      </c>
      <c r="B958" s="129">
        <v>44</v>
      </c>
      <c r="C958" s="129">
        <v>0</v>
      </c>
      <c r="D958" s="129">
        <v>2</v>
      </c>
      <c r="E958" s="129">
        <f>IF(AND($R958&gt;=30,$R958&lt;35),1,0)</f>
        <v>0</v>
      </c>
      <c r="F958" s="132">
        <v>7731.43</v>
      </c>
      <c r="G958" s="32"/>
      <c r="H958" s="32"/>
      <c r="I958" s="129">
        <v>1</v>
      </c>
      <c r="J958" s="130">
        <v>0</v>
      </c>
      <c r="K958" s="130">
        <v>0</v>
      </c>
      <c r="L958" s="130">
        <v>1</v>
      </c>
      <c r="N958" s="129">
        <v>162.4</v>
      </c>
      <c r="O958" s="129">
        <f t="shared" si="28"/>
        <v>1.6240000000000001</v>
      </c>
      <c r="P958" s="129">
        <v>165.1</v>
      </c>
      <c r="Q958" s="129">
        <f t="shared" si="29"/>
        <v>74.888100287</v>
      </c>
      <c r="R958" s="131">
        <f>Q958/(O958^2)</f>
        <v>28.394927491188209</v>
      </c>
      <c r="T958" s="129">
        <f>IF(AND($R958&gt;=35,$R958&lt;40),1,0)</f>
        <v>0</v>
      </c>
      <c r="U958" s="129">
        <f>IF($R958&gt;40,1,0)</f>
        <v>0</v>
      </c>
      <c r="V958" s="129">
        <f>E958+T958+U958</f>
        <v>0</v>
      </c>
    </row>
    <row r="959" spans="1:22" x14ac:dyDescent="0.2">
      <c r="A959" s="133">
        <v>10619</v>
      </c>
      <c r="B959" s="134">
        <v>37</v>
      </c>
      <c r="C959" s="134">
        <v>0</v>
      </c>
      <c r="D959" s="134">
        <v>0</v>
      </c>
      <c r="E959" s="134">
        <f>IF(AND($R959&gt;=30,$R959&lt;35),1,0)</f>
        <v>0</v>
      </c>
      <c r="F959" s="137">
        <v>5028.1500000000005</v>
      </c>
      <c r="G959" s="32"/>
      <c r="H959" s="32"/>
      <c r="I959" s="134">
        <v>1</v>
      </c>
      <c r="J959" s="135">
        <v>0</v>
      </c>
      <c r="K959" s="135">
        <v>0</v>
      </c>
      <c r="L959" s="135">
        <v>0</v>
      </c>
      <c r="N959" s="134">
        <v>156</v>
      </c>
      <c r="O959" s="134">
        <f t="shared" si="28"/>
        <v>1.56</v>
      </c>
      <c r="P959" s="134">
        <v>216</v>
      </c>
      <c r="Q959" s="134">
        <f t="shared" si="29"/>
        <v>97.97595192</v>
      </c>
      <c r="R959" s="136">
        <f>Q959/(O959^2)</f>
        <v>40.259677810650885</v>
      </c>
      <c r="T959" s="134">
        <f>IF(AND($R959&gt;=35,$R959&lt;40),1,0)</f>
        <v>0</v>
      </c>
      <c r="U959" s="134">
        <f>IF($R959&gt;40,1,0)</f>
        <v>1</v>
      </c>
      <c r="V959" s="134">
        <f>E959+T959+U959</f>
        <v>1</v>
      </c>
    </row>
    <row r="960" spans="1:22" x14ac:dyDescent="0.2">
      <c r="A960" s="128">
        <v>10620</v>
      </c>
      <c r="B960" s="129">
        <v>32</v>
      </c>
      <c r="C960" s="129">
        <v>0</v>
      </c>
      <c r="D960" s="129">
        <v>2</v>
      </c>
      <c r="E960" s="129">
        <f>IF(AND($R960&gt;=30,$R960&lt;35),1,0)</f>
        <v>0</v>
      </c>
      <c r="F960" s="132">
        <v>4686.3900000000003</v>
      </c>
      <c r="G960" s="32"/>
      <c r="H960" s="32"/>
      <c r="I960" s="129">
        <v>1</v>
      </c>
      <c r="J960" s="130">
        <v>0</v>
      </c>
      <c r="K960" s="130">
        <v>0</v>
      </c>
      <c r="L960" s="130">
        <v>1</v>
      </c>
      <c r="N960" s="129">
        <v>174.9</v>
      </c>
      <c r="O960" s="129">
        <f t="shared" si="28"/>
        <v>1.7490000000000001</v>
      </c>
      <c r="P960" s="129">
        <v>117.8</v>
      </c>
      <c r="Q960" s="129">
        <f t="shared" si="29"/>
        <v>53.433181185999999</v>
      </c>
      <c r="R960" s="131">
        <f>Q960/(O960^2)</f>
        <v>17.467526550661471</v>
      </c>
      <c r="T960" s="129">
        <f>IF(AND($R960&gt;=35,$R960&lt;40),1,0)</f>
        <v>0</v>
      </c>
      <c r="U960" s="129">
        <f>IF($R960&gt;40,1,0)</f>
        <v>0</v>
      </c>
      <c r="V960" s="129">
        <f>E960+T960+U960</f>
        <v>0</v>
      </c>
    </row>
    <row r="961" spans="1:22" x14ac:dyDescent="0.2">
      <c r="A961" s="133">
        <v>10622</v>
      </c>
      <c r="B961" s="134">
        <v>25</v>
      </c>
      <c r="C961" s="134">
        <v>0</v>
      </c>
      <c r="D961" s="134">
        <v>0</v>
      </c>
      <c r="E961" s="134">
        <f>IF(AND($R961&gt;=30,$R961&lt;35),1,0)</f>
        <v>0</v>
      </c>
      <c r="F961" s="137">
        <v>2523.17</v>
      </c>
      <c r="G961" s="32"/>
      <c r="H961" s="32"/>
      <c r="I961" s="134">
        <v>1</v>
      </c>
      <c r="J961" s="135">
        <v>0</v>
      </c>
      <c r="K961" s="135">
        <v>0</v>
      </c>
      <c r="L961" s="135">
        <v>0</v>
      </c>
      <c r="N961" s="134">
        <v>174.5</v>
      </c>
      <c r="O961" s="134">
        <f t="shared" si="28"/>
        <v>1.7450000000000001</v>
      </c>
      <c r="P961" s="134">
        <v>236.2</v>
      </c>
      <c r="Q961" s="134">
        <f t="shared" si="29"/>
        <v>107.13851779399999</v>
      </c>
      <c r="R961" s="136">
        <f>Q961/(O961^2)</f>
        <v>35.184774441589141</v>
      </c>
      <c r="T961" s="134">
        <f>IF(AND($R961&gt;=35,$R961&lt;40),1,0)</f>
        <v>1</v>
      </c>
      <c r="U961" s="134">
        <f>IF($R961&gt;40,1,0)</f>
        <v>0</v>
      </c>
      <c r="V961" s="134">
        <f>E961+T961+U961</f>
        <v>1</v>
      </c>
    </row>
    <row r="962" spans="1:22" x14ac:dyDescent="0.2">
      <c r="A962" s="128">
        <v>10623</v>
      </c>
      <c r="B962" s="129">
        <v>20</v>
      </c>
      <c r="C962" s="129">
        <v>1</v>
      </c>
      <c r="D962" s="129">
        <v>3</v>
      </c>
      <c r="E962" s="129">
        <f>IF(AND($R962&gt;=30,$R962&lt;35),1,0)</f>
        <v>0</v>
      </c>
      <c r="F962" s="132">
        <v>37465.35</v>
      </c>
      <c r="G962" s="32"/>
      <c r="H962" s="32"/>
      <c r="I962" s="129">
        <v>1</v>
      </c>
      <c r="J962" s="130">
        <v>0</v>
      </c>
      <c r="K962" s="130">
        <v>0</v>
      </c>
      <c r="L962" s="130">
        <v>0</v>
      </c>
      <c r="N962" s="129">
        <v>181.4</v>
      </c>
      <c r="O962" s="129">
        <f t="shared" ref="O962:O1024" si="30">N962/100</f>
        <v>1.8140000000000001</v>
      </c>
      <c r="P962" s="129">
        <v>166.1</v>
      </c>
      <c r="Q962" s="129">
        <f t="shared" ref="Q962:Q1024" si="31">P962*0.45359237</f>
        <v>75.341692656999996</v>
      </c>
      <c r="R962" s="131">
        <f>Q962/(O962^2)</f>
        <v>22.896062797438514</v>
      </c>
      <c r="T962" s="129">
        <f>IF(AND($R962&gt;=35,$R962&lt;40),1,0)</f>
        <v>0</v>
      </c>
      <c r="U962" s="129">
        <f>IF($R962&gt;40,1,0)</f>
        <v>0</v>
      </c>
      <c r="V962" s="129">
        <f>E962+T962+U962</f>
        <v>0</v>
      </c>
    </row>
    <row r="963" spans="1:22" x14ac:dyDescent="0.2">
      <c r="A963" s="133">
        <v>10624</v>
      </c>
      <c r="B963" s="134">
        <v>19</v>
      </c>
      <c r="C963" s="134">
        <v>0</v>
      </c>
      <c r="D963" s="134">
        <v>0</v>
      </c>
      <c r="E963" s="134">
        <f>IF(AND($R963&gt;=30,$R963&lt;35),1,0)</f>
        <v>0</v>
      </c>
      <c r="F963" s="137">
        <v>1263.25</v>
      </c>
      <c r="G963" s="32"/>
      <c r="H963" s="32"/>
      <c r="I963" s="134">
        <v>1</v>
      </c>
      <c r="J963" s="135">
        <v>0</v>
      </c>
      <c r="K963" s="135">
        <v>1</v>
      </c>
      <c r="L963" s="135">
        <v>0</v>
      </c>
      <c r="N963" s="134">
        <v>176.5</v>
      </c>
      <c r="O963" s="134">
        <f t="shared" si="30"/>
        <v>1.7649999999999999</v>
      </c>
      <c r="P963" s="134">
        <v>253</v>
      </c>
      <c r="Q963" s="134">
        <f t="shared" si="31"/>
        <v>114.75886961</v>
      </c>
      <c r="R963" s="136">
        <f>Q963/(O963^2)</f>
        <v>36.838067751125529</v>
      </c>
      <c r="T963" s="134">
        <f>IF(AND($R963&gt;=35,$R963&lt;40),1,0)</f>
        <v>1</v>
      </c>
      <c r="U963" s="134">
        <f>IF($R963&gt;40,1,0)</f>
        <v>0</v>
      </c>
      <c r="V963" s="134">
        <f>E963+T963+U963</f>
        <v>1</v>
      </c>
    </row>
    <row r="964" spans="1:22" x14ac:dyDescent="0.2">
      <c r="A964" s="128">
        <v>10627</v>
      </c>
      <c r="B964" s="129">
        <v>51</v>
      </c>
      <c r="C964" s="129">
        <v>0</v>
      </c>
      <c r="D964" s="129">
        <v>1</v>
      </c>
      <c r="E964" s="129">
        <f>IF(AND($R964&gt;=30,$R964&lt;35),1,0)</f>
        <v>1</v>
      </c>
      <c r="F964" s="132">
        <v>9957.73</v>
      </c>
      <c r="G964" s="32"/>
      <c r="H964" s="32"/>
      <c r="I964" s="129">
        <v>1</v>
      </c>
      <c r="J964" s="130">
        <v>1</v>
      </c>
      <c r="K964" s="130">
        <v>0</v>
      </c>
      <c r="L964" s="130">
        <v>0</v>
      </c>
      <c r="N964" s="129">
        <v>167.2</v>
      </c>
      <c r="O964" s="129">
        <f t="shared" si="30"/>
        <v>1.6719999999999999</v>
      </c>
      <c r="P964" s="129">
        <v>214.9</v>
      </c>
      <c r="Q964" s="129">
        <f t="shared" si="31"/>
        <v>97.477000313000005</v>
      </c>
      <c r="R964" s="131">
        <f>Q964/(O964^2)</f>
        <v>34.868206540386559</v>
      </c>
      <c r="T964" s="129">
        <f>IF(AND($R964&gt;=35,$R964&lt;40),1,0)</f>
        <v>0</v>
      </c>
      <c r="U964" s="129">
        <f>IF($R964&gt;40,1,0)</f>
        <v>0</v>
      </c>
      <c r="V964" s="129">
        <f>E964+T964+U964</f>
        <v>1</v>
      </c>
    </row>
    <row r="965" spans="1:22" x14ac:dyDescent="0.2">
      <c r="A965" s="133">
        <v>10628</v>
      </c>
      <c r="B965" s="134">
        <v>31</v>
      </c>
      <c r="C965" s="134">
        <v>0</v>
      </c>
      <c r="D965" s="134">
        <v>0</v>
      </c>
      <c r="E965" s="134">
        <f>IF(AND($R965&gt;=30,$R965&lt;35),1,0)</f>
        <v>0</v>
      </c>
      <c r="F965" s="137">
        <v>3857.76</v>
      </c>
      <c r="G965" s="32"/>
      <c r="H965" s="32"/>
      <c r="I965" s="134">
        <v>1</v>
      </c>
      <c r="J965" s="135">
        <v>1</v>
      </c>
      <c r="K965" s="135">
        <v>0</v>
      </c>
      <c r="L965" s="135">
        <v>0</v>
      </c>
      <c r="N965" s="134">
        <v>163.19999999999999</v>
      </c>
      <c r="O965" s="134">
        <f t="shared" si="30"/>
        <v>1.6319999999999999</v>
      </c>
      <c r="P965" s="134">
        <v>144.5</v>
      </c>
      <c r="Q965" s="134">
        <f t="shared" si="31"/>
        <v>65.544097465000007</v>
      </c>
      <c r="R965" s="136">
        <f>Q965/(O965^2)</f>
        <v>24.60896104600695</v>
      </c>
      <c r="T965" s="134">
        <f>IF(AND($R965&gt;=35,$R965&lt;40),1,0)</f>
        <v>0</v>
      </c>
      <c r="U965" s="134">
        <f>IF($R965&gt;40,1,0)</f>
        <v>0</v>
      </c>
      <c r="V965" s="134">
        <f>E965+T965+U965</f>
        <v>0</v>
      </c>
    </row>
    <row r="966" spans="1:22" x14ac:dyDescent="0.2">
      <c r="A966" s="128">
        <v>10629</v>
      </c>
      <c r="B966" s="129">
        <v>55</v>
      </c>
      <c r="C966" s="129">
        <v>0</v>
      </c>
      <c r="D966" s="129">
        <v>3</v>
      </c>
      <c r="E966" s="129">
        <f>IF(AND($R966&gt;=30,$R966&lt;35),1,0)</f>
        <v>1</v>
      </c>
      <c r="F966" s="132">
        <v>30063.59</v>
      </c>
      <c r="G966" s="32"/>
      <c r="H966" s="32"/>
      <c r="I966" s="129">
        <v>1</v>
      </c>
      <c r="J966" s="130">
        <v>0</v>
      </c>
      <c r="K966" s="130">
        <v>0</v>
      </c>
      <c r="L966" s="130">
        <v>0</v>
      </c>
      <c r="N966" s="129">
        <v>169.9</v>
      </c>
      <c r="O966" s="129">
        <f t="shared" si="30"/>
        <v>1.6990000000000001</v>
      </c>
      <c r="P966" s="129">
        <v>214.5</v>
      </c>
      <c r="Q966" s="129">
        <f t="shared" si="31"/>
        <v>97.295563365000007</v>
      </c>
      <c r="R966" s="131">
        <f>Q966/(O966^2)</f>
        <v>33.705927270516433</v>
      </c>
      <c r="T966" s="129">
        <f>IF(AND($R966&gt;=35,$R966&lt;40),1,0)</f>
        <v>0</v>
      </c>
      <c r="U966" s="129">
        <f>IF($R966&gt;40,1,0)</f>
        <v>0</v>
      </c>
      <c r="V966" s="129">
        <f>E966+T966+U966</f>
        <v>1</v>
      </c>
    </row>
    <row r="967" spans="1:22" x14ac:dyDescent="0.2">
      <c r="A967" s="133">
        <v>10631</v>
      </c>
      <c r="B967" s="134">
        <v>18</v>
      </c>
      <c r="C967" s="134">
        <v>0</v>
      </c>
      <c r="D967" s="134">
        <v>1</v>
      </c>
      <c r="E967" s="134">
        <f>IF(AND($R967&gt;=30,$R967&lt;35),1,0)</f>
        <v>0</v>
      </c>
      <c r="F967" s="137">
        <v>1711.03</v>
      </c>
      <c r="G967" s="32"/>
      <c r="H967" s="32"/>
      <c r="I967" s="134">
        <v>1</v>
      </c>
      <c r="J967" s="135">
        <v>0</v>
      </c>
      <c r="K967" s="135">
        <v>0</v>
      </c>
      <c r="L967" s="135">
        <v>1</v>
      </c>
      <c r="N967" s="134">
        <v>158.69999999999999</v>
      </c>
      <c r="O967" s="134">
        <f t="shared" si="30"/>
        <v>1.587</v>
      </c>
      <c r="P967" s="134">
        <v>217.6</v>
      </c>
      <c r="Q967" s="134">
        <f t="shared" si="31"/>
        <v>98.701699712000007</v>
      </c>
      <c r="R967" s="136">
        <f>Q967/(O967^2)</f>
        <v>39.189595247142329</v>
      </c>
      <c r="T967" s="134">
        <f>IF(AND($R967&gt;=35,$R967&lt;40),1,0)</f>
        <v>1</v>
      </c>
      <c r="U967" s="134">
        <f>IF($R967&gt;40,1,0)</f>
        <v>0</v>
      </c>
      <c r="V967" s="134">
        <f>E967+T967+U967</f>
        <v>1</v>
      </c>
    </row>
    <row r="968" spans="1:22" x14ac:dyDescent="0.2">
      <c r="A968" s="128">
        <v>10632</v>
      </c>
      <c r="B968" s="129">
        <v>27</v>
      </c>
      <c r="C968" s="129">
        <v>0</v>
      </c>
      <c r="D968" s="129">
        <v>2</v>
      </c>
      <c r="E968" s="129">
        <f>IF(AND($R968&gt;=30,$R968&lt;35),1,0)</f>
        <v>0</v>
      </c>
      <c r="F968" s="132">
        <v>3693.4300000000003</v>
      </c>
      <c r="G968" s="32"/>
      <c r="H968" s="32"/>
      <c r="I968" s="129">
        <v>1</v>
      </c>
      <c r="J968" s="130">
        <v>0</v>
      </c>
      <c r="K968" s="130">
        <v>1</v>
      </c>
      <c r="L968" s="130">
        <v>0</v>
      </c>
      <c r="N968" s="129">
        <v>169.7</v>
      </c>
      <c r="O968" s="129">
        <f t="shared" si="30"/>
        <v>1.6969999999999998</v>
      </c>
      <c r="P968" s="129">
        <v>139.6</v>
      </c>
      <c r="Q968" s="129">
        <f t="shared" si="31"/>
        <v>63.321494852000001</v>
      </c>
      <c r="R968" s="131">
        <f>Q968/(O968^2)</f>
        <v>21.988088394751184</v>
      </c>
      <c r="T968" s="129">
        <f>IF(AND($R968&gt;=35,$R968&lt;40),1,0)</f>
        <v>0</v>
      </c>
      <c r="U968" s="129">
        <f>IF($R968&gt;40,1,0)</f>
        <v>0</v>
      </c>
      <c r="V968" s="129">
        <f>E968+T968+U968</f>
        <v>0</v>
      </c>
    </row>
    <row r="969" spans="1:22" x14ac:dyDescent="0.2">
      <c r="A969" s="133">
        <v>10634</v>
      </c>
      <c r="B969" s="134">
        <v>24</v>
      </c>
      <c r="C969" s="134">
        <v>1</v>
      </c>
      <c r="D969" s="134">
        <v>0</v>
      </c>
      <c r="E969" s="134">
        <f>IF(AND($R969&gt;=30,$R969&lt;35),1,0)</f>
        <v>0</v>
      </c>
      <c r="F969" s="137">
        <v>18648.429999999997</v>
      </c>
      <c r="G969" s="32"/>
      <c r="H969" s="32"/>
      <c r="I969" s="134">
        <v>1</v>
      </c>
      <c r="J969" s="135">
        <v>1</v>
      </c>
      <c r="K969" s="135">
        <v>0</v>
      </c>
      <c r="L969" s="135">
        <v>0</v>
      </c>
      <c r="N969" s="134">
        <v>166.9</v>
      </c>
      <c r="O969" s="134">
        <f t="shared" si="30"/>
        <v>1.669</v>
      </c>
      <c r="P969" s="134">
        <v>179.9</v>
      </c>
      <c r="Q969" s="134">
        <f t="shared" si="31"/>
        <v>81.601267363000005</v>
      </c>
      <c r="R969" s="136">
        <f>Q969/(O969^2)</f>
        <v>29.294374584868184</v>
      </c>
      <c r="T969" s="134">
        <f>IF(AND($R969&gt;=35,$R969&lt;40),1,0)</f>
        <v>0</v>
      </c>
      <c r="U969" s="134">
        <f>IF($R969&gt;40,1,0)</f>
        <v>0</v>
      </c>
      <c r="V969" s="134">
        <f>E969+T969+U969</f>
        <v>0</v>
      </c>
    </row>
    <row r="970" spans="1:22" x14ac:dyDescent="0.2">
      <c r="A970" s="128">
        <v>10638</v>
      </c>
      <c r="B970" s="129">
        <v>35</v>
      </c>
      <c r="C970" s="129">
        <v>1</v>
      </c>
      <c r="D970" s="129">
        <v>3</v>
      </c>
      <c r="E970" s="129">
        <f>IF(AND($R970&gt;=30,$R970&lt;35),1,0)</f>
        <v>1</v>
      </c>
      <c r="F970" s="132">
        <v>19362</v>
      </c>
      <c r="G970" s="32"/>
      <c r="H970" s="32"/>
      <c r="I970" s="129">
        <v>1</v>
      </c>
      <c r="J970" s="130">
        <v>0</v>
      </c>
      <c r="K970" s="130">
        <v>0</v>
      </c>
      <c r="L970" s="130">
        <v>1</v>
      </c>
      <c r="N970" s="129">
        <v>171.79999999999998</v>
      </c>
      <c r="O970" s="129">
        <f t="shared" si="30"/>
        <v>1.7179999999999997</v>
      </c>
      <c r="P970" s="129">
        <v>199.5</v>
      </c>
      <c r="Q970" s="129">
        <f t="shared" si="31"/>
        <v>90.491677815000003</v>
      </c>
      <c r="R970" s="131">
        <f>Q970/(O970^2)</f>
        <v>30.659306112706531</v>
      </c>
      <c r="T970" s="129">
        <f>IF(AND($R970&gt;=35,$R970&lt;40),1,0)</f>
        <v>0</v>
      </c>
      <c r="U970" s="129">
        <f>IF($R970&gt;40,1,0)</f>
        <v>0</v>
      </c>
      <c r="V970" s="129">
        <f>E970+T970+U970</f>
        <v>1</v>
      </c>
    </row>
    <row r="971" spans="1:22" x14ac:dyDescent="0.2">
      <c r="A971" s="133">
        <v>10639</v>
      </c>
      <c r="B971" s="134">
        <v>21</v>
      </c>
      <c r="C971" s="134">
        <v>0</v>
      </c>
      <c r="D971" s="134">
        <v>0</v>
      </c>
      <c r="E971" s="134">
        <f>IF(AND($R971&gt;=30,$R971&lt;35),1,0)</f>
        <v>0</v>
      </c>
      <c r="F971" s="137">
        <v>1526.32</v>
      </c>
      <c r="G971" s="32"/>
      <c r="H971" s="32"/>
      <c r="I971" s="134">
        <v>1</v>
      </c>
      <c r="J971" s="135">
        <v>0</v>
      </c>
      <c r="K971" s="135">
        <v>1</v>
      </c>
      <c r="L971" s="135">
        <v>0</v>
      </c>
      <c r="N971" s="134">
        <v>181.9</v>
      </c>
      <c r="O971" s="134">
        <f t="shared" si="30"/>
        <v>1.819</v>
      </c>
      <c r="P971" s="134">
        <v>216.5</v>
      </c>
      <c r="Q971" s="134">
        <f t="shared" si="31"/>
        <v>98.202748105000012</v>
      </c>
      <c r="R971" s="136">
        <f>Q971/(O971^2)</f>
        <v>29.679613639365318</v>
      </c>
      <c r="T971" s="134">
        <f>IF(AND($R971&gt;=35,$R971&lt;40),1,0)</f>
        <v>0</v>
      </c>
      <c r="U971" s="134">
        <f>IF($R971&gt;40,1,0)</f>
        <v>0</v>
      </c>
      <c r="V971" s="134">
        <f>E971+T971+U971</f>
        <v>0</v>
      </c>
    </row>
    <row r="972" spans="1:22" x14ac:dyDescent="0.2">
      <c r="A972" s="128">
        <v>10641</v>
      </c>
      <c r="B972" s="129">
        <v>29</v>
      </c>
      <c r="C972" s="129">
        <v>0</v>
      </c>
      <c r="D972" s="129">
        <v>2</v>
      </c>
      <c r="E972" s="129">
        <f>IF(AND($R972&gt;=30,$R972&lt;35),1,0)</f>
        <v>0</v>
      </c>
      <c r="F972" s="132">
        <v>18157.879999999997</v>
      </c>
      <c r="G972" s="32"/>
      <c r="H972" s="32"/>
      <c r="I972" s="129">
        <v>1</v>
      </c>
      <c r="J972" s="130">
        <v>0</v>
      </c>
      <c r="K972" s="130">
        <v>0</v>
      </c>
      <c r="L972" s="130">
        <v>0</v>
      </c>
      <c r="N972" s="129">
        <v>155.6</v>
      </c>
      <c r="O972" s="129">
        <f t="shared" si="30"/>
        <v>1.556</v>
      </c>
      <c r="P972" s="129">
        <v>217.6</v>
      </c>
      <c r="Q972" s="129">
        <f t="shared" si="31"/>
        <v>98.701699712000007</v>
      </c>
      <c r="R972" s="131">
        <f>Q972/(O972^2)</f>
        <v>40.766689567211422</v>
      </c>
      <c r="T972" s="129">
        <f>IF(AND($R972&gt;=35,$R972&lt;40),1,0)</f>
        <v>0</v>
      </c>
      <c r="U972" s="129">
        <f>IF($R972&gt;40,1,0)</f>
        <v>1</v>
      </c>
      <c r="V972" s="129">
        <f>E972+T972+U972</f>
        <v>1</v>
      </c>
    </row>
    <row r="973" spans="1:22" x14ac:dyDescent="0.2">
      <c r="A973" s="133">
        <v>10642</v>
      </c>
      <c r="B973" s="134">
        <v>18</v>
      </c>
      <c r="C973" s="134">
        <v>0</v>
      </c>
      <c r="D973" s="134">
        <v>0</v>
      </c>
      <c r="E973" s="134">
        <f>IF(AND($R973&gt;=30,$R973&lt;35),1,0)</f>
        <v>0</v>
      </c>
      <c r="F973" s="137">
        <v>1163.47</v>
      </c>
      <c r="G973" s="32"/>
      <c r="H973" s="32"/>
      <c r="I973" s="134">
        <v>1</v>
      </c>
      <c r="J973" s="135">
        <v>0</v>
      </c>
      <c r="K973" s="135">
        <v>0</v>
      </c>
      <c r="L973" s="135">
        <v>1</v>
      </c>
      <c r="N973" s="134">
        <v>185</v>
      </c>
      <c r="O973" s="134">
        <f t="shared" si="30"/>
        <v>1.85</v>
      </c>
      <c r="P973" s="134">
        <v>155.5</v>
      </c>
      <c r="Q973" s="134">
        <f t="shared" si="31"/>
        <v>70.533613535000001</v>
      </c>
      <c r="R973" s="136">
        <f>Q973/(O973^2)</f>
        <v>20.6087986953981</v>
      </c>
      <c r="T973" s="134">
        <f>IF(AND($R973&gt;=35,$R973&lt;40),1,0)</f>
        <v>0</v>
      </c>
      <c r="U973" s="134">
        <f>IF($R973&gt;40,1,0)</f>
        <v>0</v>
      </c>
      <c r="V973" s="134">
        <f>E973+T973+U973</f>
        <v>0</v>
      </c>
    </row>
    <row r="974" spans="1:22" x14ac:dyDescent="0.2">
      <c r="A974" s="128">
        <v>10643</v>
      </c>
      <c r="B974" s="129">
        <v>57</v>
      </c>
      <c r="C974" s="129">
        <v>0</v>
      </c>
      <c r="D974" s="129">
        <v>0</v>
      </c>
      <c r="E974" s="129">
        <f>IF(AND($R974&gt;=30,$R974&lt;35),1,0)</f>
        <v>0</v>
      </c>
      <c r="F974" s="132">
        <v>11534.880000000001</v>
      </c>
      <c r="G974" s="32"/>
      <c r="H974" s="32"/>
      <c r="I974" s="129">
        <v>1</v>
      </c>
      <c r="J974" s="130">
        <v>1</v>
      </c>
      <c r="K974" s="130">
        <v>0</v>
      </c>
      <c r="L974" s="130">
        <v>0</v>
      </c>
      <c r="N974" s="129">
        <v>162.4</v>
      </c>
      <c r="O974" s="129">
        <f t="shared" si="30"/>
        <v>1.6240000000000001</v>
      </c>
      <c r="P974" s="129">
        <v>115.5</v>
      </c>
      <c r="Q974" s="129">
        <f t="shared" si="31"/>
        <v>52.389918735000002</v>
      </c>
      <c r="R974" s="131">
        <f>Q974/(O974^2)</f>
        <v>19.864410207342448</v>
      </c>
      <c r="T974" s="129">
        <f>IF(AND($R974&gt;=35,$R974&lt;40),1,0)</f>
        <v>0</v>
      </c>
      <c r="U974" s="129">
        <f>IF($R974&gt;40,1,0)</f>
        <v>0</v>
      </c>
      <c r="V974" s="129">
        <f>E974+T974+U974</f>
        <v>0</v>
      </c>
    </row>
    <row r="975" spans="1:22" x14ac:dyDescent="0.2">
      <c r="A975" s="133">
        <v>10649</v>
      </c>
      <c r="B975" s="134">
        <v>51</v>
      </c>
      <c r="C975" s="134">
        <v>0</v>
      </c>
      <c r="D975" s="134">
        <v>1</v>
      </c>
      <c r="E975" s="134">
        <f>IF(AND($R975&gt;=30,$R975&lt;35),1,0)</f>
        <v>0</v>
      </c>
      <c r="F975" s="137">
        <v>9391.35</v>
      </c>
      <c r="G975" s="32"/>
      <c r="H975" s="32"/>
      <c r="I975" s="134">
        <v>1</v>
      </c>
      <c r="J975" s="135">
        <v>0</v>
      </c>
      <c r="K975" s="135">
        <v>1</v>
      </c>
      <c r="L975" s="135">
        <v>0</v>
      </c>
      <c r="N975" s="134">
        <v>169</v>
      </c>
      <c r="O975" s="134">
        <f t="shared" si="30"/>
        <v>1.69</v>
      </c>
      <c r="P975" s="134">
        <v>300.5</v>
      </c>
      <c r="Q975" s="134">
        <f t="shared" si="31"/>
        <v>136.30450718500001</v>
      </c>
      <c r="R975" s="136">
        <f>Q975/(O975^2)</f>
        <v>47.72399677357236</v>
      </c>
      <c r="T975" s="134">
        <f>IF(AND($R975&gt;=35,$R975&lt;40),1,0)</f>
        <v>0</v>
      </c>
      <c r="U975" s="134">
        <f>IF($R975&gt;40,1,0)</f>
        <v>1</v>
      </c>
      <c r="V975" s="134">
        <f>E975+T975+U975</f>
        <v>1</v>
      </c>
    </row>
    <row r="976" spans="1:22" x14ac:dyDescent="0.2">
      <c r="A976" s="128">
        <v>10651</v>
      </c>
      <c r="B976" s="129">
        <v>35</v>
      </c>
      <c r="C976" s="129">
        <v>0</v>
      </c>
      <c r="D976" s="129">
        <v>1</v>
      </c>
      <c r="E976" s="129">
        <f>IF(AND($R976&gt;=30,$R976&lt;35),1,0)</f>
        <v>0</v>
      </c>
      <c r="F976" s="132">
        <v>4762.33</v>
      </c>
      <c r="G976" s="32"/>
      <c r="H976" s="32"/>
      <c r="I976" s="129">
        <v>1</v>
      </c>
      <c r="J976" s="130">
        <v>0</v>
      </c>
      <c r="K976" s="130">
        <v>1</v>
      </c>
      <c r="L976" s="130">
        <v>0</v>
      </c>
      <c r="N976" s="129">
        <v>165.79999999999998</v>
      </c>
      <c r="O976" s="129">
        <f t="shared" si="30"/>
        <v>1.6579999999999999</v>
      </c>
      <c r="P976" s="129">
        <v>260.70000000000005</v>
      </c>
      <c r="Q976" s="129">
        <f t="shared" si="31"/>
        <v>118.25153085900003</v>
      </c>
      <c r="R976" s="131">
        <f>Q976/(O976^2)</f>
        <v>43.016762263529117</v>
      </c>
      <c r="T976" s="129">
        <f>IF(AND($R976&gt;=35,$R976&lt;40),1,0)</f>
        <v>0</v>
      </c>
      <c r="U976" s="129">
        <f>IF($R976&gt;40,1,0)</f>
        <v>1</v>
      </c>
      <c r="V976" s="129">
        <f>E976+T976+U976</f>
        <v>1</v>
      </c>
    </row>
    <row r="977" spans="1:22" x14ac:dyDescent="0.2">
      <c r="A977" s="133">
        <v>10652</v>
      </c>
      <c r="B977" s="134">
        <v>62</v>
      </c>
      <c r="C977" s="134">
        <v>0</v>
      </c>
      <c r="D977" s="134">
        <v>1</v>
      </c>
      <c r="E977" s="134">
        <f>IF(AND($R977&gt;=30,$R977&lt;35),1,0)</f>
        <v>0</v>
      </c>
      <c r="F977" s="137">
        <v>13937.67</v>
      </c>
      <c r="G977" s="32"/>
      <c r="H977" s="32"/>
      <c r="I977" s="134">
        <v>1</v>
      </c>
      <c r="J977" s="135">
        <v>0</v>
      </c>
      <c r="K977" s="135">
        <v>0</v>
      </c>
      <c r="L977" s="135">
        <v>0</v>
      </c>
      <c r="N977" s="134">
        <v>158.4</v>
      </c>
      <c r="O977" s="134">
        <f t="shared" si="30"/>
        <v>1.5840000000000001</v>
      </c>
      <c r="P977" s="134">
        <v>196.4</v>
      </c>
      <c r="Q977" s="134">
        <f t="shared" si="31"/>
        <v>89.085541468000002</v>
      </c>
      <c r="R977" s="136">
        <f>Q977/(O977^2)</f>
        <v>35.505601097783391</v>
      </c>
      <c r="T977" s="134">
        <f>IF(AND($R977&gt;=35,$R977&lt;40),1,0)</f>
        <v>1</v>
      </c>
      <c r="U977" s="134">
        <f>IF($R977&gt;40,1,0)</f>
        <v>0</v>
      </c>
      <c r="V977" s="134">
        <f>E977+T977+U977</f>
        <v>1</v>
      </c>
    </row>
    <row r="978" spans="1:22" x14ac:dyDescent="0.2">
      <c r="A978" s="128">
        <v>10654</v>
      </c>
      <c r="B978" s="129">
        <v>32</v>
      </c>
      <c r="C978" s="129">
        <v>0</v>
      </c>
      <c r="D978" s="129">
        <v>2</v>
      </c>
      <c r="E978" s="129">
        <f>IF(AND($R978&gt;=30,$R978&lt;35),1,0)</f>
        <v>0</v>
      </c>
      <c r="F978" s="132">
        <v>4670.6400000000003</v>
      </c>
      <c r="G978" s="32"/>
      <c r="H978" s="32"/>
      <c r="I978" s="129">
        <v>1</v>
      </c>
      <c r="J978" s="130">
        <v>0</v>
      </c>
      <c r="K978" s="130">
        <v>1</v>
      </c>
      <c r="L978" s="130">
        <v>0</v>
      </c>
      <c r="N978" s="129">
        <v>176.9</v>
      </c>
      <c r="O978" s="129">
        <f t="shared" si="30"/>
        <v>1.7690000000000001</v>
      </c>
      <c r="P978" s="129">
        <v>248.9</v>
      </c>
      <c r="Q978" s="129">
        <f t="shared" si="31"/>
        <v>112.89914089300001</v>
      </c>
      <c r="R978" s="131">
        <f>Q978/(O978^2)</f>
        <v>36.077378382679406</v>
      </c>
      <c r="T978" s="129">
        <f>IF(AND($R978&gt;=35,$R978&lt;40),1,0)</f>
        <v>1</v>
      </c>
      <c r="U978" s="129">
        <f>IF($R978&gt;40,1,0)</f>
        <v>0</v>
      </c>
      <c r="V978" s="129">
        <f>E978+T978+U978</f>
        <v>1</v>
      </c>
    </row>
    <row r="979" spans="1:22" x14ac:dyDescent="0.2">
      <c r="A979" s="133">
        <v>10655</v>
      </c>
      <c r="B979" s="134">
        <v>54</v>
      </c>
      <c r="C979" s="134">
        <v>0</v>
      </c>
      <c r="D979" s="134">
        <v>0</v>
      </c>
      <c r="E979" s="134">
        <f>IF(AND($R979&gt;=30,$R979&lt;35),1,0)</f>
        <v>0</v>
      </c>
      <c r="F979" s="137">
        <v>24476.48</v>
      </c>
      <c r="G979" s="32"/>
      <c r="H979" s="32"/>
      <c r="I979" s="134">
        <v>1</v>
      </c>
      <c r="J979" s="135">
        <v>0</v>
      </c>
      <c r="K979" s="135">
        <v>0</v>
      </c>
      <c r="L979" s="135">
        <v>0</v>
      </c>
      <c r="N979" s="134">
        <v>155.69999999999999</v>
      </c>
      <c r="O979" s="134">
        <f t="shared" si="30"/>
        <v>1.5569999999999999</v>
      </c>
      <c r="P979" s="134">
        <v>228.1</v>
      </c>
      <c r="Q979" s="134">
        <f t="shared" si="31"/>
        <v>103.464419597</v>
      </c>
      <c r="R979" s="136">
        <f>Q979/(O979^2)</f>
        <v>42.678957317090784</v>
      </c>
      <c r="T979" s="134">
        <f>IF(AND($R979&gt;=35,$R979&lt;40),1,0)</f>
        <v>0</v>
      </c>
      <c r="U979" s="134">
        <f>IF($R979&gt;40,1,0)</f>
        <v>1</v>
      </c>
      <c r="V979" s="134">
        <f>E979+T979+U979</f>
        <v>1</v>
      </c>
    </row>
    <row r="980" spans="1:22" x14ac:dyDescent="0.2">
      <c r="A980" s="128">
        <v>10658</v>
      </c>
      <c r="B980" s="129">
        <v>20</v>
      </c>
      <c r="C980" s="129">
        <v>0</v>
      </c>
      <c r="D980" s="129">
        <v>1</v>
      </c>
      <c r="E980" s="129">
        <f>IF(AND($R980&gt;=30,$R980&lt;35),1,0)</f>
        <v>0</v>
      </c>
      <c r="F980" s="132">
        <v>27724.289999999997</v>
      </c>
      <c r="G980" s="32"/>
      <c r="H980" s="32"/>
      <c r="I980" s="129">
        <v>1</v>
      </c>
      <c r="J980" s="130">
        <v>0</v>
      </c>
      <c r="K980" s="130">
        <v>0</v>
      </c>
      <c r="L980" s="130">
        <v>1</v>
      </c>
      <c r="N980" s="129">
        <v>174.6</v>
      </c>
      <c r="O980" s="129">
        <f t="shared" si="30"/>
        <v>1.746</v>
      </c>
      <c r="P980" s="129">
        <v>167.9</v>
      </c>
      <c r="Q980" s="129">
        <f t="shared" si="31"/>
        <v>76.158158923000002</v>
      </c>
      <c r="R980" s="131">
        <f>Q980/(O980^2)</f>
        <v>24.982043368970348</v>
      </c>
      <c r="T980" s="129">
        <f>IF(AND($R980&gt;=35,$R980&lt;40),1,0)</f>
        <v>0</v>
      </c>
      <c r="U980" s="129">
        <f>IF($R980&gt;40,1,0)</f>
        <v>0</v>
      </c>
      <c r="V980" s="129">
        <f>E980+T980+U980</f>
        <v>0</v>
      </c>
    </row>
    <row r="981" spans="1:22" x14ac:dyDescent="0.2">
      <c r="A981" s="133">
        <v>10661</v>
      </c>
      <c r="B981" s="134">
        <v>58</v>
      </c>
      <c r="C981" s="134">
        <v>0</v>
      </c>
      <c r="D981" s="134">
        <v>0</v>
      </c>
      <c r="E981" s="134">
        <f>IF(AND($R981&gt;=30,$R981&lt;35),1,0)</f>
        <v>0</v>
      </c>
      <c r="F981" s="137">
        <v>11381.33</v>
      </c>
      <c r="G981" s="32"/>
      <c r="H981" s="32"/>
      <c r="I981" s="134">
        <v>1</v>
      </c>
      <c r="J981" s="135">
        <v>0</v>
      </c>
      <c r="K981" s="135">
        <v>0</v>
      </c>
      <c r="L981" s="135">
        <v>1</v>
      </c>
      <c r="N981" s="134">
        <v>162.4</v>
      </c>
      <c r="O981" s="134">
        <f t="shared" si="30"/>
        <v>1.6240000000000001</v>
      </c>
      <c r="P981" s="134">
        <v>115.89999999999999</v>
      </c>
      <c r="Q981" s="134">
        <f t="shared" si="31"/>
        <v>52.571355683</v>
      </c>
      <c r="R981" s="136">
        <f>Q981/(O981^2)</f>
        <v>19.933204701567011</v>
      </c>
      <c r="T981" s="134">
        <f>IF(AND($R981&gt;=35,$R981&lt;40),1,0)</f>
        <v>0</v>
      </c>
      <c r="U981" s="134">
        <f>IF($R981&gt;40,1,0)</f>
        <v>0</v>
      </c>
      <c r="V981" s="134">
        <f>E981+T981+U981</f>
        <v>0</v>
      </c>
    </row>
    <row r="982" spans="1:22" x14ac:dyDescent="0.2">
      <c r="A982" s="128">
        <v>10665</v>
      </c>
      <c r="B982" s="129">
        <v>22</v>
      </c>
      <c r="C982" s="129">
        <v>1</v>
      </c>
      <c r="D982" s="129">
        <v>1</v>
      </c>
      <c r="E982" s="129">
        <f>IF(AND($R982&gt;=30,$R982&lt;35),1,0)</f>
        <v>0</v>
      </c>
      <c r="F982" s="132">
        <v>37165.170000000006</v>
      </c>
      <c r="G982" s="32"/>
      <c r="H982" s="32"/>
      <c r="I982" s="129">
        <v>1</v>
      </c>
      <c r="J982" s="130">
        <v>0</v>
      </c>
      <c r="K982" s="130">
        <v>0</v>
      </c>
      <c r="L982" s="130">
        <v>1</v>
      </c>
      <c r="N982" s="129">
        <v>180</v>
      </c>
      <c r="O982" s="129">
        <f t="shared" si="30"/>
        <v>1.8</v>
      </c>
      <c r="P982" s="129">
        <v>180.79999999999998</v>
      </c>
      <c r="Q982" s="129">
        <f t="shared" si="31"/>
        <v>82.009500496000001</v>
      </c>
      <c r="R982" s="131">
        <f>Q982/(O982^2)</f>
        <v>25.311574227160492</v>
      </c>
      <c r="T982" s="129">
        <f>IF(AND($R982&gt;=35,$R982&lt;40),1,0)</f>
        <v>0</v>
      </c>
      <c r="U982" s="129">
        <f>IF($R982&gt;40,1,0)</f>
        <v>0</v>
      </c>
      <c r="V982" s="129">
        <f>E982+T982+U982</f>
        <v>0</v>
      </c>
    </row>
    <row r="983" spans="1:22" x14ac:dyDescent="0.2">
      <c r="A983" s="133">
        <v>10667</v>
      </c>
      <c r="B983" s="134">
        <v>57</v>
      </c>
      <c r="C983" s="134">
        <v>0</v>
      </c>
      <c r="D983" s="134">
        <v>0</v>
      </c>
      <c r="E983" s="134">
        <f>IF(AND($R983&gt;=30,$R983&lt;35),1,0)</f>
        <v>0</v>
      </c>
      <c r="F983" s="137">
        <v>11353.23</v>
      </c>
      <c r="G983" s="32"/>
      <c r="H983" s="32"/>
      <c r="I983" s="134">
        <v>1</v>
      </c>
      <c r="J983" s="135">
        <v>0</v>
      </c>
      <c r="K983" s="135">
        <v>0</v>
      </c>
      <c r="L983" s="135">
        <v>0</v>
      </c>
      <c r="N983" s="134">
        <v>161.5</v>
      </c>
      <c r="O983" s="134">
        <f t="shared" si="30"/>
        <v>1.615</v>
      </c>
      <c r="P983" s="134">
        <v>147.1</v>
      </c>
      <c r="Q983" s="134">
        <f t="shared" si="31"/>
        <v>66.723437626999996</v>
      </c>
      <c r="R983" s="136">
        <f>Q983/(O983^2)</f>
        <v>25.581933164125026</v>
      </c>
      <c r="T983" s="134">
        <f>IF(AND($R983&gt;=35,$R983&lt;40),1,0)</f>
        <v>0</v>
      </c>
      <c r="U983" s="134">
        <f>IF($R983&gt;40,1,0)</f>
        <v>0</v>
      </c>
      <c r="V983" s="134">
        <f>E983+T983+U983</f>
        <v>0</v>
      </c>
    </row>
    <row r="984" spans="1:22" x14ac:dyDescent="0.2">
      <c r="A984" s="128">
        <v>10670</v>
      </c>
      <c r="B984" s="129">
        <v>61</v>
      </c>
      <c r="C984" s="129">
        <v>0</v>
      </c>
      <c r="D984" s="129">
        <v>0</v>
      </c>
      <c r="E984" s="129">
        <f>IF(AND($R984&gt;=30,$R984&lt;35),1,0)</f>
        <v>0</v>
      </c>
      <c r="F984" s="132">
        <v>12557.61</v>
      </c>
      <c r="G984" s="32"/>
      <c r="H984" s="32"/>
      <c r="I984" s="129">
        <v>1</v>
      </c>
      <c r="J984" s="130">
        <v>0</v>
      </c>
      <c r="K984" s="130">
        <v>0</v>
      </c>
      <c r="L984" s="130">
        <v>1</v>
      </c>
      <c r="N984" s="129">
        <v>174.6</v>
      </c>
      <c r="O984" s="129">
        <f t="shared" si="30"/>
        <v>1.746</v>
      </c>
      <c r="P984" s="129">
        <v>247.5</v>
      </c>
      <c r="Q984" s="129">
        <f t="shared" si="31"/>
        <v>112.264111575</v>
      </c>
      <c r="R984" s="131">
        <f>Q984/(O984^2)</f>
        <v>36.825823310423829</v>
      </c>
      <c r="T984" s="129">
        <f>IF(AND($R984&gt;=35,$R984&lt;40),1,0)</f>
        <v>1</v>
      </c>
      <c r="U984" s="129">
        <f>IF($R984&gt;40,1,0)</f>
        <v>0</v>
      </c>
      <c r="V984" s="129">
        <f>E984+T984+U984</f>
        <v>1</v>
      </c>
    </row>
    <row r="985" spans="1:22" x14ac:dyDescent="0.2">
      <c r="A985" s="133">
        <v>10671</v>
      </c>
      <c r="B985" s="134">
        <v>41</v>
      </c>
      <c r="C985" s="134">
        <v>0</v>
      </c>
      <c r="D985" s="134">
        <v>2</v>
      </c>
      <c r="E985" s="134">
        <f>IF(AND($R985&gt;=30,$R985&lt;35),1,0)</f>
        <v>1</v>
      </c>
      <c r="F985" s="137">
        <v>7265.71</v>
      </c>
      <c r="G985" s="32"/>
      <c r="H985" s="32"/>
      <c r="I985" s="134">
        <v>1</v>
      </c>
      <c r="J985" s="135">
        <v>0</v>
      </c>
      <c r="K985" s="135">
        <v>0</v>
      </c>
      <c r="L985" s="135">
        <v>0</v>
      </c>
      <c r="N985" s="134">
        <v>157.29999999999998</v>
      </c>
      <c r="O985" s="134">
        <f t="shared" si="30"/>
        <v>1.5729999999999997</v>
      </c>
      <c r="P985" s="134">
        <v>181.1</v>
      </c>
      <c r="Q985" s="134">
        <f t="shared" si="31"/>
        <v>82.145578207</v>
      </c>
      <c r="R985" s="136">
        <f>Q985/(O985^2)</f>
        <v>33.199133262795705</v>
      </c>
      <c r="T985" s="134">
        <f>IF(AND($R985&gt;=35,$R985&lt;40),1,0)</f>
        <v>0</v>
      </c>
      <c r="U985" s="134">
        <f>IF($R985&gt;40,1,0)</f>
        <v>0</v>
      </c>
      <c r="V985" s="134">
        <f>E985+T985+U985</f>
        <v>1</v>
      </c>
    </row>
    <row r="986" spans="1:22" x14ac:dyDescent="0.2">
      <c r="A986" s="128">
        <v>10672</v>
      </c>
      <c r="B986" s="129">
        <v>27</v>
      </c>
      <c r="C986" s="129">
        <v>0</v>
      </c>
      <c r="D986" s="129">
        <v>2</v>
      </c>
      <c r="E986" s="129">
        <f>IF(AND($R986&gt;=30,$R986&lt;35),1,0)</f>
        <v>0</v>
      </c>
      <c r="F986" s="132">
        <v>4058.7200000000003</v>
      </c>
      <c r="G986" s="32"/>
      <c r="H986" s="32"/>
      <c r="I986" s="129">
        <v>1</v>
      </c>
      <c r="J986" s="130">
        <v>0</v>
      </c>
      <c r="K986" s="130">
        <v>0</v>
      </c>
      <c r="L986" s="130">
        <v>0</v>
      </c>
      <c r="N986" s="129">
        <v>158.19999999999999</v>
      </c>
      <c r="O986" s="129">
        <f t="shared" si="30"/>
        <v>1.5819999999999999</v>
      </c>
      <c r="P986" s="129">
        <v>157.69999999999999</v>
      </c>
      <c r="Q986" s="129">
        <f t="shared" si="31"/>
        <v>71.531516749000005</v>
      </c>
      <c r="R986" s="131">
        <f>Q986/(O986^2)</f>
        <v>28.581464336059433</v>
      </c>
      <c r="T986" s="129">
        <f>IF(AND($R986&gt;=35,$R986&lt;40),1,0)</f>
        <v>0</v>
      </c>
      <c r="U986" s="129">
        <f>IF($R986&gt;40,1,0)</f>
        <v>0</v>
      </c>
      <c r="V986" s="129">
        <f>E986+T986+U986</f>
        <v>0</v>
      </c>
    </row>
    <row r="987" spans="1:22" x14ac:dyDescent="0.2">
      <c r="A987" s="133">
        <v>10674</v>
      </c>
      <c r="B987" s="134">
        <v>50</v>
      </c>
      <c r="C987" s="134">
        <v>0</v>
      </c>
      <c r="D987" s="134">
        <v>0</v>
      </c>
      <c r="E987" s="134">
        <f>IF(AND($R987&gt;=30,$R987&lt;35),1,0)</f>
        <v>1</v>
      </c>
      <c r="F987" s="137">
        <v>8827.2100000000009</v>
      </c>
      <c r="G987" s="32"/>
      <c r="H987" s="32"/>
      <c r="I987" s="134">
        <v>1</v>
      </c>
      <c r="J987" s="135">
        <v>0</v>
      </c>
      <c r="K987" s="135">
        <v>0</v>
      </c>
      <c r="L987" s="135">
        <v>0</v>
      </c>
      <c r="N987" s="134">
        <v>156.29999999999998</v>
      </c>
      <c r="O987" s="134">
        <f t="shared" si="30"/>
        <v>1.5629999999999997</v>
      </c>
      <c r="P987" s="134">
        <v>177.6</v>
      </c>
      <c r="Q987" s="134">
        <f t="shared" si="31"/>
        <v>80.558004912000001</v>
      </c>
      <c r="R987" s="136">
        <f>Q987/(O987^2)</f>
        <v>32.975451146535228</v>
      </c>
      <c r="T987" s="134">
        <f>IF(AND($R987&gt;=35,$R987&lt;40),1,0)</f>
        <v>0</v>
      </c>
      <c r="U987" s="134">
        <f>IF($R987&gt;40,1,0)</f>
        <v>0</v>
      </c>
      <c r="V987" s="134">
        <f>E987+T987+U987</f>
        <v>1</v>
      </c>
    </row>
    <row r="988" spans="1:22" x14ac:dyDescent="0.2">
      <c r="A988" s="128">
        <v>10675</v>
      </c>
      <c r="B988" s="129">
        <v>22</v>
      </c>
      <c r="C988" s="129">
        <v>0</v>
      </c>
      <c r="D988" s="129">
        <v>1</v>
      </c>
      <c r="E988" s="129">
        <f>IF(AND($R988&gt;=30,$R988&lt;35),1,0)</f>
        <v>0</v>
      </c>
      <c r="F988" s="132">
        <v>2639.05</v>
      </c>
      <c r="G988" s="32"/>
      <c r="H988" s="32"/>
      <c r="I988" s="129">
        <v>1</v>
      </c>
      <c r="J988" s="130">
        <v>0</v>
      </c>
      <c r="K988" s="130">
        <v>0</v>
      </c>
      <c r="L988" s="130">
        <v>0</v>
      </c>
      <c r="N988" s="129">
        <v>163</v>
      </c>
      <c r="O988" s="129">
        <f t="shared" si="30"/>
        <v>1.63</v>
      </c>
      <c r="P988" s="129">
        <v>220.79999999999998</v>
      </c>
      <c r="Q988" s="129">
        <f t="shared" si="31"/>
        <v>100.15319529599999</v>
      </c>
      <c r="R988" s="131">
        <f>Q988/(O988^2)</f>
        <v>37.69550803417517</v>
      </c>
      <c r="T988" s="129">
        <f>IF(AND($R988&gt;=35,$R988&lt;40),1,0)</f>
        <v>1</v>
      </c>
      <c r="U988" s="129">
        <f>IF($R988&gt;40,1,0)</f>
        <v>0</v>
      </c>
      <c r="V988" s="129">
        <f>E988+T988+U988</f>
        <v>1</v>
      </c>
    </row>
    <row r="989" spans="1:22" x14ac:dyDescent="0.2">
      <c r="A989" s="133">
        <v>10677</v>
      </c>
      <c r="B989" s="134">
        <v>24</v>
      </c>
      <c r="C989" s="134">
        <v>0</v>
      </c>
      <c r="D989" s="134">
        <v>0</v>
      </c>
      <c r="E989" s="134">
        <f>IF(AND($R989&gt;=30,$R989&lt;35),1,0)</f>
        <v>0</v>
      </c>
      <c r="F989" s="137">
        <v>1986.94</v>
      </c>
      <c r="G989" s="32"/>
      <c r="H989" s="32"/>
      <c r="I989" s="134">
        <v>1</v>
      </c>
      <c r="J989" s="135">
        <v>0</v>
      </c>
      <c r="K989" s="135">
        <v>0</v>
      </c>
      <c r="L989" s="135">
        <v>1</v>
      </c>
      <c r="N989" s="134">
        <v>172.29999999999998</v>
      </c>
      <c r="O989" s="134">
        <f t="shared" si="30"/>
        <v>1.7229999999999999</v>
      </c>
      <c r="P989" s="134">
        <v>168.5</v>
      </c>
      <c r="Q989" s="134">
        <f t="shared" si="31"/>
        <v>76.430314344999999</v>
      </c>
      <c r="R989" s="136">
        <f>Q989/(O989^2)</f>
        <v>25.745130102815047</v>
      </c>
      <c r="T989" s="134">
        <f>IF(AND($R989&gt;=35,$R989&lt;40),1,0)</f>
        <v>0</v>
      </c>
      <c r="U989" s="134">
        <f>IF($R989&gt;40,1,0)</f>
        <v>0</v>
      </c>
      <c r="V989" s="134">
        <f>E989+T989+U989</f>
        <v>0</v>
      </c>
    </row>
    <row r="990" spans="1:22" x14ac:dyDescent="0.2">
      <c r="A990" s="128">
        <v>10678</v>
      </c>
      <c r="B990" s="129">
        <v>26</v>
      </c>
      <c r="C990" s="129">
        <v>0</v>
      </c>
      <c r="D990" s="129">
        <v>1</v>
      </c>
      <c r="E990" s="129">
        <f>IF(AND($R990&gt;=30,$R990&lt;35),1,0)</f>
        <v>0</v>
      </c>
      <c r="F990" s="132">
        <v>3490.55</v>
      </c>
      <c r="G990" s="32"/>
      <c r="H990" s="32"/>
      <c r="I990" s="129">
        <v>1</v>
      </c>
      <c r="J990" s="130">
        <v>1</v>
      </c>
      <c r="K990" s="130">
        <v>0</v>
      </c>
      <c r="L990" s="130">
        <v>0</v>
      </c>
      <c r="N990" s="129">
        <v>162.6</v>
      </c>
      <c r="O990" s="129">
        <f t="shared" si="30"/>
        <v>1.6259999999999999</v>
      </c>
      <c r="P990" s="129">
        <v>161.69999999999999</v>
      </c>
      <c r="Q990" s="129">
        <f t="shared" si="31"/>
        <v>73.345886229000001</v>
      </c>
      <c r="R990" s="131">
        <f>Q990/(O990^2)</f>
        <v>27.741802652242395</v>
      </c>
      <c r="T990" s="129">
        <f>IF(AND($R990&gt;=35,$R990&lt;40),1,0)</f>
        <v>0</v>
      </c>
      <c r="U990" s="129">
        <f>IF($R990&gt;40,1,0)</f>
        <v>0</v>
      </c>
      <c r="V990" s="129">
        <f>E990+T990+U990</f>
        <v>0</v>
      </c>
    </row>
    <row r="991" spans="1:22" x14ac:dyDescent="0.2">
      <c r="A991" s="133">
        <v>10679</v>
      </c>
      <c r="B991" s="134">
        <v>54</v>
      </c>
      <c r="C991" s="134">
        <v>1</v>
      </c>
      <c r="D991" s="134">
        <v>1</v>
      </c>
      <c r="E991" s="134">
        <f>IF(AND($R991&gt;=30,$R991&lt;35),1,0)</f>
        <v>0</v>
      </c>
      <c r="F991" s="137">
        <v>41999.519999999997</v>
      </c>
      <c r="G991" s="32"/>
      <c r="H991" s="32"/>
      <c r="I991" s="134">
        <v>1</v>
      </c>
      <c r="J991" s="135">
        <v>0</v>
      </c>
      <c r="K991" s="135">
        <v>0</v>
      </c>
      <c r="L991" s="135">
        <v>1</v>
      </c>
      <c r="N991" s="134">
        <v>184.5</v>
      </c>
      <c r="O991" s="134">
        <f t="shared" si="30"/>
        <v>1.845</v>
      </c>
      <c r="P991" s="134">
        <v>205.29999999999998</v>
      </c>
      <c r="Q991" s="134">
        <f t="shared" si="31"/>
        <v>93.122513560999991</v>
      </c>
      <c r="R991" s="136">
        <f>Q991/(O991^2)</f>
        <v>27.356589202782001</v>
      </c>
      <c r="T991" s="134">
        <f>IF(AND($R991&gt;=35,$R991&lt;40),1,0)</f>
        <v>0</v>
      </c>
      <c r="U991" s="134">
        <f>IF($R991&gt;40,1,0)</f>
        <v>0</v>
      </c>
      <c r="V991" s="134">
        <f>E991+T991+U991</f>
        <v>0</v>
      </c>
    </row>
    <row r="992" spans="1:22" x14ac:dyDescent="0.2">
      <c r="A992" s="128">
        <v>10681</v>
      </c>
      <c r="B992" s="129">
        <v>41</v>
      </c>
      <c r="C992" s="129">
        <v>0</v>
      </c>
      <c r="D992" s="129">
        <v>1</v>
      </c>
      <c r="E992" s="129">
        <f>IF(AND($R992&gt;=30,$R992&lt;35),1,0)</f>
        <v>0</v>
      </c>
      <c r="F992" s="132">
        <v>6272.4800000000005</v>
      </c>
      <c r="G992" s="32"/>
      <c r="H992" s="32"/>
      <c r="I992" s="129">
        <v>1</v>
      </c>
      <c r="J992" s="130">
        <v>0</v>
      </c>
      <c r="K992" s="130">
        <v>0</v>
      </c>
      <c r="L992" s="130">
        <v>1</v>
      </c>
      <c r="N992" s="129">
        <v>156.1</v>
      </c>
      <c r="O992" s="129">
        <f t="shared" si="30"/>
        <v>1.5609999999999999</v>
      </c>
      <c r="P992" s="129">
        <v>198.7</v>
      </c>
      <c r="Q992" s="129">
        <f t="shared" si="31"/>
        <v>90.128803919000006</v>
      </c>
      <c r="R992" s="131">
        <f>Q992/(O992^2)</f>
        <v>36.987740459002083</v>
      </c>
      <c r="T992" s="129">
        <f>IF(AND($R992&gt;=35,$R992&lt;40),1,0)</f>
        <v>1</v>
      </c>
      <c r="U992" s="129">
        <f>IF($R992&gt;40,1,0)</f>
        <v>0</v>
      </c>
      <c r="V992" s="129">
        <f>E992+T992+U992</f>
        <v>1</v>
      </c>
    </row>
    <row r="993" spans="1:22" x14ac:dyDescent="0.2">
      <c r="A993" s="133">
        <v>10682</v>
      </c>
      <c r="B993" s="134">
        <v>49</v>
      </c>
      <c r="C993" s="134">
        <v>0</v>
      </c>
      <c r="D993" s="134">
        <v>1</v>
      </c>
      <c r="E993" s="134">
        <f>IF(AND($R993&gt;=30,$R993&lt;35),1,0)</f>
        <v>1</v>
      </c>
      <c r="F993" s="137">
        <v>9282.49</v>
      </c>
      <c r="G993" s="32"/>
      <c r="H993" s="32"/>
      <c r="I993" s="134">
        <v>1</v>
      </c>
      <c r="J993" s="135">
        <v>1</v>
      </c>
      <c r="K993" s="135">
        <v>0</v>
      </c>
      <c r="L993" s="135">
        <v>0</v>
      </c>
      <c r="N993" s="134">
        <v>159.79999999999998</v>
      </c>
      <c r="O993" s="134">
        <f t="shared" si="30"/>
        <v>1.5979999999999999</v>
      </c>
      <c r="P993" s="134">
        <v>174.79999999999998</v>
      </c>
      <c r="Q993" s="134">
        <f t="shared" si="31"/>
        <v>79.287946276</v>
      </c>
      <c r="R993" s="136">
        <f>Q993/(O993^2)</f>
        <v>31.049429072009605</v>
      </c>
      <c r="T993" s="134">
        <f>IF(AND($R993&gt;=35,$R993&lt;40),1,0)</f>
        <v>0</v>
      </c>
      <c r="U993" s="134">
        <f>IF($R993&gt;40,1,0)</f>
        <v>0</v>
      </c>
      <c r="V993" s="134">
        <f>E993+T993+U993</f>
        <v>1</v>
      </c>
    </row>
    <row r="994" spans="1:22" x14ac:dyDescent="0.2">
      <c r="A994" s="128">
        <v>10683</v>
      </c>
      <c r="B994" s="129">
        <v>42</v>
      </c>
      <c r="C994" s="129">
        <v>0</v>
      </c>
      <c r="D994" s="129">
        <v>2</v>
      </c>
      <c r="E994" s="129">
        <f>IF(AND($R994&gt;=30,$R994&lt;35),1,0)</f>
        <v>0</v>
      </c>
      <c r="F994" s="132">
        <v>7160.34</v>
      </c>
      <c r="G994" s="32"/>
      <c r="H994" s="32"/>
      <c r="I994" s="129">
        <v>1</v>
      </c>
      <c r="J994" s="130">
        <v>0</v>
      </c>
      <c r="K994" s="130">
        <v>0</v>
      </c>
      <c r="L994" s="130">
        <v>1</v>
      </c>
      <c r="N994" s="129">
        <v>175.1</v>
      </c>
      <c r="O994" s="129">
        <f t="shared" si="30"/>
        <v>1.7509999999999999</v>
      </c>
      <c r="P994" s="129">
        <v>175.9</v>
      </c>
      <c r="Q994" s="129">
        <f t="shared" si="31"/>
        <v>79.786897883000009</v>
      </c>
      <c r="R994" s="131">
        <f>Q994/(O994^2)</f>
        <v>26.023115414182847</v>
      </c>
      <c r="T994" s="129">
        <f>IF(AND($R994&gt;=35,$R994&lt;40),1,0)</f>
        <v>0</v>
      </c>
      <c r="U994" s="129">
        <f>IF($R994&gt;40,1,0)</f>
        <v>0</v>
      </c>
      <c r="V994" s="129">
        <f>E994+T994+U994</f>
        <v>0</v>
      </c>
    </row>
    <row r="995" spans="1:22" x14ac:dyDescent="0.2">
      <c r="A995" s="133">
        <v>10685</v>
      </c>
      <c r="B995" s="134">
        <v>52</v>
      </c>
      <c r="C995" s="134">
        <v>0</v>
      </c>
      <c r="D995" s="134">
        <v>1</v>
      </c>
      <c r="E995" s="134">
        <f>IF(AND($R995&gt;=30,$R995&lt;35),1,0)</f>
        <v>0</v>
      </c>
      <c r="F995" s="137">
        <v>9748.92</v>
      </c>
      <c r="G995" s="32"/>
      <c r="H995" s="32"/>
      <c r="I995" s="134">
        <v>1</v>
      </c>
      <c r="J995" s="135">
        <v>0</v>
      </c>
      <c r="K995" s="135">
        <v>0</v>
      </c>
      <c r="L995" s="135">
        <v>1</v>
      </c>
      <c r="N995" s="134">
        <v>175.5</v>
      </c>
      <c r="O995" s="134">
        <f t="shared" si="30"/>
        <v>1.7549999999999999</v>
      </c>
      <c r="P995" s="134">
        <v>134.9</v>
      </c>
      <c r="Q995" s="134">
        <f t="shared" si="31"/>
        <v>61.189610713000008</v>
      </c>
      <c r="R995" s="136">
        <f>Q995/(O995^2)</f>
        <v>19.866595470166644</v>
      </c>
      <c r="T995" s="134">
        <f>IF(AND($R995&gt;=35,$R995&lt;40),1,0)</f>
        <v>0</v>
      </c>
      <c r="U995" s="134">
        <f>IF($R995&gt;40,1,0)</f>
        <v>0</v>
      </c>
      <c r="V995" s="134">
        <f>E995+T995+U995</f>
        <v>0</v>
      </c>
    </row>
    <row r="996" spans="1:22" x14ac:dyDescent="0.2">
      <c r="A996" s="128">
        <v>10688</v>
      </c>
      <c r="B996" s="129">
        <v>34</v>
      </c>
      <c r="C996" s="129">
        <v>1</v>
      </c>
      <c r="D996" s="129">
        <v>0</v>
      </c>
      <c r="E996" s="129">
        <f>IF(AND($R996&gt;=30,$R996&lt;35),1,0)</f>
        <v>0</v>
      </c>
      <c r="F996" s="132">
        <v>35491.64</v>
      </c>
      <c r="G996" s="32"/>
      <c r="H996" s="32"/>
      <c r="I996" s="129">
        <v>1</v>
      </c>
      <c r="J996" s="130">
        <v>0</v>
      </c>
      <c r="K996" s="130">
        <v>1</v>
      </c>
      <c r="L996" s="130">
        <v>0</v>
      </c>
      <c r="N996" s="129">
        <v>190.79999999999998</v>
      </c>
      <c r="O996" s="129">
        <f t="shared" si="30"/>
        <v>1.9079999999999999</v>
      </c>
      <c r="P996" s="129">
        <v>207.9</v>
      </c>
      <c r="Q996" s="129">
        <f t="shared" si="31"/>
        <v>94.301853723000008</v>
      </c>
      <c r="R996" s="131">
        <f>Q996/(O996^2)</f>
        <v>25.903800648214077</v>
      </c>
      <c r="T996" s="129">
        <f>IF(AND($R996&gt;=35,$R996&lt;40),1,0)</f>
        <v>0</v>
      </c>
      <c r="U996" s="129">
        <f>IF($R996&gt;40,1,0)</f>
        <v>0</v>
      </c>
      <c r="V996" s="129">
        <f>E996+T996+U996</f>
        <v>0</v>
      </c>
    </row>
    <row r="997" spans="1:22" x14ac:dyDescent="0.2">
      <c r="A997" s="133">
        <v>10689</v>
      </c>
      <c r="B997" s="134">
        <v>26</v>
      </c>
      <c r="C997" s="134">
        <v>0</v>
      </c>
      <c r="D997" s="134">
        <v>1</v>
      </c>
      <c r="E997" s="134">
        <f>IF(AND($R997&gt;=30,$R997&lt;35),1,0)</f>
        <v>0</v>
      </c>
      <c r="F997" s="137">
        <v>2904.09</v>
      </c>
      <c r="G997" s="32"/>
      <c r="H997" s="32"/>
      <c r="I997" s="134">
        <v>1</v>
      </c>
      <c r="J997" s="135">
        <v>0</v>
      </c>
      <c r="K997" s="135">
        <v>1</v>
      </c>
      <c r="L997" s="135">
        <v>0</v>
      </c>
      <c r="N997" s="134">
        <v>181.7</v>
      </c>
      <c r="O997" s="134">
        <f t="shared" si="30"/>
        <v>1.8169999999999999</v>
      </c>
      <c r="P997" s="134">
        <v>168.9</v>
      </c>
      <c r="Q997" s="134">
        <f t="shared" si="31"/>
        <v>76.611751293000012</v>
      </c>
      <c r="R997" s="136">
        <f>Q997/(O997^2)</f>
        <v>23.205211737188893</v>
      </c>
      <c r="T997" s="134">
        <f>IF(AND($R997&gt;=35,$R997&lt;40),1,0)</f>
        <v>0</v>
      </c>
      <c r="U997" s="134">
        <f>IF($R997&gt;40,1,0)</f>
        <v>0</v>
      </c>
      <c r="V997" s="134">
        <f>E997+T997+U997</f>
        <v>0</v>
      </c>
    </row>
    <row r="998" spans="1:22" x14ac:dyDescent="0.2">
      <c r="A998" s="128">
        <v>10691</v>
      </c>
      <c r="B998" s="129">
        <v>34</v>
      </c>
      <c r="C998" s="129">
        <v>0</v>
      </c>
      <c r="D998" s="129">
        <v>2</v>
      </c>
      <c r="E998" s="129">
        <f>IF(AND($R998&gt;=30,$R998&lt;35),1,0)</f>
        <v>1</v>
      </c>
      <c r="F998" s="132">
        <v>11737.85</v>
      </c>
      <c r="G998" s="32"/>
      <c r="H998" s="32"/>
      <c r="I998" s="129">
        <v>1</v>
      </c>
      <c r="J998" s="130">
        <v>0</v>
      </c>
      <c r="K998" s="130">
        <v>1</v>
      </c>
      <c r="L998" s="130">
        <v>0</v>
      </c>
      <c r="N998" s="129">
        <v>169.9</v>
      </c>
      <c r="O998" s="129">
        <f t="shared" si="30"/>
        <v>1.6990000000000001</v>
      </c>
      <c r="P998" s="129">
        <v>196.4</v>
      </c>
      <c r="Q998" s="129">
        <f t="shared" si="31"/>
        <v>89.085541468000002</v>
      </c>
      <c r="R998" s="131">
        <f>Q998/(O998^2)</f>
        <v>30.861744130207118</v>
      </c>
      <c r="T998" s="129">
        <f>IF(AND($R998&gt;=35,$R998&lt;40),1,0)</f>
        <v>0</v>
      </c>
      <c r="U998" s="129">
        <f>IF($R998&gt;40,1,0)</f>
        <v>0</v>
      </c>
      <c r="V998" s="129">
        <f>E998+T998+U998</f>
        <v>1</v>
      </c>
    </row>
    <row r="999" spans="1:22" x14ac:dyDescent="0.2">
      <c r="A999" s="133">
        <v>10695</v>
      </c>
      <c r="B999" s="134">
        <v>42</v>
      </c>
      <c r="C999" s="134">
        <v>0</v>
      </c>
      <c r="D999" s="134">
        <v>0</v>
      </c>
      <c r="E999" s="134">
        <f>IF(AND($R999&gt;=30,$R999&lt;35),1,0)</f>
        <v>1</v>
      </c>
      <c r="F999" s="137">
        <v>5979.74</v>
      </c>
      <c r="G999" s="32"/>
      <c r="H999" s="32"/>
      <c r="I999" s="134">
        <v>1</v>
      </c>
      <c r="J999" s="135">
        <v>0</v>
      </c>
      <c r="K999" s="135">
        <v>1</v>
      </c>
      <c r="L999" s="135">
        <v>0</v>
      </c>
      <c r="N999" s="134">
        <v>174</v>
      </c>
      <c r="O999" s="134">
        <f t="shared" si="30"/>
        <v>1.74</v>
      </c>
      <c r="P999" s="134">
        <v>228.2</v>
      </c>
      <c r="Q999" s="134">
        <f t="shared" si="31"/>
        <v>103.509778834</v>
      </c>
      <c r="R999" s="136">
        <f>Q999/(O999^2)</f>
        <v>34.188723356453956</v>
      </c>
      <c r="T999" s="134">
        <f>IF(AND($R999&gt;=35,$R999&lt;40),1,0)</f>
        <v>0</v>
      </c>
      <c r="U999" s="134">
        <f>IF($R999&gt;40,1,0)</f>
        <v>0</v>
      </c>
      <c r="V999" s="134">
        <f>E999+T999+U999</f>
        <v>1</v>
      </c>
    </row>
    <row r="1000" spans="1:22" x14ac:dyDescent="0.2">
      <c r="A1000" s="128">
        <v>10697</v>
      </c>
      <c r="B1000" s="129">
        <v>34</v>
      </c>
      <c r="C1000" s="129">
        <v>0</v>
      </c>
      <c r="D1000" s="129">
        <v>1</v>
      </c>
      <c r="E1000" s="129">
        <f>IF(AND($R1000&gt;=30,$R1000&lt;35),1,0)</f>
        <v>0</v>
      </c>
      <c r="F1000" s="132">
        <v>4894.76</v>
      </c>
      <c r="G1000" s="32"/>
      <c r="H1000" s="32"/>
      <c r="I1000" s="129">
        <v>1</v>
      </c>
      <c r="J1000" s="130">
        <v>0</v>
      </c>
      <c r="K1000" s="130">
        <v>0</v>
      </c>
      <c r="L1000" s="130">
        <v>0</v>
      </c>
      <c r="N1000" s="129">
        <v>172.5</v>
      </c>
      <c r="O1000" s="129">
        <f t="shared" si="30"/>
        <v>1.7250000000000001</v>
      </c>
      <c r="P1000" s="129">
        <v>196.2</v>
      </c>
      <c r="Q1000" s="129">
        <f t="shared" si="31"/>
        <v>88.994822994000003</v>
      </c>
      <c r="R1000" s="131">
        <f>Q1000/(O1000^2)</f>
        <v>29.907943035160677</v>
      </c>
      <c r="T1000" s="129">
        <f>IF(AND($R1000&gt;=35,$R1000&lt;40),1,0)</f>
        <v>0</v>
      </c>
      <c r="U1000" s="129">
        <f>IF($R1000&gt;40,1,0)</f>
        <v>0</v>
      </c>
      <c r="V1000" s="129">
        <f>E1000+T1000+U1000</f>
        <v>0</v>
      </c>
    </row>
    <row r="1001" spans="1:22" x14ac:dyDescent="0.2">
      <c r="A1001" s="133">
        <v>10698</v>
      </c>
      <c r="B1001" s="134">
        <v>30</v>
      </c>
      <c r="C1001" s="134">
        <v>0</v>
      </c>
      <c r="D1001" s="134">
        <v>0</v>
      </c>
      <c r="E1001" s="134">
        <f>IF(AND($R1001&gt;=30,$R1001&lt;35),1,0)</f>
        <v>1</v>
      </c>
      <c r="F1001" s="137">
        <v>3645.09</v>
      </c>
      <c r="G1001" s="32"/>
      <c r="H1001" s="32"/>
      <c r="I1001" s="134">
        <v>1</v>
      </c>
      <c r="J1001" s="135">
        <v>1</v>
      </c>
      <c r="K1001" s="135">
        <v>0</v>
      </c>
      <c r="L1001" s="135">
        <v>0</v>
      </c>
      <c r="N1001" s="134">
        <v>162.4</v>
      </c>
      <c r="O1001" s="134">
        <f t="shared" si="30"/>
        <v>1.6240000000000001</v>
      </c>
      <c r="P1001" s="134">
        <v>176.7</v>
      </c>
      <c r="Q1001" s="134">
        <f t="shared" si="31"/>
        <v>80.149771779000005</v>
      </c>
      <c r="R1001" s="136">
        <f>Q1001/(O1001^2)</f>
        <v>30.389967823700527</v>
      </c>
      <c r="T1001" s="134">
        <f>IF(AND($R1001&gt;=35,$R1001&lt;40),1,0)</f>
        <v>0</v>
      </c>
      <c r="U1001" s="134">
        <f>IF($R1001&gt;40,1,0)</f>
        <v>0</v>
      </c>
      <c r="V1001" s="134">
        <f>E1001+T1001+U1001</f>
        <v>1</v>
      </c>
    </row>
    <row r="1002" spans="1:22" x14ac:dyDescent="0.2">
      <c r="A1002" s="128">
        <v>10701</v>
      </c>
      <c r="B1002" s="129">
        <v>38</v>
      </c>
      <c r="C1002" s="129">
        <v>0</v>
      </c>
      <c r="D1002" s="129">
        <v>3</v>
      </c>
      <c r="E1002" s="129">
        <f>IF(AND($R1002&gt;=30,$R1002&lt;35),1,0)</f>
        <v>0</v>
      </c>
      <c r="F1002" s="132">
        <v>6652.5300000000007</v>
      </c>
      <c r="G1002" s="32"/>
      <c r="H1002" s="32"/>
      <c r="I1002" s="129">
        <v>1</v>
      </c>
      <c r="J1002" s="130">
        <v>0</v>
      </c>
      <c r="K1002" s="130">
        <v>0</v>
      </c>
      <c r="L1002" s="130">
        <v>1</v>
      </c>
      <c r="N1002" s="129">
        <v>148.79999999999998</v>
      </c>
      <c r="O1002" s="129">
        <f t="shared" si="30"/>
        <v>1.4879999999999998</v>
      </c>
      <c r="P1002" s="129">
        <v>175.7</v>
      </c>
      <c r="Q1002" s="129">
        <f t="shared" si="31"/>
        <v>79.696179408999996</v>
      </c>
      <c r="R1002" s="131">
        <f>Q1002/(O1002^2)</f>
        <v>35.994126583004551</v>
      </c>
      <c r="T1002" s="129">
        <f>IF(AND($R1002&gt;=35,$R1002&lt;40),1,0)</f>
        <v>1</v>
      </c>
      <c r="U1002" s="129">
        <f>IF($R1002&gt;40,1,0)</f>
        <v>0</v>
      </c>
      <c r="V1002" s="129">
        <f>E1002+T1002+U1002</f>
        <v>1</v>
      </c>
    </row>
    <row r="1003" spans="1:22" x14ac:dyDescent="0.2">
      <c r="A1003" s="133">
        <v>10703</v>
      </c>
      <c r="B1003" s="134">
        <v>50</v>
      </c>
      <c r="C1003" s="134">
        <v>0</v>
      </c>
      <c r="D1003" s="134">
        <v>0</v>
      </c>
      <c r="E1003" s="134">
        <f>IF(AND($R1003&gt;=30,$R1003&lt;35),1,0)</f>
        <v>1</v>
      </c>
      <c r="F1003" s="137">
        <v>8444.48</v>
      </c>
      <c r="G1003" s="32"/>
      <c r="H1003" s="32"/>
      <c r="I1003" s="134">
        <v>1</v>
      </c>
      <c r="J1003" s="135">
        <v>0</v>
      </c>
      <c r="K1003" s="135">
        <v>1</v>
      </c>
      <c r="L1003" s="135">
        <v>0</v>
      </c>
      <c r="N1003" s="134">
        <v>179.29999999999998</v>
      </c>
      <c r="O1003" s="134">
        <f t="shared" si="30"/>
        <v>1.7929999999999999</v>
      </c>
      <c r="P1003" s="134">
        <v>214</v>
      </c>
      <c r="Q1003" s="134">
        <f t="shared" si="31"/>
        <v>97.068767180000009</v>
      </c>
      <c r="R1003" s="136">
        <f>Q1003/(O1003^2)</f>
        <v>30.19388070170637</v>
      </c>
      <c r="T1003" s="134">
        <f>IF(AND($R1003&gt;=35,$R1003&lt;40),1,0)</f>
        <v>0</v>
      </c>
      <c r="U1003" s="134">
        <f>IF($R1003&gt;40,1,0)</f>
        <v>0</v>
      </c>
      <c r="V1003" s="134">
        <f>E1003+T1003+U1003</f>
        <v>1</v>
      </c>
    </row>
    <row r="1004" spans="1:22" x14ac:dyDescent="0.2">
      <c r="A1004" s="128">
        <v>10704</v>
      </c>
      <c r="B1004" s="129">
        <v>53</v>
      </c>
      <c r="C1004" s="129">
        <v>0</v>
      </c>
      <c r="D1004" s="129">
        <v>0</v>
      </c>
      <c r="E1004" s="129">
        <f>IF(AND($R1004&gt;=30,$R1004&lt;35),1,0)</f>
        <v>0</v>
      </c>
      <c r="F1004" s="132">
        <v>9504.32</v>
      </c>
      <c r="G1004" s="32"/>
      <c r="H1004" s="32"/>
      <c r="I1004" s="129">
        <v>1</v>
      </c>
      <c r="J1004" s="130">
        <v>0</v>
      </c>
      <c r="K1004" s="130">
        <v>0</v>
      </c>
      <c r="L1004" s="130">
        <v>1</v>
      </c>
      <c r="N1004" s="129">
        <v>166.6</v>
      </c>
      <c r="O1004" s="129">
        <f t="shared" si="30"/>
        <v>1.6659999999999999</v>
      </c>
      <c r="P1004" s="129">
        <v>215.7</v>
      </c>
      <c r="Q1004" s="129">
        <f t="shared" si="31"/>
        <v>97.839874209000001</v>
      </c>
      <c r="R1004" s="131">
        <f>Q1004/(O1004^2)</f>
        <v>35.25054951476389</v>
      </c>
      <c r="T1004" s="129">
        <f>IF(AND($R1004&gt;=35,$R1004&lt;40),1,0)</f>
        <v>1</v>
      </c>
      <c r="U1004" s="129">
        <f>IF($R1004&gt;40,1,0)</f>
        <v>0</v>
      </c>
      <c r="V1004" s="129">
        <f>E1004+T1004+U1004</f>
        <v>1</v>
      </c>
    </row>
    <row r="1005" spans="1:22" x14ac:dyDescent="0.2">
      <c r="A1005" s="133">
        <v>10706</v>
      </c>
      <c r="B1005" s="134">
        <v>29</v>
      </c>
      <c r="C1005" s="134">
        <v>0</v>
      </c>
      <c r="D1005" s="134">
        <v>1</v>
      </c>
      <c r="E1005" s="134">
        <f>IF(AND($R1005&gt;=30,$R1005&lt;35),1,0)</f>
        <v>0</v>
      </c>
      <c r="F1005" s="137">
        <v>20277.809999999998</v>
      </c>
      <c r="G1005" s="32"/>
      <c r="H1005" s="32"/>
      <c r="I1005" s="134">
        <v>1</v>
      </c>
      <c r="J1005" s="135">
        <v>1</v>
      </c>
      <c r="K1005" s="135">
        <v>0</v>
      </c>
      <c r="L1005" s="135">
        <v>0</v>
      </c>
      <c r="N1005" s="134">
        <v>152.69999999999999</v>
      </c>
      <c r="O1005" s="134">
        <f t="shared" si="30"/>
        <v>1.5269999999999999</v>
      </c>
      <c r="P1005" s="134">
        <v>102.5</v>
      </c>
      <c r="Q1005" s="134">
        <f t="shared" si="31"/>
        <v>46.493217925000003</v>
      </c>
      <c r="R1005" s="136">
        <f>Q1005/(O1005^2)</f>
        <v>19.93937456925741</v>
      </c>
      <c r="T1005" s="134">
        <f>IF(AND($R1005&gt;=35,$R1005&lt;40),1,0)</f>
        <v>0</v>
      </c>
      <c r="U1005" s="134">
        <f>IF($R1005&gt;40,1,0)</f>
        <v>0</v>
      </c>
      <c r="V1005" s="134">
        <f>E1005+T1005+U1005</f>
        <v>0</v>
      </c>
    </row>
    <row r="1006" spans="1:22" x14ac:dyDescent="0.2">
      <c r="A1006" s="128">
        <v>10707</v>
      </c>
      <c r="B1006" s="129">
        <v>47</v>
      </c>
      <c r="C1006" s="129">
        <v>1</v>
      </c>
      <c r="D1006" s="129">
        <v>1</v>
      </c>
      <c r="E1006" s="129">
        <f>IF(AND($R1006&gt;=30,$R1006&lt;35),1,0)</f>
        <v>0</v>
      </c>
      <c r="F1006" s="132">
        <v>42211.14</v>
      </c>
      <c r="G1006" s="32"/>
      <c r="H1006" s="32"/>
      <c r="I1006" s="129">
        <v>1</v>
      </c>
      <c r="J1006" s="130">
        <v>0</v>
      </c>
      <c r="K1006" s="130">
        <v>0</v>
      </c>
      <c r="L1006" s="130">
        <v>1</v>
      </c>
      <c r="N1006" s="129">
        <v>178.1</v>
      </c>
      <c r="O1006" s="129">
        <f t="shared" si="30"/>
        <v>1.7809999999999999</v>
      </c>
      <c r="P1006" s="129">
        <v>146.1</v>
      </c>
      <c r="Q1006" s="129">
        <f t="shared" si="31"/>
        <v>66.269845257</v>
      </c>
      <c r="R1006" s="131">
        <f>Q1006/(O1006^2)</f>
        <v>20.892389678498571</v>
      </c>
      <c r="T1006" s="129">
        <f>IF(AND($R1006&gt;=35,$R1006&lt;40),1,0)</f>
        <v>0</v>
      </c>
      <c r="U1006" s="129">
        <f>IF($R1006&gt;40,1,0)</f>
        <v>0</v>
      </c>
      <c r="V1006" s="129">
        <f>E1006+T1006+U1006</f>
        <v>0</v>
      </c>
    </row>
    <row r="1007" spans="1:22" x14ac:dyDescent="0.2">
      <c r="A1007" s="133">
        <v>10711</v>
      </c>
      <c r="B1007" s="134">
        <v>56</v>
      </c>
      <c r="C1007" s="134">
        <v>0</v>
      </c>
      <c r="D1007" s="134">
        <v>0</v>
      </c>
      <c r="E1007" s="134">
        <f>IF(AND($R1007&gt;=30,$R1007&lt;35),1,0)</f>
        <v>0</v>
      </c>
      <c r="F1007" s="137">
        <v>10577.09</v>
      </c>
      <c r="G1007" s="32"/>
      <c r="H1007" s="32"/>
      <c r="I1007" s="134">
        <v>1</v>
      </c>
      <c r="J1007" s="135">
        <v>0</v>
      </c>
      <c r="K1007" s="135">
        <v>1</v>
      </c>
      <c r="L1007" s="135">
        <v>0</v>
      </c>
      <c r="N1007" s="134">
        <v>172.29999999999998</v>
      </c>
      <c r="O1007" s="134">
        <f t="shared" si="30"/>
        <v>1.7229999999999999</v>
      </c>
      <c r="P1007" s="134">
        <v>165.4</v>
      </c>
      <c r="Q1007" s="134">
        <f t="shared" si="31"/>
        <v>75.024177998000013</v>
      </c>
      <c r="R1007" s="136">
        <f>Q1007/(O1007^2)</f>
        <v>25.271480824959106</v>
      </c>
      <c r="T1007" s="134">
        <f>IF(AND($R1007&gt;=35,$R1007&lt;40),1,0)</f>
        <v>0</v>
      </c>
      <c r="U1007" s="134">
        <f>IF($R1007&gt;40,1,0)</f>
        <v>0</v>
      </c>
      <c r="V1007" s="134">
        <f>E1007+T1007+U1007</f>
        <v>0</v>
      </c>
    </row>
    <row r="1008" spans="1:22" x14ac:dyDescent="0.2">
      <c r="A1008" s="128">
        <v>10713</v>
      </c>
      <c r="B1008" s="129">
        <v>19</v>
      </c>
      <c r="C1008" s="129">
        <v>1</v>
      </c>
      <c r="D1008" s="129">
        <v>0</v>
      </c>
      <c r="E1008" s="129">
        <f>IF(AND($R1008&gt;=30,$R1008&lt;35),1,0)</f>
        <v>0</v>
      </c>
      <c r="F1008" s="132">
        <v>33750.300000000003</v>
      </c>
      <c r="G1008" s="32"/>
      <c r="H1008" s="32"/>
      <c r="I1008" s="129">
        <v>1</v>
      </c>
      <c r="J1008" s="130">
        <v>0</v>
      </c>
      <c r="K1008" s="130">
        <v>0</v>
      </c>
      <c r="L1008" s="130">
        <v>0</v>
      </c>
      <c r="N1008" s="129">
        <v>172.79999999999998</v>
      </c>
      <c r="O1008" s="129">
        <f t="shared" si="30"/>
        <v>1.7279999999999998</v>
      </c>
      <c r="P1008" s="129">
        <v>279.10000000000002</v>
      </c>
      <c r="Q1008" s="129">
        <f t="shared" si="31"/>
        <v>126.59763046700002</v>
      </c>
      <c r="R1008" s="131">
        <f>Q1008/(O1008^2)</f>
        <v>42.397290295929267</v>
      </c>
      <c r="T1008" s="129">
        <f>IF(AND($R1008&gt;=35,$R1008&lt;40),1,0)</f>
        <v>0</v>
      </c>
      <c r="U1008" s="129">
        <f>IF($R1008&gt;40,1,0)</f>
        <v>1</v>
      </c>
      <c r="V1008" s="129">
        <f>E1008+T1008+U1008</f>
        <v>1</v>
      </c>
    </row>
    <row r="1009" spans="1:22" x14ac:dyDescent="0.2">
      <c r="A1009" s="133">
        <v>10714</v>
      </c>
      <c r="B1009" s="134">
        <v>52</v>
      </c>
      <c r="C1009" s="134">
        <v>1</v>
      </c>
      <c r="D1009" s="134">
        <v>3</v>
      </c>
      <c r="E1009" s="134">
        <f>IF(AND($R1009&gt;=30,$R1009&lt;35),1,0)</f>
        <v>0</v>
      </c>
      <c r="F1009" s="137">
        <v>60021.4</v>
      </c>
      <c r="G1009" s="32"/>
      <c r="H1009" s="32"/>
      <c r="I1009" s="134">
        <v>1</v>
      </c>
      <c r="J1009" s="135">
        <v>0</v>
      </c>
      <c r="K1009" s="135">
        <v>0</v>
      </c>
      <c r="L1009" s="135">
        <v>0</v>
      </c>
      <c r="N1009" s="134">
        <v>169.9</v>
      </c>
      <c r="O1009" s="134">
        <f t="shared" si="30"/>
        <v>1.6990000000000001</v>
      </c>
      <c r="P1009" s="134">
        <v>126.89999999999999</v>
      </c>
      <c r="Q1009" s="134">
        <f t="shared" si="31"/>
        <v>57.560871753000001</v>
      </c>
      <c r="R1009" s="136">
        <f>Q1009/(O1009^2)</f>
        <v>19.940709420179651</v>
      </c>
      <c r="T1009" s="134">
        <f>IF(AND($R1009&gt;=35,$R1009&lt;40),1,0)</f>
        <v>0</v>
      </c>
      <c r="U1009" s="134">
        <f>IF($R1009&gt;40,1,0)</f>
        <v>0</v>
      </c>
      <c r="V1009" s="134">
        <f>E1009+T1009+U1009</f>
        <v>0</v>
      </c>
    </row>
    <row r="1010" spans="1:22" x14ac:dyDescent="0.2">
      <c r="A1010" s="128">
        <v>10715</v>
      </c>
      <c r="B1010" s="129">
        <v>36</v>
      </c>
      <c r="C1010" s="129">
        <v>1</v>
      </c>
      <c r="D1010" s="129">
        <v>0</v>
      </c>
      <c r="E1010" s="129">
        <f>IF(AND($R1010&gt;=30,$R1010&lt;35),1,0)</f>
        <v>1</v>
      </c>
      <c r="F1010" s="132">
        <v>37742.58</v>
      </c>
      <c r="G1010" s="32"/>
      <c r="H1010" s="32"/>
      <c r="I1010" s="129">
        <v>1</v>
      </c>
      <c r="J1010" s="130">
        <v>0</v>
      </c>
      <c r="K1010" s="130">
        <v>0</v>
      </c>
      <c r="L1010" s="130">
        <v>1</v>
      </c>
      <c r="N1010" s="129">
        <v>177.79999999999998</v>
      </c>
      <c r="O1010" s="129">
        <f t="shared" si="30"/>
        <v>1.7779999999999998</v>
      </c>
      <c r="P1010" s="129">
        <v>234.2</v>
      </c>
      <c r="Q1010" s="129">
        <f t="shared" si="31"/>
        <v>106.231333054</v>
      </c>
      <c r="R1010" s="131">
        <f>Q1010/(O1010^2)</f>
        <v>33.60385623499819</v>
      </c>
      <c r="T1010" s="129">
        <f>IF(AND($R1010&gt;=35,$R1010&lt;40),1,0)</f>
        <v>0</v>
      </c>
      <c r="U1010" s="129">
        <f>IF($R1010&gt;40,1,0)</f>
        <v>0</v>
      </c>
      <c r="V1010" s="129">
        <f>E1010+T1010+U1010</f>
        <v>1</v>
      </c>
    </row>
    <row r="1011" spans="1:22" x14ac:dyDescent="0.2">
      <c r="A1011" s="133">
        <v>10716</v>
      </c>
      <c r="B1011" s="134">
        <v>35</v>
      </c>
      <c r="C1011" s="134">
        <v>0</v>
      </c>
      <c r="D1011" s="134">
        <v>1</v>
      </c>
      <c r="E1011" s="134">
        <f>IF(AND($R1011&gt;=30,$R1011&lt;35),1,0)</f>
        <v>0</v>
      </c>
      <c r="F1011" s="137">
        <v>4747.0600000000004</v>
      </c>
      <c r="G1011" s="32"/>
      <c r="H1011" s="32"/>
      <c r="I1011" s="134">
        <v>1</v>
      </c>
      <c r="J1011" s="135">
        <v>0</v>
      </c>
      <c r="K1011" s="135">
        <v>0</v>
      </c>
      <c r="L1011" s="135">
        <v>1</v>
      </c>
      <c r="N1011" s="134">
        <v>165.6</v>
      </c>
      <c r="O1011" s="134">
        <f t="shared" si="30"/>
        <v>1.6559999999999999</v>
      </c>
      <c r="P1011" s="134">
        <v>221.7</v>
      </c>
      <c r="Q1011" s="134">
        <f t="shared" si="31"/>
        <v>100.561428429</v>
      </c>
      <c r="R1011" s="136">
        <f>Q1011/(O1011^2)</f>
        <v>36.669988079141291</v>
      </c>
      <c r="T1011" s="134">
        <f>IF(AND($R1011&gt;=35,$R1011&lt;40),1,0)</f>
        <v>1</v>
      </c>
      <c r="U1011" s="134">
        <f>IF($R1011&gt;40,1,0)</f>
        <v>0</v>
      </c>
      <c r="V1011" s="134">
        <f>E1011+T1011+U1011</f>
        <v>1</v>
      </c>
    </row>
    <row r="1012" spans="1:22" x14ac:dyDescent="0.2">
      <c r="A1012" s="128">
        <v>10718</v>
      </c>
      <c r="B1012" s="129">
        <v>19</v>
      </c>
      <c r="C1012" s="129">
        <v>0</v>
      </c>
      <c r="D1012" s="129">
        <v>0</v>
      </c>
      <c r="E1012" s="129">
        <f>IF(AND($R1012&gt;=30,$R1012&lt;35),1,0)</f>
        <v>0</v>
      </c>
      <c r="F1012" s="132">
        <v>1632.04</v>
      </c>
      <c r="G1012" s="32"/>
      <c r="H1012" s="32"/>
      <c r="I1012" s="129">
        <v>1</v>
      </c>
      <c r="J1012" s="130">
        <v>0</v>
      </c>
      <c r="K1012" s="130">
        <v>0</v>
      </c>
      <c r="L1012" s="130">
        <v>0</v>
      </c>
      <c r="N1012" s="129">
        <v>159.1</v>
      </c>
      <c r="O1012" s="129">
        <f t="shared" si="30"/>
        <v>1.591</v>
      </c>
      <c r="P1012" s="129">
        <v>166.9</v>
      </c>
      <c r="Q1012" s="129">
        <f t="shared" si="31"/>
        <v>75.704566553000006</v>
      </c>
      <c r="R1012" s="131">
        <f>Q1012/(O1012^2)</f>
        <v>29.907610633904341</v>
      </c>
      <c r="T1012" s="129">
        <f>IF(AND($R1012&gt;=35,$R1012&lt;40),1,0)</f>
        <v>0</v>
      </c>
      <c r="U1012" s="129">
        <f>IF($R1012&gt;40,1,0)</f>
        <v>0</v>
      </c>
      <c r="V1012" s="129">
        <f>E1012+T1012+U1012</f>
        <v>0</v>
      </c>
    </row>
    <row r="1013" spans="1:22" x14ac:dyDescent="0.2">
      <c r="A1013" s="133">
        <v>10719</v>
      </c>
      <c r="B1013" s="134">
        <v>43</v>
      </c>
      <c r="C1013" s="134">
        <v>0</v>
      </c>
      <c r="D1013" s="134">
        <v>3</v>
      </c>
      <c r="E1013" s="134">
        <f>IF(AND($R1013&gt;=30,$R1013&lt;35),1,0)</f>
        <v>1</v>
      </c>
      <c r="F1013" s="137">
        <v>8606.2199999999993</v>
      </c>
      <c r="G1013" s="32"/>
      <c r="H1013" s="32"/>
      <c r="I1013" s="134">
        <v>1</v>
      </c>
      <c r="J1013" s="135">
        <v>1</v>
      </c>
      <c r="K1013" s="135">
        <v>0</v>
      </c>
      <c r="L1013" s="135">
        <v>0</v>
      </c>
      <c r="N1013" s="134">
        <v>162.9</v>
      </c>
      <c r="O1013" s="134">
        <f t="shared" si="30"/>
        <v>1.629</v>
      </c>
      <c r="P1013" s="134">
        <v>194</v>
      </c>
      <c r="Q1013" s="134">
        <f t="shared" si="31"/>
        <v>87.996919779999999</v>
      </c>
      <c r="R1013" s="136">
        <f>Q1013/(O1013^2)</f>
        <v>33.160823103049736</v>
      </c>
      <c r="T1013" s="134">
        <f>IF(AND($R1013&gt;=35,$R1013&lt;40),1,0)</f>
        <v>0</v>
      </c>
      <c r="U1013" s="134">
        <f>IF($R1013&gt;40,1,0)</f>
        <v>0</v>
      </c>
      <c r="V1013" s="134">
        <f>E1013+T1013+U1013</f>
        <v>1</v>
      </c>
    </row>
    <row r="1014" spans="1:22" x14ac:dyDescent="0.2">
      <c r="A1014" s="128">
        <v>10722</v>
      </c>
      <c r="B1014" s="129">
        <v>41</v>
      </c>
      <c r="C1014" s="129">
        <v>0</v>
      </c>
      <c r="D1014" s="129">
        <v>1</v>
      </c>
      <c r="E1014" s="129">
        <f>IF(AND($R1014&gt;=30,$R1014&lt;35),1,0)</f>
        <v>0</v>
      </c>
      <c r="F1014" s="132">
        <v>6289.76</v>
      </c>
      <c r="G1014" s="32"/>
      <c r="H1014" s="32"/>
      <c r="I1014" s="129">
        <v>1</v>
      </c>
      <c r="J1014" s="130">
        <v>0</v>
      </c>
      <c r="K1014" s="130">
        <v>0</v>
      </c>
      <c r="L1014" s="130">
        <v>1</v>
      </c>
      <c r="N1014" s="129">
        <v>172.79999999999998</v>
      </c>
      <c r="O1014" s="129">
        <f t="shared" si="30"/>
        <v>1.7279999999999998</v>
      </c>
      <c r="P1014" s="129">
        <v>151.9</v>
      </c>
      <c r="Q1014" s="129">
        <f t="shared" si="31"/>
        <v>68.900681003000003</v>
      </c>
      <c r="R1014" s="131">
        <f>Q1014/(O1014^2)</f>
        <v>23.074698659805282</v>
      </c>
      <c r="T1014" s="129">
        <f>IF(AND($R1014&gt;=35,$R1014&lt;40),1,0)</f>
        <v>0</v>
      </c>
      <c r="U1014" s="129">
        <f>IF($R1014&gt;40,1,0)</f>
        <v>0</v>
      </c>
      <c r="V1014" s="129">
        <f>E1014+T1014+U1014</f>
        <v>0</v>
      </c>
    </row>
    <row r="1015" spans="1:22" x14ac:dyDescent="0.2">
      <c r="A1015" s="133">
        <v>10726</v>
      </c>
      <c r="B1015" s="134">
        <v>26</v>
      </c>
      <c r="C1015" s="134">
        <v>0</v>
      </c>
      <c r="D1015" s="134">
        <v>2</v>
      </c>
      <c r="E1015" s="134">
        <f>IF(AND($R1015&gt;=30,$R1015&lt;35),1,0)</f>
        <v>0</v>
      </c>
      <c r="F1015" s="137">
        <v>3484.34</v>
      </c>
      <c r="G1015" s="32"/>
      <c r="H1015" s="32"/>
      <c r="I1015" s="134">
        <v>1</v>
      </c>
      <c r="J1015" s="135">
        <v>0</v>
      </c>
      <c r="K1015" s="135">
        <v>1</v>
      </c>
      <c r="L1015" s="135">
        <v>0</v>
      </c>
      <c r="N1015" s="134">
        <v>166.4</v>
      </c>
      <c r="O1015" s="134">
        <f t="shared" si="30"/>
        <v>1.6640000000000001</v>
      </c>
      <c r="P1015" s="134">
        <v>162.9</v>
      </c>
      <c r="Q1015" s="134">
        <f t="shared" si="31"/>
        <v>73.89019707300001</v>
      </c>
      <c r="R1015" s="136">
        <f>Q1015/(O1015^2)</f>
        <v>26.685797181620398</v>
      </c>
      <c r="T1015" s="134">
        <f>IF(AND($R1015&gt;=35,$R1015&lt;40),1,0)</f>
        <v>0</v>
      </c>
      <c r="U1015" s="134">
        <f>IF($R1015&gt;40,1,0)</f>
        <v>0</v>
      </c>
      <c r="V1015" s="134">
        <f>E1015+T1015+U1015</f>
        <v>0</v>
      </c>
    </row>
    <row r="1016" spans="1:22" x14ac:dyDescent="0.2">
      <c r="A1016" s="128">
        <v>10728</v>
      </c>
      <c r="B1016" s="129">
        <v>24</v>
      </c>
      <c r="C1016" s="129">
        <v>0</v>
      </c>
      <c r="D1016" s="129">
        <v>0</v>
      </c>
      <c r="E1016" s="129">
        <f>IF(AND($R1016&gt;=30,$R1016&lt;35),1,0)</f>
        <v>0</v>
      </c>
      <c r="F1016" s="132">
        <v>1977.82</v>
      </c>
      <c r="G1016" s="32"/>
      <c r="H1016" s="32"/>
      <c r="I1016" s="129">
        <v>1</v>
      </c>
      <c r="J1016" s="130">
        <v>0</v>
      </c>
      <c r="K1016" s="130">
        <v>1</v>
      </c>
      <c r="L1016" s="130">
        <v>0</v>
      </c>
      <c r="N1016" s="129">
        <v>169.7</v>
      </c>
      <c r="O1016" s="129">
        <f t="shared" si="30"/>
        <v>1.6969999999999998</v>
      </c>
      <c r="P1016" s="129">
        <v>234</v>
      </c>
      <c r="Q1016" s="129">
        <f t="shared" si="31"/>
        <v>106.14061458</v>
      </c>
      <c r="R1016" s="131">
        <f>Q1016/(O1016^2)</f>
        <v>36.856824386617319</v>
      </c>
      <c r="T1016" s="129">
        <f>IF(AND($R1016&gt;=35,$R1016&lt;40),1,0)</f>
        <v>1</v>
      </c>
      <c r="U1016" s="129">
        <f>IF($R1016&gt;40,1,0)</f>
        <v>0</v>
      </c>
      <c r="V1016" s="129">
        <f>E1016+T1016+U1016</f>
        <v>1</v>
      </c>
    </row>
    <row r="1017" spans="1:22" x14ac:dyDescent="0.2">
      <c r="A1017" s="133">
        <v>10729</v>
      </c>
      <c r="B1017" s="134">
        <v>55</v>
      </c>
      <c r="C1017" s="134">
        <v>0</v>
      </c>
      <c r="D1017" s="134">
        <v>1</v>
      </c>
      <c r="E1017" s="134">
        <f>IF(AND($R1017&gt;=30,$R1017&lt;35),1,0)</f>
        <v>0</v>
      </c>
      <c r="F1017" s="137">
        <v>10791.96</v>
      </c>
      <c r="G1017" s="32"/>
      <c r="H1017" s="32"/>
      <c r="I1017" s="134">
        <v>1</v>
      </c>
      <c r="J1017" s="135">
        <v>0</v>
      </c>
      <c r="K1017" s="135">
        <v>1</v>
      </c>
      <c r="L1017" s="135">
        <v>0</v>
      </c>
      <c r="N1017" s="134">
        <v>178.7</v>
      </c>
      <c r="O1017" s="134">
        <f t="shared" si="30"/>
        <v>1.7869999999999999</v>
      </c>
      <c r="P1017" s="134">
        <v>177.29999999999998</v>
      </c>
      <c r="Q1017" s="134">
        <f t="shared" si="31"/>
        <v>80.421927201000003</v>
      </c>
      <c r="R1017" s="136">
        <f>Q1017/(O1017^2)</f>
        <v>25.184038299676615</v>
      </c>
      <c r="T1017" s="134">
        <f>IF(AND($R1017&gt;=35,$R1017&lt;40),1,0)</f>
        <v>0</v>
      </c>
      <c r="U1017" s="134">
        <f>IF($R1017&gt;40,1,0)</f>
        <v>0</v>
      </c>
      <c r="V1017" s="134">
        <f>E1017+T1017+U1017</f>
        <v>0</v>
      </c>
    </row>
    <row r="1018" spans="1:22" x14ac:dyDescent="0.2">
      <c r="A1018" s="128">
        <v>10730</v>
      </c>
      <c r="B1018" s="129">
        <v>30</v>
      </c>
      <c r="C1018" s="129">
        <v>0</v>
      </c>
      <c r="D1018" s="129">
        <v>1</v>
      </c>
      <c r="E1018" s="129">
        <f>IF(AND($R1018&gt;=30,$R1018&lt;35),1,0)</f>
        <v>0</v>
      </c>
      <c r="F1018" s="132">
        <v>4032.25</v>
      </c>
      <c r="G1018" s="32"/>
      <c r="H1018" s="32"/>
      <c r="I1018" s="129">
        <v>1</v>
      </c>
      <c r="J1018" s="130">
        <v>0</v>
      </c>
      <c r="K1018" s="130">
        <v>0</v>
      </c>
      <c r="L1018" s="130">
        <v>0</v>
      </c>
      <c r="N1018" s="129">
        <v>151.4</v>
      </c>
      <c r="O1018" s="129">
        <f t="shared" si="30"/>
        <v>1.514</v>
      </c>
      <c r="P1018" s="129">
        <v>141.6</v>
      </c>
      <c r="Q1018" s="129">
        <f t="shared" si="31"/>
        <v>64.228679592000006</v>
      </c>
      <c r="R1018" s="131">
        <f>Q1018/(O1018^2)</f>
        <v>28.020587939251268</v>
      </c>
      <c r="T1018" s="129">
        <f>IF(AND($R1018&gt;=35,$R1018&lt;40),1,0)</f>
        <v>0</v>
      </c>
      <c r="U1018" s="129">
        <f>IF($R1018&gt;40,1,0)</f>
        <v>0</v>
      </c>
      <c r="V1018" s="129">
        <f>E1018+T1018+U1018</f>
        <v>0</v>
      </c>
    </row>
    <row r="1019" spans="1:22" x14ac:dyDescent="0.2">
      <c r="A1019" s="133">
        <v>10734</v>
      </c>
      <c r="B1019" s="134">
        <v>59</v>
      </c>
      <c r="C1019" s="134">
        <v>1</v>
      </c>
      <c r="D1019" s="134">
        <v>1</v>
      </c>
      <c r="E1019" s="134">
        <f>IF(AND($R1019&gt;=30,$R1019&lt;35),1,0)</f>
        <v>1</v>
      </c>
      <c r="F1019" s="137">
        <v>48970.25</v>
      </c>
      <c r="G1019" s="32"/>
      <c r="H1019" s="32"/>
      <c r="I1019" s="134">
        <v>1</v>
      </c>
      <c r="J1019" s="135">
        <v>0</v>
      </c>
      <c r="K1019" s="135">
        <v>0</v>
      </c>
      <c r="L1019" s="135">
        <v>1</v>
      </c>
      <c r="N1019" s="134">
        <v>185.1</v>
      </c>
      <c r="O1019" s="134">
        <f t="shared" si="30"/>
        <v>1.851</v>
      </c>
      <c r="P1019" s="134">
        <v>239.2</v>
      </c>
      <c r="Q1019" s="134">
        <f t="shared" si="31"/>
        <v>108.499294904</v>
      </c>
      <c r="R1019" s="136">
        <f>Q1019/(O1019^2)</f>
        <v>31.667521813226955</v>
      </c>
      <c r="T1019" s="134">
        <f>IF(AND($R1019&gt;=35,$R1019&lt;40),1,0)</f>
        <v>0</v>
      </c>
      <c r="U1019" s="134">
        <f>IF($R1019&gt;40,1,0)</f>
        <v>0</v>
      </c>
      <c r="V1019" s="134">
        <f>E1019+T1019+U1019</f>
        <v>1</v>
      </c>
    </row>
    <row r="1020" spans="1:22" x14ac:dyDescent="0.2">
      <c r="A1020" s="128">
        <v>10735</v>
      </c>
      <c r="B1020" s="129">
        <v>18</v>
      </c>
      <c r="C1020" s="129">
        <v>0</v>
      </c>
      <c r="D1020" s="129">
        <v>0</v>
      </c>
      <c r="E1020" s="129">
        <f>IF(AND($R1020&gt;=30,$R1020&lt;35),1,0)</f>
        <v>0</v>
      </c>
      <c r="F1020" s="132">
        <v>1694.8</v>
      </c>
      <c r="G1020" s="32"/>
      <c r="H1020" s="32"/>
      <c r="I1020" s="129">
        <v>1</v>
      </c>
      <c r="J1020" s="130">
        <v>1</v>
      </c>
      <c r="K1020" s="130">
        <v>0</v>
      </c>
      <c r="L1020" s="130">
        <v>0</v>
      </c>
      <c r="N1020" s="129">
        <v>162.5</v>
      </c>
      <c r="O1020" s="129">
        <f t="shared" si="30"/>
        <v>1.625</v>
      </c>
      <c r="P1020" s="129">
        <v>97.899999999999991</v>
      </c>
      <c r="Q1020" s="129">
        <f t="shared" si="31"/>
        <v>44.406693022999995</v>
      </c>
      <c r="R1020" s="131">
        <f>Q1020/(O1020^2)</f>
        <v>16.816735819360947</v>
      </c>
      <c r="T1020" s="129">
        <f>IF(AND($R1020&gt;=35,$R1020&lt;40),1,0)</f>
        <v>0</v>
      </c>
      <c r="U1020" s="129">
        <f>IF($R1020&gt;40,1,0)</f>
        <v>0</v>
      </c>
      <c r="V1020" s="129">
        <f>E1020+T1020+U1020</f>
        <v>0</v>
      </c>
    </row>
    <row r="1021" spans="1:22" x14ac:dyDescent="0.2">
      <c r="A1021" s="133">
        <v>10736</v>
      </c>
      <c r="B1021" s="134">
        <v>47</v>
      </c>
      <c r="C1021" s="134">
        <v>1</v>
      </c>
      <c r="D1021" s="134">
        <v>3</v>
      </c>
      <c r="E1021" s="134">
        <f>IF(AND($R1021&gt;=30,$R1021&lt;35),1,0)</f>
        <v>0</v>
      </c>
      <c r="F1021" s="137">
        <v>24915.23</v>
      </c>
      <c r="G1021" s="32"/>
      <c r="H1021" s="32"/>
      <c r="I1021" s="134">
        <v>1</v>
      </c>
      <c r="J1021" s="135">
        <v>0</v>
      </c>
      <c r="K1021" s="135">
        <v>0</v>
      </c>
      <c r="L1021" s="135">
        <v>0</v>
      </c>
      <c r="N1021" s="134">
        <v>179.5</v>
      </c>
      <c r="O1021" s="134">
        <f t="shared" si="30"/>
        <v>1.7949999999999999</v>
      </c>
      <c r="P1021" s="134">
        <v>260.70000000000005</v>
      </c>
      <c r="Q1021" s="134">
        <f t="shared" si="31"/>
        <v>118.25153085900003</v>
      </c>
      <c r="R1021" s="136">
        <f>Q1021/(O1021^2)</f>
        <v>36.700997310387109</v>
      </c>
      <c r="T1021" s="134">
        <f>IF(AND($R1021&gt;=35,$R1021&lt;40),1,0)</f>
        <v>1</v>
      </c>
      <c r="U1021" s="134">
        <f>IF($R1021&gt;40,1,0)</f>
        <v>0</v>
      </c>
      <c r="V1021" s="134">
        <f>E1021+T1021+U1021</f>
        <v>1</v>
      </c>
    </row>
    <row r="1022" spans="1:22" x14ac:dyDescent="0.2">
      <c r="A1022" s="128">
        <v>10737</v>
      </c>
      <c r="B1022" s="129">
        <v>33</v>
      </c>
      <c r="C1022" s="129">
        <v>0</v>
      </c>
      <c r="D1022" s="129">
        <v>0</v>
      </c>
      <c r="E1022" s="129">
        <f>IF(AND($R1022&gt;=30,$R1022&lt;35),1,0)</f>
        <v>0</v>
      </c>
      <c r="F1022" s="132">
        <v>21984.48</v>
      </c>
      <c r="G1022" s="32"/>
      <c r="H1022" s="32"/>
      <c r="I1022" s="129">
        <v>1</v>
      </c>
      <c r="J1022" s="130">
        <v>0</v>
      </c>
      <c r="K1022" s="130">
        <v>0</v>
      </c>
      <c r="L1022" s="130">
        <v>0</v>
      </c>
      <c r="N1022" s="129">
        <v>168.2</v>
      </c>
      <c r="O1022" s="129">
        <f t="shared" si="30"/>
        <v>1.6819999999999999</v>
      </c>
      <c r="P1022" s="129">
        <v>166.7</v>
      </c>
      <c r="Q1022" s="129">
        <f t="shared" si="31"/>
        <v>75.613848078999993</v>
      </c>
      <c r="R1022" s="131">
        <f>Q1022/(O1022^2)</f>
        <v>26.726947309131731</v>
      </c>
      <c r="T1022" s="129">
        <f>IF(AND($R1022&gt;=35,$R1022&lt;40),1,0)</f>
        <v>0</v>
      </c>
      <c r="U1022" s="129">
        <f>IF($R1022&gt;40,1,0)</f>
        <v>0</v>
      </c>
      <c r="V1022" s="129">
        <f>E1022+T1022+U1022</f>
        <v>0</v>
      </c>
    </row>
    <row r="1023" spans="1:22" x14ac:dyDescent="0.2">
      <c r="A1023" s="133">
        <v>10738</v>
      </c>
      <c r="B1023" s="134">
        <v>39</v>
      </c>
      <c r="C1023" s="134">
        <v>0</v>
      </c>
      <c r="D1023" s="134">
        <v>2</v>
      </c>
      <c r="E1023" s="134">
        <f>IF(AND($R1023&gt;=30,$R1023&lt;35),1,0)</f>
        <v>0</v>
      </c>
      <c r="F1023" s="137">
        <v>6710.2</v>
      </c>
      <c r="G1023" s="32"/>
      <c r="H1023" s="32"/>
      <c r="I1023" s="134">
        <v>1</v>
      </c>
      <c r="J1023" s="135">
        <v>0</v>
      </c>
      <c r="K1023" s="135">
        <v>0</v>
      </c>
      <c r="L1023" s="135">
        <v>0</v>
      </c>
      <c r="N1023" s="134">
        <v>160.5</v>
      </c>
      <c r="O1023" s="134">
        <f t="shared" si="30"/>
        <v>1.605</v>
      </c>
      <c r="P1023" s="134">
        <v>164.79999999999998</v>
      </c>
      <c r="Q1023" s="134">
        <f t="shared" si="31"/>
        <v>74.752022576000002</v>
      </c>
      <c r="R1023" s="136">
        <f>Q1023/(O1023^2)</f>
        <v>29.018360682058599</v>
      </c>
      <c r="T1023" s="134">
        <f>IF(AND($R1023&gt;=35,$R1023&lt;40),1,0)</f>
        <v>0</v>
      </c>
      <c r="U1023" s="134">
        <f>IF($R1023&gt;40,1,0)</f>
        <v>0</v>
      </c>
      <c r="V1023" s="134">
        <f>E1023+T1023+U1023</f>
        <v>0</v>
      </c>
    </row>
    <row r="1024" spans="1:22" x14ac:dyDescent="0.2">
      <c r="A1024" s="128">
        <v>10739</v>
      </c>
      <c r="B1024" s="129">
        <v>39</v>
      </c>
      <c r="C1024" s="129">
        <v>0</v>
      </c>
      <c r="D1024" s="129">
        <v>2</v>
      </c>
      <c r="E1024" s="129">
        <f>IF(AND($R1024&gt;=30,$R1024&lt;35),1,0)</f>
        <v>0</v>
      </c>
      <c r="F1024" s="132">
        <v>6356.2800000000007</v>
      </c>
      <c r="G1024" s="32"/>
      <c r="H1024" s="32"/>
      <c r="I1024" s="129">
        <v>1</v>
      </c>
      <c r="J1024" s="130">
        <v>0</v>
      </c>
      <c r="K1024" s="130">
        <v>0</v>
      </c>
      <c r="L1024" s="130">
        <v>1</v>
      </c>
      <c r="N1024" s="129">
        <v>177.7</v>
      </c>
      <c r="O1024" s="129">
        <f t="shared" si="30"/>
        <v>1.7769999999999999</v>
      </c>
      <c r="P1024" s="129">
        <v>296.8</v>
      </c>
      <c r="Q1024" s="129">
        <f t="shared" si="31"/>
        <v>134.62621541600001</v>
      </c>
      <c r="R1024" s="131">
        <f>Q1024/(O1024^2)</f>
        <v>42.633872449472392</v>
      </c>
      <c r="T1024" s="129">
        <f>IF(AND($R1024&gt;=35,$R1024&lt;40),1,0)</f>
        <v>0</v>
      </c>
      <c r="U1024" s="129">
        <f>IF($R1024&gt;40,1,0)</f>
        <v>1</v>
      </c>
      <c r="V1024" s="129">
        <f>E1024+T1024+U1024</f>
        <v>1</v>
      </c>
    </row>
    <row r="1025" spans="1:22" x14ac:dyDescent="0.2">
      <c r="A1025" s="133">
        <v>10740</v>
      </c>
      <c r="B1025" s="134">
        <v>56</v>
      </c>
      <c r="C1025" s="134">
        <v>0</v>
      </c>
      <c r="D1025" s="134">
        <v>0</v>
      </c>
      <c r="E1025" s="134">
        <f>IF(AND($R1025&gt;=30,$R1025&lt;35),1,0)</f>
        <v>0</v>
      </c>
      <c r="F1025" s="137">
        <v>10976.25</v>
      </c>
      <c r="G1025" s="32"/>
      <c r="H1025" s="32"/>
      <c r="I1025" s="134">
        <v>1</v>
      </c>
      <c r="J1025" s="135">
        <v>0</v>
      </c>
      <c r="K1025" s="135">
        <v>0</v>
      </c>
      <c r="L1025" s="135">
        <v>0</v>
      </c>
      <c r="N1025" s="134">
        <v>155</v>
      </c>
      <c r="O1025" s="134">
        <f t="shared" ref="O1025:O1088" si="32">N1025/100</f>
        <v>1.55</v>
      </c>
      <c r="P1025" s="134">
        <v>154.19999999999999</v>
      </c>
      <c r="Q1025" s="134">
        <f t="shared" ref="Q1025:Q1088" si="33">P1025*0.45359237</f>
        <v>69.943943453999992</v>
      </c>
      <c r="R1025" s="136">
        <f>Q1025/(O1025^2)</f>
        <v>29.11298374776274</v>
      </c>
      <c r="T1025" s="134">
        <f>IF(AND($R1025&gt;=35,$R1025&lt;40),1,0)</f>
        <v>0</v>
      </c>
      <c r="U1025" s="134">
        <f>IF($R1025&gt;40,1,0)</f>
        <v>0</v>
      </c>
      <c r="V1025" s="134">
        <f>E1025+T1025+U1025</f>
        <v>0</v>
      </c>
    </row>
    <row r="1026" spans="1:22" x14ac:dyDescent="0.2">
      <c r="A1026" s="128">
        <v>10742</v>
      </c>
      <c r="B1026" s="129">
        <v>21</v>
      </c>
      <c r="C1026" s="129">
        <v>0</v>
      </c>
      <c r="D1026" s="129">
        <v>0</v>
      </c>
      <c r="E1026" s="129">
        <f>IF(AND($R1026&gt;=30,$R1026&lt;35),1,0)</f>
        <v>0</v>
      </c>
      <c r="F1026" s="132">
        <v>1534.31</v>
      </c>
      <c r="G1026" s="32"/>
      <c r="H1026" s="32"/>
      <c r="I1026" s="129">
        <v>1</v>
      </c>
      <c r="J1026" s="130">
        <v>0</v>
      </c>
      <c r="K1026" s="130">
        <v>0</v>
      </c>
      <c r="L1026" s="130">
        <v>1</v>
      </c>
      <c r="N1026" s="129">
        <v>168.6</v>
      </c>
      <c r="O1026" s="129">
        <f t="shared" si="32"/>
        <v>1.6859999999999999</v>
      </c>
      <c r="P1026" s="129">
        <v>171.29999999999998</v>
      </c>
      <c r="Q1026" s="129">
        <f t="shared" si="33"/>
        <v>77.700372981000001</v>
      </c>
      <c r="R1026" s="131">
        <f>Q1026/(O1026^2)</f>
        <v>27.33430040040864</v>
      </c>
      <c r="T1026" s="129">
        <f>IF(AND($R1026&gt;=35,$R1026&lt;40),1,0)</f>
        <v>0</v>
      </c>
      <c r="U1026" s="129">
        <f>IF($R1026&gt;40,1,0)</f>
        <v>0</v>
      </c>
      <c r="V1026" s="129">
        <f>E1026+T1026+U1026</f>
        <v>0</v>
      </c>
    </row>
    <row r="1027" spans="1:22" x14ac:dyDescent="0.2">
      <c r="A1027" s="133">
        <v>10744</v>
      </c>
      <c r="B1027" s="134">
        <v>42</v>
      </c>
      <c r="C1027" s="134">
        <v>1</v>
      </c>
      <c r="D1027" s="134">
        <v>2</v>
      </c>
      <c r="E1027" s="134">
        <f>IF(AND($R1027&gt;=30,$R1027&lt;35),1,0)</f>
        <v>0</v>
      </c>
      <c r="F1027" s="137">
        <v>21259.379999999997</v>
      </c>
      <c r="G1027" s="32"/>
      <c r="H1027" s="32"/>
      <c r="I1027" s="134">
        <v>1</v>
      </c>
      <c r="J1027" s="135">
        <v>1</v>
      </c>
      <c r="K1027" s="135">
        <v>0</v>
      </c>
      <c r="L1027" s="135">
        <v>0</v>
      </c>
      <c r="N1027" s="134">
        <v>177.2</v>
      </c>
      <c r="O1027" s="134">
        <f t="shared" si="32"/>
        <v>1.7719999999999998</v>
      </c>
      <c r="P1027" s="134">
        <v>187.5</v>
      </c>
      <c r="Q1027" s="134">
        <f t="shared" si="33"/>
        <v>85.048569375</v>
      </c>
      <c r="R1027" s="136">
        <f>Q1027/(O1027^2)</f>
        <v>27.085669664240335</v>
      </c>
      <c r="T1027" s="134">
        <f>IF(AND($R1027&gt;=35,$R1027&lt;40),1,0)</f>
        <v>0</v>
      </c>
      <c r="U1027" s="134">
        <f>IF($R1027&gt;40,1,0)</f>
        <v>0</v>
      </c>
      <c r="V1027" s="134">
        <f>E1027+T1027+U1027</f>
        <v>0</v>
      </c>
    </row>
    <row r="1028" spans="1:22" x14ac:dyDescent="0.2">
      <c r="A1028" s="128">
        <v>10748</v>
      </c>
      <c r="B1028" s="129">
        <v>64</v>
      </c>
      <c r="C1028" s="129">
        <v>0</v>
      </c>
      <c r="D1028" s="129">
        <v>1</v>
      </c>
      <c r="E1028" s="129">
        <f>IF(AND($R1028&gt;=30,$R1028&lt;35),1,0)</f>
        <v>0</v>
      </c>
      <c r="F1028" s="132">
        <v>30166.62</v>
      </c>
      <c r="G1028" s="32"/>
      <c r="H1028" s="32"/>
      <c r="I1028" s="129">
        <v>1</v>
      </c>
      <c r="J1028" s="130">
        <v>0</v>
      </c>
      <c r="K1028" s="130">
        <v>0</v>
      </c>
      <c r="L1028" s="130">
        <v>0</v>
      </c>
      <c r="N1028" s="129">
        <v>160.79999999999998</v>
      </c>
      <c r="O1028" s="129">
        <f t="shared" si="32"/>
        <v>1.6079999999999999</v>
      </c>
      <c r="P1028" s="129">
        <v>167.9</v>
      </c>
      <c r="Q1028" s="129">
        <f t="shared" si="33"/>
        <v>76.158158923000002</v>
      </c>
      <c r="R1028" s="131">
        <f>Q1028/(O1028^2)</f>
        <v>29.454004434837636</v>
      </c>
      <c r="T1028" s="129">
        <f>IF(AND($R1028&gt;=35,$R1028&lt;40),1,0)</f>
        <v>0</v>
      </c>
      <c r="U1028" s="129">
        <f>IF($R1028&gt;40,1,0)</f>
        <v>0</v>
      </c>
      <c r="V1028" s="129">
        <f>E1028+T1028+U1028</f>
        <v>0</v>
      </c>
    </row>
    <row r="1029" spans="1:22" x14ac:dyDescent="0.2">
      <c r="A1029" s="133">
        <v>10749</v>
      </c>
      <c r="B1029" s="134">
        <v>32</v>
      </c>
      <c r="C1029" s="134">
        <v>0</v>
      </c>
      <c r="D1029" s="134">
        <v>1</v>
      </c>
      <c r="E1029" s="134">
        <f>IF(AND($R1029&gt;=30,$R1029&lt;35),1,0)</f>
        <v>1</v>
      </c>
      <c r="F1029" s="137">
        <v>4667.6100000000006</v>
      </c>
      <c r="G1029" s="32"/>
      <c r="H1029" s="32"/>
      <c r="I1029" s="134">
        <v>1</v>
      </c>
      <c r="J1029" s="135">
        <v>1</v>
      </c>
      <c r="K1029" s="135">
        <v>0</v>
      </c>
      <c r="L1029" s="135">
        <v>0</v>
      </c>
      <c r="N1029" s="134">
        <v>168.5</v>
      </c>
      <c r="O1029" s="134">
        <f t="shared" si="32"/>
        <v>1.6850000000000001</v>
      </c>
      <c r="P1029" s="134">
        <v>206.2</v>
      </c>
      <c r="Q1029" s="134">
        <f t="shared" si="33"/>
        <v>93.530746694000001</v>
      </c>
      <c r="R1029" s="136">
        <f>Q1029/(O1029^2)</f>
        <v>32.942351061997549</v>
      </c>
      <c r="T1029" s="134">
        <f>IF(AND($R1029&gt;=35,$R1029&lt;40),1,0)</f>
        <v>0</v>
      </c>
      <c r="U1029" s="134">
        <f>IF($R1029&gt;40,1,0)</f>
        <v>0</v>
      </c>
      <c r="V1029" s="134">
        <f>E1029+T1029+U1029</f>
        <v>1</v>
      </c>
    </row>
    <row r="1030" spans="1:22" x14ac:dyDescent="0.2">
      <c r="A1030" s="128">
        <v>10751</v>
      </c>
      <c r="B1030" s="129">
        <v>47</v>
      </c>
      <c r="C1030" s="129">
        <v>1</v>
      </c>
      <c r="D1030" s="129">
        <v>1</v>
      </c>
      <c r="E1030" s="129">
        <f>IF(AND($R1030&gt;=30,$R1030&lt;35),1,0)</f>
        <v>1</v>
      </c>
      <c r="F1030" s="132">
        <v>21978.679999999997</v>
      </c>
      <c r="G1030" s="32"/>
      <c r="H1030" s="32"/>
      <c r="I1030" s="129">
        <v>1</v>
      </c>
      <c r="J1030" s="130">
        <v>0</v>
      </c>
      <c r="K1030" s="130">
        <v>0</v>
      </c>
      <c r="L1030" s="130">
        <v>1</v>
      </c>
      <c r="N1030" s="129">
        <v>169.5</v>
      </c>
      <c r="O1030" s="129">
        <f t="shared" si="32"/>
        <v>1.6950000000000001</v>
      </c>
      <c r="P1030" s="129">
        <v>201.5</v>
      </c>
      <c r="Q1030" s="129">
        <f t="shared" si="33"/>
        <v>91.398862555000008</v>
      </c>
      <c r="R1030" s="131">
        <f>Q1030/(O1030^2)</f>
        <v>31.812762699593634</v>
      </c>
      <c r="T1030" s="129">
        <f>IF(AND($R1030&gt;=35,$R1030&lt;40),1,0)</f>
        <v>0</v>
      </c>
      <c r="U1030" s="129">
        <f>IF($R1030&gt;40,1,0)</f>
        <v>0</v>
      </c>
      <c r="V1030" s="129">
        <f>E1030+T1030+U1030</f>
        <v>1</v>
      </c>
    </row>
    <row r="1031" spans="1:22" x14ac:dyDescent="0.2">
      <c r="A1031" s="133">
        <v>10756</v>
      </c>
      <c r="B1031" s="134">
        <v>52</v>
      </c>
      <c r="C1031" s="134">
        <v>1</v>
      </c>
      <c r="D1031" s="134">
        <v>2</v>
      </c>
      <c r="E1031" s="134">
        <f>IF(AND($R1031&gt;=30,$R1031&lt;35),1,0)</f>
        <v>1</v>
      </c>
      <c r="F1031" s="137">
        <v>47269.86</v>
      </c>
      <c r="G1031" s="32"/>
      <c r="H1031" s="32"/>
      <c r="I1031" s="134">
        <v>1</v>
      </c>
      <c r="J1031" s="135">
        <v>0</v>
      </c>
      <c r="K1031" s="135">
        <v>0</v>
      </c>
      <c r="L1031" s="135">
        <v>1</v>
      </c>
      <c r="N1031" s="134">
        <v>178.1</v>
      </c>
      <c r="O1031" s="134">
        <f t="shared" si="32"/>
        <v>1.7809999999999999</v>
      </c>
      <c r="P1031" s="134">
        <v>222.2</v>
      </c>
      <c r="Q1031" s="134">
        <f t="shared" si="33"/>
        <v>100.788224614</v>
      </c>
      <c r="R1031" s="136">
        <f>Q1031/(O1031^2)</f>
        <v>31.774736389886261</v>
      </c>
      <c r="T1031" s="134">
        <f>IF(AND($R1031&gt;=35,$R1031&lt;40),1,0)</f>
        <v>0</v>
      </c>
      <c r="U1031" s="134">
        <f>IF($R1031&gt;40,1,0)</f>
        <v>0</v>
      </c>
      <c r="V1031" s="134">
        <f>E1031+T1031+U1031</f>
        <v>1</v>
      </c>
    </row>
    <row r="1032" spans="1:22" x14ac:dyDescent="0.2">
      <c r="A1032" s="128">
        <v>10761</v>
      </c>
      <c r="B1032" s="129">
        <v>18</v>
      </c>
      <c r="C1032" s="129">
        <v>1</v>
      </c>
      <c r="D1032" s="129">
        <v>0</v>
      </c>
      <c r="E1032" s="129">
        <f>IF(AND($R1032&gt;=30,$R1032&lt;35),1,0)</f>
        <v>0</v>
      </c>
      <c r="F1032" s="132">
        <v>13747.880000000001</v>
      </c>
      <c r="G1032" s="32"/>
      <c r="H1032" s="32"/>
      <c r="I1032" s="129">
        <v>1</v>
      </c>
      <c r="J1032" s="130">
        <v>1</v>
      </c>
      <c r="K1032" s="130">
        <v>0</v>
      </c>
      <c r="L1032" s="130">
        <v>0</v>
      </c>
      <c r="N1032" s="129">
        <v>178.7</v>
      </c>
      <c r="O1032" s="129">
        <f t="shared" si="32"/>
        <v>1.7869999999999999</v>
      </c>
      <c r="P1032" s="129">
        <v>168.29999999999998</v>
      </c>
      <c r="Q1032" s="129">
        <f t="shared" si="33"/>
        <v>76.339595871</v>
      </c>
      <c r="R1032" s="131">
        <f>Q1032/(O1032^2)</f>
        <v>23.905660721012826</v>
      </c>
      <c r="T1032" s="129">
        <f>IF(AND($R1032&gt;=35,$R1032&lt;40),1,0)</f>
        <v>0</v>
      </c>
      <c r="U1032" s="129">
        <f>IF($R1032&gt;40,1,0)</f>
        <v>0</v>
      </c>
      <c r="V1032" s="129">
        <f>E1032+T1032+U1032</f>
        <v>0</v>
      </c>
    </row>
    <row r="1033" spans="1:22" x14ac:dyDescent="0.2">
      <c r="A1033" s="133">
        <v>10762</v>
      </c>
      <c r="B1033" s="134">
        <v>58</v>
      </c>
      <c r="C1033" s="134">
        <v>0</v>
      </c>
      <c r="D1033" s="134">
        <v>0</v>
      </c>
      <c r="E1033" s="134">
        <f>IF(AND($R1033&gt;=30,$R1033&lt;35),1,0)</f>
        <v>1</v>
      </c>
      <c r="F1033" s="137">
        <v>11944.6</v>
      </c>
      <c r="G1033" s="32"/>
      <c r="H1033" s="32"/>
      <c r="I1033" s="134">
        <v>1</v>
      </c>
      <c r="J1033" s="135">
        <v>1</v>
      </c>
      <c r="K1033" s="135">
        <v>0</v>
      </c>
      <c r="L1033" s="135">
        <v>0</v>
      </c>
      <c r="N1033" s="134">
        <v>163.9</v>
      </c>
      <c r="O1033" s="134">
        <f t="shared" si="32"/>
        <v>1.639</v>
      </c>
      <c r="P1033" s="134">
        <v>181.79999999999998</v>
      </c>
      <c r="Q1033" s="134">
        <f t="shared" si="33"/>
        <v>82.463092865999997</v>
      </c>
      <c r="R1033" s="136">
        <f>Q1033/(O1033^2)</f>
        <v>30.69740841321644</v>
      </c>
      <c r="T1033" s="134">
        <f>IF(AND($R1033&gt;=35,$R1033&lt;40),1,0)</f>
        <v>0</v>
      </c>
      <c r="U1033" s="134">
        <f>IF($R1033&gt;40,1,0)</f>
        <v>0</v>
      </c>
      <c r="V1033" s="134">
        <f>E1033+T1033+U1033</f>
        <v>1</v>
      </c>
    </row>
    <row r="1034" spans="1:22" x14ac:dyDescent="0.2">
      <c r="A1034" s="128">
        <v>10767</v>
      </c>
      <c r="B1034" s="129">
        <v>60</v>
      </c>
      <c r="C1034" s="129">
        <v>1</v>
      </c>
      <c r="D1034" s="129">
        <v>3</v>
      </c>
      <c r="E1034" s="129">
        <f>IF(AND($R1034&gt;=30,$R1034&lt;35),1,0)</f>
        <v>0</v>
      </c>
      <c r="F1034" s="132">
        <v>46130.53</v>
      </c>
      <c r="G1034" s="32"/>
      <c r="H1034" s="32"/>
      <c r="I1034" s="129">
        <v>1</v>
      </c>
      <c r="J1034" s="130">
        <v>0</v>
      </c>
      <c r="K1034" s="130">
        <v>0</v>
      </c>
      <c r="L1034" s="130">
        <v>0</v>
      </c>
      <c r="N1034" s="129">
        <v>174.79999999999998</v>
      </c>
      <c r="O1034" s="129">
        <f t="shared" si="32"/>
        <v>1.7479999999999998</v>
      </c>
      <c r="P1034" s="129">
        <v>271.3</v>
      </c>
      <c r="Q1034" s="129">
        <f t="shared" si="33"/>
        <v>123.05960998100001</v>
      </c>
      <c r="R1034" s="131">
        <f>Q1034/(O1034^2)</f>
        <v>40.274733720198057</v>
      </c>
      <c r="T1034" s="129">
        <f>IF(AND($R1034&gt;=35,$R1034&lt;40),1,0)</f>
        <v>0</v>
      </c>
      <c r="U1034" s="129">
        <f>IF($R1034&gt;40,1,0)</f>
        <v>1</v>
      </c>
      <c r="V1034" s="129">
        <f>E1034+T1034+U1034</f>
        <v>1</v>
      </c>
    </row>
    <row r="1035" spans="1:22" x14ac:dyDescent="0.2">
      <c r="A1035" s="133">
        <v>10769</v>
      </c>
      <c r="B1035" s="134">
        <v>51</v>
      </c>
      <c r="C1035" s="134">
        <v>0</v>
      </c>
      <c r="D1035" s="134">
        <v>1</v>
      </c>
      <c r="E1035" s="134">
        <f>IF(AND($R1035&gt;=30,$R1035&lt;35),1,0)</f>
        <v>0</v>
      </c>
      <c r="F1035" s="137">
        <v>9386.17</v>
      </c>
      <c r="G1035" s="32"/>
      <c r="H1035" s="32"/>
      <c r="I1035" s="134">
        <v>1</v>
      </c>
      <c r="J1035" s="135">
        <v>0</v>
      </c>
      <c r="K1035" s="135">
        <v>0</v>
      </c>
      <c r="L1035" s="135">
        <v>1</v>
      </c>
      <c r="N1035" s="134">
        <v>168.79999999999998</v>
      </c>
      <c r="O1035" s="134">
        <f t="shared" si="32"/>
        <v>1.6879999999999997</v>
      </c>
      <c r="P1035" s="134">
        <v>162.79999999999998</v>
      </c>
      <c r="Q1035" s="134">
        <f t="shared" si="33"/>
        <v>73.844837835999996</v>
      </c>
      <c r="R1035" s="136">
        <f>Q1035/(O1035^2)</f>
        <v>25.916434742874156</v>
      </c>
      <c r="T1035" s="134">
        <f>IF(AND($R1035&gt;=35,$R1035&lt;40),1,0)</f>
        <v>0</v>
      </c>
      <c r="U1035" s="134">
        <f>IF($R1035&gt;40,1,0)</f>
        <v>0</v>
      </c>
      <c r="V1035" s="134">
        <f>E1035+T1035+U1035</f>
        <v>0</v>
      </c>
    </row>
    <row r="1036" spans="1:22" x14ac:dyDescent="0.2">
      <c r="A1036" s="128">
        <v>10773</v>
      </c>
      <c r="B1036" s="129">
        <v>45</v>
      </c>
      <c r="C1036" s="129">
        <v>1</v>
      </c>
      <c r="D1036" s="129">
        <v>2</v>
      </c>
      <c r="E1036" s="129">
        <f>IF(AND($R1036&gt;=30,$R1036&lt;35),1,0)</f>
        <v>0</v>
      </c>
      <c r="F1036" s="132">
        <v>42760.51</v>
      </c>
      <c r="G1036" s="32"/>
      <c r="H1036" s="32"/>
      <c r="I1036" s="129">
        <v>1</v>
      </c>
      <c r="J1036" s="130">
        <v>0</v>
      </c>
      <c r="K1036" s="130">
        <v>0</v>
      </c>
      <c r="L1036" s="130">
        <v>0</v>
      </c>
      <c r="N1036" s="129">
        <v>170.7</v>
      </c>
      <c r="O1036" s="129">
        <f t="shared" si="32"/>
        <v>1.7069999999999999</v>
      </c>
      <c r="P1036" s="129">
        <v>147</v>
      </c>
      <c r="Q1036" s="129">
        <f t="shared" si="33"/>
        <v>66.67807839000001</v>
      </c>
      <c r="R1036" s="131">
        <f>Q1036/(O1036^2)</f>
        <v>22.883161889994994</v>
      </c>
      <c r="T1036" s="129">
        <f>IF(AND($R1036&gt;=35,$R1036&lt;40),1,0)</f>
        <v>0</v>
      </c>
      <c r="U1036" s="129">
        <f>IF($R1036&gt;40,1,0)</f>
        <v>0</v>
      </c>
      <c r="V1036" s="129">
        <f>E1036+T1036+U1036</f>
        <v>0</v>
      </c>
    </row>
    <row r="1037" spans="1:22" x14ac:dyDescent="0.2">
      <c r="A1037" s="133">
        <v>10775</v>
      </c>
      <c r="B1037" s="134">
        <v>43</v>
      </c>
      <c r="C1037" s="134">
        <v>1</v>
      </c>
      <c r="D1037" s="134">
        <v>2</v>
      </c>
      <c r="E1037" s="134">
        <f>IF(AND($R1037&gt;=30,$R1037&lt;35),1,0)</f>
        <v>0</v>
      </c>
      <c r="F1037" s="137">
        <v>42560.44</v>
      </c>
      <c r="G1037" s="32"/>
      <c r="H1037" s="32"/>
      <c r="I1037" s="134">
        <v>1</v>
      </c>
      <c r="J1037" s="135">
        <v>0</v>
      </c>
      <c r="K1037" s="135">
        <v>0</v>
      </c>
      <c r="L1037" s="135">
        <v>1</v>
      </c>
      <c r="N1037" s="134">
        <v>176.4</v>
      </c>
      <c r="O1037" s="134">
        <f t="shared" si="32"/>
        <v>1.764</v>
      </c>
      <c r="P1037" s="134">
        <v>178.79999999999998</v>
      </c>
      <c r="Q1037" s="134">
        <f t="shared" si="33"/>
        <v>81.102315755999996</v>
      </c>
      <c r="R1037" s="136">
        <f>Q1037/(O1037^2)</f>
        <v>26.063701517114779</v>
      </c>
      <c r="T1037" s="134">
        <f>IF(AND($R1037&gt;=35,$R1037&lt;40),1,0)</f>
        <v>0</v>
      </c>
      <c r="U1037" s="134">
        <f>IF($R1037&gt;40,1,0)</f>
        <v>0</v>
      </c>
      <c r="V1037" s="134">
        <f>E1037+T1037+U1037</f>
        <v>0</v>
      </c>
    </row>
    <row r="1038" spans="1:22" x14ac:dyDescent="0.2">
      <c r="A1038" s="128">
        <v>10778</v>
      </c>
      <c r="B1038" s="129">
        <v>45</v>
      </c>
      <c r="C1038" s="129">
        <v>1</v>
      </c>
      <c r="D1038" s="129">
        <v>0</v>
      </c>
      <c r="E1038" s="129">
        <f>IF(AND($R1038&gt;=30,$R1038&lt;35),1,0)</f>
        <v>0</v>
      </c>
      <c r="F1038" s="132">
        <v>35069.380000000005</v>
      </c>
      <c r="G1038" s="32"/>
      <c r="H1038" s="32"/>
      <c r="I1038" s="129">
        <v>1</v>
      </c>
      <c r="J1038" s="130">
        <v>1</v>
      </c>
      <c r="K1038" s="130">
        <v>0</v>
      </c>
      <c r="L1038" s="130">
        <v>0</v>
      </c>
      <c r="N1038" s="129">
        <v>177.79999999999998</v>
      </c>
      <c r="O1038" s="129">
        <f t="shared" si="32"/>
        <v>1.7779999999999998</v>
      </c>
      <c r="P1038" s="129">
        <v>179.79999999999998</v>
      </c>
      <c r="Q1038" s="129">
        <f t="shared" si="33"/>
        <v>81.555908125999991</v>
      </c>
      <c r="R1038" s="131">
        <f>Q1038/(O1038^2)</f>
        <v>25.798349065126704</v>
      </c>
      <c r="T1038" s="129">
        <f>IF(AND($R1038&gt;=35,$R1038&lt;40),1,0)</f>
        <v>0</v>
      </c>
      <c r="U1038" s="129">
        <f>IF($R1038&gt;40,1,0)</f>
        <v>0</v>
      </c>
      <c r="V1038" s="129">
        <f>E1038+T1038+U1038</f>
        <v>0</v>
      </c>
    </row>
    <row r="1039" spans="1:22" x14ac:dyDescent="0.2">
      <c r="A1039" s="133">
        <v>10779</v>
      </c>
      <c r="B1039" s="134">
        <v>50</v>
      </c>
      <c r="C1039" s="134">
        <v>0</v>
      </c>
      <c r="D1039" s="134">
        <v>0</v>
      </c>
      <c r="E1039" s="134">
        <f>IF(AND($R1039&gt;=30,$R1039&lt;35),1,0)</f>
        <v>0</v>
      </c>
      <c r="F1039" s="137">
        <v>8457.82</v>
      </c>
      <c r="G1039" s="32"/>
      <c r="H1039" s="32"/>
      <c r="I1039" s="134">
        <v>1</v>
      </c>
      <c r="J1039" s="135">
        <v>0</v>
      </c>
      <c r="K1039" s="135">
        <v>1</v>
      </c>
      <c r="L1039" s="135">
        <v>0</v>
      </c>
      <c r="N1039" s="134">
        <v>167.4</v>
      </c>
      <c r="O1039" s="134">
        <f t="shared" si="32"/>
        <v>1.6740000000000002</v>
      </c>
      <c r="P1039" s="134">
        <v>236.5</v>
      </c>
      <c r="Q1039" s="134">
        <f t="shared" si="33"/>
        <v>107.27459550500001</v>
      </c>
      <c r="R1039" s="136">
        <f>Q1039/(O1039^2)</f>
        <v>38.281238359462094</v>
      </c>
      <c r="T1039" s="134">
        <f>IF(AND($R1039&gt;=35,$R1039&lt;40),1,0)</f>
        <v>1</v>
      </c>
      <c r="U1039" s="134">
        <f>IF($R1039&gt;40,1,0)</f>
        <v>0</v>
      </c>
      <c r="V1039" s="134">
        <f>E1039+T1039+U1039</f>
        <v>1</v>
      </c>
    </row>
    <row r="1040" spans="1:22" x14ac:dyDescent="0.2">
      <c r="A1040" s="128">
        <v>10781</v>
      </c>
      <c r="B1040" s="129">
        <v>18</v>
      </c>
      <c r="C1040" s="129">
        <v>0</v>
      </c>
      <c r="D1040" s="129">
        <v>1</v>
      </c>
      <c r="E1040" s="129">
        <f>IF(AND($R1040&gt;=30,$R1040&lt;35),1,0)</f>
        <v>1</v>
      </c>
      <c r="F1040" s="132">
        <v>1719.44</v>
      </c>
      <c r="G1040" s="32"/>
      <c r="H1040" s="32"/>
      <c r="I1040" s="129">
        <v>1</v>
      </c>
      <c r="J1040" s="130">
        <v>0</v>
      </c>
      <c r="K1040" s="130">
        <v>0</v>
      </c>
      <c r="L1040" s="130">
        <v>1</v>
      </c>
      <c r="N1040" s="129">
        <v>167.5</v>
      </c>
      <c r="O1040" s="129">
        <f t="shared" si="32"/>
        <v>1.675</v>
      </c>
      <c r="P1040" s="129">
        <v>186.79999999999998</v>
      </c>
      <c r="Q1040" s="129">
        <f t="shared" si="33"/>
        <v>84.731054716000003</v>
      </c>
      <c r="R1040" s="131">
        <f>Q1040/(O1040^2)</f>
        <v>30.200420482423702</v>
      </c>
      <c r="T1040" s="129">
        <f>IF(AND($R1040&gt;=35,$R1040&lt;40),1,0)</f>
        <v>0</v>
      </c>
      <c r="U1040" s="129">
        <f>IF($R1040&gt;40,1,0)</f>
        <v>0</v>
      </c>
      <c r="V1040" s="129">
        <f>E1040+T1040+U1040</f>
        <v>1</v>
      </c>
    </row>
    <row r="1041" spans="1:22" x14ac:dyDescent="0.2">
      <c r="A1041" s="133">
        <v>10784</v>
      </c>
      <c r="B1041" s="134">
        <v>23</v>
      </c>
      <c r="C1041" s="134">
        <v>0</v>
      </c>
      <c r="D1041" s="134">
        <v>0</v>
      </c>
      <c r="E1041" s="134">
        <f>IF(AND($R1041&gt;=30,$R1041&lt;35),1,0)</f>
        <v>0</v>
      </c>
      <c r="F1041" s="137">
        <v>1837.29</v>
      </c>
      <c r="G1041" s="32"/>
      <c r="H1041" s="32"/>
      <c r="I1041" s="134">
        <v>1</v>
      </c>
      <c r="J1041" s="135">
        <v>0</v>
      </c>
      <c r="K1041" s="135">
        <v>0</v>
      </c>
      <c r="L1041" s="135">
        <v>1</v>
      </c>
      <c r="N1041" s="134">
        <v>170.29999999999998</v>
      </c>
      <c r="O1041" s="134">
        <f t="shared" si="32"/>
        <v>1.7029999999999998</v>
      </c>
      <c r="P1041" s="134">
        <v>234.79999999999998</v>
      </c>
      <c r="Q1041" s="134">
        <f t="shared" si="33"/>
        <v>106.503488476</v>
      </c>
      <c r="R1041" s="136">
        <f>Q1041/(O1041^2)</f>
        <v>36.722694287204824</v>
      </c>
      <c r="T1041" s="134">
        <f>IF(AND($R1041&gt;=35,$R1041&lt;40),1,0)</f>
        <v>1</v>
      </c>
      <c r="U1041" s="134">
        <f>IF($R1041&gt;40,1,0)</f>
        <v>0</v>
      </c>
      <c r="V1041" s="134">
        <f>E1041+T1041+U1041</f>
        <v>1</v>
      </c>
    </row>
    <row r="1042" spans="1:22" x14ac:dyDescent="0.2">
      <c r="A1042" s="128">
        <v>10786</v>
      </c>
      <c r="B1042" s="129">
        <v>24</v>
      </c>
      <c r="C1042" s="129">
        <v>1</v>
      </c>
      <c r="D1042" s="129">
        <v>0</v>
      </c>
      <c r="E1042" s="129">
        <f>IF(AND($R1042&gt;=30,$R1042&lt;35),1,0)</f>
        <v>0</v>
      </c>
      <c r="F1042" s="132">
        <v>34472.85</v>
      </c>
      <c r="G1042" s="32"/>
      <c r="H1042" s="32"/>
      <c r="I1042" s="129">
        <v>1</v>
      </c>
      <c r="J1042" s="130">
        <v>0</v>
      </c>
      <c r="K1042" s="130">
        <v>1</v>
      </c>
      <c r="L1042" s="130">
        <v>0</v>
      </c>
      <c r="N1042" s="129">
        <v>191</v>
      </c>
      <c r="O1042" s="129">
        <f t="shared" si="32"/>
        <v>1.91</v>
      </c>
      <c r="P1042" s="129">
        <v>227.6</v>
      </c>
      <c r="Q1042" s="129">
        <f t="shared" si="33"/>
        <v>103.237623412</v>
      </c>
      <c r="R1042" s="131">
        <f>Q1042/(O1042^2)</f>
        <v>28.299011379074042</v>
      </c>
      <c r="T1042" s="129">
        <f>IF(AND($R1042&gt;=35,$R1042&lt;40),1,0)</f>
        <v>0</v>
      </c>
      <c r="U1042" s="129">
        <f>IF($R1042&gt;40,1,0)</f>
        <v>0</v>
      </c>
      <c r="V1042" s="129">
        <f>E1042+T1042+U1042</f>
        <v>0</v>
      </c>
    </row>
    <row r="1043" spans="1:22" x14ac:dyDescent="0.2">
      <c r="A1043" s="133">
        <v>10788</v>
      </c>
      <c r="B1043" s="134">
        <v>20</v>
      </c>
      <c r="C1043" s="134">
        <v>1</v>
      </c>
      <c r="D1043" s="134">
        <v>0</v>
      </c>
      <c r="E1043" s="134">
        <f>IF(AND($R1043&gt;=30,$R1043&lt;35),1,0)</f>
        <v>0</v>
      </c>
      <c r="F1043" s="137">
        <v>16232.85</v>
      </c>
      <c r="G1043" s="32"/>
      <c r="H1043" s="32"/>
      <c r="I1043" s="134">
        <v>1</v>
      </c>
      <c r="J1043" s="135">
        <v>0</v>
      </c>
      <c r="K1043" s="135">
        <v>1</v>
      </c>
      <c r="L1043" s="135">
        <v>0</v>
      </c>
      <c r="N1043" s="134">
        <v>170.4</v>
      </c>
      <c r="O1043" s="134">
        <f t="shared" si="32"/>
        <v>1.704</v>
      </c>
      <c r="P1043" s="134">
        <v>267.3</v>
      </c>
      <c r="Q1043" s="134">
        <f t="shared" si="33"/>
        <v>121.24524050100001</v>
      </c>
      <c r="R1043" s="136">
        <f>Q1043/(O1043^2)</f>
        <v>41.756637413831584</v>
      </c>
      <c r="T1043" s="134">
        <f>IF(AND($R1043&gt;=35,$R1043&lt;40),1,0)</f>
        <v>0</v>
      </c>
      <c r="U1043" s="134">
        <f>IF($R1043&gt;40,1,0)</f>
        <v>1</v>
      </c>
      <c r="V1043" s="134">
        <f>E1043+T1043+U1043</f>
        <v>1</v>
      </c>
    </row>
    <row r="1044" spans="1:22" x14ac:dyDescent="0.2">
      <c r="A1044" s="128">
        <v>10790</v>
      </c>
      <c r="B1044" s="129">
        <v>23</v>
      </c>
      <c r="C1044" s="129">
        <v>0</v>
      </c>
      <c r="D1044" s="129">
        <v>0</v>
      </c>
      <c r="E1044" s="129">
        <f>IF(AND($R1044&gt;=30,$R1044&lt;35),1,0)</f>
        <v>0</v>
      </c>
      <c r="F1044" s="132">
        <v>21595.39</v>
      </c>
      <c r="G1044" s="32"/>
      <c r="H1044" s="32"/>
      <c r="I1044" s="129">
        <v>1</v>
      </c>
      <c r="J1044" s="130">
        <v>0</v>
      </c>
      <c r="K1044" s="130">
        <v>0</v>
      </c>
      <c r="L1044" s="130">
        <v>0</v>
      </c>
      <c r="N1044" s="129">
        <v>171</v>
      </c>
      <c r="O1044" s="129">
        <f t="shared" si="32"/>
        <v>1.71</v>
      </c>
      <c r="P1044" s="129">
        <v>261.3</v>
      </c>
      <c r="Q1044" s="129">
        <f t="shared" si="33"/>
        <v>118.52368628100001</v>
      </c>
      <c r="R1044" s="131">
        <f>Q1044/(O1044^2)</f>
        <v>40.533390199035608</v>
      </c>
      <c r="T1044" s="129">
        <f>IF(AND($R1044&gt;=35,$R1044&lt;40),1,0)</f>
        <v>0</v>
      </c>
      <c r="U1044" s="129">
        <f>IF($R1044&gt;40,1,0)</f>
        <v>1</v>
      </c>
      <c r="V1044" s="129">
        <f>E1044+T1044+U1044</f>
        <v>1</v>
      </c>
    </row>
    <row r="1045" spans="1:22" x14ac:dyDescent="0.2">
      <c r="A1045" s="133">
        <v>10792</v>
      </c>
      <c r="B1045" s="134">
        <v>44</v>
      </c>
      <c r="C1045" s="134">
        <v>0</v>
      </c>
      <c r="D1045" s="134">
        <v>1</v>
      </c>
      <c r="E1045" s="134">
        <f>IF(AND($R1045&gt;=30,$R1045&lt;35),1,0)</f>
        <v>0</v>
      </c>
      <c r="F1045" s="137">
        <v>7152.68</v>
      </c>
      <c r="G1045" s="32"/>
      <c r="H1045" s="32"/>
      <c r="I1045" s="134">
        <v>1</v>
      </c>
      <c r="J1045" s="135">
        <v>0</v>
      </c>
      <c r="K1045" s="135">
        <v>0</v>
      </c>
      <c r="L1045" s="135">
        <v>1</v>
      </c>
      <c r="N1045" s="134">
        <v>176.5</v>
      </c>
      <c r="O1045" s="134">
        <f t="shared" si="32"/>
        <v>1.7649999999999999</v>
      </c>
      <c r="P1045" s="134">
        <v>198.9</v>
      </c>
      <c r="Q1045" s="134">
        <f t="shared" si="33"/>
        <v>90.219522393000005</v>
      </c>
      <c r="R1045" s="136">
        <f>Q1045/(O1045^2)</f>
        <v>28.960836662841373</v>
      </c>
      <c r="T1045" s="134">
        <f>IF(AND($R1045&gt;=35,$R1045&lt;40),1,0)</f>
        <v>0</v>
      </c>
      <c r="U1045" s="134">
        <f>IF($R1045&gt;40,1,0)</f>
        <v>0</v>
      </c>
      <c r="V1045" s="134">
        <f>E1045+T1045+U1045</f>
        <v>0</v>
      </c>
    </row>
    <row r="1046" spans="1:22" x14ac:dyDescent="0.2">
      <c r="A1046" s="128">
        <v>10793</v>
      </c>
      <c r="B1046" s="129">
        <v>20</v>
      </c>
      <c r="C1046" s="129">
        <v>1</v>
      </c>
      <c r="D1046" s="129">
        <v>2</v>
      </c>
      <c r="E1046" s="129">
        <f>IF(AND($R1046&gt;=30,$R1046&lt;35),1,0)</f>
        <v>0</v>
      </c>
      <c r="F1046" s="132">
        <v>38344.57</v>
      </c>
      <c r="G1046" s="32"/>
      <c r="H1046" s="32"/>
      <c r="I1046" s="129">
        <v>1</v>
      </c>
      <c r="J1046" s="130">
        <v>0</v>
      </c>
      <c r="K1046" s="130">
        <v>1</v>
      </c>
      <c r="L1046" s="130">
        <v>0</v>
      </c>
      <c r="N1046" s="129">
        <v>182.7</v>
      </c>
      <c r="O1046" s="129">
        <f t="shared" si="32"/>
        <v>1.827</v>
      </c>
      <c r="P1046" s="129">
        <v>278.10000000000002</v>
      </c>
      <c r="Q1046" s="129">
        <f t="shared" si="33"/>
        <v>126.14403809700002</v>
      </c>
      <c r="R1046" s="131">
        <f>Q1046/(O1046^2)</f>
        <v>37.791108827359729</v>
      </c>
      <c r="T1046" s="129">
        <f>IF(AND($R1046&gt;=35,$R1046&lt;40),1,0)</f>
        <v>1</v>
      </c>
      <c r="U1046" s="129">
        <f>IF($R1046&gt;40,1,0)</f>
        <v>0</v>
      </c>
      <c r="V1046" s="129">
        <f>E1046+T1046+U1046</f>
        <v>1</v>
      </c>
    </row>
    <row r="1047" spans="1:22" x14ac:dyDescent="0.2">
      <c r="A1047" s="133">
        <v>10794</v>
      </c>
      <c r="B1047" s="134">
        <v>48</v>
      </c>
      <c r="C1047" s="134">
        <v>0</v>
      </c>
      <c r="D1047" s="134">
        <v>2</v>
      </c>
      <c r="E1047" s="134">
        <f>IF(AND($R1047&gt;=30,$R1047&lt;35),1,0)</f>
        <v>0</v>
      </c>
      <c r="F1047" s="137">
        <v>8968.33</v>
      </c>
      <c r="G1047" s="32"/>
      <c r="H1047" s="32"/>
      <c r="I1047" s="134">
        <v>1</v>
      </c>
      <c r="J1047" s="135">
        <v>0</v>
      </c>
      <c r="K1047" s="135">
        <v>1</v>
      </c>
      <c r="L1047" s="135">
        <v>0</v>
      </c>
      <c r="N1047" s="134">
        <v>174.5</v>
      </c>
      <c r="O1047" s="134">
        <f t="shared" si="32"/>
        <v>1.7450000000000001</v>
      </c>
      <c r="P1047" s="134">
        <v>167.7</v>
      </c>
      <c r="Q1047" s="134">
        <f t="shared" si="33"/>
        <v>76.067440449000003</v>
      </c>
      <c r="R1047" s="136">
        <f>Q1047/(O1047^2)</f>
        <v>24.980891929951312</v>
      </c>
      <c r="T1047" s="134">
        <f>IF(AND($R1047&gt;=35,$R1047&lt;40),1,0)</f>
        <v>0</v>
      </c>
      <c r="U1047" s="134">
        <f>IF($R1047&gt;40,1,0)</f>
        <v>0</v>
      </c>
      <c r="V1047" s="134">
        <f>E1047+T1047+U1047</f>
        <v>0</v>
      </c>
    </row>
    <row r="1048" spans="1:22" x14ac:dyDescent="0.2">
      <c r="A1048" s="128">
        <v>10795</v>
      </c>
      <c r="B1048" s="129">
        <v>41</v>
      </c>
      <c r="C1048" s="129">
        <v>0</v>
      </c>
      <c r="D1048" s="129">
        <v>0</v>
      </c>
      <c r="E1048" s="129">
        <f>IF(AND($R1048&gt;=30,$R1048&lt;35),1,0)</f>
        <v>1</v>
      </c>
      <c r="F1048" s="132">
        <v>5709.17</v>
      </c>
      <c r="G1048" s="32"/>
      <c r="H1048" s="32"/>
      <c r="I1048" s="129">
        <v>1</v>
      </c>
      <c r="J1048" s="130">
        <v>0</v>
      </c>
      <c r="K1048" s="130">
        <v>0</v>
      </c>
      <c r="L1048" s="130">
        <v>1</v>
      </c>
      <c r="N1048" s="129">
        <v>176.9</v>
      </c>
      <c r="O1048" s="129">
        <f t="shared" si="32"/>
        <v>1.7690000000000001</v>
      </c>
      <c r="P1048" s="129">
        <v>230</v>
      </c>
      <c r="Q1048" s="129">
        <f t="shared" si="33"/>
        <v>104.32624510000001</v>
      </c>
      <c r="R1048" s="131">
        <f>Q1048/(O1048^2)</f>
        <v>33.337874761013509</v>
      </c>
      <c r="T1048" s="129">
        <f>IF(AND($R1048&gt;=35,$R1048&lt;40),1,0)</f>
        <v>0</v>
      </c>
      <c r="U1048" s="129">
        <f>IF($R1048&gt;40,1,0)</f>
        <v>0</v>
      </c>
      <c r="V1048" s="129">
        <f>E1048+T1048+U1048</f>
        <v>1</v>
      </c>
    </row>
    <row r="1049" spans="1:22" x14ac:dyDescent="0.2">
      <c r="A1049" s="133">
        <v>10798</v>
      </c>
      <c r="B1049" s="134">
        <v>39</v>
      </c>
      <c r="C1049" s="134">
        <v>0</v>
      </c>
      <c r="D1049" s="134">
        <v>4</v>
      </c>
      <c r="E1049" s="134">
        <f>IF(AND($R1049&gt;=30,$R1049&lt;35),1,0)</f>
        <v>0</v>
      </c>
      <c r="F1049" s="137">
        <v>7512.27</v>
      </c>
      <c r="G1049" s="32"/>
      <c r="H1049" s="32"/>
      <c r="I1049" s="134">
        <v>1</v>
      </c>
      <c r="J1049" s="135">
        <v>0</v>
      </c>
      <c r="K1049" s="135">
        <v>1</v>
      </c>
      <c r="L1049" s="135">
        <v>0</v>
      </c>
      <c r="N1049" s="134">
        <v>177.7</v>
      </c>
      <c r="O1049" s="134">
        <f t="shared" si="32"/>
        <v>1.7769999999999999</v>
      </c>
      <c r="P1049" s="134">
        <v>274.90000000000003</v>
      </c>
      <c r="Q1049" s="134">
        <f t="shared" si="33"/>
        <v>124.69254251300002</v>
      </c>
      <c r="R1049" s="136">
        <f>Q1049/(O1049^2)</f>
        <v>39.488044259972924</v>
      </c>
      <c r="T1049" s="134">
        <f>IF(AND($R1049&gt;=35,$R1049&lt;40),1,0)</f>
        <v>1</v>
      </c>
      <c r="U1049" s="134">
        <f>IF($R1049&gt;40,1,0)</f>
        <v>0</v>
      </c>
      <c r="V1049" s="134">
        <f>E1049+T1049+U1049</f>
        <v>1</v>
      </c>
    </row>
    <row r="1050" spans="1:22" x14ac:dyDescent="0.2">
      <c r="A1050" s="128">
        <v>10800</v>
      </c>
      <c r="B1050" s="129">
        <v>61</v>
      </c>
      <c r="C1050" s="129">
        <v>0</v>
      </c>
      <c r="D1050" s="129">
        <v>3</v>
      </c>
      <c r="E1050" s="129">
        <f>IF(AND($R1050&gt;=30,$R1050&lt;35),1,0)</f>
        <v>0</v>
      </c>
      <c r="F1050" s="132">
        <v>27941.289999999997</v>
      </c>
      <c r="G1050" s="32"/>
      <c r="H1050" s="32"/>
      <c r="I1050" s="129">
        <v>1</v>
      </c>
      <c r="J1050" s="130">
        <v>0</v>
      </c>
      <c r="K1050" s="130">
        <v>1</v>
      </c>
      <c r="L1050" s="130">
        <v>0</v>
      </c>
      <c r="N1050" s="129">
        <v>160.79999999999998</v>
      </c>
      <c r="O1050" s="129">
        <f t="shared" si="32"/>
        <v>1.6079999999999999</v>
      </c>
      <c r="P1050" s="129">
        <v>216.9</v>
      </c>
      <c r="Q1050" s="129">
        <f t="shared" si="33"/>
        <v>98.38418505300001</v>
      </c>
      <c r="R1050" s="131">
        <f>Q1050/(O1050^2)</f>
        <v>38.049872316356662</v>
      </c>
      <c r="T1050" s="129">
        <f>IF(AND($R1050&gt;=35,$R1050&lt;40),1,0)</f>
        <v>1</v>
      </c>
      <c r="U1050" s="129">
        <f>IF($R1050&gt;40,1,0)</f>
        <v>0</v>
      </c>
      <c r="V1050" s="129">
        <f>E1050+T1050+U1050</f>
        <v>1</v>
      </c>
    </row>
    <row r="1051" spans="1:22" x14ac:dyDescent="0.2">
      <c r="A1051" s="133">
        <v>10801</v>
      </c>
      <c r="B1051" s="134">
        <v>19</v>
      </c>
      <c r="C1051" s="134">
        <v>0</v>
      </c>
      <c r="D1051" s="134">
        <v>0</v>
      </c>
      <c r="E1051" s="134">
        <f>IF(AND($R1051&gt;=30,$R1051&lt;35),1,0)</f>
        <v>1</v>
      </c>
      <c r="F1051" s="137">
        <v>1253.94</v>
      </c>
      <c r="G1051" s="32"/>
      <c r="H1051" s="32"/>
      <c r="I1051" s="134">
        <v>1</v>
      </c>
      <c r="J1051" s="135">
        <v>0</v>
      </c>
      <c r="K1051" s="135">
        <v>1</v>
      </c>
      <c r="L1051" s="135">
        <v>0</v>
      </c>
      <c r="N1051" s="134">
        <v>177.6</v>
      </c>
      <c r="O1051" s="134">
        <f t="shared" si="32"/>
        <v>1.776</v>
      </c>
      <c r="P1051" s="134">
        <v>234.6</v>
      </c>
      <c r="Q1051" s="134">
        <f t="shared" si="33"/>
        <v>106.412770002</v>
      </c>
      <c r="R1051" s="136">
        <f>Q1051/(O1051^2)</f>
        <v>33.737105983305938</v>
      </c>
      <c r="T1051" s="134">
        <f>IF(AND($R1051&gt;=35,$R1051&lt;40),1,0)</f>
        <v>0</v>
      </c>
      <c r="U1051" s="134">
        <f>IF($R1051&gt;40,1,0)</f>
        <v>0</v>
      </c>
      <c r="V1051" s="134">
        <f>E1051+T1051+U1051</f>
        <v>1</v>
      </c>
    </row>
    <row r="1052" spans="1:22" x14ac:dyDescent="0.2">
      <c r="A1052" s="128">
        <v>10803</v>
      </c>
      <c r="B1052" s="129">
        <v>20</v>
      </c>
      <c r="C1052" s="129">
        <v>0</v>
      </c>
      <c r="D1052" s="129">
        <v>1</v>
      </c>
      <c r="E1052" s="129">
        <f>IF(AND($R1052&gt;=30,$R1052&lt;35),1,0)</f>
        <v>1</v>
      </c>
      <c r="F1052" s="132">
        <v>1980.07</v>
      </c>
      <c r="G1052" s="32"/>
      <c r="H1052" s="32"/>
      <c r="I1052" s="129">
        <v>1</v>
      </c>
      <c r="J1052" s="130">
        <v>0</v>
      </c>
      <c r="K1052" s="130">
        <v>1</v>
      </c>
      <c r="L1052" s="130">
        <v>0</v>
      </c>
      <c r="N1052" s="129">
        <v>168.9</v>
      </c>
      <c r="O1052" s="129">
        <f t="shared" si="32"/>
        <v>1.6890000000000001</v>
      </c>
      <c r="P1052" s="129">
        <v>209.5</v>
      </c>
      <c r="Q1052" s="129">
        <f t="shared" si="33"/>
        <v>95.027601515000001</v>
      </c>
      <c r="R1052" s="131">
        <f>Q1052/(O1052^2)</f>
        <v>33.311214631574551</v>
      </c>
      <c r="T1052" s="129">
        <f>IF(AND($R1052&gt;=35,$R1052&lt;40),1,0)</f>
        <v>0</v>
      </c>
      <c r="U1052" s="129">
        <f>IF($R1052&gt;40,1,0)</f>
        <v>0</v>
      </c>
      <c r="V1052" s="129">
        <f>E1052+T1052+U1052</f>
        <v>1</v>
      </c>
    </row>
    <row r="1053" spans="1:22" x14ac:dyDescent="0.2">
      <c r="A1053" s="133">
        <v>10804</v>
      </c>
      <c r="B1053" s="134">
        <v>59</v>
      </c>
      <c r="C1053" s="134">
        <v>0</v>
      </c>
      <c r="D1053" s="134">
        <v>2</v>
      </c>
      <c r="E1053" s="134">
        <f>IF(AND($R1053&gt;=30,$R1053&lt;35),1,0)</f>
        <v>0</v>
      </c>
      <c r="F1053" s="137">
        <v>12928.800000000001</v>
      </c>
      <c r="G1053" s="32"/>
      <c r="H1053" s="32"/>
      <c r="I1053" s="134">
        <v>1</v>
      </c>
      <c r="J1053" s="135">
        <v>0</v>
      </c>
      <c r="K1053" s="135">
        <v>0</v>
      </c>
      <c r="L1053" s="135">
        <v>1</v>
      </c>
      <c r="N1053" s="134">
        <v>172.7</v>
      </c>
      <c r="O1053" s="134">
        <f t="shared" si="32"/>
        <v>1.7269999999999999</v>
      </c>
      <c r="P1053" s="134">
        <v>250.2</v>
      </c>
      <c r="Q1053" s="134">
        <f t="shared" si="33"/>
        <v>113.488810974</v>
      </c>
      <c r="R1053" s="136">
        <f>Q1053/(O1053^2)</f>
        <v>38.051201169879661</v>
      </c>
      <c r="T1053" s="134">
        <f>IF(AND($R1053&gt;=35,$R1053&lt;40),1,0)</f>
        <v>1</v>
      </c>
      <c r="U1053" s="134">
        <f>IF($R1053&gt;40,1,0)</f>
        <v>0</v>
      </c>
      <c r="V1053" s="134">
        <f>E1053+T1053+U1053</f>
        <v>1</v>
      </c>
    </row>
    <row r="1054" spans="1:22" x14ac:dyDescent="0.2">
      <c r="A1054" s="128">
        <v>10809</v>
      </c>
      <c r="B1054" s="129">
        <v>21</v>
      </c>
      <c r="C1054" s="129">
        <v>0</v>
      </c>
      <c r="D1054" s="129">
        <v>3</v>
      </c>
      <c r="E1054" s="129">
        <f>IF(AND($R1054&gt;=30,$R1054&lt;35),1,0)</f>
        <v>0</v>
      </c>
      <c r="F1054" s="132">
        <v>3861.21</v>
      </c>
      <c r="G1054" s="32"/>
      <c r="H1054" s="32"/>
      <c r="I1054" s="129">
        <v>1</v>
      </c>
      <c r="J1054" s="130">
        <v>1</v>
      </c>
      <c r="K1054" s="130">
        <v>0</v>
      </c>
      <c r="L1054" s="130">
        <v>0</v>
      </c>
      <c r="N1054" s="129">
        <v>155.29999999999998</v>
      </c>
      <c r="O1054" s="129">
        <f t="shared" si="32"/>
        <v>1.5529999999999999</v>
      </c>
      <c r="P1054" s="129">
        <v>117.6</v>
      </c>
      <c r="Q1054" s="129">
        <f t="shared" si="33"/>
        <v>53.342462712</v>
      </c>
      <c r="R1054" s="131">
        <f>Q1054/(O1054^2)</f>
        <v>22.117200289077619</v>
      </c>
      <c r="T1054" s="129">
        <f>IF(AND($R1054&gt;=35,$R1054&lt;40),1,0)</f>
        <v>0</v>
      </c>
      <c r="U1054" s="129">
        <f>IF($R1054&gt;40,1,0)</f>
        <v>0</v>
      </c>
      <c r="V1054" s="129">
        <f>E1054+T1054+U1054</f>
        <v>0</v>
      </c>
    </row>
    <row r="1055" spans="1:22" x14ac:dyDescent="0.2">
      <c r="A1055" s="133">
        <v>10810</v>
      </c>
      <c r="B1055" s="134">
        <v>25</v>
      </c>
      <c r="C1055" s="134">
        <v>0</v>
      </c>
      <c r="D1055" s="134">
        <v>1</v>
      </c>
      <c r="E1055" s="134">
        <f>IF(AND($R1055&gt;=30,$R1055&lt;35),1,0)</f>
        <v>1</v>
      </c>
      <c r="F1055" s="137">
        <v>3309.8</v>
      </c>
      <c r="G1055" s="32"/>
      <c r="H1055" s="32"/>
      <c r="I1055" s="134">
        <v>1</v>
      </c>
      <c r="J1055" s="135">
        <v>1</v>
      </c>
      <c r="K1055" s="135">
        <v>0</v>
      </c>
      <c r="L1055" s="135">
        <v>0</v>
      </c>
      <c r="N1055" s="134">
        <v>160.6</v>
      </c>
      <c r="O1055" s="134">
        <f t="shared" si="32"/>
        <v>1.6059999999999999</v>
      </c>
      <c r="P1055" s="134">
        <v>177.1</v>
      </c>
      <c r="Q1055" s="134">
        <f t="shared" si="33"/>
        <v>80.331208727000003</v>
      </c>
      <c r="R1055" s="136">
        <f>Q1055/(O1055^2)</f>
        <v>31.145350300243958</v>
      </c>
      <c r="T1055" s="134">
        <f>IF(AND($R1055&gt;=35,$R1055&lt;40),1,0)</f>
        <v>0</v>
      </c>
      <c r="U1055" s="134">
        <f>IF($R1055&gt;40,1,0)</f>
        <v>0</v>
      </c>
      <c r="V1055" s="134">
        <f>E1055+T1055+U1055</f>
        <v>1</v>
      </c>
    </row>
    <row r="1056" spans="1:22" x14ac:dyDescent="0.2">
      <c r="A1056" s="128">
        <v>10811</v>
      </c>
      <c r="B1056" s="129">
        <v>41</v>
      </c>
      <c r="C1056" s="129">
        <v>0</v>
      </c>
      <c r="D1056" s="129">
        <v>1</v>
      </c>
      <c r="E1056" s="129">
        <f>IF(AND($R1056&gt;=30,$R1056&lt;35),1,0)</f>
        <v>0</v>
      </c>
      <c r="F1056" s="132">
        <v>6664.6900000000005</v>
      </c>
      <c r="G1056" s="32"/>
      <c r="H1056" s="32"/>
      <c r="I1056" s="129">
        <v>1</v>
      </c>
      <c r="J1056" s="130">
        <v>0</v>
      </c>
      <c r="K1056" s="130">
        <v>0</v>
      </c>
      <c r="L1056" s="130">
        <v>0</v>
      </c>
      <c r="N1056" s="129">
        <v>159.1</v>
      </c>
      <c r="O1056" s="129">
        <f t="shared" si="32"/>
        <v>1.591</v>
      </c>
      <c r="P1056" s="129">
        <v>212.4</v>
      </c>
      <c r="Q1056" s="129">
        <f t="shared" si="33"/>
        <v>96.343019388000002</v>
      </c>
      <c r="R1056" s="131">
        <f>Q1056/(O1056^2)</f>
        <v>38.060973628767414</v>
      </c>
      <c r="T1056" s="129">
        <f>IF(AND($R1056&gt;=35,$R1056&lt;40),1,0)</f>
        <v>1</v>
      </c>
      <c r="U1056" s="129">
        <f>IF($R1056&gt;40,1,0)</f>
        <v>0</v>
      </c>
      <c r="V1056" s="129">
        <f>E1056+T1056+U1056</f>
        <v>1</v>
      </c>
    </row>
    <row r="1057" spans="1:22" x14ac:dyDescent="0.2">
      <c r="A1057" s="133">
        <v>10813</v>
      </c>
      <c r="B1057" s="134">
        <v>19</v>
      </c>
      <c r="C1057" s="134">
        <v>0</v>
      </c>
      <c r="D1057" s="134">
        <v>0</v>
      </c>
      <c r="E1057" s="134">
        <f>IF(AND($R1057&gt;=30,$R1057&lt;35),1,0)</f>
        <v>0</v>
      </c>
      <c r="F1057" s="137">
        <v>1627.29</v>
      </c>
      <c r="G1057" s="32"/>
      <c r="H1057" s="32"/>
      <c r="I1057" s="134">
        <v>1</v>
      </c>
      <c r="J1057" s="135">
        <v>0</v>
      </c>
      <c r="K1057" s="135">
        <v>0</v>
      </c>
      <c r="L1057" s="135">
        <v>0</v>
      </c>
      <c r="N1057" s="134">
        <v>170</v>
      </c>
      <c r="O1057" s="134">
        <f t="shared" si="32"/>
        <v>1.7</v>
      </c>
      <c r="P1057" s="134">
        <v>156.29999999999998</v>
      </c>
      <c r="Q1057" s="134">
        <f t="shared" si="33"/>
        <v>70.896487430999997</v>
      </c>
      <c r="R1057" s="136">
        <f>Q1057/(O1057^2)</f>
        <v>24.531656550519031</v>
      </c>
      <c r="T1057" s="134">
        <f>IF(AND($R1057&gt;=35,$R1057&lt;40),1,0)</f>
        <v>0</v>
      </c>
      <c r="U1057" s="134">
        <f>IF($R1057&gt;40,1,0)</f>
        <v>0</v>
      </c>
      <c r="V1057" s="134">
        <f>E1057+T1057+U1057</f>
        <v>0</v>
      </c>
    </row>
    <row r="1058" spans="1:22" x14ac:dyDescent="0.2">
      <c r="A1058" s="128">
        <v>10814</v>
      </c>
      <c r="B1058" s="129">
        <v>19</v>
      </c>
      <c r="C1058" s="129">
        <v>1</v>
      </c>
      <c r="D1058" s="129">
        <v>0</v>
      </c>
      <c r="E1058" s="129">
        <f>IF(AND($R1058&gt;=30,$R1058&lt;35),1,0)</f>
        <v>0</v>
      </c>
      <c r="F1058" s="132">
        <v>16297.85</v>
      </c>
      <c r="G1058" s="32"/>
      <c r="H1058" s="32"/>
      <c r="I1058" s="129">
        <v>1</v>
      </c>
      <c r="J1058" s="130">
        <v>0</v>
      </c>
      <c r="K1058" s="130">
        <v>1</v>
      </c>
      <c r="L1058" s="130">
        <v>0</v>
      </c>
      <c r="N1058" s="129">
        <v>173.5</v>
      </c>
      <c r="O1058" s="129">
        <f t="shared" si="32"/>
        <v>1.7350000000000001</v>
      </c>
      <c r="P1058" s="129">
        <v>279.40000000000003</v>
      </c>
      <c r="Q1058" s="129">
        <f t="shared" si="33"/>
        <v>126.73370817800001</v>
      </c>
      <c r="R1058" s="131">
        <f>Q1058/(O1058^2)</f>
        <v>42.101074895730392</v>
      </c>
      <c r="T1058" s="129">
        <f>IF(AND($R1058&gt;=35,$R1058&lt;40),1,0)</f>
        <v>0</v>
      </c>
      <c r="U1058" s="129">
        <f>IF($R1058&gt;40,1,0)</f>
        <v>1</v>
      </c>
      <c r="V1058" s="129">
        <f>E1058+T1058+U1058</f>
        <v>1</v>
      </c>
    </row>
    <row r="1059" spans="1:22" x14ac:dyDescent="0.2">
      <c r="A1059" s="133">
        <v>10816</v>
      </c>
      <c r="B1059" s="134">
        <v>18</v>
      </c>
      <c r="C1059" s="134">
        <v>0</v>
      </c>
      <c r="D1059" s="134">
        <v>0</v>
      </c>
      <c r="E1059" s="134">
        <f>IF(AND($R1059&gt;=30,$R1059&lt;35),1,0)</f>
        <v>1</v>
      </c>
      <c r="F1059" s="137">
        <v>12890.06</v>
      </c>
      <c r="G1059" s="32"/>
      <c r="H1059" s="32"/>
      <c r="I1059" s="134">
        <v>1</v>
      </c>
      <c r="J1059" s="135">
        <v>1</v>
      </c>
      <c r="K1059" s="135">
        <v>0</v>
      </c>
      <c r="L1059" s="135">
        <v>0</v>
      </c>
      <c r="N1059" s="134">
        <v>164.29999999999998</v>
      </c>
      <c r="O1059" s="134">
        <f t="shared" si="32"/>
        <v>1.6429999999999998</v>
      </c>
      <c r="P1059" s="134">
        <v>201.9</v>
      </c>
      <c r="Q1059" s="134">
        <f t="shared" si="33"/>
        <v>91.580299503000006</v>
      </c>
      <c r="R1059" s="136">
        <f>Q1059/(O1059^2)</f>
        <v>33.925552771324824</v>
      </c>
      <c r="T1059" s="134">
        <f>IF(AND($R1059&gt;=35,$R1059&lt;40),1,0)</f>
        <v>0</v>
      </c>
      <c r="U1059" s="134">
        <f>IF($R1059&gt;40,1,0)</f>
        <v>0</v>
      </c>
      <c r="V1059" s="134">
        <f>E1059+T1059+U1059</f>
        <v>1</v>
      </c>
    </row>
    <row r="1060" spans="1:22" x14ac:dyDescent="0.2">
      <c r="A1060" s="128">
        <v>10817</v>
      </c>
      <c r="B1060" s="129">
        <v>29</v>
      </c>
      <c r="C1060" s="129">
        <v>0</v>
      </c>
      <c r="D1060" s="129">
        <v>2</v>
      </c>
      <c r="E1060" s="129">
        <f>IF(AND($R1060&gt;=30,$R1060&lt;35),1,0)</f>
        <v>0</v>
      </c>
      <c r="F1060" s="132">
        <v>4433.3900000000003</v>
      </c>
      <c r="G1060" s="32"/>
      <c r="H1060" s="32"/>
      <c r="I1060" s="129">
        <v>1</v>
      </c>
      <c r="J1060" s="130">
        <v>0</v>
      </c>
      <c r="K1060" s="130">
        <v>0</v>
      </c>
      <c r="L1060" s="130">
        <v>0</v>
      </c>
      <c r="N1060" s="129">
        <v>162.29999999999998</v>
      </c>
      <c r="O1060" s="129">
        <f t="shared" si="32"/>
        <v>1.6229999999999998</v>
      </c>
      <c r="P1060" s="129">
        <v>149.79999999999998</v>
      </c>
      <c r="Q1060" s="129">
        <f t="shared" si="33"/>
        <v>67.948137025999998</v>
      </c>
      <c r="R1060" s="131">
        <f>Q1060/(O1060^2)</f>
        <v>25.795295912235133</v>
      </c>
      <c r="T1060" s="129">
        <f>IF(AND($R1060&gt;=35,$R1060&lt;40),1,0)</f>
        <v>0</v>
      </c>
      <c r="U1060" s="129">
        <f>IF($R1060&gt;40,1,0)</f>
        <v>0</v>
      </c>
      <c r="V1060" s="129">
        <f>E1060+T1060+U1060</f>
        <v>0</v>
      </c>
    </row>
    <row r="1061" spans="1:22" x14ac:dyDescent="0.2">
      <c r="A1061" s="133">
        <v>10818</v>
      </c>
      <c r="B1061" s="134">
        <v>48</v>
      </c>
      <c r="C1061" s="134">
        <v>1</v>
      </c>
      <c r="D1061" s="134">
        <v>0</v>
      </c>
      <c r="E1061" s="134">
        <f>IF(AND($R1061&gt;=30,$R1061&lt;35),1,0)</f>
        <v>1</v>
      </c>
      <c r="F1061" s="137">
        <v>21223.679999999997</v>
      </c>
      <c r="G1061" s="32"/>
      <c r="H1061" s="32"/>
      <c r="I1061" s="134">
        <v>1</v>
      </c>
      <c r="J1061" s="135">
        <v>0</v>
      </c>
      <c r="K1061" s="135">
        <v>0</v>
      </c>
      <c r="L1061" s="135">
        <v>1</v>
      </c>
      <c r="N1061" s="134">
        <v>162.69999999999999</v>
      </c>
      <c r="O1061" s="134">
        <f t="shared" si="32"/>
        <v>1.6269999999999998</v>
      </c>
      <c r="P1061" s="134">
        <v>179.1</v>
      </c>
      <c r="Q1061" s="134">
        <f t="shared" si="33"/>
        <v>81.238393466999995</v>
      </c>
      <c r="R1061" s="136">
        <f>Q1061/(O1061^2)</f>
        <v>30.689246148185457</v>
      </c>
      <c r="T1061" s="134">
        <f>IF(AND($R1061&gt;=35,$R1061&lt;40),1,0)</f>
        <v>0</v>
      </c>
      <c r="U1061" s="134">
        <f>IF($R1061&gt;40,1,0)</f>
        <v>0</v>
      </c>
      <c r="V1061" s="134">
        <f>E1061+T1061+U1061</f>
        <v>1</v>
      </c>
    </row>
    <row r="1062" spans="1:22" x14ac:dyDescent="0.2">
      <c r="A1062" s="128">
        <v>10821</v>
      </c>
      <c r="B1062" s="129">
        <v>52</v>
      </c>
      <c r="C1062" s="129">
        <v>0</v>
      </c>
      <c r="D1062" s="129">
        <v>2</v>
      </c>
      <c r="E1062" s="129">
        <f>IF(AND($R1062&gt;=30,$R1062&lt;35),1,0)</f>
        <v>1</v>
      </c>
      <c r="F1062" s="132">
        <v>26467.1</v>
      </c>
      <c r="G1062" s="32"/>
      <c r="H1062" s="32"/>
      <c r="I1062" s="129">
        <v>1</v>
      </c>
      <c r="J1062" s="130">
        <v>0</v>
      </c>
      <c r="K1062" s="130">
        <v>0</v>
      </c>
      <c r="L1062" s="130">
        <v>0</v>
      </c>
      <c r="N1062" s="129">
        <v>169.79999999999998</v>
      </c>
      <c r="O1062" s="129">
        <f t="shared" si="32"/>
        <v>1.6979999999999997</v>
      </c>
      <c r="P1062" s="129">
        <v>209.1</v>
      </c>
      <c r="Q1062" s="129">
        <f t="shared" si="33"/>
        <v>94.846164567000002</v>
      </c>
      <c r="R1062" s="131">
        <f>Q1062/(O1062^2)</f>
        <v>32.896099119937411</v>
      </c>
      <c r="T1062" s="129">
        <f>IF(AND($R1062&gt;=35,$R1062&lt;40),1,0)</f>
        <v>0</v>
      </c>
      <c r="U1062" s="129">
        <f>IF($R1062&gt;40,1,0)</f>
        <v>0</v>
      </c>
      <c r="V1062" s="129">
        <f>E1062+T1062+U1062</f>
        <v>1</v>
      </c>
    </row>
    <row r="1063" spans="1:22" x14ac:dyDescent="0.2">
      <c r="A1063" s="133">
        <v>10823</v>
      </c>
      <c r="B1063" s="134">
        <v>46</v>
      </c>
      <c r="C1063" s="134">
        <v>0</v>
      </c>
      <c r="D1063" s="134">
        <v>2</v>
      </c>
      <c r="E1063" s="134">
        <f>IF(AND($R1063&gt;=30,$R1063&lt;35),1,0)</f>
        <v>0</v>
      </c>
      <c r="F1063" s="137">
        <v>8347.17</v>
      </c>
      <c r="G1063" s="32"/>
      <c r="H1063" s="32"/>
      <c r="I1063" s="134">
        <v>1</v>
      </c>
      <c r="J1063" s="135">
        <v>0</v>
      </c>
      <c r="K1063" s="135">
        <v>0</v>
      </c>
      <c r="L1063" s="135">
        <v>1</v>
      </c>
      <c r="N1063" s="134">
        <v>185.2</v>
      </c>
      <c r="O1063" s="134">
        <f t="shared" si="32"/>
        <v>1.8519999999999999</v>
      </c>
      <c r="P1063" s="134">
        <v>224.1</v>
      </c>
      <c r="Q1063" s="134">
        <f t="shared" si="33"/>
        <v>101.65005011700001</v>
      </c>
      <c r="R1063" s="136">
        <f>Q1063/(O1063^2)</f>
        <v>29.636412598428414</v>
      </c>
      <c r="T1063" s="134">
        <f>IF(AND($R1063&gt;=35,$R1063&lt;40),1,0)</f>
        <v>0</v>
      </c>
      <c r="U1063" s="134">
        <f>IF($R1063&gt;40,1,0)</f>
        <v>0</v>
      </c>
      <c r="V1063" s="134">
        <f>E1063+T1063+U1063</f>
        <v>0</v>
      </c>
    </row>
    <row r="1064" spans="1:22" x14ac:dyDescent="0.2">
      <c r="A1064" s="128">
        <v>10824</v>
      </c>
      <c r="B1064" s="129">
        <v>33</v>
      </c>
      <c r="C1064" s="129">
        <v>0</v>
      </c>
      <c r="D1064" s="129">
        <v>2</v>
      </c>
      <c r="E1064" s="129">
        <f>IF(AND($R1064&gt;=30,$R1064&lt;35),1,0)</f>
        <v>0</v>
      </c>
      <c r="F1064" s="132">
        <v>5257.51</v>
      </c>
      <c r="G1064" s="32"/>
      <c r="H1064" s="32"/>
      <c r="I1064" s="129">
        <v>1</v>
      </c>
      <c r="J1064" s="130">
        <v>0</v>
      </c>
      <c r="K1064" s="130">
        <v>0</v>
      </c>
      <c r="L1064" s="130">
        <v>0</v>
      </c>
      <c r="N1064" s="129">
        <v>154.6</v>
      </c>
      <c r="O1064" s="129">
        <f t="shared" si="32"/>
        <v>1.546</v>
      </c>
      <c r="P1064" s="129">
        <v>154.19999999999999</v>
      </c>
      <c r="Q1064" s="129">
        <f t="shared" si="33"/>
        <v>69.943943453999992</v>
      </c>
      <c r="R1064" s="131">
        <f>Q1064/(O1064^2)</f>
        <v>29.263827970692635</v>
      </c>
      <c r="T1064" s="129">
        <f>IF(AND($R1064&gt;=35,$R1064&lt;40),1,0)</f>
        <v>0</v>
      </c>
      <c r="U1064" s="129">
        <f>IF($R1064&gt;40,1,0)</f>
        <v>0</v>
      </c>
      <c r="V1064" s="129">
        <f>E1064+T1064+U1064</f>
        <v>0</v>
      </c>
    </row>
    <row r="1065" spans="1:22" x14ac:dyDescent="0.2">
      <c r="A1065" s="133">
        <v>10825</v>
      </c>
      <c r="B1065" s="134">
        <v>38</v>
      </c>
      <c r="C1065" s="134">
        <v>0</v>
      </c>
      <c r="D1065" s="134">
        <v>2</v>
      </c>
      <c r="E1065" s="134">
        <f>IF(AND($R1065&gt;=30,$R1065&lt;35),1,0)</f>
        <v>0</v>
      </c>
      <c r="F1065" s="137">
        <v>6457.85</v>
      </c>
      <c r="G1065" s="32"/>
      <c r="H1065" s="32"/>
      <c r="I1065" s="134">
        <v>1</v>
      </c>
      <c r="J1065" s="135">
        <v>0</v>
      </c>
      <c r="K1065" s="135">
        <v>0</v>
      </c>
      <c r="L1065" s="135">
        <v>0</v>
      </c>
      <c r="N1065" s="134">
        <v>167.29999999999998</v>
      </c>
      <c r="O1065" s="134">
        <f t="shared" si="32"/>
        <v>1.6729999999999998</v>
      </c>
      <c r="P1065" s="134">
        <v>245.5</v>
      </c>
      <c r="Q1065" s="134">
        <f t="shared" si="33"/>
        <v>111.35692683500001</v>
      </c>
      <c r="R1065" s="136">
        <f>Q1065/(O1065^2)</f>
        <v>39.785548984986768</v>
      </c>
      <c r="T1065" s="134">
        <f>IF(AND($R1065&gt;=35,$R1065&lt;40),1,0)</f>
        <v>1</v>
      </c>
      <c r="U1065" s="134">
        <f>IF($R1065&gt;40,1,0)</f>
        <v>0</v>
      </c>
      <c r="V1065" s="134">
        <f>E1065+T1065+U1065</f>
        <v>1</v>
      </c>
    </row>
    <row r="1066" spans="1:22" x14ac:dyDescent="0.2">
      <c r="A1066" s="128">
        <v>10826</v>
      </c>
      <c r="B1066" s="129">
        <v>44</v>
      </c>
      <c r="C1066" s="129">
        <v>0</v>
      </c>
      <c r="D1066" s="129">
        <v>2</v>
      </c>
      <c r="E1066" s="129">
        <f>IF(AND($R1066&gt;=30,$R1066&lt;35),1,0)</f>
        <v>0</v>
      </c>
      <c r="F1066" s="132">
        <v>8116.27</v>
      </c>
      <c r="G1066" s="32"/>
      <c r="H1066" s="32"/>
      <c r="I1066" s="129">
        <v>1</v>
      </c>
      <c r="J1066" s="130">
        <v>0</v>
      </c>
      <c r="K1066" s="130">
        <v>0</v>
      </c>
      <c r="L1066" s="130">
        <v>0</v>
      </c>
      <c r="N1066" s="129">
        <v>158.19999999999999</v>
      </c>
      <c r="O1066" s="129">
        <f t="shared" si="32"/>
        <v>1.5819999999999999</v>
      </c>
      <c r="P1066" s="129">
        <v>142.9</v>
      </c>
      <c r="Q1066" s="129">
        <f t="shared" si="33"/>
        <v>64.818349673</v>
      </c>
      <c r="R1066" s="131">
        <f>Q1066/(O1066^2)</f>
        <v>25.89912018784333</v>
      </c>
      <c r="T1066" s="129">
        <f>IF(AND($R1066&gt;=35,$R1066&lt;40),1,0)</f>
        <v>0</v>
      </c>
      <c r="U1066" s="129">
        <f>IF($R1066&gt;40,1,0)</f>
        <v>0</v>
      </c>
      <c r="V1066" s="129">
        <f>E1066+T1066+U1066</f>
        <v>0</v>
      </c>
    </row>
    <row r="1067" spans="1:22" x14ac:dyDescent="0.2">
      <c r="A1067" s="133">
        <v>10827</v>
      </c>
      <c r="B1067" s="134">
        <v>34</v>
      </c>
      <c r="C1067" s="134">
        <v>0</v>
      </c>
      <c r="D1067" s="134">
        <v>0</v>
      </c>
      <c r="E1067" s="134">
        <f>IF(AND($R1067&gt;=30,$R1067&lt;35),1,0)</f>
        <v>0</v>
      </c>
      <c r="F1067" s="137">
        <v>3935.1800000000003</v>
      </c>
      <c r="G1067" s="32"/>
      <c r="H1067" s="32"/>
      <c r="I1067" s="134">
        <v>1</v>
      </c>
      <c r="J1067" s="135">
        <v>0</v>
      </c>
      <c r="K1067" s="135">
        <v>0</v>
      </c>
      <c r="L1067" s="135">
        <v>1</v>
      </c>
      <c r="N1067" s="134">
        <v>170.2</v>
      </c>
      <c r="O1067" s="134">
        <f t="shared" si="32"/>
        <v>1.702</v>
      </c>
      <c r="P1067" s="134">
        <v>145</v>
      </c>
      <c r="Q1067" s="134">
        <f t="shared" si="33"/>
        <v>65.770893650000005</v>
      </c>
      <c r="R1067" s="136">
        <f>Q1067/(O1067^2)</f>
        <v>22.704640579756173</v>
      </c>
      <c r="T1067" s="134">
        <f>IF(AND($R1067&gt;=35,$R1067&lt;40),1,0)</f>
        <v>0</v>
      </c>
      <c r="U1067" s="134">
        <f>IF($R1067&gt;40,1,0)</f>
        <v>0</v>
      </c>
      <c r="V1067" s="134">
        <f>E1067+T1067+U1067</f>
        <v>0</v>
      </c>
    </row>
    <row r="1068" spans="1:22" x14ac:dyDescent="0.2">
      <c r="A1068" s="128">
        <v>10828</v>
      </c>
      <c r="B1068" s="129">
        <v>44</v>
      </c>
      <c r="C1068" s="129">
        <v>0</v>
      </c>
      <c r="D1068" s="129">
        <v>1</v>
      </c>
      <c r="E1068" s="129">
        <f>IF(AND($R1068&gt;=30,$R1068&lt;35),1,0)</f>
        <v>0</v>
      </c>
      <c r="F1068" s="132">
        <v>7518.0300000000007</v>
      </c>
      <c r="G1068" s="32"/>
      <c r="H1068" s="32"/>
      <c r="I1068" s="129">
        <v>1</v>
      </c>
      <c r="J1068" s="130">
        <v>0</v>
      </c>
      <c r="K1068" s="130">
        <v>0</v>
      </c>
      <c r="L1068" s="130">
        <v>0</v>
      </c>
      <c r="N1068" s="129">
        <v>165.1</v>
      </c>
      <c r="O1068" s="129">
        <f t="shared" si="32"/>
        <v>1.651</v>
      </c>
      <c r="P1068" s="129">
        <v>179.7</v>
      </c>
      <c r="Q1068" s="129">
        <f t="shared" si="33"/>
        <v>81.510548888999992</v>
      </c>
      <c r="R1068" s="131">
        <f>Q1068/(O1068^2)</f>
        <v>29.903338097315242</v>
      </c>
      <c r="T1068" s="129">
        <f>IF(AND($R1068&gt;=35,$R1068&lt;40),1,0)</f>
        <v>0</v>
      </c>
      <c r="U1068" s="129">
        <f>IF($R1068&gt;40,1,0)</f>
        <v>0</v>
      </c>
      <c r="V1068" s="129">
        <f>E1068+T1068+U1068</f>
        <v>0</v>
      </c>
    </row>
    <row r="1069" spans="1:22" x14ac:dyDescent="0.2">
      <c r="A1069" s="133">
        <v>10829</v>
      </c>
      <c r="B1069" s="134">
        <v>19</v>
      </c>
      <c r="C1069" s="134">
        <v>1</v>
      </c>
      <c r="D1069" s="134">
        <v>1</v>
      </c>
      <c r="E1069" s="134">
        <f>IF(AND($R1069&gt;=30,$R1069&lt;35),1,0)</f>
        <v>0</v>
      </c>
      <c r="F1069" s="137">
        <v>16450.899999999998</v>
      </c>
      <c r="G1069" s="32"/>
      <c r="H1069" s="32"/>
      <c r="I1069" s="134">
        <v>1</v>
      </c>
      <c r="J1069" s="135">
        <v>0</v>
      </c>
      <c r="K1069" s="135">
        <v>0</v>
      </c>
      <c r="L1069" s="135">
        <v>0</v>
      </c>
      <c r="N1069" s="134">
        <v>184.6</v>
      </c>
      <c r="O1069" s="134">
        <f t="shared" si="32"/>
        <v>1.8459999999999999</v>
      </c>
      <c r="P1069" s="134">
        <v>264.3</v>
      </c>
      <c r="Q1069" s="134">
        <f t="shared" si="33"/>
        <v>119.88446339100001</v>
      </c>
      <c r="R1069" s="136">
        <f>Q1069/(O1069^2)</f>
        <v>35.180297709961756</v>
      </c>
      <c r="T1069" s="134">
        <f>IF(AND($R1069&gt;=35,$R1069&lt;40),1,0)</f>
        <v>1</v>
      </c>
      <c r="U1069" s="134">
        <f>IF($R1069&gt;40,1,0)</f>
        <v>0</v>
      </c>
      <c r="V1069" s="134">
        <f>E1069+T1069+U1069</f>
        <v>1</v>
      </c>
    </row>
    <row r="1070" spans="1:22" x14ac:dyDescent="0.2">
      <c r="A1070" s="128">
        <v>10830</v>
      </c>
      <c r="B1070" s="129">
        <v>48</v>
      </c>
      <c r="C1070" s="129">
        <v>0</v>
      </c>
      <c r="D1070" s="129">
        <v>3</v>
      </c>
      <c r="E1070" s="129">
        <f>IF(AND($R1070&gt;=30,$R1070&lt;35),1,0)</f>
        <v>1</v>
      </c>
      <c r="F1070" s="132">
        <v>9563.0300000000007</v>
      </c>
      <c r="G1070" s="32"/>
      <c r="H1070" s="32"/>
      <c r="I1070" s="129">
        <v>1</v>
      </c>
      <c r="J1070" s="130">
        <v>0</v>
      </c>
      <c r="K1070" s="130">
        <v>1</v>
      </c>
      <c r="L1070" s="130">
        <v>0</v>
      </c>
      <c r="N1070" s="129">
        <v>176</v>
      </c>
      <c r="O1070" s="129">
        <f t="shared" si="32"/>
        <v>1.76</v>
      </c>
      <c r="P1070" s="129">
        <v>234.4</v>
      </c>
      <c r="Q1070" s="129">
        <f t="shared" si="33"/>
        <v>106.322051528</v>
      </c>
      <c r="R1070" s="131">
        <f>Q1070/(O1070^2)</f>
        <v>34.324009403409093</v>
      </c>
      <c r="T1070" s="129">
        <f>IF(AND($R1070&gt;=35,$R1070&lt;40),1,0)</f>
        <v>0</v>
      </c>
      <c r="U1070" s="129">
        <f>IF($R1070&gt;40,1,0)</f>
        <v>0</v>
      </c>
      <c r="V1070" s="129">
        <f>E1070+T1070+U1070</f>
        <v>1</v>
      </c>
    </row>
    <row r="1071" spans="1:22" x14ac:dyDescent="0.2">
      <c r="A1071" s="133">
        <v>10831</v>
      </c>
      <c r="B1071" s="134">
        <v>19</v>
      </c>
      <c r="C1071" s="134">
        <v>0</v>
      </c>
      <c r="D1071" s="134">
        <v>0</v>
      </c>
      <c r="E1071" s="134">
        <f>IF(AND($R1071&gt;=30,$R1071&lt;35),1,0)</f>
        <v>1</v>
      </c>
      <c r="F1071" s="137">
        <v>1252.4100000000001</v>
      </c>
      <c r="G1071" s="32"/>
      <c r="H1071" s="32"/>
      <c r="I1071" s="134">
        <v>1</v>
      </c>
      <c r="J1071" s="135">
        <v>0</v>
      </c>
      <c r="K1071" s="135">
        <v>1</v>
      </c>
      <c r="L1071" s="135">
        <v>0</v>
      </c>
      <c r="N1071" s="134">
        <v>164.5</v>
      </c>
      <c r="O1071" s="134">
        <f t="shared" si="32"/>
        <v>1.645</v>
      </c>
      <c r="P1071" s="134">
        <v>191.4</v>
      </c>
      <c r="Q1071" s="134">
        <f t="shared" si="33"/>
        <v>86.817579618000011</v>
      </c>
      <c r="R1071" s="136">
        <f>Q1071/(O1071^2)</f>
        <v>32.083066349350069</v>
      </c>
      <c r="T1071" s="134">
        <f>IF(AND($R1071&gt;=35,$R1071&lt;40),1,0)</f>
        <v>0</v>
      </c>
      <c r="U1071" s="134">
        <f>IF($R1071&gt;40,1,0)</f>
        <v>0</v>
      </c>
      <c r="V1071" s="134">
        <f>E1071+T1071+U1071</f>
        <v>1</v>
      </c>
    </row>
    <row r="1072" spans="1:22" x14ac:dyDescent="0.2">
      <c r="A1072" s="128">
        <v>10839</v>
      </c>
      <c r="B1072" s="129">
        <v>21</v>
      </c>
      <c r="C1072" s="129">
        <v>0</v>
      </c>
      <c r="D1072" s="129">
        <v>0</v>
      </c>
      <c r="E1072" s="129">
        <f>IF(AND($R1072&gt;=30,$R1072&lt;35),1,0)</f>
        <v>0</v>
      </c>
      <c r="F1072" s="132">
        <v>16586.5</v>
      </c>
      <c r="G1072" s="32"/>
      <c r="H1072" s="32"/>
      <c r="I1072" s="129">
        <v>1</v>
      </c>
      <c r="J1072" s="130">
        <v>0</v>
      </c>
      <c r="K1072" s="130">
        <v>0</v>
      </c>
      <c r="L1072" s="130">
        <v>1</v>
      </c>
      <c r="N1072" s="129">
        <v>160.1</v>
      </c>
      <c r="O1072" s="129">
        <f t="shared" si="32"/>
        <v>1.601</v>
      </c>
      <c r="P1072" s="129">
        <v>169.1</v>
      </c>
      <c r="Q1072" s="129">
        <f t="shared" si="33"/>
        <v>76.702469766999997</v>
      </c>
      <c r="R1072" s="131">
        <f>Q1072/(O1072^2)</f>
        <v>29.924484957285831</v>
      </c>
      <c r="T1072" s="129">
        <f>IF(AND($R1072&gt;=35,$R1072&lt;40),1,0)</f>
        <v>0</v>
      </c>
      <c r="U1072" s="129">
        <f>IF($R1072&gt;40,1,0)</f>
        <v>0</v>
      </c>
      <c r="V1072" s="129">
        <f>E1072+T1072+U1072</f>
        <v>0</v>
      </c>
    </row>
    <row r="1073" spans="1:22" x14ac:dyDescent="0.2">
      <c r="A1073" s="133">
        <v>10840</v>
      </c>
      <c r="B1073" s="134">
        <v>19</v>
      </c>
      <c r="C1073" s="134">
        <v>0</v>
      </c>
      <c r="D1073" s="134">
        <v>0</v>
      </c>
      <c r="E1073" s="134">
        <f>IF(AND($R1073&gt;=30,$R1073&lt;35),1,0)</f>
        <v>0</v>
      </c>
      <c r="F1073" s="137">
        <v>1242.82</v>
      </c>
      <c r="G1073" s="32"/>
      <c r="H1073" s="32"/>
      <c r="I1073" s="134">
        <v>1</v>
      </c>
      <c r="J1073" s="135">
        <v>0</v>
      </c>
      <c r="K1073" s="135">
        <v>1</v>
      </c>
      <c r="L1073" s="135">
        <v>0</v>
      </c>
      <c r="N1073" s="134">
        <v>173</v>
      </c>
      <c r="O1073" s="134">
        <f t="shared" si="32"/>
        <v>1.73</v>
      </c>
      <c r="P1073" s="134">
        <v>160.29999999999998</v>
      </c>
      <c r="Q1073" s="134">
        <f t="shared" si="33"/>
        <v>72.710856910999993</v>
      </c>
      <c r="R1073" s="136">
        <f>Q1073/(O1073^2)</f>
        <v>24.294449166694505</v>
      </c>
      <c r="T1073" s="134">
        <f>IF(AND($R1073&gt;=35,$R1073&lt;40),1,0)</f>
        <v>0</v>
      </c>
      <c r="U1073" s="134">
        <f>IF($R1073&gt;40,1,0)</f>
        <v>0</v>
      </c>
      <c r="V1073" s="134">
        <f>E1073+T1073+U1073</f>
        <v>0</v>
      </c>
    </row>
    <row r="1074" spans="1:22" x14ac:dyDescent="0.2">
      <c r="A1074" s="128">
        <v>10841</v>
      </c>
      <c r="B1074" s="129">
        <v>60</v>
      </c>
      <c r="C1074" s="129">
        <v>0</v>
      </c>
      <c r="D1074" s="129">
        <v>0</v>
      </c>
      <c r="E1074" s="129">
        <f>IF(AND($R1074&gt;=30,$R1074&lt;35),1,0)</f>
        <v>1</v>
      </c>
      <c r="F1074" s="132">
        <v>12146.98</v>
      </c>
      <c r="G1074" s="32"/>
      <c r="H1074" s="32"/>
      <c r="I1074" s="129">
        <v>1</v>
      </c>
      <c r="J1074" s="130">
        <v>0</v>
      </c>
      <c r="K1074" s="130">
        <v>1</v>
      </c>
      <c r="L1074" s="130">
        <v>0</v>
      </c>
      <c r="N1074" s="129">
        <v>182.1</v>
      </c>
      <c r="O1074" s="129">
        <f t="shared" si="32"/>
        <v>1.821</v>
      </c>
      <c r="P1074" s="129">
        <v>254.1</v>
      </c>
      <c r="Q1074" s="129">
        <f t="shared" si="33"/>
        <v>115.257821217</v>
      </c>
      <c r="R1074" s="131">
        <f>Q1074/(O1074^2)</f>
        <v>34.757658670987482</v>
      </c>
      <c r="T1074" s="129">
        <f>IF(AND($R1074&gt;=35,$R1074&lt;40),1,0)</f>
        <v>0</v>
      </c>
      <c r="U1074" s="129">
        <f>IF($R1074&gt;40,1,0)</f>
        <v>0</v>
      </c>
      <c r="V1074" s="129">
        <f>E1074+T1074+U1074</f>
        <v>1</v>
      </c>
    </row>
    <row r="1075" spans="1:22" x14ac:dyDescent="0.2">
      <c r="A1075" s="133">
        <v>10844</v>
      </c>
      <c r="B1075" s="134">
        <v>51</v>
      </c>
      <c r="C1075" s="134">
        <v>1</v>
      </c>
      <c r="D1075" s="134">
        <v>1</v>
      </c>
      <c r="E1075" s="134">
        <f>IF(AND($R1075&gt;=30,$R1075&lt;35),1,0)</f>
        <v>0</v>
      </c>
      <c r="F1075" s="137">
        <v>22218.12</v>
      </c>
      <c r="G1075" s="32"/>
      <c r="H1075" s="32"/>
      <c r="I1075" s="134">
        <v>1</v>
      </c>
      <c r="J1075" s="135">
        <v>0</v>
      </c>
      <c r="K1075" s="135">
        <v>0</v>
      </c>
      <c r="L1075" s="135">
        <v>1</v>
      </c>
      <c r="N1075" s="134">
        <v>181.6</v>
      </c>
      <c r="O1075" s="134">
        <f t="shared" si="32"/>
        <v>1.8159999999999998</v>
      </c>
      <c r="P1075" s="134">
        <v>216.79999999999998</v>
      </c>
      <c r="Q1075" s="134">
        <f t="shared" si="33"/>
        <v>98.338825815999996</v>
      </c>
      <c r="R1075" s="136">
        <f>Q1075/(O1075^2)</f>
        <v>29.819017511983546</v>
      </c>
      <c r="T1075" s="134">
        <f>IF(AND($R1075&gt;=35,$R1075&lt;40),1,0)</f>
        <v>0</v>
      </c>
      <c r="U1075" s="134">
        <f>IF($R1075&gt;40,1,0)</f>
        <v>0</v>
      </c>
      <c r="V1075" s="134">
        <f>E1075+T1075+U1075</f>
        <v>0</v>
      </c>
    </row>
    <row r="1076" spans="1:22" x14ac:dyDescent="0.2">
      <c r="A1076" s="128">
        <v>10845</v>
      </c>
      <c r="B1076" s="129">
        <v>58</v>
      </c>
      <c r="C1076" s="129">
        <v>1</v>
      </c>
      <c r="D1076" s="129">
        <v>2</v>
      </c>
      <c r="E1076" s="129">
        <f>IF(AND($R1076&gt;=30,$R1076&lt;35),1,0)</f>
        <v>0</v>
      </c>
      <c r="F1076" s="132">
        <v>47496.5</v>
      </c>
      <c r="G1076" s="32"/>
      <c r="H1076" s="32"/>
      <c r="I1076" s="129">
        <v>1</v>
      </c>
      <c r="J1076" s="130">
        <v>0</v>
      </c>
      <c r="K1076" s="130">
        <v>0</v>
      </c>
      <c r="L1076" s="130">
        <v>0</v>
      </c>
      <c r="N1076" s="129">
        <v>180.2</v>
      </c>
      <c r="O1076" s="129">
        <f t="shared" si="32"/>
        <v>1.8019999999999998</v>
      </c>
      <c r="P1076" s="129">
        <v>176</v>
      </c>
      <c r="Q1076" s="129">
        <f t="shared" si="33"/>
        <v>79.832257120000008</v>
      </c>
      <c r="R1076" s="131">
        <f>Q1076/(O1076^2)</f>
        <v>24.584922019066255</v>
      </c>
      <c r="T1076" s="129">
        <f>IF(AND($R1076&gt;=35,$R1076&lt;40),1,0)</f>
        <v>0</v>
      </c>
      <c r="U1076" s="129">
        <f>IF($R1076&gt;40,1,0)</f>
        <v>0</v>
      </c>
      <c r="V1076" s="129">
        <f>E1076+T1076+U1076</f>
        <v>0</v>
      </c>
    </row>
    <row r="1077" spans="1:22" x14ac:dyDescent="0.2">
      <c r="A1077" s="133">
        <v>10849</v>
      </c>
      <c r="B1077" s="134">
        <v>56</v>
      </c>
      <c r="C1077" s="134">
        <v>1</v>
      </c>
      <c r="D1077" s="134">
        <v>2</v>
      </c>
      <c r="E1077" s="134">
        <f>IF(AND($R1077&gt;=30,$R1077&lt;35),1,0)</f>
        <v>0</v>
      </c>
      <c r="F1077" s="137">
        <v>43813.87</v>
      </c>
      <c r="G1077" s="32"/>
      <c r="H1077" s="32"/>
      <c r="I1077" s="134">
        <v>1</v>
      </c>
      <c r="J1077" s="135">
        <v>0</v>
      </c>
      <c r="K1077" s="135">
        <v>0</v>
      </c>
      <c r="L1077" s="135">
        <v>1</v>
      </c>
      <c r="N1077" s="134">
        <v>177.79999999999998</v>
      </c>
      <c r="O1077" s="134">
        <f t="shared" si="32"/>
        <v>1.7779999999999998</v>
      </c>
      <c r="P1077" s="134">
        <v>197.29999999999998</v>
      </c>
      <c r="Q1077" s="134">
        <f t="shared" si="33"/>
        <v>89.493774600999998</v>
      </c>
      <c r="R1077" s="136">
        <f>Q1077/(O1077^2)</f>
        <v>28.309311849552277</v>
      </c>
      <c r="T1077" s="134">
        <f>IF(AND($R1077&gt;=35,$R1077&lt;40),1,0)</f>
        <v>0</v>
      </c>
      <c r="U1077" s="134">
        <f>IF($R1077&gt;40,1,0)</f>
        <v>0</v>
      </c>
      <c r="V1077" s="134">
        <f>E1077+T1077+U1077</f>
        <v>0</v>
      </c>
    </row>
    <row r="1078" spans="1:22" x14ac:dyDescent="0.2">
      <c r="A1078" s="128">
        <v>10850</v>
      </c>
      <c r="B1078" s="129">
        <v>46</v>
      </c>
      <c r="C1078" s="129">
        <v>1</v>
      </c>
      <c r="D1078" s="129">
        <v>3</v>
      </c>
      <c r="E1078" s="129">
        <f>IF(AND($R1078&gt;=30,$R1078&lt;35),1,0)</f>
        <v>0</v>
      </c>
      <c r="F1078" s="132">
        <v>40720.560000000005</v>
      </c>
      <c r="G1078" s="32"/>
      <c r="H1078" s="32"/>
      <c r="I1078" s="129">
        <v>1</v>
      </c>
      <c r="J1078" s="130">
        <v>0</v>
      </c>
      <c r="K1078" s="130">
        <v>0</v>
      </c>
      <c r="L1078" s="130">
        <v>0</v>
      </c>
      <c r="N1078" s="129">
        <v>185.4</v>
      </c>
      <c r="O1078" s="129">
        <f t="shared" si="32"/>
        <v>1.8540000000000001</v>
      </c>
      <c r="P1078" s="129">
        <v>300</v>
      </c>
      <c r="Q1078" s="129">
        <f t="shared" si="33"/>
        <v>136.07771099999999</v>
      </c>
      <c r="R1078" s="131">
        <f>Q1078/(O1078^2)</f>
        <v>39.588362257063352</v>
      </c>
      <c r="T1078" s="129">
        <f>IF(AND($R1078&gt;=35,$R1078&lt;40),1,0)</f>
        <v>1</v>
      </c>
      <c r="U1078" s="129">
        <f>IF($R1078&gt;40,1,0)</f>
        <v>0</v>
      </c>
      <c r="V1078" s="129">
        <f>E1078+T1078+U1078</f>
        <v>1</v>
      </c>
    </row>
    <row r="1079" spans="1:22" x14ac:dyDescent="0.2">
      <c r="A1079" s="133">
        <v>10851</v>
      </c>
      <c r="B1079" s="134">
        <v>40</v>
      </c>
      <c r="C1079" s="134">
        <v>0</v>
      </c>
      <c r="D1079" s="134">
        <v>1</v>
      </c>
      <c r="E1079" s="134">
        <f>IF(AND($R1079&gt;=30,$R1079&lt;35),1,0)</f>
        <v>1</v>
      </c>
      <c r="F1079" s="137">
        <v>6389.38</v>
      </c>
      <c r="G1079" s="32"/>
      <c r="H1079" s="32"/>
      <c r="I1079" s="134">
        <v>1</v>
      </c>
      <c r="J1079" s="135">
        <v>0</v>
      </c>
      <c r="K1079" s="135">
        <v>0</v>
      </c>
      <c r="L1079" s="135">
        <v>0</v>
      </c>
      <c r="N1079" s="134">
        <v>160.5</v>
      </c>
      <c r="O1079" s="134">
        <f t="shared" si="32"/>
        <v>1.605</v>
      </c>
      <c r="P1079" s="134">
        <v>182.4</v>
      </c>
      <c r="Q1079" s="134">
        <f t="shared" si="33"/>
        <v>82.735248288000008</v>
      </c>
      <c r="R1079" s="136">
        <f>Q1079/(O1079^2)</f>
        <v>32.117408910239618</v>
      </c>
      <c r="T1079" s="134">
        <f>IF(AND($R1079&gt;=35,$R1079&lt;40),1,0)</f>
        <v>0</v>
      </c>
      <c r="U1079" s="134">
        <f>IF($R1079&gt;40,1,0)</f>
        <v>0</v>
      </c>
      <c r="V1079" s="134">
        <f>E1079+T1079+U1079</f>
        <v>1</v>
      </c>
    </row>
    <row r="1080" spans="1:22" x14ac:dyDescent="0.2">
      <c r="A1080" s="128">
        <v>10852</v>
      </c>
      <c r="B1080" s="129">
        <v>51</v>
      </c>
      <c r="C1080" s="129">
        <v>0</v>
      </c>
      <c r="D1080" s="129">
        <v>1</v>
      </c>
      <c r="E1080" s="129">
        <f>IF(AND($R1080&gt;=30,$R1080&lt;35),1,0)</f>
        <v>0</v>
      </c>
      <c r="F1080" s="132">
        <v>9964.06</v>
      </c>
      <c r="G1080" s="32"/>
      <c r="H1080" s="32"/>
      <c r="I1080" s="129">
        <v>1</v>
      </c>
      <c r="J1080" s="130">
        <v>1</v>
      </c>
      <c r="K1080" s="130">
        <v>0</v>
      </c>
      <c r="L1080" s="130">
        <v>0</v>
      </c>
      <c r="N1080" s="129">
        <v>156.29999999999998</v>
      </c>
      <c r="O1080" s="129">
        <f t="shared" si="32"/>
        <v>1.5629999999999997</v>
      </c>
      <c r="P1080" s="129">
        <v>146.4</v>
      </c>
      <c r="Q1080" s="129">
        <f t="shared" si="33"/>
        <v>66.405922968000013</v>
      </c>
      <c r="R1080" s="131">
        <f>Q1080/(O1080^2)</f>
        <v>27.182466485657425</v>
      </c>
      <c r="T1080" s="129">
        <f>IF(AND($R1080&gt;=35,$R1080&lt;40),1,0)</f>
        <v>0</v>
      </c>
      <c r="U1080" s="129">
        <f>IF($R1080&gt;40,1,0)</f>
        <v>0</v>
      </c>
      <c r="V1080" s="129">
        <f>E1080+T1080+U1080</f>
        <v>0</v>
      </c>
    </row>
    <row r="1081" spans="1:22" x14ac:dyDescent="0.2">
      <c r="A1081" s="133">
        <v>10853</v>
      </c>
      <c r="B1081" s="134">
        <v>49</v>
      </c>
      <c r="C1081" s="134">
        <v>0</v>
      </c>
      <c r="D1081" s="134">
        <v>0</v>
      </c>
      <c r="E1081" s="134">
        <f>IF(AND($R1081&gt;=30,$R1081&lt;35),1,0)</f>
        <v>0</v>
      </c>
      <c r="F1081" s="137">
        <v>8124.41</v>
      </c>
      <c r="G1081" s="32"/>
      <c r="H1081" s="32"/>
      <c r="I1081" s="134">
        <v>1</v>
      </c>
      <c r="J1081" s="135">
        <v>0</v>
      </c>
      <c r="K1081" s="135">
        <v>0</v>
      </c>
      <c r="L1081" s="135">
        <v>1</v>
      </c>
      <c r="N1081" s="134">
        <v>179.79999999999998</v>
      </c>
      <c r="O1081" s="134">
        <f t="shared" si="32"/>
        <v>1.7979999999999998</v>
      </c>
      <c r="P1081" s="134">
        <v>184.1</v>
      </c>
      <c r="Q1081" s="134">
        <f t="shared" si="33"/>
        <v>83.506355317000001</v>
      </c>
      <c r="R1081" s="136">
        <f>Q1081/(O1081^2)</f>
        <v>25.83093664725731</v>
      </c>
      <c r="T1081" s="134">
        <f>IF(AND($R1081&gt;=35,$R1081&lt;40),1,0)</f>
        <v>0</v>
      </c>
      <c r="U1081" s="134">
        <f>IF($R1081&gt;40,1,0)</f>
        <v>0</v>
      </c>
      <c r="V1081" s="134">
        <f>E1081+T1081+U1081</f>
        <v>0</v>
      </c>
    </row>
    <row r="1082" spans="1:22" x14ac:dyDescent="0.2">
      <c r="A1082" s="128">
        <v>10854</v>
      </c>
      <c r="B1082" s="129">
        <v>55</v>
      </c>
      <c r="C1082" s="129">
        <v>0</v>
      </c>
      <c r="D1082" s="129">
        <v>0</v>
      </c>
      <c r="E1082" s="129">
        <f>IF(AND($R1082&gt;=30,$R1082&lt;35),1,0)</f>
        <v>0</v>
      </c>
      <c r="F1082" s="132">
        <v>10594.51</v>
      </c>
      <c r="G1082" s="32"/>
      <c r="H1082" s="32"/>
      <c r="I1082" s="129">
        <v>1</v>
      </c>
      <c r="J1082" s="130">
        <v>0</v>
      </c>
      <c r="K1082" s="130">
        <v>0</v>
      </c>
      <c r="L1082" s="130">
        <v>0</v>
      </c>
      <c r="N1082" s="129">
        <v>165.1</v>
      </c>
      <c r="O1082" s="129">
        <f t="shared" si="32"/>
        <v>1.651</v>
      </c>
      <c r="P1082" s="129">
        <v>216.2</v>
      </c>
      <c r="Q1082" s="129">
        <f t="shared" si="33"/>
        <v>98.066670393999999</v>
      </c>
      <c r="R1082" s="131">
        <f>Q1082/(O1082^2)</f>
        <v>35.977193637393192</v>
      </c>
      <c r="T1082" s="129">
        <f>IF(AND($R1082&gt;=35,$R1082&lt;40),1,0)</f>
        <v>1</v>
      </c>
      <c r="U1082" s="129">
        <f>IF($R1082&gt;40,1,0)</f>
        <v>0</v>
      </c>
      <c r="V1082" s="129">
        <f>E1082+T1082+U1082</f>
        <v>1</v>
      </c>
    </row>
    <row r="1083" spans="1:22" x14ac:dyDescent="0.2">
      <c r="A1083" s="133">
        <v>10855</v>
      </c>
      <c r="B1083" s="134">
        <v>23</v>
      </c>
      <c r="C1083" s="134">
        <v>0</v>
      </c>
      <c r="D1083" s="134">
        <v>0</v>
      </c>
      <c r="E1083" s="134">
        <f>IF(AND($R1083&gt;=30,$R1083&lt;35),1,0)</f>
        <v>0</v>
      </c>
      <c r="F1083" s="137">
        <v>2396.1000000000004</v>
      </c>
      <c r="G1083" s="32"/>
      <c r="H1083" s="32"/>
      <c r="I1083" s="134">
        <v>1</v>
      </c>
      <c r="J1083" s="135">
        <v>1</v>
      </c>
      <c r="K1083" s="135">
        <v>0</v>
      </c>
      <c r="L1083" s="135">
        <v>0</v>
      </c>
      <c r="N1083" s="134">
        <v>167.6</v>
      </c>
      <c r="O1083" s="134">
        <f t="shared" si="32"/>
        <v>1.6759999999999999</v>
      </c>
      <c r="P1083" s="134">
        <v>178.2</v>
      </c>
      <c r="Q1083" s="134">
        <f t="shared" si="33"/>
        <v>80.830160333999999</v>
      </c>
      <c r="R1083" s="136">
        <f>Q1083/(O1083^2)</f>
        <v>28.775667835538645</v>
      </c>
      <c r="T1083" s="134">
        <f>IF(AND($R1083&gt;=35,$R1083&lt;40),1,0)</f>
        <v>0</v>
      </c>
      <c r="U1083" s="134">
        <f>IF($R1083&gt;40,1,0)</f>
        <v>0</v>
      </c>
      <c r="V1083" s="134">
        <f>E1083+T1083+U1083</f>
        <v>0</v>
      </c>
    </row>
    <row r="1084" spans="1:22" x14ac:dyDescent="0.2">
      <c r="A1084" s="128">
        <v>10856</v>
      </c>
      <c r="B1084" s="129">
        <v>26</v>
      </c>
      <c r="C1084" s="129">
        <v>0</v>
      </c>
      <c r="D1084" s="129">
        <v>0</v>
      </c>
      <c r="E1084" s="129">
        <f>IF(AND($R1084&gt;=30,$R1084&lt;35),1,0)</f>
        <v>0</v>
      </c>
      <c r="F1084" s="132">
        <v>2302.3000000000002</v>
      </c>
      <c r="G1084" s="32"/>
      <c r="H1084" s="32"/>
      <c r="I1084" s="129">
        <v>1</v>
      </c>
      <c r="J1084" s="130">
        <v>0</v>
      </c>
      <c r="K1084" s="130">
        <v>1</v>
      </c>
      <c r="L1084" s="130">
        <v>0</v>
      </c>
      <c r="N1084" s="129">
        <v>178.7</v>
      </c>
      <c r="O1084" s="129">
        <f t="shared" si="32"/>
        <v>1.7869999999999999</v>
      </c>
      <c r="P1084" s="129">
        <v>171.2</v>
      </c>
      <c r="Q1084" s="129">
        <f t="shared" si="33"/>
        <v>77.655013744000001</v>
      </c>
      <c r="R1084" s="131">
        <f>Q1084/(O1084^2)</f>
        <v>24.317582385248937</v>
      </c>
      <c r="T1084" s="129">
        <f>IF(AND($R1084&gt;=35,$R1084&lt;40),1,0)</f>
        <v>0</v>
      </c>
      <c r="U1084" s="129">
        <f>IF($R1084&gt;40,1,0)</f>
        <v>0</v>
      </c>
      <c r="V1084" s="129">
        <f>E1084+T1084+U1084</f>
        <v>0</v>
      </c>
    </row>
    <row r="1085" spans="1:22" x14ac:dyDescent="0.2">
      <c r="A1085" s="133">
        <v>10857</v>
      </c>
      <c r="B1085" s="134">
        <v>29</v>
      </c>
      <c r="C1085" s="134">
        <v>1</v>
      </c>
      <c r="D1085" s="134">
        <v>0</v>
      </c>
      <c r="E1085" s="134">
        <f>IF(AND($R1085&gt;=30,$R1085&lt;35),1,0)</f>
        <v>1</v>
      </c>
      <c r="F1085" s="137">
        <v>36197.700000000004</v>
      </c>
      <c r="G1085" s="32"/>
      <c r="H1085" s="32"/>
      <c r="I1085" s="134">
        <v>1</v>
      </c>
      <c r="J1085" s="135">
        <v>0</v>
      </c>
      <c r="K1085" s="135">
        <v>1</v>
      </c>
      <c r="L1085" s="135">
        <v>0</v>
      </c>
      <c r="N1085" s="134">
        <v>186</v>
      </c>
      <c r="O1085" s="134">
        <f t="shared" si="32"/>
        <v>1.86</v>
      </c>
      <c r="P1085" s="134">
        <v>250</v>
      </c>
      <c r="Q1085" s="134">
        <f t="shared" si="33"/>
        <v>113.3980925</v>
      </c>
      <c r="R1085" s="136">
        <f>Q1085/(O1085^2)</f>
        <v>32.777804514972829</v>
      </c>
      <c r="T1085" s="134">
        <f>IF(AND($R1085&gt;=35,$R1085&lt;40),1,0)</f>
        <v>0</v>
      </c>
      <c r="U1085" s="134">
        <f>IF($R1085&gt;40,1,0)</f>
        <v>0</v>
      </c>
      <c r="V1085" s="134">
        <f>E1085+T1085+U1085</f>
        <v>1</v>
      </c>
    </row>
    <row r="1086" spans="1:22" x14ac:dyDescent="0.2">
      <c r="A1086" s="128">
        <v>10860</v>
      </c>
      <c r="B1086" s="129">
        <v>41</v>
      </c>
      <c r="C1086" s="129">
        <v>0</v>
      </c>
      <c r="D1086" s="129">
        <v>2</v>
      </c>
      <c r="E1086" s="129">
        <f>IF(AND($R1086&gt;=30,$R1086&lt;35),1,0)</f>
        <v>1</v>
      </c>
      <c r="F1086" s="132">
        <v>6875.97</v>
      </c>
      <c r="G1086" s="32"/>
      <c r="H1086" s="32"/>
      <c r="I1086" s="129">
        <v>1</v>
      </c>
      <c r="J1086" s="130">
        <v>0</v>
      </c>
      <c r="K1086" s="130">
        <v>1</v>
      </c>
      <c r="L1086" s="130">
        <v>0</v>
      </c>
      <c r="N1086" s="129">
        <v>166.79999999999998</v>
      </c>
      <c r="O1086" s="129">
        <f t="shared" si="32"/>
        <v>1.6679999999999999</v>
      </c>
      <c r="P1086" s="129">
        <v>193.6</v>
      </c>
      <c r="Q1086" s="129">
        <f t="shared" si="33"/>
        <v>87.815482832000001</v>
      </c>
      <c r="R1086" s="131">
        <f>Q1086/(O1086^2)</f>
        <v>31.563052734790588</v>
      </c>
      <c r="T1086" s="129">
        <f>IF(AND($R1086&gt;=35,$R1086&lt;40),1,0)</f>
        <v>0</v>
      </c>
      <c r="U1086" s="129">
        <f>IF($R1086&gt;40,1,0)</f>
        <v>0</v>
      </c>
      <c r="V1086" s="129">
        <f>E1086+T1086+U1086</f>
        <v>1</v>
      </c>
    </row>
    <row r="1087" spans="1:22" x14ac:dyDescent="0.2">
      <c r="A1087" s="133">
        <v>10863</v>
      </c>
      <c r="B1087" s="134">
        <v>45</v>
      </c>
      <c r="C1087" s="134">
        <v>0</v>
      </c>
      <c r="D1087" s="134">
        <v>3</v>
      </c>
      <c r="E1087" s="134">
        <f>IF(AND($R1087&gt;=30,$R1087&lt;35),1,0)</f>
        <v>0</v>
      </c>
      <c r="F1087" s="137">
        <v>8605.3700000000008</v>
      </c>
      <c r="G1087" s="32"/>
      <c r="H1087" s="32"/>
      <c r="I1087" s="134">
        <v>1</v>
      </c>
      <c r="J1087" s="135">
        <v>0</v>
      </c>
      <c r="K1087" s="135">
        <v>0</v>
      </c>
      <c r="L1087" s="135">
        <v>1</v>
      </c>
      <c r="N1087" s="134">
        <v>153.5</v>
      </c>
      <c r="O1087" s="134">
        <f t="shared" si="32"/>
        <v>1.5349999999999999</v>
      </c>
      <c r="P1087" s="134">
        <v>183.4</v>
      </c>
      <c r="Q1087" s="134">
        <f t="shared" si="33"/>
        <v>83.188840658000004</v>
      </c>
      <c r="R1087" s="136">
        <f>Q1087/(O1087^2)</f>
        <v>35.305983366613972</v>
      </c>
      <c r="T1087" s="134">
        <f>IF(AND($R1087&gt;=35,$R1087&lt;40),1,0)</f>
        <v>1</v>
      </c>
      <c r="U1087" s="134">
        <f>IF($R1087&gt;40,1,0)</f>
        <v>0</v>
      </c>
      <c r="V1087" s="134">
        <f>E1087+T1087+U1087</f>
        <v>1</v>
      </c>
    </row>
    <row r="1088" spans="1:22" x14ac:dyDescent="0.2">
      <c r="A1088" s="128">
        <v>10864</v>
      </c>
      <c r="B1088" s="129">
        <v>29</v>
      </c>
      <c r="C1088" s="129">
        <v>0</v>
      </c>
      <c r="D1088" s="129">
        <v>0</v>
      </c>
      <c r="E1088" s="129">
        <f>IF(AND($R1088&gt;=30,$R1088&lt;35),1,0)</f>
        <v>1</v>
      </c>
      <c r="F1088" s="132">
        <v>2866.1000000000004</v>
      </c>
      <c r="G1088" s="32"/>
      <c r="H1088" s="32"/>
      <c r="I1088" s="129">
        <v>1</v>
      </c>
      <c r="J1088" s="130">
        <v>0</v>
      </c>
      <c r="K1088" s="130">
        <v>1</v>
      </c>
      <c r="L1088" s="130">
        <v>0</v>
      </c>
      <c r="N1088" s="129">
        <v>181.9</v>
      </c>
      <c r="O1088" s="129">
        <f t="shared" si="32"/>
        <v>1.819</v>
      </c>
      <c r="P1088" s="129">
        <v>226</v>
      </c>
      <c r="Q1088" s="129">
        <f t="shared" si="33"/>
        <v>102.51187562000001</v>
      </c>
      <c r="R1088" s="131">
        <f>Q1088/(O1088^2)</f>
        <v>30.981952344094971</v>
      </c>
      <c r="T1088" s="129">
        <f>IF(AND($R1088&gt;=35,$R1088&lt;40),1,0)</f>
        <v>0</v>
      </c>
      <c r="U1088" s="129">
        <f>IF($R1088&gt;40,1,0)</f>
        <v>0</v>
      </c>
      <c r="V1088" s="129">
        <f>E1088+T1088+U1088</f>
        <v>1</v>
      </c>
    </row>
    <row r="1089" spans="1:22" x14ac:dyDescent="0.2">
      <c r="A1089" s="133">
        <v>10865</v>
      </c>
      <c r="B1089" s="134">
        <v>56</v>
      </c>
      <c r="C1089" s="134">
        <v>1</v>
      </c>
      <c r="D1089" s="134">
        <v>0</v>
      </c>
      <c r="E1089" s="134">
        <f>IF(AND($R1089&gt;=30,$R1089&lt;35),1,0)</f>
        <v>0</v>
      </c>
      <c r="F1089" s="137">
        <v>22412.649999999998</v>
      </c>
      <c r="G1089" s="32"/>
      <c r="H1089" s="32"/>
      <c r="I1089" s="134">
        <v>1</v>
      </c>
      <c r="J1089" s="135">
        <v>1</v>
      </c>
      <c r="K1089" s="135">
        <v>0</v>
      </c>
      <c r="L1089" s="135">
        <v>0</v>
      </c>
      <c r="N1089" s="134">
        <v>176.1</v>
      </c>
      <c r="O1089" s="134">
        <f t="shared" ref="O1089:O1152" si="34">N1089/100</f>
        <v>1.7609999999999999</v>
      </c>
      <c r="P1089" s="134">
        <v>160</v>
      </c>
      <c r="Q1089" s="134">
        <f t="shared" ref="Q1089:Q1152" si="35">P1089*0.45359237</f>
        <v>72.574779200000009</v>
      </c>
      <c r="R1089" s="136">
        <f>Q1089/(O1089^2)</f>
        <v>23.40275635810406</v>
      </c>
      <c r="T1089" s="134">
        <f>IF(AND($R1089&gt;=35,$R1089&lt;40),1,0)</f>
        <v>0</v>
      </c>
      <c r="U1089" s="134">
        <f>IF($R1089&gt;40,1,0)</f>
        <v>0</v>
      </c>
      <c r="V1089" s="134">
        <f>E1089+T1089+U1089</f>
        <v>0</v>
      </c>
    </row>
    <row r="1090" spans="1:22" x14ac:dyDescent="0.2">
      <c r="A1090" s="128">
        <v>10866</v>
      </c>
      <c r="B1090" s="129">
        <v>42</v>
      </c>
      <c r="C1090" s="129">
        <v>0</v>
      </c>
      <c r="D1090" s="129">
        <v>0</v>
      </c>
      <c r="E1090" s="129">
        <f>IF(AND($R1090&gt;=30,$R1090&lt;35),1,0)</f>
        <v>0</v>
      </c>
      <c r="F1090" s="132">
        <v>5966.89</v>
      </c>
      <c r="G1090" s="32"/>
      <c r="H1090" s="32"/>
      <c r="I1090" s="129">
        <v>1</v>
      </c>
      <c r="J1090" s="130">
        <v>0</v>
      </c>
      <c r="K1090" s="130">
        <v>0</v>
      </c>
      <c r="L1090" s="130">
        <v>1</v>
      </c>
      <c r="N1090" s="129">
        <v>168.2</v>
      </c>
      <c r="O1090" s="129">
        <f t="shared" si="34"/>
        <v>1.6819999999999999</v>
      </c>
      <c r="P1090" s="129">
        <v>111.89999999999999</v>
      </c>
      <c r="Q1090" s="129">
        <f t="shared" si="35"/>
        <v>50.756986202999997</v>
      </c>
      <c r="R1090" s="131">
        <f>Q1090/(O1090^2)</f>
        <v>17.940884246501746</v>
      </c>
      <c r="T1090" s="129">
        <f>IF(AND($R1090&gt;=35,$R1090&lt;40),1,0)</f>
        <v>0</v>
      </c>
      <c r="U1090" s="129">
        <f>IF($R1090&gt;40,1,0)</f>
        <v>0</v>
      </c>
      <c r="V1090" s="129">
        <f>E1090+T1090+U1090</f>
        <v>0</v>
      </c>
    </row>
    <row r="1091" spans="1:22" x14ac:dyDescent="0.2">
      <c r="A1091" s="133">
        <v>10869</v>
      </c>
      <c r="B1091" s="134">
        <v>36</v>
      </c>
      <c r="C1091" s="134">
        <v>1</v>
      </c>
      <c r="D1091" s="134">
        <v>1</v>
      </c>
      <c r="E1091" s="134">
        <f>IF(AND($R1091&gt;=30,$R1091&lt;35),1,0)</f>
        <v>0</v>
      </c>
      <c r="F1091" s="137">
        <v>20773.629999999997</v>
      </c>
      <c r="G1091" s="32"/>
      <c r="H1091" s="32"/>
      <c r="I1091" s="134">
        <v>1</v>
      </c>
      <c r="J1091" s="135">
        <v>1</v>
      </c>
      <c r="K1091" s="135">
        <v>0</v>
      </c>
      <c r="L1091" s="135">
        <v>0</v>
      </c>
      <c r="N1091" s="134">
        <v>165.79999999999998</v>
      </c>
      <c r="O1091" s="134">
        <f t="shared" si="34"/>
        <v>1.6579999999999999</v>
      </c>
      <c r="P1091" s="134">
        <v>173.79999999999998</v>
      </c>
      <c r="Q1091" s="134">
        <f t="shared" si="35"/>
        <v>78.83435390599999</v>
      </c>
      <c r="R1091" s="136">
        <f>Q1091/(O1091^2)</f>
        <v>28.677841509019398</v>
      </c>
      <c r="T1091" s="134">
        <f>IF(AND($R1091&gt;=35,$R1091&lt;40),1,0)</f>
        <v>0</v>
      </c>
      <c r="U1091" s="134">
        <f>IF($R1091&gt;40,1,0)</f>
        <v>0</v>
      </c>
      <c r="V1091" s="134">
        <f>E1091+T1091+U1091</f>
        <v>0</v>
      </c>
    </row>
    <row r="1092" spans="1:22" x14ac:dyDescent="0.2">
      <c r="A1092" s="128">
        <v>10871</v>
      </c>
      <c r="B1092" s="129">
        <v>52</v>
      </c>
      <c r="C1092" s="129">
        <v>0</v>
      </c>
      <c r="D1092" s="129">
        <v>0</v>
      </c>
      <c r="E1092" s="129">
        <f>IF(AND($R1092&gt;=30,$R1092&lt;35),1,0)</f>
        <v>0</v>
      </c>
      <c r="F1092" s="132">
        <v>9722.77</v>
      </c>
      <c r="G1092" s="32"/>
      <c r="H1092" s="32"/>
      <c r="I1092" s="129">
        <v>1</v>
      </c>
      <c r="J1092" s="130">
        <v>1</v>
      </c>
      <c r="K1092" s="130">
        <v>0</v>
      </c>
      <c r="L1092" s="130">
        <v>0</v>
      </c>
      <c r="N1092" s="129">
        <v>167.5</v>
      </c>
      <c r="O1092" s="129">
        <f t="shared" si="34"/>
        <v>1.675</v>
      </c>
      <c r="P1092" s="129">
        <v>179.29999999999998</v>
      </c>
      <c r="Q1092" s="129">
        <f t="shared" si="35"/>
        <v>81.329111940999994</v>
      </c>
      <c r="R1092" s="131">
        <f>Q1092/(O1092^2)</f>
        <v>28.987876833504117</v>
      </c>
      <c r="T1092" s="129">
        <f>IF(AND($R1092&gt;=35,$R1092&lt;40),1,0)</f>
        <v>0</v>
      </c>
      <c r="U1092" s="129">
        <f>IF($R1092&gt;40,1,0)</f>
        <v>0</v>
      </c>
      <c r="V1092" s="129">
        <f>E1092+T1092+U1092</f>
        <v>0</v>
      </c>
    </row>
    <row r="1093" spans="1:22" x14ac:dyDescent="0.2">
      <c r="A1093" s="133">
        <v>10873</v>
      </c>
      <c r="B1093" s="134">
        <v>19</v>
      </c>
      <c r="C1093" s="134">
        <v>0</v>
      </c>
      <c r="D1093" s="134">
        <v>1</v>
      </c>
      <c r="E1093" s="134">
        <f>IF(AND($R1093&gt;=30,$R1093&lt;35),1,0)</f>
        <v>1</v>
      </c>
      <c r="F1093" s="137">
        <v>1842.52</v>
      </c>
      <c r="G1093" s="32"/>
      <c r="H1093" s="32"/>
      <c r="I1093" s="134">
        <v>1</v>
      </c>
      <c r="J1093" s="135">
        <v>0</v>
      </c>
      <c r="K1093" s="135">
        <v>1</v>
      </c>
      <c r="L1093" s="135">
        <v>0</v>
      </c>
      <c r="N1093" s="134">
        <v>174.4</v>
      </c>
      <c r="O1093" s="134">
        <f t="shared" si="34"/>
        <v>1.744</v>
      </c>
      <c r="P1093" s="134">
        <v>222.29999999999998</v>
      </c>
      <c r="Q1093" s="134">
        <f t="shared" si="35"/>
        <v>100.833583851</v>
      </c>
      <c r="R1093" s="136">
        <f>Q1093/(O1093^2)</f>
        <v>33.152191475294067</v>
      </c>
      <c r="T1093" s="134">
        <f>IF(AND($R1093&gt;=35,$R1093&lt;40),1,0)</f>
        <v>0</v>
      </c>
      <c r="U1093" s="134">
        <f>IF($R1093&gt;40,1,0)</f>
        <v>0</v>
      </c>
      <c r="V1093" s="134">
        <f>E1093+T1093+U1093</f>
        <v>1</v>
      </c>
    </row>
    <row r="1094" spans="1:22" x14ac:dyDescent="0.2">
      <c r="A1094" s="128">
        <v>10874</v>
      </c>
      <c r="B1094" s="129">
        <v>58</v>
      </c>
      <c r="C1094" s="129">
        <v>0</v>
      </c>
      <c r="D1094" s="129">
        <v>1</v>
      </c>
      <c r="E1094" s="129">
        <f>IF(AND($R1094&gt;=30,$R1094&lt;35),1,0)</f>
        <v>0</v>
      </c>
      <c r="F1094" s="132">
        <v>11946.630000000001</v>
      </c>
      <c r="G1094" s="32"/>
      <c r="H1094" s="32"/>
      <c r="I1094" s="129">
        <v>1</v>
      </c>
      <c r="J1094" s="130">
        <v>0</v>
      </c>
      <c r="K1094" s="130">
        <v>0</v>
      </c>
      <c r="L1094" s="130">
        <v>1</v>
      </c>
      <c r="N1094" s="129">
        <v>166.2</v>
      </c>
      <c r="O1094" s="129">
        <f t="shared" si="34"/>
        <v>1.6619999999999999</v>
      </c>
      <c r="P1094" s="129">
        <v>267.10000000000002</v>
      </c>
      <c r="Q1094" s="129">
        <f t="shared" si="35"/>
        <v>121.15452202700001</v>
      </c>
      <c r="R1094" s="131">
        <f>Q1094/(O1094^2)</f>
        <v>43.860905128945895</v>
      </c>
      <c r="T1094" s="129">
        <f>IF(AND($R1094&gt;=35,$R1094&lt;40),1,0)</f>
        <v>0</v>
      </c>
      <c r="U1094" s="129">
        <f>IF($R1094&gt;40,1,0)</f>
        <v>1</v>
      </c>
      <c r="V1094" s="129">
        <f>E1094+T1094+U1094</f>
        <v>1</v>
      </c>
    </row>
    <row r="1095" spans="1:22" x14ac:dyDescent="0.2">
      <c r="A1095" s="133">
        <v>10876</v>
      </c>
      <c r="B1095" s="134">
        <v>54</v>
      </c>
      <c r="C1095" s="134">
        <v>0</v>
      </c>
      <c r="D1095" s="134">
        <v>0</v>
      </c>
      <c r="E1095" s="134">
        <f>IF(AND($R1095&gt;=30,$R1095&lt;35),1,0)</f>
        <v>1</v>
      </c>
      <c r="F1095" s="137">
        <v>9850.44</v>
      </c>
      <c r="G1095" s="32"/>
      <c r="H1095" s="32"/>
      <c r="I1095" s="134">
        <v>1</v>
      </c>
      <c r="J1095" s="135">
        <v>0</v>
      </c>
      <c r="K1095" s="135">
        <v>1</v>
      </c>
      <c r="L1095" s="135">
        <v>0</v>
      </c>
      <c r="N1095" s="134">
        <v>179.5</v>
      </c>
      <c r="O1095" s="134">
        <f t="shared" si="34"/>
        <v>1.7949999999999999</v>
      </c>
      <c r="P1095" s="134">
        <v>218</v>
      </c>
      <c r="Q1095" s="134">
        <f t="shared" si="35"/>
        <v>98.883136660000005</v>
      </c>
      <c r="R1095" s="136">
        <f>Q1095/(O1095^2)</f>
        <v>30.689748422187911</v>
      </c>
      <c r="T1095" s="134">
        <f>IF(AND($R1095&gt;=35,$R1095&lt;40),1,0)</f>
        <v>0</v>
      </c>
      <c r="U1095" s="134">
        <f>IF($R1095&gt;40,1,0)</f>
        <v>0</v>
      </c>
      <c r="V1095" s="134">
        <f>E1095+T1095+U1095</f>
        <v>1</v>
      </c>
    </row>
    <row r="1096" spans="1:22" x14ac:dyDescent="0.2">
      <c r="A1096" s="128">
        <v>10877</v>
      </c>
      <c r="B1096" s="129">
        <v>46</v>
      </c>
      <c r="C1096" s="129">
        <v>0</v>
      </c>
      <c r="D1096" s="129">
        <v>0</v>
      </c>
      <c r="E1096" s="129">
        <f>IF(AND($R1096&gt;=30,$R1096&lt;35),1,0)</f>
        <v>0</v>
      </c>
      <c r="F1096" s="132">
        <v>7147.1100000000006</v>
      </c>
      <c r="G1096" s="32"/>
      <c r="H1096" s="32"/>
      <c r="I1096" s="129">
        <v>1</v>
      </c>
      <c r="J1096" s="130">
        <v>0</v>
      </c>
      <c r="K1096" s="130">
        <v>1</v>
      </c>
      <c r="L1096" s="130">
        <v>0</v>
      </c>
      <c r="N1096" s="129">
        <v>177.29999999999998</v>
      </c>
      <c r="O1096" s="129">
        <f t="shared" si="34"/>
        <v>1.7729999999999999</v>
      </c>
      <c r="P1096" s="129">
        <v>175.6</v>
      </c>
      <c r="Q1096" s="129">
        <f t="shared" si="35"/>
        <v>79.650820171999996</v>
      </c>
      <c r="R1096" s="131">
        <f>Q1096/(O1096^2)</f>
        <v>25.338026203034872</v>
      </c>
      <c r="T1096" s="129">
        <f>IF(AND($R1096&gt;=35,$R1096&lt;40),1,0)</f>
        <v>0</v>
      </c>
      <c r="U1096" s="129">
        <f>IF($R1096&gt;40,1,0)</f>
        <v>0</v>
      </c>
      <c r="V1096" s="129">
        <f>E1096+T1096+U1096</f>
        <v>0</v>
      </c>
    </row>
    <row r="1097" spans="1:22" x14ac:dyDescent="0.2">
      <c r="A1097" s="133">
        <v>10880</v>
      </c>
      <c r="B1097" s="134">
        <v>31</v>
      </c>
      <c r="C1097" s="134">
        <v>0</v>
      </c>
      <c r="D1097" s="134">
        <v>5</v>
      </c>
      <c r="E1097" s="134">
        <f>IF(AND($R1097&gt;=30,$R1097&lt;35),1,0)</f>
        <v>0</v>
      </c>
      <c r="F1097" s="137">
        <v>6799.46</v>
      </c>
      <c r="G1097" s="32"/>
      <c r="H1097" s="32"/>
      <c r="I1097" s="134">
        <v>1</v>
      </c>
      <c r="J1097" s="135">
        <v>1</v>
      </c>
      <c r="K1097" s="135">
        <v>0</v>
      </c>
      <c r="L1097" s="135">
        <v>0</v>
      </c>
      <c r="N1097" s="134">
        <v>165</v>
      </c>
      <c r="O1097" s="134">
        <f t="shared" si="34"/>
        <v>1.65</v>
      </c>
      <c r="P1097" s="134">
        <v>222.9</v>
      </c>
      <c r="Q1097" s="134">
        <f t="shared" si="35"/>
        <v>101.10573927300001</v>
      </c>
      <c r="R1097" s="136">
        <f>Q1097/(O1097^2)</f>
        <v>37.137094315151522</v>
      </c>
      <c r="T1097" s="134">
        <f>IF(AND($R1097&gt;=35,$R1097&lt;40),1,0)</f>
        <v>1</v>
      </c>
      <c r="U1097" s="134">
        <f>IF($R1097&gt;40,1,0)</f>
        <v>0</v>
      </c>
      <c r="V1097" s="134">
        <f>E1097+T1097+U1097</f>
        <v>1</v>
      </c>
    </row>
    <row r="1098" spans="1:22" x14ac:dyDescent="0.2">
      <c r="A1098" s="128">
        <v>10882</v>
      </c>
      <c r="B1098" s="129">
        <v>19</v>
      </c>
      <c r="C1098" s="129">
        <v>0</v>
      </c>
      <c r="D1098" s="129">
        <v>0</v>
      </c>
      <c r="E1098" s="129">
        <f>IF(AND($R1098&gt;=30,$R1098&lt;35),1,0)</f>
        <v>1</v>
      </c>
      <c r="F1098" s="132">
        <v>1261.45</v>
      </c>
      <c r="G1098" s="32"/>
      <c r="H1098" s="32"/>
      <c r="I1098" s="129">
        <v>1</v>
      </c>
      <c r="J1098" s="130">
        <v>0</v>
      </c>
      <c r="K1098" s="130">
        <v>1</v>
      </c>
      <c r="L1098" s="130">
        <v>0</v>
      </c>
      <c r="N1098" s="129">
        <v>161.79999999999998</v>
      </c>
      <c r="O1098" s="129">
        <f t="shared" si="34"/>
        <v>1.6179999999999999</v>
      </c>
      <c r="P1098" s="129">
        <v>196.6</v>
      </c>
      <c r="Q1098" s="129">
        <f t="shared" si="35"/>
        <v>89.176259942000002</v>
      </c>
      <c r="R1098" s="131">
        <f>Q1098/(O1098^2)</f>
        <v>34.063731392507961</v>
      </c>
      <c r="T1098" s="129">
        <f>IF(AND($R1098&gt;=35,$R1098&lt;40),1,0)</f>
        <v>0</v>
      </c>
      <c r="U1098" s="129">
        <f>IF($R1098&gt;40,1,0)</f>
        <v>0</v>
      </c>
      <c r="V1098" s="129">
        <f>E1098+T1098+U1098</f>
        <v>1</v>
      </c>
    </row>
    <row r="1099" spans="1:22" x14ac:dyDescent="0.2">
      <c r="A1099" s="133">
        <v>10884</v>
      </c>
      <c r="B1099" s="134">
        <v>33</v>
      </c>
      <c r="C1099" s="134">
        <v>1</v>
      </c>
      <c r="D1099" s="134">
        <v>1</v>
      </c>
      <c r="E1099" s="134">
        <f>IF(AND($R1099&gt;=30,$R1099&lt;35),1,0)</f>
        <v>0</v>
      </c>
      <c r="F1099" s="137">
        <v>19040.879999999997</v>
      </c>
      <c r="G1099" s="32"/>
      <c r="H1099" s="32"/>
      <c r="I1099" s="134">
        <v>1</v>
      </c>
      <c r="J1099" s="135">
        <v>0</v>
      </c>
      <c r="K1099" s="135">
        <v>1</v>
      </c>
      <c r="L1099" s="135">
        <v>0</v>
      </c>
      <c r="N1099" s="134">
        <v>182.1</v>
      </c>
      <c r="O1099" s="134">
        <f t="shared" si="34"/>
        <v>1.821</v>
      </c>
      <c r="P1099" s="134">
        <v>300.60000000000002</v>
      </c>
      <c r="Q1099" s="134">
        <f t="shared" si="35"/>
        <v>136.34986642200002</v>
      </c>
      <c r="R1099" s="136">
        <f>Q1099/(O1099^2)</f>
        <v>41.118269171581424</v>
      </c>
      <c r="T1099" s="134">
        <f>IF(AND($R1099&gt;=35,$R1099&lt;40),1,0)</f>
        <v>0</v>
      </c>
      <c r="U1099" s="134">
        <f>IF($R1099&gt;40,1,0)</f>
        <v>1</v>
      </c>
      <c r="V1099" s="134">
        <f>E1099+T1099+U1099</f>
        <v>1</v>
      </c>
    </row>
    <row r="1100" spans="1:22" x14ac:dyDescent="0.2">
      <c r="A1100" s="128">
        <v>10885</v>
      </c>
      <c r="B1100" s="129">
        <v>42</v>
      </c>
      <c r="C1100" s="129">
        <v>0</v>
      </c>
      <c r="D1100" s="129">
        <v>0</v>
      </c>
      <c r="E1100" s="129">
        <f>IF(AND($R1100&gt;=30,$R1100&lt;35),1,0)</f>
        <v>1</v>
      </c>
      <c r="F1100" s="132">
        <v>5969.7300000000005</v>
      </c>
      <c r="G1100" s="32"/>
      <c r="H1100" s="32"/>
      <c r="I1100" s="129">
        <v>1</v>
      </c>
      <c r="J1100" s="130">
        <v>0</v>
      </c>
      <c r="K1100" s="130">
        <v>1</v>
      </c>
      <c r="L1100" s="130">
        <v>0</v>
      </c>
      <c r="N1100" s="129">
        <v>176.5</v>
      </c>
      <c r="O1100" s="129">
        <f t="shared" si="34"/>
        <v>1.7649999999999999</v>
      </c>
      <c r="P1100" s="129">
        <v>210.1</v>
      </c>
      <c r="Q1100" s="129">
        <f t="shared" si="35"/>
        <v>95.299756936999998</v>
      </c>
      <c r="R1100" s="131">
        <f>Q1100/(O1100^2)</f>
        <v>30.591612784630325</v>
      </c>
      <c r="T1100" s="129">
        <f>IF(AND($R1100&gt;=35,$R1100&lt;40),1,0)</f>
        <v>0</v>
      </c>
      <c r="U1100" s="129">
        <f>IF($R1100&gt;40,1,0)</f>
        <v>0</v>
      </c>
      <c r="V1100" s="129">
        <f>E1100+T1100+U1100</f>
        <v>1</v>
      </c>
    </row>
    <row r="1101" spans="1:22" x14ac:dyDescent="0.2">
      <c r="A1101" s="133">
        <v>10886</v>
      </c>
      <c r="B1101" s="134">
        <v>23</v>
      </c>
      <c r="C1101" s="134">
        <v>1</v>
      </c>
      <c r="D1101" s="134">
        <v>3</v>
      </c>
      <c r="E1101" s="134">
        <f>IF(AND($R1101&gt;=30,$R1101&lt;35),1,0)</f>
        <v>1</v>
      </c>
      <c r="F1101" s="137">
        <v>36189.11</v>
      </c>
      <c r="G1101" s="32"/>
      <c r="H1101" s="32"/>
      <c r="I1101" s="134">
        <v>1</v>
      </c>
      <c r="J1101" s="135">
        <v>1</v>
      </c>
      <c r="K1101" s="135">
        <v>0</v>
      </c>
      <c r="L1101" s="135">
        <v>0</v>
      </c>
      <c r="N1101" s="134">
        <v>182</v>
      </c>
      <c r="O1101" s="134">
        <f t="shared" si="34"/>
        <v>1.82</v>
      </c>
      <c r="P1101" s="134">
        <v>219.6</v>
      </c>
      <c r="Q1101" s="134">
        <f t="shared" si="35"/>
        <v>99.608884451999998</v>
      </c>
      <c r="R1101" s="136">
        <f>Q1101/(O1101^2)</f>
        <v>30.071514446322904</v>
      </c>
      <c r="T1101" s="134">
        <f>IF(AND($R1101&gt;=35,$R1101&lt;40),1,0)</f>
        <v>0</v>
      </c>
      <c r="U1101" s="134">
        <f>IF($R1101&gt;40,1,0)</f>
        <v>0</v>
      </c>
      <c r="V1101" s="134">
        <f>E1101+T1101+U1101</f>
        <v>1</v>
      </c>
    </row>
    <row r="1102" spans="1:22" x14ac:dyDescent="0.2">
      <c r="A1102" s="128">
        <v>10888</v>
      </c>
      <c r="B1102" s="129">
        <v>29</v>
      </c>
      <c r="C1102" s="129">
        <v>1</v>
      </c>
      <c r="D1102" s="129">
        <v>2</v>
      </c>
      <c r="E1102" s="129">
        <f>IF(AND($R1102&gt;=30,$R1102&lt;35),1,0)</f>
        <v>0</v>
      </c>
      <c r="F1102" s="132">
        <v>44585.46</v>
      </c>
      <c r="G1102" s="32"/>
      <c r="H1102" s="32"/>
      <c r="I1102" s="129">
        <v>1</v>
      </c>
      <c r="J1102" s="130">
        <v>0</v>
      </c>
      <c r="K1102" s="130">
        <v>1</v>
      </c>
      <c r="L1102" s="130">
        <v>0</v>
      </c>
      <c r="N1102" s="129">
        <v>166.79999999999998</v>
      </c>
      <c r="O1102" s="129">
        <f t="shared" si="34"/>
        <v>1.6679999999999999</v>
      </c>
      <c r="P1102" s="129">
        <v>216.4</v>
      </c>
      <c r="Q1102" s="129">
        <f t="shared" si="35"/>
        <v>98.157388868000012</v>
      </c>
      <c r="R1102" s="131">
        <f>Q1102/(O1102^2)</f>
        <v>35.280189110582043</v>
      </c>
      <c r="T1102" s="129">
        <f>IF(AND($R1102&gt;=35,$R1102&lt;40),1,0)</f>
        <v>1</v>
      </c>
      <c r="U1102" s="129">
        <f>IF($R1102&gt;40,1,0)</f>
        <v>0</v>
      </c>
      <c r="V1102" s="129">
        <f>E1102+T1102+U1102</f>
        <v>1</v>
      </c>
    </row>
    <row r="1103" spans="1:22" x14ac:dyDescent="0.2">
      <c r="A1103" s="133">
        <v>10889</v>
      </c>
      <c r="B1103" s="134">
        <v>20</v>
      </c>
      <c r="C1103" s="134">
        <v>1</v>
      </c>
      <c r="D1103" s="134">
        <v>1</v>
      </c>
      <c r="E1103" s="134">
        <f>IF(AND($R1103&gt;=30,$R1103&lt;35),1,0)</f>
        <v>0</v>
      </c>
      <c r="F1103" s="137">
        <v>17560.379999999997</v>
      </c>
      <c r="G1103" s="32"/>
      <c r="H1103" s="32"/>
      <c r="I1103" s="134">
        <v>1</v>
      </c>
      <c r="J1103" s="135">
        <v>0</v>
      </c>
      <c r="K1103" s="135">
        <v>0</v>
      </c>
      <c r="L1103" s="135">
        <v>0</v>
      </c>
      <c r="N1103" s="134">
        <v>191.6</v>
      </c>
      <c r="O1103" s="134">
        <f t="shared" si="34"/>
        <v>1.9159999999999999</v>
      </c>
      <c r="P1103" s="134">
        <v>293</v>
      </c>
      <c r="Q1103" s="134">
        <f t="shared" si="35"/>
        <v>132.90256441</v>
      </c>
      <c r="R1103" s="136">
        <f>Q1103/(O1103^2)</f>
        <v>36.202815868240641</v>
      </c>
      <c r="T1103" s="134">
        <f>IF(AND($R1103&gt;=35,$R1103&lt;40),1,0)</f>
        <v>1</v>
      </c>
      <c r="U1103" s="134">
        <f>IF($R1103&gt;40,1,0)</f>
        <v>0</v>
      </c>
      <c r="V1103" s="134">
        <f>E1103+T1103+U1103</f>
        <v>1</v>
      </c>
    </row>
    <row r="1104" spans="1:22" x14ac:dyDescent="0.2">
      <c r="A1104" s="128">
        <v>10890</v>
      </c>
      <c r="B1104" s="129">
        <v>25</v>
      </c>
      <c r="C1104" s="129">
        <v>0</v>
      </c>
      <c r="D1104" s="129">
        <v>0</v>
      </c>
      <c r="E1104" s="129">
        <f>IF(AND($R1104&gt;=30,$R1104&lt;35),1,0)</f>
        <v>1</v>
      </c>
      <c r="F1104" s="132">
        <v>2534.4</v>
      </c>
      <c r="G1104" s="32"/>
      <c r="H1104" s="32"/>
      <c r="I1104" s="129">
        <v>1</v>
      </c>
      <c r="J1104" s="130">
        <v>0</v>
      </c>
      <c r="K1104" s="130">
        <v>0</v>
      </c>
      <c r="L1104" s="130">
        <v>0</v>
      </c>
      <c r="N1104" s="129">
        <v>156.1</v>
      </c>
      <c r="O1104" s="129">
        <f t="shared" si="34"/>
        <v>1.5609999999999999</v>
      </c>
      <c r="P1104" s="129">
        <v>167.6</v>
      </c>
      <c r="Q1104" s="129">
        <f t="shared" si="35"/>
        <v>76.022081212000003</v>
      </c>
      <c r="R1104" s="131">
        <f>Q1104/(O1104^2)</f>
        <v>31.198516864261443</v>
      </c>
      <c r="T1104" s="129">
        <f>IF(AND($R1104&gt;=35,$R1104&lt;40),1,0)</f>
        <v>0</v>
      </c>
      <c r="U1104" s="129">
        <f>IF($R1104&gt;40,1,0)</f>
        <v>0</v>
      </c>
      <c r="V1104" s="129">
        <f>E1104+T1104+U1104</f>
        <v>1</v>
      </c>
    </row>
    <row r="1105" spans="1:22" x14ac:dyDescent="0.2">
      <c r="A1105" s="133">
        <v>10893</v>
      </c>
      <c r="B1105" s="134">
        <v>32</v>
      </c>
      <c r="C1105" s="134">
        <v>0</v>
      </c>
      <c r="D1105" s="134">
        <v>1</v>
      </c>
      <c r="E1105" s="134">
        <f>IF(AND($R1105&gt;=30,$R1105&lt;35),1,0)</f>
        <v>0</v>
      </c>
      <c r="F1105" s="137">
        <v>4462.7300000000005</v>
      </c>
      <c r="G1105" s="32"/>
      <c r="H1105" s="32"/>
      <c r="I1105" s="134">
        <v>1</v>
      </c>
      <c r="J1105" s="135">
        <v>0</v>
      </c>
      <c r="K1105" s="135">
        <v>0</v>
      </c>
      <c r="L1105" s="135">
        <v>0</v>
      </c>
      <c r="N1105" s="134">
        <v>159.9</v>
      </c>
      <c r="O1105" s="134">
        <f t="shared" si="34"/>
        <v>1.599</v>
      </c>
      <c r="P1105" s="134">
        <v>166.79999999999998</v>
      </c>
      <c r="Q1105" s="134">
        <f t="shared" si="35"/>
        <v>75.659207315999993</v>
      </c>
      <c r="R1105" s="136">
        <f>Q1105/(O1105^2)</f>
        <v>29.591355493055577</v>
      </c>
      <c r="T1105" s="134">
        <f>IF(AND($R1105&gt;=35,$R1105&lt;40),1,0)</f>
        <v>0</v>
      </c>
      <c r="U1105" s="134">
        <f>IF($R1105&gt;40,1,0)</f>
        <v>0</v>
      </c>
      <c r="V1105" s="134">
        <f>E1105+T1105+U1105</f>
        <v>0</v>
      </c>
    </row>
    <row r="1106" spans="1:22" x14ac:dyDescent="0.2">
      <c r="A1106" s="128">
        <v>10894</v>
      </c>
      <c r="B1106" s="129">
        <v>25</v>
      </c>
      <c r="C1106" s="129">
        <v>0</v>
      </c>
      <c r="D1106" s="129">
        <v>0</v>
      </c>
      <c r="E1106" s="129">
        <f>IF(AND($R1106&gt;=30,$R1106&lt;35),1,0)</f>
        <v>0</v>
      </c>
      <c r="F1106" s="132">
        <v>2137.6600000000003</v>
      </c>
      <c r="G1106" s="32"/>
      <c r="H1106" s="32"/>
      <c r="I1106" s="129">
        <v>1</v>
      </c>
      <c r="J1106" s="130">
        <v>0</v>
      </c>
      <c r="K1106" s="130">
        <v>0</v>
      </c>
      <c r="L1106" s="130">
        <v>1</v>
      </c>
      <c r="N1106" s="129">
        <v>165.6</v>
      </c>
      <c r="O1106" s="129">
        <f t="shared" si="34"/>
        <v>1.6559999999999999</v>
      </c>
      <c r="P1106" s="129">
        <v>132</v>
      </c>
      <c r="Q1106" s="129">
        <f t="shared" si="35"/>
        <v>59.874192840000006</v>
      </c>
      <c r="R1106" s="131">
        <f>Q1106/(O1106^2)</f>
        <v>21.833281129664641</v>
      </c>
      <c r="T1106" s="129">
        <f>IF(AND($R1106&gt;=35,$R1106&lt;40),1,0)</f>
        <v>0</v>
      </c>
      <c r="U1106" s="129">
        <f>IF($R1106&gt;40,1,0)</f>
        <v>0</v>
      </c>
      <c r="V1106" s="129">
        <f>E1106+T1106+U1106</f>
        <v>0</v>
      </c>
    </row>
    <row r="1107" spans="1:22" x14ac:dyDescent="0.2">
      <c r="A1107" s="133">
        <v>10895</v>
      </c>
      <c r="B1107" s="134">
        <v>18</v>
      </c>
      <c r="C1107" s="134">
        <v>0</v>
      </c>
      <c r="D1107" s="134">
        <v>2</v>
      </c>
      <c r="E1107" s="134">
        <f>IF(AND($R1107&gt;=30,$R1107&lt;35),1,0)</f>
        <v>0</v>
      </c>
      <c r="F1107" s="137">
        <v>2304.0100000000002</v>
      </c>
      <c r="G1107" s="32"/>
      <c r="H1107" s="32"/>
      <c r="I1107" s="134">
        <v>1</v>
      </c>
      <c r="J1107" s="135">
        <v>0</v>
      </c>
      <c r="K1107" s="135">
        <v>0</v>
      </c>
      <c r="L1107" s="135">
        <v>1</v>
      </c>
      <c r="N1107" s="134">
        <v>169</v>
      </c>
      <c r="O1107" s="134">
        <f t="shared" si="34"/>
        <v>1.69</v>
      </c>
      <c r="P1107" s="134">
        <v>156.69999999999999</v>
      </c>
      <c r="Q1107" s="134">
        <f t="shared" si="35"/>
        <v>71.077924378999995</v>
      </c>
      <c r="R1107" s="136">
        <f>Q1107/(O1107^2)</f>
        <v>24.886357052974336</v>
      </c>
      <c r="T1107" s="134">
        <f>IF(AND($R1107&gt;=35,$R1107&lt;40),1,0)</f>
        <v>0</v>
      </c>
      <c r="U1107" s="134">
        <f>IF($R1107&gt;40,1,0)</f>
        <v>0</v>
      </c>
      <c r="V1107" s="134">
        <f>E1107+T1107+U1107</f>
        <v>0</v>
      </c>
    </row>
    <row r="1108" spans="1:22" x14ac:dyDescent="0.2">
      <c r="A1108" s="128">
        <v>10898</v>
      </c>
      <c r="B1108" s="129">
        <v>53</v>
      </c>
      <c r="C1108" s="129">
        <v>0</v>
      </c>
      <c r="D1108" s="129">
        <v>0</v>
      </c>
      <c r="E1108" s="129">
        <f>IF(AND($R1108&gt;=30,$R1108&lt;35),1,0)</f>
        <v>0</v>
      </c>
      <c r="F1108" s="132">
        <v>27346.05</v>
      </c>
      <c r="G1108" s="32"/>
      <c r="H1108" s="32"/>
      <c r="I1108" s="129">
        <v>1</v>
      </c>
      <c r="J1108" s="130">
        <v>0</v>
      </c>
      <c r="K1108" s="130">
        <v>0</v>
      </c>
      <c r="L1108" s="130">
        <v>1</v>
      </c>
      <c r="N1108" s="129">
        <v>152.29999999999998</v>
      </c>
      <c r="O1108" s="129">
        <f t="shared" si="34"/>
        <v>1.5229999999999999</v>
      </c>
      <c r="P1108" s="129">
        <v>179.9</v>
      </c>
      <c r="Q1108" s="129">
        <f t="shared" si="35"/>
        <v>81.601267363000005</v>
      </c>
      <c r="R1108" s="131">
        <f>Q1108/(O1108^2)</f>
        <v>35.180102237566338</v>
      </c>
      <c r="T1108" s="129">
        <f>IF(AND($R1108&gt;=35,$R1108&lt;40),1,0)</f>
        <v>1</v>
      </c>
      <c r="U1108" s="129">
        <f>IF($R1108&gt;40,1,0)</f>
        <v>0</v>
      </c>
      <c r="V1108" s="129">
        <f>E1108+T1108+U1108</f>
        <v>1</v>
      </c>
    </row>
    <row r="1109" spans="1:22" x14ac:dyDescent="0.2">
      <c r="A1109" s="133">
        <v>10899</v>
      </c>
      <c r="B1109" s="134">
        <v>53</v>
      </c>
      <c r="C1109" s="134">
        <v>1</v>
      </c>
      <c r="D1109" s="134">
        <v>0</v>
      </c>
      <c r="E1109" s="134">
        <f>IF(AND($R1109&gt;=30,$R1109&lt;35),1,0)</f>
        <v>0</v>
      </c>
      <c r="F1109" s="137">
        <v>21195.82</v>
      </c>
      <c r="G1109" s="32"/>
      <c r="H1109" s="32"/>
      <c r="I1109" s="134">
        <v>1</v>
      </c>
      <c r="J1109" s="135">
        <v>0</v>
      </c>
      <c r="K1109" s="135">
        <v>0</v>
      </c>
      <c r="L1109" s="135">
        <v>1</v>
      </c>
      <c r="N1109" s="134">
        <v>178</v>
      </c>
      <c r="O1109" s="134">
        <f t="shared" si="34"/>
        <v>1.78</v>
      </c>
      <c r="P1109" s="134">
        <v>193.7</v>
      </c>
      <c r="Q1109" s="134">
        <f t="shared" si="35"/>
        <v>87.860842069</v>
      </c>
      <c r="R1109" s="136">
        <f>Q1109/(O1109^2)</f>
        <v>27.730350356331272</v>
      </c>
      <c r="T1109" s="134">
        <f>IF(AND($R1109&gt;=35,$R1109&lt;40),1,0)</f>
        <v>0</v>
      </c>
      <c r="U1109" s="134">
        <f>IF($R1109&gt;40,1,0)</f>
        <v>0</v>
      </c>
      <c r="V1109" s="134">
        <f>E1109+T1109+U1109</f>
        <v>0</v>
      </c>
    </row>
    <row r="1110" spans="1:22" x14ac:dyDescent="0.2">
      <c r="A1110" s="128">
        <v>10901</v>
      </c>
      <c r="B1110" s="129">
        <v>35</v>
      </c>
      <c r="C1110" s="129">
        <v>0</v>
      </c>
      <c r="D1110" s="129">
        <v>1</v>
      </c>
      <c r="E1110" s="129">
        <f>IF(AND($R1110&gt;=30,$R1110&lt;35),1,0)</f>
        <v>0</v>
      </c>
      <c r="F1110" s="132">
        <v>4751.07</v>
      </c>
      <c r="G1110" s="32"/>
      <c r="H1110" s="32"/>
      <c r="I1110" s="129">
        <v>1</v>
      </c>
      <c r="J1110" s="130">
        <v>0</v>
      </c>
      <c r="K1110" s="130">
        <v>1</v>
      </c>
      <c r="L1110" s="130">
        <v>0</v>
      </c>
      <c r="N1110" s="129">
        <v>181.1</v>
      </c>
      <c r="O1110" s="129">
        <f t="shared" si="34"/>
        <v>1.8109999999999999</v>
      </c>
      <c r="P1110" s="129">
        <v>190.79999999999998</v>
      </c>
      <c r="Q1110" s="129">
        <f t="shared" si="35"/>
        <v>86.545424195999999</v>
      </c>
      <c r="R1110" s="131">
        <f>Q1110/(O1110^2)</f>
        <v>26.388044652578682</v>
      </c>
      <c r="T1110" s="129">
        <f>IF(AND($R1110&gt;=35,$R1110&lt;40),1,0)</f>
        <v>0</v>
      </c>
      <c r="U1110" s="129">
        <f>IF($R1110&gt;40,1,0)</f>
        <v>0</v>
      </c>
      <c r="V1110" s="129">
        <f>E1110+T1110+U1110</f>
        <v>0</v>
      </c>
    </row>
    <row r="1111" spans="1:22" x14ac:dyDescent="0.2">
      <c r="A1111" s="133">
        <v>10902</v>
      </c>
      <c r="B1111" s="134">
        <v>45</v>
      </c>
      <c r="C1111" s="134">
        <v>0</v>
      </c>
      <c r="D1111" s="134">
        <v>1</v>
      </c>
      <c r="E1111" s="134">
        <f>IF(AND($R1111&gt;=30,$R1111&lt;35),1,0)</f>
        <v>1</v>
      </c>
      <c r="F1111" s="137">
        <v>7445.92</v>
      </c>
      <c r="G1111" s="32"/>
      <c r="H1111" s="32"/>
      <c r="I1111" s="134">
        <v>1</v>
      </c>
      <c r="J1111" s="135">
        <v>0</v>
      </c>
      <c r="K1111" s="135">
        <v>1</v>
      </c>
      <c r="L1111" s="135">
        <v>0</v>
      </c>
      <c r="N1111" s="134">
        <v>158.9</v>
      </c>
      <c r="O1111" s="134">
        <f t="shared" si="34"/>
        <v>1.589</v>
      </c>
      <c r="P1111" s="134">
        <v>188.6</v>
      </c>
      <c r="Q1111" s="134">
        <f t="shared" si="35"/>
        <v>85.547520981999995</v>
      </c>
      <c r="R1111" s="136">
        <f>Q1111/(O1111^2)</f>
        <v>33.881266377047041</v>
      </c>
      <c r="T1111" s="134">
        <f>IF(AND($R1111&gt;=35,$R1111&lt;40),1,0)</f>
        <v>0</v>
      </c>
      <c r="U1111" s="134">
        <f>IF($R1111&gt;40,1,0)</f>
        <v>0</v>
      </c>
      <c r="V1111" s="134">
        <f>E1111+T1111+U1111</f>
        <v>1</v>
      </c>
    </row>
    <row r="1112" spans="1:22" x14ac:dyDescent="0.2">
      <c r="A1112" s="128">
        <v>10905</v>
      </c>
      <c r="B1112" s="129">
        <v>62</v>
      </c>
      <c r="C1112" s="129">
        <v>0</v>
      </c>
      <c r="D1112" s="129">
        <v>0</v>
      </c>
      <c r="E1112" s="129">
        <f>IF(AND($R1112&gt;=30,$R1112&lt;35),1,0)</f>
        <v>1</v>
      </c>
      <c r="F1112" s="132">
        <v>12981.35</v>
      </c>
      <c r="G1112" s="32"/>
      <c r="H1112" s="32"/>
      <c r="I1112" s="129">
        <v>1</v>
      </c>
      <c r="J1112" s="130">
        <v>0</v>
      </c>
      <c r="K1112" s="130">
        <v>0</v>
      </c>
      <c r="L1112" s="130">
        <v>1</v>
      </c>
      <c r="N1112" s="129">
        <v>173.9</v>
      </c>
      <c r="O1112" s="129">
        <f t="shared" si="34"/>
        <v>1.7390000000000001</v>
      </c>
      <c r="P1112" s="129">
        <v>202.5</v>
      </c>
      <c r="Q1112" s="129">
        <f t="shared" si="35"/>
        <v>91.852454925000004</v>
      </c>
      <c r="R1112" s="131">
        <f>Q1112/(O1112^2)</f>
        <v>30.373273729787925</v>
      </c>
      <c r="T1112" s="129">
        <f>IF(AND($R1112&gt;=35,$R1112&lt;40),1,0)</f>
        <v>0</v>
      </c>
      <c r="U1112" s="129">
        <f>IF($R1112&gt;40,1,0)</f>
        <v>0</v>
      </c>
      <c r="V1112" s="129">
        <f>E1112+T1112+U1112</f>
        <v>1</v>
      </c>
    </row>
    <row r="1113" spans="1:22" x14ac:dyDescent="0.2">
      <c r="A1113" s="133">
        <v>10906</v>
      </c>
      <c r="B1113" s="134">
        <v>22</v>
      </c>
      <c r="C1113" s="134">
        <v>1</v>
      </c>
      <c r="D1113" s="134">
        <v>1</v>
      </c>
      <c r="E1113" s="134">
        <f>IF(AND($R1113&gt;=30,$R1113&lt;35),1,0)</f>
        <v>0</v>
      </c>
      <c r="F1113" s="137">
        <v>44501.4</v>
      </c>
      <c r="G1113" s="32"/>
      <c r="H1113" s="32"/>
      <c r="I1113" s="134">
        <v>1</v>
      </c>
      <c r="J1113" s="135">
        <v>0</v>
      </c>
      <c r="K1113" s="135">
        <v>0</v>
      </c>
      <c r="L1113" s="135">
        <v>1</v>
      </c>
      <c r="N1113" s="134">
        <v>172.9</v>
      </c>
      <c r="O1113" s="134">
        <f t="shared" si="34"/>
        <v>1.7290000000000001</v>
      </c>
      <c r="P1113" s="134">
        <v>237</v>
      </c>
      <c r="Q1113" s="134">
        <f t="shared" si="35"/>
        <v>107.50139169000001</v>
      </c>
      <c r="R1113" s="136">
        <f>Q1113/(O1113^2)</f>
        <v>35.960365730583078</v>
      </c>
      <c r="T1113" s="134">
        <f>IF(AND($R1113&gt;=35,$R1113&lt;40),1,0)</f>
        <v>1</v>
      </c>
      <c r="U1113" s="134">
        <f>IF($R1113&gt;40,1,0)</f>
        <v>0</v>
      </c>
      <c r="V1113" s="134">
        <f>E1113+T1113+U1113</f>
        <v>1</v>
      </c>
    </row>
    <row r="1114" spans="1:22" x14ac:dyDescent="0.2">
      <c r="A1114" s="128">
        <v>10907</v>
      </c>
      <c r="B1114" s="129">
        <v>56</v>
      </c>
      <c r="C1114" s="129">
        <v>1</v>
      </c>
      <c r="D1114" s="129">
        <v>0</v>
      </c>
      <c r="E1114" s="129">
        <f>IF(AND($R1114&gt;=30,$R1114&lt;35),1,0)</f>
        <v>0</v>
      </c>
      <c r="F1114" s="132">
        <v>43921.19</v>
      </c>
      <c r="G1114" s="32"/>
      <c r="H1114" s="32"/>
      <c r="I1114" s="129">
        <v>1</v>
      </c>
      <c r="J1114" s="130">
        <v>0</v>
      </c>
      <c r="K1114" s="130">
        <v>0</v>
      </c>
      <c r="L1114" s="130">
        <v>0</v>
      </c>
      <c r="N1114" s="129">
        <v>172.79999999999998</v>
      </c>
      <c r="O1114" s="129">
        <f t="shared" si="34"/>
        <v>1.7279999999999998</v>
      </c>
      <c r="P1114" s="129">
        <v>287.40000000000003</v>
      </c>
      <c r="Q1114" s="129">
        <f t="shared" si="35"/>
        <v>130.36244713800002</v>
      </c>
      <c r="R1114" s="131">
        <f>Q1114/(O1114^2)</f>
        <v>43.658119781619746</v>
      </c>
      <c r="T1114" s="129">
        <f>IF(AND($R1114&gt;=35,$R1114&lt;40),1,0)</f>
        <v>0</v>
      </c>
      <c r="U1114" s="129">
        <f>IF($R1114&gt;40,1,0)</f>
        <v>1</v>
      </c>
      <c r="V1114" s="129">
        <f>E1114+T1114+U1114</f>
        <v>1</v>
      </c>
    </row>
    <row r="1115" spans="1:22" x14ac:dyDescent="0.2">
      <c r="A1115" s="133">
        <v>10908</v>
      </c>
      <c r="B1115" s="134">
        <v>42</v>
      </c>
      <c r="C1115" s="134">
        <v>1</v>
      </c>
      <c r="D1115" s="134">
        <v>0</v>
      </c>
      <c r="E1115" s="134">
        <f>IF(AND($R1115&gt;=30,$R1115&lt;35),1,0)</f>
        <v>1</v>
      </c>
      <c r="F1115" s="137">
        <v>19515.55</v>
      </c>
      <c r="G1115" s="32"/>
      <c r="H1115" s="32"/>
      <c r="I1115" s="134">
        <v>1</v>
      </c>
      <c r="J1115" s="135">
        <v>0</v>
      </c>
      <c r="K1115" s="135">
        <v>0</v>
      </c>
      <c r="L1115" s="135">
        <v>1</v>
      </c>
      <c r="N1115" s="134">
        <v>169.5</v>
      </c>
      <c r="O1115" s="134">
        <f t="shared" si="34"/>
        <v>1.6950000000000001</v>
      </c>
      <c r="P1115" s="134">
        <v>196.7</v>
      </c>
      <c r="Q1115" s="134">
        <f t="shared" si="35"/>
        <v>89.221619179000001</v>
      </c>
      <c r="R1115" s="136">
        <f>Q1115/(O1115^2)</f>
        <v>31.054940064566093</v>
      </c>
      <c r="T1115" s="134">
        <f>IF(AND($R1115&gt;=35,$R1115&lt;40),1,0)</f>
        <v>0</v>
      </c>
      <c r="U1115" s="134">
        <f>IF($R1115&gt;40,1,0)</f>
        <v>0</v>
      </c>
      <c r="V1115" s="134">
        <f>E1115+T1115+U1115</f>
        <v>1</v>
      </c>
    </row>
    <row r="1116" spans="1:22" x14ac:dyDescent="0.2">
      <c r="A1116" s="128">
        <v>10909</v>
      </c>
      <c r="B1116" s="129">
        <v>59</v>
      </c>
      <c r="C1116" s="129">
        <v>0</v>
      </c>
      <c r="D1116" s="129">
        <v>1</v>
      </c>
      <c r="E1116" s="129">
        <f>IF(AND($R1116&gt;=30,$R1116&lt;35),1,0)</f>
        <v>0</v>
      </c>
      <c r="F1116" s="132">
        <v>12347.18</v>
      </c>
      <c r="G1116" s="32"/>
      <c r="H1116" s="32"/>
      <c r="I1116" s="129">
        <v>1</v>
      </c>
      <c r="J1116" s="130">
        <v>0</v>
      </c>
      <c r="K1116" s="130">
        <v>1</v>
      </c>
      <c r="L1116" s="130">
        <v>0</v>
      </c>
      <c r="N1116" s="129">
        <v>184.6</v>
      </c>
      <c r="O1116" s="129">
        <f t="shared" si="34"/>
        <v>1.8459999999999999</v>
      </c>
      <c r="P1116" s="129">
        <v>302.20000000000005</v>
      </c>
      <c r="Q1116" s="129">
        <f t="shared" si="35"/>
        <v>137.07561421400004</v>
      </c>
      <c r="R1116" s="131">
        <f>Q1116/(O1116^2)</f>
        <v>40.225069874954386</v>
      </c>
      <c r="T1116" s="129">
        <f>IF(AND($R1116&gt;=35,$R1116&lt;40),1,0)</f>
        <v>0</v>
      </c>
      <c r="U1116" s="129">
        <f>IF($R1116&gt;40,1,0)</f>
        <v>1</v>
      </c>
      <c r="V1116" s="129">
        <f>E1116+T1116+U1116</f>
        <v>1</v>
      </c>
    </row>
    <row r="1117" spans="1:22" x14ac:dyDescent="0.2">
      <c r="A1117" s="133">
        <v>10910</v>
      </c>
      <c r="B1117" s="134">
        <v>25</v>
      </c>
      <c r="C1117" s="134">
        <v>0</v>
      </c>
      <c r="D1117" s="134">
        <v>0</v>
      </c>
      <c r="E1117" s="134">
        <f>IF(AND($R1117&gt;=30,$R1117&lt;35),1,0)</f>
        <v>0</v>
      </c>
      <c r="F1117" s="137">
        <v>2727.4</v>
      </c>
      <c r="G1117" s="32"/>
      <c r="H1117" s="32"/>
      <c r="I1117" s="134">
        <v>1</v>
      </c>
      <c r="J1117" s="135">
        <v>1</v>
      </c>
      <c r="K1117" s="135">
        <v>0</v>
      </c>
      <c r="L1117" s="135">
        <v>0</v>
      </c>
      <c r="N1117" s="134">
        <v>172.1</v>
      </c>
      <c r="O1117" s="134">
        <f t="shared" si="34"/>
        <v>1.7209999999999999</v>
      </c>
      <c r="P1117" s="134">
        <v>152.5</v>
      </c>
      <c r="Q1117" s="134">
        <f t="shared" si="35"/>
        <v>69.172836425</v>
      </c>
      <c r="R1117" s="136">
        <f>Q1117/(O1117^2)</f>
        <v>23.354675833375257</v>
      </c>
      <c r="T1117" s="134">
        <f>IF(AND($R1117&gt;=35,$R1117&lt;40),1,0)</f>
        <v>0</v>
      </c>
      <c r="U1117" s="134">
        <f>IF($R1117&gt;40,1,0)</f>
        <v>0</v>
      </c>
      <c r="V1117" s="134">
        <f>E1117+T1117+U1117</f>
        <v>0</v>
      </c>
    </row>
    <row r="1118" spans="1:22" x14ac:dyDescent="0.2">
      <c r="A1118" s="128">
        <v>10911</v>
      </c>
      <c r="B1118" s="129">
        <v>44</v>
      </c>
      <c r="C1118" s="129">
        <v>0</v>
      </c>
      <c r="D1118" s="129">
        <v>0</v>
      </c>
      <c r="E1118" s="129">
        <f>IF(AND($R1118&gt;=30,$R1118&lt;35),1,0)</f>
        <v>1</v>
      </c>
      <c r="F1118" s="132">
        <v>6948.71</v>
      </c>
      <c r="G1118" s="32"/>
      <c r="H1118" s="32"/>
      <c r="I1118" s="129">
        <v>1</v>
      </c>
      <c r="J1118" s="130">
        <v>0</v>
      </c>
      <c r="K1118" s="130">
        <v>0</v>
      </c>
      <c r="L1118" s="130">
        <v>0</v>
      </c>
      <c r="N1118" s="129">
        <v>160.29999999999998</v>
      </c>
      <c r="O1118" s="129">
        <f t="shared" si="34"/>
        <v>1.6029999999999998</v>
      </c>
      <c r="P1118" s="129">
        <v>193.7</v>
      </c>
      <c r="Q1118" s="129">
        <f t="shared" si="35"/>
        <v>87.860842069</v>
      </c>
      <c r="R1118" s="131">
        <f>Q1118/(O1118^2)</f>
        <v>34.192300100521138</v>
      </c>
      <c r="T1118" s="129">
        <f>IF(AND($R1118&gt;=35,$R1118&lt;40),1,0)</f>
        <v>0</v>
      </c>
      <c r="U1118" s="129">
        <f>IF($R1118&gt;40,1,0)</f>
        <v>0</v>
      </c>
      <c r="V1118" s="129">
        <f>E1118+T1118+U1118</f>
        <v>1</v>
      </c>
    </row>
    <row r="1119" spans="1:22" x14ac:dyDescent="0.2">
      <c r="A1119" s="133">
        <v>10912</v>
      </c>
      <c r="B1119" s="134">
        <v>28</v>
      </c>
      <c r="C1119" s="134">
        <v>0</v>
      </c>
      <c r="D1119" s="134">
        <v>2</v>
      </c>
      <c r="E1119" s="134">
        <f>IF(AND($R1119&gt;=30,$R1119&lt;35),1,0)</f>
        <v>1</v>
      </c>
      <c r="F1119" s="137">
        <v>4435.1000000000004</v>
      </c>
      <c r="G1119" s="32"/>
      <c r="H1119" s="32"/>
      <c r="I1119" s="134">
        <v>1</v>
      </c>
      <c r="J1119" s="135">
        <v>1</v>
      </c>
      <c r="K1119" s="135">
        <v>0</v>
      </c>
      <c r="L1119" s="135">
        <v>0</v>
      </c>
      <c r="N1119" s="134">
        <v>162.1</v>
      </c>
      <c r="O1119" s="134">
        <f t="shared" si="34"/>
        <v>1.621</v>
      </c>
      <c r="P1119" s="134">
        <v>187.6</v>
      </c>
      <c r="Q1119" s="134">
        <f t="shared" si="35"/>
        <v>85.093928611999999</v>
      </c>
      <c r="R1119" s="136">
        <f>Q1119/(O1119^2)</f>
        <v>32.384153167042221</v>
      </c>
      <c r="T1119" s="134">
        <f>IF(AND($R1119&gt;=35,$R1119&lt;40),1,0)</f>
        <v>0</v>
      </c>
      <c r="U1119" s="134">
        <f>IF($R1119&gt;40,1,0)</f>
        <v>0</v>
      </c>
      <c r="V1119" s="134">
        <f>E1119+T1119+U1119</f>
        <v>1</v>
      </c>
    </row>
    <row r="1120" spans="1:22" x14ac:dyDescent="0.2">
      <c r="A1120" s="128">
        <v>10914</v>
      </c>
      <c r="B1120" s="129">
        <v>54</v>
      </c>
      <c r="C1120" s="129">
        <v>0</v>
      </c>
      <c r="D1120" s="129">
        <v>2</v>
      </c>
      <c r="E1120" s="129">
        <f>IF(AND($R1120&gt;=30,$R1120&lt;35),1,0)</f>
        <v>0</v>
      </c>
      <c r="F1120" s="132">
        <v>11013.72</v>
      </c>
      <c r="G1120" s="32"/>
      <c r="H1120" s="32"/>
      <c r="I1120" s="129">
        <v>1</v>
      </c>
      <c r="J1120" s="130">
        <v>0</v>
      </c>
      <c r="K1120" s="130">
        <v>0</v>
      </c>
      <c r="L1120" s="130">
        <v>1</v>
      </c>
      <c r="N1120" s="129">
        <v>159.19999999999999</v>
      </c>
      <c r="O1120" s="129">
        <f t="shared" si="34"/>
        <v>1.5919999999999999</v>
      </c>
      <c r="P1120" s="129">
        <v>200.6</v>
      </c>
      <c r="Q1120" s="129">
        <f t="shared" si="35"/>
        <v>90.990629421999998</v>
      </c>
      <c r="R1120" s="131">
        <f>Q1120/(O1120^2)</f>
        <v>35.901330388594992</v>
      </c>
      <c r="T1120" s="129">
        <f>IF(AND($R1120&gt;=35,$R1120&lt;40),1,0)</f>
        <v>1</v>
      </c>
      <c r="U1120" s="129">
        <f>IF($R1120&gt;40,1,0)</f>
        <v>0</v>
      </c>
      <c r="V1120" s="129">
        <f>E1120+T1120+U1120</f>
        <v>1</v>
      </c>
    </row>
    <row r="1121" spans="1:22" x14ac:dyDescent="0.2">
      <c r="A1121" s="133">
        <v>10915</v>
      </c>
      <c r="B1121" s="134">
        <v>50</v>
      </c>
      <c r="C1121" s="134">
        <v>1</v>
      </c>
      <c r="D1121" s="134">
        <v>0</v>
      </c>
      <c r="E1121" s="134">
        <f>IF(AND($R1121&gt;=30,$R1121&lt;35),1,0)</f>
        <v>1</v>
      </c>
      <c r="F1121" s="137">
        <v>41097.170000000006</v>
      </c>
      <c r="G1121" s="32"/>
      <c r="H1121" s="32"/>
      <c r="I1121" s="134">
        <v>1</v>
      </c>
      <c r="J1121" s="135">
        <v>1</v>
      </c>
      <c r="K1121" s="135">
        <v>0</v>
      </c>
      <c r="L1121" s="135">
        <v>0</v>
      </c>
      <c r="N1121" s="134">
        <v>179.2</v>
      </c>
      <c r="O1121" s="134">
        <f t="shared" si="34"/>
        <v>1.7919999999999998</v>
      </c>
      <c r="P1121" s="134">
        <v>213.79999999999998</v>
      </c>
      <c r="Q1121" s="134">
        <f t="shared" si="35"/>
        <v>96.978048705999996</v>
      </c>
      <c r="R1121" s="136">
        <f>Q1121/(O1121^2)</f>
        <v>30.199338548932761</v>
      </c>
      <c r="T1121" s="134">
        <f>IF(AND($R1121&gt;=35,$R1121&lt;40),1,0)</f>
        <v>0</v>
      </c>
      <c r="U1121" s="134">
        <f>IF($R1121&gt;40,1,0)</f>
        <v>0</v>
      </c>
      <c r="V1121" s="134">
        <f>E1121+T1121+U1121</f>
        <v>1</v>
      </c>
    </row>
    <row r="1122" spans="1:22" x14ac:dyDescent="0.2">
      <c r="A1122" s="128">
        <v>10919</v>
      </c>
      <c r="B1122" s="129">
        <v>31</v>
      </c>
      <c r="C1122" s="129">
        <v>0</v>
      </c>
      <c r="D1122" s="129">
        <v>1</v>
      </c>
      <c r="E1122" s="129">
        <f>IF(AND($R1122&gt;=30,$R1122&lt;35),1,0)</f>
        <v>1</v>
      </c>
      <c r="F1122" s="132">
        <v>3875.7400000000002</v>
      </c>
      <c r="G1122" s="32"/>
      <c r="H1122" s="32"/>
      <c r="I1122" s="129">
        <v>1</v>
      </c>
      <c r="J1122" s="130">
        <v>0</v>
      </c>
      <c r="K1122" s="130">
        <v>0</v>
      </c>
      <c r="L1122" s="130">
        <v>1</v>
      </c>
      <c r="N1122" s="129">
        <v>183.5</v>
      </c>
      <c r="O1122" s="129">
        <f t="shared" si="34"/>
        <v>1.835</v>
      </c>
      <c r="P1122" s="129">
        <v>238.29999999999998</v>
      </c>
      <c r="Q1122" s="129">
        <f t="shared" si="35"/>
        <v>108.091061771</v>
      </c>
      <c r="R1122" s="131">
        <f>Q1122/(O1122^2)</f>
        <v>32.100932302118217</v>
      </c>
      <c r="T1122" s="129">
        <f>IF(AND($R1122&gt;=35,$R1122&lt;40),1,0)</f>
        <v>0</v>
      </c>
      <c r="U1122" s="129">
        <f>IF($R1122&gt;40,1,0)</f>
        <v>0</v>
      </c>
      <c r="V1122" s="129">
        <f>E1122+T1122+U1122</f>
        <v>1</v>
      </c>
    </row>
    <row r="1123" spans="1:22" x14ac:dyDescent="0.2">
      <c r="A1123" s="133">
        <v>10920</v>
      </c>
      <c r="B1123" s="134">
        <v>45</v>
      </c>
      <c r="C1123" s="134">
        <v>0</v>
      </c>
      <c r="D1123" s="134">
        <v>0</v>
      </c>
      <c r="E1123" s="134">
        <f>IF(AND($R1123&gt;=30,$R1123&lt;35),1,0)</f>
        <v>1</v>
      </c>
      <c r="F1123" s="137">
        <v>7448.41</v>
      </c>
      <c r="G1123" s="32"/>
      <c r="H1123" s="32"/>
      <c r="I1123" s="134">
        <v>1</v>
      </c>
      <c r="J1123" s="135">
        <v>1</v>
      </c>
      <c r="K1123" s="135">
        <v>0</v>
      </c>
      <c r="L1123" s="135">
        <v>0</v>
      </c>
      <c r="N1123" s="134">
        <v>168.7</v>
      </c>
      <c r="O1123" s="134">
        <f t="shared" si="34"/>
        <v>1.6869999999999998</v>
      </c>
      <c r="P1123" s="134">
        <v>218</v>
      </c>
      <c r="Q1123" s="134">
        <f t="shared" si="35"/>
        <v>98.883136660000005</v>
      </c>
      <c r="R1123" s="136">
        <f>Q1123/(O1123^2)</f>
        <v>34.744980236959726</v>
      </c>
      <c r="T1123" s="134">
        <f>IF(AND($R1123&gt;=35,$R1123&lt;40),1,0)</f>
        <v>0</v>
      </c>
      <c r="U1123" s="134">
        <f>IF($R1123&gt;40,1,0)</f>
        <v>0</v>
      </c>
      <c r="V1123" s="134">
        <f>E1123+T1123+U1123</f>
        <v>1</v>
      </c>
    </row>
    <row r="1124" spans="1:22" x14ac:dyDescent="0.2">
      <c r="A1124" s="128">
        <v>10922</v>
      </c>
      <c r="B1124" s="129">
        <v>44</v>
      </c>
      <c r="C1124" s="129">
        <v>0</v>
      </c>
      <c r="D1124" s="129">
        <v>2</v>
      </c>
      <c r="E1124" s="129">
        <f>IF(AND($R1124&gt;=30,$R1124&lt;35),1,0)</f>
        <v>1</v>
      </c>
      <c r="F1124" s="132">
        <v>7726.8600000000006</v>
      </c>
      <c r="G1124" s="32"/>
      <c r="H1124" s="32"/>
      <c r="I1124" s="129">
        <v>1</v>
      </c>
      <c r="J1124" s="130">
        <v>0</v>
      </c>
      <c r="K1124" s="130">
        <v>1</v>
      </c>
      <c r="L1124" s="130">
        <v>0</v>
      </c>
      <c r="N1124" s="129">
        <v>189.4</v>
      </c>
      <c r="O1124" s="129">
        <f t="shared" si="34"/>
        <v>1.8940000000000001</v>
      </c>
      <c r="P1124" s="129">
        <v>245.5</v>
      </c>
      <c r="Q1124" s="129">
        <f t="shared" si="35"/>
        <v>111.35692683500001</v>
      </c>
      <c r="R1124" s="131">
        <f>Q1124/(O1124^2)</f>
        <v>31.042542736245956</v>
      </c>
      <c r="T1124" s="129">
        <f>IF(AND($R1124&gt;=35,$R1124&lt;40),1,0)</f>
        <v>0</v>
      </c>
      <c r="U1124" s="129">
        <f>IF($R1124&gt;40,1,0)</f>
        <v>0</v>
      </c>
      <c r="V1124" s="129">
        <f>E1124+T1124+U1124</f>
        <v>1</v>
      </c>
    </row>
    <row r="1125" spans="1:22" x14ac:dyDescent="0.2">
      <c r="A1125" s="133">
        <v>10923</v>
      </c>
      <c r="B1125" s="134">
        <v>29</v>
      </c>
      <c r="C1125" s="134">
        <v>0</v>
      </c>
      <c r="D1125" s="134">
        <v>2</v>
      </c>
      <c r="E1125" s="134">
        <f>IF(AND($R1125&gt;=30,$R1125&lt;35),1,0)</f>
        <v>0</v>
      </c>
      <c r="F1125" s="137">
        <v>19442.359999999997</v>
      </c>
      <c r="G1125" s="32"/>
      <c r="H1125" s="32"/>
      <c r="I1125" s="134">
        <v>1</v>
      </c>
      <c r="J1125" s="135">
        <v>0</v>
      </c>
      <c r="K1125" s="135">
        <v>0</v>
      </c>
      <c r="L1125" s="135">
        <v>0</v>
      </c>
      <c r="N1125" s="134">
        <v>163.4</v>
      </c>
      <c r="O1125" s="134">
        <f t="shared" si="34"/>
        <v>1.6340000000000001</v>
      </c>
      <c r="P1125" s="134">
        <v>168.79999999999998</v>
      </c>
      <c r="Q1125" s="134">
        <f t="shared" si="35"/>
        <v>76.566392055999998</v>
      </c>
      <c r="R1125" s="136">
        <f>Q1125/(O1125^2)</f>
        <v>28.677023912004536</v>
      </c>
      <c r="T1125" s="134">
        <f>IF(AND($R1125&gt;=35,$R1125&lt;40),1,0)</f>
        <v>0</v>
      </c>
      <c r="U1125" s="134">
        <f>IF($R1125&gt;40,1,0)</f>
        <v>0</v>
      </c>
      <c r="V1125" s="134">
        <f>E1125+T1125+U1125</f>
        <v>0</v>
      </c>
    </row>
    <row r="1126" spans="1:22" x14ac:dyDescent="0.2">
      <c r="A1126" s="128">
        <v>10924</v>
      </c>
      <c r="B1126" s="129">
        <v>18</v>
      </c>
      <c r="C1126" s="129">
        <v>0</v>
      </c>
      <c r="D1126" s="129">
        <v>0</v>
      </c>
      <c r="E1126" s="129">
        <f>IF(AND($R1126&gt;=30,$R1126&lt;35),1,0)</f>
        <v>1</v>
      </c>
      <c r="F1126" s="132">
        <v>1146.8</v>
      </c>
      <c r="G1126" s="32"/>
      <c r="H1126" s="32"/>
      <c r="I1126" s="129">
        <v>1</v>
      </c>
      <c r="J1126" s="130">
        <v>0</v>
      </c>
      <c r="K1126" s="130">
        <v>0</v>
      </c>
      <c r="L1126" s="130">
        <v>1</v>
      </c>
      <c r="N1126" s="129">
        <v>190.4</v>
      </c>
      <c r="O1126" s="129">
        <f t="shared" si="34"/>
        <v>1.9040000000000001</v>
      </c>
      <c r="P1126" s="129">
        <v>272.40000000000003</v>
      </c>
      <c r="Q1126" s="129">
        <f t="shared" si="35"/>
        <v>123.55856158800002</v>
      </c>
      <c r="R1126" s="131">
        <f>Q1126/(O1126^2)</f>
        <v>34.083089556043006</v>
      </c>
      <c r="T1126" s="129">
        <f>IF(AND($R1126&gt;=35,$R1126&lt;40),1,0)</f>
        <v>0</v>
      </c>
      <c r="U1126" s="129">
        <f>IF($R1126&gt;40,1,0)</f>
        <v>0</v>
      </c>
      <c r="V1126" s="129">
        <f>E1126+T1126+U1126</f>
        <v>1</v>
      </c>
    </row>
    <row r="1127" spans="1:22" x14ac:dyDescent="0.2">
      <c r="A1127" s="133">
        <v>10926</v>
      </c>
      <c r="B1127" s="134">
        <v>50</v>
      </c>
      <c r="C1127" s="134">
        <v>0</v>
      </c>
      <c r="D1127" s="134">
        <v>1</v>
      </c>
      <c r="E1127" s="134">
        <f>IF(AND($R1127&gt;=30,$R1127&lt;35),1,0)</f>
        <v>0</v>
      </c>
      <c r="F1127" s="137">
        <v>9048.0300000000007</v>
      </c>
      <c r="G1127" s="32"/>
      <c r="H1127" s="32"/>
      <c r="I1127" s="134">
        <v>1</v>
      </c>
      <c r="J1127" s="135">
        <v>0</v>
      </c>
      <c r="K1127" s="135">
        <v>0</v>
      </c>
      <c r="L1127" s="135">
        <v>1</v>
      </c>
      <c r="N1127" s="134">
        <v>177.29999999999998</v>
      </c>
      <c r="O1127" s="134">
        <f t="shared" si="34"/>
        <v>1.7729999999999999</v>
      </c>
      <c r="P1127" s="134">
        <v>191.6</v>
      </c>
      <c r="Q1127" s="134">
        <f t="shared" si="35"/>
        <v>86.908298091999995</v>
      </c>
      <c r="R1127" s="136">
        <f>Q1127/(O1127^2)</f>
        <v>27.646730185088163</v>
      </c>
      <c r="T1127" s="134">
        <f>IF(AND($R1127&gt;=35,$R1127&lt;40),1,0)</f>
        <v>0</v>
      </c>
      <c r="U1127" s="134">
        <f>IF($R1127&gt;40,1,0)</f>
        <v>0</v>
      </c>
      <c r="V1127" s="134">
        <f>E1127+T1127+U1127</f>
        <v>0</v>
      </c>
    </row>
    <row r="1128" spans="1:22" x14ac:dyDescent="0.2">
      <c r="A1128" s="128">
        <v>10927</v>
      </c>
      <c r="B1128" s="129">
        <v>21</v>
      </c>
      <c r="C1128" s="129">
        <v>0</v>
      </c>
      <c r="D1128" s="129">
        <v>0</v>
      </c>
      <c r="E1128" s="129">
        <f>IF(AND($R1128&gt;=30,$R1128&lt;35),1,0)</f>
        <v>0</v>
      </c>
      <c r="F1128" s="132">
        <v>1532.47</v>
      </c>
      <c r="G1128" s="32"/>
      <c r="H1128" s="32"/>
      <c r="I1128" s="129">
        <v>1</v>
      </c>
      <c r="J1128" s="130">
        <v>0</v>
      </c>
      <c r="K1128" s="130">
        <v>0</v>
      </c>
      <c r="L1128" s="130">
        <v>1</v>
      </c>
      <c r="N1128" s="129">
        <v>181.7</v>
      </c>
      <c r="O1128" s="129">
        <f t="shared" si="34"/>
        <v>1.8169999999999999</v>
      </c>
      <c r="P1128" s="129">
        <v>185.29999999999998</v>
      </c>
      <c r="Q1128" s="129">
        <f t="shared" si="35"/>
        <v>84.050666160999995</v>
      </c>
      <c r="R1128" s="131">
        <f>Q1128/(O1128^2)</f>
        <v>25.458411692724102</v>
      </c>
      <c r="T1128" s="129">
        <f>IF(AND($R1128&gt;=35,$R1128&lt;40),1,0)</f>
        <v>0</v>
      </c>
      <c r="U1128" s="129">
        <f>IF($R1128&gt;40,1,0)</f>
        <v>0</v>
      </c>
      <c r="V1128" s="129">
        <f>E1128+T1128+U1128</f>
        <v>0</v>
      </c>
    </row>
    <row r="1129" spans="1:22" x14ac:dyDescent="0.2">
      <c r="A1129" s="133">
        <v>10928</v>
      </c>
      <c r="B1129" s="134">
        <v>34</v>
      </c>
      <c r="C1129" s="134">
        <v>0</v>
      </c>
      <c r="D1129" s="134">
        <v>0</v>
      </c>
      <c r="E1129" s="134">
        <f>IF(AND($R1129&gt;=30,$R1129&lt;35),1,0)</f>
        <v>1</v>
      </c>
      <c r="F1129" s="137">
        <v>4518.83</v>
      </c>
      <c r="G1129" s="32"/>
      <c r="H1129" s="32"/>
      <c r="I1129" s="134">
        <v>1</v>
      </c>
      <c r="J1129" s="135">
        <v>1</v>
      </c>
      <c r="K1129" s="135">
        <v>0</v>
      </c>
      <c r="L1129" s="135">
        <v>0</v>
      </c>
      <c r="N1129" s="134">
        <v>163.79999999999998</v>
      </c>
      <c r="O1129" s="134">
        <f t="shared" si="34"/>
        <v>1.6379999999999999</v>
      </c>
      <c r="P1129" s="134">
        <v>180.79999999999998</v>
      </c>
      <c r="Q1129" s="134">
        <f t="shared" si="35"/>
        <v>82.009500496000001</v>
      </c>
      <c r="R1129" s="136">
        <f>Q1129/(O1129^2)</f>
        <v>30.565842563893849</v>
      </c>
      <c r="T1129" s="134">
        <f>IF(AND($R1129&gt;=35,$R1129&lt;40),1,0)</f>
        <v>0</v>
      </c>
      <c r="U1129" s="134">
        <f>IF($R1129&gt;40,1,0)</f>
        <v>0</v>
      </c>
      <c r="V1129" s="134">
        <f>E1129+T1129+U1129</f>
        <v>1</v>
      </c>
    </row>
    <row r="1130" spans="1:22" x14ac:dyDescent="0.2">
      <c r="A1130" s="128">
        <v>10930</v>
      </c>
      <c r="B1130" s="129">
        <v>49</v>
      </c>
      <c r="C1130" s="129">
        <v>0</v>
      </c>
      <c r="D1130" s="129">
        <v>3</v>
      </c>
      <c r="E1130" s="129">
        <f>IF(AND($R1130&gt;=30,$R1130&lt;35),1,0)</f>
        <v>0</v>
      </c>
      <c r="F1130" s="132">
        <v>10269.459999999999</v>
      </c>
      <c r="G1130" s="32"/>
      <c r="H1130" s="32"/>
      <c r="I1130" s="129">
        <v>1</v>
      </c>
      <c r="J1130" s="130">
        <v>0</v>
      </c>
      <c r="K1130" s="130">
        <v>0</v>
      </c>
      <c r="L1130" s="130">
        <v>0</v>
      </c>
      <c r="N1130" s="129">
        <v>163</v>
      </c>
      <c r="O1130" s="129">
        <f t="shared" si="34"/>
        <v>1.63</v>
      </c>
      <c r="P1130" s="129">
        <v>158.6</v>
      </c>
      <c r="Q1130" s="129">
        <f t="shared" si="35"/>
        <v>71.939749882000001</v>
      </c>
      <c r="R1130" s="131">
        <f>Q1130/(O1130^2)</f>
        <v>27.076574158605897</v>
      </c>
      <c r="T1130" s="129">
        <f>IF(AND($R1130&gt;=35,$R1130&lt;40),1,0)</f>
        <v>0</v>
      </c>
      <c r="U1130" s="129">
        <f>IF($R1130&gt;40,1,0)</f>
        <v>0</v>
      </c>
      <c r="V1130" s="129">
        <f>E1130+T1130+U1130</f>
        <v>0</v>
      </c>
    </row>
    <row r="1131" spans="1:22" x14ac:dyDescent="0.2">
      <c r="A1131" s="133">
        <v>10931</v>
      </c>
      <c r="B1131" s="134">
        <v>25</v>
      </c>
      <c r="C1131" s="134">
        <v>0</v>
      </c>
      <c r="D1131" s="134">
        <v>0</v>
      </c>
      <c r="E1131" s="134">
        <f>IF(AND($R1131&gt;=30,$R1131&lt;35),1,0)</f>
        <v>1</v>
      </c>
      <c r="F1131" s="137">
        <v>2721.3300000000004</v>
      </c>
      <c r="G1131" s="32"/>
      <c r="H1131" s="32"/>
      <c r="I1131" s="134">
        <v>1</v>
      </c>
      <c r="J1131" s="135">
        <v>1</v>
      </c>
      <c r="K1131" s="135">
        <v>0</v>
      </c>
      <c r="L1131" s="135">
        <v>0</v>
      </c>
      <c r="N1131" s="134">
        <v>156</v>
      </c>
      <c r="O1131" s="134">
        <f t="shared" si="34"/>
        <v>1.56</v>
      </c>
      <c r="P1131" s="134">
        <v>173.29999999999998</v>
      </c>
      <c r="Q1131" s="134">
        <f t="shared" si="35"/>
        <v>78.607557720999992</v>
      </c>
      <c r="R1131" s="136">
        <f>Q1131/(O1131^2)</f>
        <v>32.300935947156468</v>
      </c>
      <c r="T1131" s="134">
        <f>IF(AND($R1131&gt;=35,$R1131&lt;40),1,0)</f>
        <v>0</v>
      </c>
      <c r="U1131" s="134">
        <f>IF($R1131&gt;40,1,0)</f>
        <v>0</v>
      </c>
      <c r="V1131" s="134">
        <f>E1131+T1131+U1131</f>
        <v>1</v>
      </c>
    </row>
    <row r="1132" spans="1:22" x14ac:dyDescent="0.2">
      <c r="A1132" s="128">
        <v>10932</v>
      </c>
      <c r="B1132" s="129">
        <v>22</v>
      </c>
      <c r="C1132" s="129">
        <v>0</v>
      </c>
      <c r="D1132" s="129">
        <v>3</v>
      </c>
      <c r="E1132" s="129">
        <f>IF(AND($R1132&gt;=30,$R1132&lt;35),1,0)</f>
        <v>0</v>
      </c>
      <c r="F1132" s="132">
        <v>4005.4300000000003</v>
      </c>
      <c r="G1132" s="32"/>
      <c r="H1132" s="32"/>
      <c r="I1132" s="129">
        <v>1</v>
      </c>
      <c r="J1132" s="130">
        <v>1</v>
      </c>
      <c r="K1132" s="130">
        <v>0</v>
      </c>
      <c r="L1132" s="130">
        <v>0</v>
      </c>
      <c r="N1132" s="129">
        <v>172.6</v>
      </c>
      <c r="O1132" s="129">
        <f t="shared" si="34"/>
        <v>1.726</v>
      </c>
      <c r="P1132" s="129">
        <v>144.69999999999999</v>
      </c>
      <c r="Q1132" s="129">
        <f t="shared" si="35"/>
        <v>65.634815938999992</v>
      </c>
      <c r="R1132" s="131">
        <f>Q1132/(O1132^2)</f>
        <v>22.031937399045876</v>
      </c>
      <c r="T1132" s="129">
        <f>IF(AND($R1132&gt;=35,$R1132&lt;40),1,0)</f>
        <v>0</v>
      </c>
      <c r="U1132" s="129">
        <f>IF($R1132&gt;40,1,0)</f>
        <v>0</v>
      </c>
      <c r="V1132" s="129">
        <f>E1132+T1132+U1132</f>
        <v>0</v>
      </c>
    </row>
    <row r="1133" spans="1:22" x14ac:dyDescent="0.2">
      <c r="A1133" s="133">
        <v>10934</v>
      </c>
      <c r="B1133" s="134">
        <v>57</v>
      </c>
      <c r="C1133" s="134">
        <v>0</v>
      </c>
      <c r="D1133" s="134">
        <v>1</v>
      </c>
      <c r="E1133" s="134">
        <f>IF(AND($R1133&gt;=30,$R1133&lt;35),1,0)</f>
        <v>0</v>
      </c>
      <c r="F1133" s="137">
        <v>11576.13</v>
      </c>
      <c r="G1133" s="32"/>
      <c r="H1133" s="32"/>
      <c r="I1133" s="134">
        <v>1</v>
      </c>
      <c r="J1133" s="135">
        <v>0</v>
      </c>
      <c r="K1133" s="135">
        <v>1</v>
      </c>
      <c r="L1133" s="135">
        <v>0</v>
      </c>
      <c r="N1133" s="134">
        <v>163.29999999999998</v>
      </c>
      <c r="O1133" s="134">
        <f t="shared" si="34"/>
        <v>1.6329999999999998</v>
      </c>
      <c r="P1133" s="134">
        <v>125.69999999999999</v>
      </c>
      <c r="Q1133" s="134">
        <f t="shared" si="35"/>
        <v>57.016560908999999</v>
      </c>
      <c r="R1133" s="136">
        <f>Q1133/(O1133^2)</f>
        <v>21.381031274738078</v>
      </c>
      <c r="T1133" s="134">
        <f>IF(AND($R1133&gt;=35,$R1133&lt;40),1,0)</f>
        <v>0</v>
      </c>
      <c r="U1133" s="134">
        <f>IF($R1133&gt;40,1,0)</f>
        <v>0</v>
      </c>
      <c r="V1133" s="134">
        <f>E1133+T1133+U1133</f>
        <v>0</v>
      </c>
    </row>
    <row r="1134" spans="1:22" x14ac:dyDescent="0.2">
      <c r="A1134" s="128">
        <v>10937</v>
      </c>
      <c r="B1134" s="129">
        <v>43</v>
      </c>
      <c r="C1134" s="129">
        <v>0</v>
      </c>
      <c r="D1134" s="129">
        <v>3</v>
      </c>
      <c r="E1134" s="129">
        <f>IF(AND($R1134&gt;=30,$R1134&lt;35),1,0)</f>
        <v>0</v>
      </c>
      <c r="F1134" s="132">
        <v>8410.0500000000011</v>
      </c>
      <c r="G1134" s="32"/>
      <c r="H1134" s="32"/>
      <c r="I1134" s="129">
        <v>1</v>
      </c>
      <c r="J1134" s="130">
        <v>0</v>
      </c>
      <c r="K1134" s="130">
        <v>0</v>
      </c>
      <c r="L1134" s="130">
        <v>0</v>
      </c>
      <c r="N1134" s="129">
        <v>165.29999999999998</v>
      </c>
      <c r="O1134" s="129">
        <f t="shared" si="34"/>
        <v>1.6529999999999998</v>
      </c>
      <c r="P1134" s="129">
        <v>277.5</v>
      </c>
      <c r="Q1134" s="129">
        <f t="shared" si="35"/>
        <v>125.87188267500001</v>
      </c>
      <c r="R1134" s="131">
        <f>Q1134/(O1134^2)</f>
        <v>46.066267046770832</v>
      </c>
      <c r="T1134" s="129">
        <f>IF(AND($R1134&gt;=35,$R1134&lt;40),1,0)</f>
        <v>0</v>
      </c>
      <c r="U1134" s="129">
        <f>IF($R1134&gt;40,1,0)</f>
        <v>1</v>
      </c>
      <c r="V1134" s="129">
        <f>E1134+T1134+U1134</f>
        <v>1</v>
      </c>
    </row>
    <row r="1135" spans="1:22" x14ac:dyDescent="0.2">
      <c r="A1135" s="133">
        <v>10938</v>
      </c>
      <c r="B1135" s="134">
        <v>54</v>
      </c>
      <c r="C1135" s="134">
        <v>1</v>
      </c>
      <c r="D1135" s="134">
        <v>3</v>
      </c>
      <c r="E1135" s="134">
        <f>IF(AND($R1135&gt;=30,$R1135&lt;35),1,0)</f>
        <v>1</v>
      </c>
      <c r="F1135" s="137">
        <v>48549.18</v>
      </c>
      <c r="G1135" s="32"/>
      <c r="H1135" s="32"/>
      <c r="I1135" s="134">
        <v>1</v>
      </c>
      <c r="J1135" s="135">
        <v>1</v>
      </c>
      <c r="K1135" s="135">
        <v>0</v>
      </c>
      <c r="L1135" s="135">
        <v>0</v>
      </c>
      <c r="N1135" s="134">
        <v>177</v>
      </c>
      <c r="O1135" s="134">
        <f t="shared" si="34"/>
        <v>1.77</v>
      </c>
      <c r="P1135" s="134">
        <v>223.1</v>
      </c>
      <c r="Q1135" s="134">
        <f t="shared" si="35"/>
        <v>101.196457747</v>
      </c>
      <c r="R1135" s="136">
        <f>Q1135/(O1135^2)</f>
        <v>32.301209022630786</v>
      </c>
      <c r="T1135" s="134">
        <f>IF(AND($R1135&gt;=35,$R1135&lt;40),1,0)</f>
        <v>0</v>
      </c>
      <c r="U1135" s="134">
        <f>IF($R1135&gt;40,1,0)</f>
        <v>0</v>
      </c>
      <c r="V1135" s="134">
        <f>E1135+T1135+U1135</f>
        <v>1</v>
      </c>
    </row>
    <row r="1136" spans="1:22" x14ac:dyDescent="0.2">
      <c r="A1136" s="128">
        <v>10940</v>
      </c>
      <c r="B1136" s="129">
        <v>57</v>
      </c>
      <c r="C1136" s="129">
        <v>0</v>
      </c>
      <c r="D1136" s="129">
        <v>0</v>
      </c>
      <c r="E1136" s="129">
        <f>IF(AND($R1136&gt;=30,$R1136&lt;35),1,0)</f>
        <v>0</v>
      </c>
      <c r="F1136" s="132">
        <v>20709.03</v>
      </c>
      <c r="G1136" s="32"/>
      <c r="H1136" s="32"/>
      <c r="I1136" s="129">
        <v>1</v>
      </c>
      <c r="J1136" s="130">
        <v>1</v>
      </c>
      <c r="K1136" s="130">
        <v>0</v>
      </c>
      <c r="L1136" s="130">
        <v>0</v>
      </c>
      <c r="N1136" s="129">
        <v>166.5</v>
      </c>
      <c r="O1136" s="129">
        <f t="shared" si="34"/>
        <v>1.665</v>
      </c>
      <c r="P1136" s="129">
        <v>218.9</v>
      </c>
      <c r="Q1136" s="129">
        <f t="shared" si="35"/>
        <v>99.291369793000001</v>
      </c>
      <c r="R1136" s="131">
        <f>Q1136/(O1136^2)</f>
        <v>35.816490289568847</v>
      </c>
      <c r="T1136" s="129">
        <f>IF(AND($R1136&gt;=35,$R1136&lt;40),1,0)</f>
        <v>1</v>
      </c>
      <c r="U1136" s="129">
        <f>IF($R1136&gt;40,1,0)</f>
        <v>0</v>
      </c>
      <c r="V1136" s="129">
        <f>E1136+T1136+U1136</f>
        <v>1</v>
      </c>
    </row>
    <row r="1137" spans="1:22" x14ac:dyDescent="0.2">
      <c r="A1137" s="133">
        <v>10941</v>
      </c>
      <c r="B1137" s="134">
        <v>47</v>
      </c>
      <c r="C1137" s="134">
        <v>0</v>
      </c>
      <c r="D1137" s="134">
        <v>4</v>
      </c>
      <c r="E1137" s="134">
        <f>IF(AND($R1137&gt;=30,$R1137&lt;35),1,0)</f>
        <v>0</v>
      </c>
      <c r="F1137" s="137">
        <v>10407.09</v>
      </c>
      <c r="G1137" s="32"/>
      <c r="H1137" s="32"/>
      <c r="I1137" s="134">
        <v>1</v>
      </c>
      <c r="J1137" s="135">
        <v>1</v>
      </c>
      <c r="K1137" s="135">
        <v>0</v>
      </c>
      <c r="L1137" s="135">
        <v>0</v>
      </c>
      <c r="N1137" s="134">
        <v>153.5</v>
      </c>
      <c r="O1137" s="134">
        <f t="shared" si="34"/>
        <v>1.5349999999999999</v>
      </c>
      <c r="P1137" s="134">
        <v>187</v>
      </c>
      <c r="Q1137" s="134">
        <f t="shared" si="35"/>
        <v>84.821773190000002</v>
      </c>
      <c r="R1137" s="136">
        <f>Q1137/(O1137^2)</f>
        <v>35.999012483952086</v>
      </c>
      <c r="T1137" s="134">
        <f>IF(AND($R1137&gt;=35,$R1137&lt;40),1,0)</f>
        <v>1</v>
      </c>
      <c r="U1137" s="134">
        <f>IF($R1137&gt;40,1,0)</f>
        <v>0</v>
      </c>
      <c r="V1137" s="134">
        <f>E1137+T1137+U1137</f>
        <v>1</v>
      </c>
    </row>
    <row r="1138" spans="1:22" x14ac:dyDescent="0.2">
      <c r="A1138" s="128">
        <v>10942</v>
      </c>
      <c r="B1138" s="129">
        <v>60</v>
      </c>
      <c r="C1138" s="129">
        <v>0</v>
      </c>
      <c r="D1138" s="129">
        <v>0</v>
      </c>
      <c r="E1138" s="129">
        <f>IF(AND($R1138&gt;=30,$R1138&lt;35),1,0)</f>
        <v>0</v>
      </c>
      <c r="F1138" s="132">
        <v>30260</v>
      </c>
      <c r="G1138" s="32"/>
      <c r="H1138" s="32"/>
      <c r="I1138" s="129">
        <v>1</v>
      </c>
      <c r="J1138" s="130">
        <v>1</v>
      </c>
      <c r="K1138" s="130">
        <v>0</v>
      </c>
      <c r="L1138" s="130">
        <v>0</v>
      </c>
      <c r="N1138" s="129">
        <v>158.6</v>
      </c>
      <c r="O1138" s="129">
        <f t="shared" si="34"/>
        <v>1.5859999999999999</v>
      </c>
      <c r="P1138" s="129">
        <v>211.1</v>
      </c>
      <c r="Q1138" s="129">
        <f t="shared" si="35"/>
        <v>95.753349307000008</v>
      </c>
      <c r="R1138" s="131">
        <f>Q1138/(O1138^2)</f>
        <v>38.06690847365585</v>
      </c>
      <c r="T1138" s="129">
        <f>IF(AND($R1138&gt;=35,$R1138&lt;40),1,0)</f>
        <v>1</v>
      </c>
      <c r="U1138" s="129">
        <f>IF($R1138&gt;40,1,0)</f>
        <v>0</v>
      </c>
      <c r="V1138" s="129">
        <f>E1138+T1138+U1138</f>
        <v>1</v>
      </c>
    </row>
    <row r="1139" spans="1:22" x14ac:dyDescent="0.2">
      <c r="A1139" s="133">
        <v>10946</v>
      </c>
      <c r="B1139" s="134">
        <v>55</v>
      </c>
      <c r="C1139" s="134">
        <v>0</v>
      </c>
      <c r="D1139" s="134">
        <v>0</v>
      </c>
      <c r="E1139" s="134">
        <f>IF(AND($R1139&gt;=30,$R1139&lt;35),1,0)</f>
        <v>0</v>
      </c>
      <c r="F1139" s="137">
        <v>20630.289999999997</v>
      </c>
      <c r="G1139" s="32"/>
      <c r="H1139" s="32"/>
      <c r="I1139" s="134">
        <v>1</v>
      </c>
      <c r="J1139" s="135">
        <v>0</v>
      </c>
      <c r="K1139" s="135">
        <v>1</v>
      </c>
      <c r="L1139" s="135">
        <v>0</v>
      </c>
      <c r="N1139" s="134">
        <v>170.7</v>
      </c>
      <c r="O1139" s="134">
        <f t="shared" si="34"/>
        <v>1.7069999999999999</v>
      </c>
      <c r="P1139" s="134">
        <v>259.90000000000003</v>
      </c>
      <c r="Q1139" s="134">
        <f t="shared" si="35"/>
        <v>117.88865696300002</v>
      </c>
      <c r="R1139" s="136">
        <f>Q1139/(O1139^2)</f>
        <v>40.458052892582984</v>
      </c>
      <c r="T1139" s="134">
        <f>IF(AND($R1139&gt;=35,$R1139&lt;40),1,0)</f>
        <v>0</v>
      </c>
      <c r="U1139" s="134">
        <f>IF($R1139&gt;40,1,0)</f>
        <v>1</v>
      </c>
      <c r="V1139" s="134">
        <f>E1139+T1139+U1139</f>
        <v>1</v>
      </c>
    </row>
    <row r="1140" spans="1:22" x14ac:dyDescent="0.2">
      <c r="A1140" s="128">
        <v>10951</v>
      </c>
      <c r="B1140" s="129">
        <v>23</v>
      </c>
      <c r="C1140" s="129">
        <v>0</v>
      </c>
      <c r="D1140" s="129">
        <v>0</v>
      </c>
      <c r="E1140" s="129">
        <f>IF(AND($R1140&gt;=30,$R1140&lt;35),1,0)</f>
        <v>0</v>
      </c>
      <c r="F1140" s="132">
        <v>1824.29</v>
      </c>
      <c r="G1140" s="32"/>
      <c r="H1140" s="32"/>
      <c r="I1140" s="129">
        <v>1</v>
      </c>
      <c r="J1140" s="130">
        <v>0</v>
      </c>
      <c r="K1140" s="130">
        <v>0</v>
      </c>
      <c r="L1140" s="130">
        <v>1</v>
      </c>
      <c r="N1140" s="129">
        <v>167.7</v>
      </c>
      <c r="O1140" s="129">
        <f t="shared" si="34"/>
        <v>1.6769999999999998</v>
      </c>
      <c r="P1140" s="129">
        <v>152.4</v>
      </c>
      <c r="Q1140" s="129">
        <f t="shared" si="35"/>
        <v>69.127477188</v>
      </c>
      <c r="R1140" s="131">
        <f>Q1140/(O1140^2)</f>
        <v>24.580153029037508</v>
      </c>
      <c r="T1140" s="129">
        <f>IF(AND($R1140&gt;=35,$R1140&lt;40),1,0)</f>
        <v>0</v>
      </c>
      <c r="U1140" s="129">
        <f>IF($R1140&gt;40,1,0)</f>
        <v>0</v>
      </c>
      <c r="V1140" s="129">
        <f>E1140+T1140+U1140</f>
        <v>0</v>
      </c>
    </row>
    <row r="1141" spans="1:22" x14ac:dyDescent="0.2">
      <c r="A1141" s="133">
        <v>10954</v>
      </c>
      <c r="B1141" s="134">
        <v>36</v>
      </c>
      <c r="C1141" s="134">
        <v>0</v>
      </c>
      <c r="D1141" s="134">
        <v>0</v>
      </c>
      <c r="E1141" s="134">
        <f>IF(AND($R1141&gt;=30,$R1141&lt;35),1,0)</f>
        <v>0</v>
      </c>
      <c r="F1141" s="137">
        <v>4399.74</v>
      </c>
      <c r="G1141" s="32"/>
      <c r="H1141" s="32"/>
      <c r="I1141" s="134">
        <v>1</v>
      </c>
      <c r="J1141" s="135">
        <v>0</v>
      </c>
      <c r="K1141" s="135">
        <v>0</v>
      </c>
      <c r="L1141" s="135">
        <v>1</v>
      </c>
      <c r="N1141" s="134">
        <v>158.29999999999998</v>
      </c>
      <c r="O1141" s="134">
        <f t="shared" si="34"/>
        <v>1.5829999999999997</v>
      </c>
      <c r="P1141" s="134">
        <v>215</v>
      </c>
      <c r="Q1141" s="134">
        <f t="shared" si="35"/>
        <v>97.522359550000004</v>
      </c>
      <c r="R1141" s="136">
        <f>Q1141/(O1141^2)</f>
        <v>38.917270298085839</v>
      </c>
      <c r="T1141" s="134">
        <f>IF(AND($R1141&gt;=35,$R1141&lt;40),1,0)</f>
        <v>1</v>
      </c>
      <c r="U1141" s="134">
        <f>IF($R1141&gt;40,1,0)</f>
        <v>0</v>
      </c>
      <c r="V1141" s="134">
        <f>E1141+T1141+U1141</f>
        <v>1</v>
      </c>
    </row>
    <row r="1142" spans="1:22" x14ac:dyDescent="0.2">
      <c r="A1142" s="128">
        <v>10956</v>
      </c>
      <c r="B1142" s="129">
        <v>40</v>
      </c>
      <c r="C1142" s="129">
        <v>0</v>
      </c>
      <c r="D1142" s="129">
        <v>0</v>
      </c>
      <c r="E1142" s="129">
        <f>IF(AND($R1142&gt;=30,$R1142&lt;35),1,0)</f>
        <v>0</v>
      </c>
      <c r="F1142" s="132">
        <v>5415.67</v>
      </c>
      <c r="G1142" s="32"/>
      <c r="H1142" s="32"/>
      <c r="I1142" s="129">
        <v>1</v>
      </c>
      <c r="J1142" s="130">
        <v>0</v>
      </c>
      <c r="K1142" s="130">
        <v>0</v>
      </c>
      <c r="L1142" s="130">
        <v>1</v>
      </c>
      <c r="N1142" s="129">
        <v>157.69999999999999</v>
      </c>
      <c r="O1142" s="129">
        <f t="shared" si="34"/>
        <v>1.577</v>
      </c>
      <c r="P1142" s="129">
        <v>112.39999999999999</v>
      </c>
      <c r="Q1142" s="129">
        <f t="shared" si="35"/>
        <v>50.983782388000002</v>
      </c>
      <c r="R1142" s="131">
        <f>Q1142/(O1142^2)</f>
        <v>20.500698808852203</v>
      </c>
      <c r="T1142" s="129">
        <f>IF(AND($R1142&gt;=35,$R1142&lt;40),1,0)</f>
        <v>0</v>
      </c>
      <c r="U1142" s="129">
        <f>IF($R1142&gt;40,1,0)</f>
        <v>0</v>
      </c>
      <c r="V1142" s="129">
        <f>E1142+T1142+U1142</f>
        <v>0</v>
      </c>
    </row>
    <row r="1143" spans="1:22" x14ac:dyDescent="0.2">
      <c r="A1143" s="133">
        <v>10957</v>
      </c>
      <c r="B1143" s="134">
        <v>54</v>
      </c>
      <c r="C1143" s="134">
        <v>0</v>
      </c>
      <c r="D1143" s="134">
        <v>0</v>
      </c>
      <c r="E1143" s="134">
        <f>IF(AND($R1143&gt;=30,$R1143&lt;35),1,0)</f>
        <v>0</v>
      </c>
      <c r="F1143" s="137">
        <v>10231.5</v>
      </c>
      <c r="G1143" s="32"/>
      <c r="H1143" s="32"/>
      <c r="I1143" s="134">
        <v>1</v>
      </c>
      <c r="J1143" s="135">
        <v>0</v>
      </c>
      <c r="K1143" s="135">
        <v>0</v>
      </c>
      <c r="L1143" s="135">
        <v>0</v>
      </c>
      <c r="N1143" s="134">
        <v>163.4</v>
      </c>
      <c r="O1143" s="134">
        <f t="shared" si="34"/>
        <v>1.6340000000000001</v>
      </c>
      <c r="P1143" s="134">
        <v>102.39999999999999</v>
      </c>
      <c r="Q1143" s="134">
        <f t="shared" si="35"/>
        <v>46.447858687999997</v>
      </c>
      <c r="R1143" s="136">
        <f>Q1143/(O1143^2)</f>
        <v>17.396488439509859</v>
      </c>
      <c r="T1143" s="134">
        <f>IF(AND($R1143&gt;=35,$R1143&lt;40),1,0)</f>
        <v>0</v>
      </c>
      <c r="U1143" s="134">
        <f>IF($R1143&gt;40,1,0)</f>
        <v>0</v>
      </c>
      <c r="V1143" s="134">
        <f>E1143+T1143+U1143</f>
        <v>0</v>
      </c>
    </row>
    <row r="1144" spans="1:22" x14ac:dyDescent="0.2">
      <c r="A1144" s="128">
        <v>10958</v>
      </c>
      <c r="B1144" s="129">
        <v>19</v>
      </c>
      <c r="C1144" s="129">
        <v>1</v>
      </c>
      <c r="D1144" s="129">
        <v>0</v>
      </c>
      <c r="E1144" s="129">
        <f>IF(AND($R1144&gt;=30,$R1144&lt;35),1,0)</f>
        <v>0</v>
      </c>
      <c r="F1144" s="132">
        <v>39722.75</v>
      </c>
      <c r="G1144" s="32"/>
      <c r="H1144" s="32"/>
      <c r="I1144" s="129">
        <v>1</v>
      </c>
      <c r="J1144" s="130">
        <v>0</v>
      </c>
      <c r="K1144" s="130">
        <v>0</v>
      </c>
      <c r="L1144" s="130">
        <v>1</v>
      </c>
      <c r="N1144" s="129">
        <v>175.29999999999998</v>
      </c>
      <c r="O1144" s="129">
        <f t="shared" si="34"/>
        <v>1.7529999999999999</v>
      </c>
      <c r="P1144" s="129">
        <v>240.7</v>
      </c>
      <c r="Q1144" s="129">
        <f t="shared" si="35"/>
        <v>109.179683459</v>
      </c>
      <c r="R1144" s="131">
        <f>Q1144/(O1144^2)</f>
        <v>35.528592158044454</v>
      </c>
      <c r="T1144" s="129">
        <f>IF(AND($R1144&gt;=35,$R1144&lt;40),1,0)</f>
        <v>1</v>
      </c>
      <c r="U1144" s="129">
        <f>IF($R1144&gt;40,1,0)</f>
        <v>0</v>
      </c>
      <c r="V1144" s="129">
        <f>E1144+T1144+U1144</f>
        <v>1</v>
      </c>
    </row>
    <row r="1145" spans="1:22" x14ac:dyDescent="0.2">
      <c r="A1145" s="133">
        <v>10961</v>
      </c>
      <c r="B1145" s="134">
        <v>48</v>
      </c>
      <c r="C1145" s="134">
        <v>0</v>
      </c>
      <c r="D1145" s="134">
        <v>0</v>
      </c>
      <c r="E1145" s="134">
        <f>IF(AND($R1145&gt;=30,$R1145&lt;35),1,0)</f>
        <v>0</v>
      </c>
      <c r="F1145" s="137">
        <v>7789.64</v>
      </c>
      <c r="G1145" s="32"/>
      <c r="H1145" s="32"/>
      <c r="I1145" s="134">
        <v>1</v>
      </c>
      <c r="J1145" s="135">
        <v>0</v>
      </c>
      <c r="K1145" s="135">
        <v>0</v>
      </c>
      <c r="L1145" s="135">
        <v>1</v>
      </c>
      <c r="N1145" s="134">
        <v>168.4</v>
      </c>
      <c r="O1145" s="134">
        <f t="shared" si="34"/>
        <v>1.6840000000000002</v>
      </c>
      <c r="P1145" s="134">
        <v>222.1</v>
      </c>
      <c r="Q1145" s="134">
        <f t="shared" si="35"/>
        <v>100.742865377</v>
      </c>
      <c r="R1145" s="136">
        <f>Q1145/(O1145^2)</f>
        <v>35.524675927480089</v>
      </c>
      <c r="T1145" s="134">
        <f>IF(AND($R1145&gt;=35,$R1145&lt;40),1,0)</f>
        <v>1</v>
      </c>
      <c r="U1145" s="134">
        <f>IF($R1145&gt;40,1,0)</f>
        <v>0</v>
      </c>
      <c r="V1145" s="134">
        <f>E1145+T1145+U1145</f>
        <v>1</v>
      </c>
    </row>
    <row r="1146" spans="1:22" x14ac:dyDescent="0.2">
      <c r="A1146" s="128">
        <v>10963</v>
      </c>
      <c r="B1146" s="129">
        <v>50</v>
      </c>
      <c r="C1146" s="129">
        <v>0</v>
      </c>
      <c r="D1146" s="129">
        <v>0</v>
      </c>
      <c r="E1146" s="129">
        <f>IF(AND($R1146&gt;=30,$R1146&lt;35),1,0)</f>
        <v>0</v>
      </c>
      <c r="F1146" s="132">
        <v>8442.67</v>
      </c>
      <c r="G1146" s="32"/>
      <c r="H1146" s="32"/>
      <c r="I1146" s="129">
        <v>1</v>
      </c>
      <c r="J1146" s="130">
        <v>0</v>
      </c>
      <c r="K1146" s="130">
        <v>0</v>
      </c>
      <c r="L1146" s="130">
        <v>1</v>
      </c>
      <c r="N1146" s="129">
        <v>154.69999999999999</v>
      </c>
      <c r="O1146" s="129">
        <f t="shared" si="34"/>
        <v>1.5469999999999999</v>
      </c>
      <c r="P1146" s="129">
        <v>114.3</v>
      </c>
      <c r="Q1146" s="129">
        <f t="shared" si="35"/>
        <v>51.845607891</v>
      </c>
      <c r="R1146" s="131">
        <f>Q1146/(O1146^2)</f>
        <v>21.663635683720063</v>
      </c>
      <c r="T1146" s="129">
        <f>IF(AND($R1146&gt;=35,$R1146&lt;40),1,0)</f>
        <v>0</v>
      </c>
      <c r="U1146" s="129">
        <f>IF($R1146&gt;40,1,0)</f>
        <v>0</v>
      </c>
      <c r="V1146" s="129">
        <f>E1146+T1146+U1146</f>
        <v>0</v>
      </c>
    </row>
    <row r="1147" spans="1:22" x14ac:dyDescent="0.2">
      <c r="A1147" s="133">
        <v>10964</v>
      </c>
      <c r="B1147" s="134">
        <v>26</v>
      </c>
      <c r="C1147" s="134">
        <v>0</v>
      </c>
      <c r="D1147" s="134">
        <v>0</v>
      </c>
      <c r="E1147" s="134">
        <f>IF(AND($R1147&gt;=30,$R1147&lt;35),1,0)</f>
        <v>0</v>
      </c>
      <c r="F1147" s="137">
        <v>2680.9500000000003</v>
      </c>
      <c r="G1147" s="32"/>
      <c r="H1147" s="32"/>
      <c r="I1147" s="134">
        <v>1</v>
      </c>
      <c r="J1147" s="135">
        <v>0</v>
      </c>
      <c r="K1147" s="135">
        <v>0</v>
      </c>
      <c r="L1147" s="135">
        <v>0</v>
      </c>
      <c r="N1147" s="134">
        <v>164.2</v>
      </c>
      <c r="O1147" s="134">
        <f t="shared" si="34"/>
        <v>1.6419999999999999</v>
      </c>
      <c r="P1147" s="134">
        <v>222.5</v>
      </c>
      <c r="Q1147" s="134">
        <f t="shared" si="35"/>
        <v>100.924302325</v>
      </c>
      <c r="R1147" s="136">
        <f>Q1147/(O1147^2)</f>
        <v>37.43255318482111</v>
      </c>
      <c r="T1147" s="134">
        <f>IF(AND($R1147&gt;=35,$R1147&lt;40),1,0)</f>
        <v>1</v>
      </c>
      <c r="U1147" s="134">
        <f>IF($R1147&gt;40,1,0)</f>
        <v>0</v>
      </c>
      <c r="V1147" s="134">
        <f>E1147+T1147+U1147</f>
        <v>1</v>
      </c>
    </row>
    <row r="1148" spans="1:22" x14ac:dyDescent="0.2">
      <c r="A1148" s="128">
        <v>10965</v>
      </c>
      <c r="B1148" s="129">
        <v>36</v>
      </c>
      <c r="C1148" s="129">
        <v>0</v>
      </c>
      <c r="D1148" s="129">
        <v>3</v>
      </c>
      <c r="E1148" s="129">
        <f>IF(AND($R1148&gt;=30,$R1148&lt;35),1,0)</f>
        <v>1</v>
      </c>
      <c r="F1148" s="132">
        <v>6746.75</v>
      </c>
      <c r="G1148" s="32"/>
      <c r="H1148" s="32"/>
      <c r="I1148" s="129">
        <v>1</v>
      </c>
      <c r="J1148" s="130">
        <v>1</v>
      </c>
      <c r="K1148" s="130">
        <v>0</v>
      </c>
      <c r="L1148" s="130">
        <v>0</v>
      </c>
      <c r="N1148" s="129">
        <v>157.9</v>
      </c>
      <c r="O1148" s="129">
        <f t="shared" si="34"/>
        <v>1.579</v>
      </c>
      <c r="P1148" s="129">
        <v>183.1</v>
      </c>
      <c r="Q1148" s="129">
        <f t="shared" si="35"/>
        <v>83.052762947000005</v>
      </c>
      <c r="R1148" s="131">
        <f>Q1148/(O1148^2)</f>
        <v>33.311165245156808</v>
      </c>
      <c r="T1148" s="129">
        <f>IF(AND($R1148&gt;=35,$R1148&lt;40),1,0)</f>
        <v>0</v>
      </c>
      <c r="U1148" s="129">
        <f>IF($R1148&gt;40,1,0)</f>
        <v>0</v>
      </c>
      <c r="V1148" s="129">
        <f>E1148+T1148+U1148</f>
        <v>1</v>
      </c>
    </row>
    <row r="1149" spans="1:22" x14ac:dyDescent="0.2">
      <c r="A1149" s="133">
        <v>10967</v>
      </c>
      <c r="B1149" s="134">
        <v>28</v>
      </c>
      <c r="C1149" s="134">
        <v>0</v>
      </c>
      <c r="D1149" s="134">
        <v>0</v>
      </c>
      <c r="E1149" s="134">
        <f>IF(AND($R1149&gt;=30,$R1149&lt;35),1,0)</f>
        <v>0</v>
      </c>
      <c r="F1149" s="137">
        <v>19673.34</v>
      </c>
      <c r="G1149" s="32"/>
      <c r="H1149" s="32"/>
      <c r="I1149" s="134">
        <v>1</v>
      </c>
      <c r="J1149" s="135">
        <v>0</v>
      </c>
      <c r="K1149" s="135">
        <v>0</v>
      </c>
      <c r="L1149" s="135">
        <v>0</v>
      </c>
      <c r="N1149" s="134">
        <v>162.19999999999999</v>
      </c>
      <c r="O1149" s="134">
        <f t="shared" si="34"/>
        <v>1.6219999999999999</v>
      </c>
      <c r="P1149" s="134">
        <v>171.7</v>
      </c>
      <c r="Q1149" s="134">
        <f t="shared" si="35"/>
        <v>77.881809928999999</v>
      </c>
      <c r="R1149" s="136">
        <f>Q1149/(O1149^2)</f>
        <v>29.60290530825381</v>
      </c>
      <c r="T1149" s="134">
        <f>IF(AND($R1149&gt;=35,$R1149&lt;40),1,0)</f>
        <v>0</v>
      </c>
      <c r="U1149" s="134">
        <f>IF($R1149&gt;40,1,0)</f>
        <v>0</v>
      </c>
      <c r="V1149" s="134">
        <f>E1149+T1149+U1149</f>
        <v>0</v>
      </c>
    </row>
    <row r="1150" spans="1:22" x14ac:dyDescent="0.2">
      <c r="A1150" s="128">
        <v>10969</v>
      </c>
      <c r="B1150" s="129">
        <v>26</v>
      </c>
      <c r="C1150" s="129">
        <v>1</v>
      </c>
      <c r="D1150" s="129">
        <v>2</v>
      </c>
      <c r="E1150" s="129">
        <f>IF(AND($R1150&gt;=30,$R1150&lt;35),1,0)</f>
        <v>0</v>
      </c>
      <c r="F1150" s="132">
        <v>36085.22</v>
      </c>
      <c r="G1150" s="32"/>
      <c r="H1150" s="32"/>
      <c r="I1150" s="129">
        <v>1</v>
      </c>
      <c r="J1150" s="130">
        <v>0</v>
      </c>
      <c r="K1150" s="130">
        <v>1</v>
      </c>
      <c r="L1150" s="130">
        <v>0</v>
      </c>
      <c r="N1150" s="129">
        <v>182.7</v>
      </c>
      <c r="O1150" s="129">
        <f t="shared" si="34"/>
        <v>1.827</v>
      </c>
      <c r="P1150" s="129">
        <v>219.29999999999998</v>
      </c>
      <c r="Q1150" s="129">
        <f t="shared" si="35"/>
        <v>99.472806740999999</v>
      </c>
      <c r="R1150" s="131">
        <f>Q1150/(O1150^2)</f>
        <v>29.800755720388302</v>
      </c>
      <c r="T1150" s="129">
        <f>IF(AND($R1150&gt;=35,$R1150&lt;40),1,0)</f>
        <v>0</v>
      </c>
      <c r="U1150" s="129">
        <f>IF($R1150&gt;40,1,0)</f>
        <v>0</v>
      </c>
      <c r="V1150" s="129">
        <f>E1150+T1150+U1150</f>
        <v>0</v>
      </c>
    </row>
    <row r="1151" spans="1:22" x14ac:dyDescent="0.2">
      <c r="A1151" s="133">
        <v>10971</v>
      </c>
      <c r="B1151" s="134">
        <v>30</v>
      </c>
      <c r="C1151" s="134">
        <v>0</v>
      </c>
      <c r="D1151" s="134">
        <v>1</v>
      </c>
      <c r="E1151" s="134">
        <f>IF(AND($R1151&gt;=30,$R1151&lt;35),1,0)</f>
        <v>1</v>
      </c>
      <c r="F1151" s="137">
        <v>3659.3500000000004</v>
      </c>
      <c r="G1151" s="32"/>
      <c r="H1151" s="32"/>
      <c r="I1151" s="134">
        <v>1</v>
      </c>
      <c r="J1151" s="135">
        <v>0</v>
      </c>
      <c r="K1151" s="135">
        <v>1</v>
      </c>
      <c r="L1151" s="135">
        <v>0</v>
      </c>
      <c r="N1151" s="134">
        <v>180</v>
      </c>
      <c r="O1151" s="134">
        <f t="shared" si="34"/>
        <v>1.8</v>
      </c>
      <c r="P1151" s="134">
        <v>214.4</v>
      </c>
      <c r="Q1151" s="134">
        <f t="shared" si="35"/>
        <v>97.250204128000007</v>
      </c>
      <c r="R1151" s="136">
        <f>Q1151/(O1151^2)</f>
        <v>30.015495101234567</v>
      </c>
      <c r="T1151" s="134">
        <f>IF(AND($R1151&gt;=35,$R1151&lt;40),1,0)</f>
        <v>0</v>
      </c>
      <c r="U1151" s="134">
        <f>IF($R1151&gt;40,1,0)</f>
        <v>0</v>
      </c>
      <c r="V1151" s="134">
        <f>E1151+T1151+U1151</f>
        <v>1</v>
      </c>
    </row>
    <row r="1152" spans="1:22" x14ac:dyDescent="0.2">
      <c r="A1152" s="128">
        <v>10974</v>
      </c>
      <c r="B1152" s="129">
        <v>19</v>
      </c>
      <c r="C1152" s="129">
        <v>0</v>
      </c>
      <c r="D1152" s="129">
        <v>0</v>
      </c>
      <c r="E1152" s="129">
        <f>IF(AND($R1152&gt;=30,$R1152&lt;35),1,0)</f>
        <v>0</v>
      </c>
      <c r="F1152" s="132">
        <v>1256.3</v>
      </c>
      <c r="G1152" s="32"/>
      <c r="H1152" s="32"/>
      <c r="I1152" s="129">
        <v>1</v>
      </c>
      <c r="J1152" s="130">
        <v>0</v>
      </c>
      <c r="K1152" s="130">
        <v>1</v>
      </c>
      <c r="L1152" s="130">
        <v>0</v>
      </c>
      <c r="N1152" s="129">
        <v>174.9</v>
      </c>
      <c r="O1152" s="129">
        <f t="shared" si="34"/>
        <v>1.7490000000000001</v>
      </c>
      <c r="P1152" s="129">
        <v>176.5</v>
      </c>
      <c r="Q1152" s="129">
        <f t="shared" si="35"/>
        <v>80.059053305000006</v>
      </c>
      <c r="R1152" s="131">
        <f>Q1152/(O1152^2)</f>
        <v>26.171633583970713</v>
      </c>
      <c r="T1152" s="129">
        <f>IF(AND($R1152&gt;=35,$R1152&lt;40),1,0)</f>
        <v>0</v>
      </c>
      <c r="U1152" s="129">
        <f>IF($R1152&gt;40,1,0)</f>
        <v>0</v>
      </c>
      <c r="V1152" s="129">
        <f>E1152+T1152+U1152</f>
        <v>0</v>
      </c>
    </row>
    <row r="1153" spans="1:22" x14ac:dyDescent="0.2">
      <c r="A1153" s="133">
        <v>10975</v>
      </c>
      <c r="B1153" s="134">
        <v>31</v>
      </c>
      <c r="C1153" s="134">
        <v>1</v>
      </c>
      <c r="D1153" s="134">
        <v>2</v>
      </c>
      <c r="E1153" s="134">
        <f>IF(AND($R1153&gt;=30,$R1153&lt;35),1,0)</f>
        <v>0</v>
      </c>
      <c r="F1153" s="137">
        <v>38711</v>
      </c>
      <c r="G1153" s="32"/>
      <c r="H1153" s="32"/>
      <c r="I1153" s="134">
        <v>1</v>
      </c>
      <c r="J1153" s="135">
        <v>0</v>
      </c>
      <c r="K1153" s="135">
        <v>1</v>
      </c>
      <c r="L1153" s="135">
        <v>0</v>
      </c>
      <c r="N1153" s="134">
        <v>174</v>
      </c>
      <c r="O1153" s="134">
        <f t="shared" ref="O1153:O1216" si="36">N1153/100</f>
        <v>1.74</v>
      </c>
      <c r="P1153" s="134">
        <v>236.79999999999998</v>
      </c>
      <c r="Q1153" s="134">
        <f t="shared" ref="Q1153:Q1216" si="37">P1153*0.45359237</f>
        <v>107.41067321599999</v>
      </c>
      <c r="R1153" s="136">
        <f>Q1153/(O1153^2)</f>
        <v>35.477167794953097</v>
      </c>
      <c r="T1153" s="134">
        <f>IF(AND($R1153&gt;=35,$R1153&lt;40),1,0)</f>
        <v>1</v>
      </c>
      <c r="U1153" s="134">
        <f>IF($R1153&gt;40,1,0)</f>
        <v>0</v>
      </c>
      <c r="V1153" s="134">
        <f>E1153+T1153+U1153</f>
        <v>1</v>
      </c>
    </row>
    <row r="1154" spans="1:22" x14ac:dyDescent="0.2">
      <c r="A1154" s="128">
        <v>10977</v>
      </c>
      <c r="B1154" s="129">
        <v>35</v>
      </c>
      <c r="C1154" s="129">
        <v>0</v>
      </c>
      <c r="D1154" s="129">
        <v>2</v>
      </c>
      <c r="E1154" s="129">
        <f>IF(AND($R1154&gt;=30,$R1154&lt;35),1,0)</f>
        <v>1</v>
      </c>
      <c r="F1154" s="132">
        <v>5729.01</v>
      </c>
      <c r="G1154" s="32"/>
      <c r="H1154" s="32"/>
      <c r="I1154" s="129">
        <v>1</v>
      </c>
      <c r="J1154" s="130">
        <v>0</v>
      </c>
      <c r="K1154" s="130">
        <v>0</v>
      </c>
      <c r="L1154" s="130">
        <v>0</v>
      </c>
      <c r="N1154" s="129">
        <v>164.5</v>
      </c>
      <c r="O1154" s="129">
        <f t="shared" si="36"/>
        <v>1.645</v>
      </c>
      <c r="P1154" s="129">
        <v>183.6</v>
      </c>
      <c r="Q1154" s="129">
        <f t="shared" si="37"/>
        <v>83.279559132000003</v>
      </c>
      <c r="R1154" s="131">
        <f>Q1154/(O1154^2)</f>
        <v>30.775605965207273</v>
      </c>
      <c r="T1154" s="129">
        <f>IF(AND($R1154&gt;=35,$R1154&lt;40),1,0)</f>
        <v>0</v>
      </c>
      <c r="U1154" s="129">
        <f>IF($R1154&gt;40,1,0)</f>
        <v>0</v>
      </c>
      <c r="V1154" s="129">
        <f>E1154+T1154+U1154</f>
        <v>1</v>
      </c>
    </row>
    <row r="1155" spans="1:22" x14ac:dyDescent="0.2">
      <c r="A1155" s="133">
        <v>10978</v>
      </c>
      <c r="B1155" s="134">
        <v>25</v>
      </c>
      <c r="C1155" s="134">
        <v>0</v>
      </c>
      <c r="D1155" s="134">
        <v>4</v>
      </c>
      <c r="E1155" s="134">
        <f>IF(AND($R1155&gt;=30,$R1155&lt;35),1,0)</f>
        <v>0</v>
      </c>
      <c r="F1155" s="137">
        <v>4504.67</v>
      </c>
      <c r="G1155" s="32"/>
      <c r="H1155" s="32"/>
      <c r="I1155" s="134">
        <v>1</v>
      </c>
      <c r="J1155" s="135">
        <v>0</v>
      </c>
      <c r="K1155" s="135">
        <v>0</v>
      </c>
      <c r="L1155" s="135">
        <v>1</v>
      </c>
      <c r="N1155" s="134">
        <v>179.79999999999998</v>
      </c>
      <c r="O1155" s="134">
        <f t="shared" si="36"/>
        <v>1.7979999999999998</v>
      </c>
      <c r="P1155" s="134">
        <v>130.6</v>
      </c>
      <c r="Q1155" s="134">
        <f t="shared" si="37"/>
        <v>59.239163521999998</v>
      </c>
      <c r="R1155" s="136">
        <f>Q1155/(O1155^2)</f>
        <v>18.324390690558417</v>
      </c>
      <c r="T1155" s="134">
        <f>IF(AND($R1155&gt;=35,$R1155&lt;40),1,0)</f>
        <v>0</v>
      </c>
      <c r="U1155" s="134">
        <f>IF($R1155&gt;40,1,0)</f>
        <v>0</v>
      </c>
      <c r="V1155" s="134">
        <f>E1155+T1155+U1155</f>
        <v>0</v>
      </c>
    </row>
    <row r="1156" spans="1:22" x14ac:dyDescent="0.2">
      <c r="A1156" s="128">
        <v>10981</v>
      </c>
      <c r="B1156" s="129">
        <v>63</v>
      </c>
      <c r="C1156" s="129">
        <v>0</v>
      </c>
      <c r="D1156" s="129">
        <v>0</v>
      </c>
      <c r="E1156" s="129">
        <f>IF(AND($R1156&gt;=30,$R1156&lt;35),1,0)</f>
        <v>1</v>
      </c>
      <c r="F1156" s="132">
        <v>13393.76</v>
      </c>
      <c r="G1156" s="32"/>
      <c r="H1156" s="32"/>
      <c r="I1156" s="129">
        <v>1</v>
      </c>
      <c r="J1156" s="130">
        <v>0</v>
      </c>
      <c r="K1156" s="130">
        <v>1</v>
      </c>
      <c r="L1156" s="130">
        <v>0</v>
      </c>
      <c r="N1156" s="129">
        <v>184.2</v>
      </c>
      <c r="O1156" s="129">
        <f t="shared" si="36"/>
        <v>1.8419999999999999</v>
      </c>
      <c r="P1156" s="129">
        <v>251.6</v>
      </c>
      <c r="Q1156" s="129">
        <f t="shared" si="37"/>
        <v>114.123840292</v>
      </c>
      <c r="R1156" s="131">
        <f>Q1156/(O1156^2)</f>
        <v>33.635440957227964</v>
      </c>
      <c r="T1156" s="129">
        <f>IF(AND($R1156&gt;=35,$R1156&lt;40),1,0)</f>
        <v>0</v>
      </c>
      <c r="U1156" s="129">
        <f>IF($R1156&gt;40,1,0)</f>
        <v>0</v>
      </c>
      <c r="V1156" s="129">
        <f>E1156+T1156+U1156</f>
        <v>1</v>
      </c>
    </row>
    <row r="1157" spans="1:22" x14ac:dyDescent="0.2">
      <c r="A1157" s="133">
        <v>10982</v>
      </c>
      <c r="B1157" s="134">
        <v>51</v>
      </c>
      <c r="C1157" s="134">
        <v>0</v>
      </c>
      <c r="D1157" s="134">
        <v>0</v>
      </c>
      <c r="E1157" s="134">
        <f>IF(AND($R1157&gt;=30,$R1157&lt;35),1,0)</f>
        <v>0</v>
      </c>
      <c r="F1157" s="137">
        <v>9361.33</v>
      </c>
      <c r="G1157" s="32"/>
      <c r="H1157" s="32"/>
      <c r="I1157" s="134">
        <v>1</v>
      </c>
      <c r="J1157" s="135">
        <v>1</v>
      </c>
      <c r="K1157" s="135">
        <v>0</v>
      </c>
      <c r="L1157" s="135">
        <v>0</v>
      </c>
      <c r="N1157" s="134">
        <v>158.9</v>
      </c>
      <c r="O1157" s="134">
        <f t="shared" si="36"/>
        <v>1.589</v>
      </c>
      <c r="P1157" s="134">
        <v>135.29999999999998</v>
      </c>
      <c r="Q1157" s="134">
        <f t="shared" si="37"/>
        <v>61.371047660999999</v>
      </c>
      <c r="R1157" s="136">
        <f>Q1157/(O1157^2)</f>
        <v>24.306125879185924</v>
      </c>
      <c r="T1157" s="134">
        <f>IF(AND($R1157&gt;=35,$R1157&lt;40),1,0)</f>
        <v>0</v>
      </c>
      <c r="U1157" s="134">
        <f>IF($R1157&gt;40,1,0)</f>
        <v>0</v>
      </c>
      <c r="V1157" s="134">
        <f>E1157+T1157+U1157</f>
        <v>0</v>
      </c>
    </row>
    <row r="1158" spans="1:22" x14ac:dyDescent="0.2">
      <c r="A1158" s="128">
        <v>10983</v>
      </c>
      <c r="B1158" s="129">
        <v>46</v>
      </c>
      <c r="C1158" s="129">
        <v>0</v>
      </c>
      <c r="D1158" s="129">
        <v>1</v>
      </c>
      <c r="E1158" s="129">
        <f>IF(AND($R1158&gt;=30,$R1158&lt;35),1,0)</f>
        <v>0</v>
      </c>
      <c r="F1158" s="132">
        <v>8334.59</v>
      </c>
      <c r="G1158" s="32"/>
      <c r="H1158" s="32"/>
      <c r="I1158" s="129">
        <v>1</v>
      </c>
      <c r="J1158" s="130">
        <v>1</v>
      </c>
      <c r="K1158" s="130">
        <v>0</v>
      </c>
      <c r="L1158" s="130">
        <v>0</v>
      </c>
      <c r="N1158" s="129">
        <v>169.5</v>
      </c>
      <c r="O1158" s="129">
        <f t="shared" si="36"/>
        <v>1.6950000000000001</v>
      </c>
      <c r="P1158" s="129">
        <v>190</v>
      </c>
      <c r="Q1158" s="129">
        <f t="shared" si="37"/>
        <v>86.182550300000003</v>
      </c>
      <c r="R1158" s="131">
        <f>Q1158/(O1158^2)</f>
        <v>29.997145969840151</v>
      </c>
      <c r="T1158" s="129">
        <f>IF(AND($R1158&gt;=35,$R1158&lt;40),1,0)</f>
        <v>0</v>
      </c>
      <c r="U1158" s="129">
        <f>IF($R1158&gt;40,1,0)</f>
        <v>0</v>
      </c>
      <c r="V1158" s="129">
        <f>E1158+T1158+U1158</f>
        <v>0</v>
      </c>
    </row>
    <row r="1159" spans="1:22" x14ac:dyDescent="0.2">
      <c r="A1159" s="133">
        <v>10984</v>
      </c>
      <c r="B1159" s="134">
        <v>22</v>
      </c>
      <c r="C1159" s="134">
        <v>0</v>
      </c>
      <c r="D1159" s="134">
        <v>3</v>
      </c>
      <c r="E1159" s="134">
        <f>IF(AND($R1159&gt;=30,$R1159&lt;35),1,0)</f>
        <v>0</v>
      </c>
      <c r="F1159" s="137">
        <v>3443.07</v>
      </c>
      <c r="G1159" s="32"/>
      <c r="H1159" s="32"/>
      <c r="I1159" s="134">
        <v>1</v>
      </c>
      <c r="J1159" s="135">
        <v>0</v>
      </c>
      <c r="K1159" s="135">
        <v>1</v>
      </c>
      <c r="L1159" s="135">
        <v>0</v>
      </c>
      <c r="N1159" s="134">
        <v>177.29999999999998</v>
      </c>
      <c r="O1159" s="134">
        <f t="shared" si="36"/>
        <v>1.7729999999999999</v>
      </c>
      <c r="P1159" s="134">
        <v>248.29999999999998</v>
      </c>
      <c r="Q1159" s="134">
        <f t="shared" si="37"/>
        <v>112.626985471</v>
      </c>
      <c r="R1159" s="136">
        <f>Q1159/(O1159^2)</f>
        <v>35.828199921489514</v>
      </c>
      <c r="T1159" s="134">
        <f>IF(AND($R1159&gt;=35,$R1159&lt;40),1,0)</f>
        <v>1</v>
      </c>
      <c r="U1159" s="134">
        <f>IF($R1159&gt;40,1,0)</f>
        <v>0</v>
      </c>
      <c r="V1159" s="134">
        <f>E1159+T1159+U1159</f>
        <v>1</v>
      </c>
    </row>
    <row r="1160" spans="1:22" x14ac:dyDescent="0.2">
      <c r="A1160" s="128">
        <v>10987</v>
      </c>
      <c r="B1160" s="129">
        <v>62</v>
      </c>
      <c r="C1160" s="129">
        <v>0</v>
      </c>
      <c r="D1160" s="129">
        <v>0</v>
      </c>
      <c r="E1160" s="129">
        <f>IF(AND($R1160&gt;=30,$R1160&lt;35),1,0)</f>
        <v>1</v>
      </c>
      <c r="F1160" s="132">
        <v>12982.880000000001</v>
      </c>
      <c r="G1160" s="32"/>
      <c r="H1160" s="32"/>
      <c r="I1160" s="129">
        <v>1</v>
      </c>
      <c r="J1160" s="130">
        <v>0</v>
      </c>
      <c r="K1160" s="130">
        <v>0</v>
      </c>
      <c r="L1160" s="130">
        <v>1</v>
      </c>
      <c r="N1160" s="129">
        <v>165.7</v>
      </c>
      <c r="O1160" s="129">
        <f t="shared" si="36"/>
        <v>1.6569999999999998</v>
      </c>
      <c r="P1160" s="129">
        <v>197.1</v>
      </c>
      <c r="Q1160" s="129">
        <f t="shared" si="37"/>
        <v>89.403056126999999</v>
      </c>
      <c r="R1160" s="131">
        <f>Q1160/(O1160^2)</f>
        <v>32.561720790603616</v>
      </c>
      <c r="T1160" s="129">
        <f>IF(AND($R1160&gt;=35,$R1160&lt;40),1,0)</f>
        <v>0</v>
      </c>
      <c r="U1160" s="129">
        <f>IF($R1160&gt;40,1,0)</f>
        <v>0</v>
      </c>
      <c r="V1160" s="129">
        <f>E1160+T1160+U1160</f>
        <v>1</v>
      </c>
    </row>
    <row r="1161" spans="1:22" x14ac:dyDescent="0.2">
      <c r="A1161" s="133">
        <v>10989</v>
      </c>
      <c r="B1161" s="134">
        <v>64</v>
      </c>
      <c r="C1161" s="134">
        <v>1</v>
      </c>
      <c r="D1161" s="134">
        <v>0</v>
      </c>
      <c r="E1161" s="134">
        <f>IF(AND($R1161&gt;=30,$R1161&lt;35),1,0)</f>
        <v>1</v>
      </c>
      <c r="F1161" s="137">
        <v>46889.270000000004</v>
      </c>
      <c r="G1161" s="32"/>
      <c r="H1161" s="32"/>
      <c r="I1161" s="134">
        <v>1</v>
      </c>
      <c r="J1161" s="135">
        <v>0</v>
      </c>
      <c r="K1161" s="135">
        <v>0</v>
      </c>
      <c r="L1161" s="135">
        <v>1</v>
      </c>
      <c r="N1161" s="134">
        <v>173.2</v>
      </c>
      <c r="O1161" s="134">
        <f t="shared" si="36"/>
        <v>1.732</v>
      </c>
      <c r="P1161" s="134">
        <v>207.2</v>
      </c>
      <c r="Q1161" s="134">
        <f t="shared" si="37"/>
        <v>93.984339063999997</v>
      </c>
      <c r="R1161" s="136">
        <f>Q1161/(O1161^2)</f>
        <v>31.329951045127981</v>
      </c>
      <c r="T1161" s="134">
        <f>IF(AND($R1161&gt;=35,$R1161&lt;40),1,0)</f>
        <v>0</v>
      </c>
      <c r="U1161" s="134">
        <f>IF($R1161&gt;40,1,0)</f>
        <v>0</v>
      </c>
      <c r="V1161" s="134">
        <f>E1161+T1161+U1161</f>
        <v>1</v>
      </c>
    </row>
    <row r="1162" spans="1:22" x14ac:dyDescent="0.2">
      <c r="A1162" s="128">
        <v>10990</v>
      </c>
      <c r="B1162" s="129">
        <v>37</v>
      </c>
      <c r="C1162" s="129">
        <v>0</v>
      </c>
      <c r="D1162" s="129">
        <v>0</v>
      </c>
      <c r="E1162" s="129">
        <f>IF(AND($R1162&gt;=30,$R1162&lt;35),1,0)</f>
        <v>0</v>
      </c>
      <c r="F1162" s="132">
        <v>20420.609999999997</v>
      </c>
      <c r="G1162" s="32"/>
      <c r="H1162" s="32"/>
      <c r="I1162" s="129">
        <v>1</v>
      </c>
      <c r="J1162" s="130">
        <v>0</v>
      </c>
      <c r="K1162" s="130">
        <v>1</v>
      </c>
      <c r="L1162" s="130">
        <v>0</v>
      </c>
      <c r="N1162" s="129">
        <v>173.79999999999998</v>
      </c>
      <c r="O1162" s="129">
        <f t="shared" si="36"/>
        <v>1.7379999999999998</v>
      </c>
      <c r="P1162" s="129">
        <v>145</v>
      </c>
      <c r="Q1162" s="129">
        <f t="shared" si="37"/>
        <v>65.770893650000005</v>
      </c>
      <c r="R1162" s="131">
        <f>Q1162/(O1162^2)</f>
        <v>21.77379845158848</v>
      </c>
      <c r="T1162" s="129">
        <f>IF(AND($R1162&gt;=35,$R1162&lt;40),1,0)</f>
        <v>0</v>
      </c>
      <c r="U1162" s="129">
        <f>IF($R1162&gt;40,1,0)</f>
        <v>0</v>
      </c>
      <c r="V1162" s="129">
        <f>E1162+T1162+U1162</f>
        <v>0</v>
      </c>
    </row>
    <row r="1163" spans="1:22" x14ac:dyDescent="0.2">
      <c r="A1163" s="133">
        <v>10991</v>
      </c>
      <c r="B1163" s="134">
        <v>28</v>
      </c>
      <c r="C1163" s="134">
        <v>0</v>
      </c>
      <c r="D1163" s="134">
        <v>0</v>
      </c>
      <c r="E1163" s="134">
        <f>IF(AND($R1163&gt;=30,$R1163&lt;35),1,0)</f>
        <v>0</v>
      </c>
      <c r="F1163" s="137">
        <v>2689.5</v>
      </c>
      <c r="G1163" s="32"/>
      <c r="H1163" s="32"/>
      <c r="I1163" s="134">
        <v>1</v>
      </c>
      <c r="J1163" s="135">
        <v>0</v>
      </c>
      <c r="K1163" s="135">
        <v>0</v>
      </c>
      <c r="L1163" s="135">
        <v>1</v>
      </c>
      <c r="N1163" s="134">
        <v>170.9</v>
      </c>
      <c r="O1163" s="134">
        <f t="shared" si="36"/>
        <v>1.7090000000000001</v>
      </c>
      <c r="P1163" s="134">
        <v>186.5</v>
      </c>
      <c r="Q1163" s="134">
        <f t="shared" si="37"/>
        <v>84.594977005000004</v>
      </c>
      <c r="R1163" s="136">
        <f>Q1163/(O1163^2)</f>
        <v>28.964127545938773</v>
      </c>
      <c r="T1163" s="134">
        <f>IF(AND($R1163&gt;=35,$R1163&lt;40),1,0)</f>
        <v>0</v>
      </c>
      <c r="U1163" s="134">
        <f>IF($R1163&gt;40,1,0)</f>
        <v>0</v>
      </c>
      <c r="V1163" s="134">
        <f>E1163+T1163+U1163</f>
        <v>0</v>
      </c>
    </row>
    <row r="1164" spans="1:22" x14ac:dyDescent="0.2">
      <c r="A1164" s="128">
        <v>10995</v>
      </c>
      <c r="B1164" s="129">
        <v>38</v>
      </c>
      <c r="C1164" s="129">
        <v>0</v>
      </c>
      <c r="D1164" s="129">
        <v>1</v>
      </c>
      <c r="E1164" s="129">
        <f>IF(AND($R1164&gt;=30,$R1164&lt;35),1,0)</f>
        <v>0</v>
      </c>
      <c r="F1164" s="132">
        <v>6067.13</v>
      </c>
      <c r="G1164" s="32"/>
      <c r="H1164" s="32"/>
      <c r="I1164" s="129">
        <v>1</v>
      </c>
      <c r="J1164" s="130">
        <v>1</v>
      </c>
      <c r="K1164" s="130">
        <v>0</v>
      </c>
      <c r="L1164" s="130">
        <v>0</v>
      </c>
      <c r="N1164" s="129">
        <v>165.4</v>
      </c>
      <c r="O1164" s="129">
        <f t="shared" si="36"/>
        <v>1.6540000000000001</v>
      </c>
      <c r="P1164" s="129">
        <v>216.4</v>
      </c>
      <c r="Q1164" s="129">
        <f t="shared" si="37"/>
        <v>98.157388868000012</v>
      </c>
      <c r="R1164" s="131">
        <f>Q1164/(O1164^2)</f>
        <v>35.879963003469655</v>
      </c>
      <c r="T1164" s="129">
        <f>IF(AND($R1164&gt;=35,$R1164&lt;40),1,0)</f>
        <v>1</v>
      </c>
      <c r="U1164" s="129">
        <f>IF($R1164&gt;40,1,0)</f>
        <v>0</v>
      </c>
      <c r="V1164" s="129">
        <f>E1164+T1164+U1164</f>
        <v>1</v>
      </c>
    </row>
    <row r="1165" spans="1:22" x14ac:dyDescent="0.2">
      <c r="A1165" s="133">
        <v>10996</v>
      </c>
      <c r="B1165" s="134">
        <v>19</v>
      </c>
      <c r="C1165" s="134">
        <v>0</v>
      </c>
      <c r="D1165" s="134">
        <v>0</v>
      </c>
      <c r="E1165" s="134">
        <f>IF(AND($R1165&gt;=30,$R1165&lt;35),1,0)</f>
        <v>0</v>
      </c>
      <c r="F1165" s="137">
        <v>1635.74</v>
      </c>
      <c r="G1165" s="32"/>
      <c r="H1165" s="32"/>
      <c r="I1165" s="134">
        <v>1</v>
      </c>
      <c r="J1165" s="135">
        <v>0</v>
      </c>
      <c r="K1165" s="135">
        <v>0</v>
      </c>
      <c r="L1165" s="135">
        <v>0</v>
      </c>
      <c r="N1165" s="134">
        <v>162.6</v>
      </c>
      <c r="O1165" s="134">
        <f t="shared" si="36"/>
        <v>1.6259999999999999</v>
      </c>
      <c r="P1165" s="134">
        <v>212.79999999999998</v>
      </c>
      <c r="Q1165" s="134">
        <f t="shared" si="37"/>
        <v>96.524456336</v>
      </c>
      <c r="R1165" s="136">
        <f>Q1165/(O1165^2)</f>
        <v>36.508692667886095</v>
      </c>
      <c r="T1165" s="134">
        <f>IF(AND($R1165&gt;=35,$R1165&lt;40),1,0)</f>
        <v>1</v>
      </c>
      <c r="U1165" s="134">
        <f>IF($R1165&gt;40,1,0)</f>
        <v>0</v>
      </c>
      <c r="V1165" s="134">
        <f>E1165+T1165+U1165</f>
        <v>1</v>
      </c>
    </row>
    <row r="1166" spans="1:22" x14ac:dyDescent="0.2">
      <c r="A1166" s="128">
        <v>10997</v>
      </c>
      <c r="B1166" s="129">
        <v>54</v>
      </c>
      <c r="C1166" s="129">
        <v>0</v>
      </c>
      <c r="D1166" s="129">
        <v>1</v>
      </c>
      <c r="E1166" s="129">
        <f>IF(AND($R1166&gt;=30,$R1166&lt;35),1,0)</f>
        <v>1</v>
      </c>
      <c r="F1166" s="132">
        <v>25517.119999999999</v>
      </c>
      <c r="G1166" s="32"/>
      <c r="H1166" s="32"/>
      <c r="I1166" s="129">
        <v>1</v>
      </c>
      <c r="J1166" s="130">
        <v>1</v>
      </c>
      <c r="K1166" s="130">
        <v>0</v>
      </c>
      <c r="L1166" s="130">
        <v>0</v>
      </c>
      <c r="N1166" s="129">
        <v>158.4</v>
      </c>
      <c r="O1166" s="129">
        <f t="shared" si="36"/>
        <v>1.5840000000000001</v>
      </c>
      <c r="P1166" s="129">
        <v>170.2</v>
      </c>
      <c r="Q1166" s="129">
        <f t="shared" si="37"/>
        <v>77.201421373999992</v>
      </c>
      <c r="R1166" s="131">
        <f>Q1166/(O1166^2)</f>
        <v>30.769110523639164</v>
      </c>
      <c r="T1166" s="129">
        <f>IF(AND($R1166&gt;=35,$R1166&lt;40),1,0)</f>
        <v>0</v>
      </c>
      <c r="U1166" s="129">
        <f>IF($R1166&gt;40,1,0)</f>
        <v>0</v>
      </c>
      <c r="V1166" s="129">
        <f>E1166+T1166+U1166</f>
        <v>1</v>
      </c>
    </row>
    <row r="1167" spans="1:22" x14ac:dyDescent="0.2">
      <c r="A1167" s="133">
        <v>10998</v>
      </c>
      <c r="B1167" s="134">
        <v>53</v>
      </c>
      <c r="C1167" s="134">
        <v>0</v>
      </c>
      <c r="D1167" s="134">
        <v>0</v>
      </c>
      <c r="E1167" s="134">
        <f>IF(AND($R1167&gt;=30,$R1167&lt;35),1,0)</f>
        <v>0</v>
      </c>
      <c r="F1167" s="137">
        <v>10072.06</v>
      </c>
      <c r="G1167" s="32"/>
      <c r="H1167" s="32"/>
      <c r="I1167" s="134">
        <v>1</v>
      </c>
      <c r="J1167" s="135">
        <v>1</v>
      </c>
      <c r="K1167" s="135">
        <v>0</v>
      </c>
      <c r="L1167" s="135">
        <v>0</v>
      </c>
      <c r="N1167" s="134">
        <v>156.79999999999998</v>
      </c>
      <c r="O1167" s="134">
        <f t="shared" si="36"/>
        <v>1.5679999999999998</v>
      </c>
      <c r="P1167" s="134">
        <v>125.6</v>
      </c>
      <c r="Q1167" s="134">
        <f t="shared" si="37"/>
        <v>56.971201671999999</v>
      </c>
      <c r="R1167" s="136">
        <f>Q1167/(O1167^2)</f>
        <v>23.171986311042279</v>
      </c>
      <c r="T1167" s="134">
        <f>IF(AND($R1167&gt;=35,$R1167&lt;40),1,0)</f>
        <v>0</v>
      </c>
      <c r="U1167" s="134">
        <f>IF($R1167&gt;40,1,0)</f>
        <v>0</v>
      </c>
      <c r="V1167" s="134">
        <f>E1167+T1167+U1167</f>
        <v>0</v>
      </c>
    </row>
    <row r="1168" spans="1:22" x14ac:dyDescent="0.2">
      <c r="A1168" s="128">
        <v>10999</v>
      </c>
      <c r="B1168" s="129">
        <v>33</v>
      </c>
      <c r="C1168" s="129">
        <v>1</v>
      </c>
      <c r="D1168" s="129">
        <v>1</v>
      </c>
      <c r="E1168" s="129">
        <f>IF(AND($R1168&gt;=30,$R1168&lt;35),1,0)</f>
        <v>0</v>
      </c>
      <c r="F1168" s="132">
        <v>38282.75</v>
      </c>
      <c r="G1168" s="32"/>
      <c r="H1168" s="32"/>
      <c r="I1168" s="129">
        <v>1</v>
      </c>
      <c r="J1168" s="130">
        <v>0</v>
      </c>
      <c r="K1168" s="130">
        <v>0</v>
      </c>
      <c r="L1168" s="130">
        <v>1</v>
      </c>
      <c r="N1168" s="129">
        <v>162.19999999999999</v>
      </c>
      <c r="O1168" s="129">
        <f t="shared" si="36"/>
        <v>1.6219999999999999</v>
      </c>
      <c r="P1168" s="129">
        <v>214.2</v>
      </c>
      <c r="Q1168" s="129">
        <f t="shared" si="37"/>
        <v>97.159485653999994</v>
      </c>
      <c r="R1168" s="131">
        <f>Q1168/(O1168^2)</f>
        <v>36.930357117227523</v>
      </c>
      <c r="T1168" s="129">
        <f>IF(AND($R1168&gt;=35,$R1168&lt;40),1,0)</f>
        <v>1</v>
      </c>
      <c r="U1168" s="129">
        <f>IF($R1168&gt;40,1,0)</f>
        <v>0</v>
      </c>
      <c r="V1168" s="129">
        <f>E1168+T1168+U1168</f>
        <v>1</v>
      </c>
    </row>
    <row r="1169" spans="1:22" x14ac:dyDescent="0.2">
      <c r="A1169" s="133">
        <v>11004</v>
      </c>
      <c r="B1169" s="134">
        <v>18</v>
      </c>
      <c r="C1169" s="134">
        <v>0</v>
      </c>
      <c r="D1169" s="134">
        <v>2</v>
      </c>
      <c r="E1169" s="134">
        <f>IF(AND($R1169&gt;=30,$R1169&lt;35),1,0)</f>
        <v>0</v>
      </c>
      <c r="F1169" s="137">
        <v>11884.050000000001</v>
      </c>
      <c r="G1169" s="32"/>
      <c r="H1169" s="32"/>
      <c r="I1169" s="134">
        <v>1</v>
      </c>
      <c r="J1169" s="135">
        <v>0</v>
      </c>
      <c r="K1169" s="135">
        <v>0</v>
      </c>
      <c r="L1169" s="135">
        <v>1</v>
      </c>
      <c r="N1169" s="134">
        <v>165.7</v>
      </c>
      <c r="O1169" s="134">
        <f t="shared" si="36"/>
        <v>1.6569999999999998</v>
      </c>
      <c r="P1169" s="134">
        <v>224.4</v>
      </c>
      <c r="Q1169" s="134">
        <f t="shared" si="37"/>
        <v>101.78612782800001</v>
      </c>
      <c r="R1169" s="136">
        <f>Q1169/(O1169^2)</f>
        <v>37.071791706805939</v>
      </c>
      <c r="T1169" s="134">
        <f>IF(AND($R1169&gt;=35,$R1169&lt;40),1,0)</f>
        <v>1</v>
      </c>
      <c r="U1169" s="134">
        <f>IF($R1169&gt;40,1,0)</f>
        <v>0</v>
      </c>
      <c r="V1169" s="134">
        <f>E1169+T1169+U1169</f>
        <v>1</v>
      </c>
    </row>
    <row r="1170" spans="1:22" x14ac:dyDescent="0.2">
      <c r="A1170" s="128">
        <v>11008</v>
      </c>
      <c r="B1170" s="129">
        <v>27</v>
      </c>
      <c r="C1170" s="129">
        <v>0</v>
      </c>
      <c r="D1170" s="129">
        <v>3</v>
      </c>
      <c r="E1170" s="129">
        <f>IF(AND($R1170&gt;=30,$R1170&lt;35),1,0)</f>
        <v>0</v>
      </c>
      <c r="F1170" s="132">
        <v>4260.75</v>
      </c>
      <c r="G1170" s="32"/>
      <c r="H1170" s="32"/>
      <c r="I1170" s="129">
        <v>1</v>
      </c>
      <c r="J1170" s="130">
        <v>0</v>
      </c>
      <c r="K1170" s="130">
        <v>1</v>
      </c>
      <c r="L1170" s="130">
        <v>0</v>
      </c>
      <c r="N1170" s="129">
        <v>174.4</v>
      </c>
      <c r="O1170" s="129">
        <f t="shared" si="36"/>
        <v>1.744</v>
      </c>
      <c r="P1170" s="129">
        <v>172.5</v>
      </c>
      <c r="Q1170" s="129">
        <f t="shared" si="37"/>
        <v>78.24468382500001</v>
      </c>
      <c r="R1170" s="131">
        <f>Q1170/(O1170^2)</f>
        <v>25.725384748035207</v>
      </c>
      <c r="T1170" s="129">
        <f>IF(AND($R1170&gt;=35,$R1170&lt;40),1,0)</f>
        <v>0</v>
      </c>
      <c r="U1170" s="129">
        <f>IF($R1170&gt;40,1,0)</f>
        <v>0</v>
      </c>
      <c r="V1170" s="129">
        <f>E1170+T1170+U1170</f>
        <v>0</v>
      </c>
    </row>
    <row r="1171" spans="1:22" x14ac:dyDescent="0.2">
      <c r="A1171" s="133">
        <v>11010</v>
      </c>
      <c r="B1171" s="134">
        <v>56</v>
      </c>
      <c r="C1171" s="134">
        <v>0</v>
      </c>
      <c r="D1171" s="134">
        <v>1</v>
      </c>
      <c r="E1171" s="134">
        <f>IF(AND($R1171&gt;=30,$R1171&lt;35),1,0)</f>
        <v>0</v>
      </c>
      <c r="F1171" s="137">
        <v>11763.01</v>
      </c>
      <c r="G1171" s="32"/>
      <c r="H1171" s="32"/>
      <c r="I1171" s="134">
        <v>1</v>
      </c>
      <c r="J1171" s="135">
        <v>1</v>
      </c>
      <c r="K1171" s="135">
        <v>0</v>
      </c>
      <c r="L1171" s="135">
        <v>0</v>
      </c>
      <c r="N1171" s="134">
        <v>149.79999999999998</v>
      </c>
      <c r="O1171" s="134">
        <f t="shared" si="36"/>
        <v>1.4979999999999998</v>
      </c>
      <c r="P1171" s="134">
        <v>130.6</v>
      </c>
      <c r="Q1171" s="134">
        <f t="shared" si="37"/>
        <v>59.239163521999998</v>
      </c>
      <c r="R1171" s="136">
        <f>Q1171/(O1171^2)</f>
        <v>26.398867168685978</v>
      </c>
      <c r="T1171" s="134">
        <f>IF(AND($R1171&gt;=35,$R1171&lt;40),1,0)</f>
        <v>0</v>
      </c>
      <c r="U1171" s="134">
        <f>IF($R1171&gt;40,1,0)</f>
        <v>0</v>
      </c>
      <c r="V1171" s="134">
        <f>E1171+T1171+U1171</f>
        <v>0</v>
      </c>
    </row>
    <row r="1172" spans="1:22" x14ac:dyDescent="0.2">
      <c r="A1172" s="128">
        <v>11011</v>
      </c>
      <c r="B1172" s="129">
        <v>43</v>
      </c>
      <c r="C1172" s="129">
        <v>1</v>
      </c>
      <c r="D1172" s="129">
        <v>3</v>
      </c>
      <c r="E1172" s="129">
        <f>IF(AND($R1172&gt;=30,$R1172&lt;35),1,0)</f>
        <v>0</v>
      </c>
      <c r="F1172" s="132">
        <v>42124.520000000004</v>
      </c>
      <c r="G1172" s="32"/>
      <c r="H1172" s="32"/>
      <c r="I1172" s="129">
        <v>1</v>
      </c>
      <c r="J1172" s="130">
        <v>0</v>
      </c>
      <c r="K1172" s="130">
        <v>0</v>
      </c>
      <c r="L1172" s="130">
        <v>1</v>
      </c>
      <c r="N1172" s="129">
        <v>176.29999999999998</v>
      </c>
      <c r="O1172" s="129">
        <f t="shared" si="36"/>
        <v>1.7629999999999999</v>
      </c>
      <c r="P1172" s="129">
        <v>135.6</v>
      </c>
      <c r="Q1172" s="129">
        <f t="shared" si="37"/>
        <v>61.507125371999997</v>
      </c>
      <c r="R1172" s="131">
        <f>Q1172/(O1172^2)</f>
        <v>19.788861343125166</v>
      </c>
      <c r="T1172" s="129">
        <f>IF(AND($R1172&gt;=35,$R1172&lt;40),1,0)</f>
        <v>0</v>
      </c>
      <c r="U1172" s="129">
        <f>IF($R1172&gt;40,1,0)</f>
        <v>0</v>
      </c>
      <c r="V1172" s="129">
        <f>E1172+T1172+U1172</f>
        <v>0</v>
      </c>
    </row>
    <row r="1173" spans="1:22" x14ac:dyDescent="0.2">
      <c r="A1173" s="133">
        <v>11013</v>
      </c>
      <c r="B1173" s="134">
        <v>41</v>
      </c>
      <c r="C1173" s="134">
        <v>1</v>
      </c>
      <c r="D1173" s="134">
        <v>3</v>
      </c>
      <c r="E1173" s="134">
        <f>IF(AND($R1173&gt;=30,$R1173&lt;35),1,0)</f>
        <v>0</v>
      </c>
      <c r="F1173" s="137">
        <v>39597.410000000003</v>
      </c>
      <c r="G1173" s="32"/>
      <c r="H1173" s="32"/>
      <c r="I1173" s="134">
        <v>1</v>
      </c>
      <c r="J1173" s="135">
        <v>1</v>
      </c>
      <c r="K1173" s="135">
        <v>0</v>
      </c>
      <c r="L1173" s="135">
        <v>0</v>
      </c>
      <c r="N1173" s="134">
        <v>171.9</v>
      </c>
      <c r="O1173" s="134">
        <f t="shared" si="36"/>
        <v>1.7190000000000001</v>
      </c>
      <c r="P1173" s="134">
        <v>194.1</v>
      </c>
      <c r="Q1173" s="134">
        <f t="shared" si="37"/>
        <v>88.042279016999998</v>
      </c>
      <c r="R1173" s="136">
        <f>Q1173/(O1173^2)</f>
        <v>29.794734690914698</v>
      </c>
      <c r="T1173" s="134">
        <f>IF(AND($R1173&gt;=35,$R1173&lt;40),1,0)</f>
        <v>0</v>
      </c>
      <c r="U1173" s="134">
        <f>IF($R1173&gt;40,1,0)</f>
        <v>0</v>
      </c>
      <c r="V1173" s="134">
        <f>E1173+T1173+U1173</f>
        <v>0</v>
      </c>
    </row>
    <row r="1174" spans="1:22" x14ac:dyDescent="0.2">
      <c r="A1174" s="128">
        <v>11014</v>
      </c>
      <c r="B1174" s="129">
        <v>63</v>
      </c>
      <c r="C1174" s="129">
        <v>0</v>
      </c>
      <c r="D1174" s="129">
        <v>0</v>
      </c>
      <c r="E1174" s="129">
        <f>IF(AND($R1174&gt;=30,$R1174&lt;35),1,0)</f>
        <v>0</v>
      </c>
      <c r="F1174" s="132">
        <v>13770.1</v>
      </c>
      <c r="G1174" s="32"/>
      <c r="H1174" s="32"/>
      <c r="I1174" s="129">
        <v>1</v>
      </c>
      <c r="J1174" s="130">
        <v>0</v>
      </c>
      <c r="K1174" s="130">
        <v>0</v>
      </c>
      <c r="L1174" s="130">
        <v>0</v>
      </c>
      <c r="N1174" s="129">
        <v>169.1</v>
      </c>
      <c r="O1174" s="129">
        <f t="shared" si="36"/>
        <v>1.6909999999999998</v>
      </c>
      <c r="P1174" s="129">
        <v>237.79999999999998</v>
      </c>
      <c r="Q1174" s="129">
        <f t="shared" si="37"/>
        <v>107.864265586</v>
      </c>
      <c r="R1174" s="131">
        <f>Q1174/(O1174^2)</f>
        <v>37.721623464537807</v>
      </c>
      <c r="T1174" s="129">
        <f>IF(AND($R1174&gt;=35,$R1174&lt;40),1,0)</f>
        <v>1</v>
      </c>
      <c r="U1174" s="129">
        <f>IF($R1174&gt;40,1,0)</f>
        <v>0</v>
      </c>
      <c r="V1174" s="129">
        <f>E1174+T1174+U1174</f>
        <v>1</v>
      </c>
    </row>
    <row r="1175" spans="1:22" x14ac:dyDescent="0.2">
      <c r="A1175" s="133">
        <v>11016</v>
      </c>
      <c r="B1175" s="134">
        <v>40</v>
      </c>
      <c r="C1175" s="134">
        <v>0</v>
      </c>
      <c r="D1175" s="134">
        <v>1</v>
      </c>
      <c r="E1175" s="134">
        <f>IF(AND($R1175&gt;=30,$R1175&lt;35),1,0)</f>
        <v>1</v>
      </c>
      <c r="F1175" s="137">
        <v>6600.21</v>
      </c>
      <c r="G1175" s="32"/>
      <c r="H1175" s="32"/>
      <c r="I1175" s="134">
        <v>1</v>
      </c>
      <c r="J1175" s="135">
        <v>1</v>
      </c>
      <c r="K1175" s="135">
        <v>0</v>
      </c>
      <c r="L1175" s="135">
        <v>0</v>
      </c>
      <c r="N1175" s="134">
        <v>164.4</v>
      </c>
      <c r="O1175" s="134">
        <f t="shared" si="36"/>
        <v>1.6440000000000001</v>
      </c>
      <c r="P1175" s="134">
        <v>181.6</v>
      </c>
      <c r="Q1175" s="134">
        <f t="shared" si="37"/>
        <v>82.372374391999998</v>
      </c>
      <c r="R1175" s="136">
        <f>Q1175/(O1175^2)</f>
        <v>30.477403043434503</v>
      </c>
      <c r="T1175" s="134">
        <f>IF(AND($R1175&gt;=35,$R1175&lt;40),1,0)</f>
        <v>0</v>
      </c>
      <c r="U1175" s="134">
        <f>IF($R1175&gt;40,1,0)</f>
        <v>0</v>
      </c>
      <c r="V1175" s="134">
        <f>E1175+T1175+U1175</f>
        <v>1</v>
      </c>
    </row>
    <row r="1176" spans="1:22" x14ac:dyDescent="0.2">
      <c r="A1176" s="128">
        <v>11021</v>
      </c>
      <c r="B1176" s="129">
        <v>28</v>
      </c>
      <c r="C1176" s="129">
        <v>1</v>
      </c>
      <c r="D1176" s="129">
        <v>3</v>
      </c>
      <c r="E1176" s="129">
        <f>IF(AND($R1176&gt;=30,$R1176&lt;35),1,0)</f>
        <v>0</v>
      </c>
      <c r="F1176" s="132">
        <v>17663.149999999998</v>
      </c>
      <c r="G1176" s="32"/>
      <c r="H1176" s="32"/>
      <c r="I1176" s="129">
        <v>1</v>
      </c>
      <c r="J1176" s="130">
        <v>0</v>
      </c>
      <c r="K1176" s="130">
        <v>0</v>
      </c>
      <c r="L1176" s="130">
        <v>1</v>
      </c>
      <c r="N1176" s="129">
        <v>183.6</v>
      </c>
      <c r="O1176" s="129">
        <f t="shared" si="36"/>
        <v>1.8359999999999999</v>
      </c>
      <c r="P1176" s="129">
        <v>222.4</v>
      </c>
      <c r="Q1176" s="129">
        <f t="shared" si="37"/>
        <v>100.87894308800001</v>
      </c>
      <c r="R1176" s="131">
        <f>Q1176/(O1176^2)</f>
        <v>29.926447771749714</v>
      </c>
      <c r="T1176" s="129">
        <f>IF(AND($R1176&gt;=35,$R1176&lt;40),1,0)</f>
        <v>0</v>
      </c>
      <c r="U1176" s="129">
        <f>IF($R1176&gt;40,1,0)</f>
        <v>0</v>
      </c>
      <c r="V1176" s="129">
        <f>E1176+T1176+U1176</f>
        <v>0</v>
      </c>
    </row>
    <row r="1177" spans="1:22" x14ac:dyDescent="0.2">
      <c r="A1177" s="133">
        <v>11022</v>
      </c>
      <c r="B1177" s="134">
        <v>50</v>
      </c>
      <c r="C1177" s="134">
        <v>0</v>
      </c>
      <c r="D1177" s="134">
        <v>1</v>
      </c>
      <c r="E1177" s="134">
        <f>IF(AND($R1177&gt;=30,$R1177&lt;35),1,0)</f>
        <v>0</v>
      </c>
      <c r="F1177" s="137">
        <v>9058.74</v>
      </c>
      <c r="G1177" s="32"/>
      <c r="H1177" s="32"/>
      <c r="I1177" s="134">
        <v>1</v>
      </c>
      <c r="J1177" s="135">
        <v>0</v>
      </c>
      <c r="K1177" s="135">
        <v>0</v>
      </c>
      <c r="L1177" s="135">
        <v>1</v>
      </c>
      <c r="N1177" s="134">
        <v>183.7</v>
      </c>
      <c r="O1177" s="134">
        <f t="shared" si="36"/>
        <v>1.837</v>
      </c>
      <c r="P1177" s="134">
        <v>304.60000000000002</v>
      </c>
      <c r="Q1177" s="134">
        <f t="shared" si="37"/>
        <v>138.16423590200003</v>
      </c>
      <c r="R1177" s="136">
        <f>Q1177/(O1177^2)</f>
        <v>40.942779923006476</v>
      </c>
      <c r="T1177" s="134">
        <f>IF(AND($R1177&gt;=35,$R1177&lt;40),1,0)</f>
        <v>0</v>
      </c>
      <c r="U1177" s="134">
        <f>IF($R1177&gt;40,1,0)</f>
        <v>1</v>
      </c>
      <c r="V1177" s="134">
        <f>E1177+T1177+U1177</f>
        <v>1</v>
      </c>
    </row>
    <row r="1178" spans="1:22" x14ac:dyDescent="0.2">
      <c r="A1178" s="128">
        <v>11024</v>
      </c>
      <c r="B1178" s="129">
        <v>40</v>
      </c>
      <c r="C1178" s="129">
        <v>0</v>
      </c>
      <c r="D1178" s="129">
        <v>2</v>
      </c>
      <c r="E1178" s="129">
        <f>IF(AND($R1178&gt;=30,$R1178&lt;35),1,0)</f>
        <v>0</v>
      </c>
      <c r="F1178" s="132">
        <v>6593.51</v>
      </c>
      <c r="G1178" s="32"/>
      <c r="H1178" s="32"/>
      <c r="I1178" s="129">
        <v>1</v>
      </c>
      <c r="J1178" s="130">
        <v>0</v>
      </c>
      <c r="K1178" s="130">
        <v>0</v>
      </c>
      <c r="L1178" s="130">
        <v>1</v>
      </c>
      <c r="N1178" s="129">
        <v>171.7</v>
      </c>
      <c r="O1178" s="129">
        <f t="shared" si="36"/>
        <v>1.7169999999999999</v>
      </c>
      <c r="P1178" s="129">
        <v>130.29999999999998</v>
      </c>
      <c r="Q1178" s="129">
        <f t="shared" si="37"/>
        <v>59.103085810999993</v>
      </c>
      <c r="R1178" s="131">
        <f>Q1178/(O1178^2)</f>
        <v>20.047931324664894</v>
      </c>
      <c r="T1178" s="129">
        <f>IF(AND($R1178&gt;=35,$R1178&lt;40),1,0)</f>
        <v>0</v>
      </c>
      <c r="U1178" s="129">
        <f>IF($R1178&gt;40,1,0)</f>
        <v>0</v>
      </c>
      <c r="V1178" s="129">
        <f>E1178+T1178+U1178</f>
        <v>0</v>
      </c>
    </row>
    <row r="1179" spans="1:22" x14ac:dyDescent="0.2">
      <c r="A1179" s="133">
        <v>11027</v>
      </c>
      <c r="B1179" s="134">
        <v>34</v>
      </c>
      <c r="C1179" s="134">
        <v>0</v>
      </c>
      <c r="D1179" s="134">
        <v>1</v>
      </c>
      <c r="E1179" s="134">
        <f>IF(AND($R1179&gt;=30,$R1179&lt;35),1,0)</f>
        <v>1</v>
      </c>
      <c r="F1179" s="137">
        <v>14358.37</v>
      </c>
      <c r="G1179" s="32"/>
      <c r="H1179" s="32"/>
      <c r="I1179" s="134">
        <v>1</v>
      </c>
      <c r="J1179" s="135">
        <v>0</v>
      </c>
      <c r="K1179" s="135">
        <v>1</v>
      </c>
      <c r="L1179" s="135">
        <v>0</v>
      </c>
      <c r="N1179" s="134">
        <v>185.5</v>
      </c>
      <c r="O1179" s="134">
        <f t="shared" si="36"/>
        <v>1.855</v>
      </c>
      <c r="P1179" s="134">
        <v>250.29999999999998</v>
      </c>
      <c r="Q1179" s="134">
        <f t="shared" si="37"/>
        <v>113.534170211</v>
      </c>
      <c r="R1179" s="136">
        <f>Q1179/(O1179^2)</f>
        <v>32.994288100493314</v>
      </c>
      <c r="T1179" s="134">
        <f>IF(AND($R1179&gt;=35,$R1179&lt;40),1,0)</f>
        <v>0</v>
      </c>
      <c r="U1179" s="134">
        <f>IF($R1179&gt;40,1,0)</f>
        <v>0</v>
      </c>
      <c r="V1179" s="134">
        <f>E1179+T1179+U1179</f>
        <v>1</v>
      </c>
    </row>
    <row r="1180" spans="1:22" x14ac:dyDescent="0.2">
      <c r="A1180" s="128">
        <v>11029</v>
      </c>
      <c r="B1180" s="129">
        <v>58</v>
      </c>
      <c r="C1180" s="129">
        <v>0</v>
      </c>
      <c r="D1180" s="129">
        <v>0</v>
      </c>
      <c r="E1180" s="129">
        <f>IF(AND($R1180&gt;=30,$R1180&lt;35),1,0)</f>
        <v>0</v>
      </c>
      <c r="F1180" s="132">
        <v>11735.880000000001</v>
      </c>
      <c r="G1180" s="32"/>
      <c r="H1180" s="32"/>
      <c r="I1180" s="129">
        <v>1</v>
      </c>
      <c r="J1180" s="130">
        <v>0</v>
      </c>
      <c r="K1180" s="130">
        <v>0</v>
      </c>
      <c r="L1180" s="130">
        <v>0</v>
      </c>
      <c r="N1180" s="129">
        <v>163.79999999999998</v>
      </c>
      <c r="O1180" s="129">
        <f t="shared" si="36"/>
        <v>1.6379999999999999</v>
      </c>
      <c r="P1180" s="129">
        <v>226.2</v>
      </c>
      <c r="Q1180" s="129">
        <f t="shared" si="37"/>
        <v>102.602594094</v>
      </c>
      <c r="R1180" s="131">
        <f>Q1180/(O1180^2)</f>
        <v>38.241114977614977</v>
      </c>
      <c r="T1180" s="129">
        <f>IF(AND($R1180&gt;=35,$R1180&lt;40),1,0)</f>
        <v>1</v>
      </c>
      <c r="U1180" s="129">
        <f>IF($R1180&gt;40,1,0)</f>
        <v>0</v>
      </c>
      <c r="V1180" s="129">
        <f>E1180+T1180+U1180</f>
        <v>1</v>
      </c>
    </row>
    <row r="1181" spans="1:22" x14ac:dyDescent="0.2">
      <c r="A1181" s="133">
        <v>11030</v>
      </c>
      <c r="B1181" s="134">
        <v>35</v>
      </c>
      <c r="C1181" s="134">
        <v>1</v>
      </c>
      <c r="D1181" s="134">
        <v>1</v>
      </c>
      <c r="E1181" s="134">
        <f>IF(AND($R1181&gt;=30,$R1181&lt;35),1,0)</f>
        <v>1</v>
      </c>
      <c r="F1181" s="137">
        <v>39774.28</v>
      </c>
      <c r="G1181" s="32"/>
      <c r="H1181" s="32"/>
      <c r="I1181" s="134">
        <v>1</v>
      </c>
      <c r="J1181" s="135">
        <v>1</v>
      </c>
      <c r="K1181" s="135">
        <v>0</v>
      </c>
      <c r="L1181" s="135">
        <v>0</v>
      </c>
      <c r="N1181" s="134">
        <v>176.29999999999998</v>
      </c>
      <c r="O1181" s="134">
        <f t="shared" si="36"/>
        <v>1.7629999999999999</v>
      </c>
      <c r="P1181" s="134">
        <v>215.79999999999998</v>
      </c>
      <c r="Q1181" s="134">
        <f t="shared" si="37"/>
        <v>97.885233446000001</v>
      </c>
      <c r="R1181" s="136">
        <f>Q1181/(O1181^2)</f>
        <v>31.492892904472058</v>
      </c>
      <c r="T1181" s="134">
        <f>IF(AND($R1181&gt;=35,$R1181&lt;40),1,0)</f>
        <v>0</v>
      </c>
      <c r="U1181" s="134">
        <f>IF($R1181&gt;40,1,0)</f>
        <v>0</v>
      </c>
      <c r="V1181" s="134">
        <f>E1181+T1181+U1181</f>
        <v>1</v>
      </c>
    </row>
    <row r="1182" spans="1:22" x14ac:dyDescent="0.2">
      <c r="A1182" s="128">
        <v>11034</v>
      </c>
      <c r="B1182" s="129">
        <v>47</v>
      </c>
      <c r="C1182" s="129">
        <v>1</v>
      </c>
      <c r="D1182" s="129">
        <v>0</v>
      </c>
      <c r="E1182" s="129">
        <f>IF(AND($R1182&gt;=30,$R1182&lt;35),1,0)</f>
        <v>0</v>
      </c>
      <c r="F1182" s="132">
        <v>41676.090000000004</v>
      </c>
      <c r="G1182" s="32"/>
      <c r="H1182" s="32"/>
      <c r="I1182" s="129">
        <v>1</v>
      </c>
      <c r="J1182" s="130">
        <v>0</v>
      </c>
      <c r="K1182" s="130">
        <v>0</v>
      </c>
      <c r="L1182" s="130">
        <v>1</v>
      </c>
      <c r="N1182" s="129">
        <v>169.79999999999998</v>
      </c>
      <c r="O1182" s="129">
        <f t="shared" si="36"/>
        <v>1.6979999999999997</v>
      </c>
      <c r="P1182" s="129">
        <v>147.6</v>
      </c>
      <c r="Q1182" s="129">
        <f t="shared" si="37"/>
        <v>66.950233812000008</v>
      </c>
      <c r="R1182" s="131">
        <f>Q1182/(O1182^2)</f>
        <v>23.220775849367588</v>
      </c>
      <c r="T1182" s="129">
        <f>IF(AND($R1182&gt;=35,$R1182&lt;40),1,0)</f>
        <v>0</v>
      </c>
      <c r="U1182" s="129">
        <f>IF($R1182&gt;40,1,0)</f>
        <v>0</v>
      </c>
      <c r="V1182" s="129">
        <f>E1182+T1182+U1182</f>
        <v>0</v>
      </c>
    </row>
    <row r="1183" spans="1:22" x14ac:dyDescent="0.2">
      <c r="A1183" s="133">
        <v>11035</v>
      </c>
      <c r="B1183" s="134">
        <v>32</v>
      </c>
      <c r="C1183" s="134">
        <v>0</v>
      </c>
      <c r="D1183" s="134">
        <v>1</v>
      </c>
      <c r="E1183" s="134">
        <f>IF(AND($R1183&gt;=30,$R1183&lt;35),1,0)</f>
        <v>0</v>
      </c>
      <c r="F1183" s="137">
        <v>4454.41</v>
      </c>
      <c r="G1183" s="32"/>
      <c r="H1183" s="32"/>
      <c r="I1183" s="134">
        <v>1</v>
      </c>
      <c r="J1183" s="135">
        <v>0</v>
      </c>
      <c r="K1183" s="135">
        <v>0</v>
      </c>
      <c r="L1183" s="135">
        <v>0</v>
      </c>
      <c r="N1183" s="134">
        <v>161.5</v>
      </c>
      <c r="O1183" s="134">
        <f t="shared" si="36"/>
        <v>1.615</v>
      </c>
      <c r="P1183" s="134">
        <v>210.5</v>
      </c>
      <c r="Q1183" s="134">
        <f t="shared" si="37"/>
        <v>95.48119388500001</v>
      </c>
      <c r="R1183" s="136">
        <f>Q1183/(O1183^2)</f>
        <v>36.607728967017806</v>
      </c>
      <c r="T1183" s="134">
        <f>IF(AND($R1183&gt;=35,$R1183&lt;40),1,0)</f>
        <v>1</v>
      </c>
      <c r="U1183" s="134">
        <f>IF($R1183&gt;40,1,0)</f>
        <v>0</v>
      </c>
      <c r="V1183" s="134">
        <f>E1183+T1183+U1183</f>
        <v>1</v>
      </c>
    </row>
    <row r="1184" spans="1:22" x14ac:dyDescent="0.2">
      <c r="A1184" s="128">
        <v>11037</v>
      </c>
      <c r="B1184" s="129">
        <v>31</v>
      </c>
      <c r="C1184" s="129">
        <v>0</v>
      </c>
      <c r="D1184" s="129">
        <v>2</v>
      </c>
      <c r="E1184" s="129">
        <f>IF(AND($R1184&gt;=30,$R1184&lt;35),1,0)</f>
        <v>1</v>
      </c>
      <c r="F1184" s="132">
        <v>5031.2700000000004</v>
      </c>
      <c r="G1184" s="32"/>
      <c r="H1184" s="32"/>
      <c r="I1184" s="129">
        <v>1</v>
      </c>
      <c r="J1184" s="130">
        <v>1</v>
      </c>
      <c r="K1184" s="130">
        <v>0</v>
      </c>
      <c r="L1184" s="130">
        <v>0</v>
      </c>
      <c r="N1184" s="129">
        <v>166.1</v>
      </c>
      <c r="O1184" s="129">
        <f t="shared" si="36"/>
        <v>1.661</v>
      </c>
      <c r="P1184" s="129">
        <v>208.6</v>
      </c>
      <c r="Q1184" s="129">
        <f t="shared" si="37"/>
        <v>94.619368382000005</v>
      </c>
      <c r="R1184" s="131">
        <f>Q1184/(O1184^2)</f>
        <v>34.295787513306834</v>
      </c>
      <c r="T1184" s="129">
        <f>IF(AND($R1184&gt;=35,$R1184&lt;40),1,0)</f>
        <v>0</v>
      </c>
      <c r="U1184" s="129">
        <f>IF($R1184&gt;40,1,0)</f>
        <v>0</v>
      </c>
      <c r="V1184" s="129">
        <f>E1184+T1184+U1184</f>
        <v>1</v>
      </c>
    </row>
    <row r="1185" spans="1:22" x14ac:dyDescent="0.2">
      <c r="A1185" s="133">
        <v>11038</v>
      </c>
      <c r="B1185" s="134">
        <v>45</v>
      </c>
      <c r="C1185" s="134">
        <v>0</v>
      </c>
      <c r="D1185" s="134">
        <v>0</v>
      </c>
      <c r="E1185" s="134">
        <f>IF(AND($R1185&gt;=30,$R1185&lt;35),1,0)</f>
        <v>0</v>
      </c>
      <c r="F1185" s="137">
        <v>7222.79</v>
      </c>
      <c r="G1185" s="32"/>
      <c r="H1185" s="32"/>
      <c r="I1185" s="134">
        <v>1</v>
      </c>
      <c r="J1185" s="135">
        <v>0</v>
      </c>
      <c r="K1185" s="135">
        <v>0</v>
      </c>
      <c r="L1185" s="135">
        <v>0</v>
      </c>
      <c r="N1185" s="134">
        <v>138.69999999999999</v>
      </c>
      <c r="O1185" s="134">
        <f t="shared" si="36"/>
        <v>1.3869999999999998</v>
      </c>
      <c r="P1185" s="134">
        <v>101.6</v>
      </c>
      <c r="Q1185" s="134">
        <f t="shared" si="37"/>
        <v>46.084984792</v>
      </c>
      <c r="R1185" s="136">
        <f>Q1185/(O1185^2)</f>
        <v>23.955570960962575</v>
      </c>
      <c r="T1185" s="134">
        <f>IF(AND($R1185&gt;=35,$R1185&lt;40),1,0)</f>
        <v>0</v>
      </c>
      <c r="U1185" s="134">
        <f>IF($R1185&gt;40,1,0)</f>
        <v>0</v>
      </c>
      <c r="V1185" s="134">
        <f>E1185+T1185+U1185</f>
        <v>0</v>
      </c>
    </row>
    <row r="1186" spans="1:22" x14ac:dyDescent="0.2">
      <c r="A1186" s="128">
        <v>11039</v>
      </c>
      <c r="B1186" s="129">
        <v>49</v>
      </c>
      <c r="C1186" s="129">
        <v>1</v>
      </c>
      <c r="D1186" s="129">
        <v>0</v>
      </c>
      <c r="E1186" s="129">
        <f>IF(AND($R1186&gt;=30,$R1186&lt;35),1,0)</f>
        <v>0</v>
      </c>
      <c r="F1186" s="132">
        <v>39727.620000000003</v>
      </c>
      <c r="G1186" s="32"/>
      <c r="H1186" s="32"/>
      <c r="I1186" s="129">
        <v>1</v>
      </c>
      <c r="J1186" s="130">
        <v>0</v>
      </c>
      <c r="K1186" s="130">
        <v>1</v>
      </c>
      <c r="L1186" s="130">
        <v>0</v>
      </c>
      <c r="N1186" s="129">
        <v>178.2</v>
      </c>
      <c r="O1186" s="129">
        <f t="shared" si="36"/>
        <v>1.7819999999999998</v>
      </c>
      <c r="P1186" s="129">
        <v>189.7</v>
      </c>
      <c r="Q1186" s="129">
        <f t="shared" si="37"/>
        <v>86.046472589000004</v>
      </c>
      <c r="R1186" s="131">
        <f>Q1186/(O1186^2)</f>
        <v>27.096779173767864</v>
      </c>
      <c r="T1186" s="129">
        <f>IF(AND($R1186&gt;=35,$R1186&lt;40),1,0)</f>
        <v>0</v>
      </c>
      <c r="U1186" s="129">
        <f>IF($R1186&gt;40,1,0)</f>
        <v>0</v>
      </c>
      <c r="V1186" s="129">
        <f>E1186+T1186+U1186</f>
        <v>0</v>
      </c>
    </row>
    <row r="1187" spans="1:22" x14ac:dyDescent="0.2">
      <c r="A1187" s="133">
        <v>11040</v>
      </c>
      <c r="B1187" s="134">
        <v>64</v>
      </c>
      <c r="C1187" s="134">
        <v>1</v>
      </c>
      <c r="D1187" s="134">
        <v>0</v>
      </c>
      <c r="E1187" s="134">
        <f>IF(AND($R1187&gt;=30,$R1187&lt;35),1,0)</f>
        <v>0</v>
      </c>
      <c r="F1187" s="137">
        <v>26926.519999999997</v>
      </c>
      <c r="G1187" s="32"/>
      <c r="H1187" s="32"/>
      <c r="I1187" s="134">
        <v>1</v>
      </c>
      <c r="J1187" s="135">
        <v>0</v>
      </c>
      <c r="K1187" s="135">
        <v>0</v>
      </c>
      <c r="L1187" s="135">
        <v>1</v>
      </c>
      <c r="N1187" s="134">
        <v>177.5</v>
      </c>
      <c r="O1187" s="134">
        <f t="shared" si="36"/>
        <v>1.7749999999999999</v>
      </c>
      <c r="P1187" s="134">
        <v>207.1</v>
      </c>
      <c r="Q1187" s="134">
        <f t="shared" si="37"/>
        <v>93.938979826999997</v>
      </c>
      <c r="R1187" s="136">
        <f>Q1187/(O1187^2)</f>
        <v>29.815982488236461</v>
      </c>
      <c r="T1187" s="134">
        <f>IF(AND($R1187&gt;=35,$R1187&lt;40),1,0)</f>
        <v>0</v>
      </c>
      <c r="U1187" s="134">
        <f>IF($R1187&gt;40,1,0)</f>
        <v>0</v>
      </c>
      <c r="V1187" s="134">
        <f>E1187+T1187+U1187</f>
        <v>0</v>
      </c>
    </row>
    <row r="1188" spans="1:22" x14ac:dyDescent="0.2">
      <c r="A1188" s="128">
        <v>11041</v>
      </c>
      <c r="B1188" s="129">
        <v>22</v>
      </c>
      <c r="C1188" s="129">
        <v>0</v>
      </c>
      <c r="D1188" s="129">
        <v>1</v>
      </c>
      <c r="E1188" s="129">
        <f>IF(AND($R1188&gt;=30,$R1188&lt;35),1,0)</f>
        <v>0</v>
      </c>
      <c r="F1188" s="132">
        <v>2643.2700000000004</v>
      </c>
      <c r="G1188" s="32"/>
      <c r="H1188" s="32"/>
      <c r="I1188" s="129">
        <v>1</v>
      </c>
      <c r="J1188" s="130">
        <v>0</v>
      </c>
      <c r="K1188" s="130">
        <v>0</v>
      </c>
      <c r="L1188" s="130">
        <v>0</v>
      </c>
      <c r="N1188" s="129">
        <v>157.5</v>
      </c>
      <c r="O1188" s="129">
        <f t="shared" si="36"/>
        <v>1.575</v>
      </c>
      <c r="P1188" s="129">
        <v>138.29999999999998</v>
      </c>
      <c r="Q1188" s="129">
        <f t="shared" si="37"/>
        <v>62.731824770999992</v>
      </c>
      <c r="R1188" s="131">
        <f>Q1188/(O1188^2)</f>
        <v>25.288717468783066</v>
      </c>
      <c r="T1188" s="129">
        <f>IF(AND($R1188&gt;=35,$R1188&lt;40),1,0)</f>
        <v>0</v>
      </c>
      <c r="U1188" s="129">
        <f>IF($R1188&gt;40,1,0)</f>
        <v>0</v>
      </c>
      <c r="V1188" s="129">
        <f>E1188+T1188+U1188</f>
        <v>0</v>
      </c>
    </row>
    <row r="1189" spans="1:22" x14ac:dyDescent="0.2">
      <c r="A1189" s="133">
        <v>11043</v>
      </c>
      <c r="B1189" s="134">
        <v>64</v>
      </c>
      <c r="C1189" s="134">
        <v>0</v>
      </c>
      <c r="D1189" s="134">
        <v>0</v>
      </c>
      <c r="E1189" s="134">
        <f>IF(AND($R1189&gt;=30,$R1189&lt;35),1,0)</f>
        <v>1</v>
      </c>
      <c r="F1189" s="137">
        <v>14410.94</v>
      </c>
      <c r="G1189" s="32"/>
      <c r="H1189" s="32"/>
      <c r="I1189" s="134">
        <v>1</v>
      </c>
      <c r="J1189" s="135">
        <v>1</v>
      </c>
      <c r="K1189" s="135">
        <v>0</v>
      </c>
      <c r="L1189" s="135">
        <v>0</v>
      </c>
      <c r="N1189" s="134">
        <v>160.4</v>
      </c>
      <c r="O1189" s="134">
        <f t="shared" si="36"/>
        <v>1.6040000000000001</v>
      </c>
      <c r="P1189" s="134">
        <v>189.5</v>
      </c>
      <c r="Q1189" s="134">
        <f t="shared" si="37"/>
        <v>85.955754115000005</v>
      </c>
      <c r="R1189" s="136">
        <f>Q1189/(O1189^2)</f>
        <v>33.409211585671102</v>
      </c>
      <c r="T1189" s="134">
        <f>IF(AND($R1189&gt;=35,$R1189&lt;40),1,0)</f>
        <v>0</v>
      </c>
      <c r="U1189" s="134">
        <f>IF($R1189&gt;40,1,0)</f>
        <v>0</v>
      </c>
      <c r="V1189" s="134">
        <f>E1189+T1189+U1189</f>
        <v>1</v>
      </c>
    </row>
    <row r="1190" spans="1:22" x14ac:dyDescent="0.2">
      <c r="A1190" s="128">
        <v>11044</v>
      </c>
      <c r="B1190" s="129">
        <v>39</v>
      </c>
      <c r="C1190" s="129">
        <v>1</v>
      </c>
      <c r="D1190" s="129">
        <v>1</v>
      </c>
      <c r="E1190" s="129">
        <f>IF(AND($R1190&gt;=30,$R1190&lt;35),1,0)</f>
        <v>0</v>
      </c>
      <c r="F1190" s="132">
        <v>22462.05</v>
      </c>
      <c r="G1190" s="32"/>
      <c r="H1190" s="32"/>
      <c r="I1190" s="129">
        <v>1</v>
      </c>
      <c r="J1190" s="130">
        <v>1</v>
      </c>
      <c r="K1190" s="130">
        <v>0</v>
      </c>
      <c r="L1190" s="130">
        <v>0</v>
      </c>
      <c r="N1190" s="129">
        <v>171.7</v>
      </c>
      <c r="O1190" s="129">
        <f t="shared" si="36"/>
        <v>1.7169999999999999</v>
      </c>
      <c r="P1190" s="129">
        <v>191.1</v>
      </c>
      <c r="Q1190" s="129">
        <f t="shared" si="37"/>
        <v>86.681501906999998</v>
      </c>
      <c r="R1190" s="131">
        <f>Q1190/(O1190^2)</f>
        <v>29.402606877539998</v>
      </c>
      <c r="T1190" s="129">
        <f>IF(AND($R1190&gt;=35,$R1190&lt;40),1,0)</f>
        <v>0</v>
      </c>
      <c r="U1190" s="129">
        <f>IF($R1190&gt;40,1,0)</f>
        <v>0</v>
      </c>
      <c r="V1190" s="129">
        <f>E1190+T1190+U1190</f>
        <v>0</v>
      </c>
    </row>
    <row r="1191" spans="1:22" x14ac:dyDescent="0.2">
      <c r="A1191" s="133">
        <v>11046</v>
      </c>
      <c r="B1191" s="134">
        <v>23</v>
      </c>
      <c r="C1191" s="134">
        <v>0</v>
      </c>
      <c r="D1191" s="134">
        <v>1</v>
      </c>
      <c r="E1191" s="134">
        <f>IF(AND($R1191&gt;=30,$R1191&lt;35),1,0)</f>
        <v>0</v>
      </c>
      <c r="F1191" s="137">
        <v>2438.0600000000004</v>
      </c>
      <c r="G1191" s="32"/>
      <c r="H1191" s="32"/>
      <c r="I1191" s="134">
        <v>1</v>
      </c>
      <c r="J1191" s="135">
        <v>0</v>
      </c>
      <c r="K1191" s="135">
        <v>0</v>
      </c>
      <c r="L1191" s="135">
        <v>1</v>
      </c>
      <c r="N1191" s="134">
        <v>167.2</v>
      </c>
      <c r="O1191" s="134">
        <f t="shared" si="36"/>
        <v>1.6719999999999999</v>
      </c>
      <c r="P1191" s="134">
        <v>125.8</v>
      </c>
      <c r="Q1191" s="134">
        <f t="shared" si="37"/>
        <v>57.061920145999999</v>
      </c>
      <c r="R1191" s="136">
        <f>Q1191/(O1191^2)</f>
        <v>20.411448965940568</v>
      </c>
      <c r="T1191" s="134">
        <f>IF(AND($R1191&gt;=35,$R1191&lt;40),1,0)</f>
        <v>0</v>
      </c>
      <c r="U1191" s="134">
        <f>IF($R1191&gt;40,1,0)</f>
        <v>0</v>
      </c>
      <c r="V1191" s="134">
        <f>E1191+T1191+U1191</f>
        <v>0</v>
      </c>
    </row>
    <row r="1192" spans="1:22" x14ac:dyDescent="0.2">
      <c r="A1192" s="128">
        <v>11052</v>
      </c>
      <c r="B1192" s="129">
        <v>54</v>
      </c>
      <c r="C1192" s="129">
        <v>0</v>
      </c>
      <c r="D1192" s="129">
        <v>0</v>
      </c>
      <c r="E1192" s="129">
        <f>IF(AND($R1192&gt;=30,$R1192&lt;35),1,0)</f>
        <v>0</v>
      </c>
      <c r="F1192" s="132">
        <v>10422.92</v>
      </c>
      <c r="G1192" s="32"/>
      <c r="H1192" s="32"/>
      <c r="I1192" s="129">
        <v>1</v>
      </c>
      <c r="J1192" s="130">
        <v>1</v>
      </c>
      <c r="K1192" s="130">
        <v>0</v>
      </c>
      <c r="L1192" s="130">
        <v>0</v>
      </c>
      <c r="N1192" s="129">
        <v>165.29999999999998</v>
      </c>
      <c r="O1192" s="129">
        <f t="shared" si="36"/>
        <v>1.6529999999999998</v>
      </c>
      <c r="P1192" s="129">
        <v>172.2</v>
      </c>
      <c r="Q1192" s="129">
        <f t="shared" si="37"/>
        <v>78.108606113999997</v>
      </c>
      <c r="R1192" s="131">
        <f>Q1192/(O1192^2)</f>
        <v>28.585986253888059</v>
      </c>
      <c r="T1192" s="129">
        <f>IF(AND($R1192&gt;=35,$R1192&lt;40),1,0)</f>
        <v>0</v>
      </c>
      <c r="U1192" s="129">
        <f>IF($R1192&gt;40,1,0)</f>
        <v>0</v>
      </c>
      <c r="V1192" s="129">
        <f>E1192+T1192+U1192</f>
        <v>0</v>
      </c>
    </row>
    <row r="1193" spans="1:22" x14ac:dyDescent="0.2">
      <c r="A1193" s="133">
        <v>11055</v>
      </c>
      <c r="B1193" s="134">
        <v>50</v>
      </c>
      <c r="C1193" s="134">
        <v>1</v>
      </c>
      <c r="D1193" s="134">
        <v>1</v>
      </c>
      <c r="E1193" s="134">
        <f>IF(AND($R1193&gt;=30,$R1193&lt;35),1,0)</f>
        <v>1</v>
      </c>
      <c r="F1193" s="137">
        <v>41919.1</v>
      </c>
      <c r="G1193" s="32"/>
      <c r="H1193" s="32"/>
      <c r="I1193" s="134">
        <v>1</v>
      </c>
      <c r="J1193" s="135">
        <v>1</v>
      </c>
      <c r="K1193" s="135">
        <v>0</v>
      </c>
      <c r="L1193" s="135">
        <v>0</v>
      </c>
      <c r="N1193" s="134">
        <v>189.2</v>
      </c>
      <c r="O1193" s="134">
        <f t="shared" si="36"/>
        <v>1.8919999999999999</v>
      </c>
      <c r="P1193" s="134">
        <v>239.1</v>
      </c>
      <c r="Q1193" s="134">
        <f t="shared" si="37"/>
        <v>108.453935667</v>
      </c>
      <c r="R1193" s="136">
        <f>Q1193/(O1193^2)</f>
        <v>30.297238977457102</v>
      </c>
      <c r="T1193" s="134">
        <f>IF(AND($R1193&gt;=35,$R1193&lt;40),1,0)</f>
        <v>0</v>
      </c>
      <c r="U1193" s="134">
        <f>IF($R1193&gt;40,1,0)</f>
        <v>0</v>
      </c>
      <c r="V1193" s="134">
        <f>E1193+T1193+U1193</f>
        <v>1</v>
      </c>
    </row>
    <row r="1194" spans="1:22" x14ac:dyDescent="0.2">
      <c r="A1194" s="128">
        <v>11056</v>
      </c>
      <c r="B1194" s="129">
        <v>48</v>
      </c>
      <c r="C1194" s="129">
        <v>0</v>
      </c>
      <c r="D1194" s="129">
        <v>2</v>
      </c>
      <c r="E1194" s="129">
        <f>IF(AND($R1194&gt;=30,$R1194&lt;35),1,0)</f>
        <v>0</v>
      </c>
      <c r="F1194" s="132">
        <v>8978.19</v>
      </c>
      <c r="G1194" s="32"/>
      <c r="H1194" s="32"/>
      <c r="I1194" s="129">
        <v>1</v>
      </c>
      <c r="J1194" s="130">
        <v>0</v>
      </c>
      <c r="K1194" s="130">
        <v>0</v>
      </c>
      <c r="L1194" s="130">
        <v>1</v>
      </c>
      <c r="N1194" s="129">
        <v>184.4</v>
      </c>
      <c r="O1194" s="129">
        <f t="shared" si="36"/>
        <v>1.8440000000000001</v>
      </c>
      <c r="P1194" s="129">
        <v>211.5</v>
      </c>
      <c r="Q1194" s="129">
        <f t="shared" si="37"/>
        <v>95.934786255000006</v>
      </c>
      <c r="R1194" s="131">
        <f>Q1194/(O1194^2)</f>
        <v>28.213325464012968</v>
      </c>
      <c r="T1194" s="129">
        <f>IF(AND($R1194&gt;=35,$R1194&lt;40),1,0)</f>
        <v>0</v>
      </c>
      <c r="U1194" s="129">
        <f>IF($R1194&gt;40,1,0)</f>
        <v>0</v>
      </c>
      <c r="V1194" s="129">
        <f>E1194+T1194+U1194</f>
        <v>0</v>
      </c>
    </row>
    <row r="1195" spans="1:22" x14ac:dyDescent="0.2">
      <c r="A1195" s="133">
        <v>11060</v>
      </c>
      <c r="B1195" s="134">
        <v>47</v>
      </c>
      <c r="C1195" s="134">
        <v>0</v>
      </c>
      <c r="D1195" s="134">
        <v>1</v>
      </c>
      <c r="E1195" s="134">
        <f>IF(AND($R1195&gt;=30,$R1195&lt;35),1,0)</f>
        <v>0</v>
      </c>
      <c r="F1195" s="137">
        <v>8627.5500000000011</v>
      </c>
      <c r="G1195" s="32"/>
      <c r="H1195" s="32"/>
      <c r="I1195" s="134">
        <v>1</v>
      </c>
      <c r="J1195" s="135">
        <v>1</v>
      </c>
      <c r="K1195" s="135">
        <v>0</v>
      </c>
      <c r="L1195" s="135">
        <v>0</v>
      </c>
      <c r="N1195" s="134">
        <v>157.69999999999999</v>
      </c>
      <c r="O1195" s="134">
        <f t="shared" si="36"/>
        <v>1.577</v>
      </c>
      <c r="P1195" s="134">
        <v>119.3</v>
      </c>
      <c r="Q1195" s="134">
        <f t="shared" si="37"/>
        <v>54.113569740999999</v>
      </c>
      <c r="R1195" s="136">
        <f>Q1195/(O1195^2)</f>
        <v>21.759193664555763</v>
      </c>
      <c r="T1195" s="134">
        <f>IF(AND($R1195&gt;=35,$R1195&lt;40),1,0)</f>
        <v>0</v>
      </c>
      <c r="U1195" s="134">
        <f>IF($R1195&gt;40,1,0)</f>
        <v>0</v>
      </c>
      <c r="V1195" s="134">
        <f>E1195+T1195+U1195</f>
        <v>0</v>
      </c>
    </row>
    <row r="1196" spans="1:22" x14ac:dyDescent="0.2">
      <c r="A1196" s="128">
        <v>11061</v>
      </c>
      <c r="B1196" s="129">
        <v>22</v>
      </c>
      <c r="C1196" s="129">
        <v>1</v>
      </c>
      <c r="D1196" s="129">
        <v>2</v>
      </c>
      <c r="E1196" s="129">
        <f>IF(AND($R1196&gt;=30,$R1196&lt;35),1,0)</f>
        <v>0</v>
      </c>
      <c r="F1196" s="132">
        <v>37484.450000000004</v>
      </c>
      <c r="G1196" s="32"/>
      <c r="H1196" s="32"/>
      <c r="I1196" s="129">
        <v>1</v>
      </c>
      <c r="J1196" s="130">
        <v>0</v>
      </c>
      <c r="K1196" s="130">
        <v>0</v>
      </c>
      <c r="L1196" s="130">
        <v>1</v>
      </c>
      <c r="N1196" s="129">
        <v>172.6</v>
      </c>
      <c r="O1196" s="129">
        <f t="shared" si="36"/>
        <v>1.726</v>
      </c>
      <c r="P1196" s="129">
        <v>160.29999999999998</v>
      </c>
      <c r="Q1196" s="129">
        <f t="shared" si="37"/>
        <v>72.710856910999993</v>
      </c>
      <c r="R1196" s="131">
        <f>Q1196/(O1196^2)</f>
        <v>24.407184278279573</v>
      </c>
      <c r="T1196" s="129">
        <f>IF(AND($R1196&gt;=35,$R1196&lt;40),1,0)</f>
        <v>0</v>
      </c>
      <c r="U1196" s="129">
        <f>IF($R1196&gt;40,1,0)</f>
        <v>0</v>
      </c>
      <c r="V1196" s="129">
        <f>E1196+T1196+U1196</f>
        <v>0</v>
      </c>
    </row>
    <row r="1197" spans="1:22" x14ac:dyDescent="0.2">
      <c r="A1197" s="133">
        <v>11064</v>
      </c>
      <c r="B1197" s="134">
        <v>19</v>
      </c>
      <c r="C1197" s="134">
        <v>0</v>
      </c>
      <c r="D1197" s="134">
        <v>2</v>
      </c>
      <c r="E1197" s="134">
        <f>IF(AND($R1197&gt;=30,$R1197&lt;35),1,0)</f>
        <v>1</v>
      </c>
      <c r="F1197" s="137">
        <v>22493.66</v>
      </c>
      <c r="G1197" s="32"/>
      <c r="H1197" s="32"/>
      <c r="I1197" s="134">
        <v>1</v>
      </c>
      <c r="J1197" s="135">
        <v>0</v>
      </c>
      <c r="K1197" s="135">
        <v>0</v>
      </c>
      <c r="L1197" s="135">
        <v>0</v>
      </c>
      <c r="N1197" s="134">
        <v>158.29999999999998</v>
      </c>
      <c r="O1197" s="134">
        <f t="shared" si="36"/>
        <v>1.5829999999999997</v>
      </c>
      <c r="P1197" s="134">
        <v>189.6</v>
      </c>
      <c r="Q1197" s="134">
        <f t="shared" si="37"/>
        <v>86.001113352000004</v>
      </c>
      <c r="R1197" s="136">
        <f>Q1197/(O1197^2)</f>
        <v>34.319602086125933</v>
      </c>
      <c r="T1197" s="134">
        <f>IF(AND($R1197&gt;=35,$R1197&lt;40),1,0)</f>
        <v>0</v>
      </c>
      <c r="U1197" s="134">
        <f>IF($R1197&gt;40,1,0)</f>
        <v>0</v>
      </c>
      <c r="V1197" s="134">
        <f>E1197+T1197+U1197</f>
        <v>1</v>
      </c>
    </row>
    <row r="1198" spans="1:22" x14ac:dyDescent="0.2">
      <c r="A1198" s="128">
        <v>11067</v>
      </c>
      <c r="B1198" s="129">
        <v>22</v>
      </c>
      <c r="C1198" s="129">
        <v>0</v>
      </c>
      <c r="D1198" s="129">
        <v>0</v>
      </c>
      <c r="E1198" s="129">
        <f>IF(AND($R1198&gt;=30,$R1198&lt;35),1,0)</f>
        <v>0</v>
      </c>
      <c r="F1198" s="132">
        <v>2045.69</v>
      </c>
      <c r="G1198" s="32"/>
      <c r="H1198" s="32"/>
      <c r="I1198" s="129">
        <v>1</v>
      </c>
      <c r="J1198" s="130">
        <v>0</v>
      </c>
      <c r="K1198" s="130">
        <v>0</v>
      </c>
      <c r="L1198" s="130">
        <v>0</v>
      </c>
      <c r="N1198" s="129">
        <v>159</v>
      </c>
      <c r="O1198" s="129">
        <f t="shared" si="36"/>
        <v>1.59</v>
      </c>
      <c r="P1198" s="129">
        <v>166.1</v>
      </c>
      <c r="Q1198" s="129">
        <f t="shared" si="37"/>
        <v>75.341692656999996</v>
      </c>
      <c r="R1198" s="131">
        <f>Q1198/(O1198^2)</f>
        <v>29.801705888611998</v>
      </c>
      <c r="T1198" s="129">
        <f>IF(AND($R1198&gt;=35,$R1198&lt;40),1,0)</f>
        <v>0</v>
      </c>
      <c r="U1198" s="129">
        <f>IF($R1198&gt;40,1,0)</f>
        <v>0</v>
      </c>
      <c r="V1198" s="129">
        <f>E1198+T1198+U1198</f>
        <v>0</v>
      </c>
    </row>
    <row r="1199" spans="1:22" x14ac:dyDescent="0.2">
      <c r="A1199" s="133">
        <v>11069</v>
      </c>
      <c r="B1199" s="134">
        <v>36</v>
      </c>
      <c r="C1199" s="134">
        <v>0</v>
      </c>
      <c r="D1199" s="134">
        <v>1</v>
      </c>
      <c r="E1199" s="134">
        <f>IF(AND($R1199&gt;=30,$R1199&lt;35),1,0)</f>
        <v>0</v>
      </c>
      <c r="F1199" s="137">
        <v>5373.37</v>
      </c>
      <c r="G1199" s="32"/>
      <c r="H1199" s="32"/>
      <c r="I1199" s="134">
        <v>1</v>
      </c>
      <c r="J1199" s="135">
        <v>0</v>
      </c>
      <c r="K1199" s="135">
        <v>0</v>
      </c>
      <c r="L1199" s="135">
        <v>0</v>
      </c>
      <c r="N1199" s="134">
        <v>160.6</v>
      </c>
      <c r="O1199" s="134">
        <f t="shared" si="36"/>
        <v>1.6059999999999999</v>
      </c>
      <c r="P1199" s="134">
        <v>137</v>
      </c>
      <c r="Q1199" s="134">
        <f t="shared" si="37"/>
        <v>62.142154690000005</v>
      </c>
      <c r="R1199" s="136">
        <f>Q1199/(O1199^2)</f>
        <v>24.093241056653994</v>
      </c>
      <c r="T1199" s="134">
        <f>IF(AND($R1199&gt;=35,$R1199&lt;40),1,0)</f>
        <v>0</v>
      </c>
      <c r="U1199" s="134">
        <f>IF($R1199&gt;40,1,0)</f>
        <v>0</v>
      </c>
      <c r="V1199" s="134">
        <f>E1199+T1199+U1199</f>
        <v>0</v>
      </c>
    </row>
    <row r="1200" spans="1:22" x14ac:dyDescent="0.2">
      <c r="A1200" s="128">
        <v>11070</v>
      </c>
      <c r="B1200" s="129">
        <v>31</v>
      </c>
      <c r="C1200" s="129">
        <v>0</v>
      </c>
      <c r="D1200" s="129">
        <v>2</v>
      </c>
      <c r="E1200" s="129">
        <f>IF(AND($R1200&gt;=30,$R1200&lt;35),1,0)</f>
        <v>0</v>
      </c>
      <c r="F1200" s="132">
        <v>4463.21</v>
      </c>
      <c r="G1200" s="32"/>
      <c r="H1200" s="32"/>
      <c r="I1200" s="129">
        <v>1</v>
      </c>
      <c r="J1200" s="130">
        <v>0</v>
      </c>
      <c r="K1200" s="130">
        <v>0</v>
      </c>
      <c r="L1200" s="130">
        <v>1</v>
      </c>
      <c r="N1200" s="129">
        <v>187.2</v>
      </c>
      <c r="O1200" s="129">
        <f t="shared" si="36"/>
        <v>1.8719999999999999</v>
      </c>
      <c r="P1200" s="129">
        <v>230.29999999999998</v>
      </c>
      <c r="Q1200" s="129">
        <f t="shared" si="37"/>
        <v>104.46232281099999</v>
      </c>
      <c r="R1200" s="131">
        <f>Q1200/(O1200^2)</f>
        <v>29.809039994190137</v>
      </c>
      <c r="T1200" s="129">
        <f>IF(AND($R1200&gt;=35,$R1200&lt;40),1,0)</f>
        <v>0</v>
      </c>
      <c r="U1200" s="129">
        <f>IF($R1200&gt;40,1,0)</f>
        <v>0</v>
      </c>
      <c r="V1200" s="129">
        <f>E1200+T1200+U1200</f>
        <v>0</v>
      </c>
    </row>
    <row r="1201" spans="1:22" x14ac:dyDescent="0.2">
      <c r="A1201" s="133">
        <v>11073</v>
      </c>
      <c r="B1201" s="134">
        <v>34</v>
      </c>
      <c r="C1201" s="134">
        <v>0</v>
      </c>
      <c r="D1201" s="134">
        <v>0</v>
      </c>
      <c r="E1201" s="134">
        <f>IF(AND($R1201&gt;=30,$R1201&lt;35),1,0)</f>
        <v>1</v>
      </c>
      <c r="F1201" s="137">
        <v>4320.42</v>
      </c>
      <c r="G1201" s="32"/>
      <c r="H1201" s="32"/>
      <c r="I1201" s="134">
        <v>1</v>
      </c>
      <c r="J1201" s="135">
        <v>0</v>
      </c>
      <c r="K1201" s="135">
        <v>0</v>
      </c>
      <c r="L1201" s="135">
        <v>0</v>
      </c>
      <c r="N1201" s="134">
        <v>151.19999999999999</v>
      </c>
      <c r="O1201" s="134">
        <f t="shared" si="36"/>
        <v>1.5119999999999998</v>
      </c>
      <c r="P1201" s="134">
        <v>160.29999999999998</v>
      </c>
      <c r="Q1201" s="134">
        <f t="shared" si="37"/>
        <v>72.710856910999993</v>
      </c>
      <c r="R1201" s="136">
        <f>Q1201/(O1201^2)</f>
        <v>31.805020554698224</v>
      </c>
      <c r="T1201" s="134">
        <f>IF(AND($R1201&gt;=35,$R1201&lt;40),1,0)</f>
        <v>0</v>
      </c>
      <c r="U1201" s="134">
        <f>IF($R1201&gt;40,1,0)</f>
        <v>0</v>
      </c>
      <c r="V1201" s="134">
        <f>E1201+T1201+U1201</f>
        <v>1</v>
      </c>
    </row>
    <row r="1202" spans="1:22" x14ac:dyDescent="0.2">
      <c r="A1202" s="128">
        <v>11075</v>
      </c>
      <c r="B1202" s="129">
        <v>36</v>
      </c>
      <c r="C1202" s="129">
        <v>0</v>
      </c>
      <c r="D1202" s="129">
        <v>3</v>
      </c>
      <c r="E1202" s="129">
        <f>IF(AND($R1202&gt;=30,$R1202&lt;35),1,0)</f>
        <v>0</v>
      </c>
      <c r="F1202" s="132">
        <v>6548.2</v>
      </c>
      <c r="G1202" s="32"/>
      <c r="H1202" s="32"/>
      <c r="I1202" s="129">
        <v>1</v>
      </c>
      <c r="J1202" s="130">
        <v>0</v>
      </c>
      <c r="K1202" s="130">
        <v>0</v>
      </c>
      <c r="L1202" s="130">
        <v>0</v>
      </c>
      <c r="N1202" s="129">
        <v>161.4</v>
      </c>
      <c r="O1202" s="129">
        <f t="shared" si="36"/>
        <v>1.6140000000000001</v>
      </c>
      <c r="P1202" s="129">
        <v>224.2</v>
      </c>
      <c r="Q1202" s="129">
        <f t="shared" si="37"/>
        <v>101.69540935400001</v>
      </c>
      <c r="R1202" s="131">
        <f>Q1202/(O1202^2)</f>
        <v>39.03860480169643</v>
      </c>
      <c r="T1202" s="129">
        <f>IF(AND($R1202&gt;=35,$R1202&lt;40),1,0)</f>
        <v>1</v>
      </c>
      <c r="U1202" s="129">
        <f>IF($R1202&gt;40,1,0)</f>
        <v>0</v>
      </c>
      <c r="V1202" s="129">
        <f>E1202+T1202+U1202</f>
        <v>1</v>
      </c>
    </row>
    <row r="1203" spans="1:22" x14ac:dyDescent="0.2">
      <c r="A1203" s="133">
        <v>11077</v>
      </c>
      <c r="B1203" s="134">
        <v>64</v>
      </c>
      <c r="C1203" s="134">
        <v>0</v>
      </c>
      <c r="D1203" s="134">
        <v>0</v>
      </c>
      <c r="E1203" s="134">
        <f>IF(AND($R1203&gt;=30,$R1203&lt;35),1,0)</f>
        <v>1</v>
      </c>
      <c r="F1203" s="137">
        <v>13831.12</v>
      </c>
      <c r="G1203" s="32"/>
      <c r="H1203" s="32"/>
      <c r="I1203" s="134">
        <v>1</v>
      </c>
      <c r="J1203" s="135">
        <v>0</v>
      </c>
      <c r="K1203" s="135">
        <v>0</v>
      </c>
      <c r="L1203" s="135">
        <v>1</v>
      </c>
      <c r="N1203" s="134">
        <v>179.29999999999998</v>
      </c>
      <c r="O1203" s="134">
        <f t="shared" si="36"/>
        <v>1.7929999999999999</v>
      </c>
      <c r="P1203" s="134">
        <v>238.29999999999998</v>
      </c>
      <c r="Q1203" s="134">
        <f t="shared" si="37"/>
        <v>108.091061771</v>
      </c>
      <c r="R1203" s="136">
        <f>Q1203/(O1203^2)</f>
        <v>33.622438183255269</v>
      </c>
      <c r="T1203" s="134">
        <f>IF(AND($R1203&gt;=35,$R1203&lt;40),1,0)</f>
        <v>0</v>
      </c>
      <c r="U1203" s="134">
        <f>IF($R1203&gt;40,1,0)</f>
        <v>0</v>
      </c>
      <c r="V1203" s="134">
        <f>E1203+T1203+U1203</f>
        <v>1</v>
      </c>
    </row>
    <row r="1204" spans="1:22" x14ac:dyDescent="0.2">
      <c r="A1204" s="128">
        <v>11078</v>
      </c>
      <c r="B1204" s="129">
        <v>36</v>
      </c>
      <c r="C1204" s="129">
        <v>0</v>
      </c>
      <c r="D1204" s="129">
        <v>1</v>
      </c>
      <c r="E1204" s="129">
        <f>IF(AND($R1204&gt;=30,$R1204&lt;35),1,0)</f>
        <v>0</v>
      </c>
      <c r="F1204" s="132">
        <v>5377.46</v>
      </c>
      <c r="G1204" s="32"/>
      <c r="H1204" s="32"/>
      <c r="I1204" s="129">
        <v>1</v>
      </c>
      <c r="J1204" s="130">
        <v>0</v>
      </c>
      <c r="K1204" s="130">
        <v>0</v>
      </c>
      <c r="L1204" s="130">
        <v>0</v>
      </c>
      <c r="N1204" s="129">
        <v>155.69999999999999</v>
      </c>
      <c r="O1204" s="129">
        <f t="shared" si="36"/>
        <v>1.5569999999999999</v>
      </c>
      <c r="P1204" s="129">
        <v>157.6</v>
      </c>
      <c r="Q1204" s="129">
        <f t="shared" si="37"/>
        <v>71.486157512000005</v>
      </c>
      <c r="R1204" s="131">
        <f>Q1204/(O1204^2)</f>
        <v>29.487959987608541</v>
      </c>
      <c r="T1204" s="129">
        <f>IF(AND($R1204&gt;=35,$R1204&lt;40),1,0)</f>
        <v>0</v>
      </c>
      <c r="U1204" s="129">
        <f>IF($R1204&gt;40,1,0)</f>
        <v>0</v>
      </c>
      <c r="V1204" s="129">
        <f>E1204+T1204+U1204</f>
        <v>0</v>
      </c>
    </row>
    <row r="1205" spans="1:22" x14ac:dyDescent="0.2">
      <c r="A1205" s="133">
        <v>11083</v>
      </c>
      <c r="B1205" s="134">
        <v>40</v>
      </c>
      <c r="C1205" s="134">
        <v>0</v>
      </c>
      <c r="D1205" s="134">
        <v>2</v>
      </c>
      <c r="E1205" s="134">
        <f>IF(AND($R1205&gt;=30,$R1205&lt;35),1,0)</f>
        <v>0</v>
      </c>
      <c r="F1205" s="137">
        <v>7173.3600000000006</v>
      </c>
      <c r="G1205" s="32"/>
      <c r="H1205" s="32"/>
      <c r="I1205" s="134">
        <v>1</v>
      </c>
      <c r="J1205" s="135">
        <v>1</v>
      </c>
      <c r="K1205" s="135">
        <v>0</v>
      </c>
      <c r="L1205" s="135">
        <v>0</v>
      </c>
      <c r="N1205" s="134">
        <v>167.6</v>
      </c>
      <c r="O1205" s="134">
        <f t="shared" si="36"/>
        <v>1.6759999999999999</v>
      </c>
      <c r="P1205" s="134">
        <v>155.79999999999998</v>
      </c>
      <c r="Q1205" s="134">
        <f t="shared" si="37"/>
        <v>70.669691245999999</v>
      </c>
      <c r="R1205" s="136">
        <f>Q1205/(O1205^2)</f>
        <v>25.158524403910892</v>
      </c>
      <c r="T1205" s="134">
        <f>IF(AND($R1205&gt;=35,$R1205&lt;40),1,0)</f>
        <v>0</v>
      </c>
      <c r="U1205" s="134">
        <f>IF($R1205&gt;40,1,0)</f>
        <v>0</v>
      </c>
      <c r="V1205" s="134">
        <f>E1205+T1205+U1205</f>
        <v>0</v>
      </c>
    </row>
    <row r="1206" spans="1:22" x14ac:dyDescent="0.2">
      <c r="A1206" s="128">
        <v>11085</v>
      </c>
      <c r="B1206" s="129">
        <v>29</v>
      </c>
      <c r="C1206" s="129">
        <v>1</v>
      </c>
      <c r="D1206" s="129">
        <v>0</v>
      </c>
      <c r="E1206" s="129">
        <f>IF(AND($R1206&gt;=30,$R1206&lt;35),1,0)</f>
        <v>0</v>
      </c>
      <c r="F1206" s="132">
        <v>16138.77</v>
      </c>
      <c r="G1206" s="32"/>
      <c r="H1206" s="32"/>
      <c r="I1206" s="129">
        <v>1</v>
      </c>
      <c r="J1206" s="130">
        <v>1</v>
      </c>
      <c r="K1206" s="130">
        <v>0</v>
      </c>
      <c r="L1206" s="130">
        <v>0</v>
      </c>
      <c r="N1206" s="129">
        <v>188.5</v>
      </c>
      <c r="O1206" s="129">
        <f t="shared" si="36"/>
        <v>1.885</v>
      </c>
      <c r="P1206" s="129">
        <v>208.4</v>
      </c>
      <c r="Q1206" s="129">
        <f t="shared" si="37"/>
        <v>94.528649908000006</v>
      </c>
      <c r="R1206" s="131">
        <f>Q1206/(O1206^2)</f>
        <v>26.603620628583894</v>
      </c>
      <c r="T1206" s="129">
        <f>IF(AND($R1206&gt;=35,$R1206&lt;40),1,0)</f>
        <v>0</v>
      </c>
      <c r="U1206" s="129">
        <f>IF($R1206&gt;40,1,0)</f>
        <v>0</v>
      </c>
      <c r="V1206" s="129">
        <f>E1206+T1206+U1206</f>
        <v>0</v>
      </c>
    </row>
    <row r="1207" spans="1:22" x14ac:dyDescent="0.2">
      <c r="A1207" s="133">
        <v>11087</v>
      </c>
      <c r="B1207" s="134">
        <v>64</v>
      </c>
      <c r="C1207" s="134">
        <v>1</v>
      </c>
      <c r="D1207" s="134">
        <v>2</v>
      </c>
      <c r="E1207" s="134">
        <f>IF(AND($R1207&gt;=30,$R1207&lt;35),1,0)</f>
        <v>0</v>
      </c>
      <c r="F1207" s="137">
        <v>49577.670000000006</v>
      </c>
      <c r="G1207" s="32"/>
      <c r="H1207" s="32"/>
      <c r="I1207" s="134">
        <v>1</v>
      </c>
      <c r="J1207" s="135">
        <v>0</v>
      </c>
      <c r="K1207" s="135">
        <v>0</v>
      </c>
      <c r="L1207" s="135">
        <v>1</v>
      </c>
      <c r="N1207" s="134">
        <v>171.2</v>
      </c>
      <c r="O1207" s="134">
        <f t="shared" si="36"/>
        <v>1.712</v>
      </c>
      <c r="P1207" s="134">
        <v>157.69999999999999</v>
      </c>
      <c r="Q1207" s="134">
        <f t="shared" si="37"/>
        <v>71.531516749000005</v>
      </c>
      <c r="R1207" s="136">
        <f>Q1207/(O1207^2)</f>
        <v>24.405623836211134</v>
      </c>
      <c r="T1207" s="134">
        <f>IF(AND($R1207&gt;=35,$R1207&lt;40),1,0)</f>
        <v>0</v>
      </c>
      <c r="U1207" s="134">
        <f>IF($R1207&gt;40,1,0)</f>
        <v>0</v>
      </c>
      <c r="V1207" s="134">
        <f>E1207+T1207+U1207</f>
        <v>0</v>
      </c>
    </row>
    <row r="1208" spans="1:22" x14ac:dyDescent="0.2">
      <c r="A1208" s="128">
        <v>11088</v>
      </c>
      <c r="B1208" s="129">
        <v>34</v>
      </c>
      <c r="C1208" s="129">
        <v>0</v>
      </c>
      <c r="D1208" s="129">
        <v>1</v>
      </c>
      <c r="E1208" s="129">
        <f>IF(AND($R1208&gt;=30,$R1208&lt;35),1,0)</f>
        <v>0</v>
      </c>
      <c r="F1208" s="132">
        <v>4536.26</v>
      </c>
      <c r="G1208" s="32"/>
      <c r="H1208" s="32"/>
      <c r="I1208" s="129">
        <v>1</v>
      </c>
      <c r="J1208" s="130">
        <v>0</v>
      </c>
      <c r="K1208" s="130">
        <v>1</v>
      </c>
      <c r="L1208" s="130">
        <v>0</v>
      </c>
      <c r="N1208" s="129">
        <v>155</v>
      </c>
      <c r="O1208" s="129">
        <f t="shared" si="36"/>
        <v>1.55</v>
      </c>
      <c r="P1208" s="129">
        <v>110.19999999999999</v>
      </c>
      <c r="Q1208" s="129">
        <f t="shared" si="37"/>
        <v>49.985879173999997</v>
      </c>
      <c r="R1208" s="131">
        <f>Q1208/(O1208^2)</f>
        <v>20.805776971488029</v>
      </c>
      <c r="T1208" s="129">
        <f>IF(AND($R1208&gt;=35,$R1208&lt;40),1,0)</f>
        <v>0</v>
      </c>
      <c r="U1208" s="129">
        <f>IF($R1208&gt;40,1,0)</f>
        <v>0</v>
      </c>
      <c r="V1208" s="129">
        <f>E1208+T1208+U1208</f>
        <v>0</v>
      </c>
    </row>
    <row r="1209" spans="1:22" x14ac:dyDescent="0.2">
      <c r="A1209" s="133">
        <v>11089</v>
      </c>
      <c r="B1209" s="134">
        <v>24</v>
      </c>
      <c r="C1209" s="134">
        <v>1</v>
      </c>
      <c r="D1209" s="134">
        <v>0</v>
      </c>
      <c r="E1209" s="134">
        <f>IF(AND($R1209&gt;=30,$R1209&lt;35),1,0)</f>
        <v>0</v>
      </c>
      <c r="F1209" s="137">
        <v>34254.060000000005</v>
      </c>
      <c r="G1209" s="32"/>
      <c r="H1209" s="32"/>
      <c r="I1209" s="134">
        <v>1</v>
      </c>
      <c r="J1209" s="135">
        <v>1</v>
      </c>
      <c r="K1209" s="135">
        <v>0</v>
      </c>
      <c r="L1209" s="135">
        <v>0</v>
      </c>
      <c r="N1209" s="134">
        <v>173.5</v>
      </c>
      <c r="O1209" s="134">
        <f t="shared" si="36"/>
        <v>1.7350000000000001</v>
      </c>
      <c r="P1209" s="134">
        <v>198.29999999999998</v>
      </c>
      <c r="Q1209" s="134">
        <f t="shared" si="37"/>
        <v>89.947366970999994</v>
      </c>
      <c r="R1209" s="136">
        <f>Q1209/(O1209^2)</f>
        <v>29.88061256916011</v>
      </c>
      <c r="T1209" s="134">
        <f>IF(AND($R1209&gt;=35,$R1209&lt;40),1,0)</f>
        <v>0</v>
      </c>
      <c r="U1209" s="134">
        <f>IF($R1209&gt;40,1,0)</f>
        <v>0</v>
      </c>
      <c r="V1209" s="134">
        <f>E1209+T1209+U1209</f>
        <v>0</v>
      </c>
    </row>
    <row r="1210" spans="1:22" x14ac:dyDescent="0.2">
      <c r="A1210" s="128">
        <v>11090</v>
      </c>
      <c r="B1210" s="129">
        <v>40</v>
      </c>
      <c r="C1210" s="129">
        <v>0</v>
      </c>
      <c r="D1210" s="129">
        <v>2</v>
      </c>
      <c r="E1210" s="129">
        <f>IF(AND($R1210&gt;=30,$R1210&lt;35),1,0)</f>
        <v>0</v>
      </c>
      <c r="F1210" s="132">
        <v>6600.37</v>
      </c>
      <c r="G1210" s="32"/>
      <c r="H1210" s="32"/>
      <c r="I1210" s="129">
        <v>1</v>
      </c>
      <c r="J1210" s="130">
        <v>0</v>
      </c>
      <c r="K1210" s="130">
        <v>1</v>
      </c>
      <c r="L1210" s="130">
        <v>0</v>
      </c>
      <c r="N1210" s="129">
        <v>198</v>
      </c>
      <c r="O1210" s="129">
        <f t="shared" si="36"/>
        <v>1.98</v>
      </c>
      <c r="P1210" s="129">
        <v>188.2</v>
      </c>
      <c r="Q1210" s="129">
        <f t="shared" si="37"/>
        <v>85.366084033999996</v>
      </c>
      <c r="R1210" s="131">
        <f>Q1210/(O1210^2)</f>
        <v>21.774840331088665</v>
      </c>
      <c r="T1210" s="129">
        <f>IF(AND($R1210&gt;=35,$R1210&lt;40),1,0)</f>
        <v>0</v>
      </c>
      <c r="U1210" s="129">
        <f>IF($R1210&gt;40,1,0)</f>
        <v>0</v>
      </c>
      <c r="V1210" s="129">
        <f>E1210+T1210+U1210</f>
        <v>0</v>
      </c>
    </row>
    <row r="1211" spans="1:22" x14ac:dyDescent="0.2">
      <c r="A1211" s="133">
        <v>11092</v>
      </c>
      <c r="B1211" s="134">
        <v>49</v>
      </c>
      <c r="C1211" s="134">
        <v>0</v>
      </c>
      <c r="D1211" s="134">
        <v>0</v>
      </c>
      <c r="E1211" s="134">
        <f>IF(AND($R1211&gt;=30,$R1211&lt;35),1,0)</f>
        <v>0</v>
      </c>
      <c r="F1211" s="137">
        <v>8125.79</v>
      </c>
      <c r="G1211" s="32"/>
      <c r="H1211" s="32"/>
      <c r="I1211" s="134">
        <v>1</v>
      </c>
      <c r="J1211" s="135">
        <v>0</v>
      </c>
      <c r="K1211" s="135">
        <v>0</v>
      </c>
      <c r="L1211" s="135">
        <v>1</v>
      </c>
      <c r="N1211" s="134">
        <v>164.1</v>
      </c>
      <c r="O1211" s="134">
        <f t="shared" si="36"/>
        <v>1.641</v>
      </c>
      <c r="P1211" s="134">
        <v>162.29999999999998</v>
      </c>
      <c r="Q1211" s="134">
        <f t="shared" si="37"/>
        <v>73.618041650999999</v>
      </c>
      <c r="R1211" s="136">
        <f>Q1211/(O1211^2)</f>
        <v>27.338022605157821</v>
      </c>
      <c r="T1211" s="134">
        <f>IF(AND($R1211&gt;=35,$R1211&lt;40),1,0)</f>
        <v>0</v>
      </c>
      <c r="U1211" s="134">
        <f>IF($R1211&gt;40,1,0)</f>
        <v>0</v>
      </c>
      <c r="V1211" s="134">
        <f>E1211+T1211+U1211</f>
        <v>0</v>
      </c>
    </row>
    <row r="1212" spans="1:22" x14ac:dyDescent="0.2">
      <c r="A1212" s="128">
        <v>11093</v>
      </c>
      <c r="B1212" s="129">
        <v>28</v>
      </c>
      <c r="C1212" s="129">
        <v>0</v>
      </c>
      <c r="D1212" s="129">
        <v>2</v>
      </c>
      <c r="E1212" s="129">
        <f>IF(AND($R1212&gt;=30,$R1212&lt;35),1,0)</f>
        <v>0</v>
      </c>
      <c r="F1212" s="132">
        <v>4438.2700000000004</v>
      </c>
      <c r="G1212" s="32"/>
      <c r="H1212" s="32"/>
      <c r="I1212" s="129">
        <v>1</v>
      </c>
      <c r="J1212" s="130">
        <v>1</v>
      </c>
      <c r="K1212" s="130">
        <v>0</v>
      </c>
      <c r="L1212" s="130">
        <v>0</v>
      </c>
      <c r="N1212" s="129">
        <v>162.5</v>
      </c>
      <c r="O1212" s="129">
        <f t="shared" si="36"/>
        <v>1.625</v>
      </c>
      <c r="P1212" s="129">
        <v>105</v>
      </c>
      <c r="Q1212" s="129">
        <f t="shared" si="37"/>
        <v>47.627198849999999</v>
      </c>
      <c r="R1212" s="131">
        <f>Q1212/(O1212^2)</f>
        <v>18.036335659171598</v>
      </c>
      <c r="T1212" s="129">
        <f>IF(AND($R1212&gt;=35,$R1212&lt;40),1,0)</f>
        <v>0</v>
      </c>
      <c r="U1212" s="129">
        <f>IF($R1212&gt;40,1,0)</f>
        <v>0</v>
      </c>
      <c r="V1212" s="129">
        <f>E1212+T1212+U1212</f>
        <v>0</v>
      </c>
    </row>
    <row r="1213" spans="1:22" x14ac:dyDescent="0.2">
      <c r="A1213" s="133">
        <v>11095</v>
      </c>
      <c r="B1213" s="134">
        <v>19</v>
      </c>
      <c r="C1213" s="134">
        <v>0</v>
      </c>
      <c r="D1213" s="134">
        <v>0</v>
      </c>
      <c r="E1213" s="134">
        <f>IF(AND($R1213&gt;=30,$R1213&lt;35),1,0)</f>
        <v>0</v>
      </c>
      <c r="F1213" s="137">
        <v>1639.57</v>
      </c>
      <c r="G1213" s="32"/>
      <c r="H1213" s="32"/>
      <c r="I1213" s="134">
        <v>1</v>
      </c>
      <c r="J1213" s="135">
        <v>0</v>
      </c>
      <c r="K1213" s="135">
        <v>0</v>
      </c>
      <c r="L1213" s="135">
        <v>0</v>
      </c>
      <c r="N1213" s="134">
        <v>167.2</v>
      </c>
      <c r="O1213" s="134">
        <f t="shared" si="36"/>
        <v>1.6719999999999999</v>
      </c>
      <c r="P1213" s="134">
        <v>139.19999999999999</v>
      </c>
      <c r="Q1213" s="134">
        <f t="shared" si="37"/>
        <v>63.140057903999995</v>
      </c>
      <c r="R1213" s="136">
        <f>Q1213/(O1213^2)</f>
        <v>22.585641463107528</v>
      </c>
      <c r="T1213" s="134">
        <f>IF(AND($R1213&gt;=35,$R1213&lt;40),1,0)</f>
        <v>0</v>
      </c>
      <c r="U1213" s="134">
        <f>IF($R1213&gt;40,1,0)</f>
        <v>0</v>
      </c>
      <c r="V1213" s="134">
        <f>E1213+T1213+U1213</f>
        <v>0</v>
      </c>
    </row>
    <row r="1214" spans="1:22" x14ac:dyDescent="0.2">
      <c r="A1214" s="128">
        <v>11099</v>
      </c>
      <c r="B1214" s="129">
        <v>34</v>
      </c>
      <c r="C1214" s="129">
        <v>0</v>
      </c>
      <c r="D1214" s="129">
        <v>2</v>
      </c>
      <c r="E1214" s="129">
        <f>IF(AND($R1214&gt;=30,$R1214&lt;35),1,0)</f>
        <v>0</v>
      </c>
      <c r="F1214" s="132">
        <v>5124.1900000000005</v>
      </c>
      <c r="G1214" s="32"/>
      <c r="H1214" s="32"/>
      <c r="I1214" s="129">
        <v>1</v>
      </c>
      <c r="J1214" s="130">
        <v>0</v>
      </c>
      <c r="K1214" s="130">
        <v>0</v>
      </c>
      <c r="L1214" s="130">
        <v>1</v>
      </c>
      <c r="N1214" s="129">
        <v>180.4</v>
      </c>
      <c r="O1214" s="129">
        <f t="shared" si="36"/>
        <v>1.804</v>
      </c>
      <c r="P1214" s="129">
        <v>265.8</v>
      </c>
      <c r="Q1214" s="129">
        <f t="shared" si="37"/>
        <v>120.564851946</v>
      </c>
      <c r="R1214" s="131">
        <f>Q1214/(O1214^2)</f>
        <v>37.046539823427615</v>
      </c>
      <c r="T1214" s="129">
        <f>IF(AND($R1214&gt;=35,$R1214&lt;40),1,0)</f>
        <v>1</v>
      </c>
      <c r="U1214" s="129">
        <f>IF($R1214&gt;40,1,0)</f>
        <v>0</v>
      </c>
      <c r="V1214" s="129">
        <f>E1214+T1214+U1214</f>
        <v>1</v>
      </c>
    </row>
    <row r="1215" spans="1:22" x14ac:dyDescent="0.2">
      <c r="A1215" s="133">
        <v>11101</v>
      </c>
      <c r="B1215" s="134">
        <v>64</v>
      </c>
      <c r="C1215" s="134">
        <v>0</v>
      </c>
      <c r="D1215" s="134">
        <v>0</v>
      </c>
      <c r="E1215" s="134">
        <f>IF(AND($R1215&gt;=30,$R1215&lt;35),1,0)</f>
        <v>1</v>
      </c>
      <c r="F1215" s="137">
        <v>14210.54</v>
      </c>
      <c r="G1215" s="32"/>
      <c r="H1215" s="32"/>
      <c r="I1215" s="134">
        <v>1</v>
      </c>
      <c r="J1215" s="135">
        <v>0</v>
      </c>
      <c r="K1215" s="135">
        <v>0</v>
      </c>
      <c r="L1215" s="135">
        <v>0</v>
      </c>
      <c r="N1215" s="134">
        <v>166.6</v>
      </c>
      <c r="O1215" s="134">
        <f t="shared" si="36"/>
        <v>1.6659999999999999</v>
      </c>
      <c r="P1215" s="134">
        <v>206.1</v>
      </c>
      <c r="Q1215" s="134">
        <f t="shared" si="37"/>
        <v>93.485387457000002</v>
      </c>
      <c r="R1215" s="136">
        <f>Q1215/(O1215^2)</f>
        <v>33.681679439002494</v>
      </c>
      <c r="T1215" s="134">
        <f>IF(AND($R1215&gt;=35,$R1215&lt;40),1,0)</f>
        <v>0</v>
      </c>
      <c r="U1215" s="134">
        <f>IF($R1215&gt;40,1,0)</f>
        <v>0</v>
      </c>
      <c r="V1215" s="134">
        <f>E1215+T1215+U1215</f>
        <v>1</v>
      </c>
    </row>
    <row r="1216" spans="1:22" x14ac:dyDescent="0.2">
      <c r="A1216" s="128">
        <v>11102</v>
      </c>
      <c r="B1216" s="129">
        <v>22</v>
      </c>
      <c r="C1216" s="129">
        <v>0</v>
      </c>
      <c r="D1216" s="129">
        <v>0</v>
      </c>
      <c r="E1216" s="129">
        <f>IF(AND($R1216&gt;=30,$R1216&lt;35),1,0)</f>
        <v>0</v>
      </c>
      <c r="F1216" s="132">
        <v>1665</v>
      </c>
      <c r="G1216" s="32"/>
      <c r="H1216" s="32"/>
      <c r="I1216" s="129">
        <v>1</v>
      </c>
      <c r="J1216" s="130">
        <v>0</v>
      </c>
      <c r="K1216" s="130">
        <v>0</v>
      </c>
      <c r="L1216" s="130">
        <v>1</v>
      </c>
      <c r="N1216" s="129">
        <v>169</v>
      </c>
      <c r="O1216" s="129">
        <f t="shared" si="36"/>
        <v>1.69</v>
      </c>
      <c r="P1216" s="129">
        <v>223.6</v>
      </c>
      <c r="Q1216" s="129">
        <f t="shared" si="37"/>
        <v>101.42325393200001</v>
      </c>
      <c r="R1216" s="131">
        <f>Q1216/(O1216^2)</f>
        <v>35.511100427856178</v>
      </c>
      <c r="T1216" s="129">
        <f>IF(AND($R1216&gt;=35,$R1216&lt;40),1,0)</f>
        <v>1</v>
      </c>
      <c r="U1216" s="129">
        <f>IF($R1216&gt;40,1,0)</f>
        <v>0</v>
      </c>
      <c r="V1216" s="129">
        <f>E1216+T1216+U1216</f>
        <v>1</v>
      </c>
    </row>
    <row r="1217" spans="1:22" x14ac:dyDescent="0.2">
      <c r="A1217" s="133">
        <v>11103</v>
      </c>
      <c r="B1217" s="134">
        <v>61</v>
      </c>
      <c r="C1217" s="134">
        <v>0</v>
      </c>
      <c r="D1217" s="134">
        <v>0</v>
      </c>
      <c r="E1217" s="134">
        <f>IF(AND($R1217&gt;=30,$R1217&lt;35),1,0)</f>
        <v>1</v>
      </c>
      <c r="F1217" s="137">
        <v>13143.34</v>
      </c>
      <c r="G1217" s="32"/>
      <c r="H1217" s="32"/>
      <c r="I1217" s="134">
        <v>1</v>
      </c>
      <c r="J1217" s="135">
        <v>1</v>
      </c>
      <c r="K1217" s="135">
        <v>0</v>
      </c>
      <c r="L1217" s="135">
        <v>0</v>
      </c>
      <c r="N1217" s="134">
        <v>166.1</v>
      </c>
      <c r="O1217" s="134">
        <f t="shared" ref="O1217:O1280" si="38">N1217/100</f>
        <v>1.661</v>
      </c>
      <c r="P1217" s="134">
        <v>183.1</v>
      </c>
      <c r="Q1217" s="134">
        <f t="shared" ref="Q1217:Q1280" si="39">P1217*0.45359237</f>
        <v>83.052762947000005</v>
      </c>
      <c r="R1217" s="136">
        <f>Q1217/(O1217^2)</f>
        <v>30.103349442408827</v>
      </c>
      <c r="T1217" s="134">
        <f>IF(AND($R1217&gt;=35,$R1217&lt;40),1,0)</f>
        <v>0</v>
      </c>
      <c r="U1217" s="134">
        <f>IF($R1217&gt;40,1,0)</f>
        <v>0</v>
      </c>
      <c r="V1217" s="134">
        <f>E1217+T1217+U1217</f>
        <v>1</v>
      </c>
    </row>
    <row r="1218" spans="1:22" x14ac:dyDescent="0.2">
      <c r="A1218" s="128">
        <v>11104</v>
      </c>
      <c r="B1218" s="129">
        <v>29</v>
      </c>
      <c r="C1218" s="129">
        <v>0</v>
      </c>
      <c r="D1218" s="129">
        <v>1</v>
      </c>
      <c r="E1218" s="129">
        <f>IF(AND($R1218&gt;=30,$R1218&lt;35),1,0)</f>
        <v>1</v>
      </c>
      <c r="F1218" s="132">
        <v>3471.4100000000003</v>
      </c>
      <c r="G1218" s="32"/>
      <c r="H1218" s="32"/>
      <c r="I1218" s="129">
        <v>1</v>
      </c>
      <c r="J1218" s="130">
        <v>0</v>
      </c>
      <c r="K1218" s="130">
        <v>0</v>
      </c>
      <c r="L1218" s="130">
        <v>1</v>
      </c>
      <c r="N1218" s="129">
        <v>168.9</v>
      </c>
      <c r="O1218" s="129">
        <f t="shared" si="38"/>
        <v>1.6890000000000001</v>
      </c>
      <c r="P1218" s="129">
        <v>191.7</v>
      </c>
      <c r="Q1218" s="129">
        <f t="shared" si="39"/>
        <v>86.953657328999995</v>
      </c>
      <c r="R1218" s="131">
        <f>Q1218/(O1218^2)</f>
        <v>30.480953913474185</v>
      </c>
      <c r="T1218" s="129">
        <f>IF(AND($R1218&gt;=35,$R1218&lt;40),1,0)</f>
        <v>0</v>
      </c>
      <c r="U1218" s="129">
        <f>IF($R1218&gt;40,1,0)</f>
        <v>0</v>
      </c>
      <c r="V1218" s="129">
        <f>E1218+T1218+U1218</f>
        <v>1</v>
      </c>
    </row>
    <row r="1219" spans="1:22" x14ac:dyDescent="0.2">
      <c r="A1219" s="133">
        <v>11106</v>
      </c>
      <c r="B1219" s="134">
        <v>19</v>
      </c>
      <c r="C1219" s="134">
        <v>0</v>
      </c>
      <c r="D1219" s="134">
        <v>1</v>
      </c>
      <c r="E1219" s="134">
        <f>IF(AND($R1219&gt;=30,$R1219&lt;35),1,0)</f>
        <v>0</v>
      </c>
      <c r="F1219" s="137">
        <v>1832.1</v>
      </c>
      <c r="G1219" s="32"/>
      <c r="H1219" s="32"/>
      <c r="I1219" s="134">
        <v>1</v>
      </c>
      <c r="J1219" s="135">
        <v>0</v>
      </c>
      <c r="K1219" s="135">
        <v>1</v>
      </c>
      <c r="L1219" s="135">
        <v>0</v>
      </c>
      <c r="N1219" s="134">
        <v>177.5</v>
      </c>
      <c r="O1219" s="134">
        <f t="shared" si="38"/>
        <v>1.7749999999999999</v>
      </c>
      <c r="P1219" s="134">
        <v>169.5</v>
      </c>
      <c r="Q1219" s="134">
        <f t="shared" si="39"/>
        <v>76.883906715000009</v>
      </c>
      <c r="R1219" s="136">
        <f>Q1219/(O1219^2)</f>
        <v>24.402747618329702</v>
      </c>
      <c r="T1219" s="134">
        <f>IF(AND($R1219&gt;=35,$R1219&lt;40),1,0)</f>
        <v>0</v>
      </c>
      <c r="U1219" s="134">
        <f>IF($R1219&gt;40,1,0)</f>
        <v>0</v>
      </c>
      <c r="V1219" s="134">
        <f>E1219+T1219+U1219</f>
        <v>0</v>
      </c>
    </row>
    <row r="1220" spans="1:22" x14ac:dyDescent="0.2">
      <c r="A1220" s="128">
        <v>11109</v>
      </c>
      <c r="B1220" s="129">
        <v>56</v>
      </c>
      <c r="C1220" s="129">
        <v>0</v>
      </c>
      <c r="D1220" s="129">
        <v>0</v>
      </c>
      <c r="E1220" s="129">
        <f>IF(AND($R1220&gt;=30,$R1220&lt;35),1,0)</f>
        <v>0</v>
      </c>
      <c r="F1220" s="132">
        <v>10602.39</v>
      </c>
      <c r="G1220" s="32"/>
      <c r="H1220" s="32"/>
      <c r="I1220" s="129">
        <v>1</v>
      </c>
      <c r="J1220" s="130">
        <v>0</v>
      </c>
      <c r="K1220" s="130">
        <v>1</v>
      </c>
      <c r="L1220" s="130">
        <v>0</v>
      </c>
      <c r="N1220" s="129">
        <v>187.1</v>
      </c>
      <c r="O1220" s="129">
        <f t="shared" si="38"/>
        <v>1.871</v>
      </c>
      <c r="P1220" s="129">
        <v>409.90000000000003</v>
      </c>
      <c r="Q1220" s="129">
        <f t="shared" si="39"/>
        <v>185.92751246300003</v>
      </c>
      <c r="R1220" s="131">
        <f>Q1220/(O1220^2)</f>
        <v>53.112419257787366</v>
      </c>
      <c r="T1220" s="129">
        <f>IF(AND($R1220&gt;=35,$R1220&lt;40),1,0)</f>
        <v>0</v>
      </c>
      <c r="U1220" s="129">
        <f>IF($R1220&gt;40,1,0)</f>
        <v>1</v>
      </c>
      <c r="V1220" s="129">
        <f>E1220+T1220+U1220</f>
        <v>1</v>
      </c>
    </row>
    <row r="1221" spans="1:22" x14ac:dyDescent="0.2">
      <c r="A1221" s="133">
        <v>11111</v>
      </c>
      <c r="B1221" s="134">
        <v>21</v>
      </c>
      <c r="C1221" s="134">
        <v>0</v>
      </c>
      <c r="D1221" s="134">
        <v>0</v>
      </c>
      <c r="E1221" s="134">
        <f>IF(AND($R1221&gt;=30,$R1221&lt;35),1,0)</f>
        <v>1</v>
      </c>
      <c r="F1221" s="137">
        <v>2104.1200000000003</v>
      </c>
      <c r="G1221" s="32"/>
      <c r="H1221" s="32"/>
      <c r="I1221" s="134">
        <v>1</v>
      </c>
      <c r="J1221" s="135">
        <v>1</v>
      </c>
      <c r="K1221" s="135">
        <v>0</v>
      </c>
      <c r="L1221" s="135">
        <v>0</v>
      </c>
      <c r="N1221" s="134">
        <v>171</v>
      </c>
      <c r="O1221" s="134">
        <f t="shared" si="38"/>
        <v>1.71</v>
      </c>
      <c r="P1221" s="134">
        <v>214.2</v>
      </c>
      <c r="Q1221" s="134">
        <f t="shared" si="39"/>
        <v>97.159485653999994</v>
      </c>
      <c r="R1221" s="136">
        <f>Q1221/(O1221^2)</f>
        <v>33.227141908279471</v>
      </c>
      <c r="T1221" s="134">
        <f>IF(AND($R1221&gt;=35,$R1221&lt;40),1,0)</f>
        <v>0</v>
      </c>
      <c r="U1221" s="134">
        <f>IF($R1221&gt;40,1,0)</f>
        <v>0</v>
      </c>
      <c r="V1221" s="134">
        <f>E1221+T1221+U1221</f>
        <v>1</v>
      </c>
    </row>
    <row r="1222" spans="1:22" x14ac:dyDescent="0.2">
      <c r="A1222" s="128">
        <v>11114</v>
      </c>
      <c r="B1222" s="129">
        <v>51</v>
      </c>
      <c r="C1222" s="129">
        <v>0</v>
      </c>
      <c r="D1222" s="129">
        <v>1</v>
      </c>
      <c r="E1222" s="129">
        <f>IF(AND($R1222&gt;=30,$R1222&lt;35),1,0)</f>
        <v>0</v>
      </c>
      <c r="F1222" s="132">
        <v>9377.91</v>
      </c>
      <c r="G1222" s="32"/>
      <c r="H1222" s="32"/>
      <c r="I1222" s="129">
        <v>1</v>
      </c>
      <c r="J1222" s="130">
        <v>0</v>
      </c>
      <c r="K1222" s="130">
        <v>0</v>
      </c>
      <c r="L1222" s="130">
        <v>1</v>
      </c>
      <c r="N1222" s="129">
        <v>167.9</v>
      </c>
      <c r="O1222" s="129">
        <f t="shared" si="38"/>
        <v>1.679</v>
      </c>
      <c r="P1222" s="129">
        <v>166.7</v>
      </c>
      <c r="Q1222" s="129">
        <f t="shared" si="39"/>
        <v>75.613848078999993</v>
      </c>
      <c r="R1222" s="131">
        <f>Q1222/(O1222^2)</f>
        <v>26.822542871494235</v>
      </c>
      <c r="T1222" s="129">
        <f>IF(AND($R1222&gt;=35,$R1222&lt;40),1,0)</f>
        <v>0</v>
      </c>
      <c r="U1222" s="129">
        <f>IF($R1222&gt;40,1,0)</f>
        <v>0</v>
      </c>
      <c r="V1222" s="129">
        <f>E1222+T1222+U1222</f>
        <v>0</v>
      </c>
    </row>
    <row r="1223" spans="1:22" x14ac:dyDescent="0.2">
      <c r="A1223" s="133">
        <v>11115</v>
      </c>
      <c r="B1223" s="134">
        <v>49</v>
      </c>
      <c r="C1223" s="134">
        <v>0</v>
      </c>
      <c r="D1223" s="134">
        <v>1</v>
      </c>
      <c r="E1223" s="134">
        <f>IF(AND($R1223&gt;=30,$R1223&lt;35),1,0)</f>
        <v>0</v>
      </c>
      <c r="F1223" s="137">
        <v>9290.14</v>
      </c>
      <c r="G1223" s="32"/>
      <c r="H1223" s="32"/>
      <c r="I1223" s="134">
        <v>1</v>
      </c>
      <c r="J1223" s="135">
        <v>1</v>
      </c>
      <c r="K1223" s="135">
        <v>0</v>
      </c>
      <c r="L1223" s="135">
        <v>0</v>
      </c>
      <c r="N1223" s="134">
        <v>157.69999999999999</v>
      </c>
      <c r="O1223" s="134">
        <f t="shared" si="38"/>
        <v>1.577</v>
      </c>
      <c r="P1223" s="134">
        <v>137.4</v>
      </c>
      <c r="Q1223" s="134">
        <f t="shared" si="39"/>
        <v>62.323591638000003</v>
      </c>
      <c r="R1223" s="136">
        <f>Q1223/(O1223^2)</f>
        <v>25.06046277879264</v>
      </c>
      <c r="T1223" s="134">
        <f>IF(AND($R1223&gt;=35,$R1223&lt;40),1,0)</f>
        <v>0</v>
      </c>
      <c r="U1223" s="134">
        <f>IF($R1223&gt;40,1,0)</f>
        <v>0</v>
      </c>
      <c r="V1223" s="134">
        <f>E1223+T1223+U1223</f>
        <v>0</v>
      </c>
    </row>
    <row r="1224" spans="1:22" x14ac:dyDescent="0.2">
      <c r="A1224" s="128">
        <v>11117</v>
      </c>
      <c r="B1224" s="129">
        <v>58</v>
      </c>
      <c r="C1224" s="129">
        <v>0</v>
      </c>
      <c r="D1224" s="129">
        <v>0</v>
      </c>
      <c r="E1224" s="129">
        <f>IF(AND($R1224&gt;=30,$R1224&lt;35),1,0)</f>
        <v>0</v>
      </c>
      <c r="F1224" s="132">
        <v>11362.76</v>
      </c>
      <c r="G1224" s="32"/>
      <c r="H1224" s="32"/>
      <c r="I1224" s="129">
        <v>1</v>
      </c>
      <c r="J1224" s="130">
        <v>0</v>
      </c>
      <c r="K1224" s="130">
        <v>1</v>
      </c>
      <c r="L1224" s="130">
        <v>0</v>
      </c>
      <c r="N1224" s="129">
        <v>172.4</v>
      </c>
      <c r="O1224" s="129">
        <f t="shared" si="38"/>
        <v>1.724</v>
      </c>
      <c r="P1224" s="129">
        <v>242.9</v>
      </c>
      <c r="Q1224" s="129">
        <f t="shared" si="39"/>
        <v>110.17758667300001</v>
      </c>
      <c r="R1224" s="131">
        <f>Q1224/(O1224^2)</f>
        <v>37.06967106692202</v>
      </c>
      <c r="T1224" s="129">
        <f>IF(AND($R1224&gt;=35,$R1224&lt;40),1,0)</f>
        <v>1</v>
      </c>
      <c r="U1224" s="129">
        <f>IF($R1224&gt;40,1,0)</f>
        <v>0</v>
      </c>
      <c r="V1224" s="129">
        <f>E1224+T1224+U1224</f>
        <v>1</v>
      </c>
    </row>
    <row r="1225" spans="1:22" x14ac:dyDescent="0.2">
      <c r="A1225" s="133">
        <v>11118</v>
      </c>
      <c r="B1225" s="134">
        <v>31</v>
      </c>
      <c r="C1225" s="134">
        <v>1</v>
      </c>
      <c r="D1225" s="134">
        <v>3</v>
      </c>
      <c r="E1225" s="134">
        <f>IF(AND($R1225&gt;=30,$R1225&lt;35),1,0)</f>
        <v>0</v>
      </c>
      <c r="F1225" s="137">
        <v>38746.36</v>
      </c>
      <c r="G1225" s="32"/>
      <c r="H1225" s="32"/>
      <c r="I1225" s="134">
        <v>1</v>
      </c>
      <c r="J1225" s="135">
        <v>0</v>
      </c>
      <c r="K1225" s="135">
        <v>0</v>
      </c>
      <c r="L1225" s="135">
        <v>0</v>
      </c>
      <c r="N1225" s="134">
        <v>165</v>
      </c>
      <c r="O1225" s="134">
        <f t="shared" si="38"/>
        <v>1.65</v>
      </c>
      <c r="P1225" s="134">
        <v>103.69999999999999</v>
      </c>
      <c r="Q1225" s="134">
        <f t="shared" si="39"/>
        <v>47.037528768999998</v>
      </c>
      <c r="R1225" s="136">
        <f>Q1225/(O1225^2)</f>
        <v>17.277329208080808</v>
      </c>
      <c r="T1225" s="134">
        <f>IF(AND($R1225&gt;=35,$R1225&lt;40),1,0)</f>
        <v>0</v>
      </c>
      <c r="U1225" s="134">
        <f>IF($R1225&gt;40,1,0)</f>
        <v>0</v>
      </c>
      <c r="V1225" s="134">
        <f>E1225+T1225+U1225</f>
        <v>0</v>
      </c>
    </row>
    <row r="1226" spans="1:22" x14ac:dyDescent="0.2">
      <c r="A1226" s="128">
        <v>11119</v>
      </c>
      <c r="B1226" s="129">
        <v>28</v>
      </c>
      <c r="C1226" s="129">
        <v>1</v>
      </c>
      <c r="D1226" s="129">
        <v>0</v>
      </c>
      <c r="E1226" s="129">
        <f>IF(AND($R1226&gt;=30,$R1226&lt;35),1,0)</f>
        <v>0</v>
      </c>
      <c r="F1226" s="132">
        <v>34672.15</v>
      </c>
      <c r="G1226" s="32"/>
      <c r="H1226" s="32"/>
      <c r="I1226" s="129">
        <v>1</v>
      </c>
      <c r="J1226" s="130">
        <v>0</v>
      </c>
      <c r="K1226" s="130">
        <v>0</v>
      </c>
      <c r="L1226" s="130">
        <v>1</v>
      </c>
      <c r="N1226" s="129">
        <v>166.7</v>
      </c>
      <c r="O1226" s="129">
        <f t="shared" si="38"/>
        <v>1.6669999999999998</v>
      </c>
      <c r="P1226" s="129">
        <v>172.79999999999998</v>
      </c>
      <c r="Q1226" s="129">
        <f t="shared" si="39"/>
        <v>78.380761535999994</v>
      </c>
      <c r="R1226" s="131">
        <f>Q1226/(O1226^2)</f>
        <v>28.205790708444997</v>
      </c>
      <c r="T1226" s="129">
        <f>IF(AND($R1226&gt;=35,$R1226&lt;40),1,0)</f>
        <v>0</v>
      </c>
      <c r="U1226" s="129">
        <f>IF($R1226&gt;40,1,0)</f>
        <v>0</v>
      </c>
      <c r="V1226" s="129">
        <f>E1226+T1226+U1226</f>
        <v>0</v>
      </c>
    </row>
    <row r="1227" spans="1:22" x14ac:dyDescent="0.2">
      <c r="A1227" s="133">
        <v>11121</v>
      </c>
      <c r="B1227" s="134">
        <v>41</v>
      </c>
      <c r="C1227" s="134">
        <v>0</v>
      </c>
      <c r="D1227" s="134">
        <v>1</v>
      </c>
      <c r="E1227" s="134">
        <f>IF(AND($R1227&gt;=30,$R1227&lt;35),1,0)</f>
        <v>0</v>
      </c>
      <c r="F1227" s="137">
        <v>6858.4800000000005</v>
      </c>
      <c r="G1227" s="32"/>
      <c r="H1227" s="32"/>
      <c r="I1227" s="134">
        <v>1</v>
      </c>
      <c r="J1227" s="135">
        <v>1</v>
      </c>
      <c r="K1227" s="135">
        <v>0</v>
      </c>
      <c r="L1227" s="135">
        <v>0</v>
      </c>
      <c r="N1227" s="134">
        <v>159.5</v>
      </c>
      <c r="O1227" s="134">
        <f t="shared" si="38"/>
        <v>1.595</v>
      </c>
      <c r="P1227" s="134">
        <v>158.19999999999999</v>
      </c>
      <c r="Q1227" s="134">
        <f t="shared" si="39"/>
        <v>71.758312934000003</v>
      </c>
      <c r="R1227" s="136">
        <f>Q1227/(O1227^2)</f>
        <v>28.206606827370017</v>
      </c>
      <c r="T1227" s="134">
        <f>IF(AND($R1227&gt;=35,$R1227&lt;40),1,0)</f>
        <v>0</v>
      </c>
      <c r="U1227" s="134">
        <f>IF($R1227&gt;40,1,0)</f>
        <v>0</v>
      </c>
      <c r="V1227" s="134">
        <f>E1227+T1227+U1227</f>
        <v>0</v>
      </c>
    </row>
    <row r="1228" spans="1:22" x14ac:dyDescent="0.2">
      <c r="A1228" s="128">
        <v>11123</v>
      </c>
      <c r="B1228" s="129">
        <v>52</v>
      </c>
      <c r="C1228" s="129">
        <v>0</v>
      </c>
      <c r="D1228" s="129">
        <v>3</v>
      </c>
      <c r="E1228" s="129">
        <f>IF(AND($R1228&gt;=30,$R1228&lt;35),1,0)</f>
        <v>0</v>
      </c>
      <c r="F1228" s="132">
        <v>11488.32</v>
      </c>
      <c r="G1228" s="32"/>
      <c r="H1228" s="32"/>
      <c r="I1228" s="129">
        <v>1</v>
      </c>
      <c r="J1228" s="130">
        <v>1</v>
      </c>
      <c r="K1228" s="130">
        <v>0</v>
      </c>
      <c r="L1228" s="130">
        <v>0</v>
      </c>
      <c r="N1228" s="129">
        <v>155.19999999999999</v>
      </c>
      <c r="O1228" s="129">
        <f t="shared" si="38"/>
        <v>1.5519999999999998</v>
      </c>
      <c r="P1228" s="129">
        <v>141.19999999999999</v>
      </c>
      <c r="Q1228" s="129">
        <f t="shared" si="39"/>
        <v>64.047242643999994</v>
      </c>
      <c r="R1228" s="131">
        <f>Q1228/(O1228^2)</f>
        <v>26.589918331185572</v>
      </c>
      <c r="T1228" s="129">
        <f>IF(AND($R1228&gt;=35,$R1228&lt;40),1,0)</f>
        <v>0</v>
      </c>
      <c r="U1228" s="129">
        <f>IF($R1228&gt;40,1,0)</f>
        <v>0</v>
      </c>
      <c r="V1228" s="129">
        <f>E1228+T1228+U1228</f>
        <v>0</v>
      </c>
    </row>
    <row r="1229" spans="1:22" x14ac:dyDescent="0.2">
      <c r="A1229" s="133">
        <v>11124</v>
      </c>
      <c r="B1229" s="134">
        <v>42</v>
      </c>
      <c r="C1229" s="134">
        <v>0</v>
      </c>
      <c r="D1229" s="134">
        <v>2</v>
      </c>
      <c r="E1229" s="134">
        <f>IF(AND($R1229&gt;=30,$R1229&lt;35),1,0)</f>
        <v>0</v>
      </c>
      <c r="F1229" s="137">
        <v>7160.1</v>
      </c>
      <c r="G1229" s="32"/>
      <c r="H1229" s="32"/>
      <c r="I1229" s="134">
        <v>1</v>
      </c>
      <c r="J1229" s="135">
        <v>0</v>
      </c>
      <c r="K1229" s="135">
        <v>1</v>
      </c>
      <c r="L1229" s="135">
        <v>0</v>
      </c>
      <c r="N1229" s="134">
        <v>205.4</v>
      </c>
      <c r="O1229" s="134">
        <f t="shared" si="38"/>
        <v>2.0540000000000003</v>
      </c>
      <c r="P1229" s="134">
        <v>345.8</v>
      </c>
      <c r="Q1229" s="134">
        <f t="shared" si="39"/>
        <v>156.85224154600002</v>
      </c>
      <c r="R1229" s="136">
        <f>Q1229/(O1229^2)</f>
        <v>37.178327690335614</v>
      </c>
      <c r="T1229" s="134">
        <f>IF(AND($R1229&gt;=35,$R1229&lt;40),1,0)</f>
        <v>1</v>
      </c>
      <c r="U1229" s="134">
        <f>IF($R1229&gt;40,1,0)</f>
        <v>0</v>
      </c>
      <c r="V1229" s="134">
        <f>E1229+T1229+U1229</f>
        <v>1</v>
      </c>
    </row>
    <row r="1230" spans="1:22" x14ac:dyDescent="0.2">
      <c r="A1230" s="128">
        <v>11128</v>
      </c>
      <c r="B1230" s="129">
        <v>25</v>
      </c>
      <c r="C1230" s="129">
        <v>0</v>
      </c>
      <c r="D1230" s="129">
        <v>3</v>
      </c>
      <c r="E1230" s="129">
        <f>IF(AND($R1230&gt;=30,$R1230&lt;35),1,0)</f>
        <v>1</v>
      </c>
      <c r="F1230" s="132">
        <v>3906.13</v>
      </c>
      <c r="G1230" s="32"/>
      <c r="H1230" s="32"/>
      <c r="I1230" s="129">
        <v>1</v>
      </c>
      <c r="J1230" s="130">
        <v>0</v>
      </c>
      <c r="K1230" s="130">
        <v>1</v>
      </c>
      <c r="L1230" s="130">
        <v>0</v>
      </c>
      <c r="N1230" s="129">
        <v>177.1</v>
      </c>
      <c r="O1230" s="129">
        <f t="shared" si="38"/>
        <v>1.7709999999999999</v>
      </c>
      <c r="P1230" s="129">
        <v>211.4</v>
      </c>
      <c r="Q1230" s="129">
        <f t="shared" si="39"/>
        <v>95.889427018000006</v>
      </c>
      <c r="R1230" s="131">
        <f>Q1230/(O1230^2)</f>
        <v>30.572686372228912</v>
      </c>
      <c r="T1230" s="129">
        <f>IF(AND($R1230&gt;=35,$R1230&lt;40),1,0)</f>
        <v>0</v>
      </c>
      <c r="U1230" s="129">
        <f>IF($R1230&gt;40,1,0)</f>
        <v>0</v>
      </c>
      <c r="V1230" s="129">
        <f>E1230+T1230+U1230</f>
        <v>1</v>
      </c>
    </row>
    <row r="1231" spans="1:22" x14ac:dyDescent="0.2">
      <c r="A1231" s="133">
        <v>11129</v>
      </c>
      <c r="B1231" s="134">
        <v>27</v>
      </c>
      <c r="C1231" s="134">
        <v>1</v>
      </c>
      <c r="D1231" s="134">
        <v>0</v>
      </c>
      <c r="E1231" s="134">
        <f>IF(AND($R1231&gt;=30,$R1231&lt;35),1,0)</f>
        <v>0</v>
      </c>
      <c r="F1231" s="137">
        <v>18310.75</v>
      </c>
      <c r="G1231" s="32"/>
      <c r="H1231" s="32"/>
      <c r="I1231" s="134">
        <v>1</v>
      </c>
      <c r="J1231" s="135">
        <v>0</v>
      </c>
      <c r="K1231" s="135">
        <v>0</v>
      </c>
      <c r="L1231" s="135">
        <v>0</v>
      </c>
      <c r="N1231" s="134">
        <v>179</v>
      </c>
      <c r="O1231" s="134">
        <f t="shared" si="38"/>
        <v>1.79</v>
      </c>
      <c r="P1231" s="134">
        <v>261.90000000000003</v>
      </c>
      <c r="Q1231" s="134">
        <f t="shared" si="39"/>
        <v>118.79584170300002</v>
      </c>
      <c r="R1231" s="136">
        <f>Q1231/(O1231^2)</f>
        <v>37.076196655223001</v>
      </c>
      <c r="T1231" s="134">
        <f>IF(AND($R1231&gt;=35,$R1231&lt;40),1,0)</f>
        <v>1</v>
      </c>
      <c r="U1231" s="134">
        <f>IF($R1231&gt;40,1,0)</f>
        <v>0</v>
      </c>
      <c r="V1231" s="134">
        <f>E1231+T1231+U1231</f>
        <v>1</v>
      </c>
    </row>
    <row r="1232" spans="1:22" x14ac:dyDescent="0.2">
      <c r="A1232" s="128">
        <v>11133</v>
      </c>
      <c r="B1232" s="129">
        <v>26</v>
      </c>
      <c r="C1232" s="129">
        <v>0</v>
      </c>
      <c r="D1232" s="129">
        <v>0</v>
      </c>
      <c r="E1232" s="129">
        <f>IF(AND($R1232&gt;=30,$R1232&lt;35),1,0)</f>
        <v>0</v>
      </c>
      <c r="F1232" s="132">
        <v>2897.3300000000004</v>
      </c>
      <c r="G1232" s="32"/>
      <c r="H1232" s="32"/>
      <c r="I1232" s="129">
        <v>1</v>
      </c>
      <c r="J1232" s="130">
        <v>1</v>
      </c>
      <c r="K1232" s="130">
        <v>0</v>
      </c>
      <c r="L1232" s="130">
        <v>0</v>
      </c>
      <c r="N1232" s="129">
        <v>170.1</v>
      </c>
      <c r="O1232" s="129">
        <f t="shared" si="38"/>
        <v>1.7009999999999998</v>
      </c>
      <c r="P1232" s="129">
        <v>124.3</v>
      </c>
      <c r="Q1232" s="129">
        <f t="shared" si="39"/>
        <v>56.381531590999998</v>
      </c>
      <c r="R1232" s="131">
        <f>Q1232/(O1232^2)</f>
        <v>19.486248740150437</v>
      </c>
      <c r="T1232" s="129">
        <f>IF(AND($R1232&gt;=35,$R1232&lt;40),1,0)</f>
        <v>0</v>
      </c>
      <c r="U1232" s="129">
        <f>IF($R1232&gt;40,1,0)</f>
        <v>0</v>
      </c>
      <c r="V1232" s="129">
        <f>E1232+T1232+U1232</f>
        <v>0</v>
      </c>
    </row>
    <row r="1233" spans="1:22" x14ac:dyDescent="0.2">
      <c r="A1233" s="133">
        <v>11136</v>
      </c>
      <c r="B1233" s="134">
        <v>37</v>
      </c>
      <c r="C1233" s="134">
        <v>0</v>
      </c>
      <c r="D1233" s="134">
        <v>2</v>
      </c>
      <c r="E1233" s="134">
        <f>IF(AND($R1233&gt;=30,$R1233&lt;35),1,0)</f>
        <v>0</v>
      </c>
      <c r="F1233" s="137">
        <v>6406.42</v>
      </c>
      <c r="G1233" s="32"/>
      <c r="H1233" s="32"/>
      <c r="I1233" s="134">
        <v>1</v>
      </c>
      <c r="J1233" s="135">
        <v>1</v>
      </c>
      <c r="K1233" s="135">
        <v>0</v>
      </c>
      <c r="L1233" s="135">
        <v>0</v>
      </c>
      <c r="N1233" s="134">
        <v>164.6</v>
      </c>
      <c r="O1233" s="134">
        <f t="shared" si="38"/>
        <v>1.6459999999999999</v>
      </c>
      <c r="P1233" s="134">
        <v>127</v>
      </c>
      <c r="Q1233" s="134">
        <f t="shared" si="39"/>
        <v>57.60623099</v>
      </c>
      <c r="R1233" s="136">
        <f>Q1233/(O1233^2)</f>
        <v>21.26227837210573</v>
      </c>
      <c r="T1233" s="134">
        <f>IF(AND($R1233&gt;=35,$R1233&lt;40),1,0)</f>
        <v>0</v>
      </c>
      <c r="U1233" s="134">
        <f>IF($R1233&gt;40,1,0)</f>
        <v>0</v>
      </c>
      <c r="V1233" s="134">
        <f>E1233+T1233+U1233</f>
        <v>0</v>
      </c>
    </row>
    <row r="1234" spans="1:22" x14ac:dyDescent="0.2">
      <c r="A1234" s="128">
        <v>11139</v>
      </c>
      <c r="B1234" s="129">
        <v>45</v>
      </c>
      <c r="C1234" s="129">
        <v>0</v>
      </c>
      <c r="D1234" s="129">
        <v>1</v>
      </c>
      <c r="E1234" s="129">
        <f>IF(AND($R1234&gt;=30,$R1234&lt;35),1,0)</f>
        <v>0</v>
      </c>
      <c r="F1234" s="132">
        <v>7441.06</v>
      </c>
      <c r="G1234" s="32"/>
      <c r="H1234" s="32"/>
      <c r="I1234" s="129">
        <v>1</v>
      </c>
      <c r="J1234" s="130">
        <v>0</v>
      </c>
      <c r="K1234" s="130">
        <v>1</v>
      </c>
      <c r="L1234" s="130">
        <v>0</v>
      </c>
      <c r="N1234" s="129">
        <v>170.2</v>
      </c>
      <c r="O1234" s="129">
        <f t="shared" si="38"/>
        <v>1.702</v>
      </c>
      <c r="P1234" s="129">
        <v>158.79999999999998</v>
      </c>
      <c r="Q1234" s="129">
        <f t="shared" si="39"/>
        <v>72.030468356</v>
      </c>
      <c r="R1234" s="131">
        <f>Q1234/(O1234^2)</f>
        <v>24.865496028036414</v>
      </c>
      <c r="T1234" s="129">
        <f>IF(AND($R1234&gt;=35,$R1234&lt;40),1,0)</f>
        <v>0</v>
      </c>
      <c r="U1234" s="129">
        <f>IF($R1234&gt;40,1,0)</f>
        <v>0</v>
      </c>
      <c r="V1234" s="129">
        <f>E1234+T1234+U1234</f>
        <v>0</v>
      </c>
    </row>
    <row r="1235" spans="1:22" x14ac:dyDescent="0.2">
      <c r="A1235" s="133">
        <v>11140</v>
      </c>
      <c r="B1235" s="134">
        <v>36</v>
      </c>
      <c r="C1235" s="134">
        <v>0</v>
      </c>
      <c r="D1235" s="134">
        <v>3</v>
      </c>
      <c r="E1235" s="134">
        <f>IF(AND($R1235&gt;=30,$R1235&lt;35),1,0)</f>
        <v>0</v>
      </c>
      <c r="F1235" s="137">
        <v>6748.6</v>
      </c>
      <c r="G1235" s="32"/>
      <c r="H1235" s="32"/>
      <c r="I1235" s="134">
        <v>1</v>
      </c>
      <c r="J1235" s="135">
        <v>1</v>
      </c>
      <c r="K1235" s="135">
        <v>0</v>
      </c>
      <c r="L1235" s="135">
        <v>0</v>
      </c>
      <c r="N1235" s="134">
        <v>160.1</v>
      </c>
      <c r="O1235" s="134">
        <f t="shared" si="38"/>
        <v>1.601</v>
      </c>
      <c r="P1235" s="134">
        <v>227.7</v>
      </c>
      <c r="Q1235" s="134">
        <f t="shared" si="39"/>
        <v>103.282982649</v>
      </c>
      <c r="R1235" s="136">
        <f>Q1235/(O1235^2)</f>
        <v>40.294531193222852</v>
      </c>
      <c r="T1235" s="134">
        <f>IF(AND($R1235&gt;=35,$R1235&lt;40),1,0)</f>
        <v>0</v>
      </c>
      <c r="U1235" s="134">
        <f>IF($R1235&gt;40,1,0)</f>
        <v>1</v>
      </c>
      <c r="V1235" s="134">
        <f>E1235+T1235+U1235</f>
        <v>1</v>
      </c>
    </row>
    <row r="1236" spans="1:22" x14ac:dyDescent="0.2">
      <c r="A1236" s="128">
        <v>11142</v>
      </c>
      <c r="B1236" s="129">
        <v>59</v>
      </c>
      <c r="C1236" s="129">
        <v>0</v>
      </c>
      <c r="D1236" s="129">
        <v>1</v>
      </c>
      <c r="E1236" s="129">
        <f>IF(AND($R1236&gt;=30,$R1236&lt;35),1,0)</f>
        <v>1</v>
      </c>
      <c r="F1236" s="132">
        <v>12333.83</v>
      </c>
      <c r="G1236" s="32"/>
      <c r="H1236" s="32"/>
      <c r="I1236" s="129">
        <v>1</v>
      </c>
      <c r="J1236" s="130">
        <v>0</v>
      </c>
      <c r="K1236" s="130">
        <v>1</v>
      </c>
      <c r="L1236" s="130">
        <v>0</v>
      </c>
      <c r="N1236" s="129">
        <v>173.1</v>
      </c>
      <c r="O1236" s="129">
        <f t="shared" si="38"/>
        <v>1.7309999999999999</v>
      </c>
      <c r="P1236" s="129">
        <v>206.5</v>
      </c>
      <c r="Q1236" s="129">
        <f t="shared" si="39"/>
        <v>93.666824405</v>
      </c>
      <c r="R1236" s="131">
        <f>Q1236/(O1236^2)</f>
        <v>31.260193416280622</v>
      </c>
      <c r="T1236" s="129">
        <f>IF(AND($R1236&gt;=35,$R1236&lt;40),1,0)</f>
        <v>0</v>
      </c>
      <c r="U1236" s="129">
        <f>IF($R1236&gt;40,1,0)</f>
        <v>0</v>
      </c>
      <c r="V1236" s="129">
        <f>E1236+T1236+U1236</f>
        <v>1</v>
      </c>
    </row>
    <row r="1237" spans="1:22" x14ac:dyDescent="0.2">
      <c r="A1237" s="133">
        <v>11143</v>
      </c>
      <c r="B1237" s="134">
        <v>42</v>
      </c>
      <c r="C1237" s="134">
        <v>0</v>
      </c>
      <c r="D1237" s="134">
        <v>2</v>
      </c>
      <c r="E1237" s="134">
        <f>IF(AND($R1237&gt;=30,$R1237&lt;35),1,0)</f>
        <v>0</v>
      </c>
      <c r="F1237" s="137">
        <v>7162.02</v>
      </c>
      <c r="G1237" s="32"/>
      <c r="H1237" s="32"/>
      <c r="I1237" s="134">
        <v>1</v>
      </c>
      <c r="J1237" s="135">
        <v>0</v>
      </c>
      <c r="K1237" s="135">
        <v>0</v>
      </c>
      <c r="L1237" s="135">
        <v>1</v>
      </c>
      <c r="N1237" s="134">
        <v>178.29999999999998</v>
      </c>
      <c r="O1237" s="134">
        <f t="shared" si="38"/>
        <v>1.7829999999999999</v>
      </c>
      <c r="P1237" s="134">
        <v>194.29999999999998</v>
      </c>
      <c r="Q1237" s="134">
        <f t="shared" si="39"/>
        <v>88.132997490999998</v>
      </c>
      <c r="R1237" s="136">
        <f>Q1237/(O1237^2)</f>
        <v>27.722721034547948</v>
      </c>
      <c r="T1237" s="134">
        <f>IF(AND($R1237&gt;=35,$R1237&lt;40),1,0)</f>
        <v>0</v>
      </c>
      <c r="U1237" s="134">
        <f>IF($R1237&gt;40,1,0)</f>
        <v>0</v>
      </c>
      <c r="V1237" s="134">
        <f>E1237+T1237+U1237</f>
        <v>0</v>
      </c>
    </row>
    <row r="1238" spans="1:22" x14ac:dyDescent="0.2">
      <c r="A1238" s="128">
        <v>11147</v>
      </c>
      <c r="B1238" s="129">
        <v>27</v>
      </c>
      <c r="C1238" s="129">
        <v>0</v>
      </c>
      <c r="D1238" s="129">
        <v>0</v>
      </c>
      <c r="E1238" s="129">
        <f>IF(AND($R1238&gt;=30,$R1238&lt;35),1,0)</f>
        <v>1</v>
      </c>
      <c r="F1238" s="132">
        <v>3070.8100000000004</v>
      </c>
      <c r="G1238" s="32"/>
      <c r="H1238" s="32"/>
      <c r="I1238" s="129">
        <v>1</v>
      </c>
      <c r="J1238" s="130">
        <v>1</v>
      </c>
      <c r="K1238" s="130">
        <v>0</v>
      </c>
      <c r="L1238" s="130">
        <v>0</v>
      </c>
      <c r="N1238" s="129">
        <v>161.6</v>
      </c>
      <c r="O1238" s="129">
        <f t="shared" si="38"/>
        <v>1.6159999999999999</v>
      </c>
      <c r="P1238" s="129">
        <v>182</v>
      </c>
      <c r="Q1238" s="129">
        <f t="shared" si="39"/>
        <v>82.55381134000001</v>
      </c>
      <c r="R1238" s="131">
        <f>Q1238/(O1238^2)</f>
        <v>31.612177781283705</v>
      </c>
      <c r="T1238" s="129">
        <f>IF(AND($R1238&gt;=35,$R1238&lt;40),1,0)</f>
        <v>0</v>
      </c>
      <c r="U1238" s="129">
        <f>IF($R1238&gt;40,1,0)</f>
        <v>0</v>
      </c>
      <c r="V1238" s="129">
        <f>E1238+T1238+U1238</f>
        <v>1</v>
      </c>
    </row>
    <row r="1239" spans="1:22" x14ac:dyDescent="0.2">
      <c r="A1239" s="133">
        <v>11149</v>
      </c>
      <c r="B1239" s="134">
        <v>43</v>
      </c>
      <c r="C1239" s="134">
        <v>0</v>
      </c>
      <c r="D1239" s="134">
        <v>0</v>
      </c>
      <c r="E1239" s="134">
        <f>IF(AND($R1239&gt;=30,$R1239&lt;35),1,0)</f>
        <v>0</v>
      </c>
      <c r="F1239" s="137">
        <v>6250.4400000000005</v>
      </c>
      <c r="G1239" s="32"/>
      <c r="H1239" s="32"/>
      <c r="I1239" s="134">
        <v>1</v>
      </c>
      <c r="J1239" s="135">
        <v>0</v>
      </c>
      <c r="K1239" s="135">
        <v>1</v>
      </c>
      <c r="L1239" s="135">
        <v>0</v>
      </c>
      <c r="N1239" s="134">
        <v>165.2</v>
      </c>
      <c r="O1239" s="134">
        <f t="shared" si="38"/>
        <v>1.6519999999999999</v>
      </c>
      <c r="P1239" s="134">
        <v>154.9</v>
      </c>
      <c r="Q1239" s="134">
        <f t="shared" si="39"/>
        <v>70.261458113000003</v>
      </c>
      <c r="R1239" s="136">
        <f>Q1239/(O1239^2)</f>
        <v>25.745247565867778</v>
      </c>
      <c r="T1239" s="134">
        <f>IF(AND($R1239&gt;=35,$R1239&lt;40),1,0)</f>
        <v>0</v>
      </c>
      <c r="U1239" s="134">
        <f>IF($R1239&gt;40,1,0)</f>
        <v>0</v>
      </c>
      <c r="V1239" s="134">
        <f>E1239+T1239+U1239</f>
        <v>0</v>
      </c>
    </row>
    <row r="1240" spans="1:22" x14ac:dyDescent="0.2">
      <c r="A1240" s="128">
        <v>11150</v>
      </c>
      <c r="B1240" s="129">
        <v>22</v>
      </c>
      <c r="C1240" s="129">
        <v>0</v>
      </c>
      <c r="D1240" s="129">
        <v>0</v>
      </c>
      <c r="E1240" s="129">
        <f>IF(AND($R1240&gt;=30,$R1240&lt;35),1,0)</f>
        <v>0</v>
      </c>
      <c r="F1240" s="132">
        <v>2055.3300000000004</v>
      </c>
      <c r="G1240" s="32"/>
      <c r="H1240" s="32"/>
      <c r="I1240" s="129">
        <v>1</v>
      </c>
      <c r="J1240" s="130">
        <v>0</v>
      </c>
      <c r="K1240" s="130">
        <v>0</v>
      </c>
      <c r="L1240" s="130">
        <v>0</v>
      </c>
      <c r="N1240" s="129">
        <v>172.7</v>
      </c>
      <c r="O1240" s="129">
        <f t="shared" si="38"/>
        <v>1.7269999999999999</v>
      </c>
      <c r="P1240" s="129">
        <v>175.6</v>
      </c>
      <c r="Q1240" s="129">
        <f t="shared" si="39"/>
        <v>79.650820171999996</v>
      </c>
      <c r="R1240" s="131">
        <f>Q1240/(O1240^2)</f>
        <v>26.705799062473496</v>
      </c>
      <c r="T1240" s="129">
        <f>IF(AND($R1240&gt;=35,$R1240&lt;40),1,0)</f>
        <v>0</v>
      </c>
      <c r="U1240" s="129">
        <f>IF($R1240&gt;40,1,0)</f>
        <v>0</v>
      </c>
      <c r="V1240" s="129">
        <f>E1240+T1240+U1240</f>
        <v>0</v>
      </c>
    </row>
    <row r="1241" spans="1:22" x14ac:dyDescent="0.2">
      <c r="A1241" s="133">
        <v>11152</v>
      </c>
      <c r="B1241" s="134">
        <v>49</v>
      </c>
      <c r="C1241" s="134">
        <v>0</v>
      </c>
      <c r="D1241" s="134">
        <v>3</v>
      </c>
      <c r="E1241" s="134">
        <f>IF(AND($R1241&gt;=30,$R1241&lt;35),1,0)</f>
        <v>0</v>
      </c>
      <c r="F1241" s="137">
        <v>10264.450000000001</v>
      </c>
      <c r="G1241" s="32"/>
      <c r="H1241" s="32"/>
      <c r="I1241" s="134">
        <v>1</v>
      </c>
      <c r="J1241" s="135">
        <v>0</v>
      </c>
      <c r="K1241" s="135">
        <v>0</v>
      </c>
      <c r="L1241" s="135">
        <v>0</v>
      </c>
      <c r="N1241" s="134">
        <v>155.9</v>
      </c>
      <c r="O1241" s="134">
        <f t="shared" si="38"/>
        <v>1.5590000000000002</v>
      </c>
      <c r="P1241" s="134">
        <v>209.7</v>
      </c>
      <c r="Q1241" s="134">
        <f t="shared" si="39"/>
        <v>95.118319989</v>
      </c>
      <c r="R1241" s="136">
        <f>Q1241/(O1241^2)</f>
        <v>39.135594966181586</v>
      </c>
      <c r="T1241" s="134">
        <f>IF(AND($R1241&gt;=35,$R1241&lt;40),1,0)</f>
        <v>1</v>
      </c>
      <c r="U1241" s="134">
        <f>IF($R1241&gt;40,1,0)</f>
        <v>0</v>
      </c>
      <c r="V1241" s="134">
        <f>E1241+T1241+U1241</f>
        <v>1</v>
      </c>
    </row>
    <row r="1242" spans="1:22" x14ac:dyDescent="0.2">
      <c r="A1242" s="128">
        <v>11155</v>
      </c>
      <c r="B1242" s="129">
        <v>30</v>
      </c>
      <c r="C1242" s="129">
        <v>0</v>
      </c>
      <c r="D1242" s="129">
        <v>1</v>
      </c>
      <c r="E1242" s="129">
        <f>IF(AND($R1242&gt;=30,$R1242&lt;35),1,0)</f>
        <v>1</v>
      </c>
      <c r="F1242" s="132">
        <v>4237.13</v>
      </c>
      <c r="G1242" s="32"/>
      <c r="H1242" s="32"/>
      <c r="I1242" s="129">
        <v>1</v>
      </c>
      <c r="J1242" s="130">
        <v>1</v>
      </c>
      <c r="K1242" s="130">
        <v>0</v>
      </c>
      <c r="L1242" s="130">
        <v>0</v>
      </c>
      <c r="N1242" s="129">
        <v>156.79999999999998</v>
      </c>
      <c r="O1242" s="129">
        <f t="shared" si="38"/>
        <v>1.5679999999999998</v>
      </c>
      <c r="P1242" s="129">
        <v>183.79999999999998</v>
      </c>
      <c r="Q1242" s="129">
        <f t="shared" si="39"/>
        <v>83.370277606000002</v>
      </c>
      <c r="R1242" s="131">
        <f>Q1242/(O1242^2)</f>
        <v>33.909323916955181</v>
      </c>
      <c r="T1242" s="129">
        <f>IF(AND($R1242&gt;=35,$R1242&lt;40),1,0)</f>
        <v>0</v>
      </c>
      <c r="U1242" s="129">
        <f>IF($R1242&gt;40,1,0)</f>
        <v>0</v>
      </c>
      <c r="V1242" s="129">
        <f>E1242+T1242+U1242</f>
        <v>1</v>
      </c>
    </row>
    <row r="1243" spans="1:22" x14ac:dyDescent="0.2">
      <c r="A1243" s="133">
        <v>11156</v>
      </c>
      <c r="B1243" s="134">
        <v>32</v>
      </c>
      <c r="C1243" s="134">
        <v>0</v>
      </c>
      <c r="D1243" s="134">
        <v>2</v>
      </c>
      <c r="E1243" s="134">
        <f>IF(AND($R1243&gt;=30,$R1243&lt;35),1,0)</f>
        <v>0</v>
      </c>
      <c r="F1243" s="137">
        <v>4673.4000000000005</v>
      </c>
      <c r="G1243" s="32"/>
      <c r="H1243" s="32"/>
      <c r="I1243" s="134">
        <v>1</v>
      </c>
      <c r="J1243" s="135">
        <v>0</v>
      </c>
      <c r="K1243" s="135">
        <v>0</v>
      </c>
      <c r="L1243" s="135">
        <v>1</v>
      </c>
      <c r="N1243" s="134">
        <v>178.79999999999998</v>
      </c>
      <c r="O1243" s="134">
        <f t="shared" si="38"/>
        <v>1.7879999999999998</v>
      </c>
      <c r="P1243" s="134">
        <v>194.9</v>
      </c>
      <c r="Q1243" s="134">
        <f t="shared" si="39"/>
        <v>88.405152913000009</v>
      </c>
      <c r="R1243" s="136">
        <f>Q1243/(O1243^2)</f>
        <v>27.653018918379562</v>
      </c>
      <c r="T1243" s="134">
        <f>IF(AND($R1243&gt;=35,$R1243&lt;40),1,0)</f>
        <v>0</v>
      </c>
      <c r="U1243" s="134">
        <f>IF($R1243&gt;40,1,0)</f>
        <v>0</v>
      </c>
      <c r="V1243" s="134">
        <f>E1243+T1243+U1243</f>
        <v>0</v>
      </c>
    </row>
    <row r="1244" spans="1:22" x14ac:dyDescent="0.2">
      <c r="A1244" s="128">
        <v>11157</v>
      </c>
      <c r="B1244" s="129">
        <v>44</v>
      </c>
      <c r="C1244" s="129">
        <v>0</v>
      </c>
      <c r="D1244" s="129">
        <v>2</v>
      </c>
      <c r="E1244" s="129">
        <f>IF(AND($R1244&gt;=30,$R1244&lt;35),1,0)</f>
        <v>0</v>
      </c>
      <c r="F1244" s="132">
        <v>8302.5400000000009</v>
      </c>
      <c r="G1244" s="32"/>
      <c r="H1244" s="32"/>
      <c r="I1244" s="129">
        <v>1</v>
      </c>
      <c r="J1244" s="130">
        <v>1</v>
      </c>
      <c r="K1244" s="130">
        <v>0</v>
      </c>
      <c r="L1244" s="130">
        <v>0</v>
      </c>
      <c r="N1244" s="129">
        <v>162.29999999999998</v>
      </c>
      <c r="O1244" s="129">
        <f t="shared" si="38"/>
        <v>1.6229999999999998</v>
      </c>
      <c r="P1244" s="129">
        <v>136.29999999999998</v>
      </c>
      <c r="Q1244" s="129">
        <f t="shared" si="39"/>
        <v>61.824640030999994</v>
      </c>
      <c r="R1244" s="131">
        <f>Q1244/(O1244^2)</f>
        <v>23.47061971186681</v>
      </c>
      <c r="T1244" s="129">
        <f>IF(AND($R1244&gt;=35,$R1244&lt;40),1,0)</f>
        <v>0</v>
      </c>
      <c r="U1244" s="129">
        <f>IF($R1244&gt;40,1,0)</f>
        <v>0</v>
      </c>
      <c r="V1244" s="129">
        <f>E1244+T1244+U1244</f>
        <v>0</v>
      </c>
    </row>
    <row r="1245" spans="1:22" x14ac:dyDescent="0.2">
      <c r="A1245" s="133">
        <v>11159</v>
      </c>
      <c r="B1245" s="134">
        <v>32</v>
      </c>
      <c r="C1245" s="134">
        <v>1</v>
      </c>
      <c r="D1245" s="134">
        <v>1</v>
      </c>
      <c r="E1245" s="134">
        <f>IF(AND($R1245&gt;=30,$R1245&lt;35),1,0)</f>
        <v>0</v>
      </c>
      <c r="F1245" s="137">
        <v>19719.699999999997</v>
      </c>
      <c r="G1245" s="32"/>
      <c r="H1245" s="32"/>
      <c r="I1245" s="134">
        <v>1</v>
      </c>
      <c r="J1245" s="135">
        <v>0</v>
      </c>
      <c r="K1245" s="135">
        <v>0</v>
      </c>
      <c r="L1245" s="135">
        <v>1</v>
      </c>
      <c r="N1245" s="134">
        <v>177.79999999999998</v>
      </c>
      <c r="O1245" s="134">
        <f t="shared" si="38"/>
        <v>1.7779999999999998</v>
      </c>
      <c r="P1245" s="134">
        <v>159.6</v>
      </c>
      <c r="Q1245" s="134">
        <f t="shared" si="39"/>
        <v>72.393342251999997</v>
      </c>
      <c r="R1245" s="136">
        <f>Q1245/(O1245^2)</f>
        <v>22.899980593961192</v>
      </c>
      <c r="T1245" s="134">
        <f>IF(AND($R1245&gt;=35,$R1245&lt;40),1,0)</f>
        <v>0</v>
      </c>
      <c r="U1245" s="134">
        <f>IF($R1245&gt;40,1,0)</f>
        <v>0</v>
      </c>
      <c r="V1245" s="134">
        <f>E1245+T1245+U1245</f>
        <v>0</v>
      </c>
    </row>
    <row r="1246" spans="1:22" x14ac:dyDescent="0.2">
      <c r="A1246" s="128">
        <v>11160</v>
      </c>
      <c r="B1246" s="129">
        <v>58</v>
      </c>
      <c r="C1246" s="129">
        <v>0</v>
      </c>
      <c r="D1246" s="129">
        <v>0</v>
      </c>
      <c r="E1246" s="129">
        <f>IF(AND($R1246&gt;=30,$R1246&lt;35),1,0)</f>
        <v>1</v>
      </c>
      <c r="F1246" s="132">
        <v>11931.130000000001</v>
      </c>
      <c r="G1246" s="32"/>
      <c r="H1246" s="32"/>
      <c r="I1246" s="129">
        <v>1</v>
      </c>
      <c r="J1246" s="130">
        <v>1</v>
      </c>
      <c r="K1246" s="130">
        <v>0</v>
      </c>
      <c r="L1246" s="130">
        <v>0</v>
      </c>
      <c r="N1246" s="129">
        <v>163.1</v>
      </c>
      <c r="O1246" s="129">
        <f t="shared" si="38"/>
        <v>1.631</v>
      </c>
      <c r="P1246" s="129">
        <v>176.5</v>
      </c>
      <c r="Q1246" s="129">
        <f t="shared" si="39"/>
        <v>80.059053305000006</v>
      </c>
      <c r="R1246" s="131">
        <f>Q1246/(O1246^2)</f>
        <v>30.095566886741068</v>
      </c>
      <c r="T1246" s="129">
        <f>IF(AND($R1246&gt;=35,$R1246&lt;40),1,0)</f>
        <v>0</v>
      </c>
      <c r="U1246" s="129">
        <f>IF($R1246&gt;40,1,0)</f>
        <v>0</v>
      </c>
      <c r="V1246" s="129">
        <f>E1246+T1246+U1246</f>
        <v>1</v>
      </c>
    </row>
    <row r="1247" spans="1:22" x14ac:dyDescent="0.2">
      <c r="A1247" s="133">
        <v>11162</v>
      </c>
      <c r="B1247" s="134">
        <v>25</v>
      </c>
      <c r="C1247" s="134">
        <v>0</v>
      </c>
      <c r="D1247" s="134">
        <v>5</v>
      </c>
      <c r="E1247" s="134">
        <f>IF(AND($R1247&gt;=30,$R1247&lt;35),1,0)</f>
        <v>0</v>
      </c>
      <c r="F1247" s="137">
        <v>5080.1000000000004</v>
      </c>
      <c r="G1247" s="32"/>
      <c r="H1247" s="32"/>
      <c r="I1247" s="134">
        <v>1</v>
      </c>
      <c r="J1247" s="135">
        <v>0</v>
      </c>
      <c r="K1247" s="135">
        <v>1</v>
      </c>
      <c r="L1247" s="135">
        <v>0</v>
      </c>
      <c r="N1247" s="134">
        <v>170.7</v>
      </c>
      <c r="O1247" s="134">
        <f t="shared" si="38"/>
        <v>1.7069999999999999</v>
      </c>
      <c r="P1247" s="134">
        <v>175.79999999999998</v>
      </c>
      <c r="Q1247" s="134">
        <f t="shared" si="39"/>
        <v>79.741538645999995</v>
      </c>
      <c r="R1247" s="136">
        <f>Q1247/(O1247^2)</f>
        <v>27.366393607218498</v>
      </c>
      <c r="T1247" s="134">
        <f>IF(AND($R1247&gt;=35,$R1247&lt;40),1,0)</f>
        <v>0</v>
      </c>
      <c r="U1247" s="134">
        <f>IF($R1247&gt;40,1,0)</f>
        <v>0</v>
      </c>
      <c r="V1247" s="134">
        <f>E1247+T1247+U1247</f>
        <v>0</v>
      </c>
    </row>
    <row r="1248" spans="1:22" x14ac:dyDescent="0.2">
      <c r="A1248" s="128">
        <v>11163</v>
      </c>
      <c r="B1248" s="129">
        <v>18</v>
      </c>
      <c r="C1248" s="129">
        <v>0</v>
      </c>
      <c r="D1248" s="129">
        <v>0</v>
      </c>
      <c r="E1248" s="129">
        <f>IF(AND($R1248&gt;=30,$R1248&lt;35),1,0)</f>
        <v>0</v>
      </c>
      <c r="F1248" s="132">
        <v>1712.23</v>
      </c>
      <c r="G1248" s="32"/>
      <c r="H1248" s="32"/>
      <c r="I1248" s="129">
        <v>1</v>
      </c>
      <c r="J1248" s="130">
        <v>1</v>
      </c>
      <c r="K1248" s="130">
        <v>0</v>
      </c>
      <c r="L1248" s="130">
        <v>0</v>
      </c>
      <c r="N1248" s="129">
        <v>164.5</v>
      </c>
      <c r="O1248" s="129">
        <f t="shared" si="38"/>
        <v>1.645</v>
      </c>
      <c r="P1248" s="129">
        <v>227.1</v>
      </c>
      <c r="Q1248" s="129">
        <f t="shared" si="39"/>
        <v>103.01082722700001</v>
      </c>
      <c r="R1248" s="131">
        <f>Q1248/(O1248^2)</f>
        <v>38.067211953695924</v>
      </c>
      <c r="T1248" s="129">
        <f>IF(AND($R1248&gt;=35,$R1248&lt;40),1,0)</f>
        <v>1</v>
      </c>
      <c r="U1248" s="129">
        <f>IF($R1248&gt;40,1,0)</f>
        <v>0</v>
      </c>
      <c r="V1248" s="129">
        <f>E1248+T1248+U1248</f>
        <v>1</v>
      </c>
    </row>
    <row r="1249" spans="1:22" x14ac:dyDescent="0.2">
      <c r="A1249" s="133">
        <v>11164</v>
      </c>
      <c r="B1249" s="134">
        <v>53</v>
      </c>
      <c r="C1249" s="134">
        <v>0</v>
      </c>
      <c r="D1249" s="134">
        <v>2</v>
      </c>
      <c r="E1249" s="134">
        <f>IF(AND($R1249&gt;=30,$R1249&lt;35),1,0)</f>
        <v>1</v>
      </c>
      <c r="F1249" s="137">
        <v>11244.380000000001</v>
      </c>
      <c r="G1249" s="32"/>
      <c r="H1249" s="32"/>
      <c r="I1249" s="134">
        <v>1</v>
      </c>
      <c r="J1249" s="135">
        <v>1</v>
      </c>
      <c r="K1249" s="135">
        <v>0</v>
      </c>
      <c r="L1249" s="135">
        <v>0</v>
      </c>
      <c r="N1249" s="134">
        <v>164.1</v>
      </c>
      <c r="O1249" s="134">
        <f t="shared" si="38"/>
        <v>1.641</v>
      </c>
      <c r="P1249" s="134">
        <v>191.7</v>
      </c>
      <c r="Q1249" s="134">
        <f t="shared" si="39"/>
        <v>86.953657328999995</v>
      </c>
      <c r="R1249" s="136">
        <f>Q1249/(O1249^2)</f>
        <v>32.290196755445187</v>
      </c>
      <c r="T1249" s="134">
        <f>IF(AND($R1249&gt;=35,$R1249&lt;40),1,0)</f>
        <v>0</v>
      </c>
      <c r="U1249" s="134">
        <f>IF($R1249&gt;40,1,0)</f>
        <v>0</v>
      </c>
      <c r="V1249" s="134">
        <f>E1249+T1249+U1249</f>
        <v>1</v>
      </c>
    </row>
    <row r="1250" spans="1:22" x14ac:dyDescent="0.2">
      <c r="A1250" s="128">
        <v>11165</v>
      </c>
      <c r="B1250" s="129">
        <v>22</v>
      </c>
      <c r="C1250" s="129">
        <v>0</v>
      </c>
      <c r="D1250" s="129">
        <v>0</v>
      </c>
      <c r="E1250" s="129">
        <f>IF(AND($R1250&gt;=30,$R1250&lt;35),1,0)</f>
        <v>0</v>
      </c>
      <c r="F1250" s="132">
        <v>2250.84</v>
      </c>
      <c r="G1250" s="32"/>
      <c r="H1250" s="32"/>
      <c r="I1250" s="129">
        <v>1</v>
      </c>
      <c r="J1250" s="130">
        <v>1</v>
      </c>
      <c r="K1250" s="130">
        <v>0</v>
      </c>
      <c r="L1250" s="130">
        <v>0</v>
      </c>
      <c r="N1250" s="129">
        <v>159.6</v>
      </c>
      <c r="O1250" s="129">
        <f t="shared" si="38"/>
        <v>1.5959999999999999</v>
      </c>
      <c r="P1250" s="129">
        <v>228.4</v>
      </c>
      <c r="Q1250" s="129">
        <f t="shared" si="39"/>
        <v>103.600497308</v>
      </c>
      <c r="R1250" s="131">
        <f>Q1250/(O1250^2)</f>
        <v>40.672050312183977</v>
      </c>
      <c r="T1250" s="129">
        <f>IF(AND($R1250&gt;=35,$R1250&lt;40),1,0)</f>
        <v>0</v>
      </c>
      <c r="U1250" s="129">
        <f>IF($R1250&gt;40,1,0)</f>
        <v>1</v>
      </c>
      <c r="V1250" s="129">
        <f>E1250+T1250+U1250</f>
        <v>1</v>
      </c>
    </row>
    <row r="1251" spans="1:22" x14ac:dyDescent="0.2">
      <c r="A1251" s="133">
        <v>11166</v>
      </c>
      <c r="B1251" s="134">
        <v>19</v>
      </c>
      <c r="C1251" s="134">
        <v>0</v>
      </c>
      <c r="D1251" s="134">
        <v>0</v>
      </c>
      <c r="E1251" s="134">
        <f>IF(AND($R1251&gt;=30,$R1251&lt;35),1,0)</f>
        <v>0</v>
      </c>
      <c r="F1251" s="137">
        <v>1628.48</v>
      </c>
      <c r="G1251" s="32"/>
      <c r="H1251" s="32"/>
      <c r="I1251" s="134">
        <v>1</v>
      </c>
      <c r="J1251" s="135">
        <v>0</v>
      </c>
      <c r="K1251" s="135">
        <v>0</v>
      </c>
      <c r="L1251" s="135">
        <v>0</v>
      </c>
      <c r="N1251" s="134">
        <v>168.1</v>
      </c>
      <c r="O1251" s="134">
        <f t="shared" si="38"/>
        <v>1.681</v>
      </c>
      <c r="P1251" s="134">
        <v>166.6</v>
      </c>
      <c r="Q1251" s="134">
        <f t="shared" si="39"/>
        <v>75.568488842000008</v>
      </c>
      <c r="R1251" s="136">
        <f>Q1251/(O1251^2)</f>
        <v>26.742703590997259</v>
      </c>
      <c r="T1251" s="134">
        <f>IF(AND($R1251&gt;=35,$R1251&lt;40),1,0)</f>
        <v>0</v>
      </c>
      <c r="U1251" s="134">
        <f>IF($R1251&gt;40,1,0)</f>
        <v>0</v>
      </c>
      <c r="V1251" s="134">
        <f>E1251+T1251+U1251</f>
        <v>0</v>
      </c>
    </row>
    <row r="1252" spans="1:22" x14ac:dyDescent="0.2">
      <c r="A1252" s="128">
        <v>11168</v>
      </c>
      <c r="B1252" s="129">
        <v>18</v>
      </c>
      <c r="C1252" s="129">
        <v>0</v>
      </c>
      <c r="D1252" s="129">
        <v>0</v>
      </c>
      <c r="E1252" s="129">
        <f>IF(AND($R1252&gt;=30,$R1252&lt;35),1,0)</f>
        <v>0</v>
      </c>
      <c r="F1252" s="132">
        <v>1136.4000000000001</v>
      </c>
      <c r="G1252" s="32"/>
      <c r="H1252" s="32"/>
      <c r="I1252" s="129">
        <v>1</v>
      </c>
      <c r="J1252" s="130">
        <v>0</v>
      </c>
      <c r="K1252" s="130">
        <v>0</v>
      </c>
      <c r="L1252" s="130">
        <v>1</v>
      </c>
      <c r="N1252" s="129">
        <v>158.9</v>
      </c>
      <c r="O1252" s="129">
        <f t="shared" si="38"/>
        <v>1.589</v>
      </c>
      <c r="P1252" s="129">
        <v>111</v>
      </c>
      <c r="Q1252" s="129">
        <f t="shared" si="39"/>
        <v>50.348753070000001</v>
      </c>
      <c r="R1252" s="131">
        <f>Q1252/(O1252^2)</f>
        <v>19.940724113744551</v>
      </c>
      <c r="T1252" s="129">
        <f>IF(AND($R1252&gt;=35,$R1252&lt;40),1,0)</f>
        <v>0</v>
      </c>
      <c r="U1252" s="129">
        <f>IF($R1252&gt;40,1,0)</f>
        <v>0</v>
      </c>
      <c r="V1252" s="129">
        <f>E1252+T1252+U1252</f>
        <v>0</v>
      </c>
    </row>
    <row r="1253" spans="1:22" x14ac:dyDescent="0.2">
      <c r="A1253" s="133">
        <v>11170</v>
      </c>
      <c r="B1253" s="134">
        <v>51</v>
      </c>
      <c r="C1253" s="134">
        <v>0</v>
      </c>
      <c r="D1253" s="134">
        <v>0</v>
      </c>
      <c r="E1253" s="134">
        <f>IF(AND($R1253&gt;=30,$R1253&lt;35),1,0)</f>
        <v>0</v>
      </c>
      <c r="F1253" s="137">
        <v>9174.14</v>
      </c>
      <c r="G1253" s="32"/>
      <c r="H1253" s="32"/>
      <c r="I1253" s="134">
        <v>1</v>
      </c>
      <c r="J1253" s="135">
        <v>0</v>
      </c>
      <c r="K1253" s="135">
        <v>0</v>
      </c>
      <c r="L1253" s="135">
        <v>0</v>
      </c>
      <c r="N1253" s="134">
        <v>161.29999999999998</v>
      </c>
      <c r="O1253" s="134">
        <f t="shared" si="38"/>
        <v>1.6129999999999998</v>
      </c>
      <c r="P1253" s="134">
        <v>146.69999999999999</v>
      </c>
      <c r="Q1253" s="134">
        <f t="shared" si="39"/>
        <v>66.542000678999997</v>
      </c>
      <c r="R1253" s="136">
        <f>Q1253/(O1253^2)</f>
        <v>25.575675887828634</v>
      </c>
      <c r="T1253" s="134">
        <f>IF(AND($R1253&gt;=35,$R1253&lt;40),1,0)</f>
        <v>0</v>
      </c>
      <c r="U1253" s="134">
        <f>IF($R1253&gt;40,1,0)</f>
        <v>0</v>
      </c>
      <c r="V1253" s="134">
        <f>E1253+T1253+U1253</f>
        <v>0</v>
      </c>
    </row>
    <row r="1254" spans="1:22" x14ac:dyDescent="0.2">
      <c r="A1254" s="128">
        <v>11175</v>
      </c>
      <c r="B1254" s="129">
        <v>56</v>
      </c>
      <c r="C1254" s="129">
        <v>1</v>
      </c>
      <c r="D1254" s="129">
        <v>1</v>
      </c>
      <c r="E1254" s="129">
        <f>IF(AND($R1254&gt;=30,$R1254&lt;35),1,0)</f>
        <v>0</v>
      </c>
      <c r="F1254" s="132">
        <v>26109.329999999998</v>
      </c>
      <c r="G1254" s="32"/>
      <c r="H1254" s="32"/>
      <c r="I1254" s="129">
        <v>1</v>
      </c>
      <c r="J1254" s="130">
        <v>0</v>
      </c>
      <c r="K1254" s="130">
        <v>0</v>
      </c>
      <c r="L1254" s="130">
        <v>0</v>
      </c>
      <c r="N1254" s="129">
        <v>181.6</v>
      </c>
      <c r="O1254" s="129">
        <f t="shared" si="38"/>
        <v>1.8159999999999998</v>
      </c>
      <c r="P1254" s="129">
        <v>256.60000000000002</v>
      </c>
      <c r="Q1254" s="129">
        <f t="shared" si="39"/>
        <v>116.39180214200002</v>
      </c>
      <c r="R1254" s="131">
        <f>Q1254/(O1254^2)</f>
        <v>35.293172940844002</v>
      </c>
      <c r="T1254" s="129">
        <f>IF(AND($R1254&gt;=35,$R1254&lt;40),1,0)</f>
        <v>1</v>
      </c>
      <c r="U1254" s="129">
        <f>IF($R1254&gt;40,1,0)</f>
        <v>0</v>
      </c>
      <c r="V1254" s="129">
        <f>E1254+T1254+U1254</f>
        <v>1</v>
      </c>
    </row>
    <row r="1255" spans="1:22" x14ac:dyDescent="0.2">
      <c r="A1255" s="133">
        <v>11176</v>
      </c>
      <c r="B1255" s="134">
        <v>55</v>
      </c>
      <c r="C1255" s="134">
        <v>0</v>
      </c>
      <c r="D1255" s="134">
        <v>0</v>
      </c>
      <c r="E1255" s="134">
        <f>IF(AND($R1255&gt;=30,$R1255&lt;35),1,0)</f>
        <v>1</v>
      </c>
      <c r="F1255" s="137">
        <v>20781.489999999998</v>
      </c>
      <c r="G1255" s="32"/>
      <c r="H1255" s="32"/>
      <c r="I1255" s="134">
        <v>1</v>
      </c>
      <c r="J1255" s="135">
        <v>0</v>
      </c>
      <c r="K1255" s="135">
        <v>0</v>
      </c>
      <c r="L1255" s="135">
        <v>1</v>
      </c>
      <c r="N1255" s="134">
        <v>165.7</v>
      </c>
      <c r="O1255" s="134">
        <f t="shared" si="38"/>
        <v>1.6569999999999998</v>
      </c>
      <c r="P1255" s="134">
        <v>182.79999999999998</v>
      </c>
      <c r="Q1255" s="134">
        <f t="shared" si="39"/>
        <v>82.916685235999992</v>
      </c>
      <c r="R1255" s="136">
        <f>Q1255/(O1255^2)</f>
        <v>30.199302691640487</v>
      </c>
      <c r="T1255" s="134">
        <f>IF(AND($R1255&gt;=35,$R1255&lt;40),1,0)</f>
        <v>0</v>
      </c>
      <c r="U1255" s="134">
        <f>IF($R1255&gt;40,1,0)</f>
        <v>0</v>
      </c>
      <c r="V1255" s="134">
        <f>E1255+T1255+U1255</f>
        <v>1</v>
      </c>
    </row>
    <row r="1256" spans="1:22" x14ac:dyDescent="0.2">
      <c r="A1256" s="128">
        <v>11177</v>
      </c>
      <c r="B1256" s="129">
        <v>46</v>
      </c>
      <c r="C1256" s="129">
        <v>0</v>
      </c>
      <c r="D1256" s="129">
        <v>3</v>
      </c>
      <c r="E1256" s="129">
        <f>IF(AND($R1256&gt;=30,$R1256&lt;35),1,0)</f>
        <v>0</v>
      </c>
      <c r="F1256" s="132">
        <v>9500.58</v>
      </c>
      <c r="G1256" s="32"/>
      <c r="H1256" s="32"/>
      <c r="I1256" s="129">
        <v>1</v>
      </c>
      <c r="J1256" s="130">
        <v>1</v>
      </c>
      <c r="K1256" s="130">
        <v>0</v>
      </c>
      <c r="L1256" s="130">
        <v>0</v>
      </c>
      <c r="N1256" s="129">
        <v>161.79999999999998</v>
      </c>
      <c r="O1256" s="129">
        <f t="shared" si="38"/>
        <v>1.6179999999999999</v>
      </c>
      <c r="P1256" s="129">
        <v>166.6</v>
      </c>
      <c r="Q1256" s="129">
        <f t="shared" si="39"/>
        <v>75.568488842000008</v>
      </c>
      <c r="R1256" s="131">
        <f>Q1256/(O1256^2)</f>
        <v>28.865806968422316</v>
      </c>
      <c r="T1256" s="129">
        <f>IF(AND($R1256&gt;=35,$R1256&lt;40),1,0)</f>
        <v>0</v>
      </c>
      <c r="U1256" s="129">
        <f>IF($R1256&gt;40,1,0)</f>
        <v>0</v>
      </c>
      <c r="V1256" s="129">
        <f>E1256+T1256+U1256</f>
        <v>0</v>
      </c>
    </row>
    <row r="1257" spans="1:22" x14ac:dyDescent="0.2">
      <c r="A1257" s="133">
        <v>11178</v>
      </c>
      <c r="B1257" s="134">
        <v>53</v>
      </c>
      <c r="C1257" s="134">
        <v>0</v>
      </c>
      <c r="D1257" s="134">
        <v>0</v>
      </c>
      <c r="E1257" s="134">
        <f>IF(AND($R1257&gt;=30,$R1257&lt;35),1,0)</f>
        <v>1</v>
      </c>
      <c r="F1257" s="137">
        <v>9487.65</v>
      </c>
      <c r="G1257" s="32"/>
      <c r="H1257" s="32"/>
      <c r="I1257" s="134">
        <v>1</v>
      </c>
      <c r="J1257" s="135">
        <v>0</v>
      </c>
      <c r="K1257" s="135">
        <v>0</v>
      </c>
      <c r="L1257" s="135">
        <v>1</v>
      </c>
      <c r="N1257" s="134">
        <v>161.69999999999999</v>
      </c>
      <c r="O1257" s="134">
        <f t="shared" si="38"/>
        <v>1.617</v>
      </c>
      <c r="P1257" s="134">
        <v>187.2</v>
      </c>
      <c r="Q1257" s="134">
        <f t="shared" si="39"/>
        <v>84.912491664000001</v>
      </c>
      <c r="R1257" s="136">
        <f>Q1257/(O1257^2)</f>
        <v>32.475178372647761</v>
      </c>
      <c r="T1257" s="134">
        <f>IF(AND($R1257&gt;=35,$R1257&lt;40),1,0)</f>
        <v>0</v>
      </c>
      <c r="U1257" s="134">
        <f>IF($R1257&gt;40,1,0)</f>
        <v>0</v>
      </c>
      <c r="V1257" s="134">
        <f>E1257+T1257+U1257</f>
        <v>1</v>
      </c>
    </row>
    <row r="1258" spans="1:22" x14ac:dyDescent="0.2">
      <c r="A1258" s="128">
        <v>11179</v>
      </c>
      <c r="B1258" s="129">
        <v>23</v>
      </c>
      <c r="C1258" s="129">
        <v>0</v>
      </c>
      <c r="D1258" s="129">
        <v>3</v>
      </c>
      <c r="E1258" s="129">
        <f>IF(AND($R1258&gt;=30,$R1258&lt;35),1,0)</f>
        <v>1</v>
      </c>
      <c r="F1258" s="132">
        <v>3591.48</v>
      </c>
      <c r="G1258" s="32"/>
      <c r="H1258" s="32"/>
      <c r="I1258" s="129">
        <v>1</v>
      </c>
      <c r="J1258" s="130">
        <v>0</v>
      </c>
      <c r="K1258" s="130">
        <v>1</v>
      </c>
      <c r="L1258" s="130">
        <v>0</v>
      </c>
      <c r="N1258" s="129">
        <v>177.6</v>
      </c>
      <c r="O1258" s="129">
        <f t="shared" si="38"/>
        <v>1.776</v>
      </c>
      <c r="P1258" s="129">
        <v>227</v>
      </c>
      <c r="Q1258" s="129">
        <f t="shared" si="39"/>
        <v>102.96546799000001</v>
      </c>
      <c r="R1258" s="131">
        <f>Q1258/(O1258^2)</f>
        <v>32.644173308654942</v>
      </c>
      <c r="T1258" s="129">
        <f>IF(AND($R1258&gt;=35,$R1258&lt;40),1,0)</f>
        <v>0</v>
      </c>
      <c r="U1258" s="129">
        <f>IF($R1258&gt;40,1,0)</f>
        <v>0</v>
      </c>
      <c r="V1258" s="129">
        <f>E1258+T1258+U1258</f>
        <v>1</v>
      </c>
    </row>
    <row r="1259" spans="1:22" x14ac:dyDescent="0.2">
      <c r="A1259" s="133">
        <v>11184</v>
      </c>
      <c r="B1259" s="134">
        <v>25</v>
      </c>
      <c r="C1259" s="134">
        <v>1</v>
      </c>
      <c r="D1259" s="134">
        <v>2</v>
      </c>
      <c r="E1259" s="134">
        <f>IF(AND($R1259&gt;=30,$R1259&lt;35),1,0)</f>
        <v>1</v>
      </c>
      <c r="F1259" s="137">
        <v>36124.58</v>
      </c>
      <c r="G1259" s="32"/>
      <c r="H1259" s="32"/>
      <c r="I1259" s="134">
        <v>1</v>
      </c>
      <c r="J1259" s="135">
        <v>0</v>
      </c>
      <c r="K1259" s="135">
        <v>0</v>
      </c>
      <c r="L1259" s="135">
        <v>1</v>
      </c>
      <c r="N1259" s="134">
        <v>174.5</v>
      </c>
      <c r="O1259" s="134">
        <f t="shared" si="38"/>
        <v>1.7450000000000001</v>
      </c>
      <c r="P1259" s="134">
        <v>207.29999999999998</v>
      </c>
      <c r="Q1259" s="134">
        <f t="shared" si="39"/>
        <v>94.029698300999996</v>
      </c>
      <c r="R1259" s="136">
        <f>Q1259/(O1259^2)</f>
        <v>30.879778754197417</v>
      </c>
      <c r="T1259" s="134">
        <f>IF(AND($R1259&gt;=35,$R1259&lt;40),1,0)</f>
        <v>0</v>
      </c>
      <c r="U1259" s="134">
        <f>IF($R1259&gt;40,1,0)</f>
        <v>0</v>
      </c>
      <c r="V1259" s="134">
        <f>E1259+T1259+U1259</f>
        <v>1</v>
      </c>
    </row>
    <row r="1260" spans="1:22" x14ac:dyDescent="0.2">
      <c r="A1260" s="128">
        <v>11185</v>
      </c>
      <c r="B1260" s="129">
        <v>26</v>
      </c>
      <c r="C1260" s="129">
        <v>0</v>
      </c>
      <c r="D1260" s="129">
        <v>0</v>
      </c>
      <c r="E1260" s="129">
        <f>IF(AND($R1260&gt;=30,$R1260&lt;35),1,0)</f>
        <v>0</v>
      </c>
      <c r="F1260" s="132">
        <v>2699.57</v>
      </c>
      <c r="G1260" s="32"/>
      <c r="H1260" s="32"/>
      <c r="I1260" s="129">
        <v>1</v>
      </c>
      <c r="J1260" s="130">
        <v>0</v>
      </c>
      <c r="K1260" s="130">
        <v>0</v>
      </c>
      <c r="L1260" s="130">
        <v>0</v>
      </c>
      <c r="N1260" s="129">
        <v>162.69999999999999</v>
      </c>
      <c r="O1260" s="129">
        <f t="shared" si="38"/>
        <v>1.6269999999999998</v>
      </c>
      <c r="P1260" s="129">
        <v>141.79999999999998</v>
      </c>
      <c r="Q1260" s="129">
        <f t="shared" si="39"/>
        <v>64.319398065999991</v>
      </c>
      <c r="R1260" s="131">
        <f>Q1260/(O1260^2)</f>
        <v>24.297795107831924</v>
      </c>
      <c r="T1260" s="129">
        <f>IF(AND($R1260&gt;=35,$R1260&lt;40),1,0)</f>
        <v>0</v>
      </c>
      <c r="U1260" s="129">
        <f>IF($R1260&gt;40,1,0)</f>
        <v>0</v>
      </c>
      <c r="V1260" s="129">
        <f>E1260+T1260+U1260</f>
        <v>0</v>
      </c>
    </row>
    <row r="1261" spans="1:22" x14ac:dyDescent="0.2">
      <c r="A1261" s="133">
        <v>11186</v>
      </c>
      <c r="B1261" s="134">
        <v>57</v>
      </c>
      <c r="C1261" s="134">
        <v>0</v>
      </c>
      <c r="D1261" s="134">
        <v>0</v>
      </c>
      <c r="E1261" s="134">
        <f>IF(AND($R1261&gt;=30,$R1261&lt;35),1,0)</f>
        <v>0</v>
      </c>
      <c r="F1261" s="137">
        <v>11356.67</v>
      </c>
      <c r="G1261" s="32"/>
      <c r="H1261" s="32"/>
      <c r="I1261" s="134">
        <v>1</v>
      </c>
      <c r="J1261" s="135">
        <v>0</v>
      </c>
      <c r="K1261" s="135">
        <v>0</v>
      </c>
      <c r="L1261" s="135">
        <v>0</v>
      </c>
      <c r="N1261" s="134">
        <v>163.1</v>
      </c>
      <c r="O1261" s="134">
        <f t="shared" si="38"/>
        <v>1.631</v>
      </c>
      <c r="P1261" s="134">
        <v>174.79999999999998</v>
      </c>
      <c r="Q1261" s="134">
        <f t="shared" si="39"/>
        <v>79.287946276</v>
      </c>
      <c r="R1261" s="136">
        <f>Q1261/(O1261^2)</f>
        <v>29.805694571118064</v>
      </c>
      <c r="T1261" s="134">
        <f>IF(AND($R1261&gt;=35,$R1261&lt;40),1,0)</f>
        <v>0</v>
      </c>
      <c r="U1261" s="134">
        <f>IF($R1261&gt;40,1,0)</f>
        <v>0</v>
      </c>
      <c r="V1261" s="134">
        <f>E1261+T1261+U1261</f>
        <v>0</v>
      </c>
    </row>
    <row r="1262" spans="1:22" x14ac:dyDescent="0.2">
      <c r="A1262" s="128">
        <v>11187</v>
      </c>
      <c r="B1262" s="129">
        <v>24</v>
      </c>
      <c r="C1262" s="129">
        <v>0</v>
      </c>
      <c r="D1262" s="129">
        <v>0</v>
      </c>
      <c r="E1262" s="129">
        <f>IF(AND($R1262&gt;=30,$R1262&lt;35),1,0)</f>
        <v>0</v>
      </c>
      <c r="F1262" s="132">
        <v>1969.62</v>
      </c>
      <c r="G1262" s="32"/>
      <c r="H1262" s="32"/>
      <c r="I1262" s="129">
        <v>1</v>
      </c>
      <c r="J1262" s="130">
        <v>0</v>
      </c>
      <c r="K1262" s="130">
        <v>1</v>
      </c>
      <c r="L1262" s="130">
        <v>0</v>
      </c>
      <c r="N1262" s="129">
        <v>184.2</v>
      </c>
      <c r="O1262" s="129">
        <f t="shared" si="38"/>
        <v>1.8419999999999999</v>
      </c>
      <c r="P1262" s="129">
        <v>196.1</v>
      </c>
      <c r="Q1262" s="129">
        <f t="shared" si="39"/>
        <v>88.949463757000004</v>
      </c>
      <c r="R1262" s="131">
        <f>Q1262/(O1262^2)</f>
        <v>26.215858393133558</v>
      </c>
      <c r="T1262" s="129">
        <f>IF(AND($R1262&gt;=35,$R1262&lt;40),1,0)</f>
        <v>0</v>
      </c>
      <c r="U1262" s="129">
        <f>IF($R1262&gt;40,1,0)</f>
        <v>0</v>
      </c>
      <c r="V1262" s="129">
        <f>E1262+T1262+U1262</f>
        <v>0</v>
      </c>
    </row>
    <row r="1263" spans="1:22" x14ac:dyDescent="0.2">
      <c r="A1263" s="133">
        <v>11189</v>
      </c>
      <c r="B1263" s="134">
        <v>18</v>
      </c>
      <c r="C1263" s="134">
        <v>0</v>
      </c>
      <c r="D1263" s="134">
        <v>0</v>
      </c>
      <c r="E1263" s="134">
        <f>IF(AND($R1263&gt;=30,$R1263&lt;35),1,0)</f>
        <v>0</v>
      </c>
      <c r="F1263" s="137">
        <v>1704.57</v>
      </c>
      <c r="G1263" s="32"/>
      <c r="H1263" s="32"/>
      <c r="I1263" s="134">
        <v>1</v>
      </c>
      <c r="J1263" s="135">
        <v>1</v>
      </c>
      <c r="K1263" s="135">
        <v>0</v>
      </c>
      <c r="L1263" s="135">
        <v>0</v>
      </c>
      <c r="N1263" s="134">
        <v>167.1</v>
      </c>
      <c r="O1263" s="134">
        <f t="shared" si="38"/>
        <v>1.671</v>
      </c>
      <c r="P1263" s="134">
        <v>156.69999999999999</v>
      </c>
      <c r="Q1263" s="134">
        <f t="shared" si="39"/>
        <v>71.077924378999995</v>
      </c>
      <c r="R1263" s="136">
        <f>Q1263/(O1263^2)</f>
        <v>25.45551203459873</v>
      </c>
      <c r="T1263" s="134">
        <f>IF(AND($R1263&gt;=35,$R1263&lt;40),1,0)</f>
        <v>0</v>
      </c>
      <c r="U1263" s="134">
        <f>IF($R1263&gt;40,1,0)</f>
        <v>0</v>
      </c>
      <c r="V1263" s="134">
        <f>E1263+T1263+U1263</f>
        <v>0</v>
      </c>
    </row>
    <row r="1264" spans="1:22" x14ac:dyDescent="0.2">
      <c r="A1264" s="128">
        <v>11191</v>
      </c>
      <c r="B1264" s="129">
        <v>18</v>
      </c>
      <c r="C1264" s="129">
        <v>0</v>
      </c>
      <c r="D1264" s="129">
        <v>1</v>
      </c>
      <c r="E1264" s="129">
        <f>IF(AND($R1264&gt;=30,$R1264&lt;35),1,0)</f>
        <v>0</v>
      </c>
      <c r="F1264" s="132">
        <v>1725.56</v>
      </c>
      <c r="G1264" s="32"/>
      <c r="H1264" s="32"/>
      <c r="I1264" s="129">
        <v>1</v>
      </c>
      <c r="J1264" s="130">
        <v>0</v>
      </c>
      <c r="K1264" s="130">
        <v>0</v>
      </c>
      <c r="L1264" s="130">
        <v>1</v>
      </c>
      <c r="N1264" s="129">
        <v>163.1</v>
      </c>
      <c r="O1264" s="129">
        <f t="shared" si="38"/>
        <v>1.631</v>
      </c>
      <c r="P1264" s="129">
        <v>125.3</v>
      </c>
      <c r="Q1264" s="129">
        <f t="shared" si="39"/>
        <v>56.835123961000001</v>
      </c>
      <c r="R1264" s="131">
        <f>Q1264/(O1264^2)</f>
        <v>21.365294792683603</v>
      </c>
      <c r="T1264" s="129">
        <f>IF(AND($R1264&gt;=35,$R1264&lt;40),1,0)</f>
        <v>0</v>
      </c>
      <c r="U1264" s="129">
        <f>IF($R1264&gt;40,1,0)</f>
        <v>0</v>
      </c>
      <c r="V1264" s="129">
        <f>E1264+T1264+U1264</f>
        <v>0</v>
      </c>
    </row>
    <row r="1265" spans="1:22" x14ac:dyDescent="0.2">
      <c r="A1265" s="133">
        <v>11193</v>
      </c>
      <c r="B1265" s="134">
        <v>21</v>
      </c>
      <c r="C1265" s="134">
        <v>0</v>
      </c>
      <c r="D1265" s="134">
        <v>1</v>
      </c>
      <c r="E1265" s="134">
        <f>IF(AND($R1265&gt;=30,$R1265&lt;35),1,0)</f>
        <v>0</v>
      </c>
      <c r="F1265" s="137">
        <v>2103.08</v>
      </c>
      <c r="G1265" s="32"/>
      <c r="H1265" s="32"/>
      <c r="I1265" s="134">
        <v>1</v>
      </c>
      <c r="J1265" s="135">
        <v>0</v>
      </c>
      <c r="K1265" s="135">
        <v>1</v>
      </c>
      <c r="L1265" s="135">
        <v>0</v>
      </c>
      <c r="N1265" s="134">
        <v>169.29999999999998</v>
      </c>
      <c r="O1265" s="134">
        <f t="shared" si="38"/>
        <v>1.6929999999999998</v>
      </c>
      <c r="P1265" s="134">
        <v>160.19999999999999</v>
      </c>
      <c r="Q1265" s="134">
        <f t="shared" si="39"/>
        <v>72.665497673999994</v>
      </c>
      <c r="R1265" s="136">
        <f>Q1265/(O1265^2)</f>
        <v>25.352123166549735</v>
      </c>
      <c r="T1265" s="134">
        <f>IF(AND($R1265&gt;=35,$R1265&lt;40),1,0)</f>
        <v>0</v>
      </c>
      <c r="U1265" s="134">
        <f>IF($R1265&gt;40,1,0)</f>
        <v>0</v>
      </c>
      <c r="V1265" s="134">
        <f>E1265+T1265+U1265</f>
        <v>0</v>
      </c>
    </row>
    <row r="1266" spans="1:22" x14ac:dyDescent="0.2">
      <c r="A1266" s="128">
        <v>11196</v>
      </c>
      <c r="B1266" s="129">
        <v>24</v>
      </c>
      <c r="C1266" s="129">
        <v>1</v>
      </c>
      <c r="D1266" s="129">
        <v>0</v>
      </c>
      <c r="E1266" s="129">
        <f>IF(AND($R1266&gt;=30,$R1266&lt;35),1,0)</f>
        <v>1</v>
      </c>
      <c r="F1266" s="132">
        <v>38126.25</v>
      </c>
      <c r="G1266" s="32"/>
      <c r="H1266" s="32"/>
      <c r="I1266" s="129">
        <v>1</v>
      </c>
      <c r="J1266" s="130">
        <v>0</v>
      </c>
      <c r="K1266" s="130">
        <v>0</v>
      </c>
      <c r="L1266" s="130">
        <v>1</v>
      </c>
      <c r="N1266" s="129">
        <v>159.6</v>
      </c>
      <c r="O1266" s="129">
        <f t="shared" si="38"/>
        <v>1.5959999999999999</v>
      </c>
      <c r="P1266" s="129">
        <v>172.79999999999998</v>
      </c>
      <c r="Q1266" s="129">
        <f t="shared" si="39"/>
        <v>78.380761535999994</v>
      </c>
      <c r="R1266" s="131">
        <f>Q1266/(O1266^2)</f>
        <v>30.771148397309062</v>
      </c>
      <c r="T1266" s="129">
        <f>IF(AND($R1266&gt;=35,$R1266&lt;40),1,0)</f>
        <v>0</v>
      </c>
      <c r="U1266" s="129">
        <f>IF($R1266&gt;40,1,0)</f>
        <v>0</v>
      </c>
      <c r="V1266" s="129">
        <f>E1266+T1266+U1266</f>
        <v>1</v>
      </c>
    </row>
    <row r="1267" spans="1:22" x14ac:dyDescent="0.2">
      <c r="A1267" s="133">
        <v>11199</v>
      </c>
      <c r="B1267" s="134">
        <v>44</v>
      </c>
      <c r="C1267" s="134">
        <v>1</v>
      </c>
      <c r="D1267" s="134">
        <v>1</v>
      </c>
      <c r="E1267" s="134">
        <f>IF(AND($R1267&gt;=30,$R1267&lt;35),1,0)</f>
        <v>0</v>
      </c>
      <c r="F1267" s="137">
        <v>39556.5</v>
      </c>
      <c r="G1267" s="32"/>
      <c r="H1267" s="32"/>
      <c r="I1267" s="134">
        <v>1</v>
      </c>
      <c r="J1267" s="135">
        <v>1</v>
      </c>
      <c r="K1267" s="135">
        <v>0</v>
      </c>
      <c r="L1267" s="135">
        <v>0</v>
      </c>
      <c r="N1267" s="134">
        <v>167.29999999999998</v>
      </c>
      <c r="O1267" s="134">
        <f t="shared" si="38"/>
        <v>1.6729999999999998</v>
      </c>
      <c r="P1267" s="134">
        <v>185.1</v>
      </c>
      <c r="Q1267" s="134">
        <f t="shared" si="39"/>
        <v>83.959947686999996</v>
      </c>
      <c r="R1267" s="136">
        <f>Q1267/(O1267^2)</f>
        <v>29.997169519841346</v>
      </c>
      <c r="T1267" s="134">
        <f>IF(AND($R1267&gt;=35,$R1267&lt;40),1,0)</f>
        <v>0</v>
      </c>
      <c r="U1267" s="134">
        <f>IF($R1267&gt;40,1,0)</f>
        <v>0</v>
      </c>
      <c r="V1267" s="134">
        <f>E1267+T1267+U1267</f>
        <v>0</v>
      </c>
    </row>
    <row r="1268" spans="1:22" x14ac:dyDescent="0.2">
      <c r="A1268" s="128">
        <v>11201</v>
      </c>
      <c r="B1268" s="129">
        <v>32</v>
      </c>
      <c r="C1268" s="129">
        <v>1</v>
      </c>
      <c r="D1268" s="129">
        <v>1</v>
      </c>
      <c r="E1268" s="129">
        <f>IF(AND($R1268&gt;=30,$R1268&lt;35),1,0)</f>
        <v>1</v>
      </c>
      <c r="F1268" s="132">
        <v>37607.53</v>
      </c>
      <c r="G1268" s="32"/>
      <c r="H1268" s="32"/>
      <c r="I1268" s="129">
        <v>1</v>
      </c>
      <c r="J1268" s="130">
        <v>1</v>
      </c>
      <c r="K1268" s="130">
        <v>0</v>
      </c>
      <c r="L1268" s="130">
        <v>0</v>
      </c>
      <c r="N1268" s="129">
        <v>189.4</v>
      </c>
      <c r="O1268" s="129">
        <f t="shared" si="38"/>
        <v>1.8940000000000001</v>
      </c>
      <c r="P1268" s="129">
        <v>241.1</v>
      </c>
      <c r="Q1268" s="129">
        <f t="shared" si="39"/>
        <v>109.361120407</v>
      </c>
      <c r="R1268" s="131">
        <f>Q1268/(O1268^2)</f>
        <v>30.486179444842769</v>
      </c>
      <c r="T1268" s="129">
        <f>IF(AND($R1268&gt;=35,$R1268&lt;40),1,0)</f>
        <v>0</v>
      </c>
      <c r="U1268" s="129">
        <f>IF($R1268&gt;40,1,0)</f>
        <v>0</v>
      </c>
      <c r="V1268" s="129">
        <f>E1268+T1268+U1268</f>
        <v>1</v>
      </c>
    </row>
    <row r="1269" spans="1:22" x14ac:dyDescent="0.2">
      <c r="A1269" s="133">
        <v>11202</v>
      </c>
      <c r="B1269" s="134">
        <v>47</v>
      </c>
      <c r="C1269" s="134">
        <v>0</v>
      </c>
      <c r="D1269" s="134">
        <v>1</v>
      </c>
      <c r="E1269" s="134">
        <f>IF(AND($R1269&gt;=30,$R1269&lt;35),1,0)</f>
        <v>1</v>
      </c>
      <c r="F1269" s="137">
        <v>8062.77</v>
      </c>
      <c r="G1269" s="32"/>
      <c r="H1269" s="32"/>
      <c r="I1269" s="134">
        <v>1</v>
      </c>
      <c r="J1269" s="135">
        <v>0</v>
      </c>
      <c r="K1269" s="135">
        <v>1</v>
      </c>
      <c r="L1269" s="135">
        <v>0</v>
      </c>
      <c r="N1269" s="134">
        <v>177.9</v>
      </c>
      <c r="O1269" s="134">
        <f t="shared" si="38"/>
        <v>1.7790000000000001</v>
      </c>
      <c r="P1269" s="134">
        <v>221.79999999999998</v>
      </c>
      <c r="Q1269" s="134">
        <f t="shared" si="39"/>
        <v>100.606787666</v>
      </c>
      <c r="R1269" s="136">
        <f>Q1269/(O1269^2)</f>
        <v>31.788891658696279</v>
      </c>
      <c r="T1269" s="134">
        <f>IF(AND($R1269&gt;=35,$R1269&lt;40),1,0)</f>
        <v>0</v>
      </c>
      <c r="U1269" s="134">
        <f>IF($R1269&gt;40,1,0)</f>
        <v>0</v>
      </c>
      <c r="V1269" s="134">
        <f>E1269+T1269+U1269</f>
        <v>1</v>
      </c>
    </row>
    <row r="1270" spans="1:22" x14ac:dyDescent="0.2">
      <c r="A1270" s="128">
        <v>11206</v>
      </c>
      <c r="B1270" s="129">
        <v>46</v>
      </c>
      <c r="C1270" s="129">
        <v>0</v>
      </c>
      <c r="D1270" s="129">
        <v>3</v>
      </c>
      <c r="E1270" s="129">
        <f>IF(AND($R1270&gt;=30,$R1270&lt;35),1,0)</f>
        <v>1</v>
      </c>
      <c r="F1270" s="132">
        <v>9301.9</v>
      </c>
      <c r="G1270" s="32"/>
      <c r="H1270" s="32"/>
      <c r="I1270" s="129">
        <v>1</v>
      </c>
      <c r="J1270" s="130">
        <v>0</v>
      </c>
      <c r="K1270" s="130">
        <v>0</v>
      </c>
      <c r="L1270" s="130">
        <v>0</v>
      </c>
      <c r="N1270" s="129">
        <v>165.79999999999998</v>
      </c>
      <c r="O1270" s="129">
        <f t="shared" si="38"/>
        <v>1.6579999999999999</v>
      </c>
      <c r="P1270" s="129">
        <v>187.9</v>
      </c>
      <c r="Q1270" s="129">
        <f t="shared" si="39"/>
        <v>85.230006323000012</v>
      </c>
      <c r="R1270" s="131">
        <f>Q1270/(O1270^2)</f>
        <v>31.004409778738474</v>
      </c>
      <c r="T1270" s="129">
        <f>IF(AND($R1270&gt;=35,$R1270&lt;40),1,0)</f>
        <v>0</v>
      </c>
      <c r="U1270" s="129">
        <f>IF($R1270&gt;40,1,0)</f>
        <v>0</v>
      </c>
      <c r="V1270" s="129">
        <f>E1270+T1270+U1270</f>
        <v>1</v>
      </c>
    </row>
    <row r="1271" spans="1:22" x14ac:dyDescent="0.2">
      <c r="A1271" s="133">
        <v>11207</v>
      </c>
      <c r="B1271" s="134">
        <v>21</v>
      </c>
      <c r="C1271" s="134">
        <v>0</v>
      </c>
      <c r="D1271" s="134">
        <v>0</v>
      </c>
      <c r="E1271" s="134">
        <f>IF(AND($R1271&gt;=30,$R1271&lt;35),1,0)</f>
        <v>0</v>
      </c>
      <c r="F1271" s="137">
        <v>1906.36</v>
      </c>
      <c r="G1271" s="32"/>
      <c r="H1271" s="32"/>
      <c r="I1271" s="134">
        <v>1</v>
      </c>
      <c r="J1271" s="135">
        <v>0</v>
      </c>
      <c r="K1271" s="135">
        <v>0</v>
      </c>
      <c r="L1271" s="135">
        <v>0</v>
      </c>
      <c r="N1271" s="134">
        <v>159.29999999999998</v>
      </c>
      <c r="O1271" s="134">
        <f t="shared" si="38"/>
        <v>1.5929999999999997</v>
      </c>
      <c r="P1271" s="134">
        <v>222.79999999999998</v>
      </c>
      <c r="Q1271" s="134">
        <f t="shared" si="39"/>
        <v>101.060380036</v>
      </c>
      <c r="R1271" s="136">
        <f>Q1271/(O1271^2)</f>
        <v>39.824412295002197</v>
      </c>
      <c r="T1271" s="134">
        <f>IF(AND($R1271&gt;=35,$R1271&lt;40),1,0)</f>
        <v>1</v>
      </c>
      <c r="U1271" s="134">
        <f>IF($R1271&gt;40,1,0)</f>
        <v>0</v>
      </c>
      <c r="V1271" s="134">
        <f>E1271+T1271+U1271</f>
        <v>1</v>
      </c>
    </row>
    <row r="1272" spans="1:22" x14ac:dyDescent="0.2">
      <c r="A1272" s="128">
        <v>11208</v>
      </c>
      <c r="B1272" s="129">
        <v>23</v>
      </c>
      <c r="C1272" s="129">
        <v>0</v>
      </c>
      <c r="D1272" s="129">
        <v>1</v>
      </c>
      <c r="E1272" s="129">
        <f>IF(AND($R1272&gt;=30,$R1272&lt;35),1,0)</f>
        <v>1</v>
      </c>
      <c r="F1272" s="132">
        <v>2789.0600000000004</v>
      </c>
      <c r="G1272" s="32"/>
      <c r="H1272" s="32"/>
      <c r="I1272" s="129">
        <v>1</v>
      </c>
      <c r="J1272" s="130">
        <v>0</v>
      </c>
      <c r="K1272" s="130">
        <v>0</v>
      </c>
      <c r="L1272" s="130">
        <v>0</v>
      </c>
      <c r="N1272" s="129">
        <v>160.29999999999998</v>
      </c>
      <c r="O1272" s="129">
        <f t="shared" si="38"/>
        <v>1.6029999999999998</v>
      </c>
      <c r="P1272" s="129">
        <v>197.4</v>
      </c>
      <c r="Q1272" s="129">
        <f t="shared" si="39"/>
        <v>89.539133838000012</v>
      </c>
      <c r="R1272" s="131">
        <f>Q1272/(O1272^2)</f>
        <v>34.845431284681844</v>
      </c>
      <c r="T1272" s="129">
        <f>IF(AND($R1272&gt;=35,$R1272&lt;40),1,0)</f>
        <v>0</v>
      </c>
      <c r="U1272" s="129">
        <f>IF($R1272&gt;40,1,0)</f>
        <v>0</v>
      </c>
      <c r="V1272" s="129">
        <f>E1272+T1272+U1272</f>
        <v>1</v>
      </c>
    </row>
    <row r="1273" spans="1:22" x14ac:dyDescent="0.2">
      <c r="A1273" s="133">
        <v>11209</v>
      </c>
      <c r="B1273" s="134">
        <v>33</v>
      </c>
      <c r="C1273" s="134">
        <v>0</v>
      </c>
      <c r="D1273" s="134">
        <v>0</v>
      </c>
      <c r="E1273" s="134">
        <f>IF(AND($R1273&gt;=30,$R1273&lt;35),1,0)</f>
        <v>0</v>
      </c>
      <c r="F1273" s="137">
        <v>3704.36</v>
      </c>
      <c r="G1273" s="32"/>
      <c r="H1273" s="32"/>
      <c r="I1273" s="134">
        <v>1</v>
      </c>
      <c r="J1273" s="135">
        <v>0</v>
      </c>
      <c r="K1273" s="135">
        <v>0</v>
      </c>
      <c r="L1273" s="135">
        <v>1</v>
      </c>
      <c r="N1273" s="134">
        <v>167.6</v>
      </c>
      <c r="O1273" s="134">
        <f t="shared" si="38"/>
        <v>1.6759999999999999</v>
      </c>
      <c r="P1273" s="134">
        <v>173.1</v>
      </c>
      <c r="Q1273" s="134">
        <f t="shared" si="39"/>
        <v>78.516839247000007</v>
      </c>
      <c r="R1273" s="136">
        <f>Q1273/(O1273^2)</f>
        <v>27.9521217863734</v>
      </c>
      <c r="T1273" s="134">
        <f>IF(AND($R1273&gt;=35,$R1273&lt;40),1,0)</f>
        <v>0</v>
      </c>
      <c r="U1273" s="134">
        <f>IF($R1273&gt;40,1,0)</f>
        <v>0</v>
      </c>
      <c r="V1273" s="134">
        <f>E1273+T1273+U1273</f>
        <v>0</v>
      </c>
    </row>
    <row r="1274" spans="1:22" x14ac:dyDescent="0.2">
      <c r="A1274" s="128">
        <v>11211</v>
      </c>
      <c r="B1274" s="129">
        <v>54</v>
      </c>
      <c r="C1274" s="129">
        <v>0</v>
      </c>
      <c r="D1274" s="129">
        <v>1</v>
      </c>
      <c r="E1274" s="129">
        <f>IF(AND($R1274&gt;=30,$R1274&lt;35),1,0)</f>
        <v>0</v>
      </c>
      <c r="F1274" s="132">
        <v>10450.56</v>
      </c>
      <c r="G1274" s="32"/>
      <c r="H1274" s="32"/>
      <c r="I1274" s="129">
        <v>1</v>
      </c>
      <c r="J1274" s="130">
        <v>0</v>
      </c>
      <c r="K1274" s="130">
        <v>1</v>
      </c>
      <c r="L1274" s="130">
        <v>0</v>
      </c>
      <c r="N1274" s="129">
        <v>184.7</v>
      </c>
      <c r="O1274" s="129">
        <f t="shared" si="38"/>
        <v>1.847</v>
      </c>
      <c r="P1274" s="129">
        <v>349.6</v>
      </c>
      <c r="Q1274" s="129">
        <f t="shared" si="39"/>
        <v>158.57589255200003</v>
      </c>
      <c r="R1274" s="131">
        <f>Q1274/(O1274^2)</f>
        <v>46.48398727681144</v>
      </c>
      <c r="T1274" s="129">
        <f>IF(AND($R1274&gt;=35,$R1274&lt;40),1,0)</f>
        <v>0</v>
      </c>
      <c r="U1274" s="129">
        <f>IF($R1274&gt;40,1,0)</f>
        <v>1</v>
      </c>
      <c r="V1274" s="129">
        <f>E1274+T1274+U1274</f>
        <v>1</v>
      </c>
    </row>
    <row r="1275" spans="1:22" x14ac:dyDescent="0.2">
      <c r="A1275" s="133">
        <v>11212</v>
      </c>
      <c r="B1275" s="134">
        <v>57</v>
      </c>
      <c r="C1275" s="134">
        <v>1</v>
      </c>
      <c r="D1275" s="134">
        <v>1</v>
      </c>
      <c r="E1275" s="134">
        <f>IF(AND($R1275&gt;=30,$R1275&lt;35),1,0)</f>
        <v>1</v>
      </c>
      <c r="F1275" s="137">
        <v>48675.520000000004</v>
      </c>
      <c r="G1275" s="32"/>
      <c r="H1275" s="32"/>
      <c r="I1275" s="134">
        <v>1</v>
      </c>
      <c r="J1275" s="135">
        <v>0</v>
      </c>
      <c r="K1275" s="135">
        <v>0</v>
      </c>
      <c r="L1275" s="135">
        <v>1</v>
      </c>
      <c r="N1275" s="134">
        <v>183.2</v>
      </c>
      <c r="O1275" s="134">
        <f t="shared" si="38"/>
        <v>1.8319999999999999</v>
      </c>
      <c r="P1275" s="134">
        <v>250.7</v>
      </c>
      <c r="Q1275" s="134">
        <f t="shared" si="39"/>
        <v>113.715607159</v>
      </c>
      <c r="R1275" s="136">
        <f>Q1275/(O1275^2)</f>
        <v>33.882007624938026</v>
      </c>
      <c r="T1275" s="134">
        <f>IF(AND($R1275&gt;=35,$R1275&lt;40),1,0)</f>
        <v>0</v>
      </c>
      <c r="U1275" s="134">
        <f>IF($R1275&gt;40,1,0)</f>
        <v>0</v>
      </c>
      <c r="V1275" s="134">
        <f>E1275+T1275+U1275</f>
        <v>1</v>
      </c>
    </row>
    <row r="1276" spans="1:22" x14ac:dyDescent="0.2">
      <c r="A1276" s="128">
        <v>11215</v>
      </c>
      <c r="B1276" s="129">
        <v>24</v>
      </c>
      <c r="C1276" s="129">
        <v>0</v>
      </c>
      <c r="D1276" s="129">
        <v>0</v>
      </c>
      <c r="E1276" s="129">
        <f>IF(AND($R1276&gt;=30,$R1276&lt;35),1,0)</f>
        <v>0</v>
      </c>
      <c r="F1276" s="132">
        <v>1972.95</v>
      </c>
      <c r="G1276" s="32"/>
      <c r="H1276" s="32"/>
      <c r="I1276" s="129">
        <v>1</v>
      </c>
      <c r="J1276" s="130">
        <v>0</v>
      </c>
      <c r="K1276" s="130">
        <v>1</v>
      </c>
      <c r="L1276" s="130">
        <v>0</v>
      </c>
      <c r="N1276" s="129">
        <v>174.4</v>
      </c>
      <c r="O1276" s="129">
        <f t="shared" si="38"/>
        <v>1.744</v>
      </c>
      <c r="P1276" s="129">
        <v>196.79999999999998</v>
      </c>
      <c r="Q1276" s="129">
        <f t="shared" si="39"/>
        <v>89.266978416000001</v>
      </c>
      <c r="R1276" s="131">
        <f>Q1276/(O1276^2)</f>
        <v>29.349308512541032</v>
      </c>
      <c r="T1276" s="129">
        <f>IF(AND($R1276&gt;=35,$R1276&lt;40),1,0)</f>
        <v>0</v>
      </c>
      <c r="U1276" s="129">
        <f>IF($R1276&gt;40,1,0)</f>
        <v>0</v>
      </c>
      <c r="V1276" s="129">
        <f>E1276+T1276+U1276</f>
        <v>0</v>
      </c>
    </row>
    <row r="1277" spans="1:22" x14ac:dyDescent="0.2">
      <c r="A1277" s="133">
        <v>11216</v>
      </c>
      <c r="B1277" s="134">
        <v>19</v>
      </c>
      <c r="C1277" s="134">
        <v>0</v>
      </c>
      <c r="D1277" s="134">
        <v>0</v>
      </c>
      <c r="E1277" s="134">
        <f>IF(AND($R1277&gt;=30,$R1277&lt;35),1,0)</f>
        <v>1</v>
      </c>
      <c r="F1277" s="137">
        <v>23082.959999999999</v>
      </c>
      <c r="G1277" s="32"/>
      <c r="H1277" s="32"/>
      <c r="I1277" s="134">
        <v>1</v>
      </c>
      <c r="J1277" s="135">
        <v>0</v>
      </c>
      <c r="K1277" s="135">
        <v>1</v>
      </c>
      <c r="L1277" s="135">
        <v>0</v>
      </c>
      <c r="N1277" s="134">
        <v>170.79999999999998</v>
      </c>
      <c r="O1277" s="134">
        <f t="shared" si="38"/>
        <v>1.7079999999999997</v>
      </c>
      <c r="P1277" s="134">
        <v>214.29999999999998</v>
      </c>
      <c r="Q1277" s="134">
        <f t="shared" si="39"/>
        <v>97.204844890999993</v>
      </c>
      <c r="R1277" s="136">
        <f>Q1277/(O1277^2)</f>
        <v>33.320551342285107</v>
      </c>
      <c r="T1277" s="134">
        <f>IF(AND($R1277&gt;=35,$R1277&lt;40),1,0)</f>
        <v>0</v>
      </c>
      <c r="U1277" s="134">
        <f>IF($R1277&gt;40,1,0)</f>
        <v>0</v>
      </c>
      <c r="V1277" s="134">
        <f>E1277+T1277+U1277</f>
        <v>1</v>
      </c>
    </row>
    <row r="1278" spans="1:22" x14ac:dyDescent="0.2">
      <c r="A1278" s="128">
        <v>11217</v>
      </c>
      <c r="B1278" s="129">
        <v>18</v>
      </c>
      <c r="C1278" s="129">
        <v>0</v>
      </c>
      <c r="D1278" s="129">
        <v>1</v>
      </c>
      <c r="E1278" s="129">
        <f>IF(AND($R1278&gt;=30,$R1278&lt;35),1,0)</f>
        <v>0</v>
      </c>
      <c r="F1278" s="132">
        <v>1720.36</v>
      </c>
      <c r="G1278" s="32"/>
      <c r="H1278" s="32"/>
      <c r="I1278" s="129">
        <v>1</v>
      </c>
      <c r="J1278" s="130">
        <v>0</v>
      </c>
      <c r="K1278" s="130">
        <v>0</v>
      </c>
      <c r="L1278" s="130">
        <v>1</v>
      </c>
      <c r="N1278" s="129">
        <v>161.29999999999998</v>
      </c>
      <c r="O1278" s="129">
        <f t="shared" si="38"/>
        <v>1.6129999999999998</v>
      </c>
      <c r="P1278" s="129">
        <v>151.4</v>
      </c>
      <c r="Q1278" s="129">
        <f t="shared" si="39"/>
        <v>68.673884818000005</v>
      </c>
      <c r="R1278" s="131">
        <f>Q1278/(O1278^2)</f>
        <v>26.395073820158526</v>
      </c>
      <c r="T1278" s="129">
        <f>IF(AND($R1278&gt;=35,$R1278&lt;40),1,0)</f>
        <v>0</v>
      </c>
      <c r="U1278" s="129">
        <f>IF($R1278&gt;40,1,0)</f>
        <v>0</v>
      </c>
      <c r="V1278" s="129">
        <f>E1278+T1278+U1278</f>
        <v>0</v>
      </c>
    </row>
    <row r="1279" spans="1:22" x14ac:dyDescent="0.2">
      <c r="A1279" s="133">
        <v>11222</v>
      </c>
      <c r="B1279" s="134">
        <v>46</v>
      </c>
      <c r="C1279" s="134">
        <v>0</v>
      </c>
      <c r="D1279" s="134">
        <v>3</v>
      </c>
      <c r="E1279" s="134">
        <f>IF(AND($R1279&gt;=30,$R1279&lt;35),1,0)</f>
        <v>0</v>
      </c>
      <c r="F1279" s="137">
        <v>8944.1200000000008</v>
      </c>
      <c r="G1279" s="32"/>
      <c r="H1279" s="32"/>
      <c r="I1279" s="134">
        <v>1</v>
      </c>
      <c r="J1279" s="135">
        <v>0</v>
      </c>
      <c r="K1279" s="135">
        <v>0</v>
      </c>
      <c r="L1279" s="135">
        <v>1</v>
      </c>
      <c r="N1279" s="134">
        <v>176.7</v>
      </c>
      <c r="O1279" s="134">
        <f t="shared" si="38"/>
        <v>1.7669999999999999</v>
      </c>
      <c r="P1279" s="134">
        <v>274</v>
      </c>
      <c r="Q1279" s="134">
        <f t="shared" si="39"/>
        <v>124.28430938000001</v>
      </c>
      <c r="R1279" s="136">
        <f>Q1279/(O1279^2)</f>
        <v>39.805511078570888</v>
      </c>
      <c r="T1279" s="134">
        <f>IF(AND($R1279&gt;=35,$R1279&lt;40),1,0)</f>
        <v>1</v>
      </c>
      <c r="U1279" s="134">
        <f>IF($R1279&gt;40,1,0)</f>
        <v>0</v>
      </c>
      <c r="V1279" s="134">
        <f>E1279+T1279+U1279</f>
        <v>1</v>
      </c>
    </row>
    <row r="1280" spans="1:22" x14ac:dyDescent="0.2">
      <c r="A1280" s="128">
        <v>11223</v>
      </c>
      <c r="B1280" s="129">
        <v>52</v>
      </c>
      <c r="C1280" s="129">
        <v>0</v>
      </c>
      <c r="D1280" s="129">
        <v>3</v>
      </c>
      <c r="E1280" s="129">
        <f>IF(AND($R1280&gt;=30,$R1280&lt;35),1,0)</f>
        <v>0</v>
      </c>
      <c r="F1280" s="132">
        <v>11289.11</v>
      </c>
      <c r="G1280" s="32"/>
      <c r="H1280" s="32"/>
      <c r="I1280" s="129">
        <v>1</v>
      </c>
      <c r="J1280" s="130">
        <v>0</v>
      </c>
      <c r="K1280" s="130">
        <v>0</v>
      </c>
      <c r="L1280" s="130">
        <v>0</v>
      </c>
      <c r="N1280" s="129">
        <v>164.5</v>
      </c>
      <c r="O1280" s="129">
        <f t="shared" si="38"/>
        <v>1.645</v>
      </c>
      <c r="P1280" s="129">
        <v>165.2</v>
      </c>
      <c r="Q1280" s="129">
        <f t="shared" si="39"/>
        <v>74.933459524</v>
      </c>
      <c r="R1280" s="131">
        <f>Q1280/(O1280^2)</f>
        <v>27.691340443639657</v>
      </c>
      <c r="T1280" s="129">
        <f>IF(AND($R1280&gt;=35,$R1280&lt;40),1,0)</f>
        <v>0</v>
      </c>
      <c r="U1280" s="129">
        <f>IF($R1280&gt;40,1,0)</f>
        <v>0</v>
      </c>
      <c r="V1280" s="129">
        <f>E1280+T1280+U1280</f>
        <v>0</v>
      </c>
    </row>
    <row r="1281" spans="1:22" x14ac:dyDescent="0.2">
      <c r="A1281" s="133">
        <v>11224</v>
      </c>
      <c r="B1281" s="134">
        <v>59</v>
      </c>
      <c r="C1281" s="134">
        <v>0</v>
      </c>
      <c r="D1281" s="134">
        <v>0</v>
      </c>
      <c r="E1281" s="134">
        <f>IF(AND($R1281&gt;=30,$R1281&lt;35),1,0)</f>
        <v>0</v>
      </c>
      <c r="F1281" s="137">
        <v>12125</v>
      </c>
      <c r="G1281" s="32"/>
      <c r="H1281" s="32"/>
      <c r="I1281" s="134">
        <v>1</v>
      </c>
      <c r="J1281" s="135">
        <v>0</v>
      </c>
      <c r="K1281" s="135">
        <v>0</v>
      </c>
      <c r="L1281" s="135">
        <v>0</v>
      </c>
      <c r="N1281" s="134">
        <v>165.6</v>
      </c>
      <c r="O1281" s="134">
        <f t="shared" ref="O1281:O1312" si="40">N1281/100</f>
        <v>1.6559999999999999</v>
      </c>
      <c r="P1281" s="134">
        <v>180.7</v>
      </c>
      <c r="Q1281" s="134">
        <f t="shared" ref="Q1281:Q1312" si="41">P1281*0.45359237</f>
        <v>81.964141259000002</v>
      </c>
      <c r="R1281" s="136">
        <f>Q1281/(O1281^2)</f>
        <v>29.888438637351516</v>
      </c>
      <c r="T1281" s="134">
        <f>IF(AND($R1281&gt;=35,$R1281&lt;40),1,0)</f>
        <v>0</v>
      </c>
      <c r="U1281" s="134">
        <f>IF($R1281&gt;40,1,0)</f>
        <v>0</v>
      </c>
      <c r="V1281" s="134">
        <f>E1281+T1281+U1281</f>
        <v>0</v>
      </c>
    </row>
    <row r="1282" spans="1:22" x14ac:dyDescent="0.2">
      <c r="A1282" s="128">
        <v>11226</v>
      </c>
      <c r="B1282" s="129">
        <v>37</v>
      </c>
      <c r="C1282" s="129">
        <v>0</v>
      </c>
      <c r="D1282" s="129">
        <v>3</v>
      </c>
      <c r="E1282" s="129">
        <f>IF(AND($R1282&gt;=30,$R1282&lt;35),1,0)</f>
        <v>0</v>
      </c>
      <c r="F1282" s="132">
        <v>6796.87</v>
      </c>
      <c r="G1282" s="32"/>
      <c r="H1282" s="32"/>
      <c r="I1282" s="129">
        <v>1</v>
      </c>
      <c r="J1282" s="130">
        <v>0</v>
      </c>
      <c r="K1282" s="130">
        <v>0</v>
      </c>
      <c r="L1282" s="130">
        <v>0</v>
      </c>
      <c r="N1282" s="129">
        <v>158.19999999999999</v>
      </c>
      <c r="O1282" s="129">
        <f t="shared" si="40"/>
        <v>1.5819999999999999</v>
      </c>
      <c r="P1282" s="129">
        <v>130.29999999999998</v>
      </c>
      <c r="Q1282" s="129">
        <f t="shared" si="41"/>
        <v>59.103085810999993</v>
      </c>
      <c r="R1282" s="131">
        <f>Q1282/(O1282^2)</f>
        <v>23.615502872470156</v>
      </c>
      <c r="T1282" s="129">
        <f>IF(AND($R1282&gt;=35,$R1282&lt;40),1,0)</f>
        <v>0</v>
      </c>
      <c r="U1282" s="129">
        <f>IF($R1282&gt;40,1,0)</f>
        <v>0</v>
      </c>
      <c r="V1282" s="129">
        <f>E1282+T1282+U1282</f>
        <v>0</v>
      </c>
    </row>
    <row r="1283" spans="1:22" x14ac:dyDescent="0.2">
      <c r="A1283" s="133">
        <v>11227</v>
      </c>
      <c r="B1283" s="134">
        <v>48</v>
      </c>
      <c r="C1283" s="134">
        <v>0</v>
      </c>
      <c r="D1283" s="134">
        <v>0</v>
      </c>
      <c r="E1283" s="134">
        <f>IF(AND($R1283&gt;=30,$R1283&lt;35),1,0)</f>
        <v>0</v>
      </c>
      <c r="F1283" s="137">
        <v>21232.19</v>
      </c>
      <c r="G1283" s="32"/>
      <c r="H1283" s="32"/>
      <c r="I1283" s="134">
        <v>1</v>
      </c>
      <c r="J1283" s="135">
        <v>0</v>
      </c>
      <c r="K1283" s="135">
        <v>1</v>
      </c>
      <c r="L1283" s="135">
        <v>0</v>
      </c>
      <c r="N1283" s="134">
        <v>175.1</v>
      </c>
      <c r="O1283" s="134">
        <f t="shared" si="40"/>
        <v>1.7509999999999999</v>
      </c>
      <c r="P1283" s="134">
        <v>279.3</v>
      </c>
      <c r="Q1283" s="134">
        <f t="shared" si="41"/>
        <v>126.68834894100002</v>
      </c>
      <c r="R1283" s="136">
        <f>Q1283/(O1283^2)</f>
        <v>41.320387351798004</v>
      </c>
      <c r="T1283" s="134">
        <f>IF(AND($R1283&gt;=35,$R1283&lt;40),1,0)</f>
        <v>0</v>
      </c>
      <c r="U1283" s="134">
        <f>IF($R1283&gt;40,1,0)</f>
        <v>1</v>
      </c>
      <c r="V1283" s="134">
        <f>E1283+T1283+U1283</f>
        <v>1</v>
      </c>
    </row>
    <row r="1284" spans="1:22" x14ac:dyDescent="0.2">
      <c r="A1284" s="128">
        <v>11230</v>
      </c>
      <c r="B1284" s="129">
        <v>46</v>
      </c>
      <c r="C1284" s="129">
        <v>0</v>
      </c>
      <c r="D1284" s="129">
        <v>1</v>
      </c>
      <c r="E1284" s="129">
        <f>IF(AND($R1284&gt;=30,$R1284&lt;35),1,0)</f>
        <v>0</v>
      </c>
      <c r="F1284" s="132">
        <v>7742.1100000000006</v>
      </c>
      <c r="G1284" s="32"/>
      <c r="H1284" s="32"/>
      <c r="I1284" s="129">
        <v>1</v>
      </c>
      <c r="J1284" s="130">
        <v>0</v>
      </c>
      <c r="K1284" s="130">
        <v>0</v>
      </c>
      <c r="L1284" s="130">
        <v>1</v>
      </c>
      <c r="N1284" s="129">
        <v>158.29999999999998</v>
      </c>
      <c r="O1284" s="129">
        <f t="shared" si="40"/>
        <v>1.5829999999999997</v>
      </c>
      <c r="P1284" s="129">
        <v>155.4</v>
      </c>
      <c r="Q1284" s="129">
        <f t="shared" si="41"/>
        <v>70.488254298000001</v>
      </c>
      <c r="R1284" s="131">
        <f>Q1284/(O1284^2)</f>
        <v>28.129040950337394</v>
      </c>
      <c r="T1284" s="129">
        <f>IF(AND($R1284&gt;=35,$R1284&lt;40),1,0)</f>
        <v>0</v>
      </c>
      <c r="U1284" s="129">
        <f>IF($R1284&gt;40,1,0)</f>
        <v>0</v>
      </c>
      <c r="V1284" s="129">
        <f>E1284+T1284+U1284</f>
        <v>0</v>
      </c>
    </row>
    <row r="1285" spans="1:22" x14ac:dyDescent="0.2">
      <c r="A1285" s="133">
        <v>11231</v>
      </c>
      <c r="B1285" s="134">
        <v>41</v>
      </c>
      <c r="C1285" s="134">
        <v>0</v>
      </c>
      <c r="D1285" s="134">
        <v>5</v>
      </c>
      <c r="E1285" s="134">
        <f>IF(AND($R1285&gt;=30,$R1285&lt;35),1,0)</f>
        <v>0</v>
      </c>
      <c r="F1285" s="137">
        <v>9222.41</v>
      </c>
      <c r="G1285" s="32"/>
      <c r="H1285" s="32"/>
      <c r="I1285" s="134">
        <v>1</v>
      </c>
      <c r="J1285" s="135">
        <v>1</v>
      </c>
      <c r="K1285" s="135">
        <v>0</v>
      </c>
      <c r="L1285" s="135">
        <v>0</v>
      </c>
      <c r="N1285" s="134">
        <v>171.7</v>
      </c>
      <c r="O1285" s="134">
        <f t="shared" si="40"/>
        <v>1.7169999999999999</v>
      </c>
      <c r="P1285" s="134">
        <v>131.5</v>
      </c>
      <c r="Q1285" s="134">
        <f t="shared" si="41"/>
        <v>59.647396655000001</v>
      </c>
      <c r="R1285" s="136">
        <f>Q1285/(O1285^2)</f>
        <v>20.232563078997959</v>
      </c>
      <c r="T1285" s="134">
        <f>IF(AND($R1285&gt;=35,$R1285&lt;40),1,0)</f>
        <v>0</v>
      </c>
      <c r="U1285" s="134">
        <f>IF($R1285&gt;40,1,0)</f>
        <v>0</v>
      </c>
      <c r="V1285" s="134">
        <f>E1285+T1285+U1285</f>
        <v>0</v>
      </c>
    </row>
    <row r="1286" spans="1:22" x14ac:dyDescent="0.2">
      <c r="A1286" s="128">
        <v>11233</v>
      </c>
      <c r="B1286" s="129">
        <v>37</v>
      </c>
      <c r="C1286" s="129">
        <v>0</v>
      </c>
      <c r="D1286" s="129">
        <v>3</v>
      </c>
      <c r="E1286" s="129">
        <f>IF(AND($R1286&gt;=30,$R1286&lt;35),1,0)</f>
        <v>0</v>
      </c>
      <c r="F1286" s="132">
        <v>6985.51</v>
      </c>
      <c r="G1286" s="32"/>
      <c r="H1286" s="32"/>
      <c r="I1286" s="129">
        <v>1</v>
      </c>
      <c r="J1286" s="130">
        <v>1</v>
      </c>
      <c r="K1286" s="130">
        <v>0</v>
      </c>
      <c r="L1286" s="130">
        <v>0</v>
      </c>
      <c r="N1286" s="129">
        <v>156.1</v>
      </c>
      <c r="O1286" s="129">
        <f t="shared" si="40"/>
        <v>1.5609999999999999</v>
      </c>
      <c r="P1286" s="129">
        <v>135.29999999999998</v>
      </c>
      <c r="Q1286" s="129">
        <f t="shared" si="41"/>
        <v>61.371047660999999</v>
      </c>
      <c r="R1286" s="131">
        <f>Q1286/(O1286^2)</f>
        <v>25.185914867151389</v>
      </c>
      <c r="T1286" s="129">
        <f>IF(AND($R1286&gt;=35,$R1286&lt;40),1,0)</f>
        <v>0</v>
      </c>
      <c r="U1286" s="129">
        <f>IF($R1286&gt;40,1,0)</f>
        <v>0</v>
      </c>
      <c r="V1286" s="129">
        <f>E1286+T1286+U1286</f>
        <v>0</v>
      </c>
    </row>
    <row r="1287" spans="1:22" x14ac:dyDescent="0.2">
      <c r="A1287" s="133">
        <v>11237</v>
      </c>
      <c r="B1287" s="134">
        <v>59</v>
      </c>
      <c r="C1287" s="134">
        <v>0</v>
      </c>
      <c r="D1287" s="134">
        <v>0</v>
      </c>
      <c r="E1287" s="134">
        <f>IF(AND($R1287&gt;=30,$R1287&lt;35),1,0)</f>
        <v>0</v>
      </c>
      <c r="F1287" s="137">
        <v>21797.01</v>
      </c>
      <c r="G1287" s="32"/>
      <c r="H1287" s="32"/>
      <c r="I1287" s="134">
        <v>1</v>
      </c>
      <c r="J1287" s="135">
        <v>0</v>
      </c>
      <c r="K1287" s="135">
        <v>1</v>
      </c>
      <c r="L1287" s="135">
        <v>0</v>
      </c>
      <c r="N1287" s="134">
        <v>169.1</v>
      </c>
      <c r="O1287" s="134">
        <f t="shared" si="40"/>
        <v>1.6909999999999998</v>
      </c>
      <c r="P1287" s="134">
        <v>261.40000000000003</v>
      </c>
      <c r="Q1287" s="134">
        <f t="shared" si="41"/>
        <v>118.56904551800002</v>
      </c>
      <c r="R1287" s="136">
        <f>Q1287/(O1287^2)</f>
        <v>41.465232857990685</v>
      </c>
      <c r="T1287" s="134">
        <f>IF(AND($R1287&gt;=35,$R1287&lt;40),1,0)</f>
        <v>0</v>
      </c>
      <c r="U1287" s="134">
        <f>IF($R1287&gt;40,1,0)</f>
        <v>1</v>
      </c>
      <c r="V1287" s="134">
        <f>E1287+T1287+U1287</f>
        <v>1</v>
      </c>
    </row>
    <row r="1288" spans="1:22" x14ac:dyDescent="0.2">
      <c r="A1288" s="128">
        <v>11238</v>
      </c>
      <c r="B1288" s="129">
        <v>55</v>
      </c>
      <c r="C1288" s="129">
        <v>0</v>
      </c>
      <c r="D1288" s="129">
        <v>1</v>
      </c>
      <c r="E1288" s="129">
        <f>IF(AND($R1288&gt;=30,$R1288&lt;35),1,0)</f>
        <v>0</v>
      </c>
      <c r="F1288" s="132">
        <v>10807.49</v>
      </c>
      <c r="G1288" s="32"/>
      <c r="H1288" s="32"/>
      <c r="I1288" s="129">
        <v>1</v>
      </c>
      <c r="J1288" s="130">
        <v>0</v>
      </c>
      <c r="K1288" s="130">
        <v>0</v>
      </c>
      <c r="L1288" s="130">
        <v>1</v>
      </c>
      <c r="N1288" s="129">
        <v>165.6</v>
      </c>
      <c r="O1288" s="129">
        <f t="shared" si="40"/>
        <v>1.6559999999999999</v>
      </c>
      <c r="P1288" s="129">
        <v>166.9</v>
      </c>
      <c r="Q1288" s="129">
        <f t="shared" si="41"/>
        <v>75.704566553000006</v>
      </c>
      <c r="R1288" s="131">
        <f>Q1288/(O1288^2)</f>
        <v>27.605868337432032</v>
      </c>
      <c r="T1288" s="129">
        <f>IF(AND($R1288&gt;=35,$R1288&lt;40),1,0)</f>
        <v>0</v>
      </c>
      <c r="U1288" s="129">
        <f>IF($R1288&gt;40,1,0)</f>
        <v>0</v>
      </c>
      <c r="V1288" s="129">
        <f>E1288+T1288+U1288</f>
        <v>0</v>
      </c>
    </row>
    <row r="1289" spans="1:22" x14ac:dyDescent="0.2">
      <c r="A1289" s="133">
        <v>11239</v>
      </c>
      <c r="B1289" s="134">
        <v>36</v>
      </c>
      <c r="C1289" s="134">
        <v>0</v>
      </c>
      <c r="D1289" s="134">
        <v>0</v>
      </c>
      <c r="E1289" s="134">
        <f>IF(AND($R1289&gt;=30,$R1289&lt;35),1,0)</f>
        <v>1</v>
      </c>
      <c r="F1289" s="137">
        <v>4402.24</v>
      </c>
      <c r="G1289" s="32"/>
      <c r="H1289" s="32"/>
      <c r="I1289" s="134">
        <v>1</v>
      </c>
      <c r="J1289" s="135">
        <v>0</v>
      </c>
      <c r="K1289" s="135">
        <v>1</v>
      </c>
      <c r="L1289" s="135">
        <v>0</v>
      </c>
      <c r="N1289" s="134">
        <v>183.1</v>
      </c>
      <c r="O1289" s="134">
        <f t="shared" si="40"/>
        <v>1.831</v>
      </c>
      <c r="P1289" s="134">
        <v>221.79999999999998</v>
      </c>
      <c r="Q1289" s="134">
        <f t="shared" si="41"/>
        <v>100.606787666</v>
      </c>
      <c r="R1289" s="136">
        <f>Q1289/(O1289^2)</f>
        <v>30.008935755680511</v>
      </c>
      <c r="T1289" s="134">
        <f>IF(AND($R1289&gt;=35,$R1289&lt;40),1,0)</f>
        <v>0</v>
      </c>
      <c r="U1289" s="134">
        <f>IF($R1289&gt;40,1,0)</f>
        <v>0</v>
      </c>
      <c r="V1289" s="134">
        <f>E1289+T1289+U1289</f>
        <v>1</v>
      </c>
    </row>
    <row r="1290" spans="1:22" x14ac:dyDescent="0.2">
      <c r="A1290" s="128">
        <v>11240</v>
      </c>
      <c r="B1290" s="129">
        <v>23</v>
      </c>
      <c r="C1290" s="129">
        <v>0</v>
      </c>
      <c r="D1290" s="129">
        <v>0</v>
      </c>
      <c r="E1290" s="129">
        <f>IF(AND($R1290&gt;=30,$R1290&lt;35),1,0)</f>
        <v>0</v>
      </c>
      <c r="F1290" s="132">
        <v>2395.1800000000003</v>
      </c>
      <c r="G1290" s="32"/>
      <c r="H1290" s="32"/>
      <c r="I1290" s="129">
        <v>1</v>
      </c>
      <c r="J1290" s="130">
        <v>1</v>
      </c>
      <c r="K1290" s="130">
        <v>0</v>
      </c>
      <c r="L1290" s="130">
        <v>0</v>
      </c>
      <c r="N1290" s="129">
        <v>161.4</v>
      </c>
      <c r="O1290" s="129">
        <f t="shared" si="40"/>
        <v>1.6140000000000001</v>
      </c>
      <c r="P1290" s="129">
        <v>160.4</v>
      </c>
      <c r="Q1290" s="129">
        <f t="shared" si="41"/>
        <v>72.756216148000007</v>
      </c>
      <c r="R1290" s="131">
        <f>Q1290/(O1290^2)</f>
        <v>27.929492462944282</v>
      </c>
      <c r="T1290" s="129">
        <f>IF(AND($R1290&gt;=35,$R1290&lt;40),1,0)</f>
        <v>0</v>
      </c>
      <c r="U1290" s="129">
        <f>IF($R1290&gt;40,1,0)</f>
        <v>0</v>
      </c>
      <c r="V1290" s="129">
        <f>E1290+T1290+U1290</f>
        <v>0</v>
      </c>
    </row>
    <row r="1291" spans="1:22" x14ac:dyDescent="0.2">
      <c r="A1291" s="133">
        <v>11241</v>
      </c>
      <c r="B1291" s="134">
        <v>30</v>
      </c>
      <c r="C1291" s="134">
        <v>0</v>
      </c>
      <c r="D1291" s="134">
        <v>3</v>
      </c>
      <c r="E1291" s="134">
        <f>IF(AND($R1291&gt;=30,$R1291&lt;35),1,0)</f>
        <v>1</v>
      </c>
      <c r="F1291" s="137">
        <v>5428.7300000000005</v>
      </c>
      <c r="G1291" s="32"/>
      <c r="H1291" s="32"/>
      <c r="I1291" s="134">
        <v>1</v>
      </c>
      <c r="J1291" s="135">
        <v>1</v>
      </c>
      <c r="K1291" s="135">
        <v>0</v>
      </c>
      <c r="L1291" s="135">
        <v>0</v>
      </c>
      <c r="N1291" s="134">
        <v>158.19999999999999</v>
      </c>
      <c r="O1291" s="134">
        <f t="shared" si="40"/>
        <v>1.5819999999999999</v>
      </c>
      <c r="P1291" s="134">
        <v>182.29999999999998</v>
      </c>
      <c r="Q1291" s="134">
        <f t="shared" si="41"/>
        <v>82.689889050999994</v>
      </c>
      <c r="R1291" s="136">
        <f>Q1291/(O1291^2)</f>
        <v>33.03995528512133</v>
      </c>
      <c r="T1291" s="134">
        <f>IF(AND($R1291&gt;=35,$R1291&lt;40),1,0)</f>
        <v>0</v>
      </c>
      <c r="U1291" s="134">
        <f>IF($R1291&gt;40,1,0)</f>
        <v>0</v>
      </c>
      <c r="V1291" s="134">
        <f>E1291+T1291+U1291</f>
        <v>1</v>
      </c>
    </row>
    <row r="1292" spans="1:22" x14ac:dyDescent="0.2">
      <c r="A1292" s="128">
        <v>11243</v>
      </c>
      <c r="B1292" s="129">
        <v>45</v>
      </c>
      <c r="C1292" s="129">
        <v>0</v>
      </c>
      <c r="D1292" s="129">
        <v>2</v>
      </c>
      <c r="E1292" s="129">
        <f>IF(AND($R1292&gt;=30,$R1292&lt;35),1,0)</f>
        <v>0</v>
      </c>
      <c r="F1292" s="132">
        <v>8603.83</v>
      </c>
      <c r="G1292" s="32"/>
      <c r="H1292" s="32"/>
      <c r="I1292" s="129">
        <v>1</v>
      </c>
      <c r="J1292" s="130">
        <v>1</v>
      </c>
      <c r="K1292" s="130">
        <v>0</v>
      </c>
      <c r="L1292" s="130">
        <v>0</v>
      </c>
      <c r="N1292" s="129">
        <v>159.6</v>
      </c>
      <c r="O1292" s="129">
        <f t="shared" si="40"/>
        <v>1.5959999999999999</v>
      </c>
      <c r="P1292" s="129">
        <v>153.6</v>
      </c>
      <c r="Q1292" s="129">
        <f t="shared" si="41"/>
        <v>69.671788031999995</v>
      </c>
      <c r="R1292" s="131">
        <f>Q1292/(O1292^2)</f>
        <v>27.352131908719169</v>
      </c>
      <c r="T1292" s="129">
        <f>IF(AND($R1292&gt;=35,$R1292&lt;40),1,0)</f>
        <v>0</v>
      </c>
      <c r="U1292" s="129">
        <f>IF($R1292&gt;40,1,0)</f>
        <v>0</v>
      </c>
      <c r="V1292" s="129">
        <f>E1292+T1292+U1292</f>
        <v>0</v>
      </c>
    </row>
    <row r="1293" spans="1:22" x14ac:dyDescent="0.2">
      <c r="A1293" s="133">
        <v>11246</v>
      </c>
      <c r="B1293" s="134">
        <v>24</v>
      </c>
      <c r="C1293" s="134">
        <v>0</v>
      </c>
      <c r="D1293" s="134">
        <v>0</v>
      </c>
      <c r="E1293" s="134">
        <f>IF(AND($R1293&gt;=30,$R1293&lt;35),1,0)</f>
        <v>0</v>
      </c>
      <c r="F1293" s="137">
        <v>2352.9700000000003</v>
      </c>
      <c r="G1293" s="32"/>
      <c r="H1293" s="32"/>
      <c r="I1293" s="134">
        <v>1</v>
      </c>
      <c r="J1293" s="135">
        <v>0</v>
      </c>
      <c r="K1293" s="135">
        <v>0</v>
      </c>
      <c r="L1293" s="135">
        <v>0</v>
      </c>
      <c r="N1293" s="134">
        <v>164.4</v>
      </c>
      <c r="O1293" s="134">
        <f t="shared" si="40"/>
        <v>1.6440000000000001</v>
      </c>
      <c r="P1293" s="134">
        <v>165.1</v>
      </c>
      <c r="Q1293" s="134">
        <f t="shared" si="41"/>
        <v>74.888100287</v>
      </c>
      <c r="R1293" s="136">
        <f>Q1293/(O1293^2)</f>
        <v>27.708255740479274</v>
      </c>
      <c r="T1293" s="134">
        <f>IF(AND($R1293&gt;=35,$R1293&lt;40),1,0)</f>
        <v>0</v>
      </c>
      <c r="U1293" s="134">
        <f>IF($R1293&gt;40,1,0)</f>
        <v>0</v>
      </c>
      <c r="V1293" s="134">
        <f>E1293+T1293+U1293</f>
        <v>0</v>
      </c>
    </row>
    <row r="1294" spans="1:22" x14ac:dyDescent="0.2">
      <c r="A1294" s="128">
        <v>11247</v>
      </c>
      <c r="B1294" s="129">
        <v>27</v>
      </c>
      <c r="C1294" s="129">
        <v>0</v>
      </c>
      <c r="D1294" s="129">
        <v>3</v>
      </c>
      <c r="E1294" s="129">
        <f>IF(AND($R1294&gt;=30,$R1294&lt;35),1,0)</f>
        <v>0</v>
      </c>
      <c r="F1294" s="132">
        <v>4846.93</v>
      </c>
      <c r="G1294" s="32"/>
      <c r="H1294" s="32"/>
      <c r="I1294" s="129">
        <v>1</v>
      </c>
      <c r="J1294" s="130">
        <v>1</v>
      </c>
      <c r="K1294" s="130">
        <v>0</v>
      </c>
      <c r="L1294" s="130">
        <v>0</v>
      </c>
      <c r="N1294" s="129">
        <v>157.69999999999999</v>
      </c>
      <c r="O1294" s="129">
        <f t="shared" si="40"/>
        <v>1.577</v>
      </c>
      <c r="P1294" s="129">
        <v>153</v>
      </c>
      <c r="Q1294" s="129">
        <f t="shared" si="41"/>
        <v>69.399632609999998</v>
      </c>
      <c r="R1294" s="131">
        <f>Q1294/(O1294^2)</f>
        <v>27.905755496035471</v>
      </c>
      <c r="T1294" s="129">
        <f>IF(AND($R1294&gt;=35,$R1294&lt;40),1,0)</f>
        <v>0</v>
      </c>
      <c r="U1294" s="129">
        <f>IF($R1294&gt;40,1,0)</f>
        <v>0</v>
      </c>
      <c r="V1294" s="129">
        <f>E1294+T1294+U1294</f>
        <v>0</v>
      </c>
    </row>
    <row r="1295" spans="1:22" x14ac:dyDescent="0.2">
      <c r="A1295" s="133">
        <v>11248</v>
      </c>
      <c r="B1295" s="134">
        <v>46</v>
      </c>
      <c r="C1295" s="134">
        <v>0</v>
      </c>
      <c r="D1295" s="134">
        <v>1</v>
      </c>
      <c r="E1295" s="134">
        <f>IF(AND($R1295&gt;=30,$R1295&lt;35),1,0)</f>
        <v>1</v>
      </c>
      <c r="F1295" s="137">
        <v>8342.91</v>
      </c>
      <c r="G1295" s="32"/>
      <c r="H1295" s="32"/>
      <c r="I1295" s="134">
        <v>1</v>
      </c>
      <c r="J1295" s="135">
        <v>1</v>
      </c>
      <c r="K1295" s="135">
        <v>0</v>
      </c>
      <c r="L1295" s="135">
        <v>0</v>
      </c>
      <c r="N1295" s="134">
        <v>157.69999999999999</v>
      </c>
      <c r="O1295" s="134">
        <f t="shared" si="40"/>
        <v>1.577</v>
      </c>
      <c r="P1295" s="134">
        <v>188.9</v>
      </c>
      <c r="Q1295" s="134">
        <f t="shared" si="41"/>
        <v>85.683598693000008</v>
      </c>
      <c r="R1295" s="136">
        <f>Q1295/(O1295^2)</f>
        <v>34.45357655686994</v>
      </c>
      <c r="T1295" s="134">
        <f>IF(AND($R1295&gt;=35,$R1295&lt;40),1,0)</f>
        <v>0</v>
      </c>
      <c r="U1295" s="134">
        <f>IF($R1295&gt;40,1,0)</f>
        <v>0</v>
      </c>
      <c r="V1295" s="134">
        <f>E1295+T1295+U1295</f>
        <v>1</v>
      </c>
    </row>
    <row r="1296" spans="1:22" x14ac:dyDescent="0.2">
      <c r="A1296" s="128">
        <v>11249</v>
      </c>
      <c r="B1296" s="129">
        <v>30</v>
      </c>
      <c r="C1296" s="129">
        <v>1</v>
      </c>
      <c r="D1296" s="129">
        <v>3</v>
      </c>
      <c r="E1296" s="129">
        <f>IF(AND($R1296&gt;=30,$R1296&lt;35),1,0)</f>
        <v>0</v>
      </c>
      <c r="F1296" s="132">
        <v>18259.219999999998</v>
      </c>
      <c r="G1296" s="32"/>
      <c r="H1296" s="32"/>
      <c r="I1296" s="129">
        <v>1</v>
      </c>
      <c r="J1296" s="130">
        <v>0</v>
      </c>
      <c r="K1296" s="130">
        <v>1</v>
      </c>
      <c r="L1296" s="130">
        <v>0</v>
      </c>
      <c r="N1296" s="129">
        <v>164.9</v>
      </c>
      <c r="O1296" s="129">
        <f t="shared" si="40"/>
        <v>1.649</v>
      </c>
      <c r="P1296" s="129">
        <v>225.5</v>
      </c>
      <c r="Q1296" s="129">
        <f t="shared" si="41"/>
        <v>102.285079435</v>
      </c>
      <c r="R1296" s="131">
        <f>Q1296/(O1296^2)</f>
        <v>37.615858274176865</v>
      </c>
      <c r="T1296" s="129">
        <f>IF(AND($R1296&gt;=35,$R1296&lt;40),1,0)</f>
        <v>1</v>
      </c>
      <c r="U1296" s="129">
        <f>IF($R1296&gt;40,1,0)</f>
        <v>0</v>
      </c>
      <c r="V1296" s="129">
        <f>E1296+T1296+U1296</f>
        <v>1</v>
      </c>
    </row>
    <row r="1297" spans="1:22" x14ac:dyDescent="0.2">
      <c r="A1297" s="133">
        <v>11254</v>
      </c>
      <c r="B1297" s="134">
        <v>62</v>
      </c>
      <c r="C1297" s="134">
        <v>0</v>
      </c>
      <c r="D1297" s="134">
        <v>0</v>
      </c>
      <c r="E1297" s="134">
        <f>IF(AND($R1297&gt;=30,$R1297&lt;35),1,0)</f>
        <v>0</v>
      </c>
      <c r="F1297" s="137">
        <v>13555.01</v>
      </c>
      <c r="G1297" s="32"/>
      <c r="H1297" s="32"/>
      <c r="I1297" s="134">
        <v>1</v>
      </c>
      <c r="J1297" s="135">
        <v>1</v>
      </c>
      <c r="K1297" s="135">
        <v>0</v>
      </c>
      <c r="L1297" s="135">
        <v>0</v>
      </c>
      <c r="N1297" s="134">
        <v>156.19999999999999</v>
      </c>
      <c r="O1297" s="134">
        <f t="shared" si="40"/>
        <v>1.5619999999999998</v>
      </c>
      <c r="P1297" s="134">
        <v>142</v>
      </c>
      <c r="Q1297" s="134">
        <f t="shared" si="41"/>
        <v>64.410116540000004</v>
      </c>
      <c r="R1297" s="136">
        <f>Q1297/(O1297^2)</f>
        <v>26.399276568501929</v>
      </c>
      <c r="T1297" s="134">
        <f>IF(AND($R1297&gt;=35,$R1297&lt;40),1,0)</f>
        <v>0</v>
      </c>
      <c r="U1297" s="134">
        <f>IF($R1297&gt;40,1,0)</f>
        <v>0</v>
      </c>
      <c r="V1297" s="134">
        <f>E1297+T1297+U1297</f>
        <v>0</v>
      </c>
    </row>
    <row r="1298" spans="1:22" x14ac:dyDescent="0.2">
      <c r="A1298" s="128">
        <v>11257</v>
      </c>
      <c r="B1298" s="129">
        <v>45</v>
      </c>
      <c r="C1298" s="129">
        <v>0</v>
      </c>
      <c r="D1298" s="129">
        <v>2</v>
      </c>
      <c r="E1298" s="129">
        <f>IF(AND($R1298&gt;=30,$R1298&lt;35),1,0)</f>
        <v>0</v>
      </c>
      <c r="F1298" s="132">
        <v>8413.4699999999993</v>
      </c>
      <c r="G1298" s="32"/>
      <c r="H1298" s="32"/>
      <c r="I1298" s="129">
        <v>1</v>
      </c>
      <c r="J1298" s="130">
        <v>0</v>
      </c>
      <c r="K1298" s="130">
        <v>0</v>
      </c>
      <c r="L1298" s="130">
        <v>0</v>
      </c>
      <c r="N1298" s="129">
        <v>165.5</v>
      </c>
      <c r="O1298" s="129">
        <f t="shared" si="40"/>
        <v>1.655</v>
      </c>
      <c r="P1298" s="129">
        <v>119.6</v>
      </c>
      <c r="Q1298" s="129">
        <f t="shared" si="41"/>
        <v>54.249647451999998</v>
      </c>
      <c r="R1298" s="131">
        <f>Q1298/(O1298^2)</f>
        <v>19.806189228648879</v>
      </c>
      <c r="T1298" s="129">
        <f>IF(AND($R1298&gt;=35,$R1298&lt;40),1,0)</f>
        <v>0</v>
      </c>
      <c r="U1298" s="129">
        <f>IF($R1298&gt;40,1,0)</f>
        <v>0</v>
      </c>
      <c r="V1298" s="129">
        <f>E1298+T1298+U1298</f>
        <v>0</v>
      </c>
    </row>
    <row r="1299" spans="1:22" x14ac:dyDescent="0.2">
      <c r="A1299" s="133">
        <v>11258</v>
      </c>
      <c r="B1299" s="134">
        <v>19</v>
      </c>
      <c r="C1299" s="134">
        <v>0</v>
      </c>
      <c r="D1299" s="134">
        <v>0</v>
      </c>
      <c r="E1299" s="134">
        <f>IF(AND($R1299&gt;=30,$R1299&lt;35),1,0)</f>
        <v>0</v>
      </c>
      <c r="F1299" s="137">
        <v>1625.44</v>
      </c>
      <c r="G1299" s="32"/>
      <c r="H1299" s="32"/>
      <c r="I1299" s="134">
        <v>1</v>
      </c>
      <c r="J1299" s="135">
        <v>0</v>
      </c>
      <c r="K1299" s="135">
        <v>0</v>
      </c>
      <c r="L1299" s="135">
        <v>0</v>
      </c>
      <c r="N1299" s="134">
        <v>155.1</v>
      </c>
      <c r="O1299" s="134">
        <f t="shared" si="40"/>
        <v>1.5509999999999999</v>
      </c>
      <c r="P1299" s="134">
        <v>123</v>
      </c>
      <c r="Q1299" s="134">
        <f t="shared" si="41"/>
        <v>55.791861510000004</v>
      </c>
      <c r="R1299" s="136">
        <f>Q1299/(O1299^2)</f>
        <v>23.192483504122258</v>
      </c>
      <c r="T1299" s="134">
        <f>IF(AND($R1299&gt;=35,$R1299&lt;40),1,0)</f>
        <v>0</v>
      </c>
      <c r="U1299" s="134">
        <f>IF($R1299&gt;40,1,0)</f>
        <v>0</v>
      </c>
      <c r="V1299" s="134">
        <f>E1299+T1299+U1299</f>
        <v>0</v>
      </c>
    </row>
    <row r="1300" spans="1:22" x14ac:dyDescent="0.2">
      <c r="A1300" s="128">
        <v>11263</v>
      </c>
      <c r="B1300" s="129">
        <v>49</v>
      </c>
      <c r="C1300" s="129">
        <v>0</v>
      </c>
      <c r="D1300" s="129">
        <v>1</v>
      </c>
      <c r="E1300" s="129">
        <f>IF(AND($R1300&gt;=30,$R1300&lt;35),1,0)</f>
        <v>1</v>
      </c>
      <c r="F1300" s="132">
        <v>8703.4600000000009</v>
      </c>
      <c r="G1300" s="32"/>
      <c r="H1300" s="32"/>
      <c r="I1300" s="129">
        <v>1</v>
      </c>
      <c r="J1300" s="130">
        <v>0</v>
      </c>
      <c r="K1300" s="130">
        <v>1</v>
      </c>
      <c r="L1300" s="130">
        <v>0</v>
      </c>
      <c r="N1300" s="129">
        <v>173</v>
      </c>
      <c r="O1300" s="129">
        <f t="shared" si="40"/>
        <v>1.73</v>
      </c>
      <c r="P1300" s="129">
        <v>222.9</v>
      </c>
      <c r="Q1300" s="129">
        <f t="shared" si="41"/>
        <v>101.10573927300001</v>
      </c>
      <c r="R1300" s="131">
        <f>Q1300/(O1300^2)</f>
        <v>33.781863501286381</v>
      </c>
      <c r="T1300" s="129">
        <f>IF(AND($R1300&gt;=35,$R1300&lt;40),1,0)</f>
        <v>0</v>
      </c>
      <c r="U1300" s="129">
        <f>IF($R1300&gt;40,1,0)</f>
        <v>0</v>
      </c>
      <c r="V1300" s="129">
        <f>E1300+T1300+U1300</f>
        <v>1</v>
      </c>
    </row>
    <row r="1301" spans="1:22" x14ac:dyDescent="0.2">
      <c r="A1301" s="133">
        <v>11267</v>
      </c>
      <c r="B1301" s="134">
        <v>38</v>
      </c>
      <c r="C1301" s="134">
        <v>1</v>
      </c>
      <c r="D1301" s="134">
        <v>3</v>
      </c>
      <c r="E1301" s="134">
        <f>IF(AND($R1301&gt;=30,$R1301&lt;35),1,0)</f>
        <v>0</v>
      </c>
      <c r="F1301" s="137">
        <v>41949.25</v>
      </c>
      <c r="G1301" s="32"/>
      <c r="H1301" s="32"/>
      <c r="I1301" s="134">
        <v>1</v>
      </c>
      <c r="J1301" s="135">
        <v>0</v>
      </c>
      <c r="K1301" s="135">
        <v>0</v>
      </c>
      <c r="L1301" s="135">
        <v>1</v>
      </c>
      <c r="N1301" s="138">
        <v>161</v>
      </c>
      <c r="O1301" s="134">
        <f t="shared" si="40"/>
        <v>1.61</v>
      </c>
      <c r="P1301" s="134">
        <v>171.29999999999998</v>
      </c>
      <c r="Q1301" s="134">
        <f t="shared" si="41"/>
        <v>77.700372981000001</v>
      </c>
      <c r="R1301" s="136">
        <f>Q1301/(O1301^2)</f>
        <v>29.975839273561974</v>
      </c>
      <c r="T1301" s="134">
        <f>IF(AND($R1301&gt;=35,$R1301&lt;40),1,0)</f>
        <v>0</v>
      </c>
      <c r="U1301" s="134">
        <f>IF($R1301&gt;40,1,0)</f>
        <v>0</v>
      </c>
      <c r="V1301" s="134">
        <f>E1301+T1301+U1301</f>
        <v>0</v>
      </c>
    </row>
    <row r="1302" spans="1:22" x14ac:dyDescent="0.2">
      <c r="A1302" s="128">
        <v>11268</v>
      </c>
      <c r="B1302" s="129">
        <v>38</v>
      </c>
      <c r="C1302" s="129">
        <v>0</v>
      </c>
      <c r="D1302" s="129">
        <v>2</v>
      </c>
      <c r="E1302" s="129">
        <f>IF(AND($R1302&gt;=30,$R1302&lt;35),1,0)</f>
        <v>0</v>
      </c>
      <c r="F1302" s="132">
        <v>6455.87</v>
      </c>
      <c r="G1302" s="32"/>
      <c r="H1302" s="32"/>
      <c r="I1302" s="129">
        <v>1</v>
      </c>
      <c r="J1302" s="130">
        <v>0</v>
      </c>
      <c r="K1302" s="130">
        <v>0</v>
      </c>
      <c r="L1302" s="130">
        <v>0</v>
      </c>
      <c r="N1302" s="129">
        <v>168.7</v>
      </c>
      <c r="O1302" s="129">
        <f t="shared" si="40"/>
        <v>1.6869999999999998</v>
      </c>
      <c r="P1302" s="129">
        <v>227.6</v>
      </c>
      <c r="Q1302" s="129">
        <f t="shared" si="41"/>
        <v>103.237623412</v>
      </c>
      <c r="R1302" s="131">
        <f>Q1302/(O1302^2)</f>
        <v>36.275034412532264</v>
      </c>
      <c r="T1302" s="129">
        <f>IF(AND($R1302&gt;=35,$R1302&lt;40),1,0)</f>
        <v>1</v>
      </c>
      <c r="U1302" s="129">
        <f>IF($R1302&gt;40,1,0)</f>
        <v>0</v>
      </c>
      <c r="V1302" s="129">
        <f>E1302+T1302+U1302</f>
        <v>1</v>
      </c>
    </row>
    <row r="1303" spans="1:22" x14ac:dyDescent="0.2">
      <c r="A1303" s="133">
        <v>11270</v>
      </c>
      <c r="B1303" s="134">
        <v>28</v>
      </c>
      <c r="C1303" s="134">
        <v>0</v>
      </c>
      <c r="D1303" s="134">
        <v>2</v>
      </c>
      <c r="E1303" s="134">
        <f>IF(AND($R1303&gt;=30,$R1303&lt;35),1,0)</f>
        <v>0</v>
      </c>
      <c r="F1303" s="137">
        <v>3847.6800000000003</v>
      </c>
      <c r="G1303" s="32"/>
      <c r="H1303" s="32"/>
      <c r="I1303" s="134">
        <v>1</v>
      </c>
      <c r="J1303" s="135">
        <v>0</v>
      </c>
      <c r="K1303" s="135">
        <v>1</v>
      </c>
      <c r="L1303" s="135">
        <v>0</v>
      </c>
      <c r="N1303" s="134">
        <v>174.29999999999998</v>
      </c>
      <c r="O1303" s="134">
        <f t="shared" si="40"/>
        <v>1.7429999999999999</v>
      </c>
      <c r="P1303" s="134">
        <v>182.6</v>
      </c>
      <c r="Q1303" s="134">
        <f t="shared" si="41"/>
        <v>82.825966762000007</v>
      </c>
      <c r="R1303" s="136">
        <f>Q1303/(O1303^2)</f>
        <v>27.26288047427807</v>
      </c>
      <c r="T1303" s="134">
        <f>IF(AND($R1303&gt;=35,$R1303&lt;40),1,0)</f>
        <v>0</v>
      </c>
      <c r="U1303" s="134">
        <f>IF($R1303&gt;40,1,0)</f>
        <v>0</v>
      </c>
      <c r="V1303" s="134">
        <f>E1303+T1303+U1303</f>
        <v>0</v>
      </c>
    </row>
    <row r="1304" spans="1:22" x14ac:dyDescent="0.2">
      <c r="A1304" s="128">
        <v>11271</v>
      </c>
      <c r="B1304" s="129">
        <v>43</v>
      </c>
      <c r="C1304" s="129">
        <v>1</v>
      </c>
      <c r="D1304" s="129">
        <v>2</v>
      </c>
      <c r="E1304" s="129">
        <f>IF(AND($R1304&gt;=30,$R1304&lt;35),1,0)</f>
        <v>0</v>
      </c>
      <c r="F1304" s="132">
        <v>18767.739999999998</v>
      </c>
      <c r="G1304" s="32"/>
      <c r="H1304" s="32"/>
      <c r="I1304" s="129">
        <v>1</v>
      </c>
      <c r="J1304" s="130">
        <v>0</v>
      </c>
      <c r="K1304" s="130">
        <v>0</v>
      </c>
      <c r="L1304" s="130">
        <v>1</v>
      </c>
      <c r="N1304" s="129">
        <v>164.5</v>
      </c>
      <c r="O1304" s="129">
        <f t="shared" si="40"/>
        <v>1.645</v>
      </c>
      <c r="P1304" s="129">
        <v>163.19999999999999</v>
      </c>
      <c r="Q1304" s="129">
        <f t="shared" si="41"/>
        <v>74.026274783999995</v>
      </c>
      <c r="R1304" s="131">
        <f>Q1304/(O1304^2)</f>
        <v>27.356094191295348</v>
      </c>
      <c r="T1304" s="129">
        <f>IF(AND($R1304&gt;=35,$R1304&lt;40),1,0)</f>
        <v>0</v>
      </c>
      <c r="U1304" s="129">
        <f>IF($R1304&gt;40,1,0)</f>
        <v>0</v>
      </c>
      <c r="V1304" s="129">
        <f>E1304+T1304+U1304</f>
        <v>0</v>
      </c>
    </row>
    <row r="1305" spans="1:22" x14ac:dyDescent="0.2">
      <c r="A1305" s="133">
        <v>11273</v>
      </c>
      <c r="B1305" s="134">
        <v>40</v>
      </c>
      <c r="C1305" s="134">
        <v>0</v>
      </c>
      <c r="D1305" s="134">
        <v>2</v>
      </c>
      <c r="E1305" s="134">
        <f>IF(AND($R1305&gt;=30,$R1305&lt;35),1,0)</f>
        <v>0</v>
      </c>
      <c r="F1305" s="137">
        <v>6986.7</v>
      </c>
      <c r="G1305" s="32"/>
      <c r="H1305" s="32"/>
      <c r="I1305" s="134">
        <v>1</v>
      </c>
      <c r="J1305" s="135">
        <v>0</v>
      </c>
      <c r="K1305" s="135">
        <v>0</v>
      </c>
      <c r="L1305" s="135">
        <v>0</v>
      </c>
      <c r="N1305" s="134">
        <v>164.9</v>
      </c>
      <c r="O1305" s="134">
        <f t="shared" si="40"/>
        <v>1.649</v>
      </c>
      <c r="P1305" s="134">
        <v>162.5</v>
      </c>
      <c r="Q1305" s="134">
        <f t="shared" si="41"/>
        <v>73.708760124999998</v>
      </c>
      <c r="R1305" s="136">
        <f>Q1305/(O1305^2)</f>
        <v>27.106771483608604</v>
      </c>
      <c r="T1305" s="134">
        <f>IF(AND($R1305&gt;=35,$R1305&lt;40),1,0)</f>
        <v>0</v>
      </c>
      <c r="U1305" s="134">
        <f>IF($R1305&gt;40,1,0)</f>
        <v>0</v>
      </c>
      <c r="V1305" s="134">
        <f>E1305+T1305+U1305</f>
        <v>0</v>
      </c>
    </row>
    <row r="1306" spans="1:22" x14ac:dyDescent="0.2">
      <c r="A1306" s="128">
        <v>11274</v>
      </c>
      <c r="B1306" s="129">
        <v>59</v>
      </c>
      <c r="C1306" s="129">
        <v>1</v>
      </c>
      <c r="D1306" s="129">
        <v>3</v>
      </c>
      <c r="E1306" s="129">
        <f>IF(AND($R1306&gt;=30,$R1306&lt;35),1,0)</f>
        <v>0</v>
      </c>
      <c r="F1306" s="132">
        <v>30184.94</v>
      </c>
      <c r="G1306" s="32"/>
      <c r="H1306" s="32"/>
      <c r="I1306" s="129">
        <v>1</v>
      </c>
      <c r="J1306" s="130">
        <v>1</v>
      </c>
      <c r="K1306" s="130">
        <v>0</v>
      </c>
      <c r="L1306" s="130">
        <v>0</v>
      </c>
      <c r="N1306" s="129">
        <v>171.29999999999998</v>
      </c>
      <c r="O1306" s="129">
        <f t="shared" si="40"/>
        <v>1.7129999999999999</v>
      </c>
      <c r="P1306" s="129">
        <v>188.9</v>
      </c>
      <c r="Q1306" s="129">
        <f t="shared" si="41"/>
        <v>85.683598693000008</v>
      </c>
      <c r="R1306" s="131">
        <f>Q1306/(O1306^2)</f>
        <v>29.200008142466071</v>
      </c>
      <c r="T1306" s="129">
        <f>IF(AND($R1306&gt;=35,$R1306&lt;40),1,0)</f>
        <v>0</v>
      </c>
      <c r="U1306" s="129">
        <f>IF($R1306&gt;40,1,0)</f>
        <v>0</v>
      </c>
      <c r="V1306" s="129">
        <f>E1306+T1306+U1306</f>
        <v>0</v>
      </c>
    </row>
    <row r="1307" spans="1:22" x14ac:dyDescent="0.2">
      <c r="A1307" s="133">
        <v>11277</v>
      </c>
      <c r="B1307" s="134">
        <v>28</v>
      </c>
      <c r="C1307" s="134">
        <v>0</v>
      </c>
      <c r="D1307" s="134">
        <v>3</v>
      </c>
      <c r="E1307" s="134">
        <f>IF(AND($R1307&gt;=30,$R1307&lt;35),1,0)</f>
        <v>0</v>
      </c>
      <c r="F1307" s="137">
        <v>4449.47</v>
      </c>
      <c r="G1307" s="32"/>
      <c r="H1307" s="32"/>
      <c r="I1307" s="134">
        <v>1</v>
      </c>
      <c r="J1307" s="135">
        <v>0</v>
      </c>
      <c r="K1307" s="135">
        <v>0</v>
      </c>
      <c r="L1307" s="135">
        <v>1</v>
      </c>
      <c r="N1307" s="134">
        <v>154</v>
      </c>
      <c r="O1307" s="134">
        <f t="shared" si="40"/>
        <v>1.54</v>
      </c>
      <c r="P1307" s="134">
        <v>145.9</v>
      </c>
      <c r="Q1307" s="134">
        <f t="shared" si="41"/>
        <v>66.179126783000001</v>
      </c>
      <c r="R1307" s="136">
        <f>Q1307/(O1307^2)</f>
        <v>27.904843474025974</v>
      </c>
      <c r="T1307" s="134">
        <f>IF(AND($R1307&gt;=35,$R1307&lt;40),1,0)</f>
        <v>0</v>
      </c>
      <c r="U1307" s="134">
        <f>IF($R1307&gt;40,1,0)</f>
        <v>0</v>
      </c>
      <c r="V1307" s="134">
        <f>E1307+T1307+U1307</f>
        <v>0</v>
      </c>
    </row>
    <row r="1308" spans="1:22" x14ac:dyDescent="0.2">
      <c r="A1308" s="128">
        <v>11278</v>
      </c>
      <c r="B1308" s="129">
        <v>61</v>
      </c>
      <c r="C1308" s="129">
        <v>0</v>
      </c>
      <c r="D1308" s="129">
        <v>2</v>
      </c>
      <c r="E1308" s="129">
        <f>IF(AND($R1308&gt;=30,$R1308&lt;35),1,0)</f>
        <v>0</v>
      </c>
      <c r="F1308" s="132">
        <v>14119.62</v>
      </c>
      <c r="G1308" s="32"/>
      <c r="H1308" s="32"/>
      <c r="I1308" s="129">
        <v>1</v>
      </c>
      <c r="J1308" s="130">
        <v>0</v>
      </c>
      <c r="K1308" s="130">
        <v>0</v>
      </c>
      <c r="L1308" s="130">
        <v>0</v>
      </c>
      <c r="N1308" s="129">
        <v>163.19999999999999</v>
      </c>
      <c r="O1308" s="129">
        <f t="shared" si="40"/>
        <v>1.6319999999999999</v>
      </c>
      <c r="P1308" s="129">
        <v>159.6</v>
      </c>
      <c r="Q1308" s="129">
        <f t="shared" si="41"/>
        <v>72.393342251999997</v>
      </c>
      <c r="R1308" s="131">
        <f>Q1308/(O1308^2)</f>
        <v>27.180554899257501</v>
      </c>
      <c r="T1308" s="129">
        <f>IF(AND($R1308&gt;=35,$R1308&lt;40),1,0)</f>
        <v>0</v>
      </c>
      <c r="U1308" s="129">
        <f>IF($R1308&gt;40,1,0)</f>
        <v>0</v>
      </c>
      <c r="V1308" s="129">
        <f>E1308+T1308+U1308</f>
        <v>0</v>
      </c>
    </row>
    <row r="1309" spans="1:22" x14ac:dyDescent="0.2">
      <c r="A1309" s="133">
        <v>11279</v>
      </c>
      <c r="B1309" s="134">
        <v>18</v>
      </c>
      <c r="C1309" s="134">
        <v>1</v>
      </c>
      <c r="D1309" s="134">
        <v>1</v>
      </c>
      <c r="E1309" s="134">
        <f>IF(AND($R1309&gt;=30,$R1309&lt;35),1,0)</f>
        <v>0</v>
      </c>
      <c r="F1309" s="137">
        <v>17178.689999999999</v>
      </c>
      <c r="G1309" s="32"/>
      <c r="H1309" s="32"/>
      <c r="I1309" s="134">
        <v>1</v>
      </c>
      <c r="J1309" s="135">
        <v>1</v>
      </c>
      <c r="K1309" s="135">
        <v>0</v>
      </c>
      <c r="L1309" s="135">
        <v>0</v>
      </c>
      <c r="N1309" s="134">
        <v>177.7</v>
      </c>
      <c r="O1309" s="134">
        <f t="shared" si="40"/>
        <v>1.7769999999999999</v>
      </c>
      <c r="P1309" s="134">
        <v>199.1</v>
      </c>
      <c r="Q1309" s="134">
        <f t="shared" si="41"/>
        <v>90.310240867000005</v>
      </c>
      <c r="R1309" s="136">
        <f>Q1309/(O1309^2)</f>
        <v>28.599743951111705</v>
      </c>
      <c r="T1309" s="134">
        <f>IF(AND($R1309&gt;=35,$R1309&lt;40),1,0)</f>
        <v>0</v>
      </c>
      <c r="U1309" s="134">
        <f>IF($R1309&gt;40,1,0)</f>
        <v>0</v>
      </c>
      <c r="V1309" s="134">
        <f>E1309+T1309+U1309</f>
        <v>0</v>
      </c>
    </row>
    <row r="1310" spans="1:22" x14ac:dyDescent="0.2">
      <c r="A1310" s="128">
        <v>11280</v>
      </c>
      <c r="B1310" s="129">
        <v>63</v>
      </c>
      <c r="C1310" s="129">
        <v>0</v>
      </c>
      <c r="D1310" s="129">
        <v>0</v>
      </c>
      <c r="E1310" s="129">
        <f>IF(AND($R1310&gt;=30,$R1310&lt;35),1,0)</f>
        <v>0</v>
      </c>
      <c r="F1310" s="132">
        <v>13390.56</v>
      </c>
      <c r="G1310" s="32"/>
      <c r="H1310" s="32"/>
      <c r="I1310" s="129">
        <v>1</v>
      </c>
      <c r="J1310" s="130">
        <v>0</v>
      </c>
      <c r="K1310" s="130">
        <v>1</v>
      </c>
      <c r="L1310" s="130">
        <v>0</v>
      </c>
      <c r="N1310" s="129">
        <v>172.4</v>
      </c>
      <c r="O1310" s="129">
        <f t="shared" si="40"/>
        <v>1.724</v>
      </c>
      <c r="P1310" s="129">
        <v>183</v>
      </c>
      <c r="Q1310" s="129">
        <f t="shared" si="41"/>
        <v>83.007403710000006</v>
      </c>
      <c r="R1310" s="131">
        <f>Q1310/(O1310^2)</f>
        <v>27.928158934733343</v>
      </c>
      <c r="T1310" s="129">
        <f>IF(AND($R1310&gt;=35,$R1310&lt;40),1,0)</f>
        <v>0</v>
      </c>
      <c r="U1310" s="129">
        <f>IF($R1310&gt;40,1,0)</f>
        <v>0</v>
      </c>
      <c r="V1310" s="129">
        <f>E1310+T1310+U1310</f>
        <v>0</v>
      </c>
    </row>
    <row r="1311" spans="1:22" x14ac:dyDescent="0.2">
      <c r="A1311" s="133">
        <v>11282</v>
      </c>
      <c r="B1311" s="134">
        <v>30</v>
      </c>
      <c r="C1311" s="134">
        <v>1</v>
      </c>
      <c r="D1311" s="134">
        <v>2</v>
      </c>
      <c r="E1311" s="134">
        <f>IF(AND($R1311&gt;=30,$R1311&lt;35),1,0)</f>
        <v>1</v>
      </c>
      <c r="F1311" s="137">
        <v>17361.769999999997</v>
      </c>
      <c r="G1311" s="32"/>
      <c r="H1311" s="32"/>
      <c r="I1311" s="134">
        <v>1</v>
      </c>
      <c r="J1311" s="135">
        <v>0</v>
      </c>
      <c r="K1311" s="135">
        <v>0</v>
      </c>
      <c r="L1311" s="135">
        <v>0</v>
      </c>
      <c r="N1311" s="134">
        <v>174.79999999999998</v>
      </c>
      <c r="O1311" s="134">
        <f t="shared" si="40"/>
        <v>1.7479999999999998</v>
      </c>
      <c r="P1311" s="134">
        <v>227</v>
      </c>
      <c r="Q1311" s="134">
        <f t="shared" si="41"/>
        <v>102.96546799000001</v>
      </c>
      <c r="R1311" s="136">
        <f>Q1311/(O1311^2)</f>
        <v>33.698358107205891</v>
      </c>
      <c r="T1311" s="134">
        <f>IF(AND($R1311&gt;=35,$R1311&lt;40),1,0)</f>
        <v>0</v>
      </c>
      <c r="U1311" s="134">
        <f>IF($R1311&gt;40,1,0)</f>
        <v>0</v>
      </c>
      <c r="V1311" s="134">
        <f>E1311+T1311+U1311</f>
        <v>1</v>
      </c>
    </row>
    <row r="1312" spans="1:22" x14ac:dyDescent="0.2">
      <c r="A1312" s="128">
        <v>11283</v>
      </c>
      <c r="B1312" s="129">
        <v>31</v>
      </c>
      <c r="C1312" s="129">
        <v>1</v>
      </c>
      <c r="D1312" s="129">
        <v>3</v>
      </c>
      <c r="E1312" s="129">
        <f>IF(AND($R1312&gt;=30,$R1312&lt;35),1,0)</f>
        <v>0</v>
      </c>
      <c r="F1312" s="132">
        <v>19199.949999999997</v>
      </c>
      <c r="G1312" s="32"/>
      <c r="H1312" s="32"/>
      <c r="I1312" s="129">
        <v>1</v>
      </c>
      <c r="J1312" s="130">
        <v>0</v>
      </c>
      <c r="K1312" s="130">
        <v>1</v>
      </c>
      <c r="L1312" s="130">
        <v>0</v>
      </c>
      <c r="N1312" s="129">
        <v>180.7</v>
      </c>
      <c r="O1312" s="129">
        <f t="shared" si="40"/>
        <v>1.8069999999999999</v>
      </c>
      <c r="P1312" s="129">
        <v>288.8</v>
      </c>
      <c r="Q1312" s="129">
        <f t="shared" si="41"/>
        <v>130.99747645600002</v>
      </c>
      <c r="R1312" s="131">
        <f>Q1312/(O1312^2)</f>
        <v>40.118678990790599</v>
      </c>
      <c r="T1312" s="129">
        <f>IF(AND($R1312&gt;=35,$R1312&lt;40),1,0)</f>
        <v>0</v>
      </c>
      <c r="U1312" s="129">
        <f>IF($R1312&gt;40,1,0)</f>
        <v>1</v>
      </c>
      <c r="V1312" s="129">
        <f>E1312+T1312+U1312</f>
        <v>1</v>
      </c>
    </row>
    <row r="1313" spans="1:22" x14ac:dyDescent="0.2">
      <c r="A1313" s="133">
        <v>11284</v>
      </c>
      <c r="B1313" s="134">
        <v>54</v>
      </c>
      <c r="C1313" s="134">
        <v>0</v>
      </c>
      <c r="D1313" s="134">
        <v>1</v>
      </c>
      <c r="E1313" s="134">
        <f>IF(AND($R1313&gt;=30,$R1313&lt;35),1,0)</f>
        <v>0</v>
      </c>
      <c r="F1313" s="137">
        <v>10436.1</v>
      </c>
      <c r="G1313" s="32"/>
      <c r="H1313" s="32"/>
      <c r="I1313" s="134">
        <v>1</v>
      </c>
      <c r="J1313" s="135">
        <v>0</v>
      </c>
      <c r="K1313" s="135">
        <v>1</v>
      </c>
      <c r="L1313" s="135">
        <v>0</v>
      </c>
      <c r="N1313" s="134">
        <v>181.29999999999998</v>
      </c>
      <c r="O1313" s="134">
        <f t="shared" ref="O1313:O1339" si="42">N1313/100</f>
        <v>1.8129999999999997</v>
      </c>
      <c r="P1313" s="134">
        <v>266.40000000000003</v>
      </c>
      <c r="Q1313" s="134">
        <f t="shared" ref="Q1313:Q1339" si="43">P1313*0.45359237</f>
        <v>120.83700736800002</v>
      </c>
      <c r="R1313" s="136">
        <f>Q1313/(O1313^2)</f>
        <v>36.762442045544098</v>
      </c>
      <c r="T1313" s="134">
        <f>IF(AND($R1313&gt;=35,$R1313&lt;40),1,0)</f>
        <v>1</v>
      </c>
      <c r="U1313" s="134">
        <f>IF($R1313&gt;40,1,0)</f>
        <v>0</v>
      </c>
      <c r="V1313" s="134">
        <f>E1313+T1313+U1313</f>
        <v>1</v>
      </c>
    </row>
    <row r="1314" spans="1:22" x14ac:dyDescent="0.2">
      <c r="A1314" s="128">
        <v>11285</v>
      </c>
      <c r="B1314" s="129">
        <v>37</v>
      </c>
      <c r="C1314" s="129">
        <v>1</v>
      </c>
      <c r="D1314" s="129">
        <v>4</v>
      </c>
      <c r="E1314" s="129">
        <f>IF(AND($R1314&gt;=30,$R1314&lt;35),1,0)</f>
        <v>1</v>
      </c>
      <c r="F1314" s="132">
        <v>40182.25</v>
      </c>
      <c r="G1314" s="32"/>
      <c r="H1314" s="32"/>
      <c r="I1314" s="129">
        <v>1</v>
      </c>
      <c r="J1314" s="130">
        <v>0</v>
      </c>
      <c r="K1314" s="130">
        <v>1</v>
      </c>
      <c r="L1314" s="130">
        <v>0</v>
      </c>
      <c r="N1314" s="129">
        <v>195.79999999999998</v>
      </c>
      <c r="O1314" s="129">
        <f t="shared" si="42"/>
        <v>1.9579999999999997</v>
      </c>
      <c r="P1314" s="129">
        <v>261.10000000000002</v>
      </c>
      <c r="Q1314" s="129">
        <f t="shared" si="43"/>
        <v>118.43296780700001</v>
      </c>
      <c r="R1314" s="131">
        <f>Q1314/(O1314^2)</f>
        <v>30.892086160493978</v>
      </c>
      <c r="T1314" s="129">
        <f>IF(AND($R1314&gt;=35,$R1314&lt;40),1,0)</f>
        <v>0</v>
      </c>
      <c r="U1314" s="129">
        <f>IF($R1314&gt;40,1,0)</f>
        <v>0</v>
      </c>
      <c r="V1314" s="129">
        <f>E1314+T1314+U1314</f>
        <v>1</v>
      </c>
    </row>
    <row r="1315" spans="1:22" x14ac:dyDescent="0.2">
      <c r="A1315" s="133">
        <v>11287</v>
      </c>
      <c r="B1315" s="134">
        <v>26</v>
      </c>
      <c r="C1315" s="134">
        <v>0</v>
      </c>
      <c r="D1315" s="134">
        <v>1</v>
      </c>
      <c r="E1315" s="134">
        <f>IF(AND($R1315&gt;=30,$R1315&lt;35),1,0)</f>
        <v>0</v>
      </c>
      <c r="F1315" s="137">
        <v>2902.9100000000003</v>
      </c>
      <c r="G1315" s="32"/>
      <c r="H1315" s="32"/>
      <c r="I1315" s="134">
        <v>1</v>
      </c>
      <c r="J1315" s="135">
        <v>0</v>
      </c>
      <c r="K1315" s="135">
        <v>0</v>
      </c>
      <c r="L1315" s="135">
        <v>1</v>
      </c>
      <c r="N1315" s="134">
        <v>154.1</v>
      </c>
      <c r="O1315" s="134">
        <f t="shared" si="42"/>
        <v>1.5409999999999999</v>
      </c>
      <c r="P1315" s="134">
        <v>151.19999999999999</v>
      </c>
      <c r="Q1315" s="134">
        <f t="shared" si="43"/>
        <v>68.583166343999991</v>
      </c>
      <c r="R1315" s="136">
        <f>Q1315/(O1315^2)</f>
        <v>28.881001845721592</v>
      </c>
      <c r="T1315" s="134">
        <f>IF(AND($R1315&gt;=35,$R1315&lt;40),1,0)</f>
        <v>0</v>
      </c>
      <c r="U1315" s="134">
        <f>IF($R1315&gt;40,1,0)</f>
        <v>0</v>
      </c>
      <c r="V1315" s="134">
        <f>E1315+T1315+U1315</f>
        <v>0</v>
      </c>
    </row>
    <row r="1316" spans="1:22" x14ac:dyDescent="0.2">
      <c r="A1316" s="128">
        <v>11288</v>
      </c>
      <c r="B1316" s="129">
        <v>37</v>
      </c>
      <c r="C1316" s="129">
        <v>0</v>
      </c>
      <c r="D1316" s="129">
        <v>0</v>
      </c>
      <c r="E1316" s="129">
        <f>IF(AND($R1316&gt;=30,$R1316&lt;35),1,0)</f>
        <v>0</v>
      </c>
      <c r="F1316" s="132">
        <v>19214.71</v>
      </c>
      <c r="G1316" s="32"/>
      <c r="H1316" s="32"/>
      <c r="I1316" s="129">
        <v>1</v>
      </c>
      <c r="J1316" s="130">
        <v>0</v>
      </c>
      <c r="K1316" s="130">
        <v>0</v>
      </c>
      <c r="L1316" s="130">
        <v>1</v>
      </c>
      <c r="N1316" s="129">
        <v>179.2</v>
      </c>
      <c r="O1316" s="129">
        <f t="shared" si="42"/>
        <v>1.7919999999999998</v>
      </c>
      <c r="P1316" s="129">
        <v>185.6</v>
      </c>
      <c r="Q1316" s="129">
        <f t="shared" si="43"/>
        <v>84.186743872000008</v>
      </c>
      <c r="R1316" s="131">
        <f>Q1316/(O1316^2)</f>
        <v>26.216076869419648</v>
      </c>
      <c r="T1316" s="129">
        <f>IF(AND($R1316&gt;=35,$R1316&lt;40),1,0)</f>
        <v>0</v>
      </c>
      <c r="U1316" s="129">
        <f>IF($R1316&gt;40,1,0)</f>
        <v>0</v>
      </c>
      <c r="V1316" s="129">
        <f>E1316+T1316+U1316</f>
        <v>0</v>
      </c>
    </row>
    <row r="1317" spans="1:22" x14ac:dyDescent="0.2">
      <c r="A1317" s="133">
        <v>11289</v>
      </c>
      <c r="B1317" s="134">
        <v>47</v>
      </c>
      <c r="C1317" s="134">
        <v>0</v>
      </c>
      <c r="D1317" s="134">
        <v>1</v>
      </c>
      <c r="E1317" s="134">
        <f>IF(AND($R1317&gt;=30,$R1317&lt;35),1,0)</f>
        <v>0</v>
      </c>
      <c r="F1317" s="137">
        <v>8428.07</v>
      </c>
      <c r="G1317" s="32"/>
      <c r="H1317" s="32"/>
      <c r="I1317" s="134">
        <v>1</v>
      </c>
      <c r="J1317" s="135">
        <v>0</v>
      </c>
      <c r="K1317" s="135">
        <v>0</v>
      </c>
      <c r="L1317" s="135">
        <v>0</v>
      </c>
      <c r="N1317" s="134">
        <v>158.5</v>
      </c>
      <c r="O1317" s="134">
        <f t="shared" si="42"/>
        <v>1.585</v>
      </c>
      <c r="P1317" s="134">
        <v>229.4</v>
      </c>
      <c r="Q1317" s="134">
        <f t="shared" si="43"/>
        <v>104.05408967800001</v>
      </c>
      <c r="R1317" s="136">
        <f>Q1317/(O1317^2)</f>
        <v>41.419096489367</v>
      </c>
      <c r="T1317" s="134">
        <f>IF(AND($R1317&gt;=35,$R1317&lt;40),1,0)</f>
        <v>0</v>
      </c>
      <c r="U1317" s="134">
        <f>IF($R1317&gt;40,1,0)</f>
        <v>1</v>
      </c>
      <c r="V1317" s="134">
        <f>E1317+T1317+U1317</f>
        <v>1</v>
      </c>
    </row>
    <row r="1318" spans="1:22" x14ac:dyDescent="0.2">
      <c r="A1318" s="128">
        <v>11290</v>
      </c>
      <c r="B1318" s="129">
        <v>38</v>
      </c>
      <c r="C1318" s="129">
        <v>0</v>
      </c>
      <c r="D1318" s="129">
        <v>1</v>
      </c>
      <c r="E1318" s="129">
        <f>IF(AND($R1318&gt;=30,$R1318&lt;35),1,0)</f>
        <v>0</v>
      </c>
      <c r="F1318" s="132">
        <v>5488.27</v>
      </c>
      <c r="G1318" s="32"/>
      <c r="H1318" s="32"/>
      <c r="I1318" s="129">
        <v>1</v>
      </c>
      <c r="J1318" s="130">
        <v>0</v>
      </c>
      <c r="K1318" s="130">
        <v>1</v>
      </c>
      <c r="L1318" s="130">
        <v>0</v>
      </c>
      <c r="N1318" s="129">
        <v>178.9</v>
      </c>
      <c r="O1318" s="129">
        <f t="shared" si="42"/>
        <v>1.7890000000000001</v>
      </c>
      <c r="P1318" s="129">
        <v>209.5</v>
      </c>
      <c r="Q1318" s="129">
        <f t="shared" si="43"/>
        <v>95.027601515000001</v>
      </c>
      <c r="R1318" s="131">
        <f>Q1318/(O1318^2)</f>
        <v>29.691291360062934</v>
      </c>
      <c r="T1318" s="129">
        <f>IF(AND($R1318&gt;=35,$R1318&lt;40),1,0)</f>
        <v>0</v>
      </c>
      <c r="U1318" s="129">
        <f>IF($R1318&gt;40,1,0)</f>
        <v>0</v>
      </c>
      <c r="V1318" s="129">
        <f>E1318+T1318+U1318</f>
        <v>0</v>
      </c>
    </row>
    <row r="1319" spans="1:22" x14ac:dyDescent="0.2">
      <c r="A1319" s="133">
        <v>11291</v>
      </c>
      <c r="B1319" s="134">
        <v>35</v>
      </c>
      <c r="C1319" s="134">
        <v>0</v>
      </c>
      <c r="D1319" s="134">
        <v>1</v>
      </c>
      <c r="E1319" s="134">
        <f>IF(AND($R1319&gt;=30,$R1319&lt;35),1,0)</f>
        <v>1</v>
      </c>
      <c r="F1319" s="137">
        <v>4746.3500000000004</v>
      </c>
      <c r="G1319" s="32"/>
      <c r="H1319" s="32"/>
      <c r="I1319" s="134">
        <v>1</v>
      </c>
      <c r="J1319" s="135">
        <v>0</v>
      </c>
      <c r="K1319" s="135">
        <v>1</v>
      </c>
      <c r="L1319" s="135">
        <v>0</v>
      </c>
      <c r="N1319" s="134">
        <v>164.79999999999998</v>
      </c>
      <c r="O1319" s="134">
        <f t="shared" si="42"/>
        <v>1.6479999999999999</v>
      </c>
      <c r="P1319" s="134">
        <v>184.7</v>
      </c>
      <c r="Q1319" s="134">
        <f t="shared" si="43"/>
        <v>83.778510738999998</v>
      </c>
      <c r="R1319" s="136">
        <f>Q1319/(O1319^2)</f>
        <v>30.847375584335825</v>
      </c>
      <c r="T1319" s="134">
        <f>IF(AND($R1319&gt;=35,$R1319&lt;40),1,0)</f>
        <v>0</v>
      </c>
      <c r="U1319" s="134">
        <f>IF($R1319&gt;40,1,0)</f>
        <v>0</v>
      </c>
      <c r="V1319" s="134">
        <f>E1319+T1319+U1319</f>
        <v>1</v>
      </c>
    </row>
    <row r="1320" spans="1:22" x14ac:dyDescent="0.2">
      <c r="A1320" s="128">
        <v>11293</v>
      </c>
      <c r="B1320" s="129">
        <v>50</v>
      </c>
      <c r="C1320" s="129">
        <v>0</v>
      </c>
      <c r="D1320" s="129">
        <v>2</v>
      </c>
      <c r="E1320" s="129">
        <f>IF(AND($R1320&gt;=30,$R1320&lt;35),1,0)</f>
        <v>0</v>
      </c>
      <c r="F1320" s="132">
        <v>30284.649999999998</v>
      </c>
      <c r="G1320" s="32"/>
      <c r="H1320" s="32"/>
      <c r="I1320" s="129">
        <v>1</v>
      </c>
      <c r="J1320" s="130">
        <v>0</v>
      </c>
      <c r="K1320" s="130">
        <v>0</v>
      </c>
      <c r="L1320" s="130">
        <v>0</v>
      </c>
      <c r="N1320" s="129">
        <v>157.19999999999999</v>
      </c>
      <c r="O1320" s="129">
        <f t="shared" si="42"/>
        <v>1.5719999999999998</v>
      </c>
      <c r="P1320" s="129">
        <v>163</v>
      </c>
      <c r="Q1320" s="129">
        <f t="shared" si="43"/>
        <v>73.93555631000001</v>
      </c>
      <c r="R1320" s="131">
        <f>Q1320/(O1320^2)</f>
        <v>29.919081828791391</v>
      </c>
      <c r="T1320" s="129">
        <f>IF(AND($R1320&gt;=35,$R1320&lt;40),1,0)</f>
        <v>0</v>
      </c>
      <c r="U1320" s="129">
        <f>IF($R1320&gt;40,1,0)</f>
        <v>0</v>
      </c>
      <c r="V1320" s="129">
        <f>E1320+T1320+U1320</f>
        <v>0</v>
      </c>
    </row>
    <row r="1321" spans="1:22" x14ac:dyDescent="0.2">
      <c r="A1321" s="133">
        <v>11294</v>
      </c>
      <c r="B1321" s="134">
        <v>21</v>
      </c>
      <c r="C1321" s="134">
        <v>0</v>
      </c>
      <c r="D1321" s="134">
        <v>2</v>
      </c>
      <c r="E1321" s="134">
        <f>IF(AND($R1321&gt;=30,$R1321&lt;35),1,0)</f>
        <v>1</v>
      </c>
      <c r="F1321" s="137">
        <v>3279.8700000000003</v>
      </c>
      <c r="G1321" s="32"/>
      <c r="H1321" s="32"/>
      <c r="I1321" s="134">
        <v>1</v>
      </c>
      <c r="J1321" s="135">
        <v>1</v>
      </c>
      <c r="K1321" s="135">
        <v>0</v>
      </c>
      <c r="L1321" s="135">
        <v>0</v>
      </c>
      <c r="N1321" s="134">
        <v>158.69999999999999</v>
      </c>
      <c r="O1321" s="134">
        <f t="shared" si="42"/>
        <v>1.587</v>
      </c>
      <c r="P1321" s="134">
        <v>171.4</v>
      </c>
      <c r="Q1321" s="134">
        <f t="shared" si="43"/>
        <v>77.745732218000001</v>
      </c>
      <c r="R1321" s="136">
        <f>Q1321/(O1321^2)</f>
        <v>30.869010226839134</v>
      </c>
      <c r="T1321" s="134">
        <f>IF(AND($R1321&gt;=35,$R1321&lt;40),1,0)</f>
        <v>0</v>
      </c>
      <c r="U1321" s="134">
        <f>IF($R1321&gt;40,1,0)</f>
        <v>0</v>
      </c>
      <c r="V1321" s="134">
        <f>E1321+T1321+U1321</f>
        <v>1</v>
      </c>
    </row>
    <row r="1322" spans="1:22" x14ac:dyDescent="0.2">
      <c r="A1322" s="128">
        <v>11300</v>
      </c>
      <c r="B1322" s="129">
        <v>53</v>
      </c>
      <c r="C1322" s="129">
        <v>0</v>
      </c>
      <c r="D1322" s="129">
        <v>3</v>
      </c>
      <c r="E1322" s="129">
        <f>IF(AND($R1322&gt;=30,$R1322&lt;35),1,0)</f>
        <v>0</v>
      </c>
      <c r="F1322" s="132">
        <v>11264.550000000001</v>
      </c>
      <c r="G1322" s="32"/>
      <c r="H1322" s="32"/>
      <c r="I1322" s="129">
        <v>1</v>
      </c>
      <c r="J1322" s="130">
        <v>0</v>
      </c>
      <c r="K1322" s="130">
        <v>1</v>
      </c>
      <c r="L1322" s="130">
        <v>0</v>
      </c>
      <c r="N1322" s="129">
        <v>167.5</v>
      </c>
      <c r="O1322" s="129">
        <f t="shared" si="42"/>
        <v>1.675</v>
      </c>
      <c r="P1322" s="129">
        <v>237.29999999999998</v>
      </c>
      <c r="Q1322" s="129">
        <f t="shared" si="43"/>
        <v>107.637469401</v>
      </c>
      <c r="R1322" s="131">
        <f>Q1322/(O1322^2)</f>
        <v>38.364881051815551</v>
      </c>
      <c r="T1322" s="129">
        <f>IF(AND($R1322&gt;=35,$R1322&lt;40),1,0)</f>
        <v>1</v>
      </c>
      <c r="U1322" s="129">
        <f>IF($R1322&gt;40,1,0)</f>
        <v>0</v>
      </c>
      <c r="V1322" s="129">
        <f>E1322+T1322+U1322</f>
        <v>1</v>
      </c>
    </row>
    <row r="1323" spans="1:22" x14ac:dyDescent="0.2">
      <c r="A1323" s="133">
        <v>11303</v>
      </c>
      <c r="B1323" s="134">
        <v>38</v>
      </c>
      <c r="C1323" s="134">
        <v>0</v>
      </c>
      <c r="D1323" s="134">
        <v>1</v>
      </c>
      <c r="E1323" s="134">
        <f>IF(AND($R1323&gt;=30,$R1323&lt;35),1,0)</f>
        <v>1</v>
      </c>
      <c r="F1323" s="137">
        <v>6079.68</v>
      </c>
      <c r="G1323" s="32"/>
      <c r="H1323" s="32"/>
      <c r="I1323" s="134">
        <v>1</v>
      </c>
      <c r="J1323" s="135">
        <v>1</v>
      </c>
      <c r="K1323" s="135">
        <v>0</v>
      </c>
      <c r="L1323" s="135">
        <v>0</v>
      </c>
      <c r="N1323" s="134">
        <v>162.69999999999999</v>
      </c>
      <c r="O1323" s="134">
        <f t="shared" si="42"/>
        <v>1.6269999999999998</v>
      </c>
      <c r="P1323" s="134">
        <v>192.2</v>
      </c>
      <c r="Q1323" s="134">
        <f t="shared" si="43"/>
        <v>87.180453513999993</v>
      </c>
      <c r="R1323" s="136">
        <f>Q1323/(O1323^2)</f>
        <v>32.933964878175573</v>
      </c>
      <c r="T1323" s="134">
        <f>IF(AND($R1323&gt;=35,$R1323&lt;40),1,0)</f>
        <v>0</v>
      </c>
      <c r="U1323" s="134">
        <f>IF($R1323&gt;40,1,0)</f>
        <v>0</v>
      </c>
      <c r="V1323" s="134">
        <f>E1323+T1323+U1323</f>
        <v>1</v>
      </c>
    </row>
    <row r="1324" spans="1:22" x14ac:dyDescent="0.2">
      <c r="A1324" s="128">
        <v>11305</v>
      </c>
      <c r="B1324" s="129">
        <v>19</v>
      </c>
      <c r="C1324" s="129">
        <v>0</v>
      </c>
      <c r="D1324" s="129">
        <v>0</v>
      </c>
      <c r="E1324" s="129">
        <f>IF(AND($R1324&gt;=30,$R1324&lt;35),1,0)</f>
        <v>1</v>
      </c>
      <c r="F1324" s="132">
        <v>1646.43</v>
      </c>
      <c r="G1324" s="32"/>
      <c r="H1324" s="32"/>
      <c r="I1324" s="129">
        <v>1</v>
      </c>
      <c r="J1324" s="130">
        <v>0</v>
      </c>
      <c r="K1324" s="130">
        <v>0</v>
      </c>
      <c r="L1324" s="130">
        <v>0</v>
      </c>
      <c r="N1324" s="129">
        <v>165.6</v>
      </c>
      <c r="O1324" s="129">
        <f t="shared" si="42"/>
        <v>1.6559999999999999</v>
      </c>
      <c r="P1324" s="129">
        <v>187.4</v>
      </c>
      <c r="Q1324" s="129">
        <f t="shared" si="43"/>
        <v>85.003210138</v>
      </c>
      <c r="R1324" s="131">
        <f>Q1324/(O1324^2)</f>
        <v>30.996643058326917</v>
      </c>
      <c r="T1324" s="129">
        <f>IF(AND($R1324&gt;=35,$R1324&lt;40),1,0)</f>
        <v>0</v>
      </c>
      <c r="U1324" s="129">
        <f>IF($R1324&gt;40,1,0)</f>
        <v>0</v>
      </c>
      <c r="V1324" s="129">
        <f>E1324+T1324+U1324</f>
        <v>1</v>
      </c>
    </row>
    <row r="1325" spans="1:22" x14ac:dyDescent="0.2">
      <c r="A1325" s="133">
        <v>11311</v>
      </c>
      <c r="B1325" s="134">
        <v>61</v>
      </c>
      <c r="C1325" s="134">
        <v>0</v>
      </c>
      <c r="D1325" s="134">
        <v>0</v>
      </c>
      <c r="E1325" s="134">
        <f>IF(AND($R1325&gt;=30,$R1325&lt;35),1,0)</f>
        <v>0</v>
      </c>
      <c r="F1325" s="137">
        <v>12574.050000000001</v>
      </c>
      <c r="G1325" s="32"/>
      <c r="H1325" s="32"/>
      <c r="I1325" s="134">
        <v>1</v>
      </c>
      <c r="J1325" s="135">
        <v>0</v>
      </c>
      <c r="K1325" s="135">
        <v>1</v>
      </c>
      <c r="L1325" s="135">
        <v>0</v>
      </c>
      <c r="N1325" s="134">
        <v>177.5</v>
      </c>
      <c r="O1325" s="134">
        <f t="shared" si="42"/>
        <v>1.7749999999999999</v>
      </c>
      <c r="P1325" s="134">
        <v>145.19999999999999</v>
      </c>
      <c r="Q1325" s="134">
        <f t="shared" si="43"/>
        <v>65.861612124000004</v>
      </c>
      <c r="R1325" s="136">
        <f>Q1325/(O1325^2)</f>
        <v>20.904300614639954</v>
      </c>
      <c r="T1325" s="134">
        <f>IF(AND($R1325&gt;=35,$R1325&lt;40),1,0)</f>
        <v>0</v>
      </c>
      <c r="U1325" s="134">
        <f>IF($R1325&gt;40,1,0)</f>
        <v>0</v>
      </c>
      <c r="V1325" s="134">
        <f>E1325+T1325+U1325</f>
        <v>0</v>
      </c>
    </row>
    <row r="1326" spans="1:22" x14ac:dyDescent="0.2">
      <c r="A1326" s="128">
        <v>11316</v>
      </c>
      <c r="B1326" s="129">
        <v>60</v>
      </c>
      <c r="C1326" s="129">
        <v>0</v>
      </c>
      <c r="D1326" s="129">
        <v>0</v>
      </c>
      <c r="E1326" s="129">
        <f>IF(AND($R1326&gt;=30,$R1326&lt;35),1,0)</f>
        <v>1</v>
      </c>
      <c r="F1326" s="132">
        <v>12741.17</v>
      </c>
      <c r="G1326" s="32"/>
      <c r="H1326" s="32"/>
      <c r="I1326" s="129">
        <v>1</v>
      </c>
      <c r="J1326" s="130">
        <v>1</v>
      </c>
      <c r="K1326" s="130">
        <v>0</v>
      </c>
      <c r="L1326" s="130">
        <v>0</v>
      </c>
      <c r="N1326" s="129">
        <v>158.19999999999999</v>
      </c>
      <c r="O1326" s="129">
        <f t="shared" si="42"/>
        <v>1.5819999999999999</v>
      </c>
      <c r="P1326" s="129">
        <v>180.7</v>
      </c>
      <c r="Q1326" s="129">
        <f t="shared" si="43"/>
        <v>81.964141259000002</v>
      </c>
      <c r="R1326" s="131">
        <f>Q1326/(O1326^2)</f>
        <v>32.749972133962835</v>
      </c>
      <c r="T1326" s="129">
        <f>IF(AND($R1326&gt;=35,$R1326&lt;40),1,0)</f>
        <v>0</v>
      </c>
      <c r="U1326" s="129">
        <f>IF($R1326&gt;40,1,0)</f>
        <v>0</v>
      </c>
      <c r="V1326" s="129">
        <f>E1326+T1326+U1326</f>
        <v>1</v>
      </c>
    </row>
    <row r="1327" spans="1:22" x14ac:dyDescent="0.2">
      <c r="A1327" s="133">
        <v>11318</v>
      </c>
      <c r="B1327" s="134">
        <v>50</v>
      </c>
      <c r="C1327" s="134">
        <v>0</v>
      </c>
      <c r="D1327" s="134">
        <v>2</v>
      </c>
      <c r="E1327" s="134">
        <f>IF(AND($R1327&gt;=30,$R1327&lt;35),1,0)</f>
        <v>1</v>
      </c>
      <c r="F1327" s="137">
        <v>9630.4</v>
      </c>
      <c r="G1327" s="32"/>
      <c r="H1327" s="32"/>
      <c r="I1327" s="134">
        <v>1</v>
      </c>
      <c r="J1327" s="135">
        <v>0</v>
      </c>
      <c r="K1327" s="135">
        <v>1</v>
      </c>
      <c r="L1327" s="135">
        <v>0</v>
      </c>
      <c r="N1327" s="134">
        <v>170.6</v>
      </c>
      <c r="O1327" s="134">
        <f t="shared" si="42"/>
        <v>1.706</v>
      </c>
      <c r="P1327" s="134">
        <v>205.29999999999998</v>
      </c>
      <c r="Q1327" s="134">
        <f t="shared" si="43"/>
        <v>93.122513560999991</v>
      </c>
      <c r="R1327" s="136">
        <f>Q1327/(O1327^2)</f>
        <v>31.996069853795099</v>
      </c>
      <c r="T1327" s="134">
        <f>IF(AND($R1327&gt;=35,$R1327&lt;40),1,0)</f>
        <v>0</v>
      </c>
      <c r="U1327" s="134">
        <f>IF($R1327&gt;40,1,0)</f>
        <v>0</v>
      </c>
      <c r="V1327" s="134">
        <f>E1327+T1327+U1327</f>
        <v>1</v>
      </c>
    </row>
    <row r="1328" spans="1:22" x14ac:dyDescent="0.2">
      <c r="A1328" s="128">
        <v>11323</v>
      </c>
      <c r="B1328" s="129">
        <v>29</v>
      </c>
      <c r="C1328" s="129">
        <v>0</v>
      </c>
      <c r="D1328" s="129">
        <v>3</v>
      </c>
      <c r="E1328" s="129">
        <f>IF(AND($R1328&gt;=30,$R1328&lt;35),1,0)</f>
        <v>0</v>
      </c>
      <c r="F1328" s="132">
        <v>5209.58</v>
      </c>
      <c r="G1328" s="32"/>
      <c r="H1328" s="32"/>
      <c r="I1328" s="129">
        <v>1</v>
      </c>
      <c r="J1328" s="130">
        <v>1</v>
      </c>
      <c r="K1328" s="130">
        <v>0</v>
      </c>
      <c r="L1328" s="130">
        <v>0</v>
      </c>
      <c r="N1328" s="129">
        <v>156.9</v>
      </c>
      <c r="O1328" s="129">
        <f t="shared" si="42"/>
        <v>1.569</v>
      </c>
      <c r="P1328" s="129">
        <v>131.9</v>
      </c>
      <c r="Q1328" s="129">
        <f t="shared" si="43"/>
        <v>59.828833603000007</v>
      </c>
      <c r="R1328" s="131">
        <f>Q1328/(O1328^2)</f>
        <v>24.303266484033184</v>
      </c>
      <c r="T1328" s="129">
        <f>IF(AND($R1328&gt;=35,$R1328&lt;40),1,0)</f>
        <v>0</v>
      </c>
      <c r="U1328" s="129">
        <f>IF($R1328&gt;40,1,0)</f>
        <v>0</v>
      </c>
      <c r="V1328" s="129">
        <f>E1328+T1328+U1328</f>
        <v>0</v>
      </c>
    </row>
    <row r="1329" spans="1:22" x14ac:dyDescent="0.2">
      <c r="A1329" s="133">
        <v>11324</v>
      </c>
      <c r="B1329" s="134">
        <v>38</v>
      </c>
      <c r="C1329" s="134">
        <v>0</v>
      </c>
      <c r="D1329" s="134">
        <v>2</v>
      </c>
      <c r="E1329" s="134">
        <f>IF(AND($R1329&gt;=30,$R1329&lt;35),1,0)</f>
        <v>0</v>
      </c>
      <c r="F1329" s="137">
        <v>6640.55</v>
      </c>
      <c r="G1329" s="32"/>
      <c r="H1329" s="32"/>
      <c r="I1329" s="134">
        <v>1</v>
      </c>
      <c r="J1329" s="135">
        <v>1</v>
      </c>
      <c r="K1329" s="135">
        <v>0</v>
      </c>
      <c r="L1329" s="135">
        <v>0</v>
      </c>
      <c r="N1329" s="134">
        <v>172.7</v>
      </c>
      <c r="O1329" s="134">
        <f t="shared" si="42"/>
        <v>1.7269999999999999</v>
      </c>
      <c r="P1329" s="134">
        <v>113.6</v>
      </c>
      <c r="Q1329" s="134">
        <f t="shared" si="43"/>
        <v>51.528093232000003</v>
      </c>
      <c r="R1329" s="136">
        <f>Q1329/(O1329^2)</f>
        <v>17.276644495996521</v>
      </c>
      <c r="T1329" s="134">
        <f>IF(AND($R1329&gt;=35,$R1329&lt;40),1,0)</f>
        <v>0</v>
      </c>
      <c r="U1329" s="134">
        <f>IF($R1329&gt;40,1,0)</f>
        <v>0</v>
      </c>
      <c r="V1329" s="134">
        <f>E1329+T1329+U1329</f>
        <v>0</v>
      </c>
    </row>
    <row r="1330" spans="1:22" x14ac:dyDescent="0.2">
      <c r="A1330" s="128">
        <v>11326</v>
      </c>
      <c r="B1330" s="129">
        <v>46</v>
      </c>
      <c r="C1330" s="129">
        <v>0</v>
      </c>
      <c r="D1330" s="129">
        <v>2</v>
      </c>
      <c r="E1330" s="129">
        <f>IF(AND($R1330&gt;=30,$R1330&lt;35),1,0)</f>
        <v>1</v>
      </c>
      <c r="F1330" s="132">
        <v>8733.23</v>
      </c>
      <c r="G1330" s="32"/>
      <c r="H1330" s="32"/>
      <c r="I1330" s="129">
        <v>1</v>
      </c>
      <c r="J1330" s="130">
        <v>0</v>
      </c>
      <c r="K1330" s="130">
        <v>0</v>
      </c>
      <c r="L1330" s="130">
        <v>0</v>
      </c>
      <c r="N1330" s="129">
        <v>158.19999999999999</v>
      </c>
      <c r="O1330" s="129">
        <f t="shared" si="42"/>
        <v>1.5819999999999999</v>
      </c>
      <c r="P1330" s="129">
        <v>190.79999999999998</v>
      </c>
      <c r="Q1330" s="129">
        <f t="shared" si="43"/>
        <v>86.545424195999999</v>
      </c>
      <c r="R1330" s="131">
        <f>Q1330/(O1330^2)</f>
        <v>34.580490775650851</v>
      </c>
      <c r="T1330" s="129">
        <f>IF(AND($R1330&gt;=35,$R1330&lt;40),1,0)</f>
        <v>0</v>
      </c>
      <c r="U1330" s="129">
        <f>IF($R1330&gt;40,1,0)</f>
        <v>0</v>
      </c>
      <c r="V1330" s="129">
        <f>E1330+T1330+U1330</f>
        <v>1</v>
      </c>
    </row>
    <row r="1331" spans="1:22" x14ac:dyDescent="0.2">
      <c r="A1331" s="133">
        <v>11330</v>
      </c>
      <c r="B1331" s="134">
        <v>33</v>
      </c>
      <c r="C1331" s="134">
        <v>1</v>
      </c>
      <c r="D1331" s="134">
        <v>0</v>
      </c>
      <c r="E1331" s="134">
        <f>IF(AND($R1331&gt;=30,$R1331&lt;35),1,0)</f>
        <v>0</v>
      </c>
      <c r="F1331" s="137">
        <v>17904.53</v>
      </c>
      <c r="G1331" s="32"/>
      <c r="H1331" s="32"/>
      <c r="I1331" s="134">
        <v>1</v>
      </c>
      <c r="J1331" s="135">
        <v>1</v>
      </c>
      <c r="K1331" s="135">
        <v>0</v>
      </c>
      <c r="L1331" s="135">
        <v>0</v>
      </c>
      <c r="N1331" s="134">
        <v>176.1</v>
      </c>
      <c r="O1331" s="134">
        <f t="shared" si="42"/>
        <v>1.7609999999999999</v>
      </c>
      <c r="P1331" s="134">
        <v>185.9</v>
      </c>
      <c r="Q1331" s="134">
        <f t="shared" si="43"/>
        <v>84.322821583000007</v>
      </c>
      <c r="R1331" s="136">
        <f>Q1331/(O1331^2)</f>
        <v>27.191077543572153</v>
      </c>
      <c r="T1331" s="134">
        <f>IF(AND($R1331&gt;=35,$R1331&lt;40),1,0)</f>
        <v>0</v>
      </c>
      <c r="U1331" s="134">
        <f>IF($R1331&gt;40,1,0)</f>
        <v>0</v>
      </c>
      <c r="V1331" s="134">
        <f>E1331+T1331+U1331</f>
        <v>0</v>
      </c>
    </row>
    <row r="1332" spans="1:22" x14ac:dyDescent="0.2">
      <c r="A1332" s="128">
        <v>11331</v>
      </c>
      <c r="B1332" s="129">
        <v>31</v>
      </c>
      <c r="C1332" s="129">
        <v>0</v>
      </c>
      <c r="D1332" s="129">
        <v>1</v>
      </c>
      <c r="E1332" s="129">
        <f>IF(AND($R1332&gt;=30,$R1332&lt;35),1,0)</f>
        <v>1</v>
      </c>
      <c r="F1332" s="132">
        <v>4441.22</v>
      </c>
      <c r="G1332" s="32"/>
      <c r="H1332" s="32"/>
      <c r="I1332" s="129">
        <v>1</v>
      </c>
      <c r="J1332" s="130">
        <v>1</v>
      </c>
      <c r="K1332" s="130">
        <v>0</v>
      </c>
      <c r="L1332" s="130">
        <v>0</v>
      </c>
      <c r="N1332" s="129">
        <v>162.6</v>
      </c>
      <c r="O1332" s="129">
        <f t="shared" si="42"/>
        <v>1.6259999999999999</v>
      </c>
      <c r="P1332" s="129">
        <v>188.7</v>
      </c>
      <c r="Q1332" s="129">
        <f t="shared" si="43"/>
        <v>85.592880218999994</v>
      </c>
      <c r="R1332" s="131">
        <f>Q1332/(O1332^2)</f>
        <v>32.374014597885832</v>
      </c>
      <c r="T1332" s="129">
        <f>IF(AND($R1332&gt;=35,$R1332&lt;40),1,0)</f>
        <v>0</v>
      </c>
      <c r="U1332" s="129">
        <f>IF($R1332&gt;40,1,0)</f>
        <v>0</v>
      </c>
      <c r="V1332" s="129">
        <f>E1332+T1332+U1332</f>
        <v>1</v>
      </c>
    </row>
    <row r="1333" spans="1:22" x14ac:dyDescent="0.2">
      <c r="A1333" s="133">
        <v>11332</v>
      </c>
      <c r="B1333" s="134">
        <v>30</v>
      </c>
      <c r="C1333" s="134">
        <v>0</v>
      </c>
      <c r="D1333" s="134">
        <v>1</v>
      </c>
      <c r="E1333" s="134">
        <f>IF(AND($R1333&gt;=30,$R1333&lt;35),1,0)</f>
        <v>1</v>
      </c>
      <c r="F1333" s="137">
        <v>18963.179999999997</v>
      </c>
      <c r="G1333" s="32"/>
      <c r="H1333" s="32"/>
      <c r="I1333" s="134">
        <v>1</v>
      </c>
      <c r="J1333" s="135">
        <v>0</v>
      </c>
      <c r="K1333" s="135">
        <v>0</v>
      </c>
      <c r="L1333" s="135">
        <v>1</v>
      </c>
      <c r="N1333" s="134">
        <v>178.5</v>
      </c>
      <c r="O1333" s="134">
        <f t="shared" si="42"/>
        <v>1.7849999999999999</v>
      </c>
      <c r="P1333" s="134">
        <v>212.79999999999998</v>
      </c>
      <c r="Q1333" s="134">
        <f t="shared" si="43"/>
        <v>96.524456336</v>
      </c>
      <c r="R1333" s="136">
        <f>Q1333/(O1333^2)</f>
        <v>30.294300099961553</v>
      </c>
      <c r="T1333" s="134">
        <f>IF(AND($R1333&gt;=35,$R1333&lt;40),1,0)</f>
        <v>0</v>
      </c>
      <c r="U1333" s="134">
        <f>IF($R1333&gt;40,1,0)</f>
        <v>0</v>
      </c>
      <c r="V1333" s="134">
        <f>E1333+T1333+U1333</f>
        <v>1</v>
      </c>
    </row>
    <row r="1334" spans="1:22" x14ac:dyDescent="0.2">
      <c r="A1334" s="128">
        <v>11333</v>
      </c>
      <c r="B1334" s="129">
        <v>44</v>
      </c>
      <c r="C1334" s="129">
        <v>0</v>
      </c>
      <c r="D1334" s="129">
        <v>3</v>
      </c>
      <c r="E1334" s="129">
        <f>IF(AND($R1334&gt;=30,$R1334&lt;35),1,0)</f>
        <v>0</v>
      </c>
      <c r="F1334" s="132">
        <v>8891.14</v>
      </c>
      <c r="G1334" s="32"/>
      <c r="H1334" s="32"/>
      <c r="I1334" s="129">
        <v>1</v>
      </c>
      <c r="J1334" s="130">
        <v>1</v>
      </c>
      <c r="K1334" s="130">
        <v>0</v>
      </c>
      <c r="L1334" s="130">
        <v>0</v>
      </c>
      <c r="N1334" s="129">
        <v>172.5</v>
      </c>
      <c r="O1334" s="129">
        <f t="shared" si="42"/>
        <v>1.7250000000000001</v>
      </c>
      <c r="P1334" s="129">
        <v>152</v>
      </c>
      <c r="Q1334" s="129">
        <f t="shared" si="43"/>
        <v>68.946040240000002</v>
      </c>
      <c r="R1334" s="131">
        <f>Q1334/(O1334^2)</f>
        <v>23.170271872295732</v>
      </c>
      <c r="T1334" s="129">
        <f>IF(AND($R1334&gt;=35,$R1334&lt;40),1,0)</f>
        <v>0</v>
      </c>
      <c r="U1334" s="129">
        <f>IF($R1334&gt;40,1,0)</f>
        <v>0</v>
      </c>
      <c r="V1334" s="129">
        <f>E1334+T1334+U1334</f>
        <v>0</v>
      </c>
    </row>
    <row r="1335" spans="1:22" x14ac:dyDescent="0.2">
      <c r="A1335" s="133">
        <v>11334</v>
      </c>
      <c r="B1335" s="134">
        <v>19</v>
      </c>
      <c r="C1335" s="134">
        <v>1</v>
      </c>
      <c r="D1335" s="134">
        <v>0</v>
      </c>
      <c r="E1335" s="134">
        <f>IF(AND($R1335&gt;=30,$R1335&lt;35),1,0)</f>
        <v>0</v>
      </c>
      <c r="F1335" s="137">
        <v>36219.410000000003</v>
      </c>
      <c r="G1335" s="32"/>
      <c r="H1335" s="32"/>
      <c r="I1335" s="134">
        <v>1</v>
      </c>
      <c r="J1335" s="135">
        <v>0</v>
      </c>
      <c r="K1335" s="135">
        <v>0</v>
      </c>
      <c r="L1335" s="135">
        <v>0</v>
      </c>
      <c r="N1335" s="134">
        <v>177.79999999999998</v>
      </c>
      <c r="O1335" s="134">
        <f t="shared" si="42"/>
        <v>1.7779999999999998</v>
      </c>
      <c r="P1335" s="134">
        <v>172.7</v>
      </c>
      <c r="Q1335" s="134">
        <f t="shared" si="43"/>
        <v>78.335402298999995</v>
      </c>
      <c r="R1335" s="136">
        <f>Q1335/(O1335^2)</f>
        <v>24.779615592588332</v>
      </c>
      <c r="T1335" s="134">
        <f>IF(AND($R1335&gt;=35,$R1335&lt;40),1,0)</f>
        <v>0</v>
      </c>
      <c r="U1335" s="134">
        <f>IF($R1335&gt;40,1,0)</f>
        <v>0</v>
      </c>
      <c r="V1335" s="134">
        <f>E1335+T1335+U1335</f>
        <v>0</v>
      </c>
    </row>
    <row r="1336" spans="1:22" x14ac:dyDescent="0.2">
      <c r="A1336" s="128">
        <v>11335</v>
      </c>
      <c r="B1336" s="129">
        <v>26</v>
      </c>
      <c r="C1336" s="129">
        <v>0</v>
      </c>
      <c r="D1336" s="129">
        <v>3</v>
      </c>
      <c r="E1336" s="129">
        <f>IF(AND($R1336&gt;=30,$R1336&lt;35),1,0)</f>
        <v>1</v>
      </c>
      <c r="F1336" s="132">
        <v>4661.29</v>
      </c>
      <c r="G1336" s="32"/>
      <c r="H1336" s="32"/>
      <c r="I1336" s="129">
        <v>1</v>
      </c>
      <c r="J1336" s="130">
        <v>1</v>
      </c>
      <c r="K1336" s="130">
        <v>0</v>
      </c>
      <c r="L1336" s="130">
        <v>0</v>
      </c>
      <c r="N1336" s="129">
        <v>161.29999999999998</v>
      </c>
      <c r="O1336" s="129">
        <f t="shared" si="42"/>
        <v>1.6129999999999998</v>
      </c>
      <c r="P1336" s="129">
        <v>190</v>
      </c>
      <c r="Q1336" s="129">
        <f t="shared" si="43"/>
        <v>86.182550300000003</v>
      </c>
      <c r="R1336" s="131">
        <f>Q1336/(O1336^2)</f>
        <v>33.124597264399732</v>
      </c>
      <c r="T1336" s="129">
        <f>IF(AND($R1336&gt;=35,$R1336&lt;40),1,0)</f>
        <v>0</v>
      </c>
      <c r="U1336" s="129">
        <f>IF($R1336&gt;40,1,0)</f>
        <v>0</v>
      </c>
      <c r="V1336" s="129">
        <f>E1336+T1336+U1336</f>
        <v>1</v>
      </c>
    </row>
    <row r="1337" spans="1:22" x14ac:dyDescent="0.2">
      <c r="A1337" s="133">
        <v>11336</v>
      </c>
      <c r="B1337" s="134">
        <v>53</v>
      </c>
      <c r="C1337" s="134">
        <v>0</v>
      </c>
      <c r="D1337" s="134">
        <v>3</v>
      </c>
      <c r="E1337" s="134">
        <f>IF(AND($R1337&gt;=30,$R1337&lt;35),1,0)</f>
        <v>1</v>
      </c>
      <c r="F1337" s="137">
        <v>11253.43</v>
      </c>
      <c r="G1337" s="32"/>
      <c r="H1337" s="32"/>
      <c r="I1337" s="134">
        <v>1</v>
      </c>
      <c r="J1337" s="135">
        <v>0</v>
      </c>
      <c r="K1337" s="135">
        <v>1</v>
      </c>
      <c r="L1337" s="135">
        <v>0</v>
      </c>
      <c r="N1337" s="134">
        <v>160.5</v>
      </c>
      <c r="O1337" s="134">
        <f t="shared" si="42"/>
        <v>1.605</v>
      </c>
      <c r="P1337" s="134">
        <v>191</v>
      </c>
      <c r="Q1337" s="134">
        <f t="shared" si="43"/>
        <v>86.636142669999998</v>
      </c>
      <c r="R1337" s="136">
        <f>Q1337/(O1337^2)</f>
        <v>33.631716567191702</v>
      </c>
      <c r="T1337" s="134">
        <f>IF(AND($R1337&gt;=35,$R1337&lt;40),1,0)</f>
        <v>0</v>
      </c>
      <c r="U1337" s="134">
        <f>IF($R1337&gt;40,1,0)</f>
        <v>0</v>
      </c>
      <c r="V1337" s="134">
        <f>E1337+T1337+U1337</f>
        <v>1</v>
      </c>
    </row>
    <row r="1338" spans="1:22" x14ac:dyDescent="0.2">
      <c r="A1338" s="128">
        <v>11337</v>
      </c>
      <c r="B1338" s="129">
        <v>32</v>
      </c>
      <c r="C1338" s="129">
        <v>0</v>
      </c>
      <c r="D1338" s="129">
        <v>1</v>
      </c>
      <c r="E1338" s="129">
        <f>IF(AND($R1338&gt;=30,$R1338&lt;35),1,0)</f>
        <v>1</v>
      </c>
      <c r="F1338" s="132">
        <v>4076.5</v>
      </c>
      <c r="G1338" s="32"/>
      <c r="H1338" s="32"/>
      <c r="I1338" s="129">
        <v>1</v>
      </c>
      <c r="J1338" s="130">
        <v>0</v>
      </c>
      <c r="K1338" s="130">
        <v>1</v>
      </c>
      <c r="L1338" s="130">
        <v>0</v>
      </c>
      <c r="N1338" s="129">
        <v>179.6</v>
      </c>
      <c r="O1338" s="129">
        <f t="shared" si="42"/>
        <v>1.796</v>
      </c>
      <c r="P1338" s="129">
        <v>213.6</v>
      </c>
      <c r="Q1338" s="129">
        <f t="shared" si="43"/>
        <v>96.887330231999996</v>
      </c>
      <c r="R1338" s="131">
        <f>Q1338/(O1338^2)</f>
        <v>30.036845747292919</v>
      </c>
      <c r="T1338" s="129">
        <f>IF(AND($R1338&gt;=35,$R1338&lt;40),1,0)</f>
        <v>0</v>
      </c>
      <c r="U1338" s="129">
        <f>IF($R1338&gt;40,1,0)</f>
        <v>0</v>
      </c>
      <c r="V1338" s="129">
        <f>E1338+T1338+U1338</f>
        <v>1</v>
      </c>
    </row>
    <row r="1339" spans="1:22" x14ac:dyDescent="0.2">
      <c r="A1339" s="139">
        <v>11342</v>
      </c>
      <c r="B1339" s="140">
        <v>27</v>
      </c>
      <c r="C1339" s="140">
        <v>1</v>
      </c>
      <c r="D1339" s="140">
        <v>1</v>
      </c>
      <c r="E1339" s="140">
        <f>IF(AND($R1339&gt;=30,$R1339&lt;35),1,0)</f>
        <v>0</v>
      </c>
      <c r="F1339" s="143">
        <v>34806.47</v>
      </c>
      <c r="G1339" s="32"/>
      <c r="H1339" s="32"/>
      <c r="I1339" s="140">
        <v>1</v>
      </c>
      <c r="J1339" s="141">
        <v>0</v>
      </c>
      <c r="K1339" s="141">
        <v>0</v>
      </c>
      <c r="L1339" s="141">
        <v>1</v>
      </c>
      <c r="N1339" s="140">
        <v>179.2</v>
      </c>
      <c r="O1339" s="140">
        <f t="shared" si="42"/>
        <v>1.7919999999999998</v>
      </c>
      <c r="P1339" s="140">
        <v>198.4</v>
      </c>
      <c r="Q1339" s="140">
        <f t="shared" si="43"/>
        <v>89.992726208000008</v>
      </c>
      <c r="R1339" s="142">
        <f>Q1339/(O1339^2)</f>
        <v>28.024082170758934</v>
      </c>
      <c r="T1339" s="140">
        <f>IF(AND($R1339&gt;=35,$R1339&lt;40),1,0)</f>
        <v>0</v>
      </c>
      <c r="U1339" s="140">
        <f>IF($R1339&gt;40,1,0)</f>
        <v>0</v>
      </c>
      <c r="V1339" s="140">
        <f>E1339+T1339+U1339</f>
        <v>0</v>
      </c>
    </row>
  </sheetData>
  <autoFilter ref="A1:V1339" xr:uid="{8497848E-EE30-7544-B296-82D52E425500}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EFAD6-4551-7243-A549-3DA561637E5F}">
  <dimension ref="A2:R235"/>
  <sheetViews>
    <sheetView showGridLines="0" workbookViewId="0">
      <pane ySplit="2" topLeftCell="A157" activePane="bottomLeft" state="frozen"/>
      <selection pane="bottomLeft" activeCell="I96" sqref="I96"/>
    </sheetView>
  </sheetViews>
  <sheetFormatPr baseColWidth="10" defaultRowHeight="15" x14ac:dyDescent="0.2"/>
  <cols>
    <col min="1" max="1" width="16.6640625" bestFit="1" customWidth="1"/>
    <col min="2" max="2" width="11" bestFit="1" customWidth="1"/>
    <col min="3" max="4" width="18.33203125" bestFit="1" customWidth="1"/>
    <col min="5" max="7" width="11" bestFit="1" customWidth="1"/>
    <col min="10" max="10" width="16.6640625" bestFit="1" customWidth="1"/>
    <col min="11" max="11" width="11.6640625" bestFit="1" customWidth="1"/>
    <col min="12" max="12" width="18.33203125" bestFit="1" customWidth="1"/>
    <col min="13" max="13" width="17.33203125" bestFit="1" customWidth="1"/>
    <col min="14" max="14" width="8.5" bestFit="1" customWidth="1"/>
    <col min="15" max="15" width="13.33203125" bestFit="1" customWidth="1"/>
    <col min="16" max="16" width="11.1640625" bestFit="1" customWidth="1"/>
    <col min="17" max="18" width="12.6640625" bestFit="1" customWidth="1"/>
  </cols>
  <sheetData>
    <row r="2" spans="1:8" x14ac:dyDescent="0.2">
      <c r="A2" s="145" t="s">
        <v>33</v>
      </c>
      <c r="B2" s="145"/>
      <c r="C2" s="145"/>
      <c r="D2" s="145"/>
      <c r="E2" s="145"/>
      <c r="F2" s="145"/>
      <c r="G2" s="145"/>
      <c r="H2" s="145"/>
    </row>
    <row r="4" spans="1:8" x14ac:dyDescent="0.2">
      <c r="A4" s="1" t="s">
        <v>25</v>
      </c>
      <c r="B4" s="1"/>
      <c r="C4" s="1"/>
      <c r="D4" s="1"/>
      <c r="E4" s="1"/>
      <c r="F4" s="1"/>
      <c r="G4" s="1"/>
    </row>
    <row r="5" spans="1:8" ht="16" thickBot="1" x14ac:dyDescent="0.25">
      <c r="A5" s="1"/>
      <c r="B5" s="1"/>
      <c r="C5" s="1"/>
      <c r="D5" s="1"/>
      <c r="E5" s="1"/>
      <c r="F5" s="1"/>
      <c r="G5" s="1"/>
    </row>
    <row r="6" spans="1:8" x14ac:dyDescent="0.2">
      <c r="A6" s="10" t="s">
        <v>26</v>
      </c>
      <c r="B6" s="10"/>
      <c r="C6" s="1"/>
      <c r="D6" s="1"/>
      <c r="E6" s="1"/>
      <c r="F6" s="1"/>
      <c r="G6" s="1"/>
    </row>
    <row r="7" spans="1:8" x14ac:dyDescent="0.2">
      <c r="A7" s="11" t="s">
        <v>27</v>
      </c>
      <c r="B7" s="11">
        <v>0.78725142710839757</v>
      </c>
      <c r="C7" s="1"/>
      <c r="D7" s="1"/>
      <c r="E7" s="1"/>
      <c r="F7" s="1"/>
      <c r="G7" s="1"/>
    </row>
    <row r="8" spans="1:8" x14ac:dyDescent="0.2">
      <c r="A8" s="11" t="s">
        <v>28</v>
      </c>
      <c r="B8" s="11">
        <v>0.61976480948420865</v>
      </c>
      <c r="C8" s="1"/>
      <c r="D8" s="1"/>
      <c r="E8" s="1"/>
      <c r="F8" s="1"/>
      <c r="G8" s="1"/>
    </row>
    <row r="9" spans="1:8" x14ac:dyDescent="0.2">
      <c r="A9" s="11" t="s">
        <v>29</v>
      </c>
      <c r="B9" s="22">
        <v>0.61948020230567891</v>
      </c>
      <c r="C9" s="50" t="s">
        <v>71</v>
      </c>
      <c r="D9" s="1"/>
      <c r="E9" s="1"/>
      <c r="F9" s="1"/>
      <c r="G9" s="1"/>
    </row>
    <row r="10" spans="1:8" x14ac:dyDescent="0.2">
      <c r="A10" s="11" t="s">
        <v>30</v>
      </c>
      <c r="B10" s="11">
        <v>7470.216234527813</v>
      </c>
      <c r="C10" s="1"/>
      <c r="D10" s="1"/>
      <c r="E10" s="1"/>
      <c r="F10" s="1"/>
      <c r="G10" s="1"/>
    </row>
    <row r="11" spans="1:8" ht="16" thickBot="1" x14ac:dyDescent="0.25">
      <c r="A11" s="12" t="s">
        <v>31</v>
      </c>
      <c r="B11" s="12">
        <v>1338</v>
      </c>
      <c r="C11" s="1"/>
      <c r="D11" s="1"/>
      <c r="E11" s="1"/>
      <c r="F11" s="1"/>
      <c r="G11" s="1"/>
    </row>
    <row r="12" spans="1:8" x14ac:dyDescent="0.2">
      <c r="A12" s="1"/>
      <c r="B12" s="1"/>
      <c r="C12" s="1"/>
      <c r="D12" s="1"/>
      <c r="E12" s="1"/>
      <c r="F12" s="1"/>
      <c r="G12" s="1"/>
    </row>
    <row r="13" spans="1:8" ht="16" thickBot="1" x14ac:dyDescent="0.25">
      <c r="A13" s="1" t="s">
        <v>32</v>
      </c>
      <c r="B13" s="1"/>
      <c r="C13" s="1"/>
      <c r="D13" s="1"/>
      <c r="E13" s="1"/>
      <c r="F13" s="1"/>
      <c r="G13" s="1"/>
    </row>
    <row r="14" spans="1:8" x14ac:dyDescent="0.2">
      <c r="A14" s="13"/>
      <c r="B14" s="13" t="s">
        <v>37</v>
      </c>
      <c r="C14" s="13" t="s">
        <v>38</v>
      </c>
      <c r="D14" s="13" t="s">
        <v>39</v>
      </c>
      <c r="E14" s="13" t="s">
        <v>40</v>
      </c>
      <c r="F14" s="13" t="s">
        <v>41</v>
      </c>
      <c r="G14" s="1"/>
    </row>
    <row r="15" spans="1:8" x14ac:dyDescent="0.2">
      <c r="A15" s="11" t="s">
        <v>33</v>
      </c>
      <c r="B15" s="11">
        <v>1</v>
      </c>
      <c r="C15" s="11">
        <v>121519901720.60107</v>
      </c>
      <c r="D15" s="11">
        <v>121519901720.60107</v>
      </c>
      <c r="E15" s="11">
        <v>2177.614818732869</v>
      </c>
      <c r="F15" s="11">
        <v>8.2715134417557045E-283</v>
      </c>
      <c r="G15" s="1"/>
    </row>
    <row r="16" spans="1:8" x14ac:dyDescent="0.2">
      <c r="A16" s="11" t="s">
        <v>34</v>
      </c>
      <c r="B16" s="11">
        <v>1336</v>
      </c>
      <c r="C16" s="11">
        <v>74554318469.045471</v>
      </c>
      <c r="D16" s="11">
        <v>55804130.590602897</v>
      </c>
      <c r="E16" s="11"/>
      <c r="F16" s="11"/>
      <c r="G16" s="1"/>
    </row>
    <row r="17" spans="1:7" ht="16" thickBot="1" x14ac:dyDescent="0.25">
      <c r="A17" s="12" t="s">
        <v>35</v>
      </c>
      <c r="B17" s="12">
        <v>1337</v>
      </c>
      <c r="C17" s="12">
        <v>196074220189.64655</v>
      </c>
      <c r="D17" s="12"/>
      <c r="E17" s="12"/>
      <c r="F17" s="12"/>
      <c r="G17" s="1"/>
    </row>
    <row r="18" spans="1:7" ht="16" thickBot="1" x14ac:dyDescent="0.25">
      <c r="A18" s="1"/>
      <c r="B18" s="1"/>
      <c r="C18" s="1"/>
      <c r="D18" s="1"/>
      <c r="E18" s="1"/>
      <c r="F18" s="1"/>
      <c r="G18" s="1"/>
    </row>
    <row r="19" spans="1:7" x14ac:dyDescent="0.2">
      <c r="A19" s="13"/>
      <c r="B19" s="13" t="s">
        <v>42</v>
      </c>
      <c r="C19" s="13" t="s">
        <v>30</v>
      </c>
      <c r="D19" s="13" t="s">
        <v>43</v>
      </c>
      <c r="E19" s="13" t="s">
        <v>44</v>
      </c>
      <c r="F19" s="13" t="s">
        <v>45</v>
      </c>
      <c r="G19" s="13" t="s">
        <v>46</v>
      </c>
    </row>
    <row r="20" spans="1:7" x14ac:dyDescent="0.2">
      <c r="A20" s="11" t="s">
        <v>36</v>
      </c>
      <c r="B20" s="11">
        <v>8434.2731109022061</v>
      </c>
      <c r="C20" s="11">
        <v>229.01417239241277</v>
      </c>
      <c r="D20" s="11">
        <v>36.82860769179905</v>
      </c>
      <c r="E20" s="33">
        <v>1.5804160202016514E-205</v>
      </c>
      <c r="F20" s="11">
        <v>7985.006569172323</v>
      </c>
      <c r="G20" s="11">
        <v>8883.5396526320892</v>
      </c>
    </row>
    <row r="21" spans="1:7" ht="16" thickBot="1" x14ac:dyDescent="0.25">
      <c r="A21" s="12" t="s">
        <v>24</v>
      </c>
      <c r="B21" s="12">
        <v>23615.963348952002</v>
      </c>
      <c r="C21" s="12">
        <v>506.07529216635959</v>
      </c>
      <c r="D21" s="12">
        <v>46.66492064423656</v>
      </c>
      <c r="E21" s="38">
        <v>8.2715134417143091E-283</v>
      </c>
      <c r="F21" s="12">
        <v>22623.174588364131</v>
      </c>
      <c r="G21" s="12">
        <v>24608.752109539873</v>
      </c>
    </row>
    <row r="22" spans="1:7" x14ac:dyDescent="0.2">
      <c r="A22" s="1"/>
      <c r="B22" s="1"/>
      <c r="C22" s="1"/>
      <c r="D22" s="1"/>
      <c r="E22" s="1"/>
      <c r="F22" s="1"/>
      <c r="G22" s="1"/>
    </row>
    <row r="23" spans="1:7" x14ac:dyDescent="0.2">
      <c r="A23" s="1"/>
      <c r="B23" s="1"/>
      <c r="C23" s="1"/>
      <c r="D23" s="1"/>
      <c r="E23" s="1"/>
      <c r="F23" s="1"/>
      <c r="G23" s="1"/>
    </row>
    <row r="24" spans="1:7" x14ac:dyDescent="0.2">
      <c r="A24" s="1" t="s">
        <v>25</v>
      </c>
      <c r="B24" s="1"/>
      <c r="C24" s="1"/>
      <c r="D24" s="1"/>
      <c r="E24" s="1"/>
      <c r="F24" s="1"/>
      <c r="G24" s="1"/>
    </row>
    <row r="25" spans="1:7" ht="16" thickBot="1" x14ac:dyDescent="0.25">
      <c r="A25" s="1"/>
      <c r="B25" s="1"/>
      <c r="C25" s="1"/>
      <c r="D25" s="1"/>
      <c r="E25" s="1"/>
      <c r="F25" s="1"/>
      <c r="G25" s="1"/>
    </row>
    <row r="26" spans="1:7" x14ac:dyDescent="0.2">
      <c r="A26" s="10" t="s">
        <v>26</v>
      </c>
      <c r="B26" s="10"/>
      <c r="C26" s="1"/>
      <c r="D26" s="1"/>
      <c r="E26" s="1"/>
      <c r="F26" s="1"/>
      <c r="G26" s="1"/>
    </row>
    <row r="27" spans="1:7" x14ac:dyDescent="0.2">
      <c r="A27" s="11" t="s">
        <v>27</v>
      </c>
      <c r="B27" s="11">
        <v>0.84940634501413959</v>
      </c>
      <c r="C27" s="1"/>
      <c r="D27" s="1"/>
      <c r="E27" s="1"/>
      <c r="F27" s="1"/>
      <c r="G27" s="1"/>
    </row>
    <row r="28" spans="1:7" x14ac:dyDescent="0.2">
      <c r="A28" s="11" t="s">
        <v>28</v>
      </c>
      <c r="B28" s="11">
        <v>0.72149113895027961</v>
      </c>
      <c r="C28" s="1"/>
      <c r="D28" s="1"/>
      <c r="E28" s="1"/>
      <c r="F28" s="1"/>
      <c r="G28" s="1"/>
    </row>
    <row r="29" spans="1:7" x14ac:dyDescent="0.2">
      <c r="A29" s="11" t="s">
        <v>29</v>
      </c>
      <c r="B29" s="22">
        <v>0.72107452135708627</v>
      </c>
      <c r="C29" s="51">
        <f>B29-B9</f>
        <v>0.10159431905140737</v>
      </c>
      <c r="D29" s="50" t="s">
        <v>72</v>
      </c>
      <c r="E29" s="1"/>
      <c r="F29" s="1"/>
      <c r="G29" s="1"/>
    </row>
    <row r="30" spans="1:7" x14ac:dyDescent="0.2">
      <c r="A30" s="11" t="s">
        <v>30</v>
      </c>
      <c r="B30" s="11">
        <v>6393.4797997164142</v>
      </c>
      <c r="C30" s="1"/>
      <c r="D30" s="1"/>
      <c r="E30" s="1"/>
      <c r="F30" s="1"/>
      <c r="G30" s="1"/>
    </row>
    <row r="31" spans="1:7" ht="16" thickBot="1" x14ac:dyDescent="0.25">
      <c r="A31" s="12" t="s">
        <v>31</v>
      </c>
      <c r="B31" s="12">
        <v>1340</v>
      </c>
      <c r="C31" s="1"/>
      <c r="D31" s="1"/>
      <c r="E31" s="1"/>
      <c r="F31" s="1"/>
      <c r="G31" s="1"/>
    </row>
    <row r="32" spans="1:7" x14ac:dyDescent="0.2">
      <c r="A32" s="1"/>
      <c r="B32" s="1"/>
      <c r="C32" s="1"/>
      <c r="D32" s="1"/>
      <c r="E32" s="1"/>
      <c r="F32" s="1"/>
      <c r="G32" s="1"/>
    </row>
    <row r="33" spans="1:7" ht="16" thickBot="1" x14ac:dyDescent="0.25">
      <c r="A33" s="1" t="s">
        <v>32</v>
      </c>
      <c r="B33" s="1"/>
      <c r="C33" s="1"/>
      <c r="D33" s="1"/>
      <c r="E33" s="1"/>
      <c r="F33" s="1"/>
      <c r="G33" s="1"/>
    </row>
    <row r="34" spans="1:7" x14ac:dyDescent="0.2">
      <c r="A34" s="13"/>
      <c r="B34" s="13" t="s">
        <v>37</v>
      </c>
      <c r="C34" s="13" t="s">
        <v>38</v>
      </c>
      <c r="D34" s="13" t="s">
        <v>39</v>
      </c>
      <c r="E34" s="13" t="s">
        <v>40</v>
      </c>
      <c r="F34" s="13" t="s">
        <v>41</v>
      </c>
      <c r="G34" s="1"/>
    </row>
    <row r="35" spans="1:7" x14ac:dyDescent="0.2">
      <c r="A35" s="11" t="s">
        <v>33</v>
      </c>
      <c r="B35" s="11">
        <v>2</v>
      </c>
      <c r="C35" s="11">
        <v>141578721551.26538</v>
      </c>
      <c r="D35" s="11">
        <v>70789360775.63269</v>
      </c>
      <c r="E35" s="11">
        <v>1731.7826965015558</v>
      </c>
      <c r="F35" s="11">
        <v>0</v>
      </c>
      <c r="G35" s="1"/>
    </row>
    <row r="36" spans="1:7" x14ac:dyDescent="0.2">
      <c r="A36" s="11" t="s">
        <v>34</v>
      </c>
      <c r="B36" s="11">
        <v>1337</v>
      </c>
      <c r="C36" s="11">
        <v>54651992740.323517</v>
      </c>
      <c r="D36" s="11">
        <v>40876583.949381836</v>
      </c>
      <c r="E36" s="11"/>
      <c r="F36" s="11"/>
      <c r="G36" s="1"/>
    </row>
    <row r="37" spans="1:7" ht="16" thickBot="1" x14ac:dyDescent="0.25">
      <c r="A37" s="12" t="s">
        <v>35</v>
      </c>
      <c r="B37" s="12">
        <v>1339</v>
      </c>
      <c r="C37" s="12">
        <v>196230714291.5889</v>
      </c>
      <c r="D37" s="12"/>
      <c r="E37" s="12"/>
      <c r="F37" s="12"/>
      <c r="G37" s="1"/>
    </row>
    <row r="38" spans="1:7" ht="16" thickBot="1" x14ac:dyDescent="0.25">
      <c r="A38" s="1"/>
      <c r="B38" s="1"/>
      <c r="C38" s="1"/>
      <c r="D38" s="1"/>
      <c r="E38" s="1"/>
      <c r="F38" s="1"/>
      <c r="G38" s="1"/>
    </row>
    <row r="39" spans="1:7" x14ac:dyDescent="0.2">
      <c r="A39" s="13"/>
      <c r="B39" s="13" t="s">
        <v>42</v>
      </c>
      <c r="C39" s="13" t="s">
        <v>30</v>
      </c>
      <c r="D39" s="13" t="s">
        <v>43</v>
      </c>
      <c r="E39" s="13" t="s">
        <v>44</v>
      </c>
      <c r="F39" s="13" t="s">
        <v>45</v>
      </c>
      <c r="G39" s="13" t="s">
        <v>46</v>
      </c>
    </row>
    <row r="40" spans="1:7" x14ac:dyDescent="0.2">
      <c r="A40" s="11" t="s">
        <v>36</v>
      </c>
      <c r="B40" s="11">
        <v>-2395.2392573149746</v>
      </c>
      <c r="C40" s="11">
        <v>527.38050127131362</v>
      </c>
      <c r="D40" s="11">
        <v>-4.54176681075801</v>
      </c>
      <c r="E40" s="33">
        <v>6.0811254656596214E-6</v>
      </c>
      <c r="F40" s="11">
        <v>-3429.822623129211</v>
      </c>
      <c r="G40" s="11">
        <v>-1360.6558915007379</v>
      </c>
    </row>
    <row r="41" spans="1:7" x14ac:dyDescent="0.2">
      <c r="A41" s="11" t="s">
        <v>15</v>
      </c>
      <c r="B41" s="11">
        <v>275.02446068767887</v>
      </c>
      <c r="C41" s="11">
        <v>12.439153173824549</v>
      </c>
      <c r="D41" s="11">
        <v>22.109580680010204</v>
      </c>
      <c r="E41" s="33">
        <v>1.4325317287049175E-92</v>
      </c>
      <c r="F41" s="11">
        <v>250.62207772617163</v>
      </c>
      <c r="G41" s="11">
        <v>299.42684364918608</v>
      </c>
    </row>
    <row r="42" spans="1:7" ht="16" thickBot="1" x14ac:dyDescent="0.25">
      <c r="A42" s="12" t="s">
        <v>24</v>
      </c>
      <c r="B42" s="12">
        <v>23853.019025062906</v>
      </c>
      <c r="C42" s="12">
        <v>433.17721680578722</v>
      </c>
      <c r="D42" s="12">
        <v>55.065266823017801</v>
      </c>
      <c r="E42" s="38">
        <v>0</v>
      </c>
      <c r="F42" s="12">
        <v>23003.238000021902</v>
      </c>
      <c r="G42" s="12">
        <v>24702.80005010391</v>
      </c>
    </row>
    <row r="43" spans="1:7" x14ac:dyDescent="0.2">
      <c r="A43" s="1"/>
      <c r="B43" s="1"/>
      <c r="C43" s="1"/>
      <c r="D43" s="1"/>
      <c r="E43" s="1"/>
      <c r="F43" s="1"/>
      <c r="G43" s="1"/>
    </row>
    <row r="45" spans="1:7" x14ac:dyDescent="0.2">
      <c r="A45" s="1" t="s">
        <v>25</v>
      </c>
      <c r="B45" s="1"/>
      <c r="C45" s="1"/>
      <c r="D45" s="1"/>
      <c r="E45" s="1"/>
      <c r="F45" s="1"/>
      <c r="G45" s="1"/>
    </row>
    <row r="46" spans="1:7" ht="16" thickBot="1" x14ac:dyDescent="0.25">
      <c r="A46" s="1"/>
      <c r="B46" s="1"/>
      <c r="C46" s="1"/>
      <c r="D46" s="1"/>
      <c r="E46" s="1"/>
      <c r="F46" s="1"/>
      <c r="G46" s="1"/>
    </row>
    <row r="47" spans="1:7" x14ac:dyDescent="0.2">
      <c r="A47" s="10" t="s">
        <v>26</v>
      </c>
      <c r="B47" s="10"/>
      <c r="C47" s="1"/>
      <c r="D47" s="1"/>
      <c r="E47" s="1"/>
      <c r="F47" s="1"/>
      <c r="G47" s="1"/>
    </row>
    <row r="48" spans="1:7" x14ac:dyDescent="0.2">
      <c r="A48" s="11" t="s">
        <v>27</v>
      </c>
      <c r="B48" s="11">
        <v>0.84935986018691401</v>
      </c>
      <c r="C48" s="1"/>
      <c r="D48" s="1"/>
      <c r="E48" s="1"/>
      <c r="F48" s="1"/>
      <c r="G48" s="1"/>
    </row>
    <row r="49" spans="1:7" x14ac:dyDescent="0.2">
      <c r="A49" s="11" t="s">
        <v>28</v>
      </c>
      <c r="B49" s="11">
        <v>0.72141217209673403</v>
      </c>
      <c r="C49" s="1"/>
      <c r="D49" s="1"/>
      <c r="E49" s="1"/>
      <c r="F49" s="1"/>
      <c r="G49" s="1"/>
    </row>
    <row r="50" spans="1:7" x14ac:dyDescent="0.2">
      <c r="A50" s="11" t="s">
        <v>29</v>
      </c>
      <c r="B50" s="22">
        <v>0.72078566273863076</v>
      </c>
      <c r="C50" s="51">
        <f>B50-B29</f>
        <v>-2.8885861845551197E-4</v>
      </c>
      <c r="D50" s="50" t="s">
        <v>77</v>
      </c>
      <c r="E50" s="1"/>
      <c r="F50" s="1"/>
      <c r="G50" s="1"/>
    </row>
    <row r="51" spans="1:7" x14ac:dyDescent="0.2">
      <c r="A51" s="11" t="s">
        <v>30</v>
      </c>
      <c r="B51" s="11">
        <v>6399.0190350193498</v>
      </c>
      <c r="C51" s="1"/>
      <c r="D51" s="1"/>
      <c r="E51" s="1"/>
      <c r="F51" s="1"/>
      <c r="G51" s="1"/>
    </row>
    <row r="52" spans="1:7" ht="16" thickBot="1" x14ac:dyDescent="0.25">
      <c r="A52" s="12" t="s">
        <v>31</v>
      </c>
      <c r="B52" s="12">
        <v>1338</v>
      </c>
      <c r="C52" s="1"/>
      <c r="D52" s="1"/>
      <c r="E52" s="1"/>
      <c r="F52" s="1"/>
      <c r="G52" s="1"/>
    </row>
    <row r="53" spans="1:7" x14ac:dyDescent="0.2">
      <c r="A53" s="1"/>
      <c r="B53" s="1"/>
      <c r="C53" s="1"/>
      <c r="D53" s="1"/>
      <c r="E53" s="1"/>
      <c r="F53" s="1"/>
      <c r="G53" s="1"/>
    </row>
    <row r="54" spans="1:7" ht="16" thickBot="1" x14ac:dyDescent="0.25">
      <c r="A54" s="1" t="s">
        <v>32</v>
      </c>
      <c r="B54" s="1"/>
      <c r="C54" s="1"/>
      <c r="D54" s="1"/>
      <c r="E54" s="1"/>
      <c r="F54" s="1"/>
      <c r="G54" s="1"/>
    </row>
    <row r="55" spans="1:7" x14ac:dyDescent="0.2">
      <c r="A55" s="13"/>
      <c r="B55" s="13" t="s">
        <v>37</v>
      </c>
      <c r="C55" s="13" t="s">
        <v>38</v>
      </c>
      <c r="D55" s="13" t="s">
        <v>39</v>
      </c>
      <c r="E55" s="13" t="s">
        <v>40</v>
      </c>
      <c r="F55" s="13" t="s">
        <v>41</v>
      </c>
      <c r="G55" s="1"/>
    </row>
    <row r="56" spans="1:7" x14ac:dyDescent="0.2">
      <c r="A56" s="11" t="s">
        <v>33</v>
      </c>
      <c r="B56" s="11">
        <v>3</v>
      </c>
      <c r="C56" s="11">
        <v>141450329079.18622</v>
      </c>
      <c r="D56" s="11">
        <v>47150109693.062073</v>
      </c>
      <c r="E56" s="11">
        <v>1151.4786854593003</v>
      </c>
      <c r="F56" s="11">
        <v>0</v>
      </c>
      <c r="G56" s="1"/>
    </row>
    <row r="57" spans="1:7" x14ac:dyDescent="0.2">
      <c r="A57" s="11" t="s">
        <v>34</v>
      </c>
      <c r="B57" s="11">
        <v>1334</v>
      </c>
      <c r="C57" s="11">
        <v>54623891110.460312</v>
      </c>
      <c r="D57" s="11">
        <v>40947444.610539965</v>
      </c>
      <c r="E57" s="11"/>
      <c r="F57" s="11"/>
      <c r="G57" s="1"/>
    </row>
    <row r="58" spans="1:7" ht="16" thickBot="1" x14ac:dyDescent="0.25">
      <c r="A58" s="12" t="s">
        <v>35</v>
      </c>
      <c r="B58" s="12">
        <v>1337</v>
      </c>
      <c r="C58" s="12">
        <v>196074220189.64655</v>
      </c>
      <c r="D58" s="12"/>
      <c r="E58" s="12"/>
      <c r="F58" s="12"/>
      <c r="G58" s="1"/>
    </row>
    <row r="59" spans="1:7" ht="16" thickBot="1" x14ac:dyDescent="0.25">
      <c r="A59" s="1"/>
      <c r="B59" s="1"/>
      <c r="C59" s="1"/>
      <c r="D59" s="1"/>
      <c r="E59" s="1"/>
      <c r="F59" s="1"/>
      <c r="G59" s="1"/>
    </row>
    <row r="60" spans="1:7" x14ac:dyDescent="0.2">
      <c r="A60" s="13"/>
      <c r="B60" s="13" t="s">
        <v>42</v>
      </c>
      <c r="C60" s="13" t="s">
        <v>30</v>
      </c>
      <c r="D60" s="13" t="s">
        <v>43</v>
      </c>
      <c r="E60" s="13" t="s">
        <v>44</v>
      </c>
      <c r="F60" s="13" t="s">
        <v>45</v>
      </c>
      <c r="G60" s="13" t="s">
        <v>46</v>
      </c>
    </row>
    <row r="61" spans="1:7" x14ac:dyDescent="0.2">
      <c r="A61" s="11" t="s">
        <v>36</v>
      </c>
      <c r="B61" s="11">
        <v>-2433.5554372108772</v>
      </c>
      <c r="C61" s="11">
        <v>558.26081489537216</v>
      </c>
      <c r="D61" s="11">
        <v>-4.3591729390266591</v>
      </c>
      <c r="E61" s="33">
        <v>1.4057904980621062E-5</v>
      </c>
      <c r="F61" s="11">
        <v>-3528.720177598314</v>
      </c>
      <c r="G61" s="11">
        <v>-1338.3906968234403</v>
      </c>
    </row>
    <row r="62" spans="1:7" x14ac:dyDescent="0.2">
      <c r="A62" s="11" t="s">
        <v>15</v>
      </c>
      <c r="B62" s="11">
        <v>274.92641857202199</v>
      </c>
      <c r="C62" s="11">
        <v>12.46198021273225</v>
      </c>
      <c r="D62" s="11">
        <v>22.061214500335435</v>
      </c>
      <c r="E62" s="33">
        <v>3.3516779361426205E-92</v>
      </c>
      <c r="F62" s="11">
        <v>250.47920508284284</v>
      </c>
      <c r="G62" s="11">
        <v>299.37363206120114</v>
      </c>
    </row>
    <row r="63" spans="1:7" x14ac:dyDescent="0.2">
      <c r="A63" s="11" t="s">
        <v>24</v>
      </c>
      <c r="B63" s="11">
        <v>23847.629368318729</v>
      </c>
      <c r="C63" s="11">
        <v>434.88994962104846</v>
      </c>
      <c r="D63" s="11">
        <v>54.836009406745127</v>
      </c>
      <c r="E63" s="33">
        <v>0</v>
      </c>
      <c r="F63" s="11">
        <v>22994.486668587771</v>
      </c>
      <c r="G63" s="11">
        <v>24700.772068049686</v>
      </c>
    </row>
    <row r="64" spans="1:7" ht="16" thickBot="1" x14ac:dyDescent="0.25">
      <c r="A64" s="12" t="s">
        <v>23</v>
      </c>
      <c r="B64" s="12">
        <v>81.824136389231299</v>
      </c>
      <c r="C64" s="12">
        <v>350.97940478559968</v>
      </c>
      <c r="D64" s="12">
        <v>0.233130876836533</v>
      </c>
      <c r="E64" s="37">
        <v>0.81569554465521665</v>
      </c>
      <c r="F64" s="165">
        <v>-606.7075650439026</v>
      </c>
      <c r="G64" s="165">
        <v>770.35583782236517</v>
      </c>
    </row>
    <row r="65" spans="1:7" x14ac:dyDescent="0.2">
      <c r="E65" s="52" t="s">
        <v>78</v>
      </c>
    </row>
    <row r="67" spans="1:7" x14ac:dyDescent="0.2">
      <c r="A67" s="1" t="s">
        <v>25</v>
      </c>
      <c r="B67" s="1"/>
      <c r="C67" s="1"/>
      <c r="D67" s="1"/>
      <c r="E67" s="1"/>
      <c r="F67" s="1"/>
      <c r="G67" s="1"/>
    </row>
    <row r="68" spans="1:7" ht="16" thickBot="1" x14ac:dyDescent="0.25">
      <c r="A68" s="1"/>
      <c r="B68" s="1"/>
      <c r="C68" s="1"/>
      <c r="D68" s="1"/>
      <c r="E68" s="1"/>
      <c r="F68" s="1"/>
      <c r="G68" s="1"/>
    </row>
    <row r="69" spans="1:7" x14ac:dyDescent="0.2">
      <c r="A69" s="10" t="s">
        <v>26</v>
      </c>
      <c r="B69" s="10"/>
      <c r="C69" s="1"/>
      <c r="D69" s="1"/>
      <c r="E69" s="1"/>
      <c r="F69" s="1"/>
      <c r="G69" s="1"/>
    </row>
    <row r="70" spans="1:7" x14ac:dyDescent="0.2">
      <c r="A70" s="11" t="s">
        <v>27</v>
      </c>
      <c r="B70" s="11">
        <v>0.85073099054917889</v>
      </c>
      <c r="C70" s="1"/>
      <c r="D70" s="1"/>
      <c r="E70" s="1"/>
      <c r="F70" s="1"/>
      <c r="G70" s="1"/>
    </row>
    <row r="71" spans="1:7" x14ac:dyDescent="0.2">
      <c r="A71" s="11" t="s">
        <v>28</v>
      </c>
      <c r="B71" s="11">
        <v>0.72374321828078714</v>
      </c>
      <c r="C71" s="1"/>
      <c r="D71" s="1"/>
      <c r="E71" s="1"/>
      <c r="F71" s="1"/>
      <c r="G71" s="1"/>
    </row>
    <row r="72" spans="1:7" x14ac:dyDescent="0.2">
      <c r="A72" s="11" t="s">
        <v>29</v>
      </c>
      <c r="B72" s="22">
        <v>0.72312195115548161</v>
      </c>
      <c r="C72" s="51">
        <f>B72-B29</f>
        <v>2.0474297983953393E-3</v>
      </c>
      <c r="D72" s="50" t="s">
        <v>73</v>
      </c>
      <c r="E72" s="1"/>
      <c r="F72" s="1"/>
      <c r="G72" s="1"/>
    </row>
    <row r="73" spans="1:7" x14ac:dyDescent="0.2">
      <c r="A73" s="11" t="s">
        <v>30</v>
      </c>
      <c r="B73" s="11">
        <v>6372.1913322329519</v>
      </c>
      <c r="C73" s="1"/>
      <c r="D73" s="1"/>
      <c r="E73" s="1"/>
      <c r="F73" s="1"/>
      <c r="G73" s="1"/>
    </row>
    <row r="74" spans="1:7" ht="16" thickBot="1" x14ac:dyDescent="0.25">
      <c r="A74" s="12" t="s">
        <v>31</v>
      </c>
      <c r="B74" s="12">
        <v>1338</v>
      </c>
      <c r="C74" s="1"/>
      <c r="D74" s="1"/>
      <c r="E74" s="1"/>
      <c r="F74" s="1"/>
      <c r="G74" s="1"/>
    </row>
    <row r="75" spans="1:7" x14ac:dyDescent="0.2">
      <c r="A75" s="1"/>
      <c r="B75" s="1"/>
      <c r="C75" s="1"/>
      <c r="D75" s="1"/>
      <c r="E75" s="1"/>
      <c r="F75" s="1"/>
      <c r="G75" s="1"/>
    </row>
    <row r="76" spans="1:7" ht="16" thickBot="1" x14ac:dyDescent="0.25">
      <c r="A76" s="1" t="s">
        <v>32</v>
      </c>
      <c r="B76" s="1"/>
      <c r="C76" s="1"/>
      <c r="D76" s="1"/>
      <c r="E76" s="1"/>
      <c r="F76" s="1"/>
      <c r="G76" s="1"/>
    </row>
    <row r="77" spans="1:7" x14ac:dyDescent="0.2">
      <c r="A77" s="13"/>
      <c r="B77" s="13" t="s">
        <v>37</v>
      </c>
      <c r="C77" s="13" t="s">
        <v>38</v>
      </c>
      <c r="D77" s="13" t="s">
        <v>39</v>
      </c>
      <c r="E77" s="13" t="s">
        <v>40</v>
      </c>
      <c r="F77" s="13" t="s">
        <v>41</v>
      </c>
      <c r="G77" s="1"/>
    </row>
    <row r="78" spans="1:7" x14ac:dyDescent="0.2">
      <c r="A78" s="11" t="s">
        <v>33</v>
      </c>
      <c r="B78" s="11">
        <v>3</v>
      </c>
      <c r="C78" s="11">
        <v>141907387141.95047</v>
      </c>
      <c r="D78" s="11">
        <v>47302462380.650154</v>
      </c>
      <c r="E78" s="11">
        <v>1164.9469105979283</v>
      </c>
      <c r="F78" s="11">
        <v>0</v>
      </c>
      <c r="G78" s="1"/>
    </row>
    <row r="79" spans="1:7" x14ac:dyDescent="0.2">
      <c r="A79" s="11" t="s">
        <v>34</v>
      </c>
      <c r="B79" s="11">
        <v>1334</v>
      </c>
      <c r="C79" s="11">
        <v>54166833047.696075</v>
      </c>
      <c r="D79" s="11">
        <v>40604822.374584764</v>
      </c>
      <c r="E79" s="11"/>
      <c r="F79" s="11"/>
      <c r="G79" s="1"/>
    </row>
    <row r="80" spans="1:7" ht="16" thickBot="1" x14ac:dyDescent="0.25">
      <c r="A80" s="12" t="s">
        <v>35</v>
      </c>
      <c r="B80" s="12">
        <v>1337</v>
      </c>
      <c r="C80" s="12">
        <v>196074220189.64655</v>
      </c>
      <c r="D80" s="12"/>
      <c r="E80" s="12"/>
      <c r="F80" s="12"/>
      <c r="G80" s="1"/>
    </row>
    <row r="81" spans="1:7" ht="16" thickBot="1" x14ac:dyDescent="0.25">
      <c r="A81" s="1"/>
      <c r="B81" s="1"/>
      <c r="C81" s="1"/>
      <c r="D81" s="1"/>
      <c r="E81" s="1"/>
      <c r="F81" s="1"/>
      <c r="G81" s="1"/>
    </row>
    <row r="82" spans="1:7" x14ac:dyDescent="0.2">
      <c r="A82" s="13"/>
      <c r="B82" s="13" t="s">
        <v>42</v>
      </c>
      <c r="C82" s="13" t="s">
        <v>30</v>
      </c>
      <c r="D82" s="13" t="s">
        <v>43</v>
      </c>
      <c r="E82" s="13" t="s">
        <v>44</v>
      </c>
      <c r="F82" s="13" t="s">
        <v>45</v>
      </c>
      <c r="G82" s="13" t="s">
        <v>46</v>
      </c>
    </row>
    <row r="83" spans="1:7" x14ac:dyDescent="0.2">
      <c r="A83" s="11" t="s">
        <v>36</v>
      </c>
      <c r="B83" s="11">
        <v>-2851.9809670440022</v>
      </c>
      <c r="C83" s="11">
        <v>543.78355141965051</v>
      </c>
      <c r="D83" s="11">
        <v>-5.2446988504863059</v>
      </c>
      <c r="E83" s="33">
        <v>1.8185961174411191E-7</v>
      </c>
      <c r="F83" s="11">
        <v>-3918.7450243226294</v>
      </c>
      <c r="G83" s="11">
        <v>-1785.2169097653748</v>
      </c>
    </row>
    <row r="84" spans="1:7" x14ac:dyDescent="0.2">
      <c r="A84" s="11" t="s">
        <v>15</v>
      </c>
      <c r="B84" s="11">
        <v>273.0887628391601</v>
      </c>
      <c r="C84" s="11">
        <v>12.41880471551006</v>
      </c>
      <c r="D84" s="11">
        <v>21.989939377828755</v>
      </c>
      <c r="E84" s="33">
        <v>1.062320088745047E-91</v>
      </c>
      <c r="F84" s="11">
        <v>248.72624861767949</v>
      </c>
      <c r="G84" s="11">
        <v>297.45127706064068</v>
      </c>
    </row>
    <row r="85" spans="1:7" x14ac:dyDescent="0.2">
      <c r="A85" s="11" t="s">
        <v>24</v>
      </c>
      <c r="B85" s="11">
        <v>23842.60188210689</v>
      </c>
      <c r="C85" s="11">
        <v>431.84047396939008</v>
      </c>
      <c r="D85" s="11">
        <v>55.211596224296734</v>
      </c>
      <c r="E85" s="33">
        <v>0</v>
      </c>
      <c r="F85" s="11">
        <v>22995.441472590934</v>
      </c>
      <c r="G85" s="11">
        <v>24689.762291622847</v>
      </c>
    </row>
    <row r="86" spans="1:7" ht="16" thickBot="1" x14ac:dyDescent="0.25">
      <c r="A86" s="12" t="s">
        <v>20</v>
      </c>
      <c r="B86" s="12">
        <v>486.65227879050212</v>
      </c>
      <c r="C86" s="12">
        <v>144.69952995698355</v>
      </c>
      <c r="D86" s="12">
        <v>3.3631918426768537</v>
      </c>
      <c r="E86" s="38">
        <v>7.9231172888367929E-4</v>
      </c>
      <c r="F86" s="12">
        <v>202.7888605972978</v>
      </c>
      <c r="G86" s="12">
        <v>770.51569698370645</v>
      </c>
    </row>
    <row r="87" spans="1:7" x14ac:dyDescent="0.2">
      <c r="A87" s="1"/>
      <c r="B87" s="1"/>
      <c r="C87" s="1"/>
      <c r="D87" s="1"/>
      <c r="E87" s="1"/>
      <c r="F87" s="1"/>
      <c r="G87" s="1"/>
    </row>
    <row r="89" spans="1:7" x14ac:dyDescent="0.2">
      <c r="A89" s="1" t="s">
        <v>25</v>
      </c>
      <c r="B89" s="1"/>
      <c r="C89" s="1"/>
      <c r="D89" s="1"/>
      <c r="E89" s="1"/>
      <c r="F89" s="1"/>
      <c r="G89" s="1"/>
    </row>
    <row r="90" spans="1:7" ht="16" thickBot="1" x14ac:dyDescent="0.25">
      <c r="A90" s="1"/>
      <c r="B90" s="1"/>
      <c r="C90" s="1"/>
      <c r="D90" s="1"/>
      <c r="E90" s="1"/>
      <c r="F90" s="1"/>
      <c r="G90" s="1"/>
    </row>
    <row r="91" spans="1:7" x14ac:dyDescent="0.2">
      <c r="A91" s="10" t="s">
        <v>26</v>
      </c>
      <c r="B91" s="10"/>
      <c r="C91" s="1"/>
      <c r="D91" s="1"/>
      <c r="E91" s="1"/>
      <c r="F91" s="1"/>
      <c r="G91" s="1"/>
    </row>
    <row r="92" spans="1:7" x14ac:dyDescent="0.2">
      <c r="A92" s="11" t="s">
        <v>27</v>
      </c>
      <c r="B92" s="11">
        <v>0.85074179939090622</v>
      </c>
      <c r="C92" s="1"/>
      <c r="D92" s="1"/>
      <c r="E92" s="1"/>
      <c r="F92" s="1"/>
      <c r="G92" s="1"/>
    </row>
    <row r="93" spans="1:7" x14ac:dyDescent="0.2">
      <c r="A93" s="11" t="s">
        <v>28</v>
      </c>
      <c r="B93" s="11">
        <v>0.72376160923087696</v>
      </c>
      <c r="C93" s="1"/>
      <c r="D93" s="1"/>
      <c r="E93" s="1"/>
      <c r="F93" s="1"/>
      <c r="G93" s="1"/>
    </row>
    <row r="94" spans="1:7" x14ac:dyDescent="0.2">
      <c r="A94" s="11" t="s">
        <v>29</v>
      </c>
      <c r="B94" s="22">
        <v>0.72293268682796885</v>
      </c>
      <c r="C94" s="51">
        <f>B94-B72</f>
        <v>-1.8926432751276145E-4</v>
      </c>
      <c r="D94" s="50" t="s">
        <v>141</v>
      </c>
      <c r="E94" s="1"/>
      <c r="F94" s="1"/>
      <c r="G94" s="1"/>
    </row>
    <row r="95" spans="1:7" x14ac:dyDescent="0.2">
      <c r="A95" s="11" t="s">
        <v>30</v>
      </c>
      <c r="B95" s="11">
        <v>6374.3688657766925</v>
      </c>
      <c r="C95" s="1"/>
      <c r="D95" s="1"/>
      <c r="E95" s="1"/>
      <c r="F95" s="1"/>
      <c r="G95" s="1"/>
    </row>
    <row r="96" spans="1:7" ht="16" thickBot="1" x14ac:dyDescent="0.25">
      <c r="A96" s="12" t="s">
        <v>31</v>
      </c>
      <c r="B96" s="12">
        <v>1338</v>
      </c>
      <c r="C96" s="1"/>
      <c r="D96" s="1"/>
      <c r="E96" s="1"/>
      <c r="F96" s="1"/>
      <c r="G96" s="1"/>
    </row>
    <row r="97" spans="1:7" x14ac:dyDescent="0.2">
      <c r="A97" s="1"/>
      <c r="B97" s="1"/>
      <c r="C97" s="1"/>
      <c r="D97" s="1"/>
      <c r="E97" s="1"/>
      <c r="F97" s="1"/>
      <c r="G97" s="1"/>
    </row>
    <row r="98" spans="1:7" ht="16" thickBot="1" x14ac:dyDescent="0.25">
      <c r="A98" s="1" t="s">
        <v>32</v>
      </c>
      <c r="B98" s="1"/>
      <c r="C98" s="1"/>
      <c r="D98" s="1"/>
      <c r="E98" s="1"/>
      <c r="F98" s="1"/>
      <c r="G98" s="1"/>
    </row>
    <row r="99" spans="1:7" x14ac:dyDescent="0.2">
      <c r="A99" s="13"/>
      <c r="B99" s="13" t="s">
        <v>37</v>
      </c>
      <c r="C99" s="13" t="s">
        <v>38</v>
      </c>
      <c r="D99" s="13" t="s">
        <v>39</v>
      </c>
      <c r="E99" s="13" t="s">
        <v>40</v>
      </c>
      <c r="F99" s="13" t="s">
        <v>41</v>
      </c>
      <c r="G99" s="1"/>
    </row>
    <row r="100" spans="1:7" x14ac:dyDescent="0.2">
      <c r="A100" s="11" t="s">
        <v>33</v>
      </c>
      <c r="B100" s="11">
        <v>4</v>
      </c>
      <c r="C100" s="11">
        <v>141910993133.14789</v>
      </c>
      <c r="D100" s="11">
        <v>35477748283.286972</v>
      </c>
      <c r="E100" s="11">
        <v>873.13553921538971</v>
      </c>
      <c r="F100" s="11">
        <v>0</v>
      </c>
      <c r="G100" s="1"/>
    </row>
    <row r="101" spans="1:7" x14ac:dyDescent="0.2">
      <c r="A101" s="11" t="s">
        <v>34</v>
      </c>
      <c r="B101" s="11">
        <v>1333</v>
      </c>
      <c r="C101" s="11">
        <v>54163227056.498657</v>
      </c>
      <c r="D101" s="11">
        <v>40632578.436983235</v>
      </c>
      <c r="E101" s="11"/>
      <c r="F101" s="11"/>
      <c r="G101" s="1"/>
    </row>
    <row r="102" spans="1:7" ht="16" thickBot="1" x14ac:dyDescent="0.25">
      <c r="A102" s="12" t="s">
        <v>35</v>
      </c>
      <c r="B102" s="12">
        <v>1337</v>
      </c>
      <c r="C102" s="12">
        <v>196074220189.64655</v>
      </c>
      <c r="D102" s="12"/>
      <c r="E102" s="12"/>
      <c r="F102" s="12"/>
      <c r="G102" s="1"/>
    </row>
    <row r="103" spans="1:7" ht="16" thickBot="1" x14ac:dyDescent="0.25">
      <c r="A103" s="1"/>
      <c r="B103" s="1"/>
      <c r="C103" s="1"/>
      <c r="D103" s="1"/>
      <c r="E103" s="1"/>
      <c r="F103" s="1"/>
      <c r="G103" s="1"/>
    </row>
    <row r="104" spans="1:7" x14ac:dyDescent="0.2">
      <c r="A104" s="13"/>
      <c r="B104" s="13" t="s">
        <v>42</v>
      </c>
      <c r="C104" s="13" t="s">
        <v>30</v>
      </c>
      <c r="D104" s="13" t="s">
        <v>43</v>
      </c>
      <c r="E104" s="13" t="s">
        <v>44</v>
      </c>
      <c r="F104" s="13" t="s">
        <v>45</v>
      </c>
      <c r="G104" s="13" t="s">
        <v>46</v>
      </c>
    </row>
    <row r="105" spans="1:7" x14ac:dyDescent="0.2">
      <c r="A105" s="11" t="s">
        <v>36</v>
      </c>
      <c r="B105" s="11">
        <v>-2598.7444185978429</v>
      </c>
      <c r="C105" s="11">
        <v>1009.2126760685463</v>
      </c>
      <c r="D105" s="11">
        <v>-2.5750215789217203</v>
      </c>
      <c r="E105" s="33">
        <v>1.0130410169560237E-2</v>
      </c>
      <c r="F105" s="11">
        <v>-4578.5625642649047</v>
      </c>
      <c r="G105" s="11">
        <v>-618.9262729307809</v>
      </c>
    </row>
    <row r="106" spans="1:7" x14ac:dyDescent="0.2">
      <c r="A106" s="11" t="s">
        <v>15</v>
      </c>
      <c r="B106" s="11">
        <v>273.30902527993987</v>
      </c>
      <c r="C106" s="11">
        <v>12.445031595377474</v>
      </c>
      <c r="D106" s="11">
        <v>21.96129621570881</v>
      </c>
      <c r="E106" s="33">
        <v>1.7249643387360551E-91</v>
      </c>
      <c r="F106" s="11">
        <v>248.89504400504086</v>
      </c>
      <c r="G106" s="11">
        <v>297.72300655483889</v>
      </c>
    </row>
    <row r="107" spans="1:7" x14ac:dyDescent="0.2">
      <c r="A107" s="11" t="s">
        <v>24</v>
      </c>
      <c r="B107" s="11">
        <v>23854.013139320519</v>
      </c>
      <c r="C107" s="11">
        <v>433.68302140802564</v>
      </c>
      <c r="D107" s="11">
        <v>55.003336450374313</v>
      </c>
      <c r="E107" s="33">
        <v>0</v>
      </c>
      <c r="F107" s="11">
        <v>23003.237544035579</v>
      </c>
      <c r="G107" s="11">
        <v>24704.788734605459</v>
      </c>
    </row>
    <row r="108" spans="1:7" x14ac:dyDescent="0.2">
      <c r="A108" s="11" t="s">
        <v>20</v>
      </c>
      <c r="B108" s="11">
        <v>485.31894038220264</v>
      </c>
      <c r="C108" s="11">
        <v>144.81815743067671</v>
      </c>
      <c r="D108" s="11">
        <v>3.3512299078554491</v>
      </c>
      <c r="E108" s="33">
        <v>8.2705864379135604E-4</v>
      </c>
      <c r="F108" s="11">
        <v>201.22261192521717</v>
      </c>
      <c r="G108" s="11">
        <v>769.41526883918812</v>
      </c>
    </row>
    <row r="109" spans="1:7" ht="16" thickBot="1" x14ac:dyDescent="0.25">
      <c r="A109" s="12" t="s">
        <v>55</v>
      </c>
      <c r="B109" s="12">
        <v>-8.571544755615113</v>
      </c>
      <c r="C109" s="12">
        <v>28.772921258035627</v>
      </c>
      <c r="D109" s="12">
        <v>-0.29790318051981857</v>
      </c>
      <c r="E109" s="37">
        <v>0.76582348382264431</v>
      </c>
      <c r="F109" s="165">
        <v>-65.016685568174012</v>
      </c>
      <c r="G109" s="165">
        <v>47.873596056943782</v>
      </c>
    </row>
    <row r="110" spans="1:7" x14ac:dyDescent="0.2">
      <c r="E110" s="52" t="s">
        <v>140</v>
      </c>
    </row>
    <row r="112" spans="1:7" x14ac:dyDescent="0.2">
      <c r="A112" s="1" t="s">
        <v>25</v>
      </c>
      <c r="B112" s="1"/>
      <c r="C112" s="1"/>
      <c r="D112" s="1"/>
      <c r="E112" s="1"/>
      <c r="F112" s="1"/>
      <c r="G112" s="1"/>
    </row>
    <row r="113" spans="1:7" ht="16" thickBot="1" x14ac:dyDescent="0.25">
      <c r="A113" s="1"/>
      <c r="B113" s="1"/>
      <c r="C113" s="1"/>
      <c r="D113" s="1"/>
      <c r="E113" s="1"/>
      <c r="F113" s="1"/>
      <c r="G113" s="1"/>
    </row>
    <row r="114" spans="1:7" x14ac:dyDescent="0.2">
      <c r="A114" s="10" t="s">
        <v>26</v>
      </c>
      <c r="B114" s="10"/>
      <c r="C114" s="1"/>
      <c r="D114" s="1"/>
      <c r="E114" s="1"/>
      <c r="F114" s="1"/>
      <c r="G114" s="1"/>
    </row>
    <row r="115" spans="1:7" x14ac:dyDescent="0.2">
      <c r="A115" s="11" t="s">
        <v>27</v>
      </c>
      <c r="B115" s="11">
        <v>0.85104274071772956</v>
      </c>
      <c r="C115" s="1"/>
      <c r="D115" s="1"/>
      <c r="E115" s="1"/>
      <c r="F115" s="1"/>
      <c r="G115" s="1"/>
    </row>
    <row r="116" spans="1:7" x14ac:dyDescent="0.2">
      <c r="A116" s="11" t="s">
        <v>28</v>
      </c>
      <c r="B116" s="11">
        <v>0.72427374652834464</v>
      </c>
      <c r="C116" s="1"/>
      <c r="D116" s="1"/>
      <c r="E116" s="1"/>
      <c r="F116" s="1"/>
      <c r="G116" s="1"/>
    </row>
    <row r="117" spans="1:7" x14ac:dyDescent="0.2">
      <c r="A117" s="11" t="s">
        <v>29</v>
      </c>
      <c r="B117" s="22">
        <v>0.72344636092152803</v>
      </c>
      <c r="C117" s="51">
        <f>B117-B72</f>
        <v>3.2440976604641847E-4</v>
      </c>
      <c r="D117" s="50" t="s">
        <v>75</v>
      </c>
      <c r="E117" s="1"/>
      <c r="F117" s="1"/>
      <c r="G117" s="1"/>
    </row>
    <row r="118" spans="1:7" x14ac:dyDescent="0.2">
      <c r="A118" s="11" t="s">
        <v>30</v>
      </c>
      <c r="B118" s="11">
        <v>6368.4571846860226</v>
      </c>
      <c r="C118" s="1"/>
      <c r="D118" s="1"/>
      <c r="E118" s="1"/>
      <c r="F118" s="1"/>
      <c r="G118" s="1"/>
    </row>
    <row r="119" spans="1:7" ht="16" thickBot="1" x14ac:dyDescent="0.25">
      <c r="A119" s="12" t="s">
        <v>31</v>
      </c>
      <c r="B119" s="12">
        <v>1338</v>
      </c>
      <c r="C119" s="1"/>
      <c r="D119" s="1"/>
      <c r="E119" s="1"/>
      <c r="F119" s="1"/>
      <c r="G119" s="1"/>
    </row>
    <row r="120" spans="1:7" x14ac:dyDescent="0.2">
      <c r="A120" s="1"/>
      <c r="B120" s="1"/>
      <c r="C120" s="1"/>
      <c r="D120" s="1"/>
      <c r="E120" s="1"/>
      <c r="F120" s="1"/>
      <c r="G120" s="1"/>
    </row>
    <row r="121" spans="1:7" ht="16" thickBot="1" x14ac:dyDescent="0.25">
      <c r="A121" s="1" t="s">
        <v>32</v>
      </c>
      <c r="B121" s="1"/>
      <c r="C121" s="1"/>
      <c r="D121" s="1"/>
      <c r="E121" s="1"/>
      <c r="F121" s="1"/>
      <c r="G121" s="1"/>
    </row>
    <row r="122" spans="1:7" x14ac:dyDescent="0.2">
      <c r="A122" s="13"/>
      <c r="B122" s="13" t="s">
        <v>37</v>
      </c>
      <c r="C122" s="13" t="s">
        <v>38</v>
      </c>
      <c r="D122" s="13" t="s">
        <v>39</v>
      </c>
      <c r="E122" s="13" t="s">
        <v>40</v>
      </c>
      <c r="F122" s="13" t="s">
        <v>41</v>
      </c>
      <c r="G122" s="1"/>
    </row>
    <row r="123" spans="1:7" x14ac:dyDescent="0.2">
      <c r="A123" s="11" t="s">
        <v>33</v>
      </c>
      <c r="B123" s="11">
        <v>4</v>
      </c>
      <c r="C123" s="11">
        <v>142011410054.37891</v>
      </c>
      <c r="D123" s="11">
        <v>35502852513.594727</v>
      </c>
      <c r="E123" s="11">
        <v>875.37629439186924</v>
      </c>
      <c r="F123" s="11">
        <v>0</v>
      </c>
      <c r="G123" s="1"/>
    </row>
    <row r="124" spans="1:7" x14ac:dyDescent="0.2">
      <c r="A124" s="11" t="s">
        <v>34</v>
      </c>
      <c r="B124" s="11">
        <v>1333</v>
      </c>
      <c r="C124" s="11">
        <v>54062810135.267632</v>
      </c>
      <c r="D124" s="11">
        <v>40557246.913179018</v>
      </c>
      <c r="E124" s="11"/>
      <c r="F124" s="11"/>
      <c r="G124" s="1"/>
    </row>
    <row r="125" spans="1:7" ht="16" thickBot="1" x14ac:dyDescent="0.25">
      <c r="A125" s="12" t="s">
        <v>35</v>
      </c>
      <c r="B125" s="12">
        <v>1337</v>
      </c>
      <c r="C125" s="12">
        <v>196074220189.64655</v>
      </c>
      <c r="D125" s="12"/>
      <c r="E125" s="12"/>
      <c r="F125" s="12"/>
      <c r="G125" s="1"/>
    </row>
    <row r="126" spans="1:7" ht="16" thickBot="1" x14ac:dyDescent="0.25">
      <c r="A126" s="1"/>
      <c r="B126" s="1"/>
      <c r="C126" s="1"/>
      <c r="D126" s="1"/>
      <c r="E126" s="1"/>
      <c r="F126" s="1"/>
      <c r="G126" s="1"/>
    </row>
    <row r="127" spans="1:7" x14ac:dyDescent="0.2">
      <c r="A127" s="13"/>
      <c r="B127" s="13" t="s">
        <v>42</v>
      </c>
      <c r="C127" s="13" t="s">
        <v>30</v>
      </c>
      <c r="D127" s="13" t="s">
        <v>43</v>
      </c>
      <c r="E127" s="13" t="s">
        <v>44</v>
      </c>
      <c r="F127" s="13" t="s">
        <v>45</v>
      </c>
      <c r="G127" s="13" t="s">
        <v>46</v>
      </c>
    </row>
    <row r="128" spans="1:7" x14ac:dyDescent="0.2">
      <c r="A128" s="11" t="s">
        <v>36</v>
      </c>
      <c r="B128" s="11">
        <v>-3112.7928286268693</v>
      </c>
      <c r="C128" s="11">
        <v>567.34059100575723</v>
      </c>
      <c r="D128" s="11">
        <v>-5.4866386752067973</v>
      </c>
      <c r="E128" s="33">
        <v>4.8968874568723775E-8</v>
      </c>
      <c r="F128" s="11">
        <v>-4225.7705225082955</v>
      </c>
      <c r="G128" s="11">
        <v>-1999.8151347454434</v>
      </c>
    </row>
    <row r="129" spans="1:7" x14ac:dyDescent="0.2">
      <c r="A129" s="11" t="s">
        <v>15</v>
      </c>
      <c r="B129" s="11">
        <v>272.30040013337509</v>
      </c>
      <c r="C129" s="11">
        <v>12.421285320889757</v>
      </c>
      <c r="D129" s="11">
        <v>21.922079164821067</v>
      </c>
      <c r="E129" s="33">
        <v>3.2500839935669367E-91</v>
      </c>
      <c r="F129" s="11">
        <v>247.93300299900224</v>
      </c>
      <c r="G129" s="11">
        <v>296.66779726774797</v>
      </c>
    </row>
    <row r="130" spans="1:7" x14ac:dyDescent="0.2">
      <c r="A130" s="11" t="s">
        <v>24</v>
      </c>
      <c r="B130" s="11">
        <v>23791.274620983437</v>
      </c>
      <c r="C130" s="11">
        <v>432.77574887928671</v>
      </c>
      <c r="D130" s="11">
        <v>54.973677898064224</v>
      </c>
      <c r="E130" s="33">
        <v>0</v>
      </c>
      <c r="F130" s="11">
        <v>22942.278863247167</v>
      </c>
      <c r="G130" s="11">
        <v>24640.270378719706</v>
      </c>
    </row>
    <row r="131" spans="1:7" x14ac:dyDescent="0.2">
      <c r="A131" s="11" t="s">
        <v>20</v>
      </c>
      <c r="B131" s="11">
        <v>492.92078393867342</v>
      </c>
      <c r="C131" s="11">
        <v>144.6676947290718</v>
      </c>
      <c r="D131" s="11">
        <v>3.4072623114773264</v>
      </c>
      <c r="E131" s="33">
        <v>6.757306878735534E-4</v>
      </c>
      <c r="F131" s="11">
        <v>209.11962496771139</v>
      </c>
      <c r="G131" s="11">
        <v>776.72194290963546</v>
      </c>
    </row>
    <row r="132" spans="1:7" ht="16" thickBot="1" x14ac:dyDescent="0.25">
      <c r="A132" s="12" t="s">
        <v>59</v>
      </c>
      <c r="B132" s="12">
        <v>560.57205600908753</v>
      </c>
      <c r="C132" s="12">
        <v>350.02670011248074</v>
      </c>
      <c r="D132" s="12">
        <v>1.6015122727179048</v>
      </c>
      <c r="E132" s="37">
        <v>0.10950043896784768</v>
      </c>
      <c r="F132" s="165">
        <v>-126.09115065042158</v>
      </c>
      <c r="G132" s="165">
        <v>1247.2352626685965</v>
      </c>
    </row>
    <row r="133" spans="1:7" x14ac:dyDescent="0.2">
      <c r="E133" s="52" t="s">
        <v>79</v>
      </c>
    </row>
    <row r="135" spans="1:7" x14ac:dyDescent="0.2">
      <c r="A135" s="1" t="s">
        <v>25</v>
      </c>
      <c r="B135" s="1"/>
      <c r="C135" s="1"/>
      <c r="D135" s="1"/>
      <c r="E135" s="1"/>
      <c r="F135" s="1"/>
      <c r="G135" s="1"/>
    </row>
    <row r="136" spans="1:7" ht="16" thickBot="1" x14ac:dyDescent="0.25">
      <c r="A136" s="1"/>
      <c r="B136" s="1"/>
      <c r="C136" s="1"/>
      <c r="D136" s="1"/>
      <c r="E136" s="1"/>
      <c r="F136" s="1"/>
      <c r="G136" s="1"/>
    </row>
    <row r="137" spans="1:7" x14ac:dyDescent="0.2">
      <c r="A137" s="10" t="s">
        <v>26</v>
      </c>
      <c r="B137" s="10"/>
      <c r="C137" s="1"/>
      <c r="D137" s="1"/>
      <c r="E137" s="1"/>
      <c r="F137" s="1"/>
      <c r="G137" s="1"/>
    </row>
    <row r="138" spans="1:7" x14ac:dyDescent="0.2">
      <c r="A138" s="11" t="s">
        <v>27</v>
      </c>
      <c r="B138" s="11">
        <v>0.85156959527024023</v>
      </c>
      <c r="C138" s="1"/>
      <c r="D138" s="1"/>
      <c r="E138" s="1"/>
      <c r="F138" s="1"/>
      <c r="G138" s="1"/>
    </row>
    <row r="139" spans="1:7" x14ac:dyDescent="0.2">
      <c r="A139" s="11" t="s">
        <v>28</v>
      </c>
      <c r="B139" s="11">
        <v>0.72517077558872078</v>
      </c>
      <c r="C139" s="1"/>
      <c r="D139" s="1"/>
      <c r="E139" s="1"/>
      <c r="F139" s="1"/>
      <c r="G139" s="1"/>
    </row>
    <row r="140" spans="1:7" x14ac:dyDescent="0.2">
      <c r="A140" s="11" t="s">
        <v>29</v>
      </c>
      <c r="B140" s="22">
        <v>0.72393187600459785</v>
      </c>
      <c r="C140" s="51">
        <f>B140-B72</f>
        <v>8.0992484911623919E-4</v>
      </c>
      <c r="D140" s="50" t="s">
        <v>76</v>
      </c>
      <c r="E140" s="1"/>
      <c r="F140" s="1"/>
      <c r="G140" s="1"/>
    </row>
    <row r="141" spans="1:7" x14ac:dyDescent="0.2">
      <c r="A141" s="11" t="s">
        <v>30</v>
      </c>
      <c r="B141" s="11">
        <v>6362.864525905884</v>
      </c>
      <c r="C141" s="1"/>
      <c r="D141" s="1"/>
      <c r="E141" s="1"/>
      <c r="F141" s="1"/>
      <c r="G141" s="1"/>
    </row>
    <row r="142" spans="1:7" ht="16" thickBot="1" x14ac:dyDescent="0.25">
      <c r="A142" s="12" t="s">
        <v>31</v>
      </c>
      <c r="B142" s="12">
        <v>1338</v>
      </c>
      <c r="C142" s="1"/>
      <c r="D142" s="1"/>
      <c r="E142" s="1"/>
      <c r="F142" s="1"/>
      <c r="G142" s="1"/>
    </row>
    <row r="143" spans="1:7" x14ac:dyDescent="0.2">
      <c r="A143" s="1"/>
      <c r="B143" s="1"/>
      <c r="C143" s="1"/>
      <c r="D143" s="1"/>
      <c r="E143" s="1"/>
      <c r="F143" s="1"/>
      <c r="G143" s="1"/>
    </row>
    <row r="144" spans="1:7" ht="16" thickBot="1" x14ac:dyDescent="0.25">
      <c r="A144" s="1" t="s">
        <v>32</v>
      </c>
      <c r="B144" s="1"/>
      <c r="C144" s="1"/>
      <c r="D144" s="1"/>
      <c r="E144" s="1"/>
      <c r="F144" s="1"/>
      <c r="G144" s="1"/>
    </row>
    <row r="145" spans="1:18" x14ac:dyDescent="0.2">
      <c r="A145" s="13"/>
      <c r="B145" s="13" t="s">
        <v>37</v>
      </c>
      <c r="C145" s="13" t="s">
        <v>38</v>
      </c>
      <c r="D145" s="13" t="s">
        <v>39</v>
      </c>
      <c r="E145" s="13" t="s">
        <v>40</v>
      </c>
      <c r="F145" s="13" t="s">
        <v>41</v>
      </c>
      <c r="G145" s="1"/>
    </row>
    <row r="146" spans="1:18" x14ac:dyDescent="0.2">
      <c r="A146" s="11" t="s">
        <v>33</v>
      </c>
      <c r="B146" s="11">
        <v>6</v>
      </c>
      <c r="C146" s="11">
        <v>142187294327.87961</v>
      </c>
      <c r="D146" s="11">
        <v>23697882387.979935</v>
      </c>
      <c r="E146" s="11">
        <v>585.33458633943758</v>
      </c>
      <c r="F146" s="11">
        <v>0</v>
      </c>
      <c r="G146" s="1"/>
    </row>
    <row r="147" spans="1:18" x14ac:dyDescent="0.2">
      <c r="A147" s="11" t="s">
        <v>34</v>
      </c>
      <c r="B147" s="11">
        <v>1331</v>
      </c>
      <c r="C147" s="11">
        <v>53886925861.766937</v>
      </c>
      <c r="D147" s="11">
        <v>40486044.97503151</v>
      </c>
      <c r="E147" s="11"/>
      <c r="F147" s="11"/>
      <c r="G147" s="1"/>
    </row>
    <row r="148" spans="1:18" ht="16" thickBot="1" x14ac:dyDescent="0.25">
      <c r="A148" s="12" t="s">
        <v>35</v>
      </c>
      <c r="B148" s="12">
        <v>1337</v>
      </c>
      <c r="C148" s="12">
        <v>196074220189.64655</v>
      </c>
      <c r="D148" s="12"/>
      <c r="E148" s="12"/>
      <c r="F148" s="12"/>
      <c r="G148" s="1"/>
    </row>
    <row r="149" spans="1:18" ht="16" thickBot="1" x14ac:dyDescent="0.25">
      <c r="A149" s="1"/>
      <c r="B149" s="1"/>
      <c r="C149" s="1"/>
      <c r="D149" s="1"/>
      <c r="E149" s="1"/>
      <c r="F149" s="1"/>
      <c r="G149" s="1"/>
    </row>
    <row r="150" spans="1:18" x14ac:dyDescent="0.2">
      <c r="A150" s="13"/>
      <c r="B150" s="13" t="s">
        <v>42</v>
      </c>
      <c r="C150" s="13" t="s">
        <v>30</v>
      </c>
      <c r="D150" s="13" t="s">
        <v>43</v>
      </c>
      <c r="E150" s="13" t="s">
        <v>44</v>
      </c>
      <c r="F150" s="13" t="s">
        <v>45</v>
      </c>
      <c r="G150" s="13" t="s">
        <v>46</v>
      </c>
    </row>
    <row r="151" spans="1:18" x14ac:dyDescent="0.2">
      <c r="A151" s="11" t="s">
        <v>36</v>
      </c>
      <c r="B151" s="11">
        <v>-3123.0678941607857</v>
      </c>
      <c r="C151" s="11">
        <v>567.0050656199378</v>
      </c>
      <c r="D151" s="11">
        <v>-5.5080070417821823</v>
      </c>
      <c r="E151" s="33">
        <v>4.3510833539815885E-8</v>
      </c>
      <c r="F151" s="11">
        <v>-4235.3888916889673</v>
      </c>
      <c r="G151" s="11">
        <v>-2010.7468966326044</v>
      </c>
    </row>
    <row r="152" spans="1:18" x14ac:dyDescent="0.2">
      <c r="A152" s="11" t="s">
        <v>15</v>
      </c>
      <c r="B152" s="11">
        <v>272.40399791539954</v>
      </c>
      <c r="C152" s="11">
        <v>12.417771763525794</v>
      </c>
      <c r="D152" s="11">
        <v>21.936624629832586</v>
      </c>
      <c r="E152" s="33">
        <v>2.6832121268680963E-91</v>
      </c>
      <c r="F152" s="11">
        <v>248.04346021900298</v>
      </c>
      <c r="G152" s="11">
        <v>296.76453561179608</v>
      </c>
    </row>
    <row r="153" spans="1:18" x14ac:dyDescent="0.2">
      <c r="A153" s="11" t="s">
        <v>24</v>
      </c>
      <c r="B153" s="11">
        <v>23817.453106018034</v>
      </c>
      <c r="C153" s="11">
        <v>432.87216542375126</v>
      </c>
      <c r="D153" s="11">
        <v>55.02190948845702</v>
      </c>
      <c r="E153" s="33">
        <v>0</v>
      </c>
      <c r="F153" s="11">
        <v>22968.26704395016</v>
      </c>
      <c r="G153" s="11">
        <v>24666.639168085909</v>
      </c>
    </row>
    <row r="154" spans="1:18" x14ac:dyDescent="0.2">
      <c r="A154" s="11" t="s">
        <v>20</v>
      </c>
      <c r="B154" s="11">
        <v>494.44803136379937</v>
      </c>
      <c r="C154" s="11">
        <v>144.54538207527435</v>
      </c>
      <c r="D154" s="11">
        <v>3.4207113659729895</v>
      </c>
      <c r="E154" s="33">
        <v>6.4349093222980846E-4</v>
      </c>
      <c r="F154" s="11">
        <v>210.88643142946597</v>
      </c>
      <c r="G154" s="11">
        <v>778.00963129813272</v>
      </c>
    </row>
    <row r="155" spans="1:18" x14ac:dyDescent="0.2">
      <c r="A155" s="11" t="s">
        <v>56</v>
      </c>
      <c r="B155" s="11">
        <v>990.87843295796847</v>
      </c>
      <c r="C155" s="11">
        <v>410.68625407993665</v>
      </c>
      <c r="D155" s="11">
        <v>2.4127382475409132</v>
      </c>
      <c r="E155" s="33">
        <v>1.5967660356974396E-2</v>
      </c>
      <c r="F155" s="11">
        <v>185.21553590810458</v>
      </c>
      <c r="G155" s="11">
        <v>1796.5413300078324</v>
      </c>
    </row>
    <row r="156" spans="1:18" x14ac:dyDescent="0.2">
      <c r="A156" s="11" t="s">
        <v>57</v>
      </c>
      <c r="B156" s="11">
        <v>162.10013919586871</v>
      </c>
      <c r="C156" s="11">
        <v>495.71429814591176</v>
      </c>
      <c r="D156" s="11">
        <v>0.32700315444230965</v>
      </c>
      <c r="E156" s="36">
        <v>0.74371691679288077</v>
      </c>
      <c r="F156" s="164">
        <v>-810.36634485533489</v>
      </c>
      <c r="G156" s="164">
        <v>1134.5666232470724</v>
      </c>
    </row>
    <row r="157" spans="1:18" ht="16" thickBot="1" x14ac:dyDescent="0.25">
      <c r="A157" s="12" t="s">
        <v>58</v>
      </c>
      <c r="B157" s="12">
        <v>-305.69080212574573</v>
      </c>
      <c r="C157" s="12">
        <v>714.36913935788243</v>
      </c>
      <c r="D157" s="12">
        <v>-0.42791714434993489</v>
      </c>
      <c r="E157" s="37">
        <v>0.66878067203420732</v>
      </c>
      <c r="F157" s="165">
        <v>-1707.102962042024</v>
      </c>
      <c r="G157" s="165">
        <v>1095.7213577905327</v>
      </c>
    </row>
    <row r="158" spans="1:18" x14ac:dyDescent="0.2">
      <c r="E158" s="52" t="s">
        <v>80</v>
      </c>
    </row>
    <row r="160" spans="1:18" x14ac:dyDescent="0.2">
      <c r="A160" s="53" t="s">
        <v>25</v>
      </c>
      <c r="B160" s="54"/>
      <c r="C160" s="55"/>
      <c r="D160" s="53"/>
      <c r="E160" s="53"/>
      <c r="F160" s="53"/>
      <c r="G160" s="53"/>
      <c r="H160" s="55"/>
      <c r="Q160" s="1"/>
      <c r="R160" s="1"/>
    </row>
    <row r="161" spans="1:18" ht="16" thickBot="1" x14ac:dyDescent="0.25">
      <c r="A161" s="53"/>
      <c r="B161" s="53"/>
      <c r="C161" s="53"/>
      <c r="D161" s="53"/>
      <c r="E161" s="53"/>
      <c r="F161" s="53"/>
      <c r="G161" s="53"/>
      <c r="H161" s="55"/>
      <c r="Q161" s="1"/>
      <c r="R161" s="1"/>
    </row>
    <row r="162" spans="1:18" x14ac:dyDescent="0.2">
      <c r="A162" s="56" t="s">
        <v>26</v>
      </c>
      <c r="B162" s="56"/>
      <c r="C162" s="53"/>
      <c r="D162" s="53"/>
      <c r="E162" s="53"/>
      <c r="F162" s="53"/>
      <c r="G162" s="53"/>
      <c r="H162" s="55"/>
      <c r="Q162" s="1"/>
      <c r="R162" s="1"/>
    </row>
    <row r="163" spans="1:18" x14ac:dyDescent="0.2">
      <c r="A163" s="57" t="s">
        <v>27</v>
      </c>
      <c r="B163" s="57">
        <v>0.85152675965755109</v>
      </c>
      <c r="C163" s="53"/>
      <c r="D163" s="53"/>
      <c r="E163" s="53"/>
      <c r="F163" s="53"/>
      <c r="G163" s="53"/>
      <c r="H163" s="55"/>
      <c r="Q163" s="1"/>
      <c r="R163" s="1"/>
    </row>
    <row r="164" spans="1:18" x14ac:dyDescent="0.2">
      <c r="A164" s="57" t="s">
        <v>28</v>
      </c>
      <c r="B164" s="57">
        <v>0.72509782241288878</v>
      </c>
      <c r="C164" s="53"/>
      <c r="D164" s="53"/>
      <c r="E164" s="53"/>
      <c r="F164" s="53"/>
      <c r="G164" s="53"/>
      <c r="H164" s="55"/>
      <c r="Q164" s="1"/>
      <c r="R164" s="1"/>
    </row>
    <row r="165" spans="1:18" x14ac:dyDescent="0.2">
      <c r="A165" s="57" t="s">
        <v>29</v>
      </c>
      <c r="B165" s="58">
        <v>0.72427290965193725</v>
      </c>
      <c r="C165" s="59">
        <f>B165-B72</f>
        <v>1.1509584964556341E-3</v>
      </c>
      <c r="D165" s="60" t="s">
        <v>74</v>
      </c>
      <c r="E165" s="53"/>
      <c r="F165" s="53"/>
      <c r="G165" s="53"/>
      <c r="H165" s="55"/>
      <c r="Q165" s="1"/>
      <c r="R165" s="1"/>
    </row>
    <row r="166" spans="1:18" x14ac:dyDescent="0.2">
      <c r="A166" s="57" t="s">
        <v>30</v>
      </c>
      <c r="B166" s="57">
        <v>6358.9332110045716</v>
      </c>
      <c r="C166" s="53"/>
      <c r="D166" s="53"/>
      <c r="E166" s="53"/>
      <c r="F166" s="53"/>
      <c r="G166" s="53"/>
      <c r="H166" s="55"/>
      <c r="Q166" s="1"/>
      <c r="R166" s="1"/>
    </row>
    <row r="167" spans="1:18" ht="16" thickBot="1" x14ac:dyDescent="0.25">
      <c r="A167" s="61" t="s">
        <v>31</v>
      </c>
      <c r="B167" s="61">
        <v>1338</v>
      </c>
      <c r="C167" s="53"/>
      <c r="D167" s="53"/>
      <c r="E167" s="53"/>
      <c r="F167" s="53"/>
      <c r="G167" s="53"/>
      <c r="H167" s="55"/>
      <c r="Q167" s="1"/>
      <c r="R167" s="1"/>
    </row>
    <row r="168" spans="1:18" x14ac:dyDescent="0.2">
      <c r="A168" s="53"/>
      <c r="B168" s="53"/>
      <c r="C168" s="53"/>
      <c r="D168" s="53"/>
      <c r="E168" s="53"/>
      <c r="F168" s="53"/>
      <c r="G168" s="53"/>
      <c r="H168" s="55"/>
      <c r="Q168" s="1"/>
      <c r="R168" s="1"/>
    </row>
    <row r="169" spans="1:18" ht="16" thickBot="1" x14ac:dyDescent="0.25">
      <c r="A169" s="53" t="s">
        <v>32</v>
      </c>
      <c r="B169" s="53"/>
      <c r="C169" s="53"/>
      <c r="D169" s="53"/>
      <c r="E169" s="53"/>
      <c r="F169" s="53"/>
      <c r="G169" s="53"/>
      <c r="H169" s="55"/>
      <c r="Q169" s="1"/>
      <c r="R169" s="1"/>
    </row>
    <row r="170" spans="1:18" x14ac:dyDescent="0.2">
      <c r="A170" s="62"/>
      <c r="B170" s="62" t="s">
        <v>37</v>
      </c>
      <c r="C170" s="62" t="s">
        <v>38</v>
      </c>
      <c r="D170" s="62" t="s">
        <v>39</v>
      </c>
      <c r="E170" s="62" t="s">
        <v>40</v>
      </c>
      <c r="F170" s="62" t="s">
        <v>41</v>
      </c>
      <c r="G170" s="53"/>
      <c r="H170" s="55"/>
      <c r="Q170" s="1"/>
      <c r="R170" s="1"/>
    </row>
    <row r="171" spans="1:18" x14ac:dyDescent="0.2">
      <c r="A171" s="57" t="s">
        <v>33</v>
      </c>
      <c r="B171" s="57">
        <v>4</v>
      </c>
      <c r="C171" s="57">
        <v>142172990090.81799</v>
      </c>
      <c r="D171" s="57">
        <v>35543247522.704498</v>
      </c>
      <c r="E171" s="57">
        <v>878.99940058686718</v>
      </c>
      <c r="F171" s="57">
        <v>0</v>
      </c>
      <c r="G171" s="53"/>
      <c r="H171" s="55"/>
      <c r="Q171" s="1"/>
      <c r="R171" s="1"/>
    </row>
    <row r="172" spans="1:18" x14ac:dyDescent="0.2">
      <c r="A172" s="57" t="s">
        <v>34</v>
      </c>
      <c r="B172" s="57">
        <v>1333</v>
      </c>
      <c r="C172" s="57">
        <v>53901230098.828552</v>
      </c>
      <c r="D172" s="57">
        <v>40436031.582016915</v>
      </c>
      <c r="E172" s="57"/>
      <c r="F172" s="57"/>
      <c r="G172" s="53"/>
      <c r="H172" s="55"/>
      <c r="Q172" s="1"/>
      <c r="R172" s="1"/>
    </row>
    <row r="173" spans="1:18" ht="16" thickBot="1" x14ac:dyDescent="0.25">
      <c r="A173" s="61" t="s">
        <v>35</v>
      </c>
      <c r="B173" s="61">
        <v>1337</v>
      </c>
      <c r="C173" s="61">
        <v>196074220189.64655</v>
      </c>
      <c r="D173" s="61"/>
      <c r="E173" s="61"/>
      <c r="F173" s="61"/>
      <c r="G173" s="53"/>
      <c r="H173" s="55"/>
    </row>
    <row r="174" spans="1:18" ht="16" thickBot="1" x14ac:dyDescent="0.25">
      <c r="A174" s="53"/>
      <c r="B174" s="53"/>
      <c r="C174" s="53"/>
      <c r="D174" s="53"/>
      <c r="E174" s="53"/>
      <c r="F174" s="53"/>
      <c r="G174" s="53"/>
      <c r="H174" s="55"/>
    </row>
    <row r="175" spans="1:18" x14ac:dyDescent="0.2">
      <c r="A175" s="62"/>
      <c r="B175" s="62" t="s">
        <v>42</v>
      </c>
      <c r="C175" s="62" t="s">
        <v>30</v>
      </c>
      <c r="D175" s="62" t="s">
        <v>43</v>
      </c>
      <c r="E175" s="62" t="s">
        <v>44</v>
      </c>
      <c r="F175" s="62" t="s">
        <v>45</v>
      </c>
      <c r="G175" s="62" t="s">
        <v>46</v>
      </c>
      <c r="H175" s="55"/>
    </row>
    <row r="176" spans="1:18" x14ac:dyDescent="0.2">
      <c r="A176" s="57" t="s">
        <v>36</v>
      </c>
      <c r="B176" s="57">
        <v>-3107.1546840533283</v>
      </c>
      <c r="C176" s="57">
        <v>551.71043467123627</v>
      </c>
      <c r="D176" s="57">
        <v>-5.631857744189448</v>
      </c>
      <c r="E176" s="58">
        <v>2.1717248287421521E-8</v>
      </c>
      <c r="F176" s="57">
        <v>-4189.4699934200798</v>
      </c>
      <c r="G176" s="57">
        <v>-2024.839374686577</v>
      </c>
      <c r="H176" s="55"/>
    </row>
    <row r="177" spans="1:18" x14ac:dyDescent="0.2">
      <c r="A177" s="57" t="s">
        <v>15</v>
      </c>
      <c r="B177" s="57">
        <v>272.17570211297937</v>
      </c>
      <c r="C177" s="57">
        <v>12.398085524646323</v>
      </c>
      <c r="D177" s="57">
        <v>21.953042796157323</v>
      </c>
      <c r="E177" s="58">
        <v>1.9710529882434234E-91</v>
      </c>
      <c r="F177" s="57">
        <v>247.85381706804782</v>
      </c>
      <c r="G177" s="57">
        <v>296.49758715791091</v>
      </c>
      <c r="H177" s="55"/>
    </row>
    <row r="178" spans="1:18" x14ac:dyDescent="0.2">
      <c r="A178" s="57" t="s">
        <v>24</v>
      </c>
      <c r="B178" s="57">
        <v>23826.575110767099</v>
      </c>
      <c r="C178" s="57">
        <v>430.98734586669445</v>
      </c>
      <c r="D178" s="57">
        <v>55.283699949131972</v>
      </c>
      <c r="E178" s="58">
        <v>0</v>
      </c>
      <c r="F178" s="57">
        <v>22981.087744096516</v>
      </c>
      <c r="G178" s="57">
        <v>24672.062477437681</v>
      </c>
      <c r="H178" s="55"/>
    </row>
    <row r="179" spans="1:18" x14ac:dyDescent="0.2">
      <c r="A179" s="57" t="s">
        <v>20</v>
      </c>
      <c r="B179" s="57">
        <v>494.68665539554564</v>
      </c>
      <c r="C179" s="57">
        <v>144.43248979103498</v>
      </c>
      <c r="D179" s="57">
        <v>3.4250372344287534</v>
      </c>
      <c r="E179" s="58">
        <v>6.3339207640339336E-4</v>
      </c>
      <c r="F179" s="57">
        <v>211.34690858806317</v>
      </c>
      <c r="G179" s="57">
        <v>778.02640220302806</v>
      </c>
      <c r="H179" s="55"/>
    </row>
    <row r="180" spans="1:18" ht="16" thickBot="1" x14ac:dyDescent="0.25">
      <c r="A180" s="61" t="s">
        <v>56</v>
      </c>
      <c r="B180" s="61">
        <v>981.85516610259026</v>
      </c>
      <c r="C180" s="61">
        <v>383.10273003332247</v>
      </c>
      <c r="D180" s="61">
        <v>2.5629030782870901</v>
      </c>
      <c r="E180" s="63">
        <v>1.0489090731741074E-2</v>
      </c>
      <c r="F180" s="61">
        <v>230.30521576977696</v>
      </c>
      <c r="G180" s="61">
        <v>1733.4051164354037</v>
      </c>
      <c r="H180" s="55"/>
    </row>
    <row r="181" spans="1:18" x14ac:dyDescent="0.2">
      <c r="A181" s="1"/>
      <c r="B181" s="1"/>
      <c r="C181" s="1"/>
      <c r="D181" s="1"/>
      <c r="E181" s="1"/>
      <c r="F181" s="1"/>
      <c r="G181" s="1"/>
    </row>
    <row r="182" spans="1:18" x14ac:dyDescent="0.2">
      <c r="A182" s="1"/>
      <c r="B182" s="1"/>
      <c r="C182" s="1"/>
      <c r="D182" s="1"/>
      <c r="E182" s="1"/>
      <c r="F182" s="1"/>
      <c r="G182" s="1"/>
      <c r="J182" s="1"/>
      <c r="K182" s="1"/>
      <c r="L182" s="1"/>
      <c r="M182" s="1"/>
      <c r="N182" s="1"/>
      <c r="O182" s="1"/>
      <c r="P182" s="1"/>
    </row>
    <row r="183" spans="1:18" x14ac:dyDescent="0.2">
      <c r="A183" s="1" t="s">
        <v>25</v>
      </c>
      <c r="B183" s="1"/>
      <c r="C183" s="1"/>
      <c r="D183" s="1"/>
      <c r="E183" s="1"/>
      <c r="F183" s="1"/>
      <c r="G183" s="1"/>
    </row>
    <row r="184" spans="1:18" ht="16" thickBot="1" x14ac:dyDescent="0.25">
      <c r="A184" s="1"/>
      <c r="B184" s="1"/>
      <c r="C184" s="1"/>
      <c r="D184" s="1"/>
      <c r="E184" s="1"/>
      <c r="F184" s="1"/>
      <c r="G184" s="1"/>
      <c r="Q184" s="1"/>
      <c r="R184" s="1"/>
    </row>
    <row r="185" spans="1:18" x14ac:dyDescent="0.2">
      <c r="A185" s="10" t="s">
        <v>26</v>
      </c>
      <c r="B185" s="10"/>
      <c r="C185" s="1"/>
      <c r="D185" s="1"/>
      <c r="E185" s="1"/>
      <c r="F185" s="1"/>
      <c r="G185" s="1"/>
    </row>
    <row r="186" spans="1:18" x14ac:dyDescent="0.2">
      <c r="A186" s="11" t="s">
        <v>27</v>
      </c>
      <c r="B186" s="11">
        <v>0.85205905387178682</v>
      </c>
      <c r="C186" s="1"/>
      <c r="D186" s="1"/>
      <c r="E186" s="1"/>
      <c r="F186" s="1"/>
      <c r="G186" s="1"/>
    </row>
    <row r="187" spans="1:18" x14ac:dyDescent="0.2">
      <c r="A187" s="11" t="s">
        <v>28</v>
      </c>
      <c r="B187" s="11">
        <v>0.72600463128488457</v>
      </c>
      <c r="C187" s="1"/>
      <c r="D187" s="1"/>
      <c r="E187" s="1"/>
      <c r="F187" s="1"/>
      <c r="G187" s="1"/>
    </row>
    <row r="188" spans="1:18" x14ac:dyDescent="0.2">
      <c r="A188" s="11" t="s">
        <v>29</v>
      </c>
      <c r="B188" s="22">
        <v>0.72456255039691031</v>
      </c>
      <c r="C188" s="51">
        <f>B188-B165</f>
        <v>2.8964074497306314E-4</v>
      </c>
      <c r="D188" s="50" t="s">
        <v>81</v>
      </c>
      <c r="E188" s="1"/>
      <c r="F188" s="1"/>
      <c r="G188" s="1"/>
    </row>
    <row r="189" spans="1:18" x14ac:dyDescent="0.2">
      <c r="A189" s="11" t="s">
        <v>30</v>
      </c>
      <c r="B189" s="11">
        <v>6355.5924255723939</v>
      </c>
      <c r="C189" s="1"/>
      <c r="D189" s="52"/>
      <c r="E189" s="1"/>
      <c r="F189" s="1"/>
      <c r="G189" s="1"/>
    </row>
    <row r="190" spans="1:18" ht="16" thickBot="1" x14ac:dyDescent="0.25">
      <c r="A190" s="12" t="s">
        <v>31</v>
      </c>
      <c r="B190" s="12">
        <v>1338</v>
      </c>
      <c r="C190" s="1"/>
      <c r="D190" s="1"/>
      <c r="E190" s="1"/>
      <c r="F190" s="1"/>
      <c r="G190" s="1"/>
    </row>
    <row r="191" spans="1:18" x14ac:dyDescent="0.2">
      <c r="A191" s="1"/>
      <c r="B191" s="1"/>
      <c r="C191" s="1"/>
      <c r="D191" s="1"/>
      <c r="E191" s="1"/>
      <c r="F191" s="1"/>
      <c r="G191" s="1"/>
    </row>
    <row r="192" spans="1:18" ht="16" thickBot="1" x14ac:dyDescent="0.25">
      <c r="A192" s="1" t="s">
        <v>32</v>
      </c>
      <c r="B192" s="1"/>
      <c r="C192" s="1"/>
      <c r="D192" s="1"/>
      <c r="E192" s="1"/>
      <c r="F192" s="1"/>
      <c r="G192" s="1"/>
    </row>
    <row r="193" spans="1:7" x14ac:dyDescent="0.2">
      <c r="A193" s="13"/>
      <c r="B193" s="13" t="s">
        <v>37</v>
      </c>
      <c r="C193" s="13" t="s">
        <v>38</v>
      </c>
      <c r="D193" s="13" t="s">
        <v>39</v>
      </c>
      <c r="E193" s="13" t="s">
        <v>40</v>
      </c>
      <c r="F193" s="13" t="s">
        <v>41</v>
      </c>
      <c r="G193" s="1"/>
    </row>
    <row r="194" spans="1:7" x14ac:dyDescent="0.2">
      <c r="A194" s="11" t="s">
        <v>33</v>
      </c>
      <c r="B194" s="11">
        <v>7</v>
      </c>
      <c r="C194" s="11">
        <v>142350791933.25562</v>
      </c>
      <c r="D194" s="11">
        <v>20335827419.036518</v>
      </c>
      <c r="E194" s="11">
        <v>503.44237784380596</v>
      </c>
      <c r="F194" s="11">
        <v>0</v>
      </c>
      <c r="G194" s="1"/>
    </row>
    <row r="195" spans="1:7" x14ac:dyDescent="0.2">
      <c r="A195" s="11" t="s">
        <v>34</v>
      </c>
      <c r="B195" s="11">
        <v>1330</v>
      </c>
      <c r="C195" s="11">
        <v>53723428256.390945</v>
      </c>
      <c r="D195" s="11">
        <v>40393555.079993188</v>
      </c>
      <c r="E195" s="11"/>
      <c r="F195" s="11"/>
      <c r="G195" s="1"/>
    </row>
    <row r="196" spans="1:7" ht="16" thickBot="1" x14ac:dyDescent="0.25">
      <c r="A196" s="12" t="s">
        <v>35</v>
      </c>
      <c r="B196" s="12">
        <v>1337</v>
      </c>
      <c r="C196" s="12">
        <v>196074220189.64655</v>
      </c>
      <c r="D196" s="12"/>
      <c r="E196" s="12"/>
      <c r="F196" s="12"/>
      <c r="G196" s="1"/>
    </row>
    <row r="197" spans="1:7" ht="16" thickBot="1" x14ac:dyDescent="0.25">
      <c r="A197" s="1"/>
      <c r="B197" s="1"/>
      <c r="C197" s="1"/>
      <c r="D197" s="1"/>
      <c r="E197" s="1"/>
      <c r="F197" s="1"/>
      <c r="G197" s="1"/>
    </row>
    <row r="198" spans="1:7" x14ac:dyDescent="0.2">
      <c r="A198" s="13"/>
      <c r="B198" s="13" t="s">
        <v>42</v>
      </c>
      <c r="C198" s="13" t="s">
        <v>30</v>
      </c>
      <c r="D198" s="13" t="s">
        <v>43</v>
      </c>
      <c r="E198" s="13" t="s">
        <v>44</v>
      </c>
      <c r="F198" s="13" t="s">
        <v>45</v>
      </c>
      <c r="G198" s="13" t="s">
        <v>46</v>
      </c>
    </row>
    <row r="199" spans="1:7" x14ac:dyDescent="0.2">
      <c r="A199" s="11" t="s">
        <v>36</v>
      </c>
      <c r="B199" s="11">
        <v>-3352.5894133461711</v>
      </c>
      <c r="C199" s="11">
        <v>629.73524541370932</v>
      </c>
      <c r="D199" s="11">
        <v>-5.3238078029818103</v>
      </c>
      <c r="E199" s="33">
        <v>1.1916384513332005E-7</v>
      </c>
      <c r="F199" s="11">
        <v>-4587.972054849437</v>
      </c>
      <c r="G199" s="11">
        <v>-2117.2067718429053</v>
      </c>
    </row>
    <row r="200" spans="1:7" x14ac:dyDescent="0.2">
      <c r="A200" s="11" t="s">
        <v>15</v>
      </c>
      <c r="B200" s="11">
        <v>272.37168211859023</v>
      </c>
      <c r="C200" s="11">
        <v>12.392063351156647</v>
      </c>
      <c r="D200" s="11">
        <v>21.979526282293229</v>
      </c>
      <c r="E200" s="33">
        <v>1.3714245088426069E-91</v>
      </c>
      <c r="F200" s="11">
        <v>248.06156120996872</v>
      </c>
      <c r="G200" s="11">
        <v>296.68180302721174</v>
      </c>
    </row>
    <row r="201" spans="1:7" x14ac:dyDescent="0.2">
      <c r="A201" s="11" t="s">
        <v>24</v>
      </c>
      <c r="B201" s="11">
        <v>23759.870066024523</v>
      </c>
      <c r="C201" s="11">
        <v>431.97457619519594</v>
      </c>
      <c r="D201" s="11">
        <v>55.00293622671019</v>
      </c>
      <c r="E201" s="33">
        <v>0</v>
      </c>
      <c r="F201" s="11">
        <v>22912.444267819934</v>
      </c>
      <c r="G201" s="11">
        <v>24607.295864229112</v>
      </c>
    </row>
    <row r="202" spans="1:7" x14ac:dyDescent="0.2">
      <c r="A202" s="11" t="s">
        <v>20</v>
      </c>
      <c r="B202" s="11">
        <v>505.35354497720692</v>
      </c>
      <c r="C202" s="11">
        <v>144.47616349877092</v>
      </c>
      <c r="D202" s="11">
        <v>3.4978333639203125</v>
      </c>
      <c r="E202" s="33">
        <v>4.845165066632696E-4</v>
      </c>
      <c r="F202" s="11">
        <v>221.92754048207439</v>
      </c>
      <c r="G202" s="11">
        <v>788.77954947233945</v>
      </c>
    </row>
    <row r="203" spans="1:7" x14ac:dyDescent="0.2">
      <c r="A203" s="11" t="s">
        <v>56</v>
      </c>
      <c r="B203" s="11">
        <v>1022.9076404926871</v>
      </c>
      <c r="C203" s="11">
        <v>384.22669825410281</v>
      </c>
      <c r="D203" s="11">
        <v>2.6622502942682078</v>
      </c>
      <c r="E203" s="33">
        <v>7.8555942736601488E-3</v>
      </c>
      <c r="F203" s="11">
        <v>269.15120573351169</v>
      </c>
      <c r="G203" s="11">
        <v>1776.6640752518624</v>
      </c>
    </row>
    <row r="204" spans="1:7" x14ac:dyDescent="0.2">
      <c r="A204" s="11" t="s">
        <v>50</v>
      </c>
      <c r="B204" s="11">
        <v>280.32128699138639</v>
      </c>
      <c r="C204" s="11">
        <v>499.9377565431526</v>
      </c>
      <c r="D204" s="11">
        <v>0.56071237533584883</v>
      </c>
      <c r="E204" s="36">
        <v>0.57508807276013796</v>
      </c>
      <c r="F204" s="164">
        <v>-700.43122886906883</v>
      </c>
      <c r="G204" s="164">
        <v>1261.0738028518417</v>
      </c>
    </row>
    <row r="205" spans="1:7" x14ac:dyDescent="0.2">
      <c r="A205" s="11" t="s">
        <v>51</v>
      </c>
      <c r="B205" s="11">
        <v>-194.57978995961608</v>
      </c>
      <c r="C205" s="11">
        <v>499.03428535495476</v>
      </c>
      <c r="D205" s="11">
        <v>-0.389912668668075</v>
      </c>
      <c r="E205" s="36">
        <v>0.69666355671439284</v>
      </c>
      <c r="F205" s="164">
        <v>-1173.5599218998022</v>
      </c>
      <c r="G205" s="164">
        <v>784.40034198057015</v>
      </c>
    </row>
    <row r="206" spans="1:7" ht="16" thickBot="1" x14ac:dyDescent="0.25">
      <c r="A206" s="12" t="s">
        <v>52</v>
      </c>
      <c r="B206" s="12">
        <v>761.55457119707069</v>
      </c>
      <c r="C206" s="12">
        <v>486.33360835415112</v>
      </c>
      <c r="D206" s="12">
        <v>1.5659098160505946</v>
      </c>
      <c r="E206" s="37">
        <v>0.11760761397010373</v>
      </c>
      <c r="F206" s="165">
        <v>-192.5100172406635</v>
      </c>
      <c r="G206" s="165">
        <v>1715.6191596348049</v>
      </c>
    </row>
    <row r="207" spans="1:7" x14ac:dyDescent="0.2">
      <c r="E207" s="52" t="s">
        <v>82</v>
      </c>
    </row>
    <row r="228" spans="1:7" x14ac:dyDescent="0.2">
      <c r="A228" s="1"/>
      <c r="B228" s="1"/>
      <c r="C228" s="1"/>
      <c r="D228" s="1"/>
      <c r="E228" s="1"/>
      <c r="F228" s="1"/>
      <c r="G228" s="1"/>
    </row>
    <row r="229" spans="1:7" x14ac:dyDescent="0.2">
      <c r="A229" s="1"/>
      <c r="B229" s="1"/>
      <c r="C229" s="1"/>
      <c r="D229" s="1"/>
      <c r="E229" s="1"/>
      <c r="F229" s="1"/>
      <c r="G229" s="1"/>
    </row>
    <row r="231" spans="1:7" x14ac:dyDescent="0.2">
      <c r="A231" s="1"/>
      <c r="B231" s="1"/>
      <c r="C231" s="1"/>
      <c r="D231" s="1"/>
      <c r="E231" s="1"/>
      <c r="F231" s="1"/>
      <c r="G231" s="1"/>
    </row>
    <row r="232" spans="1:7" x14ac:dyDescent="0.2">
      <c r="A232" s="1"/>
      <c r="B232" s="1"/>
      <c r="C232" s="1"/>
      <c r="D232" s="1"/>
      <c r="E232" s="1"/>
      <c r="F232" s="1"/>
      <c r="G232" s="1"/>
    </row>
    <row r="233" spans="1:7" x14ac:dyDescent="0.2">
      <c r="A233" s="1"/>
      <c r="B233" s="1"/>
      <c r="C233" s="1"/>
      <c r="D233" s="1"/>
      <c r="E233" s="1"/>
      <c r="F233" s="1"/>
      <c r="G233" s="1"/>
    </row>
    <row r="234" spans="1:7" x14ac:dyDescent="0.2">
      <c r="A234" s="1"/>
      <c r="B234" s="1"/>
      <c r="C234" s="1"/>
      <c r="D234" s="1"/>
      <c r="E234" s="1"/>
      <c r="F234" s="1"/>
      <c r="G234" s="1"/>
    </row>
    <row r="235" spans="1:7" x14ac:dyDescent="0.2">
      <c r="A235" s="1"/>
      <c r="B235" s="1"/>
      <c r="C235" s="1"/>
      <c r="D235" s="1"/>
      <c r="E235" s="1"/>
      <c r="F235" s="1"/>
      <c r="G235" s="1"/>
    </row>
  </sheetData>
  <mergeCells count="1">
    <mergeCell ref="A2:H2"/>
  </mergeCell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E06B7-E450-BE43-B765-49D9C6CBBE78}">
  <dimension ref="A2:K1347"/>
  <sheetViews>
    <sheetView showGridLines="0" workbookViewId="0">
      <pane ySplit="9" topLeftCell="A10" activePane="bottomLeft" state="frozen"/>
      <selection pane="bottomLeft" activeCell="F10" sqref="F10"/>
    </sheetView>
  </sheetViews>
  <sheetFormatPr baseColWidth="10" defaultColWidth="8.83203125" defaultRowHeight="15" x14ac:dyDescent="0.2"/>
  <cols>
    <col min="1" max="1" width="6" bestFit="1" customWidth="1"/>
    <col min="2" max="2" width="10.33203125" bestFit="1" customWidth="1"/>
    <col min="3" max="4" width="6.5" customWidth="1"/>
    <col min="5" max="6" width="12.6640625" customWidth="1"/>
    <col min="7" max="7" width="9.33203125" customWidth="1"/>
    <col min="8" max="8" width="31.6640625" bestFit="1" customWidth="1"/>
    <col min="9" max="9" width="13.1640625" customWidth="1"/>
    <col min="10" max="10" width="9.33203125" customWidth="1"/>
    <col min="12" max="12" width="11.5" bestFit="1" customWidth="1"/>
  </cols>
  <sheetData>
    <row r="2" spans="1:11" x14ac:dyDescent="0.2">
      <c r="C2" s="79" t="s">
        <v>105</v>
      </c>
    </row>
    <row r="3" spans="1:11" x14ac:dyDescent="0.2">
      <c r="D3" t="s">
        <v>15</v>
      </c>
      <c r="F3" t="s">
        <v>55</v>
      </c>
    </row>
    <row r="4" spans="1:11" x14ac:dyDescent="0.2">
      <c r="C4">
        <v>0</v>
      </c>
      <c r="D4">
        <f>MIN(DummyData!$B$1:$B$1339)</f>
        <v>18</v>
      </c>
      <c r="F4" s="1">
        <f>MIN(DummyData!$R$1:$R$1339)</f>
        <v>15.952796984154816</v>
      </c>
    </row>
    <row r="5" spans="1:11" x14ac:dyDescent="0.2">
      <c r="C5">
        <v>1</v>
      </c>
      <c r="D5">
        <f>_xlfn.QUARTILE.INC(DummyData!$B$1:$B$1339,$C5)</f>
        <v>27</v>
      </c>
      <c r="F5" s="1">
        <f>_xlfn.QUARTILE.INC(DummyData!$R$1:$R$1339,$C5)</f>
        <v>26.291734631121109</v>
      </c>
    </row>
    <row r="6" spans="1:11" x14ac:dyDescent="0.2">
      <c r="C6">
        <v>2</v>
      </c>
      <c r="D6">
        <f>_xlfn.QUARTILE.INC(DummyData!$B$1:$B$1339,$C6)</f>
        <v>39</v>
      </c>
      <c r="F6" s="1">
        <f>_xlfn.QUARTILE.INC(DummyData!$R$1:$R$1339,$C6)</f>
        <v>30.381168021383068</v>
      </c>
    </row>
    <row r="7" spans="1:11" x14ac:dyDescent="0.2">
      <c r="C7">
        <v>3</v>
      </c>
      <c r="D7">
        <f>_xlfn.QUARTILE.INC(DummyData!$B$1:$B$1339,$C7)</f>
        <v>51</v>
      </c>
      <c r="F7" s="1">
        <f>_xlfn.QUARTILE.INC(DummyData!$R$1:$R$1339,$C7)</f>
        <v>34.674695311817388</v>
      </c>
    </row>
    <row r="9" spans="1:11" x14ac:dyDescent="0.2">
      <c r="A9" s="4" t="s">
        <v>9</v>
      </c>
      <c r="B9" s="4" t="s">
        <v>16</v>
      </c>
      <c r="C9" s="4" t="s">
        <v>15</v>
      </c>
      <c r="D9" s="4" t="s">
        <v>83</v>
      </c>
      <c r="E9" s="4" t="s">
        <v>55</v>
      </c>
      <c r="F9" s="4" t="s">
        <v>84</v>
      </c>
      <c r="G9" s="4" t="s">
        <v>8</v>
      </c>
      <c r="H9" s="4" t="s">
        <v>12</v>
      </c>
      <c r="I9" s="4" t="s">
        <v>13</v>
      </c>
      <c r="J9" s="4" t="s">
        <v>14</v>
      </c>
    </row>
    <row r="10" spans="1:11" x14ac:dyDescent="0.2">
      <c r="A10">
        <v>10002</v>
      </c>
      <c r="B10" t="s">
        <v>3</v>
      </c>
      <c r="C10">
        <v>24</v>
      </c>
      <c r="D10">
        <f>_xlfn.XLOOKUP(CleanTable6[[#This Row],[Age]],$D$4:$D$7,$C$4:$C$7,,-1)</f>
        <v>0</v>
      </c>
      <c r="E10" s="3">
        <v>30.096316598857143</v>
      </c>
      <c r="F10" s="65">
        <f>_xlfn.XLOOKUP(CleanTable6[[#This Row],[BMI]],$F$4:$F$7,$C$4:$C$7,,-1)</f>
        <v>1</v>
      </c>
      <c r="G10" t="s">
        <v>7</v>
      </c>
      <c r="H10" s="2">
        <v>17128.429999999997</v>
      </c>
      <c r="I10">
        <v>4</v>
      </c>
      <c r="J10" t="s">
        <v>5</v>
      </c>
      <c r="K10" s="1"/>
    </row>
    <row r="11" spans="1:11" x14ac:dyDescent="0.2">
      <c r="A11">
        <v>10003</v>
      </c>
      <c r="B11" t="s">
        <v>2</v>
      </c>
      <c r="C11">
        <v>42</v>
      </c>
      <c r="D11">
        <f>_xlfn.XLOOKUP(CleanTable6[[#This Row],[Age]],$D$4:$D$7,$C$4:$C$7,,-1)</f>
        <v>2</v>
      </c>
      <c r="E11" s="3">
        <v>32.209590718576301</v>
      </c>
      <c r="F11" s="66">
        <f>_xlfn.XLOOKUP(CleanTable6[[#This Row],[BMI]],$F$4:$F$7,$C$4:$C$7,,-1)</f>
        <v>2</v>
      </c>
      <c r="G11" t="s">
        <v>7</v>
      </c>
      <c r="H11" s="2">
        <v>6940.91</v>
      </c>
      <c r="I11">
        <v>1</v>
      </c>
      <c r="J11" t="s">
        <v>5</v>
      </c>
      <c r="K11" s="1"/>
    </row>
    <row r="12" spans="1:11" x14ac:dyDescent="0.2">
      <c r="A12">
        <v>10004</v>
      </c>
      <c r="B12" t="s">
        <v>2</v>
      </c>
      <c r="C12">
        <v>28</v>
      </c>
      <c r="D12">
        <f>_xlfn.XLOOKUP(CleanTable6[[#This Row],[Age]],$D$4:$D$7,$C$4:$C$7,,-1)</f>
        <v>1</v>
      </c>
      <c r="E12" s="3">
        <v>31.348412660633624</v>
      </c>
      <c r="F12" s="66">
        <f>_xlfn.XLOOKUP(CleanTable6[[#This Row],[BMI]],$F$4:$F$7,$C$4:$C$7,,-1)</f>
        <v>2</v>
      </c>
      <c r="G12" t="s">
        <v>6</v>
      </c>
      <c r="H12" s="2">
        <v>4133.6500000000005</v>
      </c>
      <c r="I12">
        <v>1</v>
      </c>
      <c r="J12" t="s">
        <v>5</v>
      </c>
      <c r="K12" s="1"/>
    </row>
    <row r="13" spans="1:11" x14ac:dyDescent="0.2">
      <c r="A13">
        <v>10005</v>
      </c>
      <c r="B13" t="s">
        <v>3</v>
      </c>
      <c r="C13">
        <v>28</v>
      </c>
      <c r="D13">
        <f>_xlfn.XLOOKUP(CleanTable6[[#This Row],[Age]],$D$4:$D$7,$C$4:$C$7,,-1)</f>
        <v>1</v>
      </c>
      <c r="E13" s="3">
        <v>28.782700150403297</v>
      </c>
      <c r="F13" s="66">
        <f>_xlfn.XLOOKUP(CleanTable6[[#This Row],[BMI]],$F$4:$F$7,$C$4:$C$7,,-1)</f>
        <v>1</v>
      </c>
      <c r="G13" t="s">
        <v>6</v>
      </c>
      <c r="H13" s="2">
        <v>23288.929999999997</v>
      </c>
      <c r="I13">
        <v>1</v>
      </c>
      <c r="J13" t="s">
        <v>5</v>
      </c>
      <c r="K13" s="1"/>
    </row>
    <row r="14" spans="1:11" x14ac:dyDescent="0.2">
      <c r="A14">
        <v>10006</v>
      </c>
      <c r="B14" t="s">
        <v>2</v>
      </c>
      <c r="C14">
        <v>25</v>
      </c>
      <c r="D14">
        <f>_xlfn.XLOOKUP(CleanTable6[[#This Row],[Age]],$D$4:$D$7,$C$4:$C$7,,-1)</f>
        <v>0</v>
      </c>
      <c r="E14" s="3">
        <v>30.285407385163602</v>
      </c>
      <c r="F14" s="66">
        <f>_xlfn.XLOOKUP(CleanTable6[[#This Row],[BMI]],$F$4:$F$7,$C$4:$C$7,,-1)</f>
        <v>1</v>
      </c>
      <c r="G14" t="s">
        <v>6</v>
      </c>
      <c r="H14" s="2">
        <v>3021.8100000000004</v>
      </c>
      <c r="I14">
        <v>0</v>
      </c>
      <c r="J14" t="s">
        <v>5</v>
      </c>
      <c r="K14" s="1"/>
    </row>
    <row r="15" spans="1:11" x14ac:dyDescent="0.2">
      <c r="A15">
        <v>10007</v>
      </c>
      <c r="B15" t="s">
        <v>0</v>
      </c>
      <c r="C15">
        <v>48</v>
      </c>
      <c r="D15">
        <f>_xlfn.XLOOKUP(CleanTable6[[#This Row],[Age]],$D$4:$D$7,$C$4:$C$7,,-1)</f>
        <v>2</v>
      </c>
      <c r="E15" s="3">
        <v>35.528280874349299</v>
      </c>
      <c r="F15" s="66">
        <f>_xlfn.XLOOKUP(CleanTable6[[#This Row],[BMI]],$F$4:$F$7,$C$4:$C$7,,-1)</f>
        <v>3</v>
      </c>
      <c r="G15" t="s">
        <v>6</v>
      </c>
      <c r="H15" s="2">
        <v>8277.5300000000007</v>
      </c>
      <c r="I15">
        <v>0</v>
      </c>
      <c r="J15" t="s">
        <v>5</v>
      </c>
      <c r="K15" s="1"/>
    </row>
    <row r="16" spans="1:11" x14ac:dyDescent="0.2">
      <c r="A16">
        <v>10008</v>
      </c>
      <c r="B16" t="s">
        <v>1</v>
      </c>
      <c r="C16">
        <v>59</v>
      </c>
      <c r="D16">
        <f>_xlfn.XLOOKUP(CleanTable6[[#This Row],[Age]],$D$4:$D$7,$C$4:$C$7,,-1)</f>
        <v>3</v>
      </c>
      <c r="E16" s="3">
        <v>26.886904102139699</v>
      </c>
      <c r="F16" s="66">
        <f>_xlfn.XLOOKUP(CleanTable6[[#This Row],[BMI]],$F$4:$F$7,$C$4:$C$7,,-1)</f>
        <v>1</v>
      </c>
      <c r="G16" t="s">
        <v>6</v>
      </c>
      <c r="H16" s="2">
        <v>28287.899999999998</v>
      </c>
      <c r="I16">
        <v>1</v>
      </c>
      <c r="J16" t="s">
        <v>5</v>
      </c>
      <c r="K16" s="1"/>
    </row>
    <row r="17" spans="1:11" x14ac:dyDescent="0.2">
      <c r="A17">
        <v>10009</v>
      </c>
      <c r="B17" t="s">
        <v>1</v>
      </c>
      <c r="C17">
        <v>40</v>
      </c>
      <c r="D17">
        <f>_xlfn.XLOOKUP(CleanTable6[[#This Row],[Age]],$D$4:$D$7,$C$4:$C$7,,-1)</f>
        <v>2</v>
      </c>
      <c r="E17" s="3">
        <v>28.027533086521903</v>
      </c>
      <c r="F17" s="66">
        <f>_xlfn.XLOOKUP(CleanTable6[[#This Row],[BMI]],$F$4:$F$7,$C$4:$C$7,,-1)</f>
        <v>1</v>
      </c>
      <c r="G17" t="s">
        <v>6</v>
      </c>
      <c r="H17" s="2">
        <v>19444.269999999997</v>
      </c>
      <c r="I17">
        <v>2</v>
      </c>
      <c r="J17" t="s">
        <v>4</v>
      </c>
      <c r="K17" s="1"/>
    </row>
    <row r="18" spans="1:11" x14ac:dyDescent="0.2">
      <c r="A18">
        <v>10010</v>
      </c>
      <c r="B18" t="s">
        <v>1</v>
      </c>
      <c r="C18">
        <v>35</v>
      </c>
      <c r="D18">
        <f>_xlfn.XLOOKUP(CleanTable6[[#This Row],[Age]],$D$4:$D$7,$C$4:$C$7,,-1)</f>
        <v>1</v>
      </c>
      <c r="E18" s="3">
        <v>25.829384534456896</v>
      </c>
      <c r="F18" s="66">
        <f>_xlfn.XLOOKUP(CleanTable6[[#This Row],[BMI]],$F$4:$F$7,$C$4:$C$7,,-1)</f>
        <v>0</v>
      </c>
      <c r="G18" t="s">
        <v>6</v>
      </c>
      <c r="H18" s="2">
        <v>5836.5300000000007</v>
      </c>
      <c r="I18">
        <v>2</v>
      </c>
      <c r="J18" t="s">
        <v>5</v>
      </c>
      <c r="K18" s="1"/>
    </row>
    <row r="19" spans="1:11" x14ac:dyDescent="0.2">
      <c r="A19">
        <v>10011</v>
      </c>
      <c r="B19" t="s">
        <v>0</v>
      </c>
      <c r="C19">
        <v>49</v>
      </c>
      <c r="D19">
        <f>_xlfn.XLOOKUP(CleanTable6[[#This Row],[Age]],$D$4:$D$7,$C$4:$C$7,,-1)</f>
        <v>2</v>
      </c>
      <c r="E19" s="3">
        <v>38.360954720000002</v>
      </c>
      <c r="F19" s="66">
        <f>_xlfn.XLOOKUP(CleanTable6[[#This Row],[BMI]],$F$4:$F$7,$C$4:$C$7,,-1)</f>
        <v>3</v>
      </c>
      <c r="G19" t="s">
        <v>7</v>
      </c>
      <c r="H19" s="2">
        <v>23306.55</v>
      </c>
      <c r="I19">
        <v>2</v>
      </c>
      <c r="J19" t="s">
        <v>4</v>
      </c>
      <c r="K19" s="1"/>
    </row>
    <row r="20" spans="1:11" x14ac:dyDescent="0.2">
      <c r="A20">
        <v>10012</v>
      </c>
      <c r="B20" t="s">
        <v>2</v>
      </c>
      <c r="C20">
        <v>55</v>
      </c>
      <c r="D20">
        <f>_xlfn.XLOOKUP(CleanTable6[[#This Row],[Age]],$D$4:$D$7,$C$4:$C$7,,-1)</f>
        <v>3</v>
      </c>
      <c r="E20" s="3">
        <v>27.6020048350099</v>
      </c>
      <c r="F20" s="66">
        <f>_xlfn.XLOOKUP(CleanTable6[[#This Row],[BMI]],$F$4:$F$7,$C$4:$C$7,,-1)</f>
        <v>1</v>
      </c>
      <c r="G20" t="s">
        <v>6</v>
      </c>
      <c r="H20" s="2">
        <v>12268.64</v>
      </c>
      <c r="I20">
        <v>2</v>
      </c>
      <c r="J20" t="s">
        <v>5</v>
      </c>
      <c r="K20" s="1"/>
    </row>
    <row r="21" spans="1:11" x14ac:dyDescent="0.2">
      <c r="A21">
        <v>10013</v>
      </c>
      <c r="B21" t="s">
        <v>1</v>
      </c>
      <c r="C21">
        <v>42</v>
      </c>
      <c r="D21">
        <f>_xlfn.XLOOKUP(CleanTable6[[#This Row],[Age]],$D$4:$D$7,$C$4:$C$7,,-1)</f>
        <v>2</v>
      </c>
      <c r="E21" s="3">
        <v>32.269349362982169</v>
      </c>
      <c r="F21" s="66">
        <f>_xlfn.XLOOKUP(CleanTable6[[#This Row],[BMI]],$F$4:$F$7,$C$4:$C$7,,-1)</f>
        <v>2</v>
      </c>
      <c r="G21" t="s">
        <v>7</v>
      </c>
      <c r="H21" s="2">
        <v>38245.599999999999</v>
      </c>
      <c r="I21">
        <v>1</v>
      </c>
      <c r="J21" t="s">
        <v>4</v>
      </c>
      <c r="K21" s="1"/>
    </row>
    <row r="22" spans="1:11" x14ac:dyDescent="0.2">
      <c r="A22">
        <v>10014</v>
      </c>
      <c r="B22" t="s">
        <v>0</v>
      </c>
      <c r="C22">
        <v>40</v>
      </c>
      <c r="D22">
        <f>_xlfn.XLOOKUP(CleanTable6[[#This Row],[Age]],$D$4:$D$7,$C$4:$C$7,,-1)</f>
        <v>2</v>
      </c>
      <c r="E22" s="3">
        <v>36.191447034745778</v>
      </c>
      <c r="F22" s="66">
        <f>_xlfn.XLOOKUP(CleanTable6[[#This Row],[BMI]],$F$4:$F$7,$C$4:$C$7,,-1)</f>
        <v>3</v>
      </c>
      <c r="G22" t="s">
        <v>7</v>
      </c>
      <c r="H22" s="2">
        <v>7196.87</v>
      </c>
      <c r="I22">
        <v>3</v>
      </c>
      <c r="J22" t="s">
        <v>5</v>
      </c>
      <c r="K22" s="1"/>
    </row>
    <row r="23" spans="1:11" x14ac:dyDescent="0.2">
      <c r="A23">
        <v>10015</v>
      </c>
      <c r="B23" t="s">
        <v>1</v>
      </c>
      <c r="C23">
        <v>58</v>
      </c>
      <c r="D23">
        <f>_xlfn.XLOOKUP(CleanTable6[[#This Row],[Age]],$D$4:$D$7,$C$4:$C$7,,-1)</f>
        <v>3</v>
      </c>
      <c r="E23" s="3">
        <v>26.128042944091408</v>
      </c>
      <c r="F23" s="66">
        <f>_xlfn.XLOOKUP(CleanTable6[[#This Row],[BMI]],$F$4:$F$7,$C$4:$C$7,,-1)</f>
        <v>0</v>
      </c>
      <c r="G23" t="s">
        <v>7</v>
      </c>
      <c r="H23" s="2">
        <v>11363.29</v>
      </c>
      <c r="I23">
        <v>0</v>
      </c>
      <c r="J23" t="s">
        <v>5</v>
      </c>
      <c r="K23" s="1"/>
    </row>
    <row r="24" spans="1:11" x14ac:dyDescent="0.2">
      <c r="A24">
        <v>10016</v>
      </c>
      <c r="B24" t="s">
        <v>0</v>
      </c>
      <c r="C24">
        <v>53</v>
      </c>
      <c r="D24">
        <f>_xlfn.XLOOKUP(CleanTable6[[#This Row],[Age]],$D$4:$D$7,$C$4:$C$7,,-1)</f>
        <v>3</v>
      </c>
      <c r="E24" s="3">
        <v>37.516317846201289</v>
      </c>
      <c r="F24" s="66">
        <f>_xlfn.XLOOKUP(CleanTable6[[#This Row],[BMI]],$F$4:$F$7,$C$4:$C$7,,-1)</f>
        <v>3</v>
      </c>
      <c r="G24" t="s">
        <v>7</v>
      </c>
      <c r="H24" s="2">
        <v>10085.85</v>
      </c>
      <c r="I24">
        <v>1</v>
      </c>
      <c r="J24" t="s">
        <v>5</v>
      </c>
      <c r="K24" s="1"/>
    </row>
    <row r="25" spans="1:11" x14ac:dyDescent="0.2">
      <c r="A25">
        <v>10017</v>
      </c>
      <c r="B25" t="s">
        <v>2</v>
      </c>
      <c r="C25">
        <v>47</v>
      </c>
      <c r="D25">
        <f>_xlfn.XLOOKUP(CleanTable6[[#This Row],[Age]],$D$4:$D$7,$C$4:$C$7,,-1)</f>
        <v>2</v>
      </c>
      <c r="E25" s="3">
        <v>36.080898617213691</v>
      </c>
      <c r="F25" s="66">
        <f>_xlfn.XLOOKUP(CleanTable6[[#This Row],[BMI]],$F$4:$F$7,$C$4:$C$7,,-1)</f>
        <v>3</v>
      </c>
      <c r="G25" t="s">
        <v>6</v>
      </c>
      <c r="H25" s="2">
        <v>24535.699999999997</v>
      </c>
      <c r="I25">
        <v>2</v>
      </c>
      <c r="J25" t="s">
        <v>4</v>
      </c>
      <c r="K25" s="1"/>
    </row>
    <row r="26" spans="1:11" x14ac:dyDescent="0.2">
      <c r="A26">
        <v>10018</v>
      </c>
      <c r="B26" t="s">
        <v>1</v>
      </c>
      <c r="C26">
        <v>45</v>
      </c>
      <c r="D26">
        <f>_xlfn.XLOOKUP(CleanTable6[[#This Row],[Age]],$D$4:$D$7,$C$4:$C$7,,-1)</f>
        <v>2</v>
      </c>
      <c r="E26" s="3">
        <v>46.690376995272899</v>
      </c>
      <c r="F26" s="66">
        <f>_xlfn.XLOOKUP(CleanTable6[[#This Row],[BMI]],$F$4:$F$7,$C$4:$C$7,,-1)</f>
        <v>3</v>
      </c>
      <c r="G26" t="s">
        <v>7</v>
      </c>
      <c r="H26" s="2">
        <v>9788.8700000000008</v>
      </c>
      <c r="I26">
        <v>5</v>
      </c>
      <c r="J26" t="s">
        <v>5</v>
      </c>
      <c r="K26" s="1"/>
    </row>
    <row r="27" spans="1:11" x14ac:dyDescent="0.2">
      <c r="A27">
        <v>10019</v>
      </c>
      <c r="B27" t="s">
        <v>3</v>
      </c>
      <c r="C27">
        <v>29</v>
      </c>
      <c r="D27">
        <f>_xlfn.XLOOKUP(CleanTable6[[#This Row],[Age]],$D$4:$D$7,$C$4:$C$7,,-1)</f>
        <v>1</v>
      </c>
      <c r="E27" s="3">
        <v>25.605045679689717</v>
      </c>
      <c r="F27" s="66">
        <f>_xlfn.XLOOKUP(CleanTable6[[#This Row],[BMI]],$F$4:$F$7,$C$4:$C$7,,-1)</f>
        <v>0</v>
      </c>
      <c r="G27" t="s">
        <v>6</v>
      </c>
      <c r="H27" s="2">
        <v>16115.31</v>
      </c>
      <c r="I27">
        <v>0</v>
      </c>
      <c r="J27" t="s">
        <v>4</v>
      </c>
      <c r="K27" s="1"/>
    </row>
    <row r="28" spans="1:11" x14ac:dyDescent="0.2">
      <c r="A28">
        <v>10020</v>
      </c>
      <c r="B28" t="s">
        <v>3</v>
      </c>
      <c r="C28">
        <v>40</v>
      </c>
      <c r="D28">
        <f>_xlfn.XLOOKUP(CleanTable6[[#This Row],[Age]],$D$4:$D$7,$C$4:$C$7,,-1)</f>
        <v>2</v>
      </c>
      <c r="E28" s="3">
        <v>30.394661664447657</v>
      </c>
      <c r="F28" s="66">
        <f>_xlfn.XLOOKUP(CleanTable6[[#This Row],[BMI]],$F$4:$F$7,$C$4:$C$7,,-1)</f>
        <v>2</v>
      </c>
      <c r="G28" t="s">
        <v>7</v>
      </c>
      <c r="H28" s="2">
        <v>39125.340000000004</v>
      </c>
      <c r="I28">
        <v>1</v>
      </c>
      <c r="J28" t="s">
        <v>4</v>
      </c>
      <c r="K28" s="1"/>
    </row>
    <row r="29" spans="1:11" x14ac:dyDescent="0.2">
      <c r="A29">
        <v>10021</v>
      </c>
      <c r="B29" t="s">
        <v>3</v>
      </c>
      <c r="C29">
        <v>18</v>
      </c>
      <c r="D29">
        <f>_xlfn.XLOOKUP(CleanTable6[[#This Row],[Age]],$D$4:$D$7,$C$4:$C$7,,-1)</f>
        <v>0</v>
      </c>
      <c r="E29" s="3">
        <v>22.599070967527325</v>
      </c>
      <c r="F29" s="66">
        <f>_xlfn.XLOOKUP(CleanTable6[[#This Row],[BMI]],$F$4:$F$7,$C$4:$C$7,,-1)</f>
        <v>0</v>
      </c>
      <c r="G29" t="s">
        <v>7</v>
      </c>
      <c r="H29" s="2">
        <v>3481.8700000000003</v>
      </c>
      <c r="I29">
        <v>3</v>
      </c>
      <c r="J29" t="s">
        <v>5</v>
      </c>
      <c r="K29" s="1"/>
    </row>
    <row r="30" spans="1:11" x14ac:dyDescent="0.2">
      <c r="A30">
        <v>10022</v>
      </c>
      <c r="B30" t="s">
        <v>3</v>
      </c>
      <c r="C30">
        <v>33</v>
      </c>
      <c r="D30">
        <f>_xlfn.XLOOKUP(CleanTable6[[#This Row],[Age]],$D$4:$D$7,$C$4:$C$7,,-1)</f>
        <v>1</v>
      </c>
      <c r="E30" s="3">
        <v>23.303149415842853</v>
      </c>
      <c r="F30" s="66">
        <f>_xlfn.XLOOKUP(CleanTable6[[#This Row],[BMI]],$F$4:$F$7,$C$4:$C$7,,-1)</f>
        <v>0</v>
      </c>
      <c r="G30" t="s">
        <v>6</v>
      </c>
      <c r="H30" s="2">
        <v>16776.309999999998</v>
      </c>
      <c r="I30">
        <v>2</v>
      </c>
      <c r="J30" t="s">
        <v>4</v>
      </c>
      <c r="K30" s="1"/>
    </row>
    <row r="31" spans="1:11" x14ac:dyDescent="0.2">
      <c r="A31">
        <v>10023</v>
      </c>
      <c r="B31" t="s">
        <v>1</v>
      </c>
      <c r="C31">
        <v>51</v>
      </c>
      <c r="D31">
        <f>_xlfn.XLOOKUP(CleanTable6[[#This Row],[Age]],$D$4:$D$7,$C$4:$C$7,,-1)</f>
        <v>3</v>
      </c>
      <c r="E31" s="3">
        <v>35.992485056770242</v>
      </c>
      <c r="F31" s="66">
        <f>_xlfn.XLOOKUP(CleanTable6[[#This Row],[BMI]],$F$4:$F$7,$C$4:$C$7,,-1)</f>
        <v>3</v>
      </c>
      <c r="G31" t="s">
        <v>6</v>
      </c>
      <c r="H31" s="2">
        <v>9855.14</v>
      </c>
      <c r="I31">
        <v>1</v>
      </c>
      <c r="J31" t="s">
        <v>5</v>
      </c>
      <c r="K31" s="1"/>
    </row>
    <row r="32" spans="1:11" x14ac:dyDescent="0.2">
      <c r="A32">
        <v>10024</v>
      </c>
      <c r="B32" t="s">
        <v>1</v>
      </c>
      <c r="C32">
        <v>40</v>
      </c>
      <c r="D32">
        <f>_xlfn.XLOOKUP(CleanTable6[[#This Row],[Age]],$D$4:$D$7,$C$4:$C$7,,-1)</f>
        <v>2</v>
      </c>
      <c r="E32" s="3">
        <v>22.206321197046833</v>
      </c>
      <c r="F32" s="66">
        <f>_xlfn.XLOOKUP(CleanTable6[[#This Row],[BMI]],$F$4:$F$7,$C$4:$C$7,,-1)</f>
        <v>0</v>
      </c>
      <c r="G32" t="s">
        <v>6</v>
      </c>
      <c r="H32" s="2">
        <v>6500.24</v>
      </c>
      <c r="I32">
        <v>1</v>
      </c>
      <c r="J32" t="s">
        <v>5</v>
      </c>
      <c r="K32" s="1"/>
    </row>
    <row r="33" spans="1:11" x14ac:dyDescent="0.2">
      <c r="A33">
        <v>10025</v>
      </c>
      <c r="B33" t="s">
        <v>3</v>
      </c>
      <c r="C33">
        <v>53</v>
      </c>
      <c r="D33">
        <f>_xlfn.XLOOKUP(CleanTable6[[#This Row],[Age]],$D$4:$D$7,$C$4:$C$7,,-1)</f>
        <v>3</v>
      </c>
      <c r="E33" s="3">
        <v>26.856283948092603</v>
      </c>
      <c r="F33" s="66">
        <f>_xlfn.XLOOKUP(CleanTable6[[#This Row],[BMI]],$F$4:$F$7,$C$4:$C$7,,-1)</f>
        <v>1</v>
      </c>
      <c r="G33" t="s">
        <v>6</v>
      </c>
      <c r="H33" s="2">
        <v>29186.489999999998</v>
      </c>
      <c r="I33">
        <v>2</v>
      </c>
      <c r="J33" t="s">
        <v>5</v>
      </c>
      <c r="K33" s="1"/>
    </row>
    <row r="34" spans="1:11" x14ac:dyDescent="0.2">
      <c r="A34">
        <v>10026</v>
      </c>
      <c r="B34" t="s">
        <v>2</v>
      </c>
      <c r="C34">
        <v>42</v>
      </c>
      <c r="D34">
        <f>_xlfn.XLOOKUP(CleanTable6[[#This Row],[Age]],$D$4:$D$7,$C$4:$C$7,,-1)</f>
        <v>2</v>
      </c>
      <c r="E34" s="3">
        <v>29.578073719468733</v>
      </c>
      <c r="F34" s="66">
        <f>_xlfn.XLOOKUP(CleanTable6[[#This Row],[BMI]],$F$4:$F$7,$C$4:$C$7,,-1)</f>
        <v>1</v>
      </c>
      <c r="G34" t="s">
        <v>6</v>
      </c>
      <c r="H34" s="2">
        <v>8017.0700000000006</v>
      </c>
      <c r="I34">
        <v>2</v>
      </c>
      <c r="J34" t="s">
        <v>5</v>
      </c>
      <c r="K34" s="1"/>
    </row>
    <row r="35" spans="1:11" x14ac:dyDescent="0.2">
      <c r="A35">
        <v>10027</v>
      </c>
      <c r="B35" t="s">
        <v>3</v>
      </c>
      <c r="C35">
        <v>21</v>
      </c>
      <c r="D35">
        <f>_xlfn.XLOOKUP(CleanTable6[[#This Row],[Age]],$D$4:$D$7,$C$4:$C$7,,-1)</f>
        <v>0</v>
      </c>
      <c r="E35" s="3">
        <v>23.448232800298772</v>
      </c>
      <c r="F35" s="66">
        <f>_xlfn.XLOOKUP(CleanTable6[[#This Row],[BMI]],$F$4:$F$7,$C$4:$C$7,,-1)</f>
        <v>0</v>
      </c>
      <c r="G35" t="s">
        <v>6</v>
      </c>
      <c r="H35" s="2">
        <v>2585.86</v>
      </c>
      <c r="I35">
        <v>0</v>
      </c>
      <c r="J35" t="s">
        <v>5</v>
      </c>
      <c r="K35" s="1"/>
    </row>
    <row r="36" spans="1:11" x14ac:dyDescent="0.2">
      <c r="A36">
        <v>10028</v>
      </c>
      <c r="B36" t="s">
        <v>2</v>
      </c>
      <c r="C36">
        <v>57</v>
      </c>
      <c r="D36">
        <f>_xlfn.XLOOKUP(CleanTable6[[#This Row],[Age]],$D$4:$D$7,$C$4:$C$7,,-1)</f>
        <v>3</v>
      </c>
      <c r="E36" s="3">
        <v>28.987231562300178</v>
      </c>
      <c r="F36" s="66">
        <f>_xlfn.XLOOKUP(CleanTable6[[#This Row],[BMI]],$F$4:$F$7,$C$4:$C$7,,-1)</f>
        <v>1</v>
      </c>
      <c r="G36" t="s">
        <v>7</v>
      </c>
      <c r="H36" s="2">
        <v>11945.14</v>
      </c>
      <c r="I36">
        <v>1</v>
      </c>
      <c r="J36" t="s">
        <v>5</v>
      </c>
      <c r="K36" s="1"/>
    </row>
    <row r="37" spans="1:11" x14ac:dyDescent="0.2">
      <c r="A37">
        <v>10029</v>
      </c>
      <c r="B37" t="s">
        <v>0</v>
      </c>
      <c r="C37">
        <v>53</v>
      </c>
      <c r="D37">
        <f>_xlfn.XLOOKUP(CleanTable6[[#This Row],[Age]],$D$4:$D$7,$C$4:$C$7,,-1)</f>
        <v>3</v>
      </c>
      <c r="E37" s="3">
        <v>32.296577386319406</v>
      </c>
      <c r="F37" s="66">
        <f>_xlfn.XLOOKUP(CleanTable6[[#This Row],[BMI]],$F$4:$F$7,$C$4:$C$7,,-1)</f>
        <v>2</v>
      </c>
      <c r="G37" t="s">
        <v>6</v>
      </c>
      <c r="H37" s="2">
        <v>11741.73</v>
      </c>
      <c r="I37">
        <v>3</v>
      </c>
      <c r="J37" t="s">
        <v>5</v>
      </c>
      <c r="K37" s="1"/>
    </row>
    <row r="38" spans="1:11" x14ac:dyDescent="0.2">
      <c r="A38">
        <v>10030</v>
      </c>
      <c r="B38" t="s">
        <v>2</v>
      </c>
      <c r="C38">
        <v>19</v>
      </c>
      <c r="D38">
        <f>_xlfn.XLOOKUP(CleanTable6[[#This Row],[Age]],$D$4:$D$7,$C$4:$C$7,,-1)</f>
        <v>0</v>
      </c>
      <c r="E38" s="3">
        <v>20.601044965935014</v>
      </c>
      <c r="F38" s="66">
        <f>_xlfn.XLOOKUP(CleanTable6[[#This Row],[BMI]],$F$4:$F$7,$C$4:$C$7,,-1)</f>
        <v>0</v>
      </c>
      <c r="G38" t="s">
        <v>7</v>
      </c>
      <c r="H38" s="2">
        <v>1639.57</v>
      </c>
      <c r="I38">
        <v>0</v>
      </c>
      <c r="J38" t="s">
        <v>5</v>
      </c>
      <c r="K38" s="1"/>
    </row>
    <row r="39" spans="1:11" x14ac:dyDescent="0.2">
      <c r="A39">
        <v>10031</v>
      </c>
      <c r="B39" t="s">
        <v>3</v>
      </c>
      <c r="C39">
        <v>24</v>
      </c>
      <c r="D39">
        <f>_xlfn.XLOOKUP(CleanTable6[[#This Row],[Age]],$D$4:$D$7,$C$4:$C$7,,-1)</f>
        <v>0</v>
      </c>
      <c r="E39" s="3">
        <v>28.892322146498191</v>
      </c>
      <c r="F39" s="66">
        <f>_xlfn.XLOOKUP(CleanTable6[[#This Row],[BMI]],$F$4:$F$7,$C$4:$C$7,,-1)</f>
        <v>1</v>
      </c>
      <c r="G39" t="s">
        <v>7</v>
      </c>
      <c r="H39" s="2">
        <v>35147.53</v>
      </c>
      <c r="I39">
        <v>0</v>
      </c>
      <c r="J39" t="s">
        <v>4</v>
      </c>
      <c r="K39" s="1"/>
    </row>
    <row r="40" spans="1:11" x14ac:dyDescent="0.2">
      <c r="A40">
        <v>10032</v>
      </c>
      <c r="B40" t="s">
        <v>0</v>
      </c>
      <c r="C40">
        <v>52</v>
      </c>
      <c r="D40">
        <f>_xlfn.XLOOKUP(CleanTable6[[#This Row],[Age]],$D$4:$D$7,$C$4:$C$7,,-1)</f>
        <v>3</v>
      </c>
      <c r="E40" s="3">
        <v>38.806669070059655</v>
      </c>
      <c r="F40" s="66">
        <f>_xlfn.XLOOKUP(CleanTable6[[#This Row],[BMI]],$F$4:$F$7,$C$4:$C$7,,-1)</f>
        <v>3</v>
      </c>
      <c r="G40" t="s">
        <v>7</v>
      </c>
      <c r="H40" s="2">
        <v>9144.57</v>
      </c>
      <c r="I40">
        <v>0</v>
      </c>
      <c r="J40" t="s">
        <v>5</v>
      </c>
      <c r="K40" s="1"/>
    </row>
    <row r="41" spans="1:11" x14ac:dyDescent="0.2">
      <c r="A41">
        <v>10033</v>
      </c>
      <c r="B41" t="s">
        <v>0</v>
      </c>
      <c r="C41">
        <v>38</v>
      </c>
      <c r="D41">
        <f>_xlfn.XLOOKUP(CleanTable6[[#This Row],[Age]],$D$4:$D$7,$C$4:$C$7,,-1)</f>
        <v>1</v>
      </c>
      <c r="E41" s="3">
        <v>36.161111481516386</v>
      </c>
      <c r="F41" s="66">
        <f>_xlfn.XLOOKUP(CleanTable6[[#This Row],[BMI]],$F$4:$F$7,$C$4:$C$7,,-1)</f>
        <v>3</v>
      </c>
      <c r="G41" t="s">
        <v>7</v>
      </c>
      <c r="H41" s="2">
        <v>15820.7</v>
      </c>
      <c r="I41">
        <v>0</v>
      </c>
      <c r="J41" t="s">
        <v>4</v>
      </c>
      <c r="K41" s="1"/>
    </row>
    <row r="42" spans="1:11" x14ac:dyDescent="0.2">
      <c r="A42">
        <v>10034</v>
      </c>
      <c r="B42" t="s">
        <v>2</v>
      </c>
      <c r="C42">
        <v>54</v>
      </c>
      <c r="D42">
        <f>_xlfn.XLOOKUP(CleanTable6[[#This Row],[Age]],$D$4:$D$7,$C$4:$C$7,,-1)</f>
        <v>3</v>
      </c>
      <c r="E42" s="3">
        <v>29.449092642940141</v>
      </c>
      <c r="F42" s="66">
        <f>_xlfn.XLOOKUP(CleanTable6[[#This Row],[BMI]],$F$4:$F$7,$C$4:$C$7,,-1)</f>
        <v>1</v>
      </c>
      <c r="G42" t="s">
        <v>6</v>
      </c>
      <c r="H42" s="2">
        <v>12479.710000000001</v>
      </c>
      <c r="I42">
        <v>3</v>
      </c>
      <c r="J42" t="s">
        <v>5</v>
      </c>
      <c r="K42" s="1"/>
    </row>
    <row r="43" spans="1:11" x14ac:dyDescent="0.2">
      <c r="A43">
        <v>10035</v>
      </c>
      <c r="B43" t="s">
        <v>3</v>
      </c>
      <c r="C43">
        <v>44</v>
      </c>
      <c r="D43">
        <f>_xlfn.XLOOKUP(CleanTable6[[#This Row],[Age]],$D$4:$D$7,$C$4:$C$7,,-1)</f>
        <v>2</v>
      </c>
      <c r="E43" s="3">
        <v>23.70319122517661</v>
      </c>
      <c r="F43" s="66">
        <f>_xlfn.XLOOKUP(CleanTable6[[#This Row],[BMI]],$F$4:$F$7,$C$4:$C$7,,-1)</f>
        <v>0</v>
      </c>
      <c r="G43" t="s">
        <v>6</v>
      </c>
      <c r="H43" s="2">
        <v>19594.809999999998</v>
      </c>
      <c r="I43">
        <v>1</v>
      </c>
      <c r="J43" t="s">
        <v>4</v>
      </c>
      <c r="K43" s="1"/>
    </row>
    <row r="44" spans="1:11" x14ac:dyDescent="0.2">
      <c r="A44">
        <v>10036</v>
      </c>
      <c r="B44" t="s">
        <v>0</v>
      </c>
      <c r="C44">
        <v>21</v>
      </c>
      <c r="D44">
        <f>_xlfn.XLOOKUP(CleanTable6[[#This Row],[Age]],$D$4:$D$7,$C$4:$C$7,,-1)</f>
        <v>0</v>
      </c>
      <c r="E44" s="3">
        <v>35.305469212644603</v>
      </c>
      <c r="F44" s="66">
        <f>_xlfn.XLOOKUP(CleanTable6[[#This Row],[BMI]],$F$4:$F$7,$C$4:$C$7,,-1)</f>
        <v>3</v>
      </c>
      <c r="G44" t="s">
        <v>6</v>
      </c>
      <c r="H44" s="2">
        <v>2020.18</v>
      </c>
      <c r="I44">
        <v>0</v>
      </c>
      <c r="J44" t="s">
        <v>5</v>
      </c>
      <c r="K44" s="1"/>
    </row>
    <row r="45" spans="1:11" x14ac:dyDescent="0.2">
      <c r="A45">
        <v>10037</v>
      </c>
      <c r="B45" t="s">
        <v>1</v>
      </c>
      <c r="C45">
        <v>62</v>
      </c>
      <c r="D45">
        <f>_xlfn.XLOOKUP(CleanTable6[[#This Row],[Age]],$D$4:$D$7,$C$4:$C$7,,-1)</f>
        <v>3</v>
      </c>
      <c r="E45" s="3">
        <v>36.063281822330808</v>
      </c>
      <c r="F45" s="66">
        <f>_xlfn.XLOOKUP(CleanTable6[[#This Row],[BMI]],$F$4:$F$7,$C$4:$C$7,,-1)</f>
        <v>3</v>
      </c>
      <c r="G45" t="s">
        <v>7</v>
      </c>
      <c r="H45" s="2">
        <v>27000.989999999998</v>
      </c>
      <c r="I45">
        <v>1</v>
      </c>
      <c r="J45" t="s">
        <v>5</v>
      </c>
      <c r="K45" s="1"/>
    </row>
    <row r="46" spans="1:11" x14ac:dyDescent="0.2">
      <c r="A46">
        <v>10038</v>
      </c>
      <c r="B46" t="s">
        <v>0</v>
      </c>
      <c r="C46">
        <v>60</v>
      </c>
      <c r="D46">
        <f>_xlfn.XLOOKUP(CleanTable6[[#This Row],[Age]],$D$4:$D$7,$C$4:$C$7,,-1)</f>
        <v>3</v>
      </c>
      <c r="E46" s="3">
        <v>39.367544125719476</v>
      </c>
      <c r="F46" s="66">
        <f>_xlfn.XLOOKUP(CleanTable6[[#This Row],[BMI]],$F$4:$F$7,$C$4:$C$7,,-1)</f>
        <v>3</v>
      </c>
      <c r="G46" t="s">
        <v>7</v>
      </c>
      <c r="H46" s="2">
        <v>48173.37</v>
      </c>
      <c r="I46">
        <v>0</v>
      </c>
      <c r="J46" t="s">
        <v>4</v>
      </c>
      <c r="K46" s="1"/>
    </row>
    <row r="47" spans="1:11" x14ac:dyDescent="0.2">
      <c r="A47">
        <v>10039</v>
      </c>
      <c r="B47" t="s">
        <v>2</v>
      </c>
      <c r="C47">
        <v>27</v>
      </c>
      <c r="D47">
        <f>_xlfn.XLOOKUP(CleanTable6[[#This Row],[Age]],$D$4:$D$7,$C$4:$C$7,,-1)</f>
        <v>1</v>
      </c>
      <c r="E47" s="3">
        <v>25.206332264957606</v>
      </c>
      <c r="F47" s="66">
        <f>_xlfn.XLOOKUP(CleanTable6[[#This Row],[BMI]],$F$4:$F$7,$C$4:$C$7,,-1)</f>
        <v>0</v>
      </c>
      <c r="G47" t="s">
        <v>6</v>
      </c>
      <c r="H47" s="2">
        <v>3956.0800000000004</v>
      </c>
      <c r="I47">
        <v>1</v>
      </c>
      <c r="J47" t="s">
        <v>5</v>
      </c>
      <c r="K47" s="1"/>
    </row>
    <row r="48" spans="1:11" x14ac:dyDescent="0.2">
      <c r="A48">
        <v>10040</v>
      </c>
      <c r="B48" t="s">
        <v>3</v>
      </c>
      <c r="C48">
        <v>18</v>
      </c>
      <c r="D48">
        <f>_xlfn.XLOOKUP(CleanTable6[[#This Row],[Age]],$D$4:$D$7,$C$4:$C$7,,-1)</f>
        <v>0</v>
      </c>
      <c r="E48" s="3">
        <v>33.797384181640354</v>
      </c>
      <c r="F48" s="66">
        <f>_xlfn.XLOOKUP(CleanTable6[[#This Row],[BMI]],$F$4:$F$7,$C$4:$C$7,,-1)</f>
        <v>2</v>
      </c>
      <c r="G48" t="s">
        <v>6</v>
      </c>
      <c r="H48" s="2">
        <v>3393.36</v>
      </c>
      <c r="I48">
        <v>2</v>
      </c>
      <c r="J48" t="s">
        <v>5</v>
      </c>
      <c r="K48" s="1"/>
    </row>
    <row r="49" spans="1:11" x14ac:dyDescent="0.2">
      <c r="A49">
        <v>10041</v>
      </c>
      <c r="B49" t="s">
        <v>2</v>
      </c>
      <c r="C49">
        <v>37</v>
      </c>
      <c r="D49">
        <f>_xlfn.XLOOKUP(CleanTable6[[#This Row],[Age]],$D$4:$D$7,$C$4:$C$7,,-1)</f>
        <v>1</v>
      </c>
      <c r="E49" s="3">
        <v>29.882376854334947</v>
      </c>
      <c r="F49" s="66">
        <f>_xlfn.XLOOKUP(CleanTable6[[#This Row],[BMI]],$F$4:$F$7,$C$4:$C$7,,-1)</f>
        <v>1</v>
      </c>
      <c r="G49" t="s">
        <v>6</v>
      </c>
      <c r="H49" s="2">
        <v>6112.3600000000006</v>
      </c>
      <c r="I49">
        <v>1</v>
      </c>
      <c r="J49" t="s">
        <v>5</v>
      </c>
      <c r="K49" s="1"/>
    </row>
    <row r="50" spans="1:11" x14ac:dyDescent="0.2">
      <c r="A50">
        <v>10042</v>
      </c>
      <c r="B50" t="s">
        <v>1</v>
      </c>
      <c r="C50">
        <v>51</v>
      </c>
      <c r="D50">
        <f>_xlfn.XLOOKUP(CleanTable6[[#This Row],[Age]],$D$4:$D$7,$C$4:$C$7,,-1)</f>
        <v>3</v>
      </c>
      <c r="E50" s="3">
        <v>27.055614839838434</v>
      </c>
      <c r="F50" s="66">
        <f>_xlfn.XLOOKUP(CleanTable6[[#This Row],[BMI]],$F$4:$F$7,$C$4:$C$7,,-1)</f>
        <v>1</v>
      </c>
      <c r="G50" t="s">
        <v>6</v>
      </c>
      <c r="H50" s="2">
        <v>44400.41</v>
      </c>
      <c r="I50">
        <v>0</v>
      </c>
      <c r="J50" t="s">
        <v>4</v>
      </c>
      <c r="K50" s="1"/>
    </row>
    <row r="51" spans="1:11" x14ac:dyDescent="0.2">
      <c r="A51">
        <v>10043</v>
      </c>
      <c r="B51" t="s">
        <v>3</v>
      </c>
      <c r="C51">
        <v>18</v>
      </c>
      <c r="D51">
        <f>_xlfn.XLOOKUP(CleanTable6[[#This Row],[Age]],$D$4:$D$7,$C$4:$C$7,,-1)</f>
        <v>0</v>
      </c>
      <c r="E51" s="3">
        <v>30.481495059899064</v>
      </c>
      <c r="F51" s="66">
        <f>_xlfn.XLOOKUP(CleanTable6[[#This Row],[BMI]],$F$4:$F$7,$C$4:$C$7,,-1)</f>
        <v>2</v>
      </c>
      <c r="G51" t="s">
        <v>7</v>
      </c>
      <c r="H51" s="2">
        <v>34617.85</v>
      </c>
      <c r="I51">
        <v>0</v>
      </c>
      <c r="J51" t="s">
        <v>4</v>
      </c>
      <c r="K51" s="1"/>
    </row>
    <row r="52" spans="1:11" x14ac:dyDescent="0.2">
      <c r="A52">
        <v>10044</v>
      </c>
      <c r="B52" t="s">
        <v>1</v>
      </c>
      <c r="C52">
        <v>27</v>
      </c>
      <c r="D52">
        <f>_xlfn.XLOOKUP(CleanTable6[[#This Row],[Age]],$D$4:$D$7,$C$4:$C$7,,-1)</f>
        <v>1</v>
      </c>
      <c r="E52" s="3">
        <v>26.681087689469589</v>
      </c>
      <c r="F52" s="66">
        <f>_xlfn.XLOOKUP(CleanTable6[[#This Row],[BMI]],$F$4:$F$7,$C$4:$C$7,,-1)</f>
        <v>1</v>
      </c>
      <c r="G52" t="s">
        <v>7</v>
      </c>
      <c r="H52" s="2">
        <v>2497.0400000000004</v>
      </c>
      <c r="I52">
        <v>0</v>
      </c>
      <c r="J52" t="s">
        <v>5</v>
      </c>
      <c r="K52" s="1"/>
    </row>
    <row r="53" spans="1:11" x14ac:dyDescent="0.2">
      <c r="A53">
        <v>10045</v>
      </c>
      <c r="B53" t="s">
        <v>0</v>
      </c>
      <c r="C53">
        <v>52</v>
      </c>
      <c r="D53">
        <f>_xlfn.XLOOKUP(CleanTable6[[#This Row],[Age]],$D$4:$D$7,$C$4:$C$7,,-1)</f>
        <v>3</v>
      </c>
      <c r="E53" s="3">
        <v>25.28529338595893</v>
      </c>
      <c r="F53" s="66">
        <f>_xlfn.XLOOKUP(CleanTable6[[#This Row],[BMI]],$F$4:$F$7,$C$4:$C$7,,-1)</f>
        <v>0</v>
      </c>
      <c r="G53" t="s">
        <v>7</v>
      </c>
      <c r="H53" s="2">
        <v>9724.5300000000007</v>
      </c>
      <c r="I53">
        <v>1</v>
      </c>
      <c r="J53" t="s">
        <v>5</v>
      </c>
      <c r="K53" s="1"/>
    </row>
    <row r="54" spans="1:11" x14ac:dyDescent="0.2">
      <c r="A54">
        <v>10046</v>
      </c>
      <c r="B54" t="s">
        <v>3</v>
      </c>
      <c r="C54">
        <v>26</v>
      </c>
      <c r="D54">
        <f>_xlfn.XLOOKUP(CleanTable6[[#This Row],[Age]],$D$4:$D$7,$C$4:$C$7,,-1)</f>
        <v>0</v>
      </c>
      <c r="E54" s="3">
        <v>38.629545973500569</v>
      </c>
      <c r="F54" s="66">
        <f>_xlfn.XLOOKUP(CleanTable6[[#This Row],[BMI]],$F$4:$F$7,$C$4:$C$7,,-1)</f>
        <v>3</v>
      </c>
      <c r="G54" t="s">
        <v>6</v>
      </c>
      <c r="H54" s="2">
        <v>3385.4</v>
      </c>
      <c r="I54">
        <v>0</v>
      </c>
      <c r="J54" t="s">
        <v>5</v>
      </c>
      <c r="K54" s="1"/>
    </row>
    <row r="55" spans="1:11" x14ac:dyDescent="0.2">
      <c r="A55">
        <v>10047</v>
      </c>
      <c r="B55" t="s">
        <v>3</v>
      </c>
      <c r="C55">
        <v>62</v>
      </c>
      <c r="D55">
        <f>_xlfn.XLOOKUP(CleanTable6[[#This Row],[Age]],$D$4:$D$7,$C$4:$C$7,,-1)</f>
        <v>3</v>
      </c>
      <c r="E55" s="3">
        <v>30.299438898102579</v>
      </c>
      <c r="F55" s="66">
        <f>_xlfn.XLOOKUP(CleanTable6[[#This Row],[BMI]],$F$4:$F$7,$C$4:$C$7,,-1)</f>
        <v>1</v>
      </c>
      <c r="G55" t="s">
        <v>7</v>
      </c>
      <c r="H55" s="2">
        <v>45710.21</v>
      </c>
      <c r="I55">
        <v>0</v>
      </c>
      <c r="J55" t="s">
        <v>4</v>
      </c>
      <c r="K55" s="1"/>
    </row>
    <row r="56" spans="1:11" x14ac:dyDescent="0.2">
      <c r="A56">
        <v>10048</v>
      </c>
      <c r="B56" t="s">
        <v>0</v>
      </c>
      <c r="C56">
        <v>59</v>
      </c>
      <c r="D56">
        <f>_xlfn.XLOOKUP(CleanTable6[[#This Row],[Age]],$D$4:$D$7,$C$4:$C$7,,-1)</f>
        <v>3</v>
      </c>
      <c r="E56" s="3">
        <v>31.520111898466098</v>
      </c>
      <c r="F56" s="66">
        <f>_xlfn.XLOOKUP(CleanTable6[[#This Row],[BMI]],$F$4:$F$7,$C$4:$C$7,,-1)</f>
        <v>2</v>
      </c>
      <c r="G56" t="s">
        <v>6</v>
      </c>
      <c r="H56" s="2">
        <v>12233.83</v>
      </c>
      <c r="I56">
        <v>0</v>
      </c>
      <c r="J56" t="s">
        <v>5</v>
      </c>
      <c r="K56" s="1"/>
    </row>
    <row r="57" spans="1:11" x14ac:dyDescent="0.2">
      <c r="A57">
        <v>10049</v>
      </c>
      <c r="B57" t="s">
        <v>3</v>
      </c>
      <c r="C57">
        <v>63</v>
      </c>
      <c r="D57">
        <f>_xlfn.XLOOKUP(CleanTable6[[#This Row],[Age]],$D$4:$D$7,$C$4:$C$7,,-1)</f>
        <v>3</v>
      </c>
      <c r="E57" s="3">
        <v>25.848307900310036</v>
      </c>
      <c r="F57" s="66">
        <f>_xlfn.XLOOKUP(CleanTable6[[#This Row],[BMI]],$F$4:$F$7,$C$4:$C$7,,-1)</f>
        <v>0</v>
      </c>
      <c r="G57" t="s">
        <v>7</v>
      </c>
      <c r="H57" s="2">
        <v>13974.460000000001</v>
      </c>
      <c r="I57">
        <v>0</v>
      </c>
      <c r="J57" t="s">
        <v>5</v>
      </c>
      <c r="K57" s="1"/>
    </row>
    <row r="58" spans="1:11" x14ac:dyDescent="0.2">
      <c r="A58">
        <v>10050</v>
      </c>
      <c r="B58" t="s">
        <v>0</v>
      </c>
      <c r="C58">
        <v>64</v>
      </c>
      <c r="D58">
        <f>_xlfn.XLOOKUP(CleanTable6[[#This Row],[Age]],$D$4:$D$7,$C$4:$C$7,,-1)</f>
        <v>3</v>
      </c>
      <c r="E58" s="3">
        <v>27.299881890286709</v>
      </c>
      <c r="F58" s="66">
        <f>_xlfn.XLOOKUP(CleanTable6[[#This Row],[BMI]],$F$4:$F$7,$C$4:$C$7,,-1)</f>
        <v>1</v>
      </c>
      <c r="G58" t="s">
        <v>6</v>
      </c>
      <c r="H58" s="2">
        <v>47291.060000000005</v>
      </c>
      <c r="I58">
        <v>2</v>
      </c>
      <c r="J58" t="s">
        <v>4</v>
      </c>
      <c r="K58" s="1"/>
    </row>
    <row r="59" spans="1:11" x14ac:dyDescent="0.2">
      <c r="A59">
        <v>10051</v>
      </c>
      <c r="B59" t="s">
        <v>3</v>
      </c>
      <c r="C59">
        <v>50</v>
      </c>
      <c r="D59">
        <f>_xlfn.XLOOKUP(CleanTable6[[#This Row],[Age]],$D$4:$D$7,$C$4:$C$7,,-1)</f>
        <v>2</v>
      </c>
      <c r="E59" s="3">
        <v>33.311814476979556</v>
      </c>
      <c r="F59" s="66">
        <f>_xlfn.XLOOKUP(CleanTable6[[#This Row],[BMI]],$F$4:$F$7,$C$4:$C$7,,-1)</f>
        <v>2</v>
      </c>
      <c r="G59" t="s">
        <v>7</v>
      </c>
      <c r="H59" s="2">
        <v>9617.67</v>
      </c>
      <c r="I59">
        <v>1</v>
      </c>
      <c r="J59" t="s">
        <v>5</v>
      </c>
      <c r="K59" s="1"/>
    </row>
    <row r="60" spans="1:11" x14ac:dyDescent="0.2">
      <c r="A60">
        <v>10052</v>
      </c>
      <c r="B60" t="s">
        <v>1</v>
      </c>
      <c r="C60">
        <v>18</v>
      </c>
      <c r="D60">
        <f>_xlfn.XLOOKUP(CleanTable6[[#This Row],[Age]],$D$4:$D$7,$C$4:$C$7,,-1)</f>
        <v>0</v>
      </c>
      <c r="E60" s="3">
        <v>43.983784217324228</v>
      </c>
      <c r="F60" s="66">
        <f>_xlfn.XLOOKUP(CleanTable6[[#This Row],[BMI]],$F$4:$F$7,$C$4:$C$7,,-1)</f>
        <v>3</v>
      </c>
      <c r="G60" t="s">
        <v>6</v>
      </c>
      <c r="H60" s="2">
        <v>2201.1000000000004</v>
      </c>
      <c r="I60">
        <v>1</v>
      </c>
      <c r="J60" t="s">
        <v>5</v>
      </c>
      <c r="K60" s="1"/>
    </row>
    <row r="61" spans="1:11" x14ac:dyDescent="0.2">
      <c r="A61">
        <v>10053</v>
      </c>
      <c r="B61" t="s">
        <v>3</v>
      </c>
      <c r="C61">
        <v>18</v>
      </c>
      <c r="D61">
        <f>_xlfn.XLOOKUP(CleanTable6[[#This Row],[Age]],$D$4:$D$7,$C$4:$C$7,,-1)</f>
        <v>0</v>
      </c>
      <c r="E61" s="3">
        <v>31.802122268389279</v>
      </c>
      <c r="F61" s="66">
        <f>_xlfn.XLOOKUP(CleanTable6[[#This Row],[BMI]],$F$4:$F$7,$C$4:$C$7,,-1)</f>
        <v>2</v>
      </c>
      <c r="G61" t="s">
        <v>6</v>
      </c>
      <c r="H61" s="2">
        <v>2211.1400000000003</v>
      </c>
      <c r="I61">
        <v>0</v>
      </c>
      <c r="J61" t="s">
        <v>5</v>
      </c>
      <c r="K61" s="1"/>
    </row>
    <row r="62" spans="1:11" x14ac:dyDescent="0.2">
      <c r="A62">
        <v>10054</v>
      </c>
      <c r="B62" t="s">
        <v>0</v>
      </c>
      <c r="C62">
        <v>22</v>
      </c>
      <c r="D62">
        <f>_xlfn.XLOOKUP(CleanTable6[[#This Row],[Age]],$D$4:$D$7,$C$4:$C$7,,-1)</f>
        <v>0</v>
      </c>
      <c r="E62" s="3">
        <v>30.864202025474874</v>
      </c>
      <c r="F62" s="66">
        <f>_xlfn.XLOOKUP(CleanTable6[[#This Row],[BMI]],$F$4:$F$7,$C$4:$C$7,,-1)</f>
        <v>2</v>
      </c>
      <c r="G62" t="s">
        <v>6</v>
      </c>
      <c r="H62" s="2">
        <v>2154.3700000000003</v>
      </c>
      <c r="I62">
        <v>0</v>
      </c>
      <c r="J62" t="s">
        <v>5</v>
      </c>
      <c r="K62" s="1"/>
    </row>
    <row r="63" spans="1:11" x14ac:dyDescent="0.2">
      <c r="A63">
        <v>10055</v>
      </c>
      <c r="B63" t="s">
        <v>3</v>
      </c>
      <c r="C63">
        <v>18</v>
      </c>
      <c r="D63">
        <f>_xlfn.XLOOKUP(CleanTable6[[#This Row],[Age]],$D$4:$D$7,$C$4:$C$7,,-1)</f>
        <v>0</v>
      </c>
      <c r="E63" s="3">
        <v>22.301595603712123</v>
      </c>
      <c r="F63" s="66">
        <f>_xlfn.XLOOKUP(CleanTable6[[#This Row],[BMI]],$F$4:$F$7,$C$4:$C$7,,-1)</f>
        <v>0</v>
      </c>
      <c r="G63" t="s">
        <v>7</v>
      </c>
      <c r="H63" s="2">
        <v>12829.460000000001</v>
      </c>
      <c r="I63">
        <v>2</v>
      </c>
      <c r="J63" t="s">
        <v>4</v>
      </c>
      <c r="K63" s="1"/>
    </row>
    <row r="64" spans="1:11" x14ac:dyDescent="0.2">
      <c r="A64">
        <v>10056</v>
      </c>
      <c r="B64" t="s">
        <v>0</v>
      </c>
      <c r="C64">
        <v>39</v>
      </c>
      <c r="D64">
        <f>_xlfn.XLOOKUP(CleanTable6[[#This Row],[Age]],$D$4:$D$7,$C$4:$C$7,,-1)</f>
        <v>2</v>
      </c>
      <c r="E64" s="3">
        <v>52.541116191666667</v>
      </c>
      <c r="F64" s="66">
        <f>_xlfn.XLOOKUP(CleanTable6[[#This Row],[BMI]],$F$4:$F$7,$C$4:$C$7,,-1)</f>
        <v>3</v>
      </c>
      <c r="G64" t="s">
        <v>7</v>
      </c>
      <c r="H64" s="2">
        <v>21082.16</v>
      </c>
      <c r="I64">
        <v>1</v>
      </c>
      <c r="J64" t="s">
        <v>4</v>
      </c>
      <c r="K64" s="1"/>
    </row>
    <row r="65" spans="1:11" x14ac:dyDescent="0.2">
      <c r="A65">
        <v>10057</v>
      </c>
      <c r="B65" t="s">
        <v>3</v>
      </c>
      <c r="C65">
        <v>20</v>
      </c>
      <c r="D65">
        <f>_xlfn.XLOOKUP(CleanTable6[[#This Row],[Age]],$D$4:$D$7,$C$4:$C$7,,-1)</f>
        <v>0</v>
      </c>
      <c r="E65" s="3">
        <v>22.522088086089028</v>
      </c>
      <c r="F65" s="66">
        <f>_xlfn.XLOOKUP(CleanTable6[[#This Row],[BMI]],$F$4:$F$7,$C$4:$C$7,,-1)</f>
        <v>0</v>
      </c>
      <c r="G65" t="s">
        <v>7</v>
      </c>
      <c r="H65" s="2">
        <v>4915.0600000000004</v>
      </c>
      <c r="I65">
        <v>5</v>
      </c>
      <c r="J65" t="s">
        <v>5</v>
      </c>
      <c r="K65" s="1"/>
    </row>
    <row r="66" spans="1:11" x14ac:dyDescent="0.2">
      <c r="A66">
        <v>10058</v>
      </c>
      <c r="B66" t="s">
        <v>2</v>
      </c>
      <c r="C66">
        <v>64</v>
      </c>
      <c r="D66">
        <f>_xlfn.XLOOKUP(CleanTable6[[#This Row],[Age]],$D$4:$D$7,$C$4:$C$7,,-1)</f>
        <v>3</v>
      </c>
      <c r="E66" s="3">
        <v>28.096807376000001</v>
      </c>
      <c r="F66" s="66">
        <f>_xlfn.XLOOKUP(CleanTable6[[#This Row],[BMI]],$F$4:$F$7,$C$4:$C$7,,-1)</f>
        <v>1</v>
      </c>
      <c r="G66" t="s">
        <v>6</v>
      </c>
      <c r="H66" s="2">
        <v>14692.67</v>
      </c>
      <c r="I66">
        <v>0</v>
      </c>
      <c r="J66" t="s">
        <v>5</v>
      </c>
      <c r="K66" s="1"/>
    </row>
    <row r="67" spans="1:11" x14ac:dyDescent="0.2">
      <c r="A67">
        <v>10059</v>
      </c>
      <c r="B67" t="s">
        <v>0</v>
      </c>
      <c r="C67">
        <v>54</v>
      </c>
      <c r="D67">
        <f>_xlfn.XLOOKUP(CleanTable6[[#This Row],[Age]],$D$4:$D$7,$C$4:$C$7,,-1)</f>
        <v>3</v>
      </c>
      <c r="E67" s="3">
        <v>38.151918670154814</v>
      </c>
      <c r="F67" s="66">
        <f>_xlfn.XLOOKUP(CleanTable6[[#This Row],[BMI]],$F$4:$F$7,$C$4:$C$7,,-1)</f>
        <v>3</v>
      </c>
      <c r="G67" t="s">
        <v>7</v>
      </c>
      <c r="H67" s="2">
        <v>25382.3</v>
      </c>
      <c r="I67">
        <v>3</v>
      </c>
      <c r="J67" t="s">
        <v>4</v>
      </c>
      <c r="K67" s="1"/>
    </row>
    <row r="68" spans="1:11" x14ac:dyDescent="0.2">
      <c r="A68">
        <v>10060</v>
      </c>
      <c r="B68" t="s">
        <v>1</v>
      </c>
      <c r="C68">
        <v>31</v>
      </c>
      <c r="D68">
        <f>_xlfn.XLOOKUP(CleanTable6[[#This Row],[Age]],$D$4:$D$7,$C$4:$C$7,,-1)</f>
        <v>1</v>
      </c>
      <c r="E68" s="3">
        <v>30.771824963393978</v>
      </c>
      <c r="F68" s="66">
        <f>_xlfn.XLOOKUP(CleanTable6[[#This Row],[BMI]],$F$4:$F$7,$C$4:$C$7,,-1)</f>
        <v>2</v>
      </c>
      <c r="G68" t="s">
        <v>6</v>
      </c>
      <c r="H68" s="2">
        <v>3757.8500000000004</v>
      </c>
      <c r="I68">
        <v>0</v>
      </c>
      <c r="J68" t="s">
        <v>5</v>
      </c>
      <c r="K68" s="1"/>
    </row>
    <row r="69" spans="1:11" x14ac:dyDescent="0.2">
      <c r="A69">
        <v>10061</v>
      </c>
      <c r="B69" t="s">
        <v>1</v>
      </c>
      <c r="C69">
        <v>52</v>
      </c>
      <c r="D69">
        <f>_xlfn.XLOOKUP(CleanTable6[[#This Row],[Age]],$D$4:$D$7,$C$4:$C$7,,-1)</f>
        <v>3</v>
      </c>
      <c r="E69" s="3">
        <v>31.713533021582091</v>
      </c>
      <c r="F69" s="66">
        <f>_xlfn.XLOOKUP(CleanTable6[[#This Row],[BMI]],$F$4:$F$7,$C$4:$C$7,,-1)</f>
        <v>2</v>
      </c>
      <c r="G69" t="s">
        <v>6</v>
      </c>
      <c r="H69" s="2">
        <v>24667.42</v>
      </c>
      <c r="I69">
        <v>2</v>
      </c>
      <c r="J69" t="s">
        <v>4</v>
      </c>
      <c r="K69" s="1"/>
    </row>
    <row r="70" spans="1:11" x14ac:dyDescent="0.2">
      <c r="A70">
        <v>10062</v>
      </c>
      <c r="B70" t="s">
        <v>1</v>
      </c>
      <c r="C70">
        <v>27</v>
      </c>
      <c r="D70">
        <f>_xlfn.XLOOKUP(CleanTable6[[#This Row],[Age]],$D$4:$D$7,$C$4:$C$7,,-1)</f>
        <v>1</v>
      </c>
      <c r="E70" s="3">
        <v>37.904352107527586</v>
      </c>
      <c r="F70" s="66">
        <f>_xlfn.XLOOKUP(CleanTable6[[#This Row],[BMI]],$F$4:$F$7,$C$4:$C$7,,-1)</f>
        <v>3</v>
      </c>
      <c r="G70" t="s">
        <v>7</v>
      </c>
      <c r="H70" s="2">
        <v>2483.7400000000002</v>
      </c>
      <c r="I70">
        <v>0</v>
      </c>
      <c r="J70" t="s">
        <v>5</v>
      </c>
      <c r="K70" s="1"/>
    </row>
    <row r="71" spans="1:11" x14ac:dyDescent="0.2">
      <c r="A71">
        <v>10063</v>
      </c>
      <c r="B71" t="s">
        <v>0</v>
      </c>
      <c r="C71">
        <v>22</v>
      </c>
      <c r="D71">
        <f>_xlfn.XLOOKUP(CleanTable6[[#This Row],[Age]],$D$4:$D$7,$C$4:$C$7,,-1)</f>
        <v>0</v>
      </c>
      <c r="E71" s="3">
        <v>37.255310114792593</v>
      </c>
      <c r="F71" s="66">
        <f>_xlfn.XLOOKUP(CleanTable6[[#This Row],[BMI]],$F$4:$F$7,$C$4:$C$7,,-1)</f>
        <v>3</v>
      </c>
      <c r="G71" t="s">
        <v>6</v>
      </c>
      <c r="H71" s="2">
        <v>2166.7400000000002</v>
      </c>
      <c r="I71">
        <v>0</v>
      </c>
      <c r="J71" t="s">
        <v>5</v>
      </c>
      <c r="K71" s="1"/>
    </row>
    <row r="72" spans="1:11" x14ac:dyDescent="0.2">
      <c r="A72">
        <v>10064</v>
      </c>
      <c r="B72" t="s">
        <v>1</v>
      </c>
      <c r="C72">
        <v>18</v>
      </c>
      <c r="D72">
        <f>_xlfn.XLOOKUP(CleanTable6[[#This Row],[Age]],$D$4:$D$7,$C$4:$C$7,,-1)</f>
        <v>0</v>
      </c>
      <c r="E72" s="3">
        <v>35.781760159634302</v>
      </c>
      <c r="F72" s="66">
        <f>_xlfn.XLOOKUP(CleanTable6[[#This Row],[BMI]],$F$4:$F$7,$C$4:$C$7,,-1)</f>
        <v>3</v>
      </c>
      <c r="G72" t="s">
        <v>6</v>
      </c>
      <c r="H72" s="2">
        <v>1607.52</v>
      </c>
      <c r="I72">
        <v>0</v>
      </c>
      <c r="J72" t="s">
        <v>5</v>
      </c>
      <c r="K72" s="1"/>
    </row>
    <row r="73" spans="1:11" x14ac:dyDescent="0.2">
      <c r="A73">
        <v>10065</v>
      </c>
      <c r="B73" t="s">
        <v>3</v>
      </c>
      <c r="C73">
        <v>59</v>
      </c>
      <c r="D73">
        <f>_xlfn.XLOOKUP(CleanTable6[[#This Row],[Age]],$D$4:$D$7,$C$4:$C$7,,-1)</f>
        <v>3</v>
      </c>
      <c r="E73" s="3">
        <v>31.588240403862308</v>
      </c>
      <c r="F73" s="66">
        <f>_xlfn.XLOOKUP(CleanTable6[[#This Row],[BMI]],$F$4:$F$7,$C$4:$C$7,,-1)</f>
        <v>2</v>
      </c>
      <c r="G73" t="s">
        <v>6</v>
      </c>
      <c r="H73" s="2">
        <v>47896.800000000003</v>
      </c>
      <c r="I73">
        <v>1</v>
      </c>
      <c r="J73" t="s">
        <v>4</v>
      </c>
      <c r="K73" s="1"/>
    </row>
    <row r="74" spans="1:11" x14ac:dyDescent="0.2">
      <c r="A74">
        <v>10066</v>
      </c>
      <c r="B74" t="s">
        <v>2</v>
      </c>
      <c r="C74">
        <v>44</v>
      </c>
      <c r="D74">
        <f>_xlfn.XLOOKUP(CleanTable6[[#This Row],[Age]],$D$4:$D$7,$C$4:$C$7,,-1)</f>
        <v>2</v>
      </c>
      <c r="E74" s="3">
        <v>35.649477922795754</v>
      </c>
      <c r="F74" s="66">
        <f>_xlfn.XLOOKUP(CleanTable6[[#This Row],[BMI]],$F$4:$F$7,$C$4:$C$7,,-1)</f>
        <v>3</v>
      </c>
      <c r="G74" t="s">
        <v>6</v>
      </c>
      <c r="H74" s="2">
        <v>7421.2</v>
      </c>
      <c r="I74">
        <v>0</v>
      </c>
      <c r="J74" t="s">
        <v>5</v>
      </c>
      <c r="K74" s="1"/>
    </row>
    <row r="75" spans="1:11" x14ac:dyDescent="0.2">
      <c r="A75">
        <v>10067</v>
      </c>
      <c r="B75" t="s">
        <v>2</v>
      </c>
      <c r="C75">
        <v>29</v>
      </c>
      <c r="D75">
        <f>_xlfn.XLOOKUP(CleanTable6[[#This Row],[Age]],$D$4:$D$7,$C$4:$C$7,,-1)</f>
        <v>1</v>
      </c>
      <c r="E75" s="3">
        <v>26.398949952026264</v>
      </c>
      <c r="F75" s="66">
        <f>_xlfn.XLOOKUP(CleanTable6[[#This Row],[BMI]],$F$4:$F$7,$C$4:$C$7,,-1)</f>
        <v>1</v>
      </c>
      <c r="G75" t="s">
        <v>7</v>
      </c>
      <c r="H75" s="2">
        <v>4433.92</v>
      </c>
      <c r="I75">
        <v>2</v>
      </c>
      <c r="J75" t="s">
        <v>5</v>
      </c>
      <c r="K75" s="1"/>
    </row>
    <row r="76" spans="1:11" x14ac:dyDescent="0.2">
      <c r="A76">
        <v>10068</v>
      </c>
      <c r="B76" t="s">
        <v>2</v>
      </c>
      <c r="C76">
        <v>38</v>
      </c>
      <c r="D76">
        <f>_xlfn.XLOOKUP(CleanTable6[[#This Row],[Age]],$D$4:$D$7,$C$4:$C$7,,-1)</f>
        <v>1</v>
      </c>
      <c r="E76" s="3">
        <v>21.545595783973695</v>
      </c>
      <c r="F76" s="66">
        <f>_xlfn.XLOOKUP(CleanTable6[[#This Row],[BMI]],$F$4:$F$7,$C$4:$C$7,,-1)</f>
        <v>0</v>
      </c>
      <c r="G76" t="s">
        <v>7</v>
      </c>
      <c r="H76" s="2">
        <v>5855.91</v>
      </c>
      <c r="I76">
        <v>1</v>
      </c>
      <c r="J76" t="s">
        <v>5</v>
      </c>
      <c r="K76" s="1"/>
    </row>
    <row r="77" spans="1:11" x14ac:dyDescent="0.2">
      <c r="A77">
        <v>10069</v>
      </c>
      <c r="B77" t="s">
        <v>3</v>
      </c>
      <c r="C77">
        <v>30</v>
      </c>
      <c r="D77">
        <f>_xlfn.XLOOKUP(CleanTable6[[#This Row],[Age]],$D$4:$D$7,$C$4:$C$7,,-1)</f>
        <v>1</v>
      </c>
      <c r="E77" s="3">
        <v>35.9171618311617</v>
      </c>
      <c r="F77" s="66">
        <f>_xlfn.XLOOKUP(CleanTable6[[#This Row],[BMI]],$F$4:$F$7,$C$4:$C$7,,-1)</f>
        <v>3</v>
      </c>
      <c r="G77" t="s">
        <v>6</v>
      </c>
      <c r="H77" s="2">
        <v>4137.5300000000007</v>
      </c>
      <c r="I77">
        <v>0</v>
      </c>
      <c r="J77" t="s">
        <v>5</v>
      </c>
      <c r="K77" s="1"/>
    </row>
    <row r="78" spans="1:11" x14ac:dyDescent="0.2">
      <c r="A78">
        <v>10070</v>
      </c>
      <c r="B78" t="s">
        <v>2</v>
      </c>
      <c r="C78">
        <v>19</v>
      </c>
      <c r="D78">
        <f>_xlfn.XLOOKUP(CleanTable6[[#This Row],[Age]],$D$4:$D$7,$C$4:$C$7,,-1)</f>
        <v>0</v>
      </c>
      <c r="E78" s="3">
        <v>37.424204858162049</v>
      </c>
      <c r="F78" s="66">
        <f>_xlfn.XLOOKUP(CleanTable6[[#This Row],[BMI]],$F$4:$F$7,$C$4:$C$7,,-1)</f>
        <v>3</v>
      </c>
      <c r="G78" t="s">
        <v>7</v>
      </c>
      <c r="H78" s="2">
        <v>1621.35</v>
      </c>
      <c r="I78">
        <v>0</v>
      </c>
      <c r="J78" t="s">
        <v>5</v>
      </c>
      <c r="K78" s="1"/>
    </row>
    <row r="79" spans="1:11" x14ac:dyDescent="0.2">
      <c r="A79">
        <v>10071</v>
      </c>
      <c r="B79" t="s">
        <v>0</v>
      </c>
      <c r="C79">
        <v>25</v>
      </c>
      <c r="D79">
        <f>_xlfn.XLOOKUP(CleanTable6[[#This Row],[Age]],$D$4:$D$7,$C$4:$C$7,,-1)</f>
        <v>0</v>
      </c>
      <c r="E79" s="3">
        <v>25.731841191698365</v>
      </c>
      <c r="F79" s="66">
        <f>_xlfn.XLOOKUP(CleanTable6[[#This Row],[BMI]],$F$4:$F$7,$C$4:$C$7,,-1)</f>
        <v>0</v>
      </c>
      <c r="G79" t="s">
        <v>6</v>
      </c>
      <c r="H79" s="2">
        <v>2633</v>
      </c>
      <c r="I79">
        <v>0</v>
      </c>
      <c r="J79" t="s">
        <v>5</v>
      </c>
      <c r="K79" s="1"/>
    </row>
    <row r="80" spans="1:11" x14ac:dyDescent="0.2">
      <c r="A80">
        <v>10072</v>
      </c>
      <c r="B80" t="s">
        <v>2</v>
      </c>
      <c r="C80">
        <v>41</v>
      </c>
      <c r="D80">
        <f>_xlfn.XLOOKUP(CleanTable6[[#This Row],[Age]],$D$4:$D$7,$C$4:$C$7,,-1)</f>
        <v>2</v>
      </c>
      <c r="E80" s="3">
        <v>38.037829703186119</v>
      </c>
      <c r="F80" s="66">
        <f>_xlfn.XLOOKUP(CleanTable6[[#This Row],[BMI]],$F$4:$F$7,$C$4:$C$7,,-1)</f>
        <v>3</v>
      </c>
      <c r="G80" t="s">
        <v>6</v>
      </c>
      <c r="H80" s="2">
        <v>7153.56</v>
      </c>
      <c r="I80">
        <v>1</v>
      </c>
      <c r="J80" t="s">
        <v>5</v>
      </c>
      <c r="K80" s="1"/>
    </row>
    <row r="81" spans="1:11" x14ac:dyDescent="0.2">
      <c r="A81">
        <v>10073</v>
      </c>
      <c r="B81" t="s">
        <v>3</v>
      </c>
      <c r="C81">
        <v>29</v>
      </c>
      <c r="D81">
        <f>_xlfn.XLOOKUP(CleanTable6[[#This Row],[Age]],$D$4:$D$7,$C$4:$C$7,,-1)</f>
        <v>1</v>
      </c>
      <c r="E81" s="3">
        <v>41.302134082177517</v>
      </c>
      <c r="F81" s="66">
        <f>_xlfn.XLOOKUP(CleanTable6[[#This Row],[BMI]],$F$4:$F$7,$C$4:$C$7,,-1)</f>
        <v>3</v>
      </c>
      <c r="G81" t="s">
        <v>7</v>
      </c>
      <c r="H81" s="2">
        <v>4040.5600000000004</v>
      </c>
      <c r="I81">
        <v>1</v>
      </c>
      <c r="J81" t="s">
        <v>5</v>
      </c>
      <c r="K81" s="1"/>
    </row>
    <row r="82" spans="1:11" x14ac:dyDescent="0.2">
      <c r="A82">
        <v>10074</v>
      </c>
      <c r="B82" t="s">
        <v>3</v>
      </c>
      <c r="C82">
        <v>49</v>
      </c>
      <c r="D82">
        <f>_xlfn.XLOOKUP(CleanTable6[[#This Row],[Age]],$D$4:$D$7,$C$4:$C$7,,-1)</f>
        <v>2</v>
      </c>
      <c r="E82" s="3">
        <v>26.883265750306695</v>
      </c>
      <c r="F82" s="66">
        <f>_xlfn.XLOOKUP(CleanTable6[[#This Row],[BMI]],$F$4:$F$7,$C$4:$C$7,,-1)</f>
        <v>1</v>
      </c>
      <c r="G82" t="s">
        <v>6</v>
      </c>
      <c r="H82" s="2">
        <v>24106.92</v>
      </c>
      <c r="I82">
        <v>3</v>
      </c>
      <c r="J82" t="s">
        <v>4</v>
      </c>
      <c r="K82" s="1"/>
    </row>
    <row r="83" spans="1:11" x14ac:dyDescent="0.2">
      <c r="A83">
        <v>10075</v>
      </c>
      <c r="B83" t="s">
        <v>1</v>
      </c>
      <c r="C83">
        <v>22</v>
      </c>
      <c r="D83">
        <f>_xlfn.XLOOKUP(CleanTable6[[#This Row],[Age]],$D$4:$D$7,$C$4:$C$7,,-1)</f>
        <v>0</v>
      </c>
      <c r="E83" s="3">
        <v>27.656609691504823</v>
      </c>
      <c r="F83" s="66">
        <f>_xlfn.XLOOKUP(CleanTable6[[#This Row],[BMI]],$F$4:$F$7,$C$4:$C$7,,-1)</f>
        <v>1</v>
      </c>
      <c r="G83" t="s">
        <v>6</v>
      </c>
      <c r="H83" s="2">
        <v>2156.7600000000002</v>
      </c>
      <c r="I83">
        <v>0</v>
      </c>
      <c r="J83" t="s">
        <v>5</v>
      </c>
      <c r="K83" s="1"/>
    </row>
    <row r="84" spans="1:11" x14ac:dyDescent="0.2">
      <c r="A84">
        <v>10076</v>
      </c>
      <c r="B84" t="s">
        <v>3</v>
      </c>
      <c r="C84">
        <v>38</v>
      </c>
      <c r="D84">
        <f>_xlfn.XLOOKUP(CleanTable6[[#This Row],[Age]],$D$4:$D$7,$C$4:$C$7,,-1)</f>
        <v>1</v>
      </c>
      <c r="E84" s="3">
        <v>32.847908921522027</v>
      </c>
      <c r="F84" s="66">
        <f>_xlfn.XLOOKUP(CleanTable6[[#This Row],[BMI]],$F$4:$F$7,$C$4:$C$7,,-1)</f>
        <v>2</v>
      </c>
      <c r="G84" t="s">
        <v>6</v>
      </c>
      <c r="H84" s="2">
        <v>6555.08</v>
      </c>
      <c r="I84">
        <v>1</v>
      </c>
      <c r="J84" t="s">
        <v>5</v>
      </c>
      <c r="K84" s="1"/>
    </row>
    <row r="85" spans="1:11" x14ac:dyDescent="0.2">
      <c r="A85">
        <v>10077</v>
      </c>
      <c r="B85" t="s">
        <v>2</v>
      </c>
      <c r="C85">
        <v>27</v>
      </c>
      <c r="D85">
        <f>_xlfn.XLOOKUP(CleanTable6[[#This Row],[Age]],$D$4:$D$7,$C$4:$C$7,,-1)</f>
        <v>1</v>
      </c>
      <c r="E85" s="3">
        <v>32.970676236612292</v>
      </c>
      <c r="F85" s="66">
        <f>_xlfn.XLOOKUP(CleanTable6[[#This Row],[BMI]],$F$4:$F$7,$C$4:$C$7,,-1)</f>
        <v>2</v>
      </c>
      <c r="G85" t="s">
        <v>6</v>
      </c>
      <c r="H85" s="2">
        <v>16420.5</v>
      </c>
      <c r="I85">
        <v>3</v>
      </c>
      <c r="J85" t="s">
        <v>4</v>
      </c>
      <c r="K85" s="1"/>
    </row>
    <row r="86" spans="1:11" x14ac:dyDescent="0.2">
      <c r="A86">
        <v>10078</v>
      </c>
      <c r="B86" t="s">
        <v>3</v>
      </c>
      <c r="C86">
        <v>62</v>
      </c>
      <c r="D86">
        <f>_xlfn.XLOOKUP(CleanTable6[[#This Row],[Age]],$D$4:$D$7,$C$4:$C$7,,-1)</f>
        <v>3</v>
      </c>
      <c r="E86" s="3">
        <v>28.40424109074711</v>
      </c>
      <c r="F86" s="66">
        <f>_xlfn.XLOOKUP(CleanTable6[[#This Row],[BMI]],$F$4:$F$7,$C$4:$C$7,,-1)</f>
        <v>1</v>
      </c>
      <c r="G86" t="s">
        <v>7</v>
      </c>
      <c r="H86" s="2">
        <v>28101.34</v>
      </c>
      <c r="I86">
        <v>0</v>
      </c>
      <c r="J86" t="s">
        <v>4</v>
      </c>
      <c r="K86" s="1"/>
    </row>
    <row r="87" spans="1:11" x14ac:dyDescent="0.2">
      <c r="A87">
        <v>10079</v>
      </c>
      <c r="B87" t="s">
        <v>2</v>
      </c>
      <c r="C87">
        <v>31</v>
      </c>
      <c r="D87">
        <f>_xlfn.XLOOKUP(CleanTable6[[#This Row],[Age]],$D$4:$D$7,$C$4:$C$7,,-1)</f>
        <v>1</v>
      </c>
      <c r="E87" s="3">
        <v>38.798465254576037</v>
      </c>
      <c r="F87" s="66">
        <f>_xlfn.XLOOKUP(CleanTable6[[#This Row],[BMI]],$F$4:$F$7,$C$4:$C$7,,-1)</f>
        <v>3</v>
      </c>
      <c r="G87" t="s">
        <v>7</v>
      </c>
      <c r="H87" s="2">
        <v>4243.6000000000004</v>
      </c>
      <c r="I87">
        <v>1</v>
      </c>
      <c r="J87" t="s">
        <v>5</v>
      </c>
      <c r="K87" s="1"/>
    </row>
    <row r="88" spans="1:11" x14ac:dyDescent="0.2">
      <c r="A88">
        <v>10080</v>
      </c>
      <c r="B88" t="s">
        <v>2</v>
      </c>
      <c r="C88">
        <v>61</v>
      </c>
      <c r="D88">
        <f>_xlfn.XLOOKUP(CleanTable6[[#This Row],[Age]],$D$4:$D$7,$C$4:$C$7,,-1)</f>
        <v>3</v>
      </c>
      <c r="E88" s="3">
        <v>37.997826290820207</v>
      </c>
      <c r="F88" s="66">
        <f>_xlfn.XLOOKUP(CleanTable6[[#This Row],[BMI]],$F$4:$F$7,$C$4:$C$7,,-1)</f>
        <v>3</v>
      </c>
      <c r="G88" t="s">
        <v>6</v>
      </c>
      <c r="H88" s="2">
        <v>29141.37</v>
      </c>
      <c r="I88">
        <v>0</v>
      </c>
      <c r="J88" t="s">
        <v>4</v>
      </c>
      <c r="K88" s="1"/>
    </row>
    <row r="89" spans="1:11" x14ac:dyDescent="0.2">
      <c r="A89">
        <v>10081</v>
      </c>
      <c r="B89" t="s">
        <v>1</v>
      </c>
      <c r="C89">
        <v>47</v>
      </c>
      <c r="D89">
        <f>_xlfn.XLOOKUP(CleanTable6[[#This Row],[Age]],$D$4:$D$7,$C$4:$C$7,,-1)</f>
        <v>2</v>
      </c>
      <c r="E89" s="3">
        <v>19.573143195504588</v>
      </c>
      <c r="F89" s="66">
        <f>_xlfn.XLOOKUP(CleanTable6[[#This Row],[BMI]],$F$4:$F$7,$C$4:$C$7,,-1)</f>
        <v>0</v>
      </c>
      <c r="G89" t="s">
        <v>7</v>
      </c>
      <c r="H89" s="2">
        <v>8083.92</v>
      </c>
      <c r="I89">
        <v>1</v>
      </c>
      <c r="J89" t="s">
        <v>5</v>
      </c>
      <c r="K89" s="1"/>
    </row>
    <row r="90" spans="1:11" x14ac:dyDescent="0.2">
      <c r="A90">
        <v>10082</v>
      </c>
      <c r="B90" t="s">
        <v>3</v>
      </c>
      <c r="C90">
        <v>18</v>
      </c>
      <c r="D90">
        <f>_xlfn.XLOOKUP(CleanTable6[[#This Row],[Age]],$D$4:$D$7,$C$4:$C$7,,-1)</f>
        <v>0</v>
      </c>
      <c r="E90" s="3">
        <v>26.290655204808601</v>
      </c>
      <c r="F90" s="66">
        <f>_xlfn.XLOOKUP(CleanTable6[[#This Row],[BMI]],$F$4:$F$7,$C$4:$C$7,,-1)</f>
        <v>0</v>
      </c>
      <c r="G90" t="s">
        <v>7</v>
      </c>
      <c r="H90" s="2">
        <v>1704.71</v>
      </c>
      <c r="I90">
        <v>0</v>
      </c>
      <c r="J90" t="s">
        <v>5</v>
      </c>
      <c r="K90" s="1"/>
    </row>
    <row r="91" spans="1:11" x14ac:dyDescent="0.2">
      <c r="A91">
        <v>10083</v>
      </c>
      <c r="B91" t="s">
        <v>2</v>
      </c>
      <c r="C91">
        <v>53</v>
      </c>
      <c r="D91">
        <f>_xlfn.XLOOKUP(CleanTable6[[#This Row],[Age]],$D$4:$D$7,$C$4:$C$7,,-1)</f>
        <v>3</v>
      </c>
      <c r="E91" s="3">
        <v>28.250746341332288</v>
      </c>
      <c r="F91" s="66">
        <f>_xlfn.XLOOKUP(CleanTable6[[#This Row],[BMI]],$F$4:$F$7,$C$4:$C$7,,-1)</f>
        <v>1</v>
      </c>
      <c r="G91" t="s">
        <v>7</v>
      </c>
      <c r="H91" s="2">
        <v>9863.48</v>
      </c>
      <c r="I91">
        <v>0</v>
      </c>
      <c r="J91" t="s">
        <v>5</v>
      </c>
      <c r="K91" s="1"/>
    </row>
    <row r="92" spans="1:11" x14ac:dyDescent="0.2">
      <c r="A92">
        <v>10084</v>
      </c>
      <c r="B92" t="s">
        <v>2</v>
      </c>
      <c r="C92">
        <v>30</v>
      </c>
      <c r="D92">
        <f>_xlfn.XLOOKUP(CleanTable6[[#This Row],[Age]],$D$4:$D$7,$C$4:$C$7,,-1)</f>
        <v>1</v>
      </c>
      <c r="E92" s="3">
        <v>37.266863649420415</v>
      </c>
      <c r="F92" s="66">
        <f>_xlfn.XLOOKUP(CleanTable6[[#This Row],[BMI]],$F$4:$F$7,$C$4:$C$7,,-1)</f>
        <v>3</v>
      </c>
      <c r="G92" t="s">
        <v>7</v>
      </c>
      <c r="H92" s="2">
        <v>20745.989999999998</v>
      </c>
      <c r="I92">
        <v>3</v>
      </c>
      <c r="J92" t="s">
        <v>4</v>
      </c>
      <c r="K92" s="1"/>
    </row>
    <row r="93" spans="1:11" x14ac:dyDescent="0.2">
      <c r="A93">
        <v>10085</v>
      </c>
      <c r="B93" t="s">
        <v>1</v>
      </c>
      <c r="C93">
        <v>18</v>
      </c>
      <c r="D93">
        <f>_xlfn.XLOOKUP(CleanTable6[[#This Row],[Age]],$D$4:$D$7,$C$4:$C$7,,-1)</f>
        <v>0</v>
      </c>
      <c r="E93" s="3">
        <v>27.831818173849527</v>
      </c>
      <c r="F93" s="66">
        <f>_xlfn.XLOOKUP(CleanTable6[[#This Row],[BMI]],$F$4:$F$7,$C$4:$C$7,,-1)</f>
        <v>1</v>
      </c>
      <c r="G93" t="s">
        <v>7</v>
      </c>
      <c r="H93" s="2">
        <v>1131.51</v>
      </c>
      <c r="I93">
        <v>0</v>
      </c>
      <c r="J93" t="s">
        <v>5</v>
      </c>
      <c r="K93" s="1"/>
    </row>
    <row r="94" spans="1:11" x14ac:dyDescent="0.2">
      <c r="A94">
        <v>10086</v>
      </c>
      <c r="B94" t="s">
        <v>2</v>
      </c>
      <c r="C94">
        <v>31</v>
      </c>
      <c r="D94">
        <f>_xlfn.XLOOKUP(CleanTable6[[#This Row],[Age]],$D$4:$D$7,$C$4:$C$7,,-1)</f>
        <v>1</v>
      </c>
      <c r="E94" s="3">
        <v>27.485922095048824</v>
      </c>
      <c r="F94" s="66">
        <f>_xlfn.XLOOKUP(CleanTable6[[#This Row],[BMI]],$F$4:$F$7,$C$4:$C$7,,-1)</f>
        <v>1</v>
      </c>
      <c r="G94" t="s">
        <v>6</v>
      </c>
      <c r="H94" s="2">
        <v>4738.2700000000004</v>
      </c>
      <c r="I94">
        <v>1</v>
      </c>
      <c r="J94" t="s">
        <v>5</v>
      </c>
      <c r="K94" s="1"/>
    </row>
    <row r="95" spans="1:11" x14ac:dyDescent="0.2">
      <c r="A95">
        <v>10087</v>
      </c>
      <c r="B95" t="s">
        <v>2</v>
      </c>
      <c r="C95">
        <v>57</v>
      </c>
      <c r="D95">
        <f>_xlfn.XLOOKUP(CleanTable6[[#This Row],[Age]],$D$4:$D$7,$C$4:$C$7,,-1)</f>
        <v>3</v>
      </c>
      <c r="E95" s="3">
        <v>27.164435735638126</v>
      </c>
      <c r="F95" s="66">
        <f>_xlfn.XLOOKUP(CleanTable6[[#This Row],[BMI]],$F$4:$F$7,$C$4:$C$7,,-1)</f>
        <v>1</v>
      </c>
      <c r="G95" t="s">
        <v>6</v>
      </c>
      <c r="H95" s="2">
        <v>11830.61</v>
      </c>
      <c r="I95">
        <v>0</v>
      </c>
      <c r="J95" t="s">
        <v>5</v>
      </c>
      <c r="K95" s="1"/>
    </row>
    <row r="96" spans="1:11" x14ac:dyDescent="0.2">
      <c r="A96">
        <v>10088</v>
      </c>
      <c r="B96" t="s">
        <v>3</v>
      </c>
      <c r="C96">
        <v>26</v>
      </c>
      <c r="D96">
        <f>_xlfn.XLOOKUP(CleanTable6[[#This Row],[Age]],$D$4:$D$7,$C$4:$C$7,,-1)</f>
        <v>0</v>
      </c>
      <c r="E96" s="3">
        <v>22.300417401124395</v>
      </c>
      <c r="F96" s="66">
        <f>_xlfn.XLOOKUP(CleanTable6[[#This Row],[BMI]],$F$4:$F$7,$C$4:$C$7,,-1)</f>
        <v>0</v>
      </c>
      <c r="G96" t="s">
        <v>6</v>
      </c>
      <c r="H96" s="2">
        <v>14455.65</v>
      </c>
      <c r="I96">
        <v>2</v>
      </c>
      <c r="J96" t="s">
        <v>4</v>
      </c>
      <c r="K96" s="1"/>
    </row>
    <row r="97" spans="1:11" x14ac:dyDescent="0.2">
      <c r="A97">
        <v>10089</v>
      </c>
      <c r="B97" t="s">
        <v>1</v>
      </c>
      <c r="C97">
        <v>30</v>
      </c>
      <c r="D97">
        <f>_xlfn.XLOOKUP(CleanTable6[[#This Row],[Age]],$D$4:$D$7,$C$4:$C$7,,-1)</f>
        <v>1</v>
      </c>
      <c r="E97" s="3">
        <v>40.544153900636651</v>
      </c>
      <c r="F97" s="66">
        <f>_xlfn.XLOOKUP(CleanTable6[[#This Row],[BMI]],$F$4:$F$7,$C$4:$C$7,,-1)</f>
        <v>3</v>
      </c>
      <c r="G97" t="s">
        <v>6</v>
      </c>
      <c r="H97" s="2">
        <v>19521.969999999998</v>
      </c>
      <c r="I97">
        <v>1</v>
      </c>
      <c r="J97" t="s">
        <v>4</v>
      </c>
      <c r="K97" s="1"/>
    </row>
    <row r="98" spans="1:11" x14ac:dyDescent="0.2">
      <c r="A98">
        <v>10090</v>
      </c>
      <c r="B98" t="s">
        <v>0</v>
      </c>
      <c r="C98">
        <v>46</v>
      </c>
      <c r="D98">
        <f>_xlfn.XLOOKUP(CleanTable6[[#This Row],[Age]],$D$4:$D$7,$C$4:$C$7,,-1)</f>
        <v>2</v>
      </c>
      <c r="E98" s="3">
        <v>32.876403674712797</v>
      </c>
      <c r="F98" s="66">
        <f>_xlfn.XLOOKUP(CleanTable6[[#This Row],[BMI]],$F$4:$F$7,$C$4:$C$7,,-1)</f>
        <v>2</v>
      </c>
      <c r="G98" t="s">
        <v>6</v>
      </c>
      <c r="H98" s="2">
        <v>41661.61</v>
      </c>
      <c r="I98">
        <v>1</v>
      </c>
      <c r="J98" t="s">
        <v>4</v>
      </c>
      <c r="K98" s="1"/>
    </row>
    <row r="99" spans="1:11" x14ac:dyDescent="0.2">
      <c r="A99">
        <v>10091</v>
      </c>
      <c r="B99" t="s">
        <v>1</v>
      </c>
      <c r="C99">
        <v>54</v>
      </c>
      <c r="D99">
        <f>_xlfn.XLOOKUP(CleanTable6[[#This Row],[Age]],$D$4:$D$7,$C$4:$C$7,,-1)</f>
        <v>3</v>
      </c>
      <c r="E99" s="3">
        <v>33.104355487455358</v>
      </c>
      <c r="F99" s="66">
        <f>_xlfn.XLOOKUP(CleanTable6[[#This Row],[BMI]],$F$4:$F$7,$C$4:$C$7,,-1)</f>
        <v>2</v>
      </c>
      <c r="G99" t="s">
        <v>6</v>
      </c>
      <c r="H99" s="2">
        <v>10338.94</v>
      </c>
      <c r="I99">
        <v>0</v>
      </c>
      <c r="J99" t="s">
        <v>5</v>
      </c>
      <c r="K99" s="1"/>
    </row>
    <row r="100" spans="1:11" x14ac:dyDescent="0.2">
      <c r="A100">
        <v>10092</v>
      </c>
      <c r="B100" t="s">
        <v>1</v>
      </c>
      <c r="C100">
        <v>58</v>
      </c>
      <c r="D100">
        <f>_xlfn.XLOOKUP(CleanTable6[[#This Row],[Age]],$D$4:$D$7,$C$4:$C$7,,-1)</f>
        <v>3</v>
      </c>
      <c r="E100" s="3">
        <v>30.563337688676928</v>
      </c>
      <c r="F100" s="66">
        <f>_xlfn.XLOOKUP(CleanTable6[[#This Row],[BMI]],$F$4:$F$7,$C$4:$C$7,,-1)</f>
        <v>2</v>
      </c>
      <c r="G100" t="s">
        <v>6</v>
      </c>
      <c r="H100" s="2">
        <v>11856.42</v>
      </c>
      <c r="I100">
        <v>0</v>
      </c>
      <c r="J100" t="s">
        <v>5</v>
      </c>
      <c r="K100" s="1"/>
    </row>
    <row r="101" spans="1:11" x14ac:dyDescent="0.2">
      <c r="A101">
        <v>10093</v>
      </c>
      <c r="B101" t="s">
        <v>2</v>
      </c>
      <c r="C101">
        <v>26</v>
      </c>
      <c r="D101">
        <f>_xlfn.XLOOKUP(CleanTable6[[#This Row],[Age]],$D$4:$D$7,$C$4:$C$7,,-1)</f>
        <v>0</v>
      </c>
      <c r="E101" s="3">
        <v>34.376631383455525</v>
      </c>
      <c r="F101" s="66">
        <f>_xlfn.XLOOKUP(CleanTable6[[#This Row],[BMI]],$F$4:$F$7,$C$4:$C$7,,-1)</f>
        <v>2</v>
      </c>
      <c r="G101" t="s">
        <v>6</v>
      </c>
      <c r="H101" s="2">
        <v>3201.25</v>
      </c>
      <c r="I101">
        <v>0</v>
      </c>
      <c r="J101" t="s">
        <v>5</v>
      </c>
      <c r="K101" s="1"/>
    </row>
    <row r="102" spans="1:11" x14ac:dyDescent="0.2">
      <c r="A102">
        <v>10094</v>
      </c>
      <c r="B102" t="s">
        <v>0</v>
      </c>
      <c r="C102">
        <v>55</v>
      </c>
      <c r="D102">
        <f>_xlfn.XLOOKUP(CleanTable6[[#This Row],[Age]],$D$4:$D$7,$C$4:$C$7,,-1)</f>
        <v>3</v>
      </c>
      <c r="E102" s="3">
        <v>39.941249659882899</v>
      </c>
      <c r="F102" s="66">
        <f>_xlfn.XLOOKUP(CleanTable6[[#This Row],[BMI]],$F$4:$F$7,$C$4:$C$7,,-1)</f>
        <v>3</v>
      </c>
      <c r="G102" t="s">
        <v>6</v>
      </c>
      <c r="H102" s="2">
        <v>10713.65</v>
      </c>
      <c r="I102">
        <v>0</v>
      </c>
      <c r="J102" t="s">
        <v>5</v>
      </c>
      <c r="K102" s="1"/>
    </row>
    <row r="103" spans="1:11" x14ac:dyDescent="0.2">
      <c r="A103">
        <v>10095</v>
      </c>
      <c r="B103" t="s">
        <v>1</v>
      </c>
      <c r="C103">
        <v>30</v>
      </c>
      <c r="D103">
        <f>_xlfn.XLOOKUP(CleanTable6[[#This Row],[Age]],$D$4:$D$7,$C$4:$C$7,,-1)</f>
        <v>1</v>
      </c>
      <c r="E103" s="3">
        <v>33.470530611841461</v>
      </c>
      <c r="F103" s="66">
        <f>_xlfn.XLOOKUP(CleanTable6[[#This Row],[BMI]],$F$4:$F$7,$C$4:$C$7,,-1)</f>
        <v>2</v>
      </c>
      <c r="G103" t="s">
        <v>6</v>
      </c>
      <c r="H103" s="2">
        <v>4151.0300000000007</v>
      </c>
      <c r="I103">
        <v>1</v>
      </c>
      <c r="J103" t="s">
        <v>5</v>
      </c>
      <c r="K103" s="1"/>
    </row>
    <row r="104" spans="1:11" x14ac:dyDescent="0.2">
      <c r="A104">
        <v>10096</v>
      </c>
      <c r="B104" t="s">
        <v>1</v>
      </c>
      <c r="C104">
        <v>57</v>
      </c>
      <c r="D104">
        <f>_xlfn.XLOOKUP(CleanTable6[[#This Row],[Age]],$D$4:$D$7,$C$4:$C$7,,-1)</f>
        <v>3</v>
      </c>
      <c r="E104" s="3">
        <v>23.360025332576448</v>
      </c>
      <c r="F104" s="66">
        <f>_xlfn.XLOOKUP(CleanTable6[[#This Row],[BMI]],$F$4:$F$7,$C$4:$C$7,,-1)</f>
        <v>0</v>
      </c>
      <c r="G104" t="s">
        <v>6</v>
      </c>
      <c r="H104" s="2">
        <v>12629.17</v>
      </c>
      <c r="I104">
        <v>2</v>
      </c>
      <c r="J104" t="s">
        <v>5</v>
      </c>
      <c r="K104" s="1"/>
    </row>
    <row r="105" spans="1:11" x14ac:dyDescent="0.2">
      <c r="A105">
        <v>10097</v>
      </c>
      <c r="B105" t="s">
        <v>1</v>
      </c>
      <c r="C105">
        <v>44</v>
      </c>
      <c r="D105">
        <f>_xlfn.XLOOKUP(CleanTable6[[#This Row],[Age]],$D$4:$D$7,$C$4:$C$7,,-1)</f>
        <v>2</v>
      </c>
      <c r="E105" s="3">
        <v>35.185630758385649</v>
      </c>
      <c r="F105" s="66">
        <f>_xlfn.XLOOKUP(CleanTable6[[#This Row],[BMI]],$F$4:$F$7,$C$4:$C$7,,-1)</f>
        <v>3</v>
      </c>
      <c r="G105" t="s">
        <v>6</v>
      </c>
      <c r="H105" s="2">
        <v>46200.990000000005</v>
      </c>
      <c r="I105">
        <v>2</v>
      </c>
      <c r="J105" t="s">
        <v>4</v>
      </c>
      <c r="K105" s="1"/>
    </row>
    <row r="106" spans="1:11" x14ac:dyDescent="0.2">
      <c r="A106">
        <v>10098</v>
      </c>
      <c r="B106" t="s">
        <v>1</v>
      </c>
      <c r="C106">
        <v>18</v>
      </c>
      <c r="D106">
        <f>_xlfn.XLOOKUP(CleanTable6[[#This Row],[Age]],$D$4:$D$7,$C$4:$C$7,,-1)</f>
        <v>0</v>
      </c>
      <c r="E106" s="3">
        <v>33.092640362194807</v>
      </c>
      <c r="F106" s="66">
        <f>_xlfn.XLOOKUP(CleanTable6[[#This Row],[BMI]],$F$4:$F$7,$C$4:$C$7,,-1)</f>
        <v>2</v>
      </c>
      <c r="G106" t="s">
        <v>6</v>
      </c>
      <c r="H106" s="2">
        <v>1622.19</v>
      </c>
      <c r="I106">
        <v>0</v>
      </c>
      <c r="J106" t="s">
        <v>5</v>
      </c>
      <c r="K106" s="1"/>
    </row>
    <row r="107" spans="1:11" x14ac:dyDescent="0.2">
      <c r="A107">
        <v>10099</v>
      </c>
      <c r="B107" t="s">
        <v>3</v>
      </c>
      <c r="C107">
        <v>24</v>
      </c>
      <c r="D107">
        <f>_xlfn.XLOOKUP(CleanTable6[[#This Row],[Age]],$D$4:$D$7,$C$4:$C$7,,-1)</f>
        <v>0</v>
      </c>
      <c r="E107" s="3">
        <v>32.397205703399962</v>
      </c>
      <c r="F107" s="66">
        <f>_xlfn.XLOOKUP(CleanTable6[[#This Row],[BMI]],$F$4:$F$7,$C$4:$C$7,,-1)</f>
        <v>2</v>
      </c>
      <c r="G107" t="s">
        <v>6</v>
      </c>
      <c r="H107" s="2">
        <v>3046.07</v>
      </c>
      <c r="I107">
        <v>0</v>
      </c>
      <c r="J107" t="s">
        <v>5</v>
      </c>
      <c r="K107" s="1"/>
    </row>
    <row r="108" spans="1:11" x14ac:dyDescent="0.2">
      <c r="A108">
        <v>10100</v>
      </c>
      <c r="B108" t="s">
        <v>1</v>
      </c>
      <c r="C108">
        <v>28</v>
      </c>
      <c r="D108">
        <f>_xlfn.XLOOKUP(CleanTable6[[#This Row],[Age]],$D$4:$D$7,$C$4:$C$7,,-1)</f>
        <v>1</v>
      </c>
      <c r="E108" s="3">
        <v>27.727344007110712</v>
      </c>
      <c r="F108" s="66">
        <f>_xlfn.XLOOKUP(CleanTable6[[#This Row],[BMI]],$F$4:$F$7,$C$4:$C$7,,-1)</f>
        <v>1</v>
      </c>
      <c r="G108" t="s">
        <v>6</v>
      </c>
      <c r="H108" s="2">
        <v>4340.45</v>
      </c>
      <c r="I108">
        <v>2</v>
      </c>
      <c r="J108" t="s">
        <v>5</v>
      </c>
      <c r="K108" s="1"/>
    </row>
    <row r="109" spans="1:11" x14ac:dyDescent="0.2">
      <c r="A109">
        <v>10101</v>
      </c>
      <c r="B109" t="s">
        <v>2</v>
      </c>
      <c r="C109">
        <v>41</v>
      </c>
      <c r="D109">
        <f>_xlfn.XLOOKUP(CleanTable6[[#This Row],[Age]],$D$4:$D$7,$C$4:$C$7,,-1)</f>
        <v>2</v>
      </c>
      <c r="E109" s="3">
        <v>30.095932685783378</v>
      </c>
      <c r="F109" s="66">
        <f>_xlfn.XLOOKUP(CleanTable6[[#This Row],[BMI]],$F$4:$F$7,$C$4:$C$7,,-1)</f>
        <v>1</v>
      </c>
      <c r="G109" t="s">
        <v>7</v>
      </c>
      <c r="H109" s="2">
        <v>7261.75</v>
      </c>
      <c r="I109">
        <v>2</v>
      </c>
      <c r="J109" t="s">
        <v>5</v>
      </c>
      <c r="K109" s="1"/>
    </row>
    <row r="110" spans="1:11" x14ac:dyDescent="0.2">
      <c r="A110">
        <v>10102</v>
      </c>
      <c r="B110" t="s">
        <v>2</v>
      </c>
      <c r="C110">
        <v>29</v>
      </c>
      <c r="D110">
        <f>_xlfn.XLOOKUP(CleanTable6[[#This Row],[Age]],$D$4:$D$7,$C$4:$C$7,,-1)</f>
        <v>1</v>
      </c>
      <c r="E110" s="3">
        <v>31.768610748874341</v>
      </c>
      <c r="F110" s="66">
        <f>_xlfn.XLOOKUP(CleanTable6[[#This Row],[BMI]],$F$4:$F$7,$C$4:$C$7,,-1)</f>
        <v>2</v>
      </c>
      <c r="G110" t="s">
        <v>6</v>
      </c>
      <c r="H110" s="2">
        <v>3736.4700000000003</v>
      </c>
      <c r="I110">
        <v>0</v>
      </c>
      <c r="J110" t="s">
        <v>5</v>
      </c>
      <c r="K110" s="1"/>
    </row>
    <row r="111" spans="1:11" x14ac:dyDescent="0.2">
      <c r="A111">
        <v>10103</v>
      </c>
      <c r="B111" t="s">
        <v>0</v>
      </c>
      <c r="C111">
        <v>27</v>
      </c>
      <c r="D111">
        <f>_xlfn.XLOOKUP(CleanTable6[[#This Row],[Age]],$D$4:$D$7,$C$4:$C$7,,-1)</f>
        <v>1</v>
      </c>
      <c r="E111" s="3">
        <v>26.49732254983007</v>
      </c>
      <c r="F111" s="66">
        <f>_xlfn.XLOOKUP(CleanTable6[[#This Row],[BMI]],$F$4:$F$7,$C$4:$C$7,,-1)</f>
        <v>1</v>
      </c>
      <c r="G111" t="s">
        <v>7</v>
      </c>
      <c r="H111" s="2">
        <v>2494.0300000000002</v>
      </c>
      <c r="I111">
        <v>0</v>
      </c>
      <c r="J111" t="s">
        <v>5</v>
      </c>
      <c r="K111" s="1"/>
    </row>
    <row r="112" spans="1:11" x14ac:dyDescent="0.2">
      <c r="A112">
        <v>10104</v>
      </c>
      <c r="B112" t="s">
        <v>0</v>
      </c>
      <c r="C112">
        <v>55</v>
      </c>
      <c r="D112">
        <f>_xlfn.XLOOKUP(CleanTable6[[#This Row],[Age]],$D$4:$D$7,$C$4:$C$7,,-1)</f>
        <v>3</v>
      </c>
      <c r="E112" s="3">
        <v>23.099356475400686</v>
      </c>
      <c r="F112" s="66">
        <f>_xlfn.XLOOKUP(CleanTable6[[#This Row],[BMI]],$F$4:$F$7,$C$4:$C$7,,-1)</f>
        <v>0</v>
      </c>
      <c r="G112" t="s">
        <v>7</v>
      </c>
      <c r="H112" s="2">
        <v>10214.64</v>
      </c>
      <c r="I112">
        <v>0</v>
      </c>
      <c r="J112" t="s">
        <v>5</v>
      </c>
      <c r="K112" s="1"/>
    </row>
    <row r="113" spans="1:11" x14ac:dyDescent="0.2">
      <c r="A113">
        <v>10105</v>
      </c>
      <c r="B113" t="s">
        <v>1</v>
      </c>
      <c r="C113">
        <v>21</v>
      </c>
      <c r="D113">
        <f>_xlfn.XLOOKUP(CleanTable6[[#This Row],[Age]],$D$4:$D$7,$C$4:$C$7,,-1)</f>
        <v>0</v>
      </c>
      <c r="E113" s="3">
        <v>31.736322011903031</v>
      </c>
      <c r="F113" s="66">
        <f>_xlfn.XLOOKUP(CleanTable6[[#This Row],[BMI]],$F$4:$F$7,$C$4:$C$7,,-1)</f>
        <v>2</v>
      </c>
      <c r="G113" t="s">
        <v>6</v>
      </c>
      <c r="H113" s="2">
        <v>2026.98</v>
      </c>
      <c r="I113">
        <v>0</v>
      </c>
      <c r="J113" t="s">
        <v>5</v>
      </c>
      <c r="K113" s="1"/>
    </row>
    <row r="114" spans="1:11" x14ac:dyDescent="0.2">
      <c r="A114">
        <v>10106</v>
      </c>
      <c r="B114" t="s">
        <v>0</v>
      </c>
      <c r="C114">
        <v>22</v>
      </c>
      <c r="D114">
        <f>_xlfn.XLOOKUP(CleanTable6[[#This Row],[Age]],$D$4:$D$7,$C$4:$C$7,,-1)</f>
        <v>0</v>
      </c>
      <c r="E114" s="3">
        <v>46.501461365878505</v>
      </c>
      <c r="F114" s="66">
        <f>_xlfn.XLOOKUP(CleanTable6[[#This Row],[BMI]],$F$4:$F$7,$C$4:$C$7,,-1)</f>
        <v>3</v>
      </c>
      <c r="G114" t="s">
        <v>7</v>
      </c>
      <c r="H114" s="2">
        <v>1682.6</v>
      </c>
      <c r="I114">
        <v>0</v>
      </c>
      <c r="J114" t="s">
        <v>5</v>
      </c>
      <c r="K114" s="1"/>
    </row>
    <row r="115" spans="1:11" x14ac:dyDescent="0.2">
      <c r="A115">
        <v>10107</v>
      </c>
      <c r="B115" t="s">
        <v>1</v>
      </c>
      <c r="C115">
        <v>34</v>
      </c>
      <c r="D115">
        <f>_xlfn.XLOOKUP(CleanTable6[[#This Row],[Age]],$D$4:$D$7,$C$4:$C$7,,-1)</f>
        <v>1</v>
      </c>
      <c r="E115" s="3">
        <v>38.103142791015891</v>
      </c>
      <c r="F115" s="66">
        <f>_xlfn.XLOOKUP(CleanTable6[[#This Row],[BMI]],$F$4:$F$7,$C$4:$C$7,,-1)</f>
        <v>3</v>
      </c>
      <c r="G115" t="s">
        <v>6</v>
      </c>
      <c r="H115" s="2">
        <v>4415.16</v>
      </c>
      <c r="I115">
        <v>0</v>
      </c>
      <c r="J115" t="s">
        <v>5</v>
      </c>
      <c r="K115" s="1"/>
    </row>
    <row r="116" spans="1:11" x14ac:dyDescent="0.2">
      <c r="A116">
        <v>10108</v>
      </c>
      <c r="B116" t="s">
        <v>3</v>
      </c>
      <c r="C116">
        <v>43</v>
      </c>
      <c r="D116">
        <f>_xlfn.XLOOKUP(CleanTable6[[#This Row],[Age]],$D$4:$D$7,$C$4:$C$7,,-1)</f>
        <v>2</v>
      </c>
      <c r="E116" s="3">
        <v>30.804093665494864</v>
      </c>
      <c r="F116" s="66">
        <f>_xlfn.XLOOKUP(CleanTable6[[#This Row],[BMI]],$F$4:$F$7,$C$4:$C$7,,-1)</f>
        <v>2</v>
      </c>
      <c r="G116" t="s">
        <v>7</v>
      </c>
      <c r="H116" s="2">
        <v>41034.230000000003</v>
      </c>
      <c r="I116">
        <v>1</v>
      </c>
      <c r="J116" t="s">
        <v>4</v>
      </c>
      <c r="K116" s="1"/>
    </row>
    <row r="117" spans="1:11" x14ac:dyDescent="0.2">
      <c r="A117">
        <v>10109</v>
      </c>
      <c r="B117" t="s">
        <v>2</v>
      </c>
      <c r="C117">
        <v>19</v>
      </c>
      <c r="D117">
        <f>_xlfn.XLOOKUP(CleanTable6[[#This Row],[Age]],$D$4:$D$7,$C$4:$C$7,,-1)</f>
        <v>0</v>
      </c>
      <c r="E117" s="3">
        <v>30.670520002047127</v>
      </c>
      <c r="F117" s="66">
        <f>_xlfn.XLOOKUP(CleanTable6[[#This Row],[BMI]],$F$4:$F$7,$C$4:$C$7,,-1)</f>
        <v>2</v>
      </c>
      <c r="G117" t="s">
        <v>7</v>
      </c>
      <c r="H117" s="2">
        <v>2221.5700000000002</v>
      </c>
      <c r="I117">
        <v>1</v>
      </c>
      <c r="J117" t="s">
        <v>5</v>
      </c>
      <c r="K117" s="1"/>
    </row>
    <row r="118" spans="1:11" x14ac:dyDescent="0.2">
      <c r="A118">
        <v>10110</v>
      </c>
      <c r="B118" t="s">
        <v>1</v>
      </c>
      <c r="C118">
        <v>24</v>
      </c>
      <c r="D118">
        <f>_xlfn.XLOOKUP(CleanTable6[[#This Row],[Age]],$D$4:$D$7,$C$4:$C$7,,-1)</f>
        <v>0</v>
      </c>
      <c r="E118" s="3">
        <v>46.176384918975501</v>
      </c>
      <c r="F118" s="66">
        <f>_xlfn.XLOOKUP(CleanTable6[[#This Row],[BMI]],$F$4:$F$7,$C$4:$C$7,,-1)</f>
        <v>3</v>
      </c>
      <c r="G118" t="s">
        <v>7</v>
      </c>
      <c r="H118" s="2">
        <v>1981.59</v>
      </c>
      <c r="I118">
        <v>0</v>
      </c>
      <c r="J118" t="s">
        <v>5</v>
      </c>
      <c r="K118" s="1"/>
    </row>
    <row r="119" spans="1:11" x14ac:dyDescent="0.2">
      <c r="A119">
        <v>10111</v>
      </c>
      <c r="B119" t="s">
        <v>3</v>
      </c>
      <c r="C119">
        <v>33</v>
      </c>
      <c r="D119">
        <f>_xlfn.XLOOKUP(CleanTable6[[#This Row],[Age]],$D$4:$D$7,$C$4:$C$7,,-1)</f>
        <v>1</v>
      </c>
      <c r="E119" s="3">
        <v>31.257223402142831</v>
      </c>
      <c r="F119" s="66">
        <f>_xlfn.XLOOKUP(CleanTable6[[#This Row],[BMI]],$F$4:$F$7,$C$4:$C$7,,-1)</f>
        <v>2</v>
      </c>
      <c r="G119" t="s">
        <v>7</v>
      </c>
      <c r="H119" s="2">
        <v>12404.880000000001</v>
      </c>
      <c r="I119">
        <v>0</v>
      </c>
      <c r="J119" t="s">
        <v>5</v>
      </c>
      <c r="K119" s="1"/>
    </row>
    <row r="120" spans="1:11" x14ac:dyDescent="0.2">
      <c r="A120">
        <v>10112</v>
      </c>
      <c r="B120" t="s">
        <v>2</v>
      </c>
      <c r="C120">
        <v>24</v>
      </c>
      <c r="D120">
        <f>_xlfn.XLOOKUP(CleanTable6[[#This Row],[Age]],$D$4:$D$7,$C$4:$C$7,,-1)</f>
        <v>0</v>
      </c>
      <c r="E120" s="3">
        <v>28.031694561245676</v>
      </c>
      <c r="F120" s="66">
        <f>_xlfn.XLOOKUP(CleanTable6[[#This Row],[BMI]],$F$4:$F$7,$C$4:$C$7,,-1)</f>
        <v>1</v>
      </c>
      <c r="G120" t="s">
        <v>6</v>
      </c>
      <c r="H120" s="2">
        <v>2842.7700000000004</v>
      </c>
      <c r="I120">
        <v>0</v>
      </c>
      <c r="J120" t="s">
        <v>5</v>
      </c>
      <c r="K120" s="1"/>
    </row>
    <row r="121" spans="1:11" x14ac:dyDescent="0.2">
      <c r="A121">
        <v>10113</v>
      </c>
      <c r="B121" t="s">
        <v>2</v>
      </c>
      <c r="C121">
        <v>35</v>
      </c>
      <c r="D121">
        <f>_xlfn.XLOOKUP(CleanTable6[[#This Row],[Age]],$D$4:$D$7,$C$4:$C$7,,-1)</f>
        <v>1</v>
      </c>
      <c r="E121" s="3">
        <v>32.006297490147389</v>
      </c>
      <c r="F121" s="66">
        <f>_xlfn.XLOOKUP(CleanTable6[[#This Row],[BMI]],$F$4:$F$7,$C$4:$C$7,,-1)</f>
        <v>2</v>
      </c>
      <c r="G121" t="s">
        <v>6</v>
      </c>
      <c r="H121" s="2">
        <v>5630.46</v>
      </c>
      <c r="I121">
        <v>1</v>
      </c>
      <c r="J121" t="s">
        <v>5</v>
      </c>
      <c r="K121" s="1"/>
    </row>
    <row r="122" spans="1:11" x14ac:dyDescent="0.2">
      <c r="A122">
        <v>10114</v>
      </c>
      <c r="B122" t="s">
        <v>3</v>
      </c>
      <c r="C122">
        <v>34</v>
      </c>
      <c r="D122">
        <f>_xlfn.XLOOKUP(CleanTable6[[#This Row],[Age]],$D$4:$D$7,$C$4:$C$7,,-1)</f>
        <v>1</v>
      </c>
      <c r="E122" s="3">
        <v>22.230792405003708</v>
      </c>
      <c r="F122" s="66">
        <f>_xlfn.XLOOKUP(CleanTable6[[#This Row],[BMI]],$F$4:$F$7,$C$4:$C$7,,-1)</f>
        <v>0</v>
      </c>
      <c r="G122" t="s">
        <v>7</v>
      </c>
      <c r="H122" s="2">
        <v>4500.34</v>
      </c>
      <c r="I122">
        <v>0</v>
      </c>
      <c r="J122" t="s">
        <v>5</v>
      </c>
      <c r="K122" s="1"/>
    </row>
    <row r="123" spans="1:11" x14ac:dyDescent="0.2">
      <c r="A123">
        <v>10115</v>
      </c>
      <c r="B123" t="s">
        <v>3</v>
      </c>
      <c r="C123">
        <v>35</v>
      </c>
      <c r="D123">
        <f>_xlfn.XLOOKUP(CleanTable6[[#This Row],[Age]],$D$4:$D$7,$C$4:$C$7,,-1)</f>
        <v>1</v>
      </c>
      <c r="E123" s="3">
        <v>34.574284917131443</v>
      </c>
      <c r="F123" s="66">
        <f>_xlfn.XLOOKUP(CleanTable6[[#This Row],[BMI]],$F$4:$F$7,$C$4:$C$7,,-1)</f>
        <v>2</v>
      </c>
      <c r="G123" t="s">
        <v>7</v>
      </c>
      <c r="H123" s="2">
        <v>19496.719999999998</v>
      </c>
      <c r="I123">
        <v>4</v>
      </c>
      <c r="J123" t="s">
        <v>5</v>
      </c>
      <c r="K123" s="1"/>
    </row>
    <row r="124" spans="1:11" x14ac:dyDescent="0.2">
      <c r="A124">
        <v>10116</v>
      </c>
      <c r="B124" t="s">
        <v>2</v>
      </c>
      <c r="C124">
        <v>33</v>
      </c>
      <c r="D124">
        <f>_xlfn.XLOOKUP(CleanTable6[[#This Row],[Age]],$D$4:$D$7,$C$4:$C$7,,-1)</f>
        <v>1</v>
      </c>
      <c r="E124" s="3">
        <v>35.195532761069266</v>
      </c>
      <c r="F124" s="66">
        <f>_xlfn.XLOOKUP(CleanTable6[[#This Row],[BMI]],$F$4:$F$7,$C$4:$C$7,,-1)</f>
        <v>3</v>
      </c>
      <c r="G124" t="s">
        <v>7</v>
      </c>
      <c r="H124" s="2">
        <v>5261.47</v>
      </c>
      <c r="I124">
        <v>2</v>
      </c>
      <c r="J124" t="s">
        <v>5</v>
      </c>
      <c r="K124" s="1"/>
    </row>
    <row r="125" spans="1:11" x14ac:dyDescent="0.2">
      <c r="A125">
        <v>10117</v>
      </c>
      <c r="B125" t="s">
        <v>3</v>
      </c>
      <c r="C125">
        <v>27</v>
      </c>
      <c r="D125">
        <f>_xlfn.XLOOKUP(CleanTable6[[#This Row],[Age]],$D$4:$D$7,$C$4:$C$7,,-1)</f>
        <v>1</v>
      </c>
      <c r="E125" s="3">
        <v>20.510261739548671</v>
      </c>
      <c r="F125" s="66">
        <f>_xlfn.XLOOKUP(CleanTable6[[#This Row],[BMI]],$F$4:$F$7,$C$4:$C$7,,-1)</f>
        <v>0</v>
      </c>
      <c r="G125" t="s">
        <v>7</v>
      </c>
      <c r="H125" s="2">
        <v>4827.91</v>
      </c>
      <c r="I125">
        <v>3</v>
      </c>
      <c r="J125" t="s">
        <v>5</v>
      </c>
      <c r="K125" s="1"/>
    </row>
    <row r="126" spans="1:11" x14ac:dyDescent="0.2">
      <c r="A126">
        <v>10118</v>
      </c>
      <c r="B126" t="s">
        <v>3</v>
      </c>
      <c r="C126">
        <v>32</v>
      </c>
      <c r="D126">
        <f>_xlfn.XLOOKUP(CleanTable6[[#This Row],[Age]],$D$4:$D$7,$C$4:$C$7,,-1)</f>
        <v>1</v>
      </c>
      <c r="E126" s="3">
        <v>32.969844434651222</v>
      </c>
      <c r="F126" s="66">
        <f>_xlfn.XLOOKUP(CleanTable6[[#This Row],[BMI]],$F$4:$F$7,$C$4:$C$7,,-1)</f>
        <v>2</v>
      </c>
      <c r="G126" t="s">
        <v>6</v>
      </c>
      <c r="H126" s="2">
        <v>6334.35</v>
      </c>
      <c r="I126">
        <v>3</v>
      </c>
      <c r="J126" t="s">
        <v>5</v>
      </c>
      <c r="K126" s="1"/>
    </row>
    <row r="127" spans="1:11" x14ac:dyDescent="0.2">
      <c r="A127">
        <v>10119</v>
      </c>
      <c r="B127" t="s">
        <v>1</v>
      </c>
      <c r="C127">
        <v>45</v>
      </c>
      <c r="D127">
        <f>_xlfn.XLOOKUP(CleanTable6[[#This Row],[Age]],$D$4:$D$7,$C$4:$C$7,,-1)</f>
        <v>2</v>
      </c>
      <c r="E127" s="3">
        <v>26.699717763917601</v>
      </c>
      <c r="F127" s="66">
        <f>_xlfn.XLOOKUP(CleanTable6[[#This Row],[BMI]],$F$4:$F$7,$C$4:$C$7,,-1)</f>
        <v>1</v>
      </c>
      <c r="G127" t="s">
        <v>7</v>
      </c>
      <c r="H127" s="2">
        <v>62592.880000000005</v>
      </c>
      <c r="I127">
        <v>0</v>
      </c>
      <c r="J127" t="s">
        <v>4</v>
      </c>
      <c r="K127" s="1"/>
    </row>
    <row r="128" spans="1:11" x14ac:dyDescent="0.2">
      <c r="A128">
        <v>10120</v>
      </c>
      <c r="B128" t="s">
        <v>3</v>
      </c>
      <c r="C128">
        <v>18</v>
      </c>
      <c r="D128">
        <f>_xlfn.XLOOKUP(CleanTable6[[#This Row],[Age]],$D$4:$D$7,$C$4:$C$7,,-1)</f>
        <v>0</v>
      </c>
      <c r="E128" s="3">
        <v>27.48843353922442</v>
      </c>
      <c r="F128" s="66">
        <f>_xlfn.XLOOKUP(CleanTable6[[#This Row],[BMI]],$F$4:$F$7,$C$4:$C$7,,-1)</f>
        <v>1</v>
      </c>
      <c r="G128" t="s">
        <v>7</v>
      </c>
      <c r="H128" s="2">
        <v>15518.19</v>
      </c>
      <c r="I128">
        <v>0</v>
      </c>
      <c r="J128" t="s">
        <v>4</v>
      </c>
      <c r="K128" s="1"/>
    </row>
    <row r="129" spans="1:11" x14ac:dyDescent="0.2">
      <c r="A129">
        <v>10121</v>
      </c>
      <c r="B129" t="s">
        <v>0</v>
      </c>
      <c r="C129">
        <v>28</v>
      </c>
      <c r="D129">
        <f>_xlfn.XLOOKUP(CleanTable6[[#This Row],[Age]],$D$4:$D$7,$C$4:$C$7,,-1)</f>
        <v>1</v>
      </c>
      <c r="E129" s="3">
        <v>27.813282642803767</v>
      </c>
      <c r="F129" s="66">
        <f>_xlfn.XLOOKUP(CleanTable6[[#This Row],[BMI]],$F$4:$F$7,$C$4:$C$7,,-1)</f>
        <v>1</v>
      </c>
      <c r="G129" t="s">
        <v>7</v>
      </c>
      <c r="H129" s="2">
        <v>5615.37</v>
      </c>
      <c r="I129">
        <v>5</v>
      </c>
      <c r="J129" t="s">
        <v>5</v>
      </c>
      <c r="K129" s="1"/>
    </row>
    <row r="130" spans="1:11" x14ac:dyDescent="0.2">
      <c r="A130">
        <v>10122</v>
      </c>
      <c r="B130" t="s">
        <v>3</v>
      </c>
      <c r="C130">
        <v>62</v>
      </c>
      <c r="D130">
        <f>_xlfn.XLOOKUP(CleanTable6[[#This Row],[Age]],$D$4:$D$7,$C$4:$C$7,,-1)</f>
        <v>3</v>
      </c>
      <c r="E130" s="3">
        <v>32.75295897707425</v>
      </c>
      <c r="F130" s="66">
        <f>_xlfn.XLOOKUP(CleanTable6[[#This Row],[BMI]],$F$4:$F$7,$C$4:$C$7,,-1)</f>
        <v>2</v>
      </c>
      <c r="G130" t="s">
        <v>6</v>
      </c>
      <c r="H130" s="2">
        <v>31620.01</v>
      </c>
      <c r="I130">
        <v>1</v>
      </c>
      <c r="J130" t="s">
        <v>5</v>
      </c>
      <c r="K130" s="1"/>
    </row>
    <row r="131" spans="1:11" x14ac:dyDescent="0.2">
      <c r="A131">
        <v>10123</v>
      </c>
      <c r="B131" t="s">
        <v>0</v>
      </c>
      <c r="C131">
        <v>56</v>
      </c>
      <c r="D131">
        <f>_xlfn.XLOOKUP(CleanTable6[[#This Row],[Age]],$D$4:$D$7,$C$4:$C$7,,-1)</f>
        <v>3</v>
      </c>
      <c r="E131" s="3">
        <v>38.038847045660255</v>
      </c>
      <c r="F131" s="66">
        <f>_xlfn.XLOOKUP(CleanTable6[[#This Row],[BMI]],$F$4:$F$7,$C$4:$C$7,,-1)</f>
        <v>3</v>
      </c>
      <c r="G131" t="s">
        <v>7</v>
      </c>
      <c r="H131" s="2">
        <v>12363.550000000001</v>
      </c>
      <c r="I131">
        <v>3</v>
      </c>
      <c r="J131" t="s">
        <v>5</v>
      </c>
      <c r="K131" s="1"/>
    </row>
    <row r="132" spans="1:11" x14ac:dyDescent="0.2">
      <c r="A132">
        <v>10124</v>
      </c>
      <c r="B132" t="s">
        <v>3</v>
      </c>
      <c r="C132">
        <v>20</v>
      </c>
      <c r="D132">
        <f>_xlfn.XLOOKUP(CleanTable6[[#This Row],[Age]],$D$4:$D$7,$C$4:$C$7,,-1)</f>
        <v>0</v>
      </c>
      <c r="E132" s="3">
        <v>35.709487538358516</v>
      </c>
      <c r="F132" s="66">
        <f>_xlfn.XLOOKUP(CleanTable6[[#This Row],[BMI]],$F$4:$F$7,$C$4:$C$7,,-1)</f>
        <v>3</v>
      </c>
      <c r="G132" t="s">
        <v>7</v>
      </c>
      <c r="H132" s="2">
        <v>1967.03</v>
      </c>
      <c r="I132">
        <v>0</v>
      </c>
      <c r="J132" t="s">
        <v>5</v>
      </c>
      <c r="K132" s="1"/>
    </row>
    <row r="133" spans="1:11" x14ac:dyDescent="0.2">
      <c r="A133">
        <v>10125</v>
      </c>
      <c r="B133" t="s">
        <v>0</v>
      </c>
      <c r="C133">
        <v>59</v>
      </c>
      <c r="D133">
        <f>_xlfn.XLOOKUP(CleanTable6[[#This Row],[Age]],$D$4:$D$7,$C$4:$C$7,,-1)</f>
        <v>3</v>
      </c>
      <c r="E133" s="3">
        <v>35.862226776198895</v>
      </c>
      <c r="F133" s="66">
        <f>_xlfn.XLOOKUP(CleanTable6[[#This Row],[BMI]],$F$4:$F$7,$C$4:$C$7,,-1)</f>
        <v>3</v>
      </c>
      <c r="G133" t="s">
        <v>6</v>
      </c>
      <c r="H133" s="2">
        <v>36910.61</v>
      </c>
      <c r="I133">
        <v>2</v>
      </c>
      <c r="J133" t="s">
        <v>5</v>
      </c>
      <c r="K133" s="1"/>
    </row>
    <row r="134" spans="1:11" x14ac:dyDescent="0.2">
      <c r="A134">
        <v>10126</v>
      </c>
      <c r="B134" t="s">
        <v>3</v>
      </c>
      <c r="C134">
        <v>42</v>
      </c>
      <c r="D134">
        <f>_xlfn.XLOOKUP(CleanTable6[[#This Row],[Age]],$D$4:$D$7,$C$4:$C$7,,-1)</f>
        <v>2</v>
      </c>
      <c r="E134" s="3">
        <v>28.385405051498363</v>
      </c>
      <c r="F134" s="66">
        <f>_xlfn.XLOOKUP(CleanTable6[[#This Row],[BMI]],$F$4:$F$7,$C$4:$C$7,,-1)</f>
        <v>1</v>
      </c>
      <c r="G134" t="s">
        <v>6</v>
      </c>
      <c r="H134" s="2">
        <v>7639.42</v>
      </c>
      <c r="I134">
        <v>1</v>
      </c>
      <c r="J134" t="s">
        <v>5</v>
      </c>
      <c r="K134" s="1"/>
    </row>
    <row r="135" spans="1:11" x14ac:dyDescent="0.2">
      <c r="A135">
        <v>10127</v>
      </c>
      <c r="B135" t="s">
        <v>3</v>
      </c>
      <c r="C135">
        <v>18</v>
      </c>
      <c r="D135">
        <f>_xlfn.XLOOKUP(CleanTable6[[#This Row],[Age]],$D$4:$D$7,$C$4:$C$7,,-1)</f>
        <v>0</v>
      </c>
      <c r="E135" s="3">
        <v>30.570563004128182</v>
      </c>
      <c r="F135" s="66">
        <f>_xlfn.XLOOKUP(CleanTable6[[#This Row],[BMI]],$F$4:$F$7,$C$4:$C$7,,-1)</f>
        <v>2</v>
      </c>
      <c r="G135" t="s">
        <v>7</v>
      </c>
      <c r="H135" s="2">
        <v>1708.01</v>
      </c>
      <c r="I135">
        <v>0</v>
      </c>
      <c r="J135" t="s">
        <v>5</v>
      </c>
      <c r="K135" s="1"/>
    </row>
    <row r="136" spans="1:11" x14ac:dyDescent="0.2">
      <c r="A136">
        <v>10128</v>
      </c>
      <c r="B136" t="s">
        <v>3</v>
      </c>
      <c r="C136">
        <v>59</v>
      </c>
      <c r="D136">
        <f>_xlfn.XLOOKUP(CleanTable6[[#This Row],[Age]],$D$4:$D$7,$C$4:$C$7,,-1)</f>
        <v>3</v>
      </c>
      <c r="E136" s="3">
        <v>30.756061280051146</v>
      </c>
      <c r="F136" s="66">
        <f>_xlfn.XLOOKUP(CleanTable6[[#This Row],[BMI]],$F$4:$F$7,$C$4:$C$7,,-1)</f>
        <v>2</v>
      </c>
      <c r="G136" t="s">
        <v>7</v>
      </c>
      <c r="H136" s="2">
        <v>12914</v>
      </c>
      <c r="I136">
        <v>1</v>
      </c>
      <c r="J136" t="s">
        <v>5</v>
      </c>
      <c r="K136" s="1"/>
    </row>
    <row r="137" spans="1:11" x14ac:dyDescent="0.2">
      <c r="A137">
        <v>10129</v>
      </c>
      <c r="B137" t="s">
        <v>3</v>
      </c>
      <c r="C137">
        <v>45</v>
      </c>
      <c r="D137">
        <f>_xlfn.XLOOKUP(CleanTable6[[#This Row],[Age]],$D$4:$D$7,$C$4:$C$7,,-1)</f>
        <v>2</v>
      </c>
      <c r="E137" s="3">
        <v>33.516853942535732</v>
      </c>
      <c r="F137" s="66">
        <f>_xlfn.XLOOKUP(CleanTable6[[#This Row],[BMI]],$F$4:$F$7,$C$4:$C$7,,-1)</f>
        <v>2</v>
      </c>
      <c r="G137" t="s">
        <v>6</v>
      </c>
      <c r="H137" s="2">
        <v>7935.3</v>
      </c>
      <c r="I137">
        <v>0</v>
      </c>
      <c r="J137" t="s">
        <v>5</v>
      </c>
      <c r="K137" s="1"/>
    </row>
    <row r="138" spans="1:11" x14ac:dyDescent="0.2">
      <c r="A138">
        <v>10130</v>
      </c>
      <c r="B138" t="s">
        <v>2</v>
      </c>
      <c r="C138">
        <v>50</v>
      </c>
      <c r="D138">
        <f>_xlfn.XLOOKUP(CleanTable6[[#This Row],[Age]],$D$4:$D$7,$C$4:$C$7,,-1)</f>
        <v>2</v>
      </c>
      <c r="E138" s="3">
        <v>26.788572848540866</v>
      </c>
      <c r="F138" s="66">
        <f>_xlfn.XLOOKUP(CleanTable6[[#This Row],[BMI]],$F$4:$F$7,$C$4:$C$7,,-1)</f>
        <v>1</v>
      </c>
      <c r="G138" t="s">
        <v>7</v>
      </c>
      <c r="H138" s="2">
        <v>8835.27</v>
      </c>
      <c r="I138">
        <v>0</v>
      </c>
      <c r="J138" t="s">
        <v>5</v>
      </c>
      <c r="K138" s="1"/>
    </row>
    <row r="139" spans="1:11" x14ac:dyDescent="0.2">
      <c r="A139">
        <v>10131</v>
      </c>
      <c r="B139" t="s">
        <v>3</v>
      </c>
      <c r="C139">
        <v>22</v>
      </c>
      <c r="D139">
        <f>_xlfn.XLOOKUP(CleanTable6[[#This Row],[Age]],$D$4:$D$7,$C$4:$C$7,,-1)</f>
        <v>0</v>
      </c>
      <c r="E139" s="3">
        <v>26.011270772665089</v>
      </c>
      <c r="F139" s="66">
        <f>_xlfn.XLOOKUP(CleanTable6[[#This Row],[BMI]],$F$4:$F$7,$C$4:$C$7,,-1)</f>
        <v>0</v>
      </c>
      <c r="G139" t="s">
        <v>7</v>
      </c>
      <c r="H139" s="2">
        <v>2254.8000000000002</v>
      </c>
      <c r="I139">
        <v>0</v>
      </c>
      <c r="J139" t="s">
        <v>5</v>
      </c>
      <c r="K139" s="1"/>
    </row>
    <row r="140" spans="1:11" x14ac:dyDescent="0.2">
      <c r="A140">
        <v>10132</v>
      </c>
      <c r="B140" t="s">
        <v>3</v>
      </c>
      <c r="C140">
        <v>20</v>
      </c>
      <c r="D140">
        <f>_xlfn.XLOOKUP(CleanTable6[[#This Row],[Age]],$D$4:$D$7,$C$4:$C$7,,-1)</f>
        <v>0</v>
      </c>
      <c r="E140" s="3">
        <v>24.030997733343664</v>
      </c>
      <c r="F140" s="66">
        <f>_xlfn.XLOOKUP(CleanTable6[[#This Row],[BMI]],$F$4:$F$7,$C$4:$C$7,,-1)</f>
        <v>0</v>
      </c>
      <c r="G140" t="s">
        <v>6</v>
      </c>
      <c r="H140" s="2">
        <v>2459.73</v>
      </c>
      <c r="I140">
        <v>0</v>
      </c>
      <c r="J140" t="s">
        <v>5</v>
      </c>
      <c r="K140" s="1"/>
    </row>
    <row r="141" spans="1:11" x14ac:dyDescent="0.2">
      <c r="A141">
        <v>10133</v>
      </c>
      <c r="B141" t="s">
        <v>3</v>
      </c>
      <c r="C141">
        <v>18</v>
      </c>
      <c r="D141">
        <f>_xlfn.XLOOKUP(CleanTable6[[#This Row],[Age]],$D$4:$D$7,$C$4:$C$7,,-1)</f>
        <v>0</v>
      </c>
      <c r="E141" s="3">
        <v>22.786373909847587</v>
      </c>
      <c r="F141" s="66">
        <f>_xlfn.XLOOKUP(CleanTable6[[#This Row],[BMI]],$F$4:$F$7,$C$4:$C$7,,-1)</f>
        <v>0</v>
      </c>
      <c r="G141" t="s">
        <v>7</v>
      </c>
      <c r="H141" s="2">
        <v>1702.46</v>
      </c>
      <c r="I141">
        <v>0</v>
      </c>
      <c r="J141" t="s">
        <v>5</v>
      </c>
      <c r="K141" s="1"/>
    </row>
    <row r="142" spans="1:11" x14ac:dyDescent="0.2">
      <c r="A142">
        <v>10134</v>
      </c>
      <c r="B142" t="s">
        <v>3</v>
      </c>
      <c r="C142">
        <v>56</v>
      </c>
      <c r="D142">
        <f>_xlfn.XLOOKUP(CleanTable6[[#This Row],[Age]],$D$4:$D$7,$C$4:$C$7,,-1)</f>
        <v>3</v>
      </c>
      <c r="E142" s="3">
        <v>26.680555668953989</v>
      </c>
      <c r="F142" s="66">
        <f>_xlfn.XLOOKUP(CleanTable6[[#This Row],[BMI]],$F$4:$F$7,$C$4:$C$7,,-1)</f>
        <v>1</v>
      </c>
      <c r="G142" t="s">
        <v>6</v>
      </c>
      <c r="H142" s="2">
        <v>13430.27</v>
      </c>
      <c r="I142">
        <v>3</v>
      </c>
      <c r="J142" t="s">
        <v>5</v>
      </c>
      <c r="K142" s="1"/>
    </row>
    <row r="143" spans="1:11" x14ac:dyDescent="0.2">
      <c r="A143">
        <v>10135</v>
      </c>
      <c r="B143" t="s">
        <v>1</v>
      </c>
      <c r="C143">
        <v>20</v>
      </c>
      <c r="D143">
        <f>_xlfn.XLOOKUP(CleanTable6[[#This Row],[Age]],$D$4:$D$7,$C$4:$C$7,,-1)</f>
        <v>0</v>
      </c>
      <c r="E143" s="3">
        <v>33.790542333550512</v>
      </c>
      <c r="F143" s="66">
        <f>_xlfn.XLOOKUP(CleanTable6[[#This Row],[BMI]],$F$4:$F$7,$C$4:$C$7,,-1)</f>
        <v>2</v>
      </c>
      <c r="G143" t="s">
        <v>7</v>
      </c>
      <c r="H143" s="2">
        <v>1391.53</v>
      </c>
      <c r="I143">
        <v>0</v>
      </c>
      <c r="J143" t="s">
        <v>5</v>
      </c>
      <c r="K143" s="1"/>
    </row>
    <row r="144" spans="1:11" x14ac:dyDescent="0.2">
      <c r="A144">
        <v>10136</v>
      </c>
      <c r="B144" t="s">
        <v>0</v>
      </c>
      <c r="C144">
        <v>35</v>
      </c>
      <c r="D144">
        <f>_xlfn.XLOOKUP(CleanTable6[[#This Row],[Age]],$D$4:$D$7,$C$4:$C$7,,-1)</f>
        <v>1</v>
      </c>
      <c r="E144" s="3">
        <v>34.395189050963324</v>
      </c>
      <c r="F144" s="66">
        <f>_xlfn.XLOOKUP(CleanTable6[[#This Row],[BMI]],$F$4:$F$7,$C$4:$C$7,,-1)</f>
        <v>2</v>
      </c>
      <c r="G144" t="s">
        <v>7</v>
      </c>
      <c r="H144" s="2">
        <v>5926.85</v>
      </c>
      <c r="I144">
        <v>3</v>
      </c>
      <c r="J144" t="s">
        <v>5</v>
      </c>
      <c r="K144" s="1"/>
    </row>
    <row r="145" spans="1:11" x14ac:dyDescent="0.2">
      <c r="A145">
        <v>10137</v>
      </c>
      <c r="B145" t="s">
        <v>3</v>
      </c>
      <c r="C145">
        <v>46</v>
      </c>
      <c r="D145">
        <f>_xlfn.XLOOKUP(CleanTable6[[#This Row],[Age]],$D$4:$D$7,$C$4:$C$7,,-1)</f>
        <v>2</v>
      </c>
      <c r="E145" s="3">
        <v>29.713353815825002</v>
      </c>
      <c r="F145" s="66">
        <f>_xlfn.XLOOKUP(CleanTable6[[#This Row],[BMI]],$F$4:$F$7,$C$4:$C$7,,-1)</f>
        <v>1</v>
      </c>
      <c r="G145" t="s">
        <v>7</v>
      </c>
      <c r="H145" s="2">
        <v>8334.4600000000009</v>
      </c>
      <c r="I145">
        <v>1</v>
      </c>
      <c r="J145" t="s">
        <v>5</v>
      </c>
      <c r="K145" s="1"/>
    </row>
    <row r="146" spans="1:11" x14ac:dyDescent="0.2">
      <c r="A146">
        <v>10138</v>
      </c>
      <c r="B146" t="s">
        <v>1</v>
      </c>
      <c r="C146">
        <v>41</v>
      </c>
      <c r="D146">
        <f>_xlfn.XLOOKUP(CleanTable6[[#This Row],[Age]],$D$4:$D$7,$C$4:$C$7,,-1)</f>
        <v>2</v>
      </c>
      <c r="E146" s="3">
        <v>16.806643940291046</v>
      </c>
      <c r="F146" s="66">
        <f>_xlfn.XLOOKUP(CleanTable6[[#This Row],[BMI]],$F$4:$F$7,$C$4:$C$7,,-1)</f>
        <v>0</v>
      </c>
      <c r="G146" t="s">
        <v>7</v>
      </c>
      <c r="H146" s="2">
        <v>5699.84</v>
      </c>
      <c r="I146">
        <v>0</v>
      </c>
      <c r="J146" t="s">
        <v>5</v>
      </c>
      <c r="K146" s="1"/>
    </row>
    <row r="147" spans="1:11" x14ac:dyDescent="0.2">
      <c r="A147">
        <v>10139</v>
      </c>
      <c r="B147" t="s">
        <v>1</v>
      </c>
      <c r="C147">
        <v>19</v>
      </c>
      <c r="D147">
        <f>_xlfn.XLOOKUP(CleanTable6[[#This Row],[Age]],$D$4:$D$7,$C$4:$C$7,,-1)</f>
        <v>0</v>
      </c>
      <c r="E147" s="3">
        <v>29.068637468391728</v>
      </c>
      <c r="F147" s="66">
        <f>_xlfn.XLOOKUP(CleanTable6[[#This Row],[BMI]],$F$4:$F$7,$C$4:$C$7,,-1)</f>
        <v>1</v>
      </c>
      <c r="G147" t="s">
        <v>6</v>
      </c>
      <c r="H147" s="2">
        <v>34439.86</v>
      </c>
      <c r="I147">
        <v>0</v>
      </c>
      <c r="J147" t="s">
        <v>4</v>
      </c>
      <c r="K147" s="1"/>
    </row>
    <row r="148" spans="1:11" x14ac:dyDescent="0.2">
      <c r="A148">
        <v>10140</v>
      </c>
      <c r="B148" t="s">
        <v>0</v>
      </c>
      <c r="C148">
        <v>64</v>
      </c>
      <c r="D148">
        <f>_xlfn.XLOOKUP(CleanTable6[[#This Row],[Age]],$D$4:$D$7,$C$4:$C$7,,-1)</f>
        <v>3</v>
      </c>
      <c r="E148" s="3">
        <v>35.20675680736575</v>
      </c>
      <c r="F148" s="66">
        <f>_xlfn.XLOOKUP(CleanTable6[[#This Row],[BMI]],$F$4:$F$7,$C$4:$C$7,,-1)</f>
        <v>3</v>
      </c>
      <c r="G148" t="s">
        <v>7</v>
      </c>
      <c r="H148" s="2">
        <v>13822.81</v>
      </c>
      <c r="I148">
        <v>0</v>
      </c>
      <c r="J148" t="s">
        <v>5</v>
      </c>
      <c r="K148" s="1"/>
    </row>
    <row r="149" spans="1:11" x14ac:dyDescent="0.2">
      <c r="A149">
        <v>10141</v>
      </c>
      <c r="B149" t="s">
        <v>1</v>
      </c>
      <c r="C149">
        <v>33</v>
      </c>
      <c r="D149">
        <f>_xlfn.XLOOKUP(CleanTable6[[#This Row],[Age]],$D$4:$D$7,$C$4:$C$7,,-1)</f>
        <v>1</v>
      </c>
      <c r="E149" s="3">
        <v>25.456766938364094</v>
      </c>
      <c r="F149" s="66">
        <f>_xlfn.XLOOKUP(CleanTable6[[#This Row],[BMI]],$F$4:$F$7,$C$4:$C$7,,-1)</f>
        <v>0</v>
      </c>
      <c r="G149" t="s">
        <v>7</v>
      </c>
      <c r="H149" s="2">
        <v>4890</v>
      </c>
      <c r="I149">
        <v>2</v>
      </c>
      <c r="J149" t="s">
        <v>5</v>
      </c>
      <c r="K149" s="1"/>
    </row>
    <row r="150" spans="1:11" x14ac:dyDescent="0.2">
      <c r="A150">
        <v>10142</v>
      </c>
      <c r="B150" t="s">
        <v>2</v>
      </c>
      <c r="C150">
        <v>25</v>
      </c>
      <c r="D150">
        <f>_xlfn.XLOOKUP(CleanTable6[[#This Row],[Age]],$D$4:$D$7,$C$4:$C$7,,-1)</f>
        <v>0</v>
      </c>
      <c r="E150" s="3">
        <v>26.168323557745371</v>
      </c>
      <c r="F150" s="66">
        <f>_xlfn.XLOOKUP(CleanTable6[[#This Row],[BMI]],$F$4:$F$7,$C$4:$C$7,,-1)</f>
        <v>0</v>
      </c>
      <c r="G150" t="s">
        <v>6</v>
      </c>
      <c r="H150" s="2">
        <v>3594.1800000000003</v>
      </c>
      <c r="I150">
        <v>1</v>
      </c>
      <c r="J150" t="s">
        <v>5</v>
      </c>
      <c r="K150" s="1"/>
    </row>
    <row r="151" spans="1:11" x14ac:dyDescent="0.2">
      <c r="A151">
        <v>10143</v>
      </c>
      <c r="B151" t="s">
        <v>0</v>
      </c>
      <c r="C151">
        <v>45</v>
      </c>
      <c r="D151">
        <f>_xlfn.XLOOKUP(CleanTable6[[#This Row],[Age]],$D$4:$D$7,$C$4:$C$7,,-1)</f>
        <v>2</v>
      </c>
      <c r="E151" s="3">
        <v>31.618745118997808</v>
      </c>
      <c r="F151" s="66">
        <f>_xlfn.XLOOKUP(CleanTable6[[#This Row],[BMI]],$F$4:$F$7,$C$4:$C$7,,-1)</f>
        <v>2</v>
      </c>
      <c r="G151" t="s">
        <v>7</v>
      </c>
      <c r="H151" s="2">
        <v>8615.2999999999993</v>
      </c>
      <c r="I151">
        <v>3</v>
      </c>
      <c r="J151" t="s">
        <v>5</v>
      </c>
      <c r="K151" s="1"/>
    </row>
    <row r="152" spans="1:11" x14ac:dyDescent="0.2">
      <c r="A152">
        <v>10144</v>
      </c>
      <c r="B152" t="s">
        <v>0</v>
      </c>
      <c r="C152">
        <v>36</v>
      </c>
      <c r="D152">
        <f>_xlfn.XLOOKUP(CleanTable6[[#This Row],[Age]],$D$4:$D$7,$C$4:$C$7,,-1)</f>
        <v>1</v>
      </c>
      <c r="E152" s="3">
        <v>30.005580707578847</v>
      </c>
      <c r="F152" s="66">
        <f>_xlfn.XLOOKUP(CleanTable6[[#This Row],[BMI]],$F$4:$F$7,$C$4:$C$7,,-1)</f>
        <v>1</v>
      </c>
      <c r="G152" t="s">
        <v>6</v>
      </c>
      <c r="H152" s="2">
        <v>5472.45</v>
      </c>
      <c r="I152">
        <v>1</v>
      </c>
      <c r="J152" t="s">
        <v>5</v>
      </c>
      <c r="K152" s="1"/>
    </row>
    <row r="153" spans="1:11" x14ac:dyDescent="0.2">
      <c r="A153">
        <v>10145</v>
      </c>
      <c r="B153" t="s">
        <v>1</v>
      </c>
      <c r="C153">
        <v>48</v>
      </c>
      <c r="D153">
        <f>_xlfn.XLOOKUP(CleanTable6[[#This Row],[Age]],$D$4:$D$7,$C$4:$C$7,,-1)</f>
        <v>2</v>
      </c>
      <c r="E153" s="3">
        <v>37.704499549261769</v>
      </c>
      <c r="F153" s="66">
        <f>_xlfn.XLOOKUP(CleanTable6[[#This Row],[BMI]],$F$4:$F$7,$C$4:$C$7,,-1)</f>
        <v>3</v>
      </c>
      <c r="G153" t="s">
        <v>6</v>
      </c>
      <c r="H153" s="2">
        <v>8283.69</v>
      </c>
      <c r="I153">
        <v>0</v>
      </c>
      <c r="J153" t="s">
        <v>5</v>
      </c>
      <c r="K153" s="1"/>
    </row>
    <row r="154" spans="1:11" x14ac:dyDescent="0.2">
      <c r="A154">
        <v>10146</v>
      </c>
      <c r="B154" t="s">
        <v>3</v>
      </c>
      <c r="C154">
        <v>18</v>
      </c>
      <c r="D154">
        <f>_xlfn.XLOOKUP(CleanTable6[[#This Row],[Age]],$D$4:$D$7,$C$4:$C$7,,-1)</f>
        <v>0</v>
      </c>
      <c r="E154" s="3">
        <v>35.150542584631403</v>
      </c>
      <c r="F154" s="66">
        <f>_xlfn.XLOOKUP(CleanTable6[[#This Row],[BMI]],$F$4:$F$7,$C$4:$C$7,,-1)</f>
        <v>3</v>
      </c>
      <c r="G154" t="s">
        <v>6</v>
      </c>
      <c r="H154" s="2">
        <v>2217.4700000000003</v>
      </c>
      <c r="I154">
        <v>0</v>
      </c>
      <c r="J154" t="s">
        <v>5</v>
      </c>
      <c r="K154" s="1"/>
    </row>
    <row r="155" spans="1:11" x14ac:dyDescent="0.2">
      <c r="A155">
        <v>10147</v>
      </c>
      <c r="B155" t="s">
        <v>0</v>
      </c>
      <c r="C155">
        <v>61</v>
      </c>
      <c r="D155">
        <f>_xlfn.XLOOKUP(CleanTable6[[#This Row],[Age]],$D$4:$D$7,$C$4:$C$7,,-1)</f>
        <v>3</v>
      </c>
      <c r="E155" s="3">
        <v>21.389269966941413</v>
      </c>
      <c r="F155" s="66">
        <f>_xlfn.XLOOKUP(CleanTable6[[#This Row],[BMI]],$F$4:$F$7,$C$4:$C$7,,-1)</f>
        <v>0</v>
      </c>
      <c r="G155" t="s">
        <v>6</v>
      </c>
      <c r="H155" s="2">
        <v>13063.89</v>
      </c>
      <c r="I155">
        <v>0</v>
      </c>
      <c r="J155" t="s">
        <v>5</v>
      </c>
      <c r="K155" s="1"/>
    </row>
    <row r="156" spans="1:11" x14ac:dyDescent="0.2">
      <c r="A156">
        <v>10148</v>
      </c>
      <c r="B156" t="s">
        <v>1</v>
      </c>
      <c r="C156">
        <v>38</v>
      </c>
      <c r="D156">
        <f>_xlfn.XLOOKUP(CleanTable6[[#This Row],[Age]],$D$4:$D$7,$C$4:$C$7,,-1)</f>
        <v>1</v>
      </c>
      <c r="E156" s="3">
        <v>28.003408421488423</v>
      </c>
      <c r="F156" s="66">
        <f>_xlfn.XLOOKUP(CleanTable6[[#This Row],[BMI]],$F$4:$F$7,$C$4:$C$7,,-1)</f>
        <v>1</v>
      </c>
      <c r="G156" t="s">
        <v>6</v>
      </c>
      <c r="H156" s="2">
        <v>5974.39</v>
      </c>
      <c r="I156">
        <v>1</v>
      </c>
      <c r="J156" t="s">
        <v>5</v>
      </c>
      <c r="K156" s="1"/>
    </row>
    <row r="157" spans="1:11" x14ac:dyDescent="0.2">
      <c r="A157">
        <v>10149</v>
      </c>
      <c r="B157" t="s">
        <v>1</v>
      </c>
      <c r="C157">
        <v>52</v>
      </c>
      <c r="D157">
        <f>_xlfn.XLOOKUP(CleanTable6[[#This Row],[Age]],$D$4:$D$7,$C$4:$C$7,,-1)</f>
        <v>3</v>
      </c>
      <c r="E157" s="3">
        <v>25.544660837044741</v>
      </c>
      <c r="F157" s="66">
        <f>_xlfn.XLOOKUP(CleanTable6[[#This Row],[BMI]],$F$4:$F$7,$C$4:$C$7,,-1)</f>
        <v>0</v>
      </c>
      <c r="G157" t="s">
        <v>7</v>
      </c>
      <c r="H157" s="2">
        <v>25992.829999999998</v>
      </c>
      <c r="I157">
        <v>3</v>
      </c>
      <c r="J157" t="s">
        <v>5</v>
      </c>
      <c r="K157" s="1"/>
    </row>
    <row r="158" spans="1:11" x14ac:dyDescent="0.2">
      <c r="A158">
        <v>10150</v>
      </c>
      <c r="B158" t="s">
        <v>1</v>
      </c>
      <c r="C158">
        <v>60</v>
      </c>
      <c r="D158">
        <f>_xlfn.XLOOKUP(CleanTable6[[#This Row],[Age]],$D$4:$D$7,$C$4:$C$7,,-1)</f>
        <v>3</v>
      </c>
      <c r="E158" s="3">
        <v>29.265572771806323</v>
      </c>
      <c r="F158" s="66">
        <f>_xlfn.XLOOKUP(CleanTable6[[#This Row],[BMI]],$F$4:$F$7,$C$4:$C$7,,-1)</f>
        <v>1</v>
      </c>
      <c r="G158" t="s">
        <v>6</v>
      </c>
      <c r="H158" s="2">
        <v>12648.710000000001</v>
      </c>
      <c r="I158">
        <v>0</v>
      </c>
      <c r="J158" t="s">
        <v>5</v>
      </c>
      <c r="K158" s="1"/>
    </row>
    <row r="159" spans="1:11" x14ac:dyDescent="0.2">
      <c r="A159">
        <v>10151</v>
      </c>
      <c r="B159" t="s">
        <v>3</v>
      </c>
      <c r="C159">
        <v>53</v>
      </c>
      <c r="D159">
        <f>_xlfn.XLOOKUP(CleanTable6[[#This Row],[Age]],$D$4:$D$7,$C$4:$C$7,,-1)</f>
        <v>3</v>
      </c>
      <c r="E159" s="3">
        <v>30.800618692218144</v>
      </c>
      <c r="F159" s="66">
        <f>_xlfn.XLOOKUP(CleanTable6[[#This Row],[BMI]],$F$4:$F$7,$C$4:$C$7,,-1)</f>
        <v>2</v>
      </c>
      <c r="G159" t="s">
        <v>7</v>
      </c>
      <c r="H159" s="2">
        <v>43254.420000000006</v>
      </c>
      <c r="I159">
        <v>0</v>
      </c>
      <c r="J159" t="s">
        <v>4</v>
      </c>
      <c r="K159" s="1"/>
    </row>
    <row r="160" spans="1:11" x14ac:dyDescent="0.2">
      <c r="A160">
        <v>10152</v>
      </c>
      <c r="B160" t="s">
        <v>2</v>
      </c>
      <c r="C160">
        <v>39</v>
      </c>
      <c r="D160">
        <f>_xlfn.XLOOKUP(CleanTable6[[#This Row],[Age]],$D$4:$D$7,$C$4:$C$7,,-1)</f>
        <v>2</v>
      </c>
      <c r="E160" s="3">
        <v>25.060894365362692</v>
      </c>
      <c r="F160" s="66">
        <f>_xlfn.XLOOKUP(CleanTable6[[#This Row],[BMI]],$F$4:$F$7,$C$4:$C$7,,-1)</f>
        <v>0</v>
      </c>
      <c r="G160" t="s">
        <v>7</v>
      </c>
      <c r="H160" s="2">
        <v>6117.5</v>
      </c>
      <c r="I160">
        <v>1</v>
      </c>
      <c r="J160" t="s">
        <v>5</v>
      </c>
      <c r="K160" s="1"/>
    </row>
    <row r="161" spans="1:11" x14ac:dyDescent="0.2">
      <c r="A161">
        <v>10153</v>
      </c>
      <c r="B161" t="s">
        <v>0</v>
      </c>
      <c r="C161">
        <v>21</v>
      </c>
      <c r="D161">
        <f>_xlfn.XLOOKUP(CleanTable6[[#This Row],[Age]],$D$4:$D$7,$C$4:$C$7,,-1)</f>
        <v>0</v>
      </c>
      <c r="E161" s="3">
        <v>30.106638382845134</v>
      </c>
      <c r="F161" s="66">
        <f>_xlfn.XLOOKUP(CleanTable6[[#This Row],[BMI]],$F$4:$F$7,$C$4:$C$7,,-1)</f>
        <v>1</v>
      </c>
      <c r="G161" t="s">
        <v>6</v>
      </c>
      <c r="H161" s="2">
        <v>2597.7800000000002</v>
      </c>
      <c r="I161">
        <v>1</v>
      </c>
      <c r="J161" t="s">
        <v>5</v>
      </c>
      <c r="K161" s="1"/>
    </row>
    <row r="162" spans="1:11" x14ac:dyDescent="0.2">
      <c r="A162">
        <v>10154</v>
      </c>
      <c r="B162" t="s">
        <v>0</v>
      </c>
      <c r="C162">
        <v>38</v>
      </c>
      <c r="D162">
        <f>_xlfn.XLOOKUP(CleanTable6[[#This Row],[Age]],$D$4:$D$7,$C$4:$C$7,,-1)</f>
        <v>1</v>
      </c>
      <c r="E162" s="3">
        <v>32.123912721991161</v>
      </c>
      <c r="F162" s="66">
        <f>_xlfn.XLOOKUP(CleanTable6[[#This Row],[BMI]],$F$4:$F$7,$C$4:$C$7,,-1)</f>
        <v>2</v>
      </c>
      <c r="G162" t="s">
        <v>6</v>
      </c>
      <c r="H162" s="2">
        <v>5383.54</v>
      </c>
      <c r="I162">
        <v>0</v>
      </c>
      <c r="J162" t="s">
        <v>5</v>
      </c>
      <c r="K162" s="1"/>
    </row>
    <row r="163" spans="1:11" x14ac:dyDescent="0.2">
      <c r="A163">
        <v>10155</v>
      </c>
      <c r="B163" t="s">
        <v>3</v>
      </c>
      <c r="C163">
        <v>54</v>
      </c>
      <c r="D163">
        <f>_xlfn.XLOOKUP(CleanTable6[[#This Row],[Age]],$D$4:$D$7,$C$4:$C$7,,-1)</f>
        <v>3</v>
      </c>
      <c r="E163" s="3">
        <v>41.331186958196071</v>
      </c>
      <c r="F163" s="66">
        <f>_xlfn.XLOOKUP(CleanTable6[[#This Row],[BMI]],$F$4:$F$7,$C$4:$C$7,,-1)</f>
        <v>3</v>
      </c>
      <c r="G163" t="s">
        <v>6</v>
      </c>
      <c r="H163" s="2">
        <v>12096.66</v>
      </c>
      <c r="I163">
        <v>2</v>
      </c>
      <c r="J163" t="s">
        <v>5</v>
      </c>
      <c r="K163" s="1"/>
    </row>
    <row r="164" spans="1:11" x14ac:dyDescent="0.2">
      <c r="A164">
        <v>10156</v>
      </c>
      <c r="B164" t="s">
        <v>2</v>
      </c>
      <c r="C164">
        <v>40</v>
      </c>
      <c r="D164">
        <f>_xlfn.XLOOKUP(CleanTable6[[#This Row],[Age]],$D$4:$D$7,$C$4:$C$7,,-1)</f>
        <v>2</v>
      </c>
      <c r="E164" s="3">
        <v>34.802356071641945</v>
      </c>
      <c r="F164" s="66">
        <f>_xlfn.XLOOKUP(CleanTable6[[#This Row],[BMI]],$F$4:$F$7,$C$4:$C$7,,-1)</f>
        <v>3</v>
      </c>
      <c r="G164" t="s">
        <v>6</v>
      </c>
      <c r="H164" s="2">
        <v>28476.739999999998</v>
      </c>
      <c r="I164">
        <v>1</v>
      </c>
      <c r="J164" t="s">
        <v>5</v>
      </c>
      <c r="K164" s="1"/>
    </row>
    <row r="165" spans="1:11" x14ac:dyDescent="0.2">
      <c r="A165">
        <v>10157</v>
      </c>
      <c r="B165" t="s">
        <v>1</v>
      </c>
      <c r="C165">
        <v>37</v>
      </c>
      <c r="D165">
        <f>_xlfn.XLOOKUP(CleanTable6[[#This Row],[Age]],$D$4:$D$7,$C$4:$C$7,,-1)</f>
        <v>1</v>
      </c>
      <c r="E165" s="3">
        <v>29.154028542633984</v>
      </c>
      <c r="F165" s="66">
        <f>_xlfn.XLOOKUP(CleanTable6[[#This Row],[BMI]],$F$4:$F$7,$C$4:$C$7,,-1)</f>
        <v>1</v>
      </c>
      <c r="G165" t="s">
        <v>6</v>
      </c>
      <c r="H165" s="2">
        <v>40419.020000000004</v>
      </c>
      <c r="I165">
        <v>0</v>
      </c>
      <c r="J165" t="s">
        <v>4</v>
      </c>
      <c r="K165" s="1"/>
    </row>
    <row r="166" spans="1:11" x14ac:dyDescent="0.2">
      <c r="A166">
        <v>10158</v>
      </c>
      <c r="B166" t="s">
        <v>2</v>
      </c>
      <c r="C166">
        <v>52</v>
      </c>
      <c r="D166">
        <f>_xlfn.XLOOKUP(CleanTable6[[#This Row],[Age]],$D$4:$D$7,$C$4:$C$7,,-1)</f>
        <v>3</v>
      </c>
      <c r="E166" s="3">
        <v>25.699603814869668</v>
      </c>
      <c r="F166" s="66">
        <f>_xlfn.XLOOKUP(CleanTable6[[#This Row],[BMI]],$F$4:$F$7,$C$4:$C$7,,-1)</f>
        <v>0</v>
      </c>
      <c r="G166" t="s">
        <v>6</v>
      </c>
      <c r="H166" s="2">
        <v>11187.66</v>
      </c>
      <c r="I166">
        <v>2</v>
      </c>
      <c r="J166" t="s">
        <v>5</v>
      </c>
      <c r="K166" s="1"/>
    </row>
    <row r="167" spans="1:11" x14ac:dyDescent="0.2">
      <c r="A167">
        <v>10159</v>
      </c>
      <c r="B167" t="s">
        <v>1</v>
      </c>
      <c r="C167">
        <v>44</v>
      </c>
      <c r="D167">
        <f>_xlfn.XLOOKUP(CleanTable6[[#This Row],[Age]],$D$4:$D$7,$C$4:$C$7,,-1)</f>
        <v>2</v>
      </c>
      <c r="E167" s="3">
        <v>23.736982968834479</v>
      </c>
      <c r="F167" s="66">
        <f>_xlfn.XLOOKUP(CleanTable6[[#This Row],[BMI]],$F$4:$F$7,$C$4:$C$7,,-1)</f>
        <v>0</v>
      </c>
      <c r="G167" t="s">
        <v>7</v>
      </c>
      <c r="H167" s="2">
        <v>7147.4800000000005</v>
      </c>
      <c r="I167">
        <v>1</v>
      </c>
      <c r="J167" t="s">
        <v>5</v>
      </c>
      <c r="K167" s="1"/>
    </row>
    <row r="168" spans="1:11" x14ac:dyDescent="0.2">
      <c r="A168">
        <v>10160</v>
      </c>
      <c r="B168" t="s">
        <v>3</v>
      </c>
      <c r="C168">
        <v>27</v>
      </c>
      <c r="D168">
        <f>_xlfn.XLOOKUP(CleanTable6[[#This Row],[Age]],$D$4:$D$7,$C$4:$C$7,,-1)</f>
        <v>1</v>
      </c>
      <c r="E168" s="3">
        <v>23.837299787107483</v>
      </c>
      <c r="F168" s="66">
        <f>_xlfn.XLOOKUP(CleanTable6[[#This Row],[BMI]],$F$4:$F$7,$C$4:$C$7,,-1)</f>
        <v>0</v>
      </c>
      <c r="G168" t="s">
        <v>6</v>
      </c>
      <c r="H168" s="2">
        <v>16796.419999999998</v>
      </c>
      <c r="I168">
        <v>1</v>
      </c>
      <c r="J168" t="s">
        <v>5</v>
      </c>
      <c r="K168" s="1"/>
    </row>
    <row r="169" spans="1:11" x14ac:dyDescent="0.2">
      <c r="A169">
        <v>10161</v>
      </c>
      <c r="B169" t="s">
        <v>2</v>
      </c>
      <c r="C169">
        <v>37</v>
      </c>
      <c r="D169">
        <f>_xlfn.XLOOKUP(CleanTable6[[#This Row],[Age]],$D$4:$D$7,$C$4:$C$7,,-1)</f>
        <v>1</v>
      </c>
      <c r="E169" s="3">
        <v>27.721698482306007</v>
      </c>
      <c r="F169" s="66">
        <f>_xlfn.XLOOKUP(CleanTable6[[#This Row],[BMI]],$F$4:$F$7,$C$4:$C$7,,-1)</f>
        <v>1</v>
      </c>
      <c r="G169" t="s">
        <v>6</v>
      </c>
      <c r="H169" s="2">
        <v>6686.4400000000005</v>
      </c>
      <c r="I169">
        <v>2</v>
      </c>
      <c r="J169" t="s">
        <v>5</v>
      </c>
      <c r="K169" s="1"/>
    </row>
    <row r="170" spans="1:11" x14ac:dyDescent="0.2">
      <c r="A170">
        <v>10162</v>
      </c>
      <c r="B170" t="s">
        <v>3</v>
      </c>
      <c r="C170">
        <v>18</v>
      </c>
      <c r="D170">
        <f>_xlfn.XLOOKUP(CleanTable6[[#This Row],[Age]],$D$4:$D$7,$C$4:$C$7,,-1)</f>
        <v>0</v>
      </c>
      <c r="E170" s="3">
        <v>30.171237633801859</v>
      </c>
      <c r="F170" s="66">
        <f>_xlfn.XLOOKUP(CleanTable6[[#This Row],[BMI]],$F$4:$F$7,$C$4:$C$7,,-1)</f>
        <v>1</v>
      </c>
      <c r="G170" t="s">
        <v>7</v>
      </c>
      <c r="H170" s="2">
        <v>33732.69</v>
      </c>
      <c r="I170">
        <v>0</v>
      </c>
      <c r="J170" t="s">
        <v>4</v>
      </c>
      <c r="K170" s="1"/>
    </row>
    <row r="171" spans="1:11" x14ac:dyDescent="0.2">
      <c r="A171">
        <v>10163</v>
      </c>
      <c r="B171" t="s">
        <v>3</v>
      </c>
      <c r="C171">
        <v>20</v>
      </c>
      <c r="D171">
        <f>_xlfn.XLOOKUP(CleanTable6[[#This Row],[Age]],$D$4:$D$7,$C$4:$C$7,,-1)</f>
        <v>0</v>
      </c>
      <c r="E171" s="3">
        <v>39.320327048626005</v>
      </c>
      <c r="F171" s="66">
        <f>_xlfn.XLOOKUP(CleanTable6[[#This Row],[BMI]],$F$4:$F$7,$C$4:$C$7,,-1)</f>
        <v>3</v>
      </c>
      <c r="G171" t="s">
        <v>6</v>
      </c>
      <c r="H171" s="2">
        <v>2457.2200000000003</v>
      </c>
      <c r="I171">
        <v>0</v>
      </c>
      <c r="J171" t="s">
        <v>5</v>
      </c>
      <c r="K171" s="1"/>
    </row>
    <row r="172" spans="1:11" x14ac:dyDescent="0.2">
      <c r="A172">
        <v>10164</v>
      </c>
      <c r="B172" t="s">
        <v>2</v>
      </c>
      <c r="C172">
        <v>32</v>
      </c>
      <c r="D172">
        <f>_xlfn.XLOOKUP(CleanTable6[[#This Row],[Age]],$D$4:$D$7,$C$4:$C$7,,-1)</f>
        <v>1</v>
      </c>
      <c r="E172" s="3">
        <v>39.235433518225804</v>
      </c>
      <c r="F172" s="66">
        <f>_xlfn.XLOOKUP(CleanTable6[[#This Row],[BMI]],$F$4:$F$7,$C$4:$C$7,,-1)</f>
        <v>3</v>
      </c>
      <c r="G172" t="s">
        <v>7</v>
      </c>
      <c r="H172" s="2">
        <v>3866.86</v>
      </c>
      <c r="I172">
        <v>0</v>
      </c>
      <c r="J172" t="s">
        <v>5</v>
      </c>
      <c r="K172" s="1"/>
    </row>
    <row r="173" spans="1:11" x14ac:dyDescent="0.2">
      <c r="A173">
        <v>10165</v>
      </c>
      <c r="B173" t="s">
        <v>1</v>
      </c>
      <c r="C173">
        <v>54</v>
      </c>
      <c r="D173">
        <f>_xlfn.XLOOKUP(CleanTable6[[#This Row],[Age]],$D$4:$D$7,$C$4:$C$7,,-1)</f>
        <v>3</v>
      </c>
      <c r="E173" s="3">
        <v>31.911079575763541</v>
      </c>
      <c r="F173" s="66">
        <f>_xlfn.XLOOKUP(CleanTable6[[#This Row],[BMI]],$F$4:$F$7,$C$4:$C$7,,-1)</f>
        <v>2</v>
      </c>
      <c r="G173" t="s">
        <v>7</v>
      </c>
      <c r="H173" s="2">
        <v>44260.75</v>
      </c>
      <c r="I173">
        <v>2</v>
      </c>
      <c r="J173" t="s">
        <v>4</v>
      </c>
      <c r="K173" s="1"/>
    </row>
    <row r="174" spans="1:11" x14ac:dyDescent="0.2">
      <c r="A174">
        <v>10166</v>
      </c>
      <c r="B174" t="s">
        <v>3</v>
      </c>
      <c r="C174">
        <v>26</v>
      </c>
      <c r="D174">
        <f>_xlfn.XLOOKUP(CleanTable6[[#This Row],[Age]],$D$4:$D$7,$C$4:$C$7,,-1)</f>
        <v>0</v>
      </c>
      <c r="E174" s="3">
        <v>19.929628248692477</v>
      </c>
      <c r="F174" s="66">
        <f>_xlfn.XLOOKUP(CleanTable6[[#This Row],[BMI]],$F$4:$F$7,$C$4:$C$7,,-1)</f>
        <v>0</v>
      </c>
      <c r="G174" t="s">
        <v>6</v>
      </c>
      <c r="H174" s="2">
        <v>24671.67</v>
      </c>
      <c r="I174">
        <v>4</v>
      </c>
      <c r="J174" t="s">
        <v>5</v>
      </c>
      <c r="K174" s="1"/>
    </row>
    <row r="175" spans="1:11" x14ac:dyDescent="0.2">
      <c r="A175">
        <v>10168</v>
      </c>
      <c r="B175" t="s">
        <v>1</v>
      </c>
      <c r="C175">
        <v>63</v>
      </c>
      <c r="D175">
        <f>_xlfn.XLOOKUP(CleanTable6[[#This Row],[Age]],$D$4:$D$7,$C$4:$C$7,,-1)</f>
        <v>3</v>
      </c>
      <c r="E175" s="3">
        <v>34.653497823605619</v>
      </c>
      <c r="F175" s="66">
        <f>_xlfn.XLOOKUP(CleanTable6[[#This Row],[BMI]],$F$4:$F$7,$C$4:$C$7,,-1)</f>
        <v>2</v>
      </c>
      <c r="G175" t="s">
        <v>7</v>
      </c>
      <c r="H175" s="2">
        <v>13405.4</v>
      </c>
      <c r="I175">
        <v>0</v>
      </c>
      <c r="J175" t="s">
        <v>5</v>
      </c>
      <c r="K175" s="1"/>
    </row>
    <row r="176" spans="1:11" x14ac:dyDescent="0.2">
      <c r="A176">
        <v>10169</v>
      </c>
      <c r="B176" t="s">
        <v>1</v>
      </c>
      <c r="C176">
        <v>33</v>
      </c>
      <c r="D176">
        <f>_xlfn.XLOOKUP(CleanTable6[[#This Row],[Age]],$D$4:$D$7,$C$4:$C$7,,-1)</f>
        <v>1</v>
      </c>
      <c r="E176" s="3">
        <v>37.436297048566814</v>
      </c>
      <c r="F176" s="66">
        <f>_xlfn.XLOOKUP(CleanTable6[[#This Row],[BMI]],$F$4:$F$7,$C$4:$C$7,,-1)</f>
        <v>3</v>
      </c>
      <c r="G176" t="s">
        <v>7</v>
      </c>
      <c r="H176" s="2">
        <v>11326.72</v>
      </c>
      <c r="I176">
        <v>1</v>
      </c>
      <c r="J176" t="s">
        <v>5</v>
      </c>
      <c r="K176" s="1"/>
    </row>
    <row r="177" spans="1:11" x14ac:dyDescent="0.2">
      <c r="A177">
        <v>10170</v>
      </c>
      <c r="B177" t="s">
        <v>2</v>
      </c>
      <c r="C177">
        <v>40</v>
      </c>
      <c r="D177">
        <f>_xlfn.XLOOKUP(CleanTable6[[#This Row],[Age]],$D$4:$D$7,$C$4:$C$7,,-1)</f>
        <v>2</v>
      </c>
      <c r="E177" s="3">
        <v>39.813319639544133</v>
      </c>
      <c r="F177" s="66">
        <f>_xlfn.XLOOKUP(CleanTable6[[#This Row],[BMI]],$F$4:$F$7,$C$4:$C$7,,-1)</f>
        <v>3</v>
      </c>
      <c r="G177" t="s">
        <v>7</v>
      </c>
      <c r="H177" s="2">
        <v>6393.6100000000006</v>
      </c>
      <c r="I177">
        <v>1</v>
      </c>
      <c r="J177" t="s">
        <v>5</v>
      </c>
      <c r="K177" s="1"/>
    </row>
    <row r="178" spans="1:11" x14ac:dyDescent="0.2">
      <c r="A178">
        <v>10171</v>
      </c>
      <c r="B178" t="s">
        <v>1</v>
      </c>
      <c r="C178">
        <v>45</v>
      </c>
      <c r="D178">
        <f>_xlfn.XLOOKUP(CleanTable6[[#This Row],[Age]],$D$4:$D$7,$C$4:$C$7,,-1)</f>
        <v>2</v>
      </c>
      <c r="E178" s="3">
        <v>39.049744886778669</v>
      </c>
      <c r="F178" s="66">
        <f>_xlfn.XLOOKUP(CleanTable6[[#This Row],[BMI]],$F$4:$F$7,$C$4:$C$7,,-1)</f>
        <v>3</v>
      </c>
      <c r="G178" t="s">
        <v>6</v>
      </c>
      <c r="H178" s="2">
        <v>17929.309999999998</v>
      </c>
      <c r="I178">
        <v>0</v>
      </c>
      <c r="J178" t="s">
        <v>5</v>
      </c>
      <c r="K178" s="1"/>
    </row>
    <row r="179" spans="1:11" x14ac:dyDescent="0.2">
      <c r="A179">
        <v>10172</v>
      </c>
      <c r="B179" t="s">
        <v>3</v>
      </c>
      <c r="C179">
        <v>61</v>
      </c>
      <c r="D179">
        <f>_xlfn.XLOOKUP(CleanTable6[[#This Row],[Age]],$D$4:$D$7,$C$4:$C$7,,-1)</f>
        <v>3</v>
      </c>
      <c r="E179" s="3">
        <v>27.55518415814695</v>
      </c>
      <c r="F179" s="66">
        <f>_xlfn.XLOOKUP(CleanTable6[[#This Row],[BMI]],$F$4:$F$7,$C$4:$C$7,,-1)</f>
        <v>1</v>
      </c>
      <c r="G179" t="s">
        <v>7</v>
      </c>
      <c r="H179" s="2">
        <v>13129.61</v>
      </c>
      <c r="I179">
        <v>0</v>
      </c>
      <c r="J179" t="s">
        <v>5</v>
      </c>
      <c r="K179" s="1"/>
    </row>
    <row r="180" spans="1:11" x14ac:dyDescent="0.2">
      <c r="A180">
        <v>10173</v>
      </c>
      <c r="B180" t="s">
        <v>2</v>
      </c>
      <c r="C180">
        <v>35</v>
      </c>
      <c r="D180">
        <f>_xlfn.XLOOKUP(CleanTable6[[#This Row],[Age]],$D$4:$D$7,$C$4:$C$7,,-1)</f>
        <v>1</v>
      </c>
      <c r="E180" s="3">
        <v>37.495667337655313</v>
      </c>
      <c r="F180" s="66">
        <f>_xlfn.XLOOKUP(CleanTable6[[#This Row],[BMI]],$F$4:$F$7,$C$4:$C$7,,-1)</f>
        <v>3</v>
      </c>
      <c r="G180" t="s">
        <v>7</v>
      </c>
      <c r="H180" s="2">
        <v>5116.51</v>
      </c>
      <c r="I180">
        <v>1</v>
      </c>
      <c r="J180" t="s">
        <v>5</v>
      </c>
      <c r="K180" s="1"/>
    </row>
    <row r="181" spans="1:11" x14ac:dyDescent="0.2">
      <c r="A181">
        <v>10174</v>
      </c>
      <c r="B181" t="s">
        <v>1</v>
      </c>
      <c r="C181">
        <v>26</v>
      </c>
      <c r="D181">
        <f>_xlfn.XLOOKUP(CleanTable6[[#This Row],[Age]],$D$4:$D$7,$C$4:$C$7,,-1)</f>
        <v>0</v>
      </c>
      <c r="E181" s="3">
        <v>34.110263890957647</v>
      </c>
      <c r="F181" s="66">
        <f>_xlfn.XLOOKUP(CleanTable6[[#This Row],[BMI]],$F$4:$F$7,$C$4:$C$7,,-1)</f>
        <v>2</v>
      </c>
      <c r="G181" t="s">
        <v>7</v>
      </c>
      <c r="H181" s="2">
        <v>17043.349999999999</v>
      </c>
      <c r="I181">
        <v>0</v>
      </c>
      <c r="J181" t="s">
        <v>4</v>
      </c>
      <c r="K181" s="1"/>
    </row>
    <row r="182" spans="1:11" x14ac:dyDescent="0.2">
      <c r="A182">
        <v>10175</v>
      </c>
      <c r="B182" t="s">
        <v>3</v>
      </c>
      <c r="C182">
        <v>20</v>
      </c>
      <c r="D182">
        <f>_xlfn.XLOOKUP(CleanTable6[[#This Row],[Age]],$D$4:$D$7,$C$4:$C$7,,-1)</f>
        <v>0</v>
      </c>
      <c r="E182" s="3">
        <v>29.587002309027781</v>
      </c>
      <c r="F182" s="66">
        <f>_xlfn.XLOOKUP(CleanTable6[[#This Row],[BMI]],$F$4:$F$7,$C$4:$C$7,,-1)</f>
        <v>1</v>
      </c>
      <c r="G182" t="s">
        <v>7</v>
      </c>
      <c r="H182" s="2">
        <v>33475.82</v>
      </c>
      <c r="I182">
        <v>0</v>
      </c>
      <c r="J182" t="s">
        <v>4</v>
      </c>
      <c r="K182" s="1"/>
    </row>
    <row r="183" spans="1:11" x14ac:dyDescent="0.2">
      <c r="A183">
        <v>10176</v>
      </c>
      <c r="B183" t="s">
        <v>1</v>
      </c>
      <c r="C183">
        <v>18</v>
      </c>
      <c r="D183">
        <f>_xlfn.XLOOKUP(CleanTable6[[#This Row],[Age]],$D$4:$D$7,$C$4:$C$7,,-1)</f>
        <v>0</v>
      </c>
      <c r="E183" s="3">
        <v>32.781743041723779</v>
      </c>
      <c r="F183" s="66">
        <f>_xlfn.XLOOKUP(CleanTable6[[#This Row],[BMI]],$F$4:$F$7,$C$4:$C$7,,-1)</f>
        <v>2</v>
      </c>
      <c r="G183" t="s">
        <v>6</v>
      </c>
      <c r="H183" s="2">
        <v>1621.89</v>
      </c>
      <c r="I183">
        <v>0</v>
      </c>
      <c r="J183" t="s">
        <v>5</v>
      </c>
      <c r="K183" s="1"/>
    </row>
    <row r="184" spans="1:11" x14ac:dyDescent="0.2">
      <c r="A184">
        <v>10177</v>
      </c>
      <c r="B184" t="s">
        <v>1</v>
      </c>
      <c r="C184">
        <v>51</v>
      </c>
      <c r="D184">
        <f>_xlfn.XLOOKUP(CleanTable6[[#This Row],[Age]],$D$4:$D$7,$C$4:$C$7,,-1)</f>
        <v>3</v>
      </c>
      <c r="E184" s="3">
        <v>35.087638080988242</v>
      </c>
      <c r="F184" s="66">
        <f>_xlfn.XLOOKUP(CleanTable6[[#This Row],[BMI]],$F$4:$F$7,$C$4:$C$7,,-1)</f>
        <v>3</v>
      </c>
      <c r="G184" t="s">
        <v>7</v>
      </c>
      <c r="H184" s="2">
        <v>47462.9</v>
      </c>
      <c r="I184">
        <v>2</v>
      </c>
      <c r="J184" t="s">
        <v>4</v>
      </c>
      <c r="K184" s="1"/>
    </row>
    <row r="185" spans="1:11" x14ac:dyDescent="0.2">
      <c r="A185">
        <v>10178</v>
      </c>
      <c r="B185" t="s">
        <v>0</v>
      </c>
      <c r="C185">
        <v>30</v>
      </c>
      <c r="D185">
        <f>_xlfn.XLOOKUP(CleanTable6[[#This Row],[Age]],$D$4:$D$7,$C$4:$C$7,,-1)</f>
        <v>1</v>
      </c>
      <c r="E185" s="3">
        <v>31.995518807317751</v>
      </c>
      <c r="F185" s="66">
        <f>_xlfn.XLOOKUP(CleanTable6[[#This Row],[BMI]],$F$4:$F$7,$C$4:$C$7,,-1)</f>
        <v>2</v>
      </c>
      <c r="G185" t="s">
        <v>6</v>
      </c>
      <c r="H185" s="2">
        <v>4149.74</v>
      </c>
      <c r="I185">
        <v>1</v>
      </c>
      <c r="J185" t="s">
        <v>5</v>
      </c>
      <c r="K185" s="1"/>
    </row>
    <row r="186" spans="1:11" x14ac:dyDescent="0.2">
      <c r="A186">
        <v>10179</v>
      </c>
      <c r="B186" t="s">
        <v>1</v>
      </c>
      <c r="C186">
        <v>54</v>
      </c>
      <c r="D186">
        <f>_xlfn.XLOOKUP(CleanTable6[[#This Row],[Age]],$D$4:$D$7,$C$4:$C$7,,-1)</f>
        <v>3</v>
      </c>
      <c r="E186" s="3">
        <v>40.347951280599503</v>
      </c>
      <c r="F186" s="66">
        <f>_xlfn.XLOOKUP(CleanTable6[[#This Row],[BMI]],$F$4:$F$7,$C$4:$C$7,,-1)</f>
        <v>3</v>
      </c>
      <c r="G186" t="s">
        <v>6</v>
      </c>
      <c r="H186" s="2">
        <v>27322.739999999998</v>
      </c>
      <c r="I186">
        <v>3</v>
      </c>
      <c r="J186" t="s">
        <v>5</v>
      </c>
      <c r="K186" s="1"/>
    </row>
    <row r="187" spans="1:11" x14ac:dyDescent="0.2">
      <c r="A187">
        <v>10180</v>
      </c>
      <c r="B187" t="s">
        <v>0</v>
      </c>
      <c r="C187">
        <v>20</v>
      </c>
      <c r="D187">
        <f>_xlfn.XLOOKUP(CleanTable6[[#This Row],[Age]],$D$4:$D$7,$C$4:$C$7,,-1)</f>
        <v>0</v>
      </c>
      <c r="E187" s="3">
        <v>25.1701333469356</v>
      </c>
      <c r="F187" s="66">
        <f>_xlfn.XLOOKUP(CleanTable6[[#This Row],[BMI]],$F$4:$F$7,$C$4:$C$7,,-1)</f>
        <v>0</v>
      </c>
      <c r="G187" t="s">
        <v>7</v>
      </c>
      <c r="H187" s="2">
        <v>1964.78</v>
      </c>
      <c r="I187">
        <v>1</v>
      </c>
      <c r="J187" t="s">
        <v>5</v>
      </c>
      <c r="K187" s="1"/>
    </row>
    <row r="188" spans="1:11" x14ac:dyDescent="0.2">
      <c r="A188">
        <v>10181</v>
      </c>
      <c r="B188" t="s">
        <v>1</v>
      </c>
      <c r="C188">
        <v>32</v>
      </c>
      <c r="D188">
        <f>_xlfn.XLOOKUP(CleanTable6[[#This Row],[Age]],$D$4:$D$7,$C$4:$C$7,,-1)</f>
        <v>1</v>
      </c>
      <c r="E188" s="3">
        <v>34.082266929651553</v>
      </c>
      <c r="F188" s="66">
        <f>_xlfn.XLOOKUP(CleanTable6[[#This Row],[BMI]],$F$4:$F$7,$C$4:$C$7,,-1)</f>
        <v>2</v>
      </c>
      <c r="G188" t="s">
        <v>6</v>
      </c>
      <c r="H188" s="2">
        <v>4562.8500000000004</v>
      </c>
      <c r="I188">
        <v>1</v>
      </c>
      <c r="J188" t="s">
        <v>5</v>
      </c>
      <c r="K188" s="1"/>
    </row>
    <row r="189" spans="1:11" x14ac:dyDescent="0.2">
      <c r="A189">
        <v>10182</v>
      </c>
      <c r="B189" t="s">
        <v>3</v>
      </c>
      <c r="C189">
        <v>55</v>
      </c>
      <c r="D189">
        <f>_xlfn.XLOOKUP(CleanTable6[[#This Row],[Age]],$D$4:$D$7,$C$4:$C$7,,-1)</f>
        <v>3</v>
      </c>
      <c r="E189" s="3">
        <v>29.596185029850222</v>
      </c>
      <c r="F189" s="66">
        <f>_xlfn.XLOOKUP(CleanTable6[[#This Row],[BMI]],$F$4:$F$7,$C$4:$C$7,,-1)</f>
        <v>1</v>
      </c>
      <c r="G189" t="s">
        <v>7</v>
      </c>
      <c r="H189" s="2">
        <v>42303.700000000004</v>
      </c>
      <c r="I189">
        <v>0</v>
      </c>
      <c r="J189" t="s">
        <v>4</v>
      </c>
      <c r="K189" s="1"/>
    </row>
    <row r="190" spans="1:11" x14ac:dyDescent="0.2">
      <c r="A190">
        <v>10183</v>
      </c>
      <c r="B190" t="s">
        <v>2</v>
      </c>
      <c r="C190">
        <v>30</v>
      </c>
      <c r="D190">
        <f>_xlfn.XLOOKUP(CleanTable6[[#This Row],[Age]],$D$4:$D$7,$C$4:$C$7,,-1)</f>
        <v>1</v>
      </c>
      <c r="E190" s="3">
        <v>34.300803049456498</v>
      </c>
      <c r="F190" s="66">
        <f>_xlfn.XLOOKUP(CleanTable6[[#This Row],[BMI]],$F$4:$F$7,$C$4:$C$7,,-1)</f>
        <v>2</v>
      </c>
      <c r="G190" t="s">
        <v>6</v>
      </c>
      <c r="H190" s="2">
        <v>18765.879999999997</v>
      </c>
      <c r="I190">
        <v>3</v>
      </c>
      <c r="J190" t="s">
        <v>4</v>
      </c>
      <c r="K190" s="1"/>
    </row>
    <row r="191" spans="1:11" x14ac:dyDescent="0.2">
      <c r="A191">
        <v>10184</v>
      </c>
      <c r="B191" t="s">
        <v>0</v>
      </c>
      <c r="C191">
        <v>22</v>
      </c>
      <c r="D191">
        <f>_xlfn.XLOOKUP(CleanTable6[[#This Row],[Age]],$D$4:$D$7,$C$4:$C$7,,-1)</f>
        <v>0</v>
      </c>
      <c r="E191" s="3">
        <v>27.539930367730182</v>
      </c>
      <c r="F191" s="66">
        <f>_xlfn.XLOOKUP(CleanTable6[[#This Row],[BMI]],$F$4:$F$7,$C$4:$C$7,,-1)</f>
        <v>1</v>
      </c>
      <c r="G191" t="s">
        <v>6</v>
      </c>
      <c r="H191" s="2">
        <v>2150.4700000000003</v>
      </c>
      <c r="I191">
        <v>0</v>
      </c>
      <c r="J191" t="s">
        <v>5</v>
      </c>
      <c r="K191" s="1"/>
    </row>
    <row r="192" spans="1:11" x14ac:dyDescent="0.2">
      <c r="A192">
        <v>10185</v>
      </c>
      <c r="B192" t="s">
        <v>3</v>
      </c>
      <c r="C192">
        <v>27</v>
      </c>
      <c r="D192">
        <f>_xlfn.XLOOKUP(CleanTable6[[#This Row],[Age]],$D$4:$D$7,$C$4:$C$7,,-1)</f>
        <v>1</v>
      </c>
      <c r="E192" s="3">
        <v>27.632307575528046</v>
      </c>
      <c r="F192" s="66">
        <f>_xlfn.XLOOKUP(CleanTable6[[#This Row],[BMI]],$F$4:$F$7,$C$4:$C$7,,-1)</f>
        <v>1</v>
      </c>
      <c r="G192" t="s">
        <v>6</v>
      </c>
      <c r="H192" s="2">
        <v>18903.5</v>
      </c>
      <c r="I192">
        <v>1</v>
      </c>
      <c r="J192" t="s">
        <v>5</v>
      </c>
      <c r="K192" s="1"/>
    </row>
    <row r="193" spans="1:11" x14ac:dyDescent="0.2">
      <c r="A193">
        <v>10186</v>
      </c>
      <c r="B193" t="s">
        <v>1</v>
      </c>
      <c r="C193">
        <v>33</v>
      </c>
      <c r="D193">
        <f>_xlfn.XLOOKUP(CleanTable6[[#This Row],[Age]],$D$4:$D$7,$C$4:$C$7,,-1)</f>
        <v>1</v>
      </c>
      <c r="E193" s="3">
        <v>15.952796984154816</v>
      </c>
      <c r="F193" s="66">
        <f>_xlfn.XLOOKUP(CleanTable6[[#This Row],[BMI]],$F$4:$F$7,$C$4:$C$7,,-1)</f>
        <v>0</v>
      </c>
      <c r="G193" t="s">
        <v>7</v>
      </c>
      <c r="H193" s="2">
        <v>6653.79</v>
      </c>
      <c r="I193">
        <v>5</v>
      </c>
      <c r="J193" t="s">
        <v>5</v>
      </c>
      <c r="K193" s="1"/>
    </row>
    <row r="194" spans="1:11" x14ac:dyDescent="0.2">
      <c r="A194">
        <v>10187</v>
      </c>
      <c r="B194" t="s">
        <v>3</v>
      </c>
      <c r="C194">
        <v>63</v>
      </c>
      <c r="D194">
        <f>_xlfn.XLOOKUP(CleanTable6[[#This Row],[Age]],$D$4:$D$7,$C$4:$C$7,,-1)</f>
        <v>3</v>
      </c>
      <c r="E194" s="3">
        <v>22.896000671047727</v>
      </c>
      <c r="F194" s="66">
        <f>_xlfn.XLOOKUP(CleanTable6[[#This Row],[BMI]],$F$4:$F$7,$C$4:$C$7,,-1)</f>
        <v>0</v>
      </c>
      <c r="G194" t="s">
        <v>6</v>
      </c>
      <c r="H194" s="2">
        <v>14449.86</v>
      </c>
      <c r="I194">
        <v>0</v>
      </c>
      <c r="J194" t="s">
        <v>5</v>
      </c>
      <c r="K194" s="1"/>
    </row>
    <row r="195" spans="1:11" x14ac:dyDescent="0.2">
      <c r="A195">
        <v>10188</v>
      </c>
      <c r="B195" t="s">
        <v>0</v>
      </c>
      <c r="C195">
        <v>48</v>
      </c>
      <c r="D195">
        <f>_xlfn.XLOOKUP(CleanTable6[[#This Row],[Age]],$D$4:$D$7,$C$4:$C$7,,-1)</f>
        <v>2</v>
      </c>
      <c r="E195" s="3">
        <v>25.535257731164577</v>
      </c>
      <c r="F195" s="66">
        <f>_xlfn.XLOOKUP(CleanTable6[[#This Row],[BMI]],$F$4:$F$7,$C$4:$C$7,,-1)</f>
        <v>0</v>
      </c>
      <c r="G195" t="s">
        <v>6</v>
      </c>
      <c r="H195" s="2">
        <v>8269.0500000000011</v>
      </c>
      <c r="I195">
        <v>0</v>
      </c>
      <c r="J195" t="s">
        <v>5</v>
      </c>
      <c r="K195" s="1"/>
    </row>
    <row r="196" spans="1:11" x14ac:dyDescent="0.2">
      <c r="A196">
        <v>10189</v>
      </c>
      <c r="B196" t="s">
        <v>3</v>
      </c>
      <c r="C196">
        <v>55</v>
      </c>
      <c r="D196">
        <f>_xlfn.XLOOKUP(CleanTable6[[#This Row],[Age]],$D$4:$D$7,$C$4:$C$7,,-1)</f>
        <v>3</v>
      </c>
      <c r="E196" s="3">
        <v>44.738683765562023</v>
      </c>
      <c r="F196" s="66">
        <f>_xlfn.XLOOKUP(CleanTable6[[#This Row],[BMI]],$F$4:$F$7,$C$4:$C$7,,-1)</f>
        <v>3</v>
      </c>
      <c r="G196" t="s">
        <v>7</v>
      </c>
      <c r="H196" s="2">
        <v>10796.36</v>
      </c>
      <c r="I196">
        <v>0</v>
      </c>
      <c r="J196" t="s">
        <v>5</v>
      </c>
      <c r="K196" s="1"/>
    </row>
    <row r="197" spans="1:11" x14ac:dyDescent="0.2">
      <c r="A197">
        <v>10190</v>
      </c>
      <c r="B197" t="s">
        <v>2</v>
      </c>
      <c r="C197">
        <v>51</v>
      </c>
      <c r="D197">
        <f>_xlfn.XLOOKUP(CleanTable6[[#This Row],[Age]],$D$4:$D$7,$C$4:$C$7,,-1)</f>
        <v>3</v>
      </c>
      <c r="E197" s="3">
        <v>28.93501826261582</v>
      </c>
      <c r="F197" s="66">
        <f>_xlfn.XLOOKUP(CleanTable6[[#This Row],[BMI]],$F$4:$F$7,$C$4:$C$7,,-1)</f>
        <v>1</v>
      </c>
      <c r="G197" t="s">
        <v>7</v>
      </c>
      <c r="H197" s="2">
        <v>11520.1</v>
      </c>
      <c r="I197">
        <v>4</v>
      </c>
      <c r="J197" t="s">
        <v>5</v>
      </c>
      <c r="K197" s="1"/>
    </row>
    <row r="198" spans="1:11" x14ac:dyDescent="0.2">
      <c r="A198">
        <v>10191</v>
      </c>
      <c r="B198" t="s">
        <v>1</v>
      </c>
      <c r="C198">
        <v>38</v>
      </c>
      <c r="D198">
        <f>_xlfn.XLOOKUP(CleanTable6[[#This Row],[Age]],$D$4:$D$7,$C$4:$C$7,,-1)</f>
        <v>1</v>
      </c>
      <c r="E198" s="3">
        <v>28.488754103899439</v>
      </c>
      <c r="F198" s="66">
        <f>_xlfn.XLOOKUP(CleanTable6[[#This Row],[BMI]],$F$4:$F$7,$C$4:$C$7,,-1)</f>
        <v>1</v>
      </c>
      <c r="G198" t="s">
        <v>6</v>
      </c>
      <c r="H198" s="2">
        <v>5976.84</v>
      </c>
      <c r="I198">
        <v>1</v>
      </c>
      <c r="J198" t="s">
        <v>5</v>
      </c>
      <c r="K198" s="1"/>
    </row>
    <row r="199" spans="1:11" x14ac:dyDescent="0.2">
      <c r="A199">
        <v>10192</v>
      </c>
      <c r="B199" t="s">
        <v>2</v>
      </c>
      <c r="C199">
        <v>62</v>
      </c>
      <c r="D199">
        <f>_xlfn.XLOOKUP(CleanTable6[[#This Row],[Age]],$D$4:$D$7,$C$4:$C$7,,-1)</f>
        <v>3</v>
      </c>
      <c r="E199" s="3">
        <v>43.119898762925324</v>
      </c>
      <c r="F199" s="66">
        <f>_xlfn.XLOOKUP(CleanTable6[[#This Row],[BMI]],$F$4:$F$7,$C$4:$C$7,,-1)</f>
        <v>3</v>
      </c>
      <c r="G199" t="s">
        <v>7</v>
      </c>
      <c r="H199" s="2">
        <v>13352.1</v>
      </c>
      <c r="I199">
        <v>0</v>
      </c>
      <c r="J199" t="s">
        <v>5</v>
      </c>
      <c r="K199" s="1"/>
    </row>
    <row r="200" spans="1:11" x14ac:dyDescent="0.2">
      <c r="A200">
        <v>10193</v>
      </c>
      <c r="B200" t="s">
        <v>0</v>
      </c>
      <c r="C200">
        <v>39</v>
      </c>
      <c r="D200">
        <f>_xlfn.XLOOKUP(CleanTable6[[#This Row],[Age]],$D$4:$D$7,$C$4:$C$7,,-1)</f>
        <v>2</v>
      </c>
      <c r="E200" s="3">
        <v>32.991617959296441</v>
      </c>
      <c r="F200" s="66">
        <f>_xlfn.XLOOKUP(CleanTable6[[#This Row],[BMI]],$F$4:$F$7,$C$4:$C$7,,-1)</f>
        <v>2</v>
      </c>
      <c r="G200" t="s">
        <v>6</v>
      </c>
      <c r="H200" s="2">
        <v>5649.72</v>
      </c>
      <c r="I200">
        <v>0</v>
      </c>
      <c r="J200" t="s">
        <v>5</v>
      </c>
      <c r="K200" s="1"/>
    </row>
    <row r="201" spans="1:11" x14ac:dyDescent="0.2">
      <c r="A201">
        <v>10194</v>
      </c>
      <c r="B201" t="s">
        <v>3</v>
      </c>
      <c r="C201">
        <v>28</v>
      </c>
      <c r="D201">
        <f>_xlfn.XLOOKUP(CleanTable6[[#This Row],[Age]],$D$4:$D$7,$C$4:$C$7,,-1)</f>
        <v>1</v>
      </c>
      <c r="E201" s="3">
        <v>31.697389061248089</v>
      </c>
      <c r="F201" s="66">
        <f>_xlfn.XLOOKUP(CleanTable6[[#This Row],[BMI]],$F$4:$F$7,$C$4:$C$7,,-1)</f>
        <v>2</v>
      </c>
      <c r="G201" t="s">
        <v>7</v>
      </c>
      <c r="H201" s="2">
        <v>3268.8500000000004</v>
      </c>
      <c r="I201">
        <v>0</v>
      </c>
      <c r="J201" t="s">
        <v>5</v>
      </c>
      <c r="K201" s="1"/>
    </row>
    <row r="202" spans="1:11" x14ac:dyDescent="0.2">
      <c r="A202">
        <v>10195</v>
      </c>
      <c r="B202" t="s">
        <v>0</v>
      </c>
      <c r="C202">
        <v>25</v>
      </c>
      <c r="D202">
        <f>_xlfn.XLOOKUP(CleanTable6[[#This Row],[Age]],$D$4:$D$7,$C$4:$C$7,,-1)</f>
        <v>0</v>
      </c>
      <c r="E202" s="3">
        <v>27.642478453112837</v>
      </c>
      <c r="F202" s="66">
        <f>_xlfn.XLOOKUP(CleanTable6[[#This Row],[BMI]],$F$4:$F$7,$C$4:$C$7,,-1)</f>
        <v>1</v>
      </c>
      <c r="G202" t="s">
        <v>6</v>
      </c>
      <c r="H202" s="2">
        <v>4391.66</v>
      </c>
      <c r="I202">
        <v>3</v>
      </c>
      <c r="J202" t="s">
        <v>5</v>
      </c>
      <c r="K202" s="1"/>
    </row>
    <row r="203" spans="1:11" x14ac:dyDescent="0.2">
      <c r="A203">
        <v>10196</v>
      </c>
      <c r="B203" t="s">
        <v>1</v>
      </c>
      <c r="C203">
        <v>55</v>
      </c>
      <c r="D203">
        <f>_xlfn.XLOOKUP(CleanTable6[[#This Row],[Age]],$D$4:$D$7,$C$4:$C$7,,-1)</f>
        <v>3</v>
      </c>
      <c r="E203" s="3">
        <v>29.619359296286838</v>
      </c>
      <c r="F203" s="66">
        <f>_xlfn.XLOOKUP(CleanTable6[[#This Row],[BMI]],$F$4:$F$7,$C$4:$C$7,,-1)</f>
        <v>1</v>
      </c>
      <c r="G203" t="s">
        <v>7</v>
      </c>
      <c r="H203" s="2">
        <v>10226.290000000001</v>
      </c>
      <c r="I203">
        <v>0</v>
      </c>
      <c r="J203" t="s">
        <v>5</v>
      </c>
      <c r="K203" s="1"/>
    </row>
    <row r="204" spans="1:11" x14ac:dyDescent="0.2">
      <c r="A204">
        <v>10197</v>
      </c>
      <c r="B204" t="s">
        <v>2</v>
      </c>
      <c r="C204">
        <v>48</v>
      </c>
      <c r="D204">
        <f>_xlfn.XLOOKUP(CleanTable6[[#This Row],[Age]],$D$4:$D$7,$C$4:$C$7,,-1)</f>
        <v>2</v>
      </c>
      <c r="E204" s="3">
        <v>32.867498736699574</v>
      </c>
      <c r="F204" s="66">
        <f>_xlfn.XLOOKUP(CleanTable6[[#This Row],[BMI]],$F$4:$F$7,$C$4:$C$7,,-1)</f>
        <v>2</v>
      </c>
      <c r="G204" t="s">
        <v>7</v>
      </c>
      <c r="H204" s="2">
        <v>28468.92</v>
      </c>
      <c r="I204">
        <v>1</v>
      </c>
      <c r="J204" t="s">
        <v>5</v>
      </c>
      <c r="K204" s="1"/>
    </row>
    <row r="205" spans="1:11" x14ac:dyDescent="0.2">
      <c r="A205">
        <v>10198</v>
      </c>
      <c r="B205" t="s">
        <v>0</v>
      </c>
      <c r="C205">
        <v>47</v>
      </c>
      <c r="D205">
        <f>_xlfn.XLOOKUP(CleanTable6[[#This Row],[Age]],$D$4:$D$7,$C$4:$C$7,,-1)</f>
        <v>2</v>
      </c>
      <c r="E205" s="3">
        <v>26.307170234926105</v>
      </c>
      <c r="F205" s="66">
        <f>_xlfn.XLOOKUP(CleanTable6[[#This Row],[BMI]],$F$4:$F$7,$C$4:$C$7,,-1)</f>
        <v>1</v>
      </c>
      <c r="G205" t="s">
        <v>6</v>
      </c>
      <c r="H205" s="2">
        <v>8539.68</v>
      </c>
      <c r="I205">
        <v>1</v>
      </c>
      <c r="J205" t="s">
        <v>5</v>
      </c>
      <c r="K205" s="1"/>
    </row>
    <row r="206" spans="1:11" x14ac:dyDescent="0.2">
      <c r="A206">
        <v>10199</v>
      </c>
      <c r="B206" t="s">
        <v>0</v>
      </c>
      <c r="C206">
        <v>50</v>
      </c>
      <c r="D206">
        <f>_xlfn.XLOOKUP(CleanTable6[[#This Row],[Age]],$D$4:$D$7,$C$4:$C$7,,-1)</f>
        <v>2</v>
      </c>
      <c r="E206" s="3">
        <v>32.691806875773452</v>
      </c>
      <c r="F206" s="66">
        <f>_xlfn.XLOOKUP(CleanTable6[[#This Row],[BMI]],$F$4:$F$7,$C$4:$C$7,,-1)</f>
        <v>2</v>
      </c>
      <c r="G206" t="s">
        <v>7</v>
      </c>
      <c r="H206" s="2">
        <v>42856.840000000004</v>
      </c>
      <c r="I206">
        <v>2</v>
      </c>
      <c r="J206" t="s">
        <v>4</v>
      </c>
      <c r="K206" s="1"/>
    </row>
    <row r="207" spans="1:11" x14ac:dyDescent="0.2">
      <c r="A207">
        <v>10200</v>
      </c>
      <c r="B207" t="s">
        <v>2</v>
      </c>
      <c r="C207">
        <v>41</v>
      </c>
      <c r="D207">
        <f>_xlfn.XLOOKUP(CleanTable6[[#This Row],[Age]],$D$4:$D$7,$C$4:$C$7,,-1)</f>
        <v>2</v>
      </c>
      <c r="E207" s="3">
        <v>28.176704330908613</v>
      </c>
      <c r="F207" s="66">
        <f>_xlfn.XLOOKUP(CleanTable6[[#This Row],[BMI]],$F$4:$F$7,$C$4:$C$7,,-1)</f>
        <v>1</v>
      </c>
      <c r="G207" t="s">
        <v>6</v>
      </c>
      <c r="H207" s="2">
        <v>7749.16</v>
      </c>
      <c r="I207">
        <v>2</v>
      </c>
      <c r="J207" t="s">
        <v>5</v>
      </c>
      <c r="K207" s="1"/>
    </row>
    <row r="208" spans="1:11" x14ac:dyDescent="0.2">
      <c r="A208">
        <v>10201</v>
      </c>
      <c r="B208" t="s">
        <v>1</v>
      </c>
      <c r="C208">
        <v>57</v>
      </c>
      <c r="D208">
        <f>_xlfn.XLOOKUP(CleanTable6[[#This Row],[Age]],$D$4:$D$7,$C$4:$C$7,,-1)</f>
        <v>3</v>
      </c>
      <c r="E208" s="3">
        <v>23.647275320769403</v>
      </c>
      <c r="F208" s="66">
        <f>_xlfn.XLOOKUP(CleanTable6[[#This Row],[BMI]],$F$4:$F$7,$C$4:$C$7,,-1)</f>
        <v>0</v>
      </c>
      <c r="G208" t="s">
        <v>7</v>
      </c>
      <c r="H208" s="2">
        <v>11554.23</v>
      </c>
      <c r="I208">
        <v>1</v>
      </c>
      <c r="J208" t="s">
        <v>5</v>
      </c>
      <c r="K208" s="1"/>
    </row>
    <row r="209" spans="1:11" x14ac:dyDescent="0.2">
      <c r="A209">
        <v>10202</v>
      </c>
      <c r="B209" t="s">
        <v>0</v>
      </c>
      <c r="C209">
        <v>46</v>
      </c>
      <c r="D209">
        <f>_xlfn.XLOOKUP(CleanTable6[[#This Row],[Age]],$D$4:$D$7,$C$4:$C$7,,-1)</f>
        <v>2</v>
      </c>
      <c r="E209" s="3">
        <v>32.016942985033182</v>
      </c>
      <c r="F209" s="66">
        <f>_xlfn.XLOOKUP(CleanTable6[[#This Row],[BMI]],$F$4:$F$7,$C$4:$C$7,,-1)</f>
        <v>2</v>
      </c>
      <c r="G209" t="s">
        <v>7</v>
      </c>
      <c r="H209" s="2">
        <v>24603.05</v>
      </c>
      <c r="I209">
        <v>0</v>
      </c>
      <c r="J209" t="s">
        <v>5</v>
      </c>
      <c r="K209" s="1"/>
    </row>
    <row r="210" spans="1:11" x14ac:dyDescent="0.2">
      <c r="A210">
        <v>10203</v>
      </c>
      <c r="B210" t="s">
        <v>0</v>
      </c>
      <c r="C210">
        <v>22</v>
      </c>
      <c r="D210">
        <f>_xlfn.XLOOKUP(CleanTable6[[#This Row],[Age]],$D$4:$D$7,$C$4:$C$7,,-1)</f>
        <v>0</v>
      </c>
      <c r="E210" s="3">
        <v>35.28756358544603</v>
      </c>
      <c r="F210" s="66">
        <f>_xlfn.XLOOKUP(CleanTable6[[#This Row],[BMI]],$F$4:$F$7,$C$4:$C$7,,-1)</f>
        <v>3</v>
      </c>
      <c r="G210" t="s">
        <v>7</v>
      </c>
      <c r="H210" s="2">
        <v>35585.58</v>
      </c>
      <c r="I210">
        <v>0</v>
      </c>
      <c r="J210" t="s">
        <v>4</v>
      </c>
      <c r="K210" s="1"/>
    </row>
    <row r="211" spans="1:11" x14ac:dyDescent="0.2">
      <c r="A211">
        <v>10204</v>
      </c>
      <c r="B211" t="s">
        <v>0</v>
      </c>
      <c r="C211">
        <v>33</v>
      </c>
      <c r="D211">
        <f>_xlfn.XLOOKUP(CleanTable6[[#This Row],[Age]],$D$4:$D$7,$C$4:$C$7,,-1)</f>
        <v>1</v>
      </c>
      <c r="E211" s="3">
        <v>44.203812892040226</v>
      </c>
      <c r="F211" s="66">
        <f>_xlfn.XLOOKUP(CleanTable6[[#This Row],[BMI]],$F$4:$F$7,$C$4:$C$7,,-1)</f>
        <v>3</v>
      </c>
      <c r="G211" t="s">
        <v>6</v>
      </c>
      <c r="H211" s="2">
        <v>5972.38</v>
      </c>
      <c r="I211">
        <v>3</v>
      </c>
      <c r="J211" t="s">
        <v>5</v>
      </c>
      <c r="K211" s="1"/>
    </row>
    <row r="212" spans="1:11" x14ac:dyDescent="0.2">
      <c r="A212">
        <v>10205</v>
      </c>
      <c r="B212" t="s">
        <v>3</v>
      </c>
      <c r="C212">
        <v>31</v>
      </c>
      <c r="D212">
        <f>_xlfn.XLOOKUP(CleanTable6[[#This Row],[Age]],$D$4:$D$7,$C$4:$C$7,,-1)</f>
        <v>1</v>
      </c>
      <c r="E212" s="3">
        <v>23.174610173611114</v>
      </c>
      <c r="F212" s="66">
        <f>_xlfn.XLOOKUP(CleanTable6[[#This Row],[BMI]],$F$4:$F$7,$C$4:$C$7,,-1)</f>
        <v>0</v>
      </c>
      <c r="G212" t="s">
        <v>6</v>
      </c>
      <c r="H212" s="2">
        <v>6113.24</v>
      </c>
      <c r="I212">
        <v>3</v>
      </c>
      <c r="J212" t="s">
        <v>5</v>
      </c>
      <c r="K212" s="1"/>
    </row>
    <row r="213" spans="1:11" x14ac:dyDescent="0.2">
      <c r="A213">
        <v>10206</v>
      </c>
      <c r="B213" t="s">
        <v>0</v>
      </c>
      <c r="C213">
        <v>38</v>
      </c>
      <c r="D213">
        <f>_xlfn.XLOOKUP(CleanTable6[[#This Row],[Age]],$D$4:$D$7,$C$4:$C$7,,-1)</f>
        <v>1</v>
      </c>
      <c r="E213" s="3">
        <v>32.297288770518243</v>
      </c>
      <c r="F213" s="66">
        <f>_xlfn.XLOOKUP(CleanTable6[[#This Row],[BMI]],$F$4:$F$7,$C$4:$C$7,,-1)</f>
        <v>2</v>
      </c>
      <c r="G213" t="s">
        <v>6</v>
      </c>
      <c r="H213" s="2">
        <v>7151.1</v>
      </c>
      <c r="I213">
        <v>3</v>
      </c>
      <c r="J213" t="s">
        <v>5</v>
      </c>
      <c r="K213" s="1"/>
    </row>
    <row r="214" spans="1:11" x14ac:dyDescent="0.2">
      <c r="A214">
        <v>10207</v>
      </c>
      <c r="B214" t="s">
        <v>3</v>
      </c>
      <c r="C214">
        <v>64</v>
      </c>
      <c r="D214">
        <f>_xlfn.XLOOKUP(CleanTable6[[#This Row],[Age]],$D$4:$D$7,$C$4:$C$7,,-1)</f>
        <v>3</v>
      </c>
      <c r="E214" s="3">
        <v>34.089391317520779</v>
      </c>
      <c r="F214" s="66">
        <f>_xlfn.XLOOKUP(CleanTable6[[#This Row],[BMI]],$F$4:$F$7,$C$4:$C$7,,-1)</f>
        <v>2</v>
      </c>
      <c r="G214" t="s">
        <v>6</v>
      </c>
      <c r="H214" s="2">
        <v>14901.52</v>
      </c>
      <c r="I214">
        <v>0</v>
      </c>
      <c r="J214" t="s">
        <v>5</v>
      </c>
      <c r="K214" s="1"/>
    </row>
    <row r="215" spans="1:11" x14ac:dyDescent="0.2">
      <c r="A215">
        <v>10208</v>
      </c>
      <c r="B215" t="s">
        <v>0</v>
      </c>
      <c r="C215">
        <v>57</v>
      </c>
      <c r="D215">
        <f>_xlfn.XLOOKUP(CleanTable6[[#This Row],[Age]],$D$4:$D$7,$C$4:$C$7,,-1)</f>
        <v>3</v>
      </c>
      <c r="E215" s="3">
        <v>26.792233453067503</v>
      </c>
      <c r="F215" s="66">
        <f>_xlfn.XLOOKUP(CleanTable6[[#This Row],[BMI]],$F$4:$F$7,$C$4:$C$7,,-1)</f>
        <v>1</v>
      </c>
      <c r="G215" t="s">
        <v>7</v>
      </c>
      <c r="H215" s="2">
        <v>10959.33</v>
      </c>
      <c r="I215">
        <v>0</v>
      </c>
      <c r="J215" t="s">
        <v>5</v>
      </c>
      <c r="K215" s="1"/>
    </row>
    <row r="216" spans="1:11" x14ac:dyDescent="0.2">
      <c r="A216">
        <v>10209</v>
      </c>
      <c r="B216" t="s">
        <v>2</v>
      </c>
      <c r="C216">
        <v>23</v>
      </c>
      <c r="D216">
        <f>_xlfn.XLOOKUP(CleanTable6[[#This Row],[Age]],$D$4:$D$7,$C$4:$C$7,,-1)</f>
        <v>0</v>
      </c>
      <c r="E216" s="3">
        <v>30.892706115114496</v>
      </c>
      <c r="F216" s="66">
        <f>_xlfn.XLOOKUP(CleanTable6[[#This Row],[BMI]],$F$4:$F$7,$C$4:$C$7,,-1)</f>
        <v>2</v>
      </c>
      <c r="G216" t="s">
        <v>6</v>
      </c>
      <c r="H216" s="2">
        <v>4466.63</v>
      </c>
      <c r="I216">
        <v>3</v>
      </c>
      <c r="J216" t="s">
        <v>5</v>
      </c>
      <c r="K216" s="1"/>
    </row>
    <row r="217" spans="1:11" x14ac:dyDescent="0.2">
      <c r="A217">
        <v>10210</v>
      </c>
      <c r="B217" t="s">
        <v>3</v>
      </c>
      <c r="C217">
        <v>20</v>
      </c>
      <c r="D217">
        <f>_xlfn.XLOOKUP(CleanTable6[[#This Row],[Age]],$D$4:$D$7,$C$4:$C$7,,-1)</f>
        <v>0</v>
      </c>
      <c r="E217" s="3">
        <v>35.777774112834415</v>
      </c>
      <c r="F217" s="66">
        <f>_xlfn.XLOOKUP(CleanTable6[[#This Row],[BMI]],$F$4:$F$7,$C$4:$C$7,,-1)</f>
        <v>3</v>
      </c>
      <c r="G217" t="s">
        <v>7</v>
      </c>
      <c r="H217" s="2">
        <v>1984.46</v>
      </c>
      <c r="I217">
        <v>0</v>
      </c>
      <c r="J217" t="s">
        <v>5</v>
      </c>
      <c r="K217" s="1"/>
    </row>
    <row r="218" spans="1:11" x14ac:dyDescent="0.2">
      <c r="A218">
        <v>10211</v>
      </c>
      <c r="B218" t="s">
        <v>1</v>
      </c>
      <c r="C218">
        <v>18</v>
      </c>
      <c r="D218">
        <f>_xlfn.XLOOKUP(CleanTable6[[#This Row],[Age]],$D$4:$D$7,$C$4:$C$7,,-1)</f>
        <v>0</v>
      </c>
      <c r="E218" s="3">
        <v>32.487221945079092</v>
      </c>
      <c r="F218" s="66">
        <f>_xlfn.XLOOKUP(CleanTable6[[#This Row],[BMI]],$F$4:$F$7,$C$4:$C$7,,-1)</f>
        <v>2</v>
      </c>
      <c r="G218" t="s">
        <v>6</v>
      </c>
      <c r="H218" s="2">
        <v>1633.97</v>
      </c>
      <c r="I218">
        <v>0</v>
      </c>
      <c r="J218" t="s">
        <v>5</v>
      </c>
      <c r="K218" s="1"/>
    </row>
    <row r="219" spans="1:11" x14ac:dyDescent="0.2">
      <c r="A219">
        <v>10213</v>
      </c>
      <c r="B219" t="s">
        <v>2</v>
      </c>
      <c r="C219">
        <v>19</v>
      </c>
      <c r="D219">
        <f>_xlfn.XLOOKUP(CleanTable6[[#This Row],[Age]],$D$4:$D$7,$C$4:$C$7,,-1)</f>
        <v>0</v>
      </c>
      <c r="E219" s="3">
        <v>29.3663631633157</v>
      </c>
      <c r="F219" s="66">
        <f>_xlfn.XLOOKUP(CleanTable6[[#This Row],[BMI]],$F$4:$F$7,$C$4:$C$7,,-1)</f>
        <v>1</v>
      </c>
      <c r="G219" t="s">
        <v>6</v>
      </c>
      <c r="H219" s="2">
        <v>2709.25</v>
      </c>
      <c r="I219">
        <v>1</v>
      </c>
      <c r="J219" t="s">
        <v>5</v>
      </c>
      <c r="K219" s="1"/>
    </row>
    <row r="220" spans="1:11" x14ac:dyDescent="0.2">
      <c r="A220">
        <v>10214</v>
      </c>
      <c r="B220" t="s">
        <v>3</v>
      </c>
      <c r="C220">
        <v>60</v>
      </c>
      <c r="D220">
        <f>_xlfn.XLOOKUP(CleanTable6[[#This Row],[Age]],$D$4:$D$7,$C$4:$C$7,,-1)</f>
        <v>3</v>
      </c>
      <c r="E220" s="3">
        <v>19.951429800666482</v>
      </c>
      <c r="F220" s="66">
        <f>_xlfn.XLOOKUP(CleanTable6[[#This Row],[BMI]],$F$4:$F$7,$C$4:$C$7,,-1)</f>
        <v>0</v>
      </c>
      <c r="G220" t="s">
        <v>6</v>
      </c>
      <c r="H220" s="2">
        <v>13204.29</v>
      </c>
      <c r="I220">
        <v>0</v>
      </c>
      <c r="J220" t="s">
        <v>5</v>
      </c>
      <c r="K220" s="1"/>
    </row>
    <row r="221" spans="1:11" x14ac:dyDescent="0.2">
      <c r="A221">
        <v>10215</v>
      </c>
      <c r="B221" t="s">
        <v>2</v>
      </c>
      <c r="C221">
        <v>19</v>
      </c>
      <c r="D221">
        <f>_xlfn.XLOOKUP(CleanTable6[[#This Row],[Age]],$D$4:$D$7,$C$4:$C$7,,-1)</f>
        <v>0</v>
      </c>
      <c r="E221" s="3">
        <v>30.142941174065029</v>
      </c>
      <c r="F221" s="66">
        <f>_xlfn.XLOOKUP(CleanTable6[[#This Row],[BMI]],$F$4:$F$7,$C$4:$C$7,,-1)</f>
        <v>1</v>
      </c>
      <c r="G221" t="s">
        <v>7</v>
      </c>
      <c r="H221" s="2">
        <v>1632.57</v>
      </c>
      <c r="I221">
        <v>0</v>
      </c>
      <c r="J221" t="s">
        <v>5</v>
      </c>
      <c r="K221" s="1"/>
    </row>
    <row r="222" spans="1:11" x14ac:dyDescent="0.2">
      <c r="A222">
        <v>10216</v>
      </c>
      <c r="B222" t="s">
        <v>0</v>
      </c>
      <c r="C222">
        <v>57</v>
      </c>
      <c r="D222">
        <f>_xlfn.XLOOKUP(CleanTable6[[#This Row],[Age]],$D$4:$D$7,$C$4:$C$7,,-1)</f>
        <v>3</v>
      </c>
      <c r="E222" s="3">
        <v>32.404546754377868</v>
      </c>
      <c r="F222" s="66">
        <f>_xlfn.XLOOKUP(CleanTable6[[#This Row],[BMI]],$F$4:$F$7,$C$4:$C$7,,-1)</f>
        <v>2</v>
      </c>
      <c r="G222" t="s">
        <v>7</v>
      </c>
      <c r="H222" s="2">
        <v>10965.45</v>
      </c>
      <c r="I222">
        <v>0</v>
      </c>
      <c r="J222" t="s">
        <v>5</v>
      </c>
      <c r="K222" s="1"/>
    </row>
    <row r="223" spans="1:11" x14ac:dyDescent="0.2">
      <c r="A223">
        <v>10217</v>
      </c>
      <c r="B223" t="s">
        <v>2</v>
      </c>
      <c r="C223">
        <v>44</v>
      </c>
      <c r="D223">
        <f>_xlfn.XLOOKUP(CleanTable6[[#This Row],[Age]],$D$4:$D$7,$C$4:$C$7,,-1)</f>
        <v>2</v>
      </c>
      <c r="E223" s="3">
        <v>33.091400167327862</v>
      </c>
      <c r="F223" s="66">
        <f>_xlfn.XLOOKUP(CleanTable6[[#This Row],[BMI]],$F$4:$F$7,$C$4:$C$7,,-1)</f>
        <v>2</v>
      </c>
      <c r="G223" t="s">
        <v>6</v>
      </c>
      <c r="H223" s="2">
        <v>8023.14</v>
      </c>
      <c r="I223">
        <v>1</v>
      </c>
      <c r="J223" t="s">
        <v>5</v>
      </c>
      <c r="K223" s="1"/>
    </row>
    <row r="224" spans="1:11" x14ac:dyDescent="0.2">
      <c r="A224">
        <v>10218</v>
      </c>
      <c r="B224" t="s">
        <v>3</v>
      </c>
      <c r="C224">
        <v>40</v>
      </c>
      <c r="D224">
        <f>_xlfn.XLOOKUP(CleanTable6[[#This Row],[Age]],$D$4:$D$7,$C$4:$C$7,,-1)</f>
        <v>2</v>
      </c>
      <c r="E224" s="3">
        <v>36.362037134182152</v>
      </c>
      <c r="F224" s="66">
        <f>_xlfn.XLOOKUP(CleanTable6[[#This Row],[BMI]],$F$4:$F$7,$C$4:$C$7,,-1)</f>
        <v>3</v>
      </c>
      <c r="G224" t="s">
        <v>7</v>
      </c>
      <c r="H224" s="2">
        <v>6610.1100000000006</v>
      </c>
      <c r="I224">
        <v>1</v>
      </c>
      <c r="J224" t="s">
        <v>5</v>
      </c>
      <c r="K224" s="1"/>
    </row>
    <row r="225" spans="1:11" x14ac:dyDescent="0.2">
      <c r="A225">
        <v>10219</v>
      </c>
      <c r="B225" t="s">
        <v>3</v>
      </c>
      <c r="C225">
        <v>39</v>
      </c>
      <c r="D225">
        <f>_xlfn.XLOOKUP(CleanTable6[[#This Row],[Age]],$D$4:$D$7,$C$4:$C$7,,-1)</f>
        <v>2</v>
      </c>
      <c r="E225" s="3">
        <v>28.078025721754358</v>
      </c>
      <c r="F225" s="66">
        <f>_xlfn.XLOOKUP(CleanTable6[[#This Row],[BMI]],$F$4:$F$7,$C$4:$C$7,,-1)</f>
        <v>1</v>
      </c>
      <c r="G225" t="s">
        <v>7</v>
      </c>
      <c r="H225" s="2">
        <v>20149.329999999998</v>
      </c>
      <c r="I225">
        <v>0</v>
      </c>
      <c r="J225" t="s">
        <v>4</v>
      </c>
      <c r="K225" s="1"/>
    </row>
    <row r="226" spans="1:11" x14ac:dyDescent="0.2">
      <c r="A226">
        <v>10220</v>
      </c>
      <c r="B226" t="s">
        <v>3</v>
      </c>
      <c r="C226">
        <v>37</v>
      </c>
      <c r="D226">
        <f>_xlfn.XLOOKUP(CleanTable6[[#This Row],[Age]],$D$4:$D$7,$C$4:$C$7,,-1)</f>
        <v>1</v>
      </c>
      <c r="E226" s="3">
        <v>30.776392024203755</v>
      </c>
      <c r="F226" s="66">
        <f>_xlfn.XLOOKUP(CleanTable6[[#This Row],[BMI]],$F$4:$F$7,$C$4:$C$7,,-1)</f>
        <v>2</v>
      </c>
      <c r="G226" t="s">
        <v>7</v>
      </c>
      <c r="H226" s="2">
        <v>39047.29</v>
      </c>
      <c r="I226">
        <v>1</v>
      </c>
      <c r="J226" t="s">
        <v>4</v>
      </c>
      <c r="K226" s="1"/>
    </row>
    <row r="227" spans="1:11" x14ac:dyDescent="0.2">
      <c r="A227">
        <v>10221</v>
      </c>
      <c r="B227" t="s">
        <v>1</v>
      </c>
      <c r="C227">
        <v>20</v>
      </c>
      <c r="D227">
        <f>_xlfn.XLOOKUP(CleanTable6[[#This Row],[Age]],$D$4:$D$7,$C$4:$C$7,,-1)</f>
        <v>0</v>
      </c>
      <c r="E227" s="3">
        <v>33.628145269368495</v>
      </c>
      <c r="F227" s="66">
        <f>_xlfn.XLOOKUP(CleanTable6[[#This Row],[BMI]],$F$4:$F$7,$C$4:$C$7,,-1)</f>
        <v>2</v>
      </c>
      <c r="G227" t="s">
        <v>6</v>
      </c>
      <c r="H227" s="2">
        <v>17085.269999999997</v>
      </c>
      <c r="I227">
        <v>1</v>
      </c>
      <c r="J227" t="s">
        <v>4</v>
      </c>
      <c r="K227" s="1"/>
    </row>
    <row r="228" spans="1:11" x14ac:dyDescent="0.2">
      <c r="A228">
        <v>10222</v>
      </c>
      <c r="B228" t="s">
        <v>0</v>
      </c>
      <c r="C228">
        <v>35</v>
      </c>
      <c r="D228">
        <f>_xlfn.XLOOKUP(CleanTable6[[#This Row],[Age]],$D$4:$D$7,$C$4:$C$7,,-1)</f>
        <v>1</v>
      </c>
      <c r="E228" s="3">
        <v>32.296698072117849</v>
      </c>
      <c r="F228" s="66">
        <f>_xlfn.XLOOKUP(CleanTable6[[#This Row],[BMI]],$F$4:$F$7,$C$4:$C$7,,-1)</f>
        <v>2</v>
      </c>
      <c r="G228" t="s">
        <v>6</v>
      </c>
      <c r="H228" s="2">
        <v>6414.18</v>
      </c>
      <c r="I228">
        <v>3</v>
      </c>
      <c r="J228" t="s">
        <v>5</v>
      </c>
      <c r="K228" s="1"/>
    </row>
    <row r="229" spans="1:11" x14ac:dyDescent="0.2">
      <c r="A229">
        <v>10223</v>
      </c>
      <c r="B229" t="s">
        <v>1</v>
      </c>
      <c r="C229">
        <v>64</v>
      </c>
      <c r="D229">
        <f>_xlfn.XLOOKUP(CleanTable6[[#This Row],[Age]],$D$4:$D$7,$C$4:$C$7,,-1)</f>
        <v>3</v>
      </c>
      <c r="E229" s="3">
        <v>30.853046229951687</v>
      </c>
      <c r="F229" s="66">
        <f>_xlfn.XLOOKUP(CleanTable6[[#This Row],[BMI]],$F$4:$F$7,$C$4:$C$7,,-1)</f>
        <v>2</v>
      </c>
      <c r="G229" t="s">
        <v>7</v>
      </c>
      <c r="H229" s="2">
        <v>14418.29</v>
      </c>
      <c r="I229">
        <v>1</v>
      </c>
      <c r="J229" t="s">
        <v>5</v>
      </c>
      <c r="K229" s="1"/>
    </row>
    <row r="230" spans="1:11" x14ac:dyDescent="0.2">
      <c r="A230">
        <v>10224</v>
      </c>
      <c r="B230" t="s">
        <v>1</v>
      </c>
      <c r="C230">
        <v>35</v>
      </c>
      <c r="D230">
        <f>_xlfn.XLOOKUP(CleanTable6[[#This Row],[Age]],$D$4:$D$7,$C$4:$C$7,,-1)</f>
        <v>1</v>
      </c>
      <c r="E230" s="3">
        <v>22.997827433035717</v>
      </c>
      <c r="F230" s="66">
        <f>_xlfn.XLOOKUP(CleanTable6[[#This Row],[BMI]],$F$4:$F$7,$C$4:$C$7,,-1)</f>
        <v>0</v>
      </c>
      <c r="G230" t="s">
        <v>6</v>
      </c>
      <c r="H230" s="2">
        <v>5245.2300000000005</v>
      </c>
      <c r="I230">
        <v>1</v>
      </c>
      <c r="J230" t="s">
        <v>5</v>
      </c>
      <c r="K230" s="1"/>
    </row>
    <row r="231" spans="1:11" x14ac:dyDescent="0.2">
      <c r="A231">
        <v>10225</v>
      </c>
      <c r="B231" t="s">
        <v>3</v>
      </c>
      <c r="C231">
        <v>55</v>
      </c>
      <c r="D231">
        <f>_xlfn.XLOOKUP(CleanTable6[[#This Row],[Age]],$D$4:$D$7,$C$4:$C$7,,-1)</f>
        <v>3</v>
      </c>
      <c r="E231" s="3">
        <v>31.335427835051558</v>
      </c>
      <c r="F231" s="66">
        <f>_xlfn.XLOOKUP(CleanTable6[[#This Row],[BMI]],$F$4:$F$7,$C$4:$C$7,,-1)</f>
        <v>2</v>
      </c>
      <c r="G231" t="s">
        <v>7</v>
      </c>
      <c r="H231" s="2">
        <v>11394.07</v>
      </c>
      <c r="I231">
        <v>1</v>
      </c>
      <c r="J231" t="s">
        <v>5</v>
      </c>
      <c r="K231" s="1"/>
    </row>
    <row r="232" spans="1:11" x14ac:dyDescent="0.2">
      <c r="A232">
        <v>10226</v>
      </c>
      <c r="B232" t="s">
        <v>0</v>
      </c>
      <c r="C232">
        <v>30</v>
      </c>
      <c r="D232">
        <f>_xlfn.XLOOKUP(CleanTable6[[#This Row],[Age]],$D$4:$D$7,$C$4:$C$7,,-1)</f>
        <v>1</v>
      </c>
      <c r="E232" s="3">
        <v>34.79652547815855</v>
      </c>
      <c r="F232" s="66">
        <f>_xlfn.XLOOKUP(CleanTable6[[#This Row],[BMI]],$F$4:$F$7,$C$4:$C$7,,-1)</f>
        <v>3</v>
      </c>
      <c r="G232" t="s">
        <v>7</v>
      </c>
      <c r="H232" s="2">
        <v>36837.47</v>
      </c>
      <c r="I232">
        <v>0</v>
      </c>
      <c r="J232" t="s">
        <v>4</v>
      </c>
      <c r="K232" s="1"/>
    </row>
    <row r="233" spans="1:11" x14ac:dyDescent="0.2">
      <c r="A233">
        <v>10227</v>
      </c>
      <c r="B233" t="s">
        <v>1</v>
      </c>
      <c r="C233">
        <v>36</v>
      </c>
      <c r="D233">
        <f>_xlfn.XLOOKUP(CleanTable6[[#This Row],[Age]],$D$4:$D$7,$C$4:$C$7,,-1)</f>
        <v>1</v>
      </c>
      <c r="E233" s="3">
        <v>34.455316656927273</v>
      </c>
      <c r="F233" s="66">
        <f>_xlfn.XLOOKUP(CleanTable6[[#This Row],[BMI]],$F$4:$F$7,$C$4:$C$7,,-1)</f>
        <v>2</v>
      </c>
      <c r="G233" t="s">
        <v>7</v>
      </c>
      <c r="H233" s="2">
        <v>38709.18</v>
      </c>
      <c r="I233">
        <v>1</v>
      </c>
      <c r="J233" t="s">
        <v>4</v>
      </c>
      <c r="K233" s="1"/>
    </row>
    <row r="234" spans="1:11" x14ac:dyDescent="0.2">
      <c r="A234">
        <v>10228</v>
      </c>
      <c r="B234" t="s">
        <v>0</v>
      </c>
      <c r="C234">
        <v>50</v>
      </c>
      <c r="D234">
        <f>_xlfn.XLOOKUP(CleanTable6[[#This Row],[Age]],$D$4:$D$7,$C$4:$C$7,,-1)</f>
        <v>2</v>
      </c>
      <c r="E234" s="3">
        <v>42.094408643677433</v>
      </c>
      <c r="F234" s="66">
        <f>_xlfn.XLOOKUP(CleanTable6[[#This Row],[BMI]],$F$4:$F$7,$C$4:$C$7,,-1)</f>
        <v>3</v>
      </c>
      <c r="G234" t="s">
        <v>6</v>
      </c>
      <c r="H234" s="2">
        <v>24520.269999999997</v>
      </c>
      <c r="I234">
        <v>1</v>
      </c>
      <c r="J234" t="s">
        <v>4</v>
      </c>
      <c r="K234" s="1"/>
    </row>
    <row r="235" spans="1:11" x14ac:dyDescent="0.2">
      <c r="A235">
        <v>10229</v>
      </c>
      <c r="B235" t="s">
        <v>2</v>
      </c>
      <c r="C235">
        <v>19</v>
      </c>
      <c r="D235">
        <f>_xlfn.XLOOKUP(CleanTable6[[#This Row],[Age]],$D$4:$D$7,$C$4:$C$7,,-1)</f>
        <v>0</v>
      </c>
      <c r="E235" s="3">
        <v>42.902347107737718</v>
      </c>
      <c r="F235" s="66">
        <f>_xlfn.XLOOKUP(CleanTable6[[#This Row],[BMI]],$F$4:$F$7,$C$4:$C$7,,-1)</f>
        <v>3</v>
      </c>
      <c r="G235" t="s">
        <v>6</v>
      </c>
      <c r="H235" s="2">
        <v>36898.740000000005</v>
      </c>
      <c r="I235">
        <v>0</v>
      </c>
      <c r="J235" t="s">
        <v>4</v>
      </c>
      <c r="K235" s="1"/>
    </row>
    <row r="236" spans="1:11" x14ac:dyDescent="0.2">
      <c r="A236">
        <v>10230</v>
      </c>
      <c r="B236" t="s">
        <v>2</v>
      </c>
      <c r="C236">
        <v>37</v>
      </c>
      <c r="D236">
        <f>_xlfn.XLOOKUP(CleanTable6[[#This Row],[Age]],$D$4:$D$7,$C$4:$C$7,,-1)</f>
        <v>1</v>
      </c>
      <c r="E236" s="3">
        <v>36.151693653003242</v>
      </c>
      <c r="F236" s="66">
        <f>_xlfn.XLOOKUP(CleanTable6[[#This Row],[BMI]],$F$4:$F$7,$C$4:$C$7,,-1)</f>
        <v>3</v>
      </c>
      <c r="G236" t="s">
        <v>6</v>
      </c>
      <c r="H236" s="2">
        <v>7281.51</v>
      </c>
      <c r="I236">
        <v>3</v>
      </c>
      <c r="J236" t="s">
        <v>5</v>
      </c>
      <c r="K236" s="1"/>
    </row>
    <row r="237" spans="1:11" x14ac:dyDescent="0.2">
      <c r="A237">
        <v>10231</v>
      </c>
      <c r="B237" t="s">
        <v>2</v>
      </c>
      <c r="C237">
        <v>61</v>
      </c>
      <c r="D237">
        <f>_xlfn.XLOOKUP(CleanTable6[[#This Row],[Age]],$D$4:$D$7,$C$4:$C$7,,-1)</f>
        <v>3</v>
      </c>
      <c r="E237" s="3">
        <v>24.583050291673789</v>
      </c>
      <c r="F237" s="66">
        <f>_xlfn.XLOOKUP(CleanTable6[[#This Row],[BMI]],$F$4:$F$7,$C$4:$C$7,,-1)</f>
        <v>0</v>
      </c>
      <c r="G237" t="s">
        <v>6</v>
      </c>
      <c r="H237" s="2">
        <v>13429.04</v>
      </c>
      <c r="I237">
        <v>0</v>
      </c>
      <c r="J237" t="s">
        <v>5</v>
      </c>
      <c r="K237" s="1"/>
    </row>
    <row r="238" spans="1:11" x14ac:dyDescent="0.2">
      <c r="A238">
        <v>10232</v>
      </c>
      <c r="B238" t="s">
        <v>2</v>
      </c>
      <c r="C238">
        <v>19</v>
      </c>
      <c r="D238">
        <f>_xlfn.XLOOKUP(CleanTable6[[#This Row],[Age]],$D$4:$D$7,$C$4:$C$7,,-1)</f>
        <v>0</v>
      </c>
      <c r="E238" s="3">
        <v>29.236089020698877</v>
      </c>
      <c r="F238" s="66">
        <f>_xlfn.XLOOKUP(CleanTable6[[#This Row],[BMI]],$F$4:$F$7,$C$4:$C$7,,-1)</f>
        <v>1</v>
      </c>
      <c r="G238" t="s">
        <v>6</v>
      </c>
      <c r="H238" s="2">
        <v>2709.1200000000003</v>
      </c>
      <c r="I238">
        <v>1</v>
      </c>
      <c r="J238" t="s">
        <v>5</v>
      </c>
      <c r="K238" s="1"/>
    </row>
    <row r="239" spans="1:11" x14ac:dyDescent="0.2">
      <c r="A239">
        <v>10233</v>
      </c>
      <c r="B239" t="s">
        <v>3</v>
      </c>
      <c r="C239">
        <v>29</v>
      </c>
      <c r="D239">
        <f>_xlfn.XLOOKUP(CleanTable6[[#This Row],[Age]],$D$4:$D$7,$C$4:$C$7,,-1)</f>
        <v>1</v>
      </c>
      <c r="E239" s="3">
        <v>24.602919803819702</v>
      </c>
      <c r="F239" s="66">
        <f>_xlfn.XLOOKUP(CleanTable6[[#This Row],[BMI]],$F$4:$F$7,$C$4:$C$7,,-1)</f>
        <v>0</v>
      </c>
      <c r="G239" t="s">
        <v>6</v>
      </c>
      <c r="H239" s="2">
        <v>16657.719999999998</v>
      </c>
      <c r="I239">
        <v>1</v>
      </c>
      <c r="J239" t="s">
        <v>4</v>
      </c>
      <c r="K239" s="1"/>
    </row>
    <row r="240" spans="1:11" x14ac:dyDescent="0.2">
      <c r="A240">
        <v>10234</v>
      </c>
      <c r="B240" t="s">
        <v>0</v>
      </c>
      <c r="C240">
        <v>33</v>
      </c>
      <c r="D240">
        <f>_xlfn.XLOOKUP(CleanTable6[[#This Row],[Age]],$D$4:$D$7,$C$4:$C$7,,-1)</f>
        <v>1</v>
      </c>
      <c r="E240" s="3">
        <v>20.394598449452236</v>
      </c>
      <c r="F240" s="66">
        <f>_xlfn.XLOOKUP(CleanTable6[[#This Row],[BMI]],$F$4:$F$7,$C$4:$C$7,,-1)</f>
        <v>0</v>
      </c>
      <c r="G240" t="s">
        <v>7</v>
      </c>
      <c r="H240" s="2">
        <v>6666.25</v>
      </c>
      <c r="I240">
        <v>5</v>
      </c>
      <c r="J240" t="s">
        <v>5</v>
      </c>
      <c r="K240" s="1"/>
    </row>
    <row r="241" spans="1:11" x14ac:dyDescent="0.2">
      <c r="A241">
        <v>10235</v>
      </c>
      <c r="B241" t="s">
        <v>3</v>
      </c>
      <c r="C241">
        <v>52</v>
      </c>
      <c r="D241">
        <f>_xlfn.XLOOKUP(CleanTable6[[#This Row],[Age]],$D$4:$D$7,$C$4:$C$7,,-1)</f>
        <v>3</v>
      </c>
      <c r="E241" s="3">
        <v>26.992243483890487</v>
      </c>
      <c r="F241" s="66">
        <f>_xlfn.XLOOKUP(CleanTable6[[#This Row],[BMI]],$F$4:$F$7,$C$4:$C$7,,-1)</f>
        <v>1</v>
      </c>
      <c r="G241" t="s">
        <v>7</v>
      </c>
      <c r="H241" s="2">
        <v>24869.84</v>
      </c>
      <c r="I241">
        <v>3</v>
      </c>
      <c r="J241" t="s">
        <v>4</v>
      </c>
      <c r="K241" s="1"/>
    </row>
    <row r="242" spans="1:11" x14ac:dyDescent="0.2">
      <c r="A242">
        <v>10236</v>
      </c>
      <c r="B242" t="s">
        <v>3</v>
      </c>
      <c r="C242">
        <v>63</v>
      </c>
      <c r="D242">
        <f>_xlfn.XLOOKUP(CleanTable6[[#This Row],[Age]],$D$4:$D$7,$C$4:$C$7,,-1)</f>
        <v>3</v>
      </c>
      <c r="E242" s="3">
        <v>28.674438911738786</v>
      </c>
      <c r="F242" s="66">
        <f>_xlfn.XLOOKUP(CleanTable6[[#This Row],[BMI]],$F$4:$F$7,$C$4:$C$7,,-1)</f>
        <v>1</v>
      </c>
      <c r="G242" t="s">
        <v>6</v>
      </c>
      <c r="H242" s="2">
        <v>29523.17</v>
      </c>
      <c r="I242">
        <v>0</v>
      </c>
      <c r="J242" t="s">
        <v>4</v>
      </c>
      <c r="K242" s="1"/>
    </row>
    <row r="243" spans="1:11" x14ac:dyDescent="0.2">
      <c r="A243">
        <v>10237</v>
      </c>
      <c r="B243" t="s">
        <v>3</v>
      </c>
      <c r="C243">
        <v>54</v>
      </c>
      <c r="D243">
        <f>_xlfn.XLOOKUP(CleanTable6[[#This Row],[Age]],$D$4:$D$7,$C$4:$C$7,,-1)</f>
        <v>3</v>
      </c>
      <c r="E243" s="3">
        <v>28.108772487982691</v>
      </c>
      <c r="F243" s="66">
        <f>_xlfn.XLOOKUP(CleanTable6[[#This Row],[BMI]],$F$4:$F$7,$C$4:$C$7,,-1)</f>
        <v>1</v>
      </c>
      <c r="G243" t="s">
        <v>7</v>
      </c>
      <c r="H243" s="2">
        <v>10435.07</v>
      </c>
      <c r="I243">
        <v>0</v>
      </c>
      <c r="J243" t="s">
        <v>5</v>
      </c>
      <c r="K243" s="1"/>
    </row>
    <row r="244" spans="1:11" x14ac:dyDescent="0.2">
      <c r="A244">
        <v>10238</v>
      </c>
      <c r="B244" t="s">
        <v>3</v>
      </c>
      <c r="C244">
        <v>18</v>
      </c>
      <c r="D244">
        <f>_xlfn.XLOOKUP(CleanTable6[[#This Row],[Age]],$D$4:$D$7,$C$4:$C$7,,-1)</f>
        <v>0</v>
      </c>
      <c r="E244" s="3">
        <v>36.289064239555096</v>
      </c>
      <c r="F244" s="66">
        <f>_xlfn.XLOOKUP(CleanTable6[[#This Row],[BMI]],$F$4:$F$7,$C$4:$C$7,,-1)</f>
        <v>3</v>
      </c>
      <c r="G244" t="s">
        <v>6</v>
      </c>
      <c r="H244" s="2">
        <v>2200.84</v>
      </c>
      <c r="I244">
        <v>0</v>
      </c>
      <c r="J244" t="s">
        <v>5</v>
      </c>
      <c r="K244" s="1"/>
    </row>
    <row r="245" spans="1:11" x14ac:dyDescent="0.2">
      <c r="A245">
        <v>10239</v>
      </c>
      <c r="B245" t="s">
        <v>3</v>
      </c>
      <c r="C245">
        <v>34</v>
      </c>
      <c r="D245">
        <f>_xlfn.XLOOKUP(CleanTable6[[#This Row],[Age]],$D$4:$D$7,$C$4:$C$7,,-1)</f>
        <v>1</v>
      </c>
      <c r="E245" s="3">
        <v>30.207081491692072</v>
      </c>
      <c r="F245" s="66">
        <f>_xlfn.XLOOKUP(CleanTable6[[#This Row],[BMI]],$F$4:$F$7,$C$4:$C$7,,-1)</f>
        <v>1</v>
      </c>
      <c r="G245" t="s">
        <v>6</v>
      </c>
      <c r="H245" s="2">
        <v>37701.880000000005</v>
      </c>
      <c r="I245">
        <v>1</v>
      </c>
      <c r="J245" t="s">
        <v>4</v>
      </c>
      <c r="K245" s="1"/>
    </row>
    <row r="246" spans="1:11" x14ac:dyDescent="0.2">
      <c r="A246">
        <v>10240</v>
      </c>
      <c r="B246" t="s">
        <v>2</v>
      </c>
      <c r="C246">
        <v>34</v>
      </c>
      <c r="D246">
        <f>_xlfn.XLOOKUP(CleanTable6[[#This Row],[Age]],$D$4:$D$7,$C$4:$C$7,,-1)</f>
        <v>1</v>
      </c>
      <c r="E246" s="3">
        <v>36.069423366010703</v>
      </c>
      <c r="F246" s="66">
        <f>_xlfn.XLOOKUP(CleanTable6[[#This Row],[BMI]],$F$4:$F$7,$C$4:$C$7,,-1)</f>
        <v>3</v>
      </c>
      <c r="G246" t="s">
        <v>7</v>
      </c>
      <c r="H246" s="2">
        <v>20009.64</v>
      </c>
      <c r="I246">
        <v>1</v>
      </c>
      <c r="J246" t="s">
        <v>4</v>
      </c>
      <c r="K246" s="1"/>
    </row>
    <row r="247" spans="1:11" x14ac:dyDescent="0.2">
      <c r="A247">
        <v>10241</v>
      </c>
      <c r="B247" t="s">
        <v>2</v>
      </c>
      <c r="C247">
        <v>26</v>
      </c>
      <c r="D247">
        <f>_xlfn.XLOOKUP(CleanTable6[[#This Row],[Age]],$D$4:$D$7,$C$4:$C$7,,-1)</f>
        <v>0</v>
      </c>
      <c r="E247" s="3">
        <v>29.780421420775738</v>
      </c>
      <c r="F247" s="66">
        <f>_xlfn.XLOOKUP(CleanTable6[[#This Row],[BMI]],$F$4:$F$7,$C$4:$C$7,,-1)</f>
        <v>1</v>
      </c>
      <c r="G247" t="s">
        <v>7</v>
      </c>
      <c r="H247" s="2">
        <v>3292.53</v>
      </c>
      <c r="I247">
        <v>1</v>
      </c>
      <c r="J247" t="s">
        <v>5</v>
      </c>
      <c r="K247" s="1"/>
    </row>
    <row r="248" spans="1:11" x14ac:dyDescent="0.2">
      <c r="A248">
        <v>10242</v>
      </c>
      <c r="B248" t="s">
        <v>0</v>
      </c>
      <c r="C248">
        <v>60</v>
      </c>
      <c r="D248">
        <f>_xlfn.XLOOKUP(CleanTable6[[#This Row],[Age]],$D$4:$D$7,$C$4:$C$7,,-1)</f>
        <v>3</v>
      </c>
      <c r="E248" s="3">
        <v>35.962553990269591</v>
      </c>
      <c r="F248" s="66">
        <f>_xlfn.XLOOKUP(CleanTable6[[#This Row],[BMI]],$F$4:$F$7,$C$4:$C$7,,-1)</f>
        <v>3</v>
      </c>
      <c r="G248" t="s">
        <v>6</v>
      </c>
      <c r="H248" s="2">
        <v>12644.59</v>
      </c>
      <c r="I248">
        <v>0</v>
      </c>
      <c r="J248" t="s">
        <v>5</v>
      </c>
      <c r="K248" s="1"/>
    </row>
    <row r="249" spans="1:11" x14ac:dyDescent="0.2">
      <c r="A249">
        <v>10243</v>
      </c>
      <c r="B249" t="s">
        <v>1</v>
      </c>
      <c r="C249">
        <v>44</v>
      </c>
      <c r="D249">
        <f>_xlfn.XLOOKUP(CleanTable6[[#This Row],[Age]],$D$4:$D$7,$C$4:$C$7,,-1)</f>
        <v>2</v>
      </c>
      <c r="E249" s="3">
        <v>41.064216402006686</v>
      </c>
      <c r="F249" s="66">
        <f>_xlfn.XLOOKUP(CleanTable6[[#This Row],[BMI]],$F$4:$F$7,$C$4:$C$7,,-1)</f>
        <v>3</v>
      </c>
      <c r="G249" t="s">
        <v>6</v>
      </c>
      <c r="H249" s="2">
        <v>8211.11</v>
      </c>
      <c r="I249">
        <v>2</v>
      </c>
      <c r="J249" t="s">
        <v>5</v>
      </c>
      <c r="K249" s="1"/>
    </row>
    <row r="250" spans="1:11" x14ac:dyDescent="0.2">
      <c r="A250">
        <v>10244</v>
      </c>
      <c r="B250" t="s">
        <v>2</v>
      </c>
      <c r="C250">
        <v>32</v>
      </c>
      <c r="D250">
        <f>_xlfn.XLOOKUP(CleanTable6[[#This Row],[Age]],$D$4:$D$7,$C$4:$C$7,,-1)</f>
        <v>1</v>
      </c>
      <c r="E250" s="3">
        <v>28.398269562237317</v>
      </c>
      <c r="F250" s="66">
        <f>_xlfn.XLOOKUP(CleanTable6[[#This Row],[BMI]],$F$4:$F$7,$C$4:$C$7,,-1)</f>
        <v>1</v>
      </c>
      <c r="G250" t="s">
        <v>6</v>
      </c>
      <c r="H250" s="2">
        <v>6128.8</v>
      </c>
      <c r="I250">
        <v>3</v>
      </c>
      <c r="J250" t="s">
        <v>5</v>
      </c>
      <c r="K250" s="1"/>
    </row>
    <row r="251" spans="1:11" x14ac:dyDescent="0.2">
      <c r="A251">
        <v>10245</v>
      </c>
      <c r="B251" t="s">
        <v>1</v>
      </c>
      <c r="C251">
        <v>18</v>
      </c>
      <c r="D251">
        <f>_xlfn.XLOOKUP(CleanTable6[[#This Row],[Age]],$D$4:$D$7,$C$4:$C$7,,-1)</f>
        <v>0</v>
      </c>
      <c r="E251" s="3">
        <v>34.210219357498175</v>
      </c>
      <c r="F251" s="66">
        <f>_xlfn.XLOOKUP(CleanTable6[[#This Row],[BMI]],$F$4:$F$7,$C$4:$C$7,,-1)</f>
        <v>2</v>
      </c>
      <c r="G251" t="s">
        <v>6</v>
      </c>
      <c r="H251" s="2">
        <v>18223.46</v>
      </c>
      <c r="I251">
        <v>3</v>
      </c>
      <c r="J251" t="s">
        <v>4</v>
      </c>
      <c r="K251" s="1"/>
    </row>
    <row r="252" spans="1:11" x14ac:dyDescent="0.2">
      <c r="A252">
        <v>10246</v>
      </c>
      <c r="B252" t="s">
        <v>2</v>
      </c>
      <c r="C252">
        <v>32</v>
      </c>
      <c r="D252">
        <f>_xlfn.XLOOKUP(CleanTable6[[#This Row],[Age]],$D$4:$D$7,$C$4:$C$7,,-1)</f>
        <v>1</v>
      </c>
      <c r="E252" s="3">
        <v>36.572473337473873</v>
      </c>
      <c r="F252" s="66">
        <f>_xlfn.XLOOKUP(CleanTable6[[#This Row],[BMI]],$F$4:$F$7,$C$4:$C$7,,-1)</f>
        <v>3</v>
      </c>
      <c r="G252" t="s">
        <v>7</v>
      </c>
      <c r="H252" s="2">
        <v>21472.48</v>
      </c>
      <c r="I252">
        <v>4</v>
      </c>
      <c r="J252" t="s">
        <v>4</v>
      </c>
      <c r="K252" s="1"/>
    </row>
    <row r="253" spans="1:11" x14ac:dyDescent="0.2">
      <c r="A253">
        <v>10247</v>
      </c>
      <c r="B253" t="s">
        <v>1</v>
      </c>
      <c r="C253">
        <v>18</v>
      </c>
      <c r="D253">
        <f>_xlfn.XLOOKUP(CleanTable6[[#This Row],[Age]],$D$4:$D$7,$C$4:$C$7,,-1)</f>
        <v>0</v>
      </c>
      <c r="E253" s="3">
        <v>22.127296665831871</v>
      </c>
      <c r="F253" s="66">
        <f>_xlfn.XLOOKUP(CleanTable6[[#This Row],[BMI]],$F$4:$F$7,$C$4:$C$7,,-1)</f>
        <v>0</v>
      </c>
      <c r="G253" t="s">
        <v>6</v>
      </c>
      <c r="H253" s="2">
        <v>11482.64</v>
      </c>
      <c r="I253">
        <v>0</v>
      </c>
      <c r="J253" t="s">
        <v>5</v>
      </c>
      <c r="K253" s="1"/>
    </row>
    <row r="254" spans="1:11" x14ac:dyDescent="0.2">
      <c r="A254">
        <v>10248</v>
      </c>
      <c r="B254" t="s">
        <v>0</v>
      </c>
      <c r="C254">
        <v>58</v>
      </c>
      <c r="D254">
        <f>_xlfn.XLOOKUP(CleanTable6[[#This Row],[Age]],$D$4:$D$7,$C$4:$C$7,,-1)</f>
        <v>3</v>
      </c>
      <c r="E254" s="3">
        <v>33.538264299005924</v>
      </c>
      <c r="F254" s="66">
        <f>_xlfn.XLOOKUP(CleanTable6[[#This Row],[BMI]],$F$4:$F$7,$C$4:$C$7,,-1)</f>
        <v>2</v>
      </c>
      <c r="G254" t="s">
        <v>6</v>
      </c>
      <c r="H254" s="2">
        <v>11848.15</v>
      </c>
      <c r="I254">
        <v>0</v>
      </c>
      <c r="J254" t="s">
        <v>5</v>
      </c>
      <c r="K254" s="1"/>
    </row>
    <row r="255" spans="1:11" x14ac:dyDescent="0.2">
      <c r="A255">
        <v>10249</v>
      </c>
      <c r="B255" t="s">
        <v>3</v>
      </c>
      <c r="C255">
        <v>49</v>
      </c>
      <c r="D255">
        <f>_xlfn.XLOOKUP(CleanTable6[[#This Row],[Age]],$D$4:$D$7,$C$4:$C$7,,-1)</f>
        <v>2</v>
      </c>
      <c r="E255" s="3">
        <v>29.907986330387534</v>
      </c>
      <c r="F255" s="66">
        <f>_xlfn.XLOOKUP(CleanTable6[[#This Row],[BMI]],$F$4:$F$7,$C$4:$C$7,,-1)</f>
        <v>1</v>
      </c>
      <c r="G255" t="s">
        <v>6</v>
      </c>
      <c r="H255" s="2">
        <v>10370.92</v>
      </c>
      <c r="I255">
        <v>2</v>
      </c>
      <c r="J255" t="s">
        <v>5</v>
      </c>
      <c r="K255" s="1"/>
    </row>
    <row r="256" spans="1:11" x14ac:dyDescent="0.2">
      <c r="A256">
        <v>10250</v>
      </c>
      <c r="B256" t="s">
        <v>1</v>
      </c>
      <c r="C256">
        <v>51</v>
      </c>
      <c r="D256">
        <f>_xlfn.XLOOKUP(CleanTable6[[#This Row],[Age]],$D$4:$D$7,$C$4:$C$7,,-1)</f>
        <v>3</v>
      </c>
      <c r="E256" s="3">
        <v>28.880631355412078</v>
      </c>
      <c r="F256" s="66">
        <f>_xlfn.XLOOKUP(CleanTable6[[#This Row],[BMI]],$F$4:$F$7,$C$4:$C$7,,-1)</f>
        <v>1</v>
      </c>
      <c r="G256" t="s">
        <v>6</v>
      </c>
      <c r="H256" s="2">
        <v>9877.61</v>
      </c>
      <c r="I256">
        <v>1</v>
      </c>
      <c r="J256" t="s">
        <v>5</v>
      </c>
      <c r="K256" s="1"/>
    </row>
    <row r="257" spans="1:11" x14ac:dyDescent="0.2">
      <c r="A257">
        <v>10251</v>
      </c>
      <c r="B257" t="s">
        <v>2</v>
      </c>
      <c r="C257">
        <v>34</v>
      </c>
      <c r="D257">
        <f>_xlfn.XLOOKUP(CleanTable6[[#This Row],[Age]],$D$4:$D$7,$C$4:$C$7,,-1)</f>
        <v>1</v>
      </c>
      <c r="E257" s="3">
        <v>38.564223529020985</v>
      </c>
      <c r="F257" s="66">
        <f>_xlfn.XLOOKUP(CleanTable6[[#This Row],[BMI]],$F$4:$F$7,$C$4:$C$7,,-1)</f>
        <v>3</v>
      </c>
      <c r="G257" t="s">
        <v>6</v>
      </c>
      <c r="H257" s="2">
        <v>43943.880000000005</v>
      </c>
      <c r="I257">
        <v>1</v>
      </c>
      <c r="J257" t="s">
        <v>4</v>
      </c>
      <c r="K257" s="1"/>
    </row>
    <row r="258" spans="1:11" x14ac:dyDescent="0.2">
      <c r="A258">
        <v>10252</v>
      </c>
      <c r="B258" t="s">
        <v>0</v>
      </c>
      <c r="C258">
        <v>46</v>
      </c>
      <c r="D258">
        <f>_xlfn.XLOOKUP(CleanTable6[[#This Row],[Age]],$D$4:$D$7,$C$4:$C$7,,-1)</f>
        <v>2</v>
      </c>
      <c r="E258" s="3">
        <v>28.971062074000507</v>
      </c>
      <c r="F258" s="66">
        <f>_xlfn.XLOOKUP(CleanTable6[[#This Row],[BMI]],$F$4:$F$7,$C$4:$C$7,,-1)</f>
        <v>1</v>
      </c>
      <c r="G258" t="s">
        <v>7</v>
      </c>
      <c r="H258" s="2">
        <v>10096.969999999999</v>
      </c>
      <c r="I258">
        <v>5</v>
      </c>
      <c r="J258" t="s">
        <v>5</v>
      </c>
      <c r="K258" s="1"/>
    </row>
    <row r="259" spans="1:11" x14ac:dyDescent="0.2">
      <c r="A259">
        <v>10253</v>
      </c>
      <c r="B259" t="s">
        <v>1</v>
      </c>
      <c r="C259">
        <v>27</v>
      </c>
      <c r="D259">
        <f>_xlfn.XLOOKUP(CleanTable6[[#This Row],[Age]],$D$4:$D$7,$C$4:$C$7,,-1)</f>
        <v>1</v>
      </c>
      <c r="E259" s="3">
        <v>18.906287274441013</v>
      </c>
      <c r="F259" s="66">
        <f>_xlfn.XLOOKUP(CleanTable6[[#This Row],[BMI]],$F$4:$F$7,$C$4:$C$7,,-1)</f>
        <v>0</v>
      </c>
      <c r="G259" t="s">
        <v>7</v>
      </c>
      <c r="H259" s="2">
        <v>2498.42</v>
      </c>
      <c r="I259">
        <v>0</v>
      </c>
      <c r="J259" t="s">
        <v>5</v>
      </c>
      <c r="K259" s="1"/>
    </row>
    <row r="260" spans="1:11" x14ac:dyDescent="0.2">
      <c r="A260">
        <v>10254</v>
      </c>
      <c r="B260" t="s">
        <v>0</v>
      </c>
      <c r="C260">
        <v>21</v>
      </c>
      <c r="D260">
        <f>_xlfn.XLOOKUP(CleanTable6[[#This Row],[Age]],$D$4:$D$7,$C$4:$C$7,,-1)</f>
        <v>0</v>
      </c>
      <c r="E260" s="3">
        <v>38.928102615229093</v>
      </c>
      <c r="F260" s="66">
        <f>_xlfn.XLOOKUP(CleanTable6[[#This Row],[BMI]],$F$4:$F$7,$C$4:$C$7,,-1)</f>
        <v>3</v>
      </c>
      <c r="G260" t="s">
        <v>7</v>
      </c>
      <c r="H260" s="2">
        <v>17942.109999999997</v>
      </c>
      <c r="I260">
        <v>4</v>
      </c>
      <c r="J260" t="s">
        <v>4</v>
      </c>
      <c r="K260" s="1"/>
    </row>
    <row r="261" spans="1:11" x14ac:dyDescent="0.2">
      <c r="A261">
        <v>10255</v>
      </c>
      <c r="B261" t="s">
        <v>0</v>
      </c>
      <c r="C261">
        <v>19</v>
      </c>
      <c r="D261">
        <f>_xlfn.XLOOKUP(CleanTable6[[#This Row],[Age]],$D$4:$D$7,$C$4:$C$7,,-1)</f>
        <v>0</v>
      </c>
      <c r="E261" s="3">
        <v>34.418824538176324</v>
      </c>
      <c r="F261" s="66">
        <f>_xlfn.XLOOKUP(CleanTable6[[#This Row],[BMI]],$F$4:$F$7,$C$4:$C$7,,-1)</f>
        <v>2</v>
      </c>
      <c r="G261" t="s">
        <v>7</v>
      </c>
      <c r="H261" s="2">
        <v>1261.8599999999999</v>
      </c>
      <c r="I261">
        <v>0</v>
      </c>
      <c r="J261" t="s">
        <v>5</v>
      </c>
      <c r="K261" s="1"/>
    </row>
    <row r="262" spans="1:11" x14ac:dyDescent="0.2">
      <c r="A262">
        <v>10256</v>
      </c>
      <c r="B262" t="s">
        <v>3</v>
      </c>
      <c r="C262">
        <v>24</v>
      </c>
      <c r="D262">
        <f>_xlfn.XLOOKUP(CleanTable6[[#This Row],[Age]],$D$4:$D$7,$C$4:$C$7,,-1)</f>
        <v>0</v>
      </c>
      <c r="E262" s="3">
        <v>23.776986594039371</v>
      </c>
      <c r="F262" s="66">
        <f>_xlfn.XLOOKUP(CleanTable6[[#This Row],[BMI]],$F$4:$F$7,$C$4:$C$7,,-1)</f>
        <v>0</v>
      </c>
      <c r="G262" t="s">
        <v>6</v>
      </c>
      <c r="H262" s="2">
        <v>14571.9</v>
      </c>
      <c r="I262">
        <v>0</v>
      </c>
      <c r="J262" t="s">
        <v>4</v>
      </c>
      <c r="K262" s="1"/>
    </row>
    <row r="263" spans="1:11" x14ac:dyDescent="0.2">
      <c r="A263">
        <v>10257</v>
      </c>
      <c r="B263" t="s">
        <v>1</v>
      </c>
      <c r="C263">
        <v>48</v>
      </c>
      <c r="D263">
        <f>_xlfn.XLOOKUP(CleanTable6[[#This Row],[Age]],$D$4:$D$7,$C$4:$C$7,,-1)</f>
        <v>2</v>
      </c>
      <c r="E263" s="3">
        <v>32.016545856664976</v>
      </c>
      <c r="F263" s="66">
        <f>_xlfn.XLOOKUP(CleanTable6[[#This Row],[BMI]],$F$4:$F$7,$C$4:$C$7,,-1)</f>
        <v>2</v>
      </c>
      <c r="G263" t="s">
        <v>6</v>
      </c>
      <c r="H263" s="2">
        <v>24180.94</v>
      </c>
      <c r="I263">
        <v>3</v>
      </c>
      <c r="J263" t="s">
        <v>4</v>
      </c>
      <c r="K263" s="1"/>
    </row>
    <row r="264" spans="1:11" x14ac:dyDescent="0.2">
      <c r="A264">
        <v>10258</v>
      </c>
      <c r="B264" t="s">
        <v>3</v>
      </c>
      <c r="C264">
        <v>56</v>
      </c>
      <c r="D264">
        <f>_xlfn.XLOOKUP(CleanTable6[[#This Row],[Age]],$D$4:$D$7,$C$4:$C$7,,-1)</f>
        <v>3</v>
      </c>
      <c r="E264" s="3">
        <v>36.467540936639985</v>
      </c>
      <c r="F264" s="66">
        <f>_xlfn.XLOOKUP(CleanTable6[[#This Row],[BMI]],$F$4:$F$7,$C$4:$C$7,,-1)</f>
        <v>3</v>
      </c>
      <c r="G264" t="s">
        <v>6</v>
      </c>
      <c r="H264" s="2">
        <v>11657.72</v>
      </c>
      <c r="I264">
        <v>0</v>
      </c>
      <c r="J264" t="s">
        <v>5</v>
      </c>
      <c r="K264" s="1"/>
    </row>
    <row r="265" spans="1:11" x14ac:dyDescent="0.2">
      <c r="A265">
        <v>10259</v>
      </c>
      <c r="B265" t="s">
        <v>2</v>
      </c>
      <c r="C265">
        <v>21</v>
      </c>
      <c r="D265">
        <f>_xlfn.XLOOKUP(CleanTable6[[#This Row],[Age]],$D$4:$D$7,$C$4:$C$7,,-1)</f>
        <v>0</v>
      </c>
      <c r="E265" s="3">
        <v>28.884608823133917</v>
      </c>
      <c r="F265" s="66">
        <f>_xlfn.XLOOKUP(CleanTable6[[#This Row],[BMI]],$F$4:$F$7,$C$4:$C$7,,-1)</f>
        <v>1</v>
      </c>
      <c r="G265" t="s">
        <v>6</v>
      </c>
      <c r="H265" s="2">
        <v>3579.8300000000004</v>
      </c>
      <c r="I265">
        <v>2</v>
      </c>
      <c r="J265" t="s">
        <v>5</v>
      </c>
      <c r="K265" s="1"/>
    </row>
    <row r="266" spans="1:11" x14ac:dyDescent="0.2">
      <c r="A266">
        <v>10260</v>
      </c>
      <c r="B266" t="s">
        <v>3</v>
      </c>
      <c r="C266">
        <v>23</v>
      </c>
      <c r="D266">
        <f>_xlfn.XLOOKUP(CleanTable6[[#This Row],[Age]],$D$4:$D$7,$C$4:$C$7,,-1)</f>
        <v>0</v>
      </c>
      <c r="E266" s="3">
        <v>31.143753774427008</v>
      </c>
      <c r="F266" s="66">
        <f>_xlfn.XLOOKUP(CleanTable6[[#This Row],[BMI]],$F$4:$F$7,$C$4:$C$7,,-1)</f>
        <v>2</v>
      </c>
      <c r="G266" t="s">
        <v>6</v>
      </c>
      <c r="H266" s="2">
        <v>2899.4900000000002</v>
      </c>
      <c r="I266">
        <v>0</v>
      </c>
      <c r="J266" t="s">
        <v>5</v>
      </c>
      <c r="K266" s="1"/>
    </row>
    <row r="267" spans="1:11" x14ac:dyDescent="0.2">
      <c r="A267">
        <v>10261</v>
      </c>
      <c r="B267" t="s">
        <v>1</v>
      </c>
      <c r="C267">
        <v>29</v>
      </c>
      <c r="D267">
        <f>_xlfn.XLOOKUP(CleanTable6[[#This Row],[Age]],$D$4:$D$7,$C$4:$C$7,,-1)</f>
        <v>1</v>
      </c>
      <c r="E267" s="3">
        <v>36.639063493501766</v>
      </c>
      <c r="F267" s="66">
        <f>_xlfn.XLOOKUP(CleanTable6[[#This Row],[BMI]],$F$4:$F$7,$C$4:$C$7,,-1)</f>
        <v>3</v>
      </c>
      <c r="G267" t="s">
        <v>6</v>
      </c>
      <c r="H267" s="2">
        <v>19107.78</v>
      </c>
      <c r="I267">
        <v>1</v>
      </c>
      <c r="J267" t="s">
        <v>4</v>
      </c>
      <c r="K267" s="1"/>
    </row>
    <row r="268" spans="1:11" x14ac:dyDescent="0.2">
      <c r="A268">
        <v>10262</v>
      </c>
      <c r="B268" t="s">
        <v>3</v>
      </c>
      <c r="C268">
        <v>56</v>
      </c>
      <c r="D268">
        <f>_xlfn.XLOOKUP(CleanTable6[[#This Row],[Age]],$D$4:$D$7,$C$4:$C$7,,-1)</f>
        <v>3</v>
      </c>
      <c r="E268" s="3">
        <v>39.804131067687074</v>
      </c>
      <c r="F268" s="66">
        <f>_xlfn.XLOOKUP(CleanTable6[[#This Row],[BMI]],$F$4:$F$7,$C$4:$C$7,,-1)</f>
        <v>3</v>
      </c>
      <c r="G268" t="s">
        <v>6</v>
      </c>
      <c r="H268" s="2">
        <v>11658.380000000001</v>
      </c>
      <c r="I268">
        <v>0</v>
      </c>
      <c r="J268" t="s">
        <v>5</v>
      </c>
      <c r="K268" s="1"/>
    </row>
    <row r="269" spans="1:11" x14ac:dyDescent="0.2">
      <c r="A269">
        <v>10263</v>
      </c>
      <c r="B269" t="s">
        <v>3</v>
      </c>
      <c r="C269">
        <v>43</v>
      </c>
      <c r="D269">
        <f>_xlfn.XLOOKUP(CleanTable6[[#This Row],[Age]],$D$4:$D$7,$C$4:$C$7,,-1)</f>
        <v>2</v>
      </c>
      <c r="E269" s="3">
        <v>31.537757113107634</v>
      </c>
      <c r="F269" s="66">
        <f>_xlfn.XLOOKUP(CleanTable6[[#This Row],[BMI]],$F$4:$F$7,$C$4:$C$7,,-1)</f>
        <v>2</v>
      </c>
      <c r="G269" t="s">
        <v>7</v>
      </c>
      <c r="H269" s="2">
        <v>6837.37</v>
      </c>
      <c r="I269">
        <v>0</v>
      </c>
      <c r="J269" t="s">
        <v>5</v>
      </c>
      <c r="K269" s="1"/>
    </row>
    <row r="270" spans="1:11" x14ac:dyDescent="0.2">
      <c r="A270">
        <v>10264</v>
      </c>
      <c r="B270" t="s">
        <v>3</v>
      </c>
      <c r="C270">
        <v>50</v>
      </c>
      <c r="D270">
        <f>_xlfn.XLOOKUP(CleanTable6[[#This Row],[Age]],$D$4:$D$7,$C$4:$C$7,,-1)</f>
        <v>2</v>
      </c>
      <c r="E270" s="3">
        <v>26.608083006363128</v>
      </c>
      <c r="F270" s="66">
        <f>_xlfn.XLOOKUP(CleanTable6[[#This Row],[BMI]],$F$4:$F$7,$C$4:$C$7,,-1)</f>
        <v>1</v>
      </c>
      <c r="G270" t="s">
        <v>7</v>
      </c>
      <c r="H270" s="2">
        <v>25333.34</v>
      </c>
      <c r="I270">
        <v>2</v>
      </c>
      <c r="J270" t="s">
        <v>5</v>
      </c>
      <c r="K270" s="1"/>
    </row>
    <row r="271" spans="1:11" x14ac:dyDescent="0.2">
      <c r="A271">
        <v>10265</v>
      </c>
      <c r="B271" t="s">
        <v>1</v>
      </c>
      <c r="C271">
        <v>18</v>
      </c>
      <c r="D271">
        <f>_xlfn.XLOOKUP(CleanTable6[[#This Row],[Age]],$D$4:$D$7,$C$4:$C$7,,-1)</f>
        <v>0</v>
      </c>
      <c r="E271" s="3">
        <v>29.735249973073774</v>
      </c>
      <c r="F271" s="66">
        <f>_xlfn.XLOOKUP(CleanTable6[[#This Row],[BMI]],$F$4:$F$7,$C$4:$C$7,,-1)</f>
        <v>1</v>
      </c>
      <c r="G271" t="s">
        <v>6</v>
      </c>
      <c r="H271" s="2">
        <v>1631.83</v>
      </c>
      <c r="I271">
        <v>0</v>
      </c>
      <c r="J271" t="s">
        <v>5</v>
      </c>
      <c r="K271" s="1"/>
    </row>
    <row r="272" spans="1:11" x14ac:dyDescent="0.2">
      <c r="A272">
        <v>10266</v>
      </c>
      <c r="B272" t="s">
        <v>0</v>
      </c>
      <c r="C272">
        <v>37</v>
      </c>
      <c r="D272">
        <f>_xlfn.XLOOKUP(CleanTable6[[#This Row],[Age]],$D$4:$D$7,$C$4:$C$7,,-1)</f>
        <v>1</v>
      </c>
      <c r="E272" s="3">
        <v>27.610249846230161</v>
      </c>
      <c r="F272" s="66">
        <f>_xlfn.XLOOKUP(CleanTable6[[#This Row],[BMI]],$F$4:$F$7,$C$4:$C$7,,-1)</f>
        <v>1</v>
      </c>
      <c r="G272" t="s">
        <v>7</v>
      </c>
      <c r="H272" s="2">
        <v>4646.76</v>
      </c>
      <c r="I272">
        <v>0</v>
      </c>
      <c r="J272" t="s">
        <v>5</v>
      </c>
      <c r="K272" s="1"/>
    </row>
    <row r="273" spans="1:11" x14ac:dyDescent="0.2">
      <c r="A273">
        <v>10267</v>
      </c>
      <c r="B273" t="s">
        <v>0</v>
      </c>
      <c r="C273">
        <v>52</v>
      </c>
      <c r="D273">
        <f>_xlfn.XLOOKUP(CleanTable6[[#This Row],[Age]],$D$4:$D$7,$C$4:$C$7,,-1)</f>
        <v>3</v>
      </c>
      <c r="E273" s="3">
        <v>43.890099833888875</v>
      </c>
      <c r="F273" s="66">
        <f>_xlfn.XLOOKUP(CleanTable6[[#This Row],[BMI]],$F$4:$F$7,$C$4:$C$7,,-1)</f>
        <v>3</v>
      </c>
      <c r="G273" t="s">
        <v>7</v>
      </c>
      <c r="H273" s="2">
        <v>10325.210000000001</v>
      </c>
      <c r="I273">
        <v>2</v>
      </c>
      <c r="J273" t="s">
        <v>5</v>
      </c>
      <c r="K273" s="1"/>
    </row>
    <row r="274" spans="1:11" x14ac:dyDescent="0.2">
      <c r="A274">
        <v>10268</v>
      </c>
      <c r="B274" t="s">
        <v>0</v>
      </c>
      <c r="C274">
        <v>62</v>
      </c>
      <c r="D274">
        <f>_xlfn.XLOOKUP(CleanTable6[[#This Row],[Age]],$D$4:$D$7,$C$4:$C$7,,-1)</f>
        <v>3</v>
      </c>
      <c r="E274" s="3">
        <v>41.462334463533708</v>
      </c>
      <c r="F274" s="66">
        <f>_xlfn.XLOOKUP(CleanTable6[[#This Row],[BMI]],$F$4:$F$7,$C$4:$C$7,,-1)</f>
        <v>3</v>
      </c>
      <c r="G274" t="s">
        <v>7</v>
      </c>
      <c r="H274" s="2">
        <v>12979.36</v>
      </c>
      <c r="I274">
        <v>0</v>
      </c>
      <c r="J274" t="s">
        <v>5</v>
      </c>
      <c r="K274" s="1"/>
    </row>
    <row r="275" spans="1:11" x14ac:dyDescent="0.2">
      <c r="A275">
        <v>10269</v>
      </c>
      <c r="B275" t="s">
        <v>0</v>
      </c>
      <c r="C275">
        <v>41</v>
      </c>
      <c r="D275">
        <f>_xlfn.XLOOKUP(CleanTable6[[#This Row],[Age]],$D$4:$D$7,$C$4:$C$7,,-1)</f>
        <v>2</v>
      </c>
      <c r="E275" s="3">
        <v>33.89904967306957</v>
      </c>
      <c r="F275" s="66">
        <f>_xlfn.XLOOKUP(CleanTable6[[#This Row],[BMI]],$F$4:$F$7,$C$4:$C$7,,-1)</f>
        <v>2</v>
      </c>
      <c r="G275" t="s">
        <v>7</v>
      </c>
      <c r="H275" s="2">
        <v>6282.24</v>
      </c>
      <c r="I275">
        <v>1</v>
      </c>
      <c r="J275" t="s">
        <v>5</v>
      </c>
      <c r="K275" s="1"/>
    </row>
    <row r="276" spans="1:11" x14ac:dyDescent="0.2">
      <c r="A276">
        <v>10270</v>
      </c>
      <c r="B276" t="s">
        <v>2</v>
      </c>
      <c r="C276">
        <v>37</v>
      </c>
      <c r="D276">
        <f>_xlfn.XLOOKUP(CleanTable6[[#This Row],[Age]],$D$4:$D$7,$C$4:$C$7,,-1)</f>
        <v>1</v>
      </c>
      <c r="E276" s="3">
        <v>28.929475575325416</v>
      </c>
      <c r="F276" s="66">
        <f>_xlfn.XLOOKUP(CleanTable6[[#This Row],[BMI]],$F$4:$F$7,$C$4:$C$7,,-1)</f>
        <v>1</v>
      </c>
      <c r="G276" t="s">
        <v>7</v>
      </c>
      <c r="H276" s="2">
        <v>6198.76</v>
      </c>
      <c r="I276">
        <v>2</v>
      </c>
      <c r="J276" t="s">
        <v>5</v>
      </c>
      <c r="K276" s="1"/>
    </row>
    <row r="277" spans="1:11" x14ac:dyDescent="0.2">
      <c r="A277">
        <v>10271</v>
      </c>
      <c r="B277" t="s">
        <v>1</v>
      </c>
      <c r="C277">
        <v>55</v>
      </c>
      <c r="D277">
        <f>_xlfn.XLOOKUP(CleanTable6[[#This Row],[Age]],$D$4:$D$7,$C$4:$C$7,,-1)</f>
        <v>3</v>
      </c>
      <c r="E277" s="3">
        <v>35.605294990411267</v>
      </c>
      <c r="F277" s="66">
        <f>_xlfn.XLOOKUP(CleanTable6[[#This Row],[BMI]],$F$4:$F$7,$C$4:$C$7,,-1)</f>
        <v>3</v>
      </c>
      <c r="G277" t="s">
        <v>6</v>
      </c>
      <c r="H277" s="2">
        <v>44423.810000000005</v>
      </c>
      <c r="I277">
        <v>0</v>
      </c>
      <c r="J277" t="s">
        <v>4</v>
      </c>
      <c r="K277" s="1"/>
    </row>
    <row r="278" spans="1:11" x14ac:dyDescent="0.2">
      <c r="A278">
        <v>10272</v>
      </c>
      <c r="B278" t="s">
        <v>3</v>
      </c>
      <c r="C278">
        <v>27</v>
      </c>
      <c r="D278">
        <f>_xlfn.XLOOKUP(CleanTable6[[#This Row],[Age]],$D$4:$D$7,$C$4:$C$7,,-1)</f>
        <v>1</v>
      </c>
      <c r="E278" s="3">
        <v>29.609599106462767</v>
      </c>
      <c r="F278" s="66">
        <f>_xlfn.XLOOKUP(CleanTable6[[#This Row],[BMI]],$F$4:$F$7,$C$4:$C$7,,-1)</f>
        <v>1</v>
      </c>
      <c r="G278" t="s">
        <v>6</v>
      </c>
      <c r="H278" s="2">
        <v>3558.63</v>
      </c>
      <c r="I278">
        <v>0</v>
      </c>
      <c r="J278" t="s">
        <v>5</v>
      </c>
      <c r="K278" s="1"/>
    </row>
    <row r="279" spans="1:11" x14ac:dyDescent="0.2">
      <c r="A279">
        <v>10273</v>
      </c>
      <c r="B279" t="s">
        <v>3</v>
      </c>
      <c r="C279">
        <v>21</v>
      </c>
      <c r="D279">
        <f>_xlfn.XLOOKUP(CleanTable6[[#This Row],[Age]],$D$4:$D$7,$C$4:$C$7,,-1)</f>
        <v>0</v>
      </c>
      <c r="E279" s="3">
        <v>31.700652213744313</v>
      </c>
      <c r="F279" s="66">
        <f>_xlfn.XLOOKUP(CleanTable6[[#This Row],[BMI]],$F$4:$F$7,$C$4:$C$7,,-1)</f>
        <v>2</v>
      </c>
      <c r="G279" t="s">
        <v>7</v>
      </c>
      <c r="H279" s="2">
        <v>2102.2700000000004</v>
      </c>
      <c r="I279">
        <v>0</v>
      </c>
      <c r="J279" t="s">
        <v>5</v>
      </c>
      <c r="K279" s="1"/>
    </row>
    <row r="280" spans="1:11" x14ac:dyDescent="0.2">
      <c r="A280">
        <v>10274</v>
      </c>
      <c r="B280" t="s">
        <v>1</v>
      </c>
      <c r="C280">
        <v>27</v>
      </c>
      <c r="D280">
        <f>_xlfn.XLOOKUP(CleanTable6[[#This Row],[Age]],$D$4:$D$7,$C$4:$C$7,,-1)</f>
        <v>1</v>
      </c>
      <c r="E280" s="3">
        <v>20.110712381827831</v>
      </c>
      <c r="F280" s="66">
        <f>_xlfn.XLOOKUP(CleanTable6[[#This Row],[BMI]],$F$4:$F$7,$C$4:$C$7,,-1)</f>
        <v>0</v>
      </c>
      <c r="G280" t="s">
        <v>6</v>
      </c>
      <c r="H280" s="2">
        <v>37133.9</v>
      </c>
      <c r="I280">
        <v>0</v>
      </c>
      <c r="J280" t="s">
        <v>4</v>
      </c>
      <c r="K280" s="1"/>
    </row>
    <row r="281" spans="1:11" x14ac:dyDescent="0.2">
      <c r="A281">
        <v>10275</v>
      </c>
      <c r="B281" t="s">
        <v>0</v>
      </c>
      <c r="C281">
        <v>61</v>
      </c>
      <c r="D281">
        <f>_xlfn.XLOOKUP(CleanTable6[[#This Row],[Age]],$D$4:$D$7,$C$4:$C$7,,-1)</f>
        <v>3</v>
      </c>
      <c r="E281" s="3">
        <v>35.585381561696011</v>
      </c>
      <c r="F281" s="66">
        <f>_xlfn.XLOOKUP(CleanTable6[[#This Row],[BMI]],$F$4:$F$7,$C$4:$C$7,,-1)</f>
        <v>3</v>
      </c>
      <c r="G281" t="s">
        <v>7</v>
      </c>
      <c r="H281" s="2">
        <v>47403.88</v>
      </c>
      <c r="I281">
        <v>1</v>
      </c>
      <c r="J281" t="s">
        <v>4</v>
      </c>
      <c r="K281" s="1"/>
    </row>
    <row r="282" spans="1:11" x14ac:dyDescent="0.2">
      <c r="A282">
        <v>10276</v>
      </c>
      <c r="B282" t="s">
        <v>0</v>
      </c>
      <c r="C282">
        <v>51</v>
      </c>
      <c r="D282">
        <f>_xlfn.XLOOKUP(CleanTable6[[#This Row],[Age]],$D$4:$D$7,$C$4:$C$7,,-1)</f>
        <v>3</v>
      </c>
      <c r="E282" s="3">
        <v>38.932154185423229</v>
      </c>
      <c r="F282" s="66">
        <f>_xlfn.XLOOKUP(CleanTable6[[#This Row],[BMI]],$F$4:$F$7,$C$4:$C$7,,-1)</f>
        <v>3</v>
      </c>
      <c r="G282" t="s">
        <v>7</v>
      </c>
      <c r="H282" s="2">
        <v>8798.6</v>
      </c>
      <c r="I282">
        <v>0</v>
      </c>
      <c r="J282" t="s">
        <v>5</v>
      </c>
      <c r="K282" s="1"/>
    </row>
    <row r="283" spans="1:11" x14ac:dyDescent="0.2">
      <c r="A283">
        <v>10277</v>
      </c>
      <c r="B283" t="s">
        <v>2</v>
      </c>
      <c r="C283">
        <v>53</v>
      </c>
      <c r="D283">
        <f>_xlfn.XLOOKUP(CleanTable6[[#This Row],[Age]],$D$4:$D$7,$C$4:$C$7,,-1)</f>
        <v>3</v>
      </c>
      <c r="E283" s="3">
        <v>24.69476418681008</v>
      </c>
      <c r="F283" s="66">
        <f>_xlfn.XLOOKUP(CleanTable6[[#This Row],[BMI]],$F$4:$F$7,$C$4:$C$7,,-1)</f>
        <v>0</v>
      </c>
      <c r="G283" t="s">
        <v>7</v>
      </c>
      <c r="H283" s="2">
        <v>10461.98</v>
      </c>
      <c r="I283">
        <v>1</v>
      </c>
      <c r="J283" t="s">
        <v>5</v>
      </c>
      <c r="K283" s="1"/>
    </row>
    <row r="284" spans="1:11" x14ac:dyDescent="0.2">
      <c r="A284">
        <v>10278</v>
      </c>
      <c r="B284" t="s">
        <v>2</v>
      </c>
      <c r="C284">
        <v>61</v>
      </c>
      <c r="D284">
        <f>_xlfn.XLOOKUP(CleanTable6[[#This Row],[Age]],$D$4:$D$7,$C$4:$C$7,,-1)</f>
        <v>3</v>
      </c>
      <c r="E284" s="3">
        <v>37.09884997792453</v>
      </c>
      <c r="F284" s="66">
        <f>_xlfn.XLOOKUP(CleanTable6[[#This Row],[BMI]],$F$4:$F$7,$C$4:$C$7,,-1)</f>
        <v>3</v>
      </c>
      <c r="G284" t="s">
        <v>7</v>
      </c>
      <c r="H284" s="2">
        <v>28868.67</v>
      </c>
      <c r="I284">
        <v>1</v>
      </c>
      <c r="J284" t="s">
        <v>4</v>
      </c>
      <c r="K284" s="1"/>
    </row>
    <row r="285" spans="1:11" x14ac:dyDescent="0.2">
      <c r="A285">
        <v>10279</v>
      </c>
      <c r="B285" t="s">
        <v>3</v>
      </c>
      <c r="C285">
        <v>37</v>
      </c>
      <c r="D285">
        <f>_xlfn.XLOOKUP(CleanTable6[[#This Row],[Age]],$D$4:$D$7,$C$4:$C$7,,-1)</f>
        <v>1</v>
      </c>
      <c r="E285" s="3">
        <v>29.889533678040813</v>
      </c>
      <c r="F285" s="66">
        <f>_xlfn.XLOOKUP(CleanTable6[[#This Row],[BMI]],$F$4:$F$7,$C$4:$C$7,,-1)</f>
        <v>1</v>
      </c>
      <c r="G285" t="s">
        <v>6</v>
      </c>
      <c r="H285" s="2">
        <v>37270.160000000003</v>
      </c>
      <c r="I285">
        <v>0</v>
      </c>
      <c r="J285" t="s">
        <v>4</v>
      </c>
      <c r="K285" s="1"/>
    </row>
    <row r="286" spans="1:11" x14ac:dyDescent="0.2">
      <c r="A286">
        <v>10280</v>
      </c>
      <c r="B286" t="s">
        <v>2</v>
      </c>
      <c r="C286">
        <v>19</v>
      </c>
      <c r="D286">
        <f>_xlfn.XLOOKUP(CleanTable6[[#This Row],[Age]],$D$4:$D$7,$C$4:$C$7,,-1)</f>
        <v>0</v>
      </c>
      <c r="E286" s="3">
        <v>37.061205120469928</v>
      </c>
      <c r="F286" s="66">
        <f>_xlfn.XLOOKUP(CleanTable6[[#This Row],[BMI]],$F$4:$F$7,$C$4:$C$7,,-1)</f>
        <v>3</v>
      </c>
      <c r="G286" t="s">
        <v>6</v>
      </c>
      <c r="H286" s="2">
        <v>17468.989999999998</v>
      </c>
      <c r="I286">
        <v>0</v>
      </c>
      <c r="J286" t="s">
        <v>4</v>
      </c>
      <c r="K286" s="1"/>
    </row>
    <row r="287" spans="1:11" x14ac:dyDescent="0.2">
      <c r="A287">
        <v>10281</v>
      </c>
      <c r="B287" t="s">
        <v>3</v>
      </c>
      <c r="C287">
        <v>35</v>
      </c>
      <c r="D287">
        <f>_xlfn.XLOOKUP(CleanTable6[[#This Row],[Age]],$D$4:$D$7,$C$4:$C$7,,-1)</f>
        <v>1</v>
      </c>
      <c r="E287" s="3">
        <v>31.809761382485892</v>
      </c>
      <c r="F287" s="66">
        <f>_xlfn.XLOOKUP(CleanTable6[[#This Row],[BMI]],$F$4:$F$7,$C$4:$C$7,,-1)</f>
        <v>2</v>
      </c>
      <c r="G287" t="s">
        <v>6</v>
      </c>
      <c r="H287" s="2">
        <v>5227.99</v>
      </c>
      <c r="I287">
        <v>0</v>
      </c>
      <c r="J287" t="s">
        <v>5</v>
      </c>
      <c r="K287" s="1"/>
    </row>
    <row r="288" spans="1:11" x14ac:dyDescent="0.2">
      <c r="A288">
        <v>10282</v>
      </c>
      <c r="B288" t="s">
        <v>2</v>
      </c>
      <c r="C288">
        <v>21</v>
      </c>
      <c r="D288">
        <f>_xlfn.XLOOKUP(CleanTable6[[#This Row],[Age]],$D$4:$D$7,$C$4:$C$7,,-1)</f>
        <v>0</v>
      </c>
      <c r="E288" s="3">
        <v>24.984714257841539</v>
      </c>
      <c r="F288" s="66">
        <f>_xlfn.XLOOKUP(CleanTable6[[#This Row],[BMI]],$F$4:$F$7,$C$4:$C$7,,-1)</f>
        <v>0</v>
      </c>
      <c r="G288" t="s">
        <v>7</v>
      </c>
      <c r="H288" s="2">
        <v>1909.53</v>
      </c>
      <c r="I288">
        <v>0</v>
      </c>
      <c r="J288" t="s">
        <v>5</v>
      </c>
      <c r="K288" s="1"/>
    </row>
    <row r="289" spans="1:11" x14ac:dyDescent="0.2">
      <c r="A289">
        <v>10283</v>
      </c>
      <c r="B289" t="s">
        <v>2</v>
      </c>
      <c r="C289">
        <v>26</v>
      </c>
      <c r="D289">
        <f>_xlfn.XLOOKUP(CleanTable6[[#This Row],[Age]],$D$4:$D$7,$C$4:$C$7,,-1)</f>
        <v>0</v>
      </c>
      <c r="E289" s="3">
        <v>26.497663916456627</v>
      </c>
      <c r="F289" s="66">
        <f>_xlfn.XLOOKUP(CleanTable6[[#This Row],[BMI]],$F$4:$F$7,$C$4:$C$7,,-1)</f>
        <v>1</v>
      </c>
      <c r="G289" t="s">
        <v>6</v>
      </c>
      <c r="H289" s="2">
        <v>3176.82</v>
      </c>
      <c r="I289">
        <v>0</v>
      </c>
      <c r="J289" t="s">
        <v>5</v>
      </c>
      <c r="K289" s="1"/>
    </row>
    <row r="290" spans="1:11" x14ac:dyDescent="0.2">
      <c r="A290">
        <v>10284</v>
      </c>
      <c r="B290" t="s">
        <v>2</v>
      </c>
      <c r="C290">
        <v>23</v>
      </c>
      <c r="D290">
        <f>_xlfn.XLOOKUP(CleanTable6[[#This Row],[Age]],$D$4:$D$7,$C$4:$C$7,,-1)</f>
        <v>0</v>
      </c>
      <c r="E290" s="3">
        <v>37.245768870136722</v>
      </c>
      <c r="F290" s="66">
        <f>_xlfn.XLOOKUP(CleanTable6[[#This Row],[BMI]],$F$4:$F$7,$C$4:$C$7,,-1)</f>
        <v>3</v>
      </c>
      <c r="G290" t="s">
        <v>6</v>
      </c>
      <c r="H290" s="2">
        <v>2690.1200000000003</v>
      </c>
      <c r="I290">
        <v>0</v>
      </c>
      <c r="J290" t="s">
        <v>5</v>
      </c>
      <c r="K290" s="1"/>
    </row>
    <row r="291" spans="1:11" x14ac:dyDescent="0.2">
      <c r="A291">
        <v>10285</v>
      </c>
      <c r="B291" t="s">
        <v>2</v>
      </c>
      <c r="C291">
        <v>39</v>
      </c>
      <c r="D291">
        <f>_xlfn.XLOOKUP(CleanTable6[[#This Row],[Age]],$D$4:$D$7,$C$4:$C$7,,-1)</f>
        <v>2</v>
      </c>
      <c r="E291" s="3">
        <v>31.904217365185009</v>
      </c>
      <c r="F291" s="66">
        <f>_xlfn.XLOOKUP(CleanTable6[[#This Row],[BMI]],$F$4:$F$7,$C$4:$C$7,,-1)</f>
        <v>2</v>
      </c>
      <c r="G291" t="s">
        <v>7</v>
      </c>
      <c r="H291" s="2">
        <v>6123.5700000000006</v>
      </c>
      <c r="I291">
        <v>1</v>
      </c>
      <c r="J291" t="s">
        <v>5</v>
      </c>
      <c r="K291" s="1"/>
    </row>
    <row r="292" spans="1:11" x14ac:dyDescent="0.2">
      <c r="A292">
        <v>10286</v>
      </c>
      <c r="B292" t="s">
        <v>0</v>
      </c>
      <c r="C292">
        <v>64</v>
      </c>
      <c r="D292">
        <f>_xlfn.XLOOKUP(CleanTable6[[#This Row],[Age]],$D$4:$D$7,$C$4:$C$7,,-1)</f>
        <v>3</v>
      </c>
      <c r="E292" s="3">
        <v>28.665876600464774</v>
      </c>
      <c r="F292" s="66">
        <f>_xlfn.XLOOKUP(CleanTable6[[#This Row],[BMI]],$F$4:$F$7,$C$4:$C$7,,-1)</f>
        <v>1</v>
      </c>
      <c r="G292" t="s">
        <v>7</v>
      </c>
      <c r="H292" s="2">
        <v>14988.44</v>
      </c>
      <c r="I292">
        <v>2</v>
      </c>
      <c r="J292" t="s">
        <v>5</v>
      </c>
      <c r="K292" s="1"/>
    </row>
    <row r="293" spans="1:11" x14ac:dyDescent="0.2">
      <c r="A293">
        <v>10287</v>
      </c>
      <c r="B293" t="s">
        <v>2</v>
      </c>
      <c r="C293">
        <v>28</v>
      </c>
      <c r="D293">
        <f>_xlfn.XLOOKUP(CleanTable6[[#This Row],[Age]],$D$4:$D$7,$C$4:$C$7,,-1)</f>
        <v>1</v>
      </c>
      <c r="E293" s="3">
        <v>27.810428014400074</v>
      </c>
      <c r="F293" s="66">
        <f>_xlfn.XLOOKUP(CleanTable6[[#This Row],[BMI]],$F$4:$F$7,$C$4:$C$7,,-1)</f>
        <v>1</v>
      </c>
      <c r="G293" t="s">
        <v>6</v>
      </c>
      <c r="H293" s="2">
        <v>4719.74</v>
      </c>
      <c r="I293">
        <v>2</v>
      </c>
      <c r="J293" t="s">
        <v>5</v>
      </c>
      <c r="K293" s="1"/>
    </row>
    <row r="294" spans="1:11" x14ac:dyDescent="0.2">
      <c r="A294">
        <v>10288</v>
      </c>
      <c r="B294" t="s">
        <v>2</v>
      </c>
      <c r="C294">
        <v>19</v>
      </c>
      <c r="D294">
        <f>_xlfn.XLOOKUP(CleanTable6[[#This Row],[Age]],$D$4:$D$7,$C$4:$C$7,,-1)</f>
        <v>0</v>
      </c>
      <c r="E294" s="3">
        <v>26.190898278787881</v>
      </c>
      <c r="F294" s="66">
        <f>_xlfn.XLOOKUP(CleanTable6[[#This Row],[BMI]],$F$4:$F$7,$C$4:$C$7,,-1)</f>
        <v>0</v>
      </c>
      <c r="G294" t="s">
        <v>6</v>
      </c>
      <c r="H294" s="2">
        <v>2130.6800000000003</v>
      </c>
      <c r="I294">
        <v>0</v>
      </c>
      <c r="J294" t="s">
        <v>5</v>
      </c>
      <c r="K294" s="1"/>
    </row>
    <row r="295" spans="1:11" x14ac:dyDescent="0.2">
      <c r="A295">
        <v>10289</v>
      </c>
      <c r="B295" t="s">
        <v>1</v>
      </c>
      <c r="C295">
        <v>53</v>
      </c>
      <c r="D295">
        <f>_xlfn.XLOOKUP(CleanTable6[[#This Row],[Age]],$D$4:$D$7,$C$4:$C$7,,-1)</f>
        <v>3</v>
      </c>
      <c r="E295" s="3">
        <v>28.480943636256303</v>
      </c>
      <c r="F295" s="66">
        <f>_xlfn.XLOOKUP(CleanTable6[[#This Row],[BMI]],$F$4:$F$7,$C$4:$C$7,,-1)</f>
        <v>1</v>
      </c>
      <c r="G295" t="s">
        <v>6</v>
      </c>
      <c r="H295" s="2">
        <v>23244.799999999999</v>
      </c>
      <c r="I295">
        <v>1</v>
      </c>
      <c r="J295" t="s">
        <v>4</v>
      </c>
      <c r="K295" s="1"/>
    </row>
    <row r="296" spans="1:11" x14ac:dyDescent="0.2">
      <c r="A296">
        <v>10290</v>
      </c>
      <c r="B296" t="s">
        <v>0</v>
      </c>
      <c r="C296">
        <v>30</v>
      </c>
      <c r="D296">
        <f>_xlfn.XLOOKUP(CleanTable6[[#This Row],[Age]],$D$4:$D$7,$C$4:$C$7,,-1)</f>
        <v>1</v>
      </c>
      <c r="E296" s="3">
        <v>36.373457775829102</v>
      </c>
      <c r="F296" s="66">
        <f>_xlfn.XLOOKUP(CleanTable6[[#This Row],[BMI]],$F$4:$F$7,$C$4:$C$7,,-1)</f>
        <v>3</v>
      </c>
      <c r="G296" t="s">
        <v>7</v>
      </c>
      <c r="H296" s="2">
        <v>39241.450000000004</v>
      </c>
      <c r="I296">
        <v>2</v>
      </c>
      <c r="J296" t="s">
        <v>4</v>
      </c>
      <c r="K296" s="1"/>
    </row>
    <row r="297" spans="1:11" x14ac:dyDescent="0.2">
      <c r="A297">
        <v>10291</v>
      </c>
      <c r="B297" t="s">
        <v>3</v>
      </c>
      <c r="C297">
        <v>31</v>
      </c>
      <c r="D297">
        <f>_xlfn.XLOOKUP(CleanTable6[[#This Row],[Age]],$D$4:$D$7,$C$4:$C$7,,-1)</f>
        <v>1</v>
      </c>
      <c r="E297" s="3">
        <v>32.296164918787795</v>
      </c>
      <c r="F297" s="66">
        <f>_xlfn.XLOOKUP(CleanTable6[[#This Row],[BMI]],$F$4:$F$7,$C$4:$C$7,,-1)</f>
        <v>2</v>
      </c>
      <c r="G297" t="s">
        <v>6</v>
      </c>
      <c r="H297" s="2">
        <v>58571.08</v>
      </c>
      <c r="I297">
        <v>1</v>
      </c>
      <c r="J297" t="s">
        <v>4</v>
      </c>
      <c r="K297" s="1"/>
    </row>
    <row r="298" spans="1:11" x14ac:dyDescent="0.2">
      <c r="A298">
        <v>10292</v>
      </c>
      <c r="B298" t="s">
        <v>2</v>
      </c>
      <c r="C298">
        <v>59</v>
      </c>
      <c r="D298">
        <f>_xlfn.XLOOKUP(CleanTable6[[#This Row],[Age]],$D$4:$D$7,$C$4:$C$7,,-1)</f>
        <v>3</v>
      </c>
      <c r="E298" s="3">
        <v>39.139126576397182</v>
      </c>
      <c r="F298" s="66">
        <f>_xlfn.XLOOKUP(CleanTable6[[#This Row],[BMI]],$F$4:$F$7,$C$4:$C$7,,-1)</f>
        <v>3</v>
      </c>
      <c r="G298" t="s">
        <v>7</v>
      </c>
      <c r="H298" s="2">
        <v>12129.62</v>
      </c>
      <c r="I298">
        <v>0</v>
      </c>
      <c r="J298" t="s">
        <v>5</v>
      </c>
      <c r="K298" s="1"/>
    </row>
    <row r="299" spans="1:11" x14ac:dyDescent="0.2">
      <c r="A299">
        <v>10293</v>
      </c>
      <c r="B299" t="s">
        <v>3</v>
      </c>
      <c r="C299">
        <v>49</v>
      </c>
      <c r="D299">
        <f>_xlfn.XLOOKUP(CleanTable6[[#This Row],[Age]],$D$4:$D$7,$C$4:$C$7,,-1)</f>
        <v>2</v>
      </c>
      <c r="E299" s="3">
        <v>21.4764150430352</v>
      </c>
      <c r="F299" s="66">
        <f>_xlfn.XLOOKUP(CleanTable6[[#This Row],[BMI]],$F$4:$F$7,$C$4:$C$7,,-1)</f>
        <v>0</v>
      </c>
      <c r="G299" t="s">
        <v>7</v>
      </c>
      <c r="H299" s="2">
        <v>9288.0300000000007</v>
      </c>
      <c r="I299">
        <v>1</v>
      </c>
      <c r="J299" t="s">
        <v>5</v>
      </c>
      <c r="K299" s="1"/>
    </row>
    <row r="300" spans="1:11" x14ac:dyDescent="0.2">
      <c r="A300">
        <v>10294</v>
      </c>
      <c r="B300" t="s">
        <v>2</v>
      </c>
      <c r="C300">
        <v>57</v>
      </c>
      <c r="D300">
        <f>_xlfn.XLOOKUP(CleanTable6[[#This Row],[Age]],$D$4:$D$7,$C$4:$C$7,,-1)</f>
        <v>3</v>
      </c>
      <c r="E300" s="3">
        <v>39.783231919400585</v>
      </c>
      <c r="F300" s="66">
        <f>_xlfn.XLOOKUP(CleanTable6[[#This Row],[BMI]],$F$4:$F$7,$C$4:$C$7,,-1)</f>
        <v>3</v>
      </c>
      <c r="G300" t="s">
        <v>6</v>
      </c>
      <c r="H300" s="2">
        <v>43578.94</v>
      </c>
      <c r="I300">
        <v>0</v>
      </c>
      <c r="J300" t="s">
        <v>4</v>
      </c>
      <c r="K300" s="1"/>
    </row>
    <row r="301" spans="1:11" x14ac:dyDescent="0.2">
      <c r="A301">
        <v>10295</v>
      </c>
      <c r="B301" t="s">
        <v>1</v>
      </c>
      <c r="C301">
        <v>24</v>
      </c>
      <c r="D301">
        <f>_xlfn.XLOOKUP(CleanTable6[[#This Row],[Age]],$D$4:$D$7,$C$4:$C$7,,-1)</f>
        <v>0</v>
      </c>
      <c r="E301" s="3">
        <v>22.425905800113625</v>
      </c>
      <c r="F301" s="66">
        <f>_xlfn.XLOOKUP(CleanTable6[[#This Row],[BMI]],$F$4:$F$7,$C$4:$C$7,,-1)</f>
        <v>0</v>
      </c>
      <c r="G301" t="s">
        <v>6</v>
      </c>
      <c r="H301" s="2">
        <v>2473.34</v>
      </c>
      <c r="I301">
        <v>0</v>
      </c>
      <c r="J301" t="s">
        <v>5</v>
      </c>
      <c r="K301" s="1"/>
    </row>
    <row r="302" spans="1:11" x14ac:dyDescent="0.2">
      <c r="A302">
        <v>10296</v>
      </c>
      <c r="B302" t="s">
        <v>0</v>
      </c>
      <c r="C302">
        <v>19</v>
      </c>
      <c r="D302">
        <f>_xlfn.XLOOKUP(CleanTable6[[#This Row],[Age]],$D$4:$D$7,$C$4:$C$7,,-1)</f>
        <v>0</v>
      </c>
      <c r="E302" s="3">
        <v>42.884748709507242</v>
      </c>
      <c r="F302" s="66">
        <f>_xlfn.XLOOKUP(CleanTable6[[#This Row],[BMI]],$F$4:$F$7,$C$4:$C$7,,-1)</f>
        <v>3</v>
      </c>
      <c r="G302" t="s">
        <v>6</v>
      </c>
      <c r="H302" s="2">
        <v>16884.929999999997</v>
      </c>
      <c r="I302">
        <v>0</v>
      </c>
      <c r="J302" t="s">
        <v>4</v>
      </c>
      <c r="K302" s="1"/>
    </row>
    <row r="303" spans="1:11" x14ac:dyDescent="0.2">
      <c r="A303">
        <v>10297</v>
      </c>
      <c r="B303" t="s">
        <v>2</v>
      </c>
      <c r="C303">
        <v>47</v>
      </c>
      <c r="D303">
        <f>_xlfn.XLOOKUP(CleanTable6[[#This Row],[Age]],$D$4:$D$7,$C$4:$C$7,,-1)</f>
        <v>2</v>
      </c>
      <c r="E303" s="3">
        <v>29.680058597051545</v>
      </c>
      <c r="F303" s="66">
        <f>_xlfn.XLOOKUP(CleanTable6[[#This Row],[BMI]],$F$4:$F$7,$C$4:$C$7,,-1)</f>
        <v>1</v>
      </c>
      <c r="G303" t="s">
        <v>6</v>
      </c>
      <c r="H303" s="2">
        <v>10115.01</v>
      </c>
      <c r="I303">
        <v>3</v>
      </c>
      <c r="J303" t="s">
        <v>5</v>
      </c>
      <c r="K303" s="1"/>
    </row>
    <row r="304" spans="1:11" x14ac:dyDescent="0.2">
      <c r="A304">
        <v>10298</v>
      </c>
      <c r="B304" t="s">
        <v>3</v>
      </c>
      <c r="C304">
        <v>45</v>
      </c>
      <c r="D304">
        <f>_xlfn.XLOOKUP(CleanTable6[[#This Row],[Age]],$D$4:$D$7,$C$4:$C$7,,-1)</f>
        <v>2</v>
      </c>
      <c r="E304" s="3">
        <v>28.296423310720972</v>
      </c>
      <c r="F304" s="66">
        <f>_xlfn.XLOOKUP(CleanTable6[[#This Row],[BMI]],$F$4:$F$7,$C$4:$C$7,,-1)</f>
        <v>1</v>
      </c>
      <c r="G304" t="s">
        <v>7</v>
      </c>
      <c r="H304" s="2">
        <v>8604.49</v>
      </c>
      <c r="I304">
        <v>2</v>
      </c>
      <c r="J304" t="s">
        <v>5</v>
      </c>
      <c r="K304" s="1"/>
    </row>
    <row r="305" spans="1:11" x14ac:dyDescent="0.2">
      <c r="A305">
        <v>10299</v>
      </c>
      <c r="B305" t="s">
        <v>3</v>
      </c>
      <c r="C305">
        <v>42</v>
      </c>
      <c r="D305">
        <f>_xlfn.XLOOKUP(CleanTable6[[#This Row],[Age]],$D$4:$D$7,$C$4:$C$7,,-1)</f>
        <v>2</v>
      </c>
      <c r="E305" s="3">
        <v>28.101910601153136</v>
      </c>
      <c r="F305" s="66">
        <f>_xlfn.XLOOKUP(CleanTable6[[#This Row],[BMI]],$F$4:$F$7,$C$4:$C$7,,-1)</f>
        <v>1</v>
      </c>
      <c r="G305" t="s">
        <v>6</v>
      </c>
      <c r="H305" s="2">
        <v>7050.0300000000007</v>
      </c>
      <c r="I305">
        <v>0</v>
      </c>
      <c r="J305" t="s">
        <v>5</v>
      </c>
      <c r="K305" s="1"/>
    </row>
    <row r="306" spans="1:11" x14ac:dyDescent="0.2">
      <c r="A306">
        <v>10300</v>
      </c>
      <c r="B306" t="s">
        <v>0</v>
      </c>
      <c r="C306">
        <v>44</v>
      </c>
      <c r="D306">
        <f>_xlfn.XLOOKUP(CleanTable6[[#This Row],[Age]],$D$4:$D$7,$C$4:$C$7,,-1)</f>
        <v>2</v>
      </c>
      <c r="E306" s="3">
        <v>28.305999693716071</v>
      </c>
      <c r="F306" s="66">
        <f>_xlfn.XLOOKUP(CleanTable6[[#This Row],[BMI]],$F$4:$F$7,$C$4:$C$7,,-1)</f>
        <v>1</v>
      </c>
      <c r="G306" t="s">
        <v>6</v>
      </c>
      <c r="H306" s="2">
        <v>7623.52</v>
      </c>
      <c r="I306">
        <v>1</v>
      </c>
      <c r="J306" t="s">
        <v>5</v>
      </c>
      <c r="K306" s="1"/>
    </row>
    <row r="307" spans="1:11" x14ac:dyDescent="0.2">
      <c r="A307">
        <v>10301</v>
      </c>
      <c r="B307" t="s">
        <v>1</v>
      </c>
      <c r="C307">
        <v>38</v>
      </c>
      <c r="D307">
        <f>_xlfn.XLOOKUP(CleanTable6[[#This Row],[Age]],$D$4:$D$7,$C$4:$C$7,,-1)</f>
        <v>1</v>
      </c>
      <c r="E307" s="3">
        <v>26.885034390351521</v>
      </c>
      <c r="F307" s="66">
        <f>_xlfn.XLOOKUP(CleanTable6[[#This Row],[BMI]],$F$4:$F$7,$C$4:$C$7,,-1)</f>
        <v>1</v>
      </c>
      <c r="G307" t="s">
        <v>7</v>
      </c>
      <c r="H307" s="2">
        <v>5484.47</v>
      </c>
      <c r="I307">
        <v>1</v>
      </c>
      <c r="J307" t="s">
        <v>5</v>
      </c>
      <c r="K307" s="1"/>
    </row>
    <row r="308" spans="1:11" x14ac:dyDescent="0.2">
      <c r="A308">
        <v>10302</v>
      </c>
      <c r="B308" t="s">
        <v>3</v>
      </c>
      <c r="C308">
        <v>52</v>
      </c>
      <c r="D308">
        <f>_xlfn.XLOOKUP(CleanTable6[[#This Row],[Age]],$D$4:$D$7,$C$4:$C$7,,-1)</f>
        <v>3</v>
      </c>
      <c r="E308" s="3">
        <v>26.576399290748903</v>
      </c>
      <c r="F308" s="66">
        <f>_xlfn.XLOOKUP(CleanTable6[[#This Row],[BMI]],$F$4:$F$7,$C$4:$C$7,,-1)</f>
        <v>1</v>
      </c>
      <c r="G308" t="s">
        <v>6</v>
      </c>
      <c r="H308" s="2">
        <v>10197.780000000001</v>
      </c>
      <c r="I308">
        <v>0</v>
      </c>
      <c r="J308" t="s">
        <v>5</v>
      </c>
      <c r="K308" s="1"/>
    </row>
    <row r="309" spans="1:11" x14ac:dyDescent="0.2">
      <c r="A309">
        <v>10303</v>
      </c>
      <c r="B309" t="s">
        <v>1</v>
      </c>
      <c r="C309">
        <v>60</v>
      </c>
      <c r="D309">
        <f>_xlfn.XLOOKUP(CleanTable6[[#This Row],[Age]],$D$4:$D$7,$C$4:$C$7,,-1)</f>
        <v>3</v>
      </c>
      <c r="E309" s="3">
        <v>31.392539190929771</v>
      </c>
      <c r="F309" s="66">
        <f>_xlfn.XLOOKUP(CleanTable6[[#This Row],[BMI]],$F$4:$F$7,$C$4:$C$7,,-1)</f>
        <v>2</v>
      </c>
      <c r="G309" t="s">
        <v>7</v>
      </c>
      <c r="H309" s="2">
        <v>13919.83</v>
      </c>
      <c r="I309">
        <v>3</v>
      </c>
      <c r="J309" t="s">
        <v>5</v>
      </c>
      <c r="K309" s="1"/>
    </row>
    <row r="310" spans="1:11" x14ac:dyDescent="0.2">
      <c r="A310">
        <v>10304</v>
      </c>
      <c r="B310" t="s">
        <v>1</v>
      </c>
      <c r="C310">
        <v>34</v>
      </c>
      <c r="D310">
        <f>_xlfn.XLOOKUP(CleanTable6[[#This Row],[Age]],$D$4:$D$7,$C$4:$C$7,,-1)</f>
        <v>1</v>
      </c>
      <c r="E310" s="3">
        <v>31.722850698000414</v>
      </c>
      <c r="F310" s="66">
        <f>_xlfn.XLOOKUP(CleanTable6[[#This Row],[BMI]],$F$4:$F$7,$C$4:$C$7,,-1)</f>
        <v>2</v>
      </c>
      <c r="G310" t="s">
        <v>7</v>
      </c>
      <c r="H310" s="2">
        <v>18972.5</v>
      </c>
      <c r="I310">
        <v>2</v>
      </c>
      <c r="J310" t="s">
        <v>4</v>
      </c>
      <c r="K310" s="1"/>
    </row>
    <row r="311" spans="1:11" x14ac:dyDescent="0.2">
      <c r="A311">
        <v>10305</v>
      </c>
      <c r="B311" t="s">
        <v>1</v>
      </c>
      <c r="C311">
        <v>50</v>
      </c>
      <c r="D311">
        <f>_xlfn.XLOOKUP(CleanTable6[[#This Row],[Age]],$D$4:$D$7,$C$4:$C$7,,-1)</f>
        <v>2</v>
      </c>
      <c r="E311" s="3">
        <v>26.587836839428313</v>
      </c>
      <c r="F311" s="66">
        <f>_xlfn.XLOOKUP(CleanTable6[[#This Row],[BMI]],$F$4:$F$7,$C$4:$C$7,,-1)</f>
        <v>1</v>
      </c>
      <c r="G311" t="s">
        <v>6</v>
      </c>
      <c r="H311" s="2">
        <v>10702.65</v>
      </c>
      <c r="I311">
        <v>3</v>
      </c>
      <c r="J311" t="s">
        <v>5</v>
      </c>
      <c r="K311" s="1"/>
    </row>
    <row r="312" spans="1:11" x14ac:dyDescent="0.2">
      <c r="A312">
        <v>10306</v>
      </c>
      <c r="B312" t="s">
        <v>1</v>
      </c>
      <c r="C312">
        <v>26</v>
      </c>
      <c r="D312">
        <f>_xlfn.XLOOKUP(CleanTable6[[#This Row],[Age]],$D$4:$D$7,$C$4:$C$7,,-1)</f>
        <v>0</v>
      </c>
      <c r="E312" s="3">
        <v>17.848642512096234</v>
      </c>
      <c r="F312" s="66">
        <f>_xlfn.XLOOKUP(CleanTable6[[#This Row],[BMI]],$F$4:$F$7,$C$4:$C$7,,-1)</f>
        <v>0</v>
      </c>
      <c r="G312" t="s">
        <v>7</v>
      </c>
      <c r="H312" s="2">
        <v>2927.07</v>
      </c>
      <c r="I312">
        <v>1</v>
      </c>
      <c r="J312" t="s">
        <v>5</v>
      </c>
      <c r="K312" s="1"/>
    </row>
    <row r="313" spans="1:11" x14ac:dyDescent="0.2">
      <c r="A313">
        <v>10307</v>
      </c>
      <c r="B313" t="s">
        <v>1</v>
      </c>
      <c r="C313">
        <v>35</v>
      </c>
      <c r="D313">
        <f>_xlfn.XLOOKUP(CleanTable6[[#This Row],[Age]],$D$4:$D$7,$C$4:$C$7,,-1)</f>
        <v>1</v>
      </c>
      <c r="E313" s="3">
        <v>23.55792646971484</v>
      </c>
      <c r="F313" s="66">
        <f>_xlfn.XLOOKUP(CleanTable6[[#This Row],[BMI]],$F$4:$F$7,$C$4:$C$7,,-1)</f>
        <v>0</v>
      </c>
      <c r="G313" t="s">
        <v>7</v>
      </c>
      <c r="H313" s="2">
        <v>5934.38</v>
      </c>
      <c r="I313">
        <v>3</v>
      </c>
      <c r="J313" t="s">
        <v>5</v>
      </c>
      <c r="K313" s="1"/>
    </row>
    <row r="314" spans="1:11" x14ac:dyDescent="0.2">
      <c r="A314">
        <v>10308</v>
      </c>
      <c r="B314" t="s">
        <v>2</v>
      </c>
      <c r="C314">
        <v>38</v>
      </c>
      <c r="D314">
        <f>_xlfn.XLOOKUP(CleanTable6[[#This Row],[Age]],$D$4:$D$7,$C$4:$C$7,,-1)</f>
        <v>1</v>
      </c>
      <c r="E314" s="3">
        <v>41.212755511163188</v>
      </c>
      <c r="F314" s="66">
        <f>_xlfn.XLOOKUP(CleanTable6[[#This Row],[BMI]],$F$4:$F$7,$C$4:$C$7,,-1)</f>
        <v>3</v>
      </c>
      <c r="G314" t="s">
        <v>6</v>
      </c>
      <c r="H314" s="2">
        <v>6933.25</v>
      </c>
      <c r="I314">
        <v>2</v>
      </c>
      <c r="J314" t="s">
        <v>5</v>
      </c>
      <c r="K314" s="1"/>
    </row>
    <row r="315" spans="1:11" x14ac:dyDescent="0.2">
      <c r="A315">
        <v>10309</v>
      </c>
      <c r="B315" t="s">
        <v>0</v>
      </c>
      <c r="C315">
        <v>63</v>
      </c>
      <c r="D315">
        <f>_xlfn.XLOOKUP(CleanTable6[[#This Row],[Age]],$D$4:$D$7,$C$4:$C$7,,-1)</f>
        <v>3</v>
      </c>
      <c r="E315" s="3">
        <v>50.350794881544168</v>
      </c>
      <c r="F315" s="66">
        <f>_xlfn.XLOOKUP(CleanTable6[[#This Row],[BMI]],$F$4:$F$7,$C$4:$C$7,,-1)</f>
        <v>3</v>
      </c>
      <c r="G315" t="s">
        <v>7</v>
      </c>
      <c r="H315" s="2">
        <v>15170.07</v>
      </c>
      <c r="I315">
        <v>3</v>
      </c>
      <c r="J315" t="s">
        <v>5</v>
      </c>
      <c r="K315" s="1"/>
    </row>
    <row r="316" spans="1:11" x14ac:dyDescent="0.2">
      <c r="A316">
        <v>10310</v>
      </c>
      <c r="B316" t="s">
        <v>2</v>
      </c>
      <c r="C316">
        <v>53</v>
      </c>
      <c r="D316">
        <f>_xlfn.XLOOKUP(CleanTable6[[#This Row],[Age]],$D$4:$D$7,$C$4:$C$7,,-1)</f>
        <v>3</v>
      </c>
      <c r="E316" s="3">
        <v>39.494600458712121</v>
      </c>
      <c r="F316" s="66">
        <f>_xlfn.XLOOKUP(CleanTable6[[#This Row],[BMI]],$F$4:$F$7,$C$4:$C$7,,-1)</f>
        <v>3</v>
      </c>
      <c r="G316" t="s">
        <v>7</v>
      </c>
      <c r="H316" s="2">
        <v>9869.82</v>
      </c>
      <c r="I316">
        <v>0</v>
      </c>
      <c r="J316" t="s">
        <v>5</v>
      </c>
      <c r="K316" s="1"/>
    </row>
    <row r="317" spans="1:11" x14ac:dyDescent="0.2">
      <c r="A317">
        <v>10311</v>
      </c>
      <c r="B317" t="s">
        <v>0</v>
      </c>
      <c r="C317">
        <v>28</v>
      </c>
      <c r="D317">
        <f>_xlfn.XLOOKUP(CleanTable6[[#This Row],[Age]],$D$4:$D$7,$C$4:$C$7,,-1)</f>
        <v>1</v>
      </c>
      <c r="E317" s="3">
        <v>29.616148011184148</v>
      </c>
      <c r="F317" s="66">
        <f>_xlfn.XLOOKUP(CleanTable6[[#This Row],[BMI]],$F$4:$F$7,$C$4:$C$7,,-1)</f>
        <v>1</v>
      </c>
      <c r="G317" t="s">
        <v>6</v>
      </c>
      <c r="H317" s="2">
        <v>3161.46</v>
      </c>
      <c r="I317">
        <v>0</v>
      </c>
      <c r="J317" t="s">
        <v>5</v>
      </c>
      <c r="K317" s="1"/>
    </row>
    <row r="318" spans="1:11" x14ac:dyDescent="0.2">
      <c r="A318">
        <v>10312</v>
      </c>
      <c r="B318" t="s">
        <v>3</v>
      </c>
      <c r="C318">
        <v>21</v>
      </c>
      <c r="D318">
        <f>_xlfn.XLOOKUP(CleanTable6[[#This Row],[Age]],$D$4:$D$7,$C$4:$C$7,,-1)</f>
        <v>0</v>
      </c>
      <c r="E318" s="3">
        <v>17.293304228439581</v>
      </c>
      <c r="F318" s="66">
        <f>_xlfn.XLOOKUP(CleanTable6[[#This Row],[BMI]],$F$4:$F$7,$C$4:$C$7,,-1)</f>
        <v>0</v>
      </c>
      <c r="G318" t="s">
        <v>6</v>
      </c>
      <c r="H318" s="2">
        <v>3167.46</v>
      </c>
      <c r="I318">
        <v>1</v>
      </c>
      <c r="J318" t="s">
        <v>5</v>
      </c>
      <c r="K318" s="1"/>
    </row>
    <row r="319" spans="1:11" x14ac:dyDescent="0.2">
      <c r="A319">
        <v>10313</v>
      </c>
      <c r="B319" t="s">
        <v>1</v>
      </c>
      <c r="C319">
        <v>25</v>
      </c>
      <c r="D319">
        <f>_xlfn.XLOOKUP(CleanTable6[[#This Row],[Age]],$D$4:$D$7,$C$4:$C$7,,-1)</f>
        <v>0</v>
      </c>
      <c r="E319" s="3">
        <v>35.748710741456819</v>
      </c>
      <c r="F319" s="66">
        <f>_xlfn.XLOOKUP(CleanTable6[[#This Row],[BMI]],$F$4:$F$7,$C$4:$C$7,,-1)</f>
        <v>3</v>
      </c>
      <c r="G319" t="s">
        <v>7</v>
      </c>
      <c r="H319" s="2">
        <v>42112.240000000005</v>
      </c>
      <c r="I319">
        <v>2</v>
      </c>
      <c r="J319" t="s">
        <v>4</v>
      </c>
      <c r="K319" s="1"/>
    </row>
    <row r="320" spans="1:11" x14ac:dyDescent="0.2">
      <c r="A320">
        <v>10314</v>
      </c>
      <c r="B320" t="s">
        <v>0</v>
      </c>
      <c r="C320">
        <v>37</v>
      </c>
      <c r="D320">
        <f>_xlfn.XLOOKUP(CleanTable6[[#This Row],[Age]],$D$4:$D$7,$C$4:$C$7,,-1)</f>
        <v>1</v>
      </c>
      <c r="E320" s="3">
        <v>39.867734110506817</v>
      </c>
      <c r="F320" s="66">
        <f>_xlfn.XLOOKUP(CleanTable6[[#This Row],[BMI]],$F$4:$F$7,$C$4:$C$7,,-1)</f>
        <v>3</v>
      </c>
      <c r="G320" t="s">
        <v>6</v>
      </c>
      <c r="H320" s="2">
        <v>46113.520000000004</v>
      </c>
      <c r="I320">
        <v>2</v>
      </c>
      <c r="J320" t="s">
        <v>4</v>
      </c>
      <c r="K320" s="1"/>
    </row>
    <row r="321" spans="1:11" x14ac:dyDescent="0.2">
      <c r="A321">
        <v>10315</v>
      </c>
      <c r="B321" t="s">
        <v>3</v>
      </c>
      <c r="C321">
        <v>48</v>
      </c>
      <c r="D321">
        <f>_xlfn.XLOOKUP(CleanTable6[[#This Row],[Age]],$D$4:$D$7,$C$4:$C$7,,-1)</f>
        <v>2</v>
      </c>
      <c r="E321" s="3">
        <v>24.490280607977223</v>
      </c>
      <c r="F321" s="66">
        <f>_xlfn.XLOOKUP(CleanTable6[[#This Row],[BMI]],$F$4:$F$7,$C$4:$C$7,,-1)</f>
        <v>0</v>
      </c>
      <c r="G321" t="s">
        <v>7</v>
      </c>
      <c r="H321" s="2">
        <v>10141.14</v>
      </c>
      <c r="I321">
        <v>3</v>
      </c>
      <c r="J321" t="s">
        <v>5</v>
      </c>
      <c r="K321" s="1"/>
    </row>
    <row r="322" spans="1:11" x14ac:dyDescent="0.2">
      <c r="A322">
        <v>10316</v>
      </c>
      <c r="B322" t="s">
        <v>0</v>
      </c>
      <c r="C322">
        <v>33</v>
      </c>
      <c r="D322">
        <f>_xlfn.XLOOKUP(CleanTable6[[#This Row],[Age]],$D$4:$D$7,$C$4:$C$7,,-1)</f>
        <v>1</v>
      </c>
      <c r="E322" s="3">
        <v>21.751355167835541</v>
      </c>
      <c r="F322" s="66">
        <f>_xlfn.XLOOKUP(CleanTable6[[#This Row],[BMI]],$F$4:$F$7,$C$4:$C$7,,-1)</f>
        <v>0</v>
      </c>
      <c r="G322" t="s">
        <v>6</v>
      </c>
      <c r="H322" s="2">
        <v>4766.0300000000007</v>
      </c>
      <c r="I322">
        <v>1</v>
      </c>
      <c r="J322" t="s">
        <v>5</v>
      </c>
      <c r="K322" s="1"/>
    </row>
    <row r="323" spans="1:11" x14ac:dyDescent="0.2">
      <c r="A323">
        <v>10317</v>
      </c>
      <c r="B323" t="s">
        <v>1</v>
      </c>
      <c r="C323">
        <v>43</v>
      </c>
      <c r="D323">
        <f>_xlfn.XLOOKUP(CleanTable6[[#This Row],[Age]],$D$4:$D$7,$C$4:$C$7,,-1)</f>
        <v>2</v>
      </c>
      <c r="E323" s="3">
        <v>25.471091400038226</v>
      </c>
      <c r="F323" s="66">
        <f>_xlfn.XLOOKUP(CleanTable6[[#This Row],[BMI]],$F$4:$F$7,$C$4:$C$7,,-1)</f>
        <v>0</v>
      </c>
      <c r="G323" t="s">
        <v>6</v>
      </c>
      <c r="H323" s="2">
        <v>7345.7300000000005</v>
      </c>
      <c r="I323">
        <v>1</v>
      </c>
      <c r="J323" t="s">
        <v>5</v>
      </c>
      <c r="K323" s="1"/>
    </row>
    <row r="324" spans="1:11" x14ac:dyDescent="0.2">
      <c r="A324">
        <v>10318</v>
      </c>
      <c r="B324" t="s">
        <v>1</v>
      </c>
      <c r="C324">
        <v>27</v>
      </c>
      <c r="D324">
        <f>_xlfn.XLOOKUP(CleanTable6[[#This Row],[Age]],$D$4:$D$7,$C$4:$C$7,,-1)</f>
        <v>1</v>
      </c>
      <c r="E324" s="3">
        <v>33.297148185174791</v>
      </c>
      <c r="F324" s="66">
        <f>_xlfn.XLOOKUP(CleanTable6[[#This Row],[BMI]],$F$4:$F$7,$C$4:$C$7,,-1)</f>
        <v>2</v>
      </c>
      <c r="G324" t="s">
        <v>7</v>
      </c>
      <c r="H324" s="2">
        <v>39611.760000000002</v>
      </c>
      <c r="I324">
        <v>0</v>
      </c>
      <c r="J324" t="s">
        <v>4</v>
      </c>
      <c r="K324" s="1"/>
    </row>
    <row r="325" spans="1:11" x14ac:dyDescent="0.2">
      <c r="A325">
        <v>10319</v>
      </c>
      <c r="B325" t="s">
        <v>3</v>
      </c>
      <c r="C325">
        <v>42</v>
      </c>
      <c r="D325">
        <f>_xlfn.XLOOKUP(CleanTable6[[#This Row],[Age]],$D$4:$D$7,$C$4:$C$7,,-1)</f>
        <v>2</v>
      </c>
      <c r="E325" s="3">
        <v>36.566553889730947</v>
      </c>
      <c r="F325" s="66">
        <f>_xlfn.XLOOKUP(CleanTable6[[#This Row],[BMI]],$F$4:$F$7,$C$4:$C$7,,-1)</f>
        <v>3</v>
      </c>
      <c r="G325" t="s">
        <v>6</v>
      </c>
      <c r="H325" s="2">
        <v>7650.7800000000007</v>
      </c>
      <c r="I325">
        <v>1</v>
      </c>
      <c r="J325" t="s">
        <v>5</v>
      </c>
      <c r="K325" s="1"/>
    </row>
    <row r="326" spans="1:11" x14ac:dyDescent="0.2">
      <c r="A326">
        <v>10320</v>
      </c>
      <c r="B326" t="s">
        <v>2</v>
      </c>
      <c r="C326">
        <v>63</v>
      </c>
      <c r="D326">
        <f>_xlfn.XLOOKUP(CleanTable6[[#This Row],[Age]],$D$4:$D$7,$C$4:$C$7,,-1)</f>
        <v>3</v>
      </c>
      <c r="E326" s="3">
        <v>34.79770663483017</v>
      </c>
      <c r="F326" s="66">
        <f>_xlfn.XLOOKUP(CleanTable6[[#This Row],[BMI]],$F$4:$F$7,$C$4:$C$7,,-1)</f>
        <v>3</v>
      </c>
      <c r="G326" t="s">
        <v>7</v>
      </c>
      <c r="H326" s="2">
        <v>15555.19</v>
      </c>
      <c r="I326">
        <v>3</v>
      </c>
      <c r="J326" t="s">
        <v>5</v>
      </c>
      <c r="K326" s="1"/>
    </row>
    <row r="327" spans="1:11" x14ac:dyDescent="0.2">
      <c r="A327">
        <v>10321</v>
      </c>
      <c r="B327" t="s">
        <v>2</v>
      </c>
      <c r="C327">
        <v>47</v>
      </c>
      <c r="D327">
        <f>_xlfn.XLOOKUP(CleanTable6[[#This Row],[Age]],$D$4:$D$7,$C$4:$C$7,,-1)</f>
        <v>2</v>
      </c>
      <c r="E327" s="3">
        <v>41.870260200286907</v>
      </c>
      <c r="F327" s="66">
        <f>_xlfn.XLOOKUP(CleanTable6[[#This Row],[BMI]],$F$4:$F$7,$C$4:$C$7,,-1)</f>
        <v>3</v>
      </c>
      <c r="G327" t="s">
        <v>7</v>
      </c>
      <c r="H327" s="2">
        <v>9620.34</v>
      </c>
      <c r="I327">
        <v>3</v>
      </c>
      <c r="J327" t="s">
        <v>5</v>
      </c>
      <c r="K327" s="1"/>
    </row>
    <row r="328" spans="1:11" x14ac:dyDescent="0.2">
      <c r="A328">
        <v>10322</v>
      </c>
      <c r="B328" t="s">
        <v>3</v>
      </c>
      <c r="C328">
        <v>59</v>
      </c>
      <c r="D328">
        <f>_xlfn.XLOOKUP(CleanTable6[[#This Row],[Age]],$D$4:$D$7,$C$4:$C$7,,-1)</f>
        <v>3</v>
      </c>
      <c r="E328" s="3">
        <v>28.762429402532266</v>
      </c>
      <c r="F328" s="66">
        <f>_xlfn.XLOOKUP(CleanTable6[[#This Row],[BMI]],$F$4:$F$7,$C$4:$C$7,,-1)</f>
        <v>1</v>
      </c>
      <c r="G328" t="s">
        <v>7</v>
      </c>
      <c r="H328" s="2">
        <v>12323.94</v>
      </c>
      <c r="I328">
        <v>0</v>
      </c>
      <c r="J328" t="s">
        <v>5</v>
      </c>
      <c r="K328" s="1"/>
    </row>
    <row r="329" spans="1:11" x14ac:dyDescent="0.2">
      <c r="A329">
        <v>10323</v>
      </c>
      <c r="B329" t="s">
        <v>3</v>
      </c>
      <c r="C329">
        <v>29</v>
      </c>
      <c r="D329">
        <f>_xlfn.XLOOKUP(CleanTable6[[#This Row],[Age]],$D$4:$D$7,$C$4:$C$7,,-1)</f>
        <v>1</v>
      </c>
      <c r="E329" s="3">
        <v>24.967242053116834</v>
      </c>
      <c r="F329" s="66">
        <f>_xlfn.XLOOKUP(CleanTable6[[#This Row],[BMI]],$F$4:$F$7,$C$4:$C$7,,-1)</f>
        <v>0</v>
      </c>
      <c r="G329" t="s">
        <v>6</v>
      </c>
      <c r="H329" s="2">
        <v>3943.6000000000004</v>
      </c>
      <c r="I329">
        <v>0</v>
      </c>
      <c r="J329" t="s">
        <v>5</v>
      </c>
      <c r="K329" s="1"/>
    </row>
    <row r="330" spans="1:11" x14ac:dyDescent="0.2">
      <c r="A330">
        <v>10324</v>
      </c>
      <c r="B330" t="s">
        <v>2</v>
      </c>
      <c r="C330">
        <v>31</v>
      </c>
      <c r="D330">
        <f>_xlfn.XLOOKUP(CleanTable6[[#This Row],[Age]],$D$4:$D$7,$C$4:$C$7,,-1)</f>
        <v>1</v>
      </c>
      <c r="E330" s="3">
        <v>24.282088171792829</v>
      </c>
      <c r="F330" s="66">
        <f>_xlfn.XLOOKUP(CleanTable6[[#This Row],[BMI]],$F$4:$F$7,$C$4:$C$7,,-1)</f>
        <v>0</v>
      </c>
      <c r="G330" t="s">
        <v>7</v>
      </c>
      <c r="H330" s="2">
        <v>5425.0300000000007</v>
      </c>
      <c r="I330">
        <v>3</v>
      </c>
      <c r="J330" t="s">
        <v>5</v>
      </c>
      <c r="K330" s="1"/>
    </row>
    <row r="331" spans="1:11" x14ac:dyDescent="0.2">
      <c r="A331">
        <v>10325</v>
      </c>
      <c r="B331" t="s">
        <v>1</v>
      </c>
      <c r="C331">
        <v>39</v>
      </c>
      <c r="D331">
        <f>_xlfn.XLOOKUP(CleanTable6[[#This Row],[Age]],$D$4:$D$7,$C$4:$C$7,,-1)</f>
        <v>2</v>
      </c>
      <c r="E331" s="3">
        <v>22.584296649015545</v>
      </c>
      <c r="F331" s="66">
        <f>_xlfn.XLOOKUP(CleanTable6[[#This Row],[BMI]],$F$4:$F$7,$C$4:$C$7,,-1)</f>
        <v>0</v>
      </c>
      <c r="G331" t="s">
        <v>7</v>
      </c>
      <c r="H331" s="2">
        <v>6338.08</v>
      </c>
      <c r="I331">
        <v>2</v>
      </c>
      <c r="J331" t="s">
        <v>5</v>
      </c>
      <c r="K331" s="1"/>
    </row>
    <row r="332" spans="1:11" x14ac:dyDescent="0.2">
      <c r="A332">
        <v>10326</v>
      </c>
      <c r="B332" t="s">
        <v>0</v>
      </c>
      <c r="C332">
        <v>40</v>
      </c>
      <c r="D332">
        <f>_xlfn.XLOOKUP(CleanTable6[[#This Row],[Age]],$D$4:$D$7,$C$4:$C$7,,-1)</f>
        <v>2</v>
      </c>
      <c r="E332" s="3">
        <v>31.067603665521194</v>
      </c>
      <c r="F332" s="66">
        <f>_xlfn.XLOOKUP(CleanTable6[[#This Row],[BMI]],$F$4:$F$7,$C$4:$C$7,,-1)</f>
        <v>2</v>
      </c>
      <c r="G332" t="s">
        <v>6</v>
      </c>
      <c r="H332" s="2">
        <v>6496.89</v>
      </c>
      <c r="I332">
        <v>1</v>
      </c>
      <c r="J332" t="s">
        <v>5</v>
      </c>
      <c r="K332" s="1"/>
    </row>
    <row r="333" spans="1:11" x14ac:dyDescent="0.2">
      <c r="A333">
        <v>10327</v>
      </c>
      <c r="B333" t="s">
        <v>3</v>
      </c>
      <c r="C333">
        <v>18</v>
      </c>
      <c r="D333">
        <f>_xlfn.XLOOKUP(CleanTable6[[#This Row],[Age]],$D$4:$D$7,$C$4:$C$7,,-1)</f>
        <v>0</v>
      </c>
      <c r="E333" s="3">
        <v>24.276965105955529</v>
      </c>
      <c r="F333" s="66">
        <f>_xlfn.XLOOKUP(CleanTable6[[#This Row],[BMI]],$F$4:$F$7,$C$4:$C$7,,-1)</f>
        <v>0</v>
      </c>
      <c r="G333" t="s">
        <v>6</v>
      </c>
      <c r="H333" s="2">
        <v>14283.460000000001</v>
      </c>
      <c r="I333">
        <v>0</v>
      </c>
      <c r="J333" t="s">
        <v>4</v>
      </c>
      <c r="K333" s="1"/>
    </row>
    <row r="334" spans="1:11" x14ac:dyDescent="0.2">
      <c r="A334">
        <v>10328</v>
      </c>
      <c r="B334" t="s">
        <v>2</v>
      </c>
      <c r="C334">
        <v>48</v>
      </c>
      <c r="D334">
        <f>_xlfn.XLOOKUP(CleanTable6[[#This Row],[Age]],$D$4:$D$7,$C$4:$C$7,,-1)</f>
        <v>2</v>
      </c>
      <c r="E334" s="3">
        <v>36.608349861810616</v>
      </c>
      <c r="F334" s="66">
        <f>_xlfn.XLOOKUP(CleanTable6[[#This Row],[BMI]],$F$4:$F$7,$C$4:$C$7,,-1)</f>
        <v>3</v>
      </c>
      <c r="G334" t="s">
        <v>6</v>
      </c>
      <c r="H334" s="2">
        <v>11015.18</v>
      </c>
      <c r="I334">
        <v>4</v>
      </c>
      <c r="J334" t="s">
        <v>5</v>
      </c>
      <c r="K334" s="1"/>
    </row>
    <row r="335" spans="1:11" x14ac:dyDescent="0.2">
      <c r="A335">
        <v>10329</v>
      </c>
      <c r="B335" t="s">
        <v>0</v>
      </c>
      <c r="C335">
        <v>60</v>
      </c>
      <c r="D335">
        <f>_xlfn.XLOOKUP(CleanTable6[[#This Row],[Age]],$D$4:$D$7,$C$4:$C$7,,-1)</f>
        <v>3</v>
      </c>
      <c r="E335" s="3">
        <v>29.702633501761948</v>
      </c>
      <c r="F335" s="66">
        <f>_xlfn.XLOOKUP(CleanTable6[[#This Row],[BMI]],$F$4:$F$7,$C$4:$C$7,,-1)</f>
        <v>1</v>
      </c>
      <c r="G335" t="s">
        <v>7</v>
      </c>
      <c r="H335" s="2">
        <v>52590.83</v>
      </c>
      <c r="I335">
        <v>0</v>
      </c>
      <c r="J335" t="s">
        <v>4</v>
      </c>
      <c r="K335" s="1"/>
    </row>
    <row r="336" spans="1:11" x14ac:dyDescent="0.2">
      <c r="A336">
        <v>10330</v>
      </c>
      <c r="B336" t="s">
        <v>1</v>
      </c>
      <c r="C336">
        <v>39</v>
      </c>
      <c r="D336">
        <f>_xlfn.XLOOKUP(CleanTable6[[#This Row],[Age]],$D$4:$D$7,$C$4:$C$7,,-1)</f>
        <v>2</v>
      </c>
      <c r="E336" s="3">
        <v>22.710376796652859</v>
      </c>
      <c r="F336" s="66">
        <f>_xlfn.XLOOKUP(CleanTable6[[#This Row],[BMI]],$F$4:$F$7,$C$4:$C$7,,-1)</f>
        <v>0</v>
      </c>
      <c r="G336" t="s">
        <v>7</v>
      </c>
      <c r="H336" s="2">
        <v>23563.019999999997</v>
      </c>
      <c r="I336">
        <v>2</v>
      </c>
      <c r="J336" t="s">
        <v>5</v>
      </c>
      <c r="K336" s="1"/>
    </row>
    <row r="337" spans="1:11" x14ac:dyDescent="0.2">
      <c r="A337">
        <v>10331</v>
      </c>
      <c r="B337" t="s">
        <v>0</v>
      </c>
      <c r="C337">
        <v>63</v>
      </c>
      <c r="D337">
        <f>_xlfn.XLOOKUP(CleanTable6[[#This Row],[Age]],$D$4:$D$7,$C$4:$C$7,,-1)</f>
        <v>3</v>
      </c>
      <c r="E337" s="3">
        <v>31.00850783537858</v>
      </c>
      <c r="F337" s="66">
        <f>_xlfn.XLOOKUP(CleanTable6[[#This Row],[BMI]],$F$4:$F$7,$C$4:$C$7,,-1)</f>
        <v>2</v>
      </c>
      <c r="G337" t="s">
        <v>6</v>
      </c>
      <c r="H337" s="2">
        <v>13880.95</v>
      </c>
      <c r="I337">
        <v>0</v>
      </c>
      <c r="J337" t="s">
        <v>5</v>
      </c>
      <c r="K337" s="1"/>
    </row>
    <row r="338" spans="1:11" x14ac:dyDescent="0.2">
      <c r="A338">
        <v>10332</v>
      </c>
      <c r="B338" t="s">
        <v>1</v>
      </c>
      <c r="C338">
        <v>43</v>
      </c>
      <c r="D338">
        <f>_xlfn.XLOOKUP(CleanTable6[[#This Row],[Age]],$D$4:$D$7,$C$4:$C$7,,-1)</f>
        <v>2</v>
      </c>
      <c r="E338" s="3">
        <v>25.180487129964746</v>
      </c>
      <c r="F338" s="66">
        <f>_xlfn.XLOOKUP(CleanTable6[[#This Row],[BMI]],$F$4:$F$7,$C$4:$C$7,,-1)</f>
        <v>0</v>
      </c>
      <c r="G338" t="s">
        <v>7</v>
      </c>
      <c r="H338" s="2">
        <v>18806.149999999998</v>
      </c>
      <c r="I338">
        <v>2</v>
      </c>
      <c r="J338" t="s">
        <v>5</v>
      </c>
      <c r="K338" s="1"/>
    </row>
    <row r="339" spans="1:11" x14ac:dyDescent="0.2">
      <c r="A339">
        <v>10333</v>
      </c>
      <c r="B339" t="s">
        <v>3</v>
      </c>
      <c r="C339">
        <v>35</v>
      </c>
      <c r="D339">
        <f>_xlfn.XLOOKUP(CleanTable6[[#This Row],[Age]],$D$4:$D$7,$C$4:$C$7,,-1)</f>
        <v>1</v>
      </c>
      <c r="E339" s="3">
        <v>28.695704826605684</v>
      </c>
      <c r="F339" s="66">
        <f>_xlfn.XLOOKUP(CleanTable6[[#This Row],[BMI]],$F$4:$F$7,$C$4:$C$7,,-1)</f>
        <v>1</v>
      </c>
      <c r="G339" t="s">
        <v>7</v>
      </c>
      <c r="H339" s="2">
        <v>20984.1</v>
      </c>
      <c r="I339">
        <v>2</v>
      </c>
      <c r="J339" t="s">
        <v>4</v>
      </c>
      <c r="K339" s="1"/>
    </row>
    <row r="340" spans="1:11" x14ac:dyDescent="0.2">
      <c r="A340">
        <v>10334</v>
      </c>
      <c r="B340" t="s">
        <v>0</v>
      </c>
      <c r="C340">
        <v>32</v>
      </c>
      <c r="D340">
        <f>_xlfn.XLOOKUP(CleanTable6[[#This Row],[Age]],$D$4:$D$7,$C$4:$C$7,,-1)</f>
        <v>1</v>
      </c>
      <c r="E340" s="3">
        <v>38.030805796596013</v>
      </c>
      <c r="F340" s="66">
        <f>_xlfn.XLOOKUP(CleanTable6[[#This Row],[BMI]],$F$4:$F$7,$C$4:$C$7,,-1)</f>
        <v>3</v>
      </c>
      <c r="G340" t="s">
        <v>6</v>
      </c>
      <c r="H340" s="2">
        <v>17496.309999999998</v>
      </c>
      <c r="I340">
        <v>0</v>
      </c>
      <c r="J340" t="s">
        <v>4</v>
      </c>
      <c r="K340" s="1"/>
    </row>
    <row r="341" spans="1:11" x14ac:dyDescent="0.2">
      <c r="A341">
        <v>10335</v>
      </c>
      <c r="B341" t="s">
        <v>2</v>
      </c>
      <c r="C341">
        <v>37</v>
      </c>
      <c r="D341">
        <f>_xlfn.XLOOKUP(CleanTable6[[#This Row],[Age]],$D$4:$D$7,$C$4:$C$7,,-1)</f>
        <v>1</v>
      </c>
      <c r="E341" s="3">
        <v>36.824823745342322</v>
      </c>
      <c r="F341" s="66">
        <f>_xlfn.XLOOKUP(CleanTable6[[#This Row],[BMI]],$F$4:$F$7,$C$4:$C$7,,-1)</f>
        <v>3</v>
      </c>
      <c r="G341" t="s">
        <v>7</v>
      </c>
      <c r="H341" s="2">
        <v>6203.91</v>
      </c>
      <c r="I341">
        <v>2</v>
      </c>
      <c r="J341" t="s">
        <v>5</v>
      </c>
      <c r="K341" s="1"/>
    </row>
    <row r="342" spans="1:11" x14ac:dyDescent="0.2">
      <c r="A342">
        <v>10336</v>
      </c>
      <c r="B342" t="s">
        <v>2</v>
      </c>
      <c r="C342">
        <v>50</v>
      </c>
      <c r="D342">
        <f>_xlfn.XLOOKUP(CleanTable6[[#This Row],[Age]],$D$4:$D$7,$C$4:$C$7,,-1)</f>
        <v>2</v>
      </c>
      <c r="E342" s="3">
        <v>24.096403753864291</v>
      </c>
      <c r="F342" s="66">
        <f>_xlfn.XLOOKUP(CleanTable6[[#This Row],[BMI]],$F$4:$F$7,$C$4:$C$7,,-1)</f>
        <v>0</v>
      </c>
      <c r="G342" t="s">
        <v>7</v>
      </c>
      <c r="H342" s="2">
        <v>10600.550000000001</v>
      </c>
      <c r="I342">
        <v>3</v>
      </c>
      <c r="J342" t="s">
        <v>5</v>
      </c>
      <c r="K342" s="1"/>
    </row>
    <row r="343" spans="1:11" x14ac:dyDescent="0.2">
      <c r="A343">
        <v>10337</v>
      </c>
      <c r="B343" t="s">
        <v>0</v>
      </c>
      <c r="C343">
        <v>23</v>
      </c>
      <c r="D343">
        <f>_xlfn.XLOOKUP(CleanTable6[[#This Row],[Age]],$D$4:$D$7,$C$4:$C$7,,-1)</f>
        <v>0</v>
      </c>
      <c r="E343" s="3">
        <v>27.787614889849767</v>
      </c>
      <c r="F343" s="66">
        <f>_xlfn.XLOOKUP(CleanTable6[[#This Row],[BMI]],$F$4:$F$7,$C$4:$C$7,,-1)</f>
        <v>1</v>
      </c>
      <c r="G343" t="s">
        <v>6</v>
      </c>
      <c r="H343" s="2">
        <v>34166.28</v>
      </c>
      <c r="I343">
        <v>0</v>
      </c>
      <c r="J343" t="s">
        <v>4</v>
      </c>
      <c r="K343" s="1"/>
    </row>
    <row r="344" spans="1:11" x14ac:dyDescent="0.2">
      <c r="A344">
        <v>10338</v>
      </c>
      <c r="B344" t="s">
        <v>2</v>
      </c>
      <c r="C344">
        <v>19</v>
      </c>
      <c r="D344">
        <f>_xlfn.XLOOKUP(CleanTable6[[#This Row],[Age]],$D$4:$D$7,$C$4:$C$7,,-1)</f>
        <v>0</v>
      </c>
      <c r="E344" s="3">
        <v>38.577330114276904</v>
      </c>
      <c r="F344" s="66">
        <f>_xlfn.XLOOKUP(CleanTable6[[#This Row],[BMI]],$F$4:$F$7,$C$4:$C$7,,-1)</f>
        <v>3</v>
      </c>
      <c r="G344" t="s">
        <v>6</v>
      </c>
      <c r="H344" s="2">
        <v>33307.560000000005</v>
      </c>
      <c r="I344">
        <v>0</v>
      </c>
      <c r="J344" t="s">
        <v>4</v>
      </c>
      <c r="K344" s="1"/>
    </row>
    <row r="345" spans="1:11" x14ac:dyDescent="0.2">
      <c r="A345">
        <v>10339</v>
      </c>
      <c r="B345" t="s">
        <v>0</v>
      </c>
      <c r="C345">
        <v>20</v>
      </c>
      <c r="D345">
        <f>_xlfn.XLOOKUP(CleanTable6[[#This Row],[Age]],$D$4:$D$7,$C$4:$C$7,,-1)</f>
        <v>0</v>
      </c>
      <c r="E345" s="3">
        <v>37.068055942877571</v>
      </c>
      <c r="F345" s="66">
        <f>_xlfn.XLOOKUP(CleanTable6[[#This Row],[BMI]],$F$4:$F$7,$C$4:$C$7,,-1)</f>
        <v>3</v>
      </c>
      <c r="G345" t="s">
        <v>6</v>
      </c>
      <c r="H345" s="2">
        <v>20167.34</v>
      </c>
      <c r="I345">
        <v>0</v>
      </c>
      <c r="J345" t="s">
        <v>4</v>
      </c>
      <c r="K345" s="1"/>
    </row>
    <row r="346" spans="1:11" x14ac:dyDescent="0.2">
      <c r="A346">
        <v>10340</v>
      </c>
      <c r="B346" t="s">
        <v>1</v>
      </c>
      <c r="C346">
        <v>55</v>
      </c>
      <c r="D346">
        <f>_xlfn.XLOOKUP(CleanTable6[[#This Row],[Age]],$D$4:$D$7,$C$4:$C$7,,-1)</f>
        <v>3</v>
      </c>
      <c r="E346" s="3">
        <v>27.258978547857485</v>
      </c>
      <c r="F346" s="66">
        <f>_xlfn.XLOOKUP(CleanTable6[[#This Row],[BMI]],$F$4:$F$7,$C$4:$C$7,,-1)</f>
        <v>1</v>
      </c>
      <c r="G346" t="s">
        <v>6</v>
      </c>
      <c r="H346" s="2">
        <v>11881.97</v>
      </c>
      <c r="I346">
        <v>2</v>
      </c>
      <c r="J346" t="s">
        <v>5</v>
      </c>
      <c r="K346" s="1"/>
    </row>
    <row r="347" spans="1:11" x14ac:dyDescent="0.2">
      <c r="A347">
        <v>10341</v>
      </c>
      <c r="B347" t="s">
        <v>0</v>
      </c>
      <c r="C347">
        <v>19</v>
      </c>
      <c r="D347">
        <f>_xlfn.XLOOKUP(CleanTable6[[#This Row],[Age]],$D$4:$D$7,$C$4:$C$7,,-1)</f>
        <v>0</v>
      </c>
      <c r="E347" s="3">
        <v>19.800792614437889</v>
      </c>
      <c r="F347" s="66">
        <f>_xlfn.XLOOKUP(CleanTable6[[#This Row],[BMI]],$F$4:$F$7,$C$4:$C$7,,-1)</f>
        <v>0</v>
      </c>
      <c r="G347" t="s">
        <v>6</v>
      </c>
      <c r="H347" s="2">
        <v>1759.34</v>
      </c>
      <c r="I347">
        <v>0</v>
      </c>
      <c r="J347" t="s">
        <v>5</v>
      </c>
      <c r="K347" s="1"/>
    </row>
    <row r="348" spans="1:11" x14ac:dyDescent="0.2">
      <c r="A348">
        <v>10342</v>
      </c>
      <c r="B348" t="s">
        <v>2</v>
      </c>
      <c r="C348">
        <v>54</v>
      </c>
      <c r="D348">
        <f>_xlfn.XLOOKUP(CleanTable6[[#This Row],[Age]],$D$4:$D$7,$C$4:$C$7,,-1)</f>
        <v>3</v>
      </c>
      <c r="E348" s="3">
        <v>36.042763147841825</v>
      </c>
      <c r="F348" s="66">
        <f>_xlfn.XLOOKUP(CleanTable6[[#This Row],[BMI]],$F$4:$F$7,$C$4:$C$7,,-1)</f>
        <v>3</v>
      </c>
      <c r="G348" t="s">
        <v>6</v>
      </c>
      <c r="H348" s="2">
        <v>11305.94</v>
      </c>
      <c r="I348">
        <v>1</v>
      </c>
      <c r="J348" t="s">
        <v>5</v>
      </c>
      <c r="K348" s="1"/>
    </row>
    <row r="349" spans="1:11" x14ac:dyDescent="0.2">
      <c r="A349">
        <v>10343</v>
      </c>
      <c r="B349" t="s">
        <v>1</v>
      </c>
      <c r="C349">
        <v>52</v>
      </c>
      <c r="D349">
        <f>_xlfn.XLOOKUP(CleanTable6[[#This Row],[Age]],$D$4:$D$7,$C$4:$C$7,,-1)</f>
        <v>3</v>
      </c>
      <c r="E349" s="3">
        <v>22.504245140263425</v>
      </c>
      <c r="F349" s="66">
        <f>_xlfn.XLOOKUP(CleanTable6[[#This Row],[BMI]],$F$4:$F$7,$C$4:$C$7,,-1)</f>
        <v>0</v>
      </c>
      <c r="G349" t="s">
        <v>7</v>
      </c>
      <c r="H349" s="2">
        <v>9140.9600000000009</v>
      </c>
      <c r="I349">
        <v>0</v>
      </c>
      <c r="J349" t="s">
        <v>5</v>
      </c>
      <c r="K349" s="1"/>
    </row>
    <row r="350" spans="1:11" x14ac:dyDescent="0.2">
      <c r="A350">
        <v>10344</v>
      </c>
      <c r="B350" t="s">
        <v>0</v>
      </c>
      <c r="C350">
        <v>21</v>
      </c>
      <c r="D350">
        <f>_xlfn.XLOOKUP(CleanTable6[[#This Row],[Age]],$D$4:$D$7,$C$4:$C$7,,-1)</f>
        <v>0</v>
      </c>
      <c r="E350" s="3">
        <v>29.737221530017742</v>
      </c>
      <c r="F350" s="66">
        <f>_xlfn.XLOOKUP(CleanTable6[[#This Row],[BMI]],$F$4:$F$7,$C$4:$C$7,,-1)</f>
        <v>1</v>
      </c>
      <c r="G350" t="s">
        <v>6</v>
      </c>
      <c r="H350" s="2">
        <v>2007.95</v>
      </c>
      <c r="I350">
        <v>0</v>
      </c>
      <c r="J350" t="s">
        <v>5</v>
      </c>
      <c r="K350" s="1"/>
    </row>
    <row r="351" spans="1:11" x14ac:dyDescent="0.2">
      <c r="A351">
        <v>10345</v>
      </c>
      <c r="B351" t="s">
        <v>2</v>
      </c>
      <c r="C351">
        <v>30</v>
      </c>
      <c r="D351">
        <f>_xlfn.XLOOKUP(CleanTable6[[#This Row],[Age]],$D$4:$D$7,$C$4:$C$7,,-1)</f>
        <v>1</v>
      </c>
      <c r="E351" s="3">
        <v>21.890847149412039</v>
      </c>
      <c r="F351" s="66">
        <f>_xlfn.XLOOKUP(CleanTable6[[#This Row],[BMI]],$F$4:$F$7,$C$4:$C$7,,-1)</f>
        <v>0</v>
      </c>
      <c r="G351" t="s">
        <v>6</v>
      </c>
      <c r="H351" s="2">
        <v>5693.4400000000005</v>
      </c>
      <c r="I351">
        <v>3</v>
      </c>
      <c r="J351" t="s">
        <v>5</v>
      </c>
      <c r="K351" s="1"/>
    </row>
    <row r="352" spans="1:11" x14ac:dyDescent="0.2">
      <c r="A352">
        <v>10346</v>
      </c>
      <c r="B352" t="s">
        <v>1</v>
      </c>
      <c r="C352">
        <v>57</v>
      </c>
      <c r="D352">
        <f>_xlfn.XLOOKUP(CleanTable6[[#This Row],[Age]],$D$4:$D$7,$C$4:$C$7,,-1)</f>
        <v>3</v>
      </c>
      <c r="E352" s="3">
        <v>33.520709249785028</v>
      </c>
      <c r="F352" s="66">
        <f>_xlfn.XLOOKUP(CleanTable6[[#This Row],[BMI]],$F$4:$F$7,$C$4:$C$7,,-1)</f>
        <v>2</v>
      </c>
      <c r="G352" t="s">
        <v>7</v>
      </c>
      <c r="H352" s="2">
        <v>10982.51</v>
      </c>
      <c r="I352">
        <v>0</v>
      </c>
      <c r="J352" t="s">
        <v>5</v>
      </c>
      <c r="K352" s="1"/>
    </row>
    <row r="353" spans="1:11" x14ac:dyDescent="0.2">
      <c r="A353">
        <v>10347</v>
      </c>
      <c r="B353" t="s">
        <v>1</v>
      </c>
      <c r="C353">
        <v>32</v>
      </c>
      <c r="D353">
        <f>_xlfn.XLOOKUP(CleanTable6[[#This Row],[Age]],$D$4:$D$7,$C$4:$C$7,,-1)</f>
        <v>1</v>
      </c>
      <c r="E353" s="3">
        <v>26.294972910058636</v>
      </c>
      <c r="F353" s="66">
        <f>_xlfn.XLOOKUP(CleanTable6[[#This Row],[BMI]],$F$4:$F$7,$C$4:$C$7,,-1)</f>
        <v>1</v>
      </c>
      <c r="G353" t="s">
        <v>7</v>
      </c>
      <c r="H353" s="2">
        <v>4074.46</v>
      </c>
      <c r="I353">
        <v>1</v>
      </c>
      <c r="J353" t="s">
        <v>5</v>
      </c>
      <c r="K353" s="1"/>
    </row>
    <row r="354" spans="1:11" x14ac:dyDescent="0.2">
      <c r="A354">
        <v>10348</v>
      </c>
      <c r="B354" t="s">
        <v>0</v>
      </c>
      <c r="C354">
        <v>45</v>
      </c>
      <c r="D354">
        <f>_xlfn.XLOOKUP(CleanTable6[[#This Row],[Age]],$D$4:$D$7,$C$4:$C$7,,-1)</f>
        <v>2</v>
      </c>
      <c r="E354" s="3">
        <v>29.35699445847882</v>
      </c>
      <c r="F354" s="66">
        <f>_xlfn.XLOOKUP(CleanTable6[[#This Row],[BMI]],$F$4:$F$7,$C$4:$C$7,,-1)</f>
        <v>1</v>
      </c>
      <c r="G354" t="s">
        <v>6</v>
      </c>
      <c r="H354" s="2">
        <v>8520.0300000000007</v>
      </c>
      <c r="I354">
        <v>2</v>
      </c>
      <c r="J354" t="s">
        <v>5</v>
      </c>
      <c r="K354" s="1"/>
    </row>
    <row r="355" spans="1:11" x14ac:dyDescent="0.2">
      <c r="A355">
        <v>10349</v>
      </c>
      <c r="B355" t="s">
        <v>2</v>
      </c>
      <c r="C355">
        <v>35</v>
      </c>
      <c r="D355">
        <f>_xlfn.XLOOKUP(CleanTable6[[#This Row],[Age]],$D$4:$D$7,$C$4:$C$7,,-1)</f>
        <v>1</v>
      </c>
      <c r="E355" s="3">
        <v>28.036560377966328</v>
      </c>
      <c r="F355" s="66">
        <f>_xlfn.XLOOKUP(CleanTable6[[#This Row],[BMI]],$F$4:$F$7,$C$4:$C$7,,-1)</f>
        <v>1</v>
      </c>
      <c r="G355" t="s">
        <v>7</v>
      </c>
      <c r="H355" s="2">
        <v>5125.22</v>
      </c>
      <c r="I355">
        <v>1</v>
      </c>
      <c r="J355" t="s">
        <v>5</v>
      </c>
      <c r="K355" s="1"/>
    </row>
    <row r="356" spans="1:11" x14ac:dyDescent="0.2">
      <c r="A356">
        <v>10350</v>
      </c>
      <c r="B356" t="s">
        <v>2</v>
      </c>
      <c r="C356">
        <v>63</v>
      </c>
      <c r="D356">
        <f>_xlfn.XLOOKUP(CleanTable6[[#This Row],[Age]],$D$4:$D$7,$C$4:$C$7,,-1)</f>
        <v>3</v>
      </c>
      <c r="E356" s="3">
        <v>24.312524694803308</v>
      </c>
      <c r="F356" s="66">
        <f>_xlfn.XLOOKUP(CleanTable6[[#This Row],[BMI]],$F$4:$F$7,$C$4:$C$7,,-1)</f>
        <v>0</v>
      </c>
      <c r="G356" t="s">
        <v>7</v>
      </c>
      <c r="H356" s="2">
        <v>14349.86</v>
      </c>
      <c r="I356">
        <v>1</v>
      </c>
      <c r="J356" t="s">
        <v>5</v>
      </c>
      <c r="K356" s="1"/>
    </row>
    <row r="357" spans="1:11" x14ac:dyDescent="0.2">
      <c r="A357">
        <v>10351</v>
      </c>
      <c r="B357" t="s">
        <v>0</v>
      </c>
      <c r="C357">
        <v>31</v>
      </c>
      <c r="D357">
        <f>_xlfn.XLOOKUP(CleanTable6[[#This Row],[Age]],$D$4:$D$7,$C$4:$C$7,,-1)</f>
        <v>1</v>
      </c>
      <c r="E357" s="3">
        <v>24.130229393925241</v>
      </c>
      <c r="F357" s="66">
        <f>_xlfn.XLOOKUP(CleanTable6[[#This Row],[BMI]],$F$4:$F$7,$C$4:$C$7,,-1)</f>
        <v>0</v>
      </c>
      <c r="G357" t="s">
        <v>7</v>
      </c>
      <c r="H357" s="2">
        <v>3260.2000000000003</v>
      </c>
      <c r="I357">
        <v>0</v>
      </c>
      <c r="J357" t="s">
        <v>5</v>
      </c>
      <c r="K357" s="1"/>
    </row>
    <row r="358" spans="1:11" x14ac:dyDescent="0.2">
      <c r="A358">
        <v>10352</v>
      </c>
      <c r="B358" t="s">
        <v>3</v>
      </c>
      <c r="C358">
        <v>18</v>
      </c>
      <c r="D358">
        <f>_xlfn.XLOOKUP(CleanTable6[[#This Row],[Age]],$D$4:$D$7,$C$4:$C$7,,-1)</f>
        <v>0</v>
      </c>
      <c r="E358" s="3">
        <v>31.903729727906882</v>
      </c>
      <c r="F358" s="66">
        <f>_xlfn.XLOOKUP(CleanTable6[[#This Row],[BMI]],$F$4:$F$7,$C$4:$C$7,,-1)</f>
        <v>2</v>
      </c>
      <c r="G358" t="s">
        <v>7</v>
      </c>
      <c r="H358" s="2">
        <v>1708.93</v>
      </c>
      <c r="I358">
        <v>0</v>
      </c>
      <c r="J358" t="s">
        <v>5</v>
      </c>
      <c r="K358" s="1"/>
    </row>
    <row r="359" spans="1:11" x14ac:dyDescent="0.2">
      <c r="A359">
        <v>10353</v>
      </c>
      <c r="B359" t="s">
        <v>1</v>
      </c>
      <c r="C359">
        <v>40</v>
      </c>
      <c r="D359">
        <f>_xlfn.XLOOKUP(CleanTable6[[#This Row],[Age]],$D$4:$D$7,$C$4:$C$7,,-1)</f>
        <v>2</v>
      </c>
      <c r="E359" s="3">
        <v>31.280175180513911</v>
      </c>
      <c r="F359" s="66">
        <f>_xlfn.XLOOKUP(CleanTable6[[#This Row],[BMI]],$F$4:$F$7,$C$4:$C$7,,-1)</f>
        <v>2</v>
      </c>
      <c r="G359" t="s">
        <v>6</v>
      </c>
      <c r="H359" s="2">
        <v>7682.67</v>
      </c>
      <c r="I359">
        <v>3</v>
      </c>
      <c r="J359" t="s">
        <v>5</v>
      </c>
      <c r="K359" s="1"/>
    </row>
    <row r="360" spans="1:11" x14ac:dyDescent="0.2">
      <c r="A360">
        <v>10354</v>
      </c>
      <c r="B360" t="s">
        <v>3</v>
      </c>
      <c r="C360">
        <v>39</v>
      </c>
      <c r="D360">
        <f>_xlfn.XLOOKUP(CleanTable6[[#This Row],[Age]],$D$4:$D$7,$C$4:$C$7,,-1)</f>
        <v>2</v>
      </c>
      <c r="E360" s="3">
        <v>26.587506952590484</v>
      </c>
      <c r="F360" s="66">
        <f>_xlfn.XLOOKUP(CleanTable6[[#This Row],[BMI]],$F$4:$F$7,$C$4:$C$7,,-1)</f>
        <v>1</v>
      </c>
      <c r="G360" t="s">
        <v>6</v>
      </c>
      <c r="H360" s="2">
        <v>7986.4800000000005</v>
      </c>
      <c r="I360">
        <v>3</v>
      </c>
      <c r="J360" t="s">
        <v>5</v>
      </c>
      <c r="K360" s="1"/>
    </row>
    <row r="361" spans="1:11" x14ac:dyDescent="0.2">
      <c r="A361">
        <v>10355</v>
      </c>
      <c r="B361" t="s">
        <v>3</v>
      </c>
      <c r="C361">
        <v>49</v>
      </c>
      <c r="D361">
        <f>_xlfn.XLOOKUP(CleanTable6[[#This Row],[Age]],$D$4:$D$7,$C$4:$C$7,,-1)</f>
        <v>2</v>
      </c>
      <c r="E361" s="3">
        <v>25.07029456900279</v>
      </c>
      <c r="F361" s="66">
        <f>_xlfn.XLOOKUP(CleanTable6[[#This Row],[BMI]],$F$4:$F$7,$C$4:$C$7,,-1)</f>
        <v>0</v>
      </c>
      <c r="G361" t="s">
        <v>7</v>
      </c>
      <c r="H361" s="2">
        <v>8688.86</v>
      </c>
      <c r="I361">
        <v>0</v>
      </c>
      <c r="J361" t="s">
        <v>5</v>
      </c>
      <c r="K361" s="1"/>
    </row>
    <row r="362" spans="1:11" x14ac:dyDescent="0.2">
      <c r="A362">
        <v>10356</v>
      </c>
      <c r="B362" t="s">
        <v>1</v>
      </c>
      <c r="C362">
        <v>37</v>
      </c>
      <c r="D362">
        <f>_xlfn.XLOOKUP(CleanTable6[[#This Row],[Age]],$D$4:$D$7,$C$4:$C$7,,-1)</f>
        <v>1</v>
      </c>
      <c r="E362" s="3">
        <v>24.624104181847851</v>
      </c>
      <c r="F362" s="66">
        <f>_xlfn.XLOOKUP(CleanTable6[[#This Row],[BMI]],$F$4:$F$7,$C$4:$C$7,,-1)</f>
        <v>0</v>
      </c>
      <c r="G362" t="s">
        <v>7</v>
      </c>
      <c r="H362" s="2">
        <v>39871.71</v>
      </c>
      <c r="I362">
        <v>1</v>
      </c>
      <c r="J362" t="s">
        <v>4</v>
      </c>
      <c r="K362" s="1"/>
    </row>
    <row r="363" spans="1:11" x14ac:dyDescent="0.2">
      <c r="A363">
        <v>10357</v>
      </c>
      <c r="B363" t="s">
        <v>3</v>
      </c>
      <c r="C363">
        <v>39</v>
      </c>
      <c r="D363">
        <f>_xlfn.XLOOKUP(CleanTable6[[#This Row],[Age]],$D$4:$D$7,$C$4:$C$7,,-1)</f>
        <v>2</v>
      </c>
      <c r="E363" s="3">
        <v>25.268600064812315</v>
      </c>
      <c r="F363" s="66">
        <f>_xlfn.XLOOKUP(CleanTable6[[#This Row],[BMI]],$F$4:$F$7,$C$4:$C$7,,-1)</f>
        <v>0</v>
      </c>
      <c r="G363" t="s">
        <v>6</v>
      </c>
      <c r="H363" s="2">
        <v>7985.8200000000006</v>
      </c>
      <c r="I363">
        <v>3</v>
      </c>
      <c r="J363" t="s">
        <v>5</v>
      </c>
      <c r="K363" s="1"/>
    </row>
    <row r="364" spans="1:11" x14ac:dyDescent="0.2">
      <c r="A364">
        <v>10358</v>
      </c>
      <c r="B364" t="s">
        <v>1</v>
      </c>
      <c r="C364">
        <v>28</v>
      </c>
      <c r="D364">
        <f>_xlfn.XLOOKUP(CleanTable6[[#This Row],[Age]],$D$4:$D$7,$C$4:$C$7,,-1)</f>
        <v>1</v>
      </c>
      <c r="E364" s="3">
        <v>28.59353535255724</v>
      </c>
      <c r="F364" s="66">
        <f>_xlfn.XLOOKUP(CleanTable6[[#This Row],[BMI]],$F$4:$F$7,$C$4:$C$7,,-1)</f>
        <v>1</v>
      </c>
      <c r="G364" t="s">
        <v>6</v>
      </c>
      <c r="H364" s="2">
        <v>3766.8900000000003</v>
      </c>
      <c r="I364">
        <v>1</v>
      </c>
      <c r="J364" t="s">
        <v>5</v>
      </c>
      <c r="K364" s="1"/>
    </row>
    <row r="365" spans="1:11" x14ac:dyDescent="0.2">
      <c r="A365">
        <v>10359</v>
      </c>
      <c r="B365" t="s">
        <v>2</v>
      </c>
      <c r="C365">
        <v>43</v>
      </c>
      <c r="D365">
        <f>_xlfn.XLOOKUP(CleanTable6[[#This Row],[Age]],$D$4:$D$7,$C$4:$C$7,,-1)</f>
        <v>2</v>
      </c>
      <c r="E365" s="3">
        <v>30.46677756045186</v>
      </c>
      <c r="F365" s="66">
        <f>_xlfn.XLOOKUP(CleanTable6[[#This Row],[BMI]],$F$4:$F$7,$C$4:$C$7,,-1)</f>
        <v>2</v>
      </c>
      <c r="G365" t="s">
        <v>6</v>
      </c>
      <c r="H365" s="2">
        <v>7727.26</v>
      </c>
      <c r="I365">
        <v>1</v>
      </c>
      <c r="J365" t="s">
        <v>5</v>
      </c>
      <c r="K365" s="1"/>
    </row>
    <row r="366" spans="1:11" x14ac:dyDescent="0.2">
      <c r="A366">
        <v>10360</v>
      </c>
      <c r="B366" t="s">
        <v>1</v>
      </c>
      <c r="C366">
        <v>18</v>
      </c>
      <c r="D366">
        <f>_xlfn.XLOOKUP(CleanTable6[[#This Row],[Age]],$D$4:$D$7,$C$4:$C$7,,-1)</f>
        <v>0</v>
      </c>
      <c r="E366" s="3">
        <v>29.627224352831139</v>
      </c>
      <c r="F366" s="66">
        <f>_xlfn.XLOOKUP(CleanTable6[[#This Row],[BMI]],$F$4:$F$7,$C$4:$C$7,,-1)</f>
        <v>1</v>
      </c>
      <c r="G366" t="s">
        <v>6</v>
      </c>
      <c r="H366" s="2">
        <v>1631.67</v>
      </c>
      <c r="I366">
        <v>0</v>
      </c>
      <c r="J366" t="s">
        <v>5</v>
      </c>
      <c r="K366" s="1"/>
    </row>
    <row r="367" spans="1:11" x14ac:dyDescent="0.2">
      <c r="A367">
        <v>10361</v>
      </c>
      <c r="B367" t="s">
        <v>3</v>
      </c>
      <c r="C367">
        <v>36</v>
      </c>
      <c r="D367">
        <f>_xlfn.XLOOKUP(CleanTable6[[#This Row],[Age]],$D$4:$D$7,$C$4:$C$7,,-1)</f>
        <v>1</v>
      </c>
      <c r="E367" s="3">
        <v>32.591246981704252</v>
      </c>
      <c r="F367" s="66">
        <f>_xlfn.XLOOKUP(CleanTable6[[#This Row],[BMI]],$F$4:$F$7,$C$4:$C$7,,-1)</f>
        <v>2</v>
      </c>
      <c r="G367" t="s">
        <v>7</v>
      </c>
      <c r="H367" s="2">
        <v>43753.340000000004</v>
      </c>
      <c r="I367">
        <v>3</v>
      </c>
      <c r="J367" t="s">
        <v>4</v>
      </c>
      <c r="K367" s="1"/>
    </row>
    <row r="368" spans="1:11" x14ac:dyDescent="0.2">
      <c r="A368">
        <v>10362</v>
      </c>
      <c r="B368" t="s">
        <v>3</v>
      </c>
      <c r="C368">
        <v>48</v>
      </c>
      <c r="D368">
        <f>_xlfn.XLOOKUP(CleanTable6[[#This Row],[Age]],$D$4:$D$7,$C$4:$C$7,,-1)</f>
        <v>2</v>
      </c>
      <c r="E368" s="3">
        <v>25.741420101275498</v>
      </c>
      <c r="F368" s="66">
        <f>_xlfn.XLOOKUP(CleanTable6[[#This Row],[BMI]],$F$4:$F$7,$C$4:$C$7,,-1)</f>
        <v>0</v>
      </c>
      <c r="G368" t="s">
        <v>7</v>
      </c>
      <c r="H368" s="2">
        <v>8964.07</v>
      </c>
      <c r="I368">
        <v>1</v>
      </c>
      <c r="J368" t="s">
        <v>5</v>
      </c>
      <c r="K368" s="1"/>
    </row>
    <row r="369" spans="1:11" x14ac:dyDescent="0.2">
      <c r="A369">
        <v>10363</v>
      </c>
      <c r="B369" t="s">
        <v>1</v>
      </c>
      <c r="C369">
        <v>37</v>
      </c>
      <c r="D369">
        <f>_xlfn.XLOOKUP(CleanTable6[[#This Row],[Age]],$D$4:$D$7,$C$4:$C$7,,-1)</f>
        <v>1</v>
      </c>
      <c r="E369" s="3">
        <v>29.811624169755337</v>
      </c>
      <c r="F369" s="66">
        <f>_xlfn.XLOOKUP(CleanTable6[[#This Row],[BMI]],$F$4:$F$7,$C$4:$C$7,,-1)</f>
        <v>1</v>
      </c>
      <c r="G369" t="s">
        <v>6</v>
      </c>
      <c r="H369" s="2">
        <v>6313.76</v>
      </c>
      <c r="I369">
        <v>2</v>
      </c>
      <c r="J369" t="s">
        <v>5</v>
      </c>
      <c r="K369" s="1"/>
    </row>
    <row r="370" spans="1:11" x14ac:dyDescent="0.2">
      <c r="A370">
        <v>10364</v>
      </c>
      <c r="B370" t="s">
        <v>1</v>
      </c>
      <c r="C370">
        <v>18</v>
      </c>
      <c r="D370">
        <f>_xlfn.XLOOKUP(CleanTable6[[#This Row],[Age]],$D$4:$D$7,$C$4:$C$7,,-1)</f>
        <v>0</v>
      </c>
      <c r="E370" s="3">
        <v>28.037521119260486</v>
      </c>
      <c r="F370" s="66">
        <f>_xlfn.XLOOKUP(CleanTable6[[#This Row],[BMI]],$F$4:$F$7,$C$4:$C$7,,-1)</f>
        <v>1</v>
      </c>
      <c r="G370" t="s">
        <v>7</v>
      </c>
      <c r="H370" s="2">
        <v>1141.45</v>
      </c>
      <c r="I370">
        <v>0</v>
      </c>
      <c r="J370" t="s">
        <v>5</v>
      </c>
      <c r="K370" s="1"/>
    </row>
    <row r="371" spans="1:11" x14ac:dyDescent="0.2">
      <c r="A371">
        <v>10365</v>
      </c>
      <c r="B371" t="s">
        <v>2</v>
      </c>
      <c r="C371">
        <v>62</v>
      </c>
      <c r="D371">
        <f>_xlfn.XLOOKUP(CleanTable6[[#This Row],[Age]],$D$4:$D$7,$C$4:$C$7,,-1)</f>
        <v>3</v>
      </c>
      <c r="E371" s="3">
        <v>39.676263739704041</v>
      </c>
      <c r="F371" s="66">
        <f>_xlfn.XLOOKUP(CleanTable6[[#This Row],[BMI]],$F$4:$F$7,$C$4:$C$7,,-1)</f>
        <v>3</v>
      </c>
      <c r="G371" t="s">
        <v>7</v>
      </c>
      <c r="H371" s="2">
        <v>46718.170000000006</v>
      </c>
      <c r="I371">
        <v>3</v>
      </c>
      <c r="J371" t="s">
        <v>4</v>
      </c>
      <c r="K371" s="1"/>
    </row>
    <row r="372" spans="1:11" x14ac:dyDescent="0.2">
      <c r="A372">
        <v>10366</v>
      </c>
      <c r="B372" t="s">
        <v>0</v>
      </c>
      <c r="C372">
        <v>64</v>
      </c>
      <c r="D372">
        <f>_xlfn.XLOOKUP(CleanTable6[[#This Row],[Age]],$D$4:$D$7,$C$4:$C$7,,-1)</f>
        <v>3</v>
      </c>
      <c r="E372" s="3">
        <v>30.779232418568036</v>
      </c>
      <c r="F372" s="66">
        <f>_xlfn.XLOOKUP(CleanTable6[[#This Row],[BMI]],$F$4:$F$7,$C$4:$C$7,,-1)</f>
        <v>2</v>
      </c>
      <c r="G372" t="s">
        <v>6</v>
      </c>
      <c r="H372" s="2">
        <v>47928.03</v>
      </c>
      <c r="I372">
        <v>1</v>
      </c>
      <c r="J372" t="s">
        <v>4</v>
      </c>
      <c r="K372" s="1"/>
    </row>
    <row r="373" spans="1:11" x14ac:dyDescent="0.2">
      <c r="A373">
        <v>10367</v>
      </c>
      <c r="B373" t="s">
        <v>3</v>
      </c>
      <c r="C373">
        <v>57</v>
      </c>
      <c r="D373">
        <f>_xlfn.XLOOKUP(CleanTable6[[#This Row],[Age]],$D$4:$D$7,$C$4:$C$7,,-1)</f>
        <v>3</v>
      </c>
      <c r="E373" s="3">
        <v>36.203750473192535</v>
      </c>
      <c r="F373" s="66">
        <f>_xlfn.XLOOKUP(CleanTable6[[#This Row],[BMI]],$F$4:$F$7,$C$4:$C$7,,-1)</f>
        <v>3</v>
      </c>
      <c r="G373" t="s">
        <v>7</v>
      </c>
      <c r="H373" s="2">
        <v>11566.31</v>
      </c>
      <c r="I373">
        <v>0</v>
      </c>
      <c r="J373" t="s">
        <v>5</v>
      </c>
      <c r="K373" s="1"/>
    </row>
    <row r="374" spans="1:11" x14ac:dyDescent="0.2">
      <c r="A374">
        <v>10368</v>
      </c>
      <c r="B374" t="s">
        <v>3</v>
      </c>
      <c r="C374">
        <v>34</v>
      </c>
      <c r="D374">
        <f>_xlfn.XLOOKUP(CleanTable6[[#This Row],[Age]],$D$4:$D$7,$C$4:$C$7,,-1)</f>
        <v>1</v>
      </c>
      <c r="E374" s="3">
        <v>24.22394914420941</v>
      </c>
      <c r="F374" s="66">
        <f>_xlfn.XLOOKUP(CleanTable6[[#This Row],[BMI]],$F$4:$F$7,$C$4:$C$7,,-1)</f>
        <v>0</v>
      </c>
      <c r="G374" t="s">
        <v>7</v>
      </c>
      <c r="H374" s="2">
        <v>27375.91</v>
      </c>
      <c r="I374">
        <v>2</v>
      </c>
      <c r="J374" t="s">
        <v>5</v>
      </c>
      <c r="K374" s="1"/>
    </row>
    <row r="375" spans="1:11" x14ac:dyDescent="0.2">
      <c r="A375">
        <v>10369</v>
      </c>
      <c r="B375" t="s">
        <v>1</v>
      </c>
      <c r="C375">
        <v>56</v>
      </c>
      <c r="D375">
        <f>_xlfn.XLOOKUP(CleanTable6[[#This Row],[Age]],$D$4:$D$7,$C$4:$C$7,,-1)</f>
        <v>3</v>
      </c>
      <c r="E375" s="3">
        <v>28.481742318016092</v>
      </c>
      <c r="F375" s="66">
        <f>_xlfn.XLOOKUP(CleanTable6[[#This Row],[BMI]],$F$4:$F$7,$C$4:$C$7,,-1)</f>
        <v>1</v>
      </c>
      <c r="G375" t="s">
        <v>6</v>
      </c>
      <c r="H375" s="2">
        <v>12265.51</v>
      </c>
      <c r="I375">
        <v>2</v>
      </c>
      <c r="J375" t="s">
        <v>5</v>
      </c>
      <c r="K375" s="1"/>
    </row>
    <row r="376" spans="1:11" x14ac:dyDescent="0.2">
      <c r="A376">
        <v>10370</v>
      </c>
      <c r="B376" t="s">
        <v>3</v>
      </c>
      <c r="C376">
        <v>48</v>
      </c>
      <c r="D376">
        <f>_xlfn.XLOOKUP(CleanTable6[[#This Row],[Age]],$D$4:$D$7,$C$4:$C$7,,-1)</f>
        <v>2</v>
      </c>
      <c r="E376" s="3">
        <v>31.827152510184249</v>
      </c>
      <c r="F376" s="66">
        <f>_xlfn.XLOOKUP(CleanTable6[[#This Row],[BMI]],$F$4:$F$7,$C$4:$C$7,,-1)</f>
        <v>2</v>
      </c>
      <c r="G376" t="s">
        <v>7</v>
      </c>
      <c r="H376" s="2">
        <v>10736.880000000001</v>
      </c>
      <c r="I376">
        <v>4</v>
      </c>
      <c r="J376" t="s">
        <v>5</v>
      </c>
      <c r="K376" s="1"/>
    </row>
    <row r="377" spans="1:11" x14ac:dyDescent="0.2">
      <c r="A377">
        <v>10371</v>
      </c>
      <c r="B377" t="s">
        <v>1</v>
      </c>
      <c r="C377">
        <v>63</v>
      </c>
      <c r="D377">
        <f>_xlfn.XLOOKUP(CleanTable6[[#This Row],[Age]],$D$4:$D$7,$C$4:$C$7,,-1)</f>
        <v>3</v>
      </c>
      <c r="E377" s="3">
        <v>34.362491158000616</v>
      </c>
      <c r="F377" s="66">
        <f>_xlfn.XLOOKUP(CleanTable6[[#This Row],[BMI]],$F$4:$F$7,$C$4:$C$7,,-1)</f>
        <v>2</v>
      </c>
      <c r="G377" t="s">
        <v>7</v>
      </c>
      <c r="H377" s="2">
        <v>47055.54</v>
      </c>
      <c r="I377">
        <v>0</v>
      </c>
      <c r="J377" t="s">
        <v>4</v>
      </c>
      <c r="K377" s="1"/>
    </row>
    <row r="378" spans="1:11" x14ac:dyDescent="0.2">
      <c r="A378">
        <v>10372</v>
      </c>
      <c r="B378" t="s">
        <v>2</v>
      </c>
      <c r="C378">
        <v>25</v>
      </c>
      <c r="D378">
        <f>_xlfn.XLOOKUP(CleanTable6[[#This Row],[Age]],$D$4:$D$7,$C$4:$C$7,,-1)</f>
        <v>0</v>
      </c>
      <c r="E378" s="3">
        <v>34.371584502914509</v>
      </c>
      <c r="F378" s="66">
        <f>_xlfn.XLOOKUP(CleanTable6[[#This Row],[BMI]],$F$4:$F$7,$C$4:$C$7,,-1)</f>
        <v>2</v>
      </c>
      <c r="G378" t="s">
        <v>7</v>
      </c>
      <c r="H378" s="2">
        <v>15817.99</v>
      </c>
      <c r="I378">
        <v>0</v>
      </c>
      <c r="J378" t="s">
        <v>4</v>
      </c>
      <c r="K378" s="1"/>
    </row>
    <row r="379" spans="1:11" x14ac:dyDescent="0.2">
      <c r="A379">
        <v>10373</v>
      </c>
      <c r="B379" t="s">
        <v>2</v>
      </c>
      <c r="C379">
        <v>19</v>
      </c>
      <c r="D379">
        <f>_xlfn.XLOOKUP(CleanTable6[[#This Row],[Age]],$D$4:$D$7,$C$4:$C$7,,-1)</f>
        <v>0</v>
      </c>
      <c r="E379" s="3">
        <v>23.530479221754042</v>
      </c>
      <c r="F379" s="66">
        <f>_xlfn.XLOOKUP(CleanTable6[[#This Row],[BMI]],$F$4:$F$7,$C$4:$C$7,,-1)</f>
        <v>0</v>
      </c>
      <c r="G379" t="s">
        <v>7</v>
      </c>
      <c r="H379" s="2">
        <v>2803.7000000000003</v>
      </c>
      <c r="I379">
        <v>2</v>
      </c>
      <c r="J379" t="s">
        <v>5</v>
      </c>
      <c r="K379" s="1"/>
    </row>
    <row r="380" spans="1:11" x14ac:dyDescent="0.2">
      <c r="A380">
        <v>10374</v>
      </c>
      <c r="B380" t="s">
        <v>2</v>
      </c>
      <c r="C380">
        <v>19</v>
      </c>
      <c r="D380">
        <f>_xlfn.XLOOKUP(CleanTable6[[#This Row],[Age]],$D$4:$D$7,$C$4:$C$7,,-1)</f>
        <v>0</v>
      </c>
      <c r="E380" s="3">
        <v>37.397806212172519</v>
      </c>
      <c r="F380" s="66">
        <f>_xlfn.XLOOKUP(CleanTable6[[#This Row],[BMI]],$F$4:$F$7,$C$4:$C$7,,-1)</f>
        <v>3</v>
      </c>
      <c r="G380" t="s">
        <v>7</v>
      </c>
      <c r="H380" s="2">
        <v>17352.689999999999</v>
      </c>
      <c r="I380">
        <v>0</v>
      </c>
      <c r="J380" t="s">
        <v>4</v>
      </c>
      <c r="K380" s="1"/>
    </row>
    <row r="381" spans="1:11" x14ac:dyDescent="0.2">
      <c r="A381">
        <v>10375</v>
      </c>
      <c r="B381" t="s">
        <v>1</v>
      </c>
      <c r="C381">
        <v>64</v>
      </c>
      <c r="D381">
        <f>_xlfn.XLOOKUP(CleanTable6[[#This Row],[Age]],$D$4:$D$7,$C$4:$C$7,,-1)</f>
        <v>3</v>
      </c>
      <c r="E381" s="3">
        <v>30.77422507678579</v>
      </c>
      <c r="F381" s="66">
        <f>_xlfn.XLOOKUP(CleanTable6[[#This Row],[BMI]],$F$4:$F$7,$C$4:$C$7,,-1)</f>
        <v>2</v>
      </c>
      <c r="G381" t="s">
        <v>6</v>
      </c>
      <c r="H381" s="2">
        <v>16085.130000000001</v>
      </c>
      <c r="I381">
        <v>3</v>
      </c>
      <c r="J381" t="s">
        <v>5</v>
      </c>
      <c r="K381" s="1"/>
    </row>
    <row r="382" spans="1:11" x14ac:dyDescent="0.2">
      <c r="A382">
        <v>10376</v>
      </c>
      <c r="B382" t="s">
        <v>1</v>
      </c>
      <c r="C382">
        <v>26</v>
      </c>
      <c r="D382">
        <f>_xlfn.XLOOKUP(CleanTable6[[#This Row],[Age]],$D$4:$D$7,$C$4:$C$7,,-1)</f>
        <v>0</v>
      </c>
      <c r="E382" s="3">
        <v>25.45184431471872</v>
      </c>
      <c r="F382" s="66">
        <f>_xlfn.XLOOKUP(CleanTable6[[#This Row],[BMI]],$F$4:$F$7,$C$4:$C$7,,-1)</f>
        <v>0</v>
      </c>
      <c r="G382" t="s">
        <v>7</v>
      </c>
      <c r="H382" s="2">
        <v>2322.63</v>
      </c>
      <c r="I382">
        <v>0</v>
      </c>
      <c r="J382" t="s">
        <v>5</v>
      </c>
      <c r="K382" s="1"/>
    </row>
    <row r="383" spans="1:11" x14ac:dyDescent="0.2">
      <c r="A383">
        <v>10377</v>
      </c>
      <c r="B383" t="s">
        <v>1</v>
      </c>
      <c r="C383">
        <v>51</v>
      </c>
      <c r="D383">
        <f>_xlfn.XLOOKUP(CleanTable6[[#This Row],[Age]],$D$4:$D$7,$C$4:$C$7,,-1)</f>
        <v>3</v>
      </c>
      <c r="E383" s="3">
        <v>34.578618336213204</v>
      </c>
      <c r="F383" s="66">
        <f>_xlfn.XLOOKUP(CleanTable6[[#This Row],[BMI]],$F$4:$F$7,$C$4:$C$7,,-1)</f>
        <v>2</v>
      </c>
      <c r="G383" t="s">
        <v>7</v>
      </c>
      <c r="H383" s="2">
        <v>10560.5</v>
      </c>
      <c r="I383">
        <v>3</v>
      </c>
      <c r="J383" t="s">
        <v>5</v>
      </c>
      <c r="K383" s="1"/>
    </row>
    <row r="384" spans="1:11" x14ac:dyDescent="0.2">
      <c r="A384">
        <v>10378</v>
      </c>
      <c r="B384" t="s">
        <v>0</v>
      </c>
      <c r="C384">
        <v>42</v>
      </c>
      <c r="D384">
        <f>_xlfn.XLOOKUP(CleanTable6[[#This Row],[Age]],$D$4:$D$7,$C$4:$C$7,,-1)</f>
        <v>2</v>
      </c>
      <c r="E384" s="3">
        <v>25.085219026274537</v>
      </c>
      <c r="F384" s="66">
        <f>_xlfn.XLOOKUP(CleanTable6[[#This Row],[BMI]],$F$4:$F$7,$C$4:$C$7,,-1)</f>
        <v>0</v>
      </c>
      <c r="G384" t="s">
        <v>7</v>
      </c>
      <c r="H384" s="2">
        <v>22144.039999999997</v>
      </c>
      <c r="I384">
        <v>0</v>
      </c>
      <c r="J384" t="s">
        <v>4</v>
      </c>
      <c r="K384" s="1"/>
    </row>
    <row r="385" spans="1:11" x14ac:dyDescent="0.2">
      <c r="A385">
        <v>10379</v>
      </c>
      <c r="B385" t="s">
        <v>3</v>
      </c>
      <c r="C385">
        <v>42</v>
      </c>
      <c r="D385">
        <f>_xlfn.XLOOKUP(CleanTable6[[#This Row],[Age]],$D$4:$D$7,$C$4:$C$7,,-1)</f>
        <v>2</v>
      </c>
      <c r="E385" s="3">
        <v>31.800682225846828</v>
      </c>
      <c r="F385" s="66">
        <f>_xlfn.XLOOKUP(CleanTable6[[#This Row],[BMI]],$F$4:$F$7,$C$4:$C$7,,-1)</f>
        <v>2</v>
      </c>
      <c r="G385" t="s">
        <v>7</v>
      </c>
      <c r="H385" s="2">
        <v>7729.6500000000005</v>
      </c>
      <c r="I385">
        <v>2</v>
      </c>
      <c r="J385" t="s">
        <v>5</v>
      </c>
      <c r="K385" s="1"/>
    </row>
    <row r="386" spans="1:11" x14ac:dyDescent="0.2">
      <c r="A386">
        <v>10380</v>
      </c>
      <c r="B386" t="s">
        <v>2</v>
      </c>
      <c r="C386">
        <v>21</v>
      </c>
      <c r="D386">
        <f>_xlfn.XLOOKUP(CleanTable6[[#This Row],[Age]],$D$4:$D$7,$C$4:$C$7,,-1)</f>
        <v>0</v>
      </c>
      <c r="E386" s="3">
        <v>27.826266502334438</v>
      </c>
      <c r="F386" s="66">
        <f>_xlfn.XLOOKUP(CleanTable6[[#This Row],[BMI]],$F$4:$F$7,$C$4:$C$7,,-1)</f>
        <v>1</v>
      </c>
      <c r="G386" t="s">
        <v>7</v>
      </c>
      <c r="H386" s="2">
        <v>3077.1000000000004</v>
      </c>
      <c r="I386">
        <v>2</v>
      </c>
      <c r="J386" t="s">
        <v>5</v>
      </c>
      <c r="K386" s="1"/>
    </row>
    <row r="387" spans="1:11" x14ac:dyDescent="0.2">
      <c r="A387">
        <v>10381</v>
      </c>
      <c r="B387" t="s">
        <v>0</v>
      </c>
      <c r="C387">
        <v>19</v>
      </c>
      <c r="D387">
        <f>_xlfn.XLOOKUP(CleanTable6[[#This Row],[Age]],$D$4:$D$7,$C$4:$C$7,,-1)</f>
        <v>0</v>
      </c>
      <c r="E387" s="3">
        <v>27.998069354119334</v>
      </c>
      <c r="F387" s="66">
        <f>_xlfn.XLOOKUP(CleanTable6[[#This Row],[BMI]],$F$4:$F$7,$C$4:$C$7,,-1)</f>
        <v>1</v>
      </c>
      <c r="G387" t="s">
        <v>6</v>
      </c>
      <c r="H387" s="2">
        <v>1737.3799999999999</v>
      </c>
      <c r="I387">
        <v>0</v>
      </c>
      <c r="J387" t="s">
        <v>5</v>
      </c>
      <c r="K387" s="1"/>
    </row>
    <row r="388" spans="1:11" x14ac:dyDescent="0.2">
      <c r="A388">
        <v>10382</v>
      </c>
      <c r="B388" t="s">
        <v>3</v>
      </c>
      <c r="C388">
        <v>26</v>
      </c>
      <c r="D388">
        <f>_xlfn.XLOOKUP(CleanTable6[[#This Row],[Age]],$D$4:$D$7,$C$4:$C$7,,-1)</f>
        <v>0</v>
      </c>
      <c r="E388" s="3">
        <v>18.341873261381245</v>
      </c>
      <c r="F388" s="66">
        <f>_xlfn.XLOOKUP(CleanTable6[[#This Row],[BMI]],$F$4:$F$7,$C$4:$C$7,,-1)</f>
        <v>0</v>
      </c>
      <c r="G388" t="s">
        <v>6</v>
      </c>
      <c r="H388" s="2">
        <v>4564.2</v>
      </c>
      <c r="I388">
        <v>2</v>
      </c>
      <c r="J388" t="s">
        <v>5</v>
      </c>
      <c r="K388" s="1"/>
    </row>
    <row r="389" spans="1:11" x14ac:dyDescent="0.2">
      <c r="A389">
        <v>10383</v>
      </c>
      <c r="B389" t="s">
        <v>0</v>
      </c>
      <c r="C389">
        <v>47</v>
      </c>
      <c r="D389">
        <f>_xlfn.XLOOKUP(CleanTable6[[#This Row],[Age]],$D$4:$D$7,$C$4:$C$7,,-1)</f>
        <v>2</v>
      </c>
      <c r="E389" s="3">
        <v>38.177798602176004</v>
      </c>
      <c r="F389" s="66">
        <f>_xlfn.XLOOKUP(CleanTable6[[#This Row],[BMI]],$F$4:$F$7,$C$4:$C$7,,-1)</f>
        <v>3</v>
      </c>
      <c r="G389" t="s">
        <v>7</v>
      </c>
      <c r="H389" s="2">
        <v>8068.1900000000005</v>
      </c>
      <c r="I389">
        <v>1</v>
      </c>
      <c r="J389" t="s">
        <v>5</v>
      </c>
      <c r="K389" s="1"/>
    </row>
    <row r="390" spans="1:11" x14ac:dyDescent="0.2">
      <c r="A390">
        <v>10384</v>
      </c>
      <c r="B390" t="s">
        <v>1</v>
      </c>
      <c r="C390">
        <v>59</v>
      </c>
      <c r="D390">
        <f>_xlfn.XLOOKUP(CleanTable6[[#This Row],[Age]],$D$4:$D$7,$C$4:$C$7,,-1)</f>
        <v>3</v>
      </c>
      <c r="E390" s="3">
        <v>36.743564976873927</v>
      </c>
      <c r="F390" s="66">
        <f>_xlfn.XLOOKUP(CleanTable6[[#This Row],[BMI]],$F$4:$F$7,$C$4:$C$7,,-1)</f>
        <v>3</v>
      </c>
      <c r="G390" t="s">
        <v>6</v>
      </c>
      <c r="H390" s="2">
        <v>14001.14</v>
      </c>
      <c r="I390">
        <v>3</v>
      </c>
      <c r="J390" t="s">
        <v>5</v>
      </c>
      <c r="K390" s="1"/>
    </row>
    <row r="391" spans="1:11" x14ac:dyDescent="0.2">
      <c r="A391">
        <v>10385</v>
      </c>
      <c r="B391" t="s">
        <v>2</v>
      </c>
      <c r="C391">
        <v>19</v>
      </c>
      <c r="D391">
        <f>_xlfn.XLOOKUP(CleanTable6[[#This Row],[Age]],$D$4:$D$7,$C$4:$C$7,,-1)</f>
        <v>0</v>
      </c>
      <c r="E391" s="3">
        <v>25.809393845326056</v>
      </c>
      <c r="F391" s="66">
        <f>_xlfn.XLOOKUP(CleanTable6[[#This Row],[BMI]],$F$4:$F$7,$C$4:$C$7,,-1)</f>
        <v>0</v>
      </c>
      <c r="G391" t="s">
        <v>6</v>
      </c>
      <c r="H391" s="2">
        <v>2719.28</v>
      </c>
      <c r="I391">
        <v>1</v>
      </c>
      <c r="J391" t="s">
        <v>5</v>
      </c>
      <c r="K391" s="1"/>
    </row>
    <row r="392" spans="1:11" x14ac:dyDescent="0.2">
      <c r="A392">
        <v>10386</v>
      </c>
      <c r="B392" t="s">
        <v>1</v>
      </c>
      <c r="C392">
        <v>22</v>
      </c>
      <c r="D392">
        <f>_xlfn.XLOOKUP(CleanTable6[[#This Row],[Age]],$D$4:$D$7,$C$4:$C$7,,-1)</f>
        <v>0</v>
      </c>
      <c r="E392" s="3">
        <v>21.467067468077602</v>
      </c>
      <c r="F392" s="66">
        <f>_xlfn.XLOOKUP(CleanTable6[[#This Row],[BMI]],$F$4:$F$7,$C$4:$C$7,,-1)</f>
        <v>0</v>
      </c>
      <c r="G392" t="s">
        <v>7</v>
      </c>
      <c r="H392" s="2">
        <v>1674.64</v>
      </c>
      <c r="I392">
        <v>0</v>
      </c>
      <c r="J392" t="s">
        <v>5</v>
      </c>
      <c r="K392" s="1"/>
    </row>
    <row r="393" spans="1:11" x14ac:dyDescent="0.2">
      <c r="A393">
        <v>10387</v>
      </c>
      <c r="B393" t="s">
        <v>3</v>
      </c>
      <c r="C393">
        <v>57</v>
      </c>
      <c r="D393">
        <f>_xlfn.XLOOKUP(CleanTable6[[#This Row],[Age]],$D$4:$D$7,$C$4:$C$7,,-1)</f>
        <v>3</v>
      </c>
      <c r="E393" s="3">
        <v>30.476925791270215</v>
      </c>
      <c r="F393" s="66">
        <f>_xlfn.XLOOKUP(CleanTable6[[#This Row],[BMI]],$F$4:$F$7,$C$4:$C$7,,-1)</f>
        <v>2</v>
      </c>
      <c r="G393" t="s">
        <v>6</v>
      </c>
      <c r="H393" s="2">
        <v>13224.06</v>
      </c>
      <c r="I393">
        <v>2</v>
      </c>
      <c r="J393" t="s">
        <v>5</v>
      </c>
      <c r="K393" s="1"/>
    </row>
    <row r="394" spans="1:11" x14ac:dyDescent="0.2">
      <c r="A394">
        <v>10388</v>
      </c>
      <c r="B394" t="s">
        <v>0</v>
      </c>
      <c r="C394">
        <v>33</v>
      </c>
      <c r="D394">
        <f>_xlfn.XLOOKUP(CleanTable6[[#This Row],[Age]],$D$4:$D$7,$C$4:$C$7,,-1)</f>
        <v>1</v>
      </c>
      <c r="E394" s="3">
        <v>37.701491077328406</v>
      </c>
      <c r="F394" s="66">
        <f>_xlfn.XLOOKUP(CleanTable6[[#This Row],[BMI]],$F$4:$F$7,$C$4:$C$7,,-1)</f>
        <v>3</v>
      </c>
      <c r="G394" t="s">
        <v>7</v>
      </c>
      <c r="H394" s="2">
        <v>6059.18</v>
      </c>
      <c r="I394">
        <v>4</v>
      </c>
      <c r="J394" t="s">
        <v>5</v>
      </c>
      <c r="K394" s="1"/>
    </row>
    <row r="395" spans="1:11" x14ac:dyDescent="0.2">
      <c r="A395">
        <v>10389</v>
      </c>
      <c r="B395" t="s">
        <v>3</v>
      </c>
      <c r="C395">
        <v>57</v>
      </c>
      <c r="D395">
        <f>_xlfn.XLOOKUP(CleanTable6[[#This Row],[Age]],$D$4:$D$7,$C$4:$C$7,,-1)</f>
        <v>3</v>
      </c>
      <c r="E395" s="3">
        <v>39.991786531715995</v>
      </c>
      <c r="F395" s="66">
        <f>_xlfn.XLOOKUP(CleanTable6[[#This Row],[BMI]],$F$4:$F$7,$C$4:$C$7,,-1)</f>
        <v>3</v>
      </c>
      <c r="G395" t="s">
        <v>6</v>
      </c>
      <c r="H395" s="2">
        <v>14394.4</v>
      </c>
      <c r="I395">
        <v>4</v>
      </c>
      <c r="J395" t="s">
        <v>5</v>
      </c>
      <c r="K395" s="1"/>
    </row>
    <row r="396" spans="1:11" x14ac:dyDescent="0.2">
      <c r="A396">
        <v>10390</v>
      </c>
      <c r="B396" t="s">
        <v>1</v>
      </c>
      <c r="C396">
        <v>55</v>
      </c>
      <c r="D396">
        <f>_xlfn.XLOOKUP(CleanTable6[[#This Row],[Age]],$D$4:$D$7,$C$4:$C$7,,-1)</f>
        <v>3</v>
      </c>
      <c r="E396" s="3">
        <v>21.834655912789049</v>
      </c>
      <c r="F396" s="66">
        <f>_xlfn.XLOOKUP(CleanTable6[[#This Row],[BMI]],$F$4:$F$7,$C$4:$C$7,,-1)</f>
        <v>0</v>
      </c>
      <c r="G396" t="s">
        <v>7</v>
      </c>
      <c r="H396" s="2">
        <v>11987.17</v>
      </c>
      <c r="I396">
        <v>3</v>
      </c>
      <c r="J396" t="s">
        <v>5</v>
      </c>
      <c r="K396" s="1"/>
    </row>
    <row r="397" spans="1:11" x14ac:dyDescent="0.2">
      <c r="A397">
        <v>10391</v>
      </c>
      <c r="B397" t="s">
        <v>1</v>
      </c>
      <c r="C397">
        <v>54</v>
      </c>
      <c r="D397">
        <f>_xlfn.XLOOKUP(CleanTable6[[#This Row],[Age]],$D$4:$D$7,$C$4:$C$7,,-1)</f>
        <v>3</v>
      </c>
      <c r="E397" s="3">
        <v>35.833139031092337</v>
      </c>
      <c r="F397" s="66">
        <f>_xlfn.XLOOKUP(CleanTable6[[#This Row],[BMI]],$F$4:$F$7,$C$4:$C$7,,-1)</f>
        <v>3</v>
      </c>
      <c r="G397" t="s">
        <v>6</v>
      </c>
      <c r="H397" s="2">
        <v>63770.43</v>
      </c>
      <c r="I397">
        <v>0</v>
      </c>
      <c r="J397" t="s">
        <v>4</v>
      </c>
      <c r="K397" s="1"/>
    </row>
    <row r="398" spans="1:11" x14ac:dyDescent="0.2">
      <c r="A398">
        <v>10392</v>
      </c>
      <c r="B398" t="s">
        <v>2</v>
      </c>
      <c r="C398">
        <v>19</v>
      </c>
      <c r="D398">
        <f>_xlfn.XLOOKUP(CleanTable6[[#This Row],[Age]],$D$4:$D$7,$C$4:$C$7,,-1)</f>
        <v>0</v>
      </c>
      <c r="E398" s="3">
        <v>31.130309032195189</v>
      </c>
      <c r="F398" s="66">
        <f>_xlfn.XLOOKUP(CleanTable6[[#This Row],[BMI]],$F$4:$F$7,$C$4:$C$7,,-1)</f>
        <v>2</v>
      </c>
      <c r="G398" t="s">
        <v>6</v>
      </c>
      <c r="H398" s="2">
        <v>2710.8300000000004</v>
      </c>
      <c r="I398">
        <v>1</v>
      </c>
      <c r="J398" t="s">
        <v>5</v>
      </c>
      <c r="K398" s="1"/>
    </row>
    <row r="399" spans="1:11" x14ac:dyDescent="0.2">
      <c r="A399">
        <v>10393</v>
      </c>
      <c r="B399" t="s">
        <v>2</v>
      </c>
      <c r="C399">
        <v>23</v>
      </c>
      <c r="D399">
        <f>_xlfn.XLOOKUP(CleanTable6[[#This Row],[Age]],$D$4:$D$7,$C$4:$C$7,,-1)</f>
        <v>0</v>
      </c>
      <c r="E399" s="3">
        <v>37.330233420262566</v>
      </c>
      <c r="F399" s="66">
        <f>_xlfn.XLOOKUP(CleanTable6[[#This Row],[BMI]],$F$4:$F$7,$C$4:$C$7,,-1)</f>
        <v>3</v>
      </c>
      <c r="G399" t="s">
        <v>7</v>
      </c>
      <c r="H399" s="2">
        <v>2775.2000000000003</v>
      </c>
      <c r="I399">
        <v>1</v>
      </c>
      <c r="J399" t="s">
        <v>5</v>
      </c>
      <c r="K399" s="1"/>
    </row>
    <row r="400" spans="1:11" x14ac:dyDescent="0.2">
      <c r="A400">
        <v>10394</v>
      </c>
      <c r="B400" t="s">
        <v>0</v>
      </c>
      <c r="C400">
        <v>58</v>
      </c>
      <c r="D400">
        <f>_xlfn.XLOOKUP(CleanTable6[[#This Row],[Age]],$D$4:$D$7,$C$4:$C$7,,-1)</f>
        <v>3</v>
      </c>
      <c r="E400" s="3">
        <v>42.450535568961669</v>
      </c>
      <c r="F400" s="66">
        <f>_xlfn.XLOOKUP(CleanTable6[[#This Row],[BMI]],$F$4:$F$7,$C$4:$C$7,,-1)</f>
        <v>3</v>
      </c>
      <c r="G400" t="s">
        <v>7</v>
      </c>
      <c r="H400" s="2">
        <v>11365.960000000001</v>
      </c>
      <c r="I400">
        <v>0</v>
      </c>
      <c r="J400" t="s">
        <v>5</v>
      </c>
      <c r="K400" s="1"/>
    </row>
    <row r="401" spans="1:11" x14ac:dyDescent="0.2">
      <c r="A401">
        <v>10395</v>
      </c>
      <c r="B401" t="s">
        <v>0</v>
      </c>
      <c r="C401">
        <v>40</v>
      </c>
      <c r="D401">
        <f>_xlfn.XLOOKUP(CleanTable6[[#This Row],[Age]],$D$4:$D$7,$C$4:$C$7,,-1)</f>
        <v>2</v>
      </c>
      <c r="E401" s="3">
        <v>38.367426517935769</v>
      </c>
      <c r="F401" s="66">
        <f>_xlfn.XLOOKUP(CleanTable6[[#This Row],[BMI]],$F$4:$F$7,$C$4:$C$7,,-1)</f>
        <v>3</v>
      </c>
      <c r="G401" t="s">
        <v>6</v>
      </c>
      <c r="H401" s="2">
        <v>5910.95</v>
      </c>
      <c r="I401">
        <v>0</v>
      </c>
      <c r="J401" t="s">
        <v>5</v>
      </c>
      <c r="K401" s="1"/>
    </row>
    <row r="402" spans="1:11" x14ac:dyDescent="0.2">
      <c r="A402">
        <v>10396</v>
      </c>
      <c r="B402" t="s">
        <v>1</v>
      </c>
      <c r="C402">
        <v>21</v>
      </c>
      <c r="D402">
        <f>_xlfn.XLOOKUP(CleanTable6[[#This Row],[Age]],$D$4:$D$7,$C$4:$C$7,,-1)</f>
        <v>0</v>
      </c>
      <c r="E402" s="3">
        <v>39.07298860189114</v>
      </c>
      <c r="F402" s="66">
        <f>_xlfn.XLOOKUP(CleanTable6[[#This Row],[BMI]],$F$4:$F$7,$C$4:$C$7,,-1)</f>
        <v>3</v>
      </c>
      <c r="G402" t="s">
        <v>7</v>
      </c>
      <c r="H402" s="2">
        <v>1515.35</v>
      </c>
      <c r="I402">
        <v>0</v>
      </c>
      <c r="J402" t="s">
        <v>5</v>
      </c>
      <c r="K402" s="1"/>
    </row>
    <row r="403" spans="1:11" x14ac:dyDescent="0.2">
      <c r="A403">
        <v>10397</v>
      </c>
      <c r="B403" t="s">
        <v>2</v>
      </c>
      <c r="C403">
        <v>52</v>
      </c>
      <c r="D403">
        <f>_xlfn.XLOOKUP(CleanTable6[[#This Row],[Age]],$D$4:$D$7,$C$4:$C$7,,-1)</f>
        <v>3</v>
      </c>
      <c r="E403" s="3">
        <v>34.406660718931171</v>
      </c>
      <c r="F403" s="66">
        <f>_xlfn.XLOOKUP(CleanTable6[[#This Row],[BMI]],$F$4:$F$7,$C$4:$C$7,,-1)</f>
        <v>2</v>
      </c>
      <c r="G403" t="s">
        <v>6</v>
      </c>
      <c r="H403" s="2">
        <v>23887.67</v>
      </c>
      <c r="I403">
        <v>1</v>
      </c>
      <c r="J403" t="s">
        <v>4</v>
      </c>
      <c r="K403" s="1"/>
    </row>
    <row r="404" spans="1:11" x14ac:dyDescent="0.2">
      <c r="A404">
        <v>10398</v>
      </c>
      <c r="B404" t="s">
        <v>0</v>
      </c>
      <c r="C404">
        <v>49</v>
      </c>
      <c r="D404">
        <f>_xlfn.XLOOKUP(CleanTable6[[#This Row],[Age]],$D$4:$D$7,$C$4:$C$7,,-1)</f>
        <v>2</v>
      </c>
      <c r="E404" s="3">
        <v>30.851056255331187</v>
      </c>
      <c r="F404" s="66">
        <f>_xlfn.XLOOKUP(CleanTable6[[#This Row],[BMI]],$F$4:$F$7,$C$4:$C$7,,-1)</f>
        <v>2</v>
      </c>
      <c r="G404" t="s">
        <v>6</v>
      </c>
      <c r="H404" s="2">
        <v>26140.37</v>
      </c>
      <c r="I404">
        <v>1</v>
      </c>
      <c r="J404" t="s">
        <v>5</v>
      </c>
      <c r="K404" s="1"/>
    </row>
    <row r="405" spans="1:11" x14ac:dyDescent="0.2">
      <c r="A405">
        <v>10399</v>
      </c>
      <c r="B405" t="s">
        <v>0</v>
      </c>
      <c r="C405">
        <v>53</v>
      </c>
      <c r="D405">
        <f>_xlfn.XLOOKUP(CleanTable6[[#This Row],[Age]],$D$4:$D$7,$C$4:$C$7,,-1)</f>
        <v>3</v>
      </c>
      <c r="E405" s="3">
        <v>24.692479159195507</v>
      </c>
      <c r="F405" s="66">
        <f>_xlfn.XLOOKUP(CleanTable6[[#This Row],[BMI]],$F$4:$F$7,$C$4:$C$7,,-1)</f>
        <v>0</v>
      </c>
      <c r="G405" t="s">
        <v>7</v>
      </c>
      <c r="H405" s="2">
        <v>10065.42</v>
      </c>
      <c r="I405">
        <v>1</v>
      </c>
      <c r="J405" t="s">
        <v>5</v>
      </c>
      <c r="K405" s="1"/>
    </row>
    <row r="406" spans="1:11" x14ac:dyDescent="0.2">
      <c r="A406">
        <v>10400</v>
      </c>
      <c r="B406" t="s">
        <v>3</v>
      </c>
      <c r="C406">
        <v>18</v>
      </c>
      <c r="D406">
        <f>_xlfn.XLOOKUP(CleanTable6[[#This Row],[Age]],$D$4:$D$7,$C$4:$C$7,,-1)</f>
        <v>0</v>
      </c>
      <c r="E406" s="3">
        <v>29.159226510612278</v>
      </c>
      <c r="F406" s="66">
        <f>_xlfn.XLOOKUP(CleanTable6[[#This Row],[BMI]],$F$4:$F$7,$C$4:$C$7,,-1)</f>
        <v>1</v>
      </c>
      <c r="G406" t="s">
        <v>6</v>
      </c>
      <c r="H406" s="2">
        <v>2196.48</v>
      </c>
      <c r="I406">
        <v>0</v>
      </c>
      <c r="J406" t="s">
        <v>5</v>
      </c>
      <c r="K406" s="1"/>
    </row>
    <row r="407" spans="1:11" x14ac:dyDescent="0.2">
      <c r="A407">
        <v>10401</v>
      </c>
      <c r="B407" t="s">
        <v>2</v>
      </c>
      <c r="C407">
        <v>42</v>
      </c>
      <c r="D407">
        <f>_xlfn.XLOOKUP(CleanTable6[[#This Row],[Age]],$D$4:$D$7,$C$4:$C$7,,-1)</f>
        <v>2</v>
      </c>
      <c r="E407" s="3">
        <v>24.984644702479567</v>
      </c>
      <c r="F407" s="66">
        <f>_xlfn.XLOOKUP(CleanTable6[[#This Row],[BMI]],$F$4:$F$7,$C$4:$C$7,,-1)</f>
        <v>0</v>
      </c>
      <c r="G407" t="s">
        <v>7</v>
      </c>
      <c r="H407" s="2">
        <v>6358.7800000000007</v>
      </c>
      <c r="I407">
        <v>0</v>
      </c>
      <c r="J407" t="s">
        <v>5</v>
      </c>
      <c r="K407" s="1"/>
    </row>
    <row r="408" spans="1:11" x14ac:dyDescent="0.2">
      <c r="A408">
        <v>10402</v>
      </c>
      <c r="B408" t="s">
        <v>3</v>
      </c>
      <c r="C408">
        <v>43</v>
      </c>
      <c r="D408">
        <f>_xlfn.XLOOKUP(CleanTable6[[#This Row],[Age]],$D$4:$D$7,$C$4:$C$7,,-1)</f>
        <v>2</v>
      </c>
      <c r="E408" s="3">
        <v>31.902178831168829</v>
      </c>
      <c r="F408" s="66">
        <f>_xlfn.XLOOKUP(CleanTable6[[#This Row],[BMI]],$F$4:$F$7,$C$4:$C$7,,-1)</f>
        <v>2</v>
      </c>
      <c r="G408" t="s">
        <v>6</v>
      </c>
      <c r="H408" s="2">
        <v>19144.579999999998</v>
      </c>
      <c r="I408">
        <v>2</v>
      </c>
      <c r="J408" t="s">
        <v>5</v>
      </c>
      <c r="K408" s="1"/>
    </row>
    <row r="409" spans="1:11" x14ac:dyDescent="0.2">
      <c r="A409">
        <v>10403</v>
      </c>
      <c r="B409" t="s">
        <v>0</v>
      </c>
      <c r="C409">
        <v>25</v>
      </c>
      <c r="D409">
        <f>_xlfn.XLOOKUP(CleanTable6[[#This Row],[Age]],$D$4:$D$7,$C$4:$C$7,,-1)</f>
        <v>0</v>
      </c>
      <c r="E409" s="3">
        <v>19.296103503846179</v>
      </c>
      <c r="F409" s="66">
        <f>_xlfn.XLOOKUP(CleanTable6[[#This Row],[BMI]],$F$4:$F$7,$C$4:$C$7,,-1)</f>
        <v>0</v>
      </c>
      <c r="G409" t="s">
        <v>7</v>
      </c>
      <c r="H409" s="2">
        <v>19933.46</v>
      </c>
      <c r="I409">
        <v>3</v>
      </c>
      <c r="J409" t="s">
        <v>4</v>
      </c>
      <c r="K409" s="1"/>
    </row>
    <row r="410" spans="1:11" x14ac:dyDescent="0.2">
      <c r="A410">
        <v>10404</v>
      </c>
      <c r="B410" t="s">
        <v>0</v>
      </c>
      <c r="C410">
        <v>23</v>
      </c>
      <c r="D410">
        <f>_xlfn.XLOOKUP(CleanTable6[[#This Row],[Age]],$D$4:$D$7,$C$4:$C$7,,-1)</f>
        <v>0</v>
      </c>
      <c r="E410" s="3">
        <v>40.147904966480837</v>
      </c>
      <c r="F410" s="66">
        <f>_xlfn.XLOOKUP(CleanTable6[[#This Row],[BMI]],$F$4:$F$7,$C$4:$C$7,,-1)</f>
        <v>3</v>
      </c>
      <c r="G410" t="s">
        <v>7</v>
      </c>
      <c r="H410" s="2">
        <v>3597.6000000000004</v>
      </c>
      <c r="I410">
        <v>3</v>
      </c>
      <c r="J410" t="s">
        <v>5</v>
      </c>
      <c r="K410" s="1"/>
    </row>
    <row r="411" spans="1:11" x14ac:dyDescent="0.2">
      <c r="A411">
        <v>10405</v>
      </c>
      <c r="B411" t="s">
        <v>1</v>
      </c>
      <c r="C411">
        <v>22</v>
      </c>
      <c r="D411">
        <f>_xlfn.XLOOKUP(CleanTable6[[#This Row],[Age]],$D$4:$D$7,$C$4:$C$7,,-1)</f>
        <v>0</v>
      </c>
      <c r="E411" s="3">
        <v>23.658870032467533</v>
      </c>
      <c r="F411" s="66">
        <f>_xlfn.XLOOKUP(CleanTable6[[#This Row],[BMI]],$F$4:$F$7,$C$4:$C$7,,-1)</f>
        <v>0</v>
      </c>
      <c r="G411" t="s">
        <v>6</v>
      </c>
      <c r="H411" s="2">
        <v>2155.69</v>
      </c>
      <c r="I411">
        <v>0</v>
      </c>
      <c r="J411" t="s">
        <v>5</v>
      </c>
      <c r="K411" s="1"/>
    </row>
    <row r="412" spans="1:11" x14ac:dyDescent="0.2">
      <c r="A412">
        <v>10406</v>
      </c>
      <c r="B412" t="s">
        <v>2</v>
      </c>
      <c r="C412">
        <v>46</v>
      </c>
      <c r="D412">
        <f>_xlfn.XLOOKUP(CleanTable6[[#This Row],[Age]],$D$4:$D$7,$C$4:$C$7,,-1)</f>
        <v>2</v>
      </c>
      <c r="E412" s="3">
        <v>34.0765497958309</v>
      </c>
      <c r="F412" s="66">
        <f>_xlfn.XLOOKUP(CleanTable6[[#This Row],[BMI]],$F$4:$F$7,$C$4:$C$7,,-1)</f>
        <v>2</v>
      </c>
      <c r="G412" t="s">
        <v>6</v>
      </c>
      <c r="H412" s="2">
        <v>21677.289999999997</v>
      </c>
      <c r="I412">
        <v>1</v>
      </c>
      <c r="J412" t="s">
        <v>4</v>
      </c>
      <c r="K412" s="1"/>
    </row>
    <row r="413" spans="1:11" x14ac:dyDescent="0.2">
      <c r="A413">
        <v>10407</v>
      </c>
      <c r="B413" t="s">
        <v>2</v>
      </c>
      <c r="C413">
        <v>60</v>
      </c>
      <c r="D413">
        <f>_xlfn.XLOOKUP(CleanTable6[[#This Row],[Age]],$D$4:$D$7,$C$4:$C$7,,-1)</f>
        <v>3</v>
      </c>
      <c r="E413" s="3">
        <v>28.832269008384944</v>
      </c>
      <c r="F413" s="66">
        <f>_xlfn.XLOOKUP(CleanTable6[[#This Row],[BMI]],$F$4:$F$7,$C$4:$C$7,,-1)</f>
        <v>1</v>
      </c>
      <c r="G413" t="s">
        <v>7</v>
      </c>
      <c r="H413" s="2">
        <v>12523.61</v>
      </c>
      <c r="I413">
        <v>0</v>
      </c>
      <c r="J413" t="s">
        <v>5</v>
      </c>
      <c r="K413" s="1"/>
    </row>
    <row r="414" spans="1:11" x14ac:dyDescent="0.2">
      <c r="A414">
        <v>10408</v>
      </c>
      <c r="B414" t="s">
        <v>3</v>
      </c>
      <c r="C414">
        <v>35</v>
      </c>
      <c r="D414">
        <f>_xlfn.XLOOKUP(CleanTable6[[#This Row],[Age]],$D$4:$D$7,$C$4:$C$7,,-1)</f>
        <v>1</v>
      </c>
      <c r="E414" s="3">
        <v>33.347870631084376</v>
      </c>
      <c r="F414" s="66">
        <f>_xlfn.XLOOKUP(CleanTable6[[#This Row],[BMI]],$F$4:$F$7,$C$4:$C$7,,-1)</f>
        <v>2</v>
      </c>
      <c r="G414" t="s">
        <v>6</v>
      </c>
      <c r="H414" s="2">
        <v>24915.05</v>
      </c>
      <c r="I414">
        <v>2</v>
      </c>
      <c r="J414" t="s">
        <v>5</v>
      </c>
      <c r="K414" s="1"/>
    </row>
    <row r="415" spans="1:11" x14ac:dyDescent="0.2">
      <c r="A415">
        <v>10409</v>
      </c>
      <c r="B415" t="s">
        <v>2</v>
      </c>
      <c r="C415">
        <v>24</v>
      </c>
      <c r="D415">
        <f>_xlfn.XLOOKUP(CleanTable6[[#This Row],[Age]],$D$4:$D$7,$C$4:$C$7,,-1)</f>
        <v>0</v>
      </c>
      <c r="E415" s="3">
        <v>38.276865667569751</v>
      </c>
      <c r="F415" s="66">
        <f>_xlfn.XLOOKUP(CleanTable6[[#This Row],[BMI]],$F$4:$F$7,$C$4:$C$7,,-1)</f>
        <v>3</v>
      </c>
      <c r="G415" t="s">
        <v>7</v>
      </c>
      <c r="H415" s="2">
        <v>3537.71</v>
      </c>
      <c r="I415">
        <v>2</v>
      </c>
      <c r="J415" t="s">
        <v>5</v>
      </c>
      <c r="K415" s="1"/>
    </row>
    <row r="416" spans="1:11" x14ac:dyDescent="0.2">
      <c r="A416">
        <v>10410</v>
      </c>
      <c r="B416" t="s">
        <v>1</v>
      </c>
      <c r="C416">
        <v>25</v>
      </c>
      <c r="D416">
        <f>_xlfn.XLOOKUP(CleanTable6[[#This Row],[Age]],$D$4:$D$7,$C$4:$C$7,,-1)</f>
        <v>0</v>
      </c>
      <c r="E416" s="3">
        <v>37.298521929843758</v>
      </c>
      <c r="F416" s="66">
        <f>_xlfn.XLOOKUP(CleanTable6[[#This Row],[BMI]],$F$4:$F$7,$C$4:$C$7,,-1)</f>
        <v>3</v>
      </c>
      <c r="G416" t="s">
        <v>6</v>
      </c>
      <c r="H416" s="2">
        <v>3238.44</v>
      </c>
      <c r="I416">
        <v>1</v>
      </c>
      <c r="J416" t="s">
        <v>5</v>
      </c>
      <c r="K416" s="1"/>
    </row>
    <row r="417" spans="1:11" x14ac:dyDescent="0.2">
      <c r="A417">
        <v>10411</v>
      </c>
      <c r="B417" t="s">
        <v>1</v>
      </c>
      <c r="C417">
        <v>41</v>
      </c>
      <c r="D417">
        <f>_xlfn.XLOOKUP(CleanTable6[[#This Row],[Age]],$D$4:$D$7,$C$4:$C$7,,-1)</f>
        <v>2</v>
      </c>
      <c r="E417" s="3">
        <v>31.028599064464405</v>
      </c>
      <c r="F417" s="66">
        <f>_xlfn.XLOOKUP(CleanTable6[[#This Row],[BMI]],$F$4:$F$7,$C$4:$C$7,,-1)</f>
        <v>2</v>
      </c>
      <c r="G417" t="s">
        <v>6</v>
      </c>
      <c r="H417" s="2">
        <v>6185.33</v>
      </c>
      <c r="I417">
        <v>0</v>
      </c>
      <c r="J417" t="s">
        <v>5</v>
      </c>
      <c r="K417" s="1"/>
    </row>
    <row r="418" spans="1:11" x14ac:dyDescent="0.2">
      <c r="A418">
        <v>10412</v>
      </c>
      <c r="B418" t="s">
        <v>3</v>
      </c>
      <c r="C418">
        <v>46</v>
      </c>
      <c r="D418">
        <f>_xlfn.XLOOKUP(CleanTable6[[#This Row],[Age]],$D$4:$D$7,$C$4:$C$7,,-1)</f>
        <v>2</v>
      </c>
      <c r="E418" s="3">
        <v>31.10262456246593</v>
      </c>
      <c r="F418" s="66">
        <f>_xlfn.XLOOKUP(CleanTable6[[#This Row],[BMI]],$F$4:$F$7,$C$4:$C$7,,-1)</f>
        <v>2</v>
      </c>
      <c r="G418" t="s">
        <v>6</v>
      </c>
      <c r="H418" s="2">
        <v>42111.670000000006</v>
      </c>
      <c r="I418">
        <v>0</v>
      </c>
      <c r="J418" t="s">
        <v>4</v>
      </c>
      <c r="K418" s="1"/>
    </row>
    <row r="419" spans="1:11" x14ac:dyDescent="0.2">
      <c r="A419">
        <v>10413</v>
      </c>
      <c r="B419" t="s">
        <v>1</v>
      </c>
      <c r="C419">
        <v>43</v>
      </c>
      <c r="D419">
        <f>_xlfn.XLOOKUP(CleanTable6[[#This Row],[Age]],$D$4:$D$7,$C$4:$C$7,,-1)</f>
        <v>2</v>
      </c>
      <c r="E419" s="3">
        <v>21.753684686804984</v>
      </c>
      <c r="F419" s="66">
        <f>_xlfn.XLOOKUP(CleanTable6[[#This Row],[BMI]],$F$4:$F$7,$C$4:$C$7,,-1)</f>
        <v>0</v>
      </c>
      <c r="G419" t="s">
        <v>7</v>
      </c>
      <c r="H419" s="2">
        <v>14478.34</v>
      </c>
      <c r="I419">
        <v>5</v>
      </c>
      <c r="J419" t="s">
        <v>5</v>
      </c>
      <c r="K419" s="1"/>
    </row>
    <row r="420" spans="1:11" x14ac:dyDescent="0.2">
      <c r="A420">
        <v>10414</v>
      </c>
      <c r="B420" t="s">
        <v>0</v>
      </c>
      <c r="C420">
        <v>53</v>
      </c>
      <c r="D420">
        <f>_xlfn.XLOOKUP(CleanTable6[[#This Row],[Age]],$D$4:$D$7,$C$4:$C$7,,-1)</f>
        <v>3</v>
      </c>
      <c r="E420" s="3">
        <v>30.47150436931296</v>
      </c>
      <c r="F420" s="66">
        <f>_xlfn.XLOOKUP(CleanTable6[[#This Row],[BMI]],$F$4:$F$7,$C$4:$C$7,,-1)</f>
        <v>2</v>
      </c>
      <c r="G420" t="s">
        <v>6</v>
      </c>
      <c r="H420" s="2">
        <v>11150.78</v>
      </c>
      <c r="I420">
        <v>2</v>
      </c>
      <c r="J420" t="s">
        <v>5</v>
      </c>
      <c r="K420" s="1"/>
    </row>
    <row r="421" spans="1:11" x14ac:dyDescent="0.2">
      <c r="A421">
        <v>10415</v>
      </c>
      <c r="B421" t="s">
        <v>2</v>
      </c>
      <c r="C421">
        <v>26</v>
      </c>
      <c r="D421">
        <f>_xlfn.XLOOKUP(CleanTable6[[#This Row],[Age]],$D$4:$D$7,$C$4:$C$7,,-1)</f>
        <v>0</v>
      </c>
      <c r="E421" s="3">
        <v>25.720889242480233</v>
      </c>
      <c r="F421" s="66">
        <f>_xlfn.XLOOKUP(CleanTable6[[#This Row],[BMI]],$F$4:$F$7,$C$4:$C$7,,-1)</f>
        <v>0</v>
      </c>
      <c r="G421" t="s">
        <v>6</v>
      </c>
      <c r="H421" s="2">
        <v>3176.2900000000004</v>
      </c>
      <c r="I421">
        <v>0</v>
      </c>
      <c r="J421" t="s">
        <v>5</v>
      </c>
      <c r="K421" s="1"/>
    </row>
    <row r="422" spans="1:11" x14ac:dyDescent="0.2">
      <c r="A422">
        <v>10416</v>
      </c>
      <c r="B422" t="s">
        <v>0</v>
      </c>
      <c r="C422">
        <v>49</v>
      </c>
      <c r="D422">
        <f>_xlfn.XLOOKUP(CleanTable6[[#This Row],[Age]],$D$4:$D$7,$C$4:$C$7,,-1)</f>
        <v>2</v>
      </c>
      <c r="E422" s="3">
        <v>25.53058753218011</v>
      </c>
      <c r="F422" s="66">
        <f>_xlfn.XLOOKUP(CleanTable6[[#This Row],[BMI]],$F$4:$F$7,$C$4:$C$7,,-1)</f>
        <v>0</v>
      </c>
      <c r="G422" t="s">
        <v>7</v>
      </c>
      <c r="H422" s="2">
        <v>8116.68</v>
      </c>
      <c r="I422">
        <v>0</v>
      </c>
      <c r="J422" t="s">
        <v>5</v>
      </c>
      <c r="K422" s="1"/>
    </row>
    <row r="423" spans="1:11" x14ac:dyDescent="0.2">
      <c r="A423">
        <v>10417</v>
      </c>
      <c r="B423" t="s">
        <v>1</v>
      </c>
      <c r="C423">
        <v>18</v>
      </c>
      <c r="D423">
        <f>_xlfn.XLOOKUP(CleanTable6[[#This Row],[Age]],$D$4:$D$7,$C$4:$C$7,,-1)</f>
        <v>0</v>
      </c>
      <c r="E423" s="3">
        <v>23.959773753743995</v>
      </c>
      <c r="F423" s="66">
        <f>_xlfn.XLOOKUP(CleanTable6[[#This Row],[BMI]],$F$4:$F$7,$C$4:$C$7,,-1)</f>
        <v>0</v>
      </c>
      <c r="G423" t="s">
        <v>6</v>
      </c>
      <c r="H423" s="2">
        <v>36149.490000000005</v>
      </c>
      <c r="I423">
        <v>0</v>
      </c>
      <c r="J423" t="s">
        <v>4</v>
      </c>
      <c r="K423" s="1"/>
    </row>
    <row r="424" spans="1:11" x14ac:dyDescent="0.2">
      <c r="A424">
        <v>10418</v>
      </c>
      <c r="B424" t="s">
        <v>2</v>
      </c>
      <c r="C424">
        <v>20</v>
      </c>
      <c r="D424">
        <f>_xlfn.XLOOKUP(CleanTable6[[#This Row],[Age]],$D$4:$D$7,$C$4:$C$7,,-1)</f>
        <v>0</v>
      </c>
      <c r="E424" s="3">
        <v>41.48308001741124</v>
      </c>
      <c r="F424" s="66">
        <f>_xlfn.XLOOKUP(CleanTable6[[#This Row],[BMI]],$F$4:$F$7,$C$4:$C$7,,-1)</f>
        <v>3</v>
      </c>
      <c r="G424" t="s">
        <v>7</v>
      </c>
      <c r="H424" s="2">
        <v>1769.54</v>
      </c>
      <c r="I424">
        <v>0</v>
      </c>
      <c r="J424" t="s">
        <v>5</v>
      </c>
      <c r="K424" s="1"/>
    </row>
    <row r="425" spans="1:11" x14ac:dyDescent="0.2">
      <c r="A425">
        <v>10419</v>
      </c>
      <c r="B425" t="s">
        <v>1</v>
      </c>
      <c r="C425">
        <v>18</v>
      </c>
      <c r="D425">
        <f>_xlfn.XLOOKUP(CleanTable6[[#This Row],[Age]],$D$4:$D$7,$C$4:$C$7,,-1)</f>
        <v>0</v>
      </c>
      <c r="E425" s="3">
        <v>39.113831192814573</v>
      </c>
      <c r="F425" s="66">
        <f>_xlfn.XLOOKUP(CleanTable6[[#This Row],[BMI]],$F$4:$F$7,$C$4:$C$7,,-1)</f>
        <v>3</v>
      </c>
      <c r="G425" t="s">
        <v>7</v>
      </c>
      <c r="H425" s="2">
        <v>1149.4000000000001</v>
      </c>
      <c r="I425">
        <v>0</v>
      </c>
      <c r="J425" t="s">
        <v>5</v>
      </c>
      <c r="K425" s="1"/>
    </row>
    <row r="426" spans="1:11" x14ac:dyDescent="0.2">
      <c r="A426">
        <v>10420</v>
      </c>
      <c r="B426" t="s">
        <v>1</v>
      </c>
      <c r="C426">
        <v>64</v>
      </c>
      <c r="D426">
        <f>_xlfn.XLOOKUP(CleanTable6[[#This Row],[Age]],$D$4:$D$7,$C$4:$C$7,,-1)</f>
        <v>3</v>
      </c>
      <c r="E426" s="3">
        <v>28.980341136880131</v>
      </c>
      <c r="F426" s="66">
        <f>_xlfn.XLOOKUP(CleanTable6[[#This Row],[BMI]],$F$4:$F$7,$C$4:$C$7,,-1)</f>
        <v>1</v>
      </c>
      <c r="G426" t="s">
        <v>6</v>
      </c>
      <c r="H426" s="2">
        <v>27037.919999999998</v>
      </c>
      <c r="I426">
        <v>0</v>
      </c>
      <c r="J426" t="s">
        <v>4</v>
      </c>
      <c r="K426" s="1"/>
    </row>
    <row r="427" spans="1:11" x14ac:dyDescent="0.2">
      <c r="A427">
        <v>10421</v>
      </c>
      <c r="B427" t="s">
        <v>0</v>
      </c>
      <c r="C427">
        <v>28</v>
      </c>
      <c r="D427">
        <f>_xlfn.XLOOKUP(CleanTable6[[#This Row],[Age]],$D$4:$D$7,$C$4:$C$7,,-1)</f>
        <v>1</v>
      </c>
      <c r="E427" s="3">
        <v>40.334875967609605</v>
      </c>
      <c r="F427" s="66">
        <f>_xlfn.XLOOKUP(CleanTable6[[#This Row],[BMI]],$F$4:$F$7,$C$4:$C$7,,-1)</f>
        <v>3</v>
      </c>
      <c r="G427" t="s">
        <v>7</v>
      </c>
      <c r="H427" s="2">
        <v>3277.17</v>
      </c>
      <c r="I427">
        <v>1</v>
      </c>
      <c r="J427" t="s">
        <v>5</v>
      </c>
      <c r="K427" s="1"/>
    </row>
    <row r="428" spans="1:11" x14ac:dyDescent="0.2">
      <c r="A428">
        <v>10422</v>
      </c>
      <c r="B428" t="s">
        <v>3</v>
      </c>
      <c r="C428">
        <v>47</v>
      </c>
      <c r="D428">
        <f>_xlfn.XLOOKUP(CleanTable6[[#This Row],[Age]],$D$4:$D$7,$C$4:$C$7,,-1)</f>
        <v>2</v>
      </c>
      <c r="E428" s="3">
        <v>30.586370252839338</v>
      </c>
      <c r="F428" s="66">
        <f>_xlfn.XLOOKUP(CleanTable6[[#This Row],[BMI]],$F$4:$F$7,$C$4:$C$7,,-1)</f>
        <v>2</v>
      </c>
      <c r="G428" t="s">
        <v>7</v>
      </c>
      <c r="H428" s="2">
        <v>9225.26</v>
      </c>
      <c r="I428">
        <v>2</v>
      </c>
      <c r="J428" t="s">
        <v>5</v>
      </c>
      <c r="K428" s="1"/>
    </row>
    <row r="429" spans="1:11" x14ac:dyDescent="0.2">
      <c r="A429">
        <v>10423</v>
      </c>
      <c r="B429" t="s">
        <v>0</v>
      </c>
      <c r="C429">
        <v>37</v>
      </c>
      <c r="D429">
        <f>_xlfn.XLOOKUP(CleanTable6[[#This Row],[Age]],$D$4:$D$7,$C$4:$C$7,,-1)</f>
        <v>1</v>
      </c>
      <c r="E429" s="3">
        <v>34.098496309970457</v>
      </c>
      <c r="F429" s="66">
        <f>_xlfn.XLOOKUP(CleanTable6[[#This Row],[BMI]],$F$4:$F$7,$C$4:$C$7,,-1)</f>
        <v>2</v>
      </c>
      <c r="G429" t="s">
        <v>6</v>
      </c>
      <c r="H429" s="2">
        <v>39836.520000000004</v>
      </c>
      <c r="I429">
        <v>2</v>
      </c>
      <c r="J429" t="s">
        <v>4</v>
      </c>
      <c r="K429" s="1"/>
    </row>
    <row r="430" spans="1:11" x14ac:dyDescent="0.2">
      <c r="A430">
        <v>10424</v>
      </c>
      <c r="B430" t="s">
        <v>1</v>
      </c>
      <c r="C430">
        <v>18</v>
      </c>
      <c r="D430">
        <f>_xlfn.XLOOKUP(CleanTable6[[#This Row],[Age]],$D$4:$D$7,$C$4:$C$7,,-1)</f>
        <v>0</v>
      </c>
      <c r="E430" s="3">
        <v>28.102495925359086</v>
      </c>
      <c r="F430" s="66">
        <f>_xlfn.XLOOKUP(CleanTable6[[#This Row],[BMI]],$F$4:$F$7,$C$4:$C$7,,-1)</f>
        <v>1</v>
      </c>
      <c r="G430" t="s">
        <v>7</v>
      </c>
      <c r="H430" s="2">
        <v>34303.170000000006</v>
      </c>
      <c r="I430">
        <v>2</v>
      </c>
      <c r="J430" t="s">
        <v>4</v>
      </c>
      <c r="K430" s="1"/>
    </row>
    <row r="431" spans="1:11" x14ac:dyDescent="0.2">
      <c r="A431">
        <v>10425</v>
      </c>
      <c r="B431" t="s">
        <v>1</v>
      </c>
      <c r="C431">
        <v>46</v>
      </c>
      <c r="D431">
        <f>_xlfn.XLOOKUP(CleanTable6[[#This Row],[Age]],$D$4:$D$7,$C$4:$C$7,,-1)</f>
        <v>2</v>
      </c>
      <c r="E431" s="3">
        <v>34.440596560150567</v>
      </c>
      <c r="F431" s="66">
        <f>_xlfn.XLOOKUP(CleanTable6[[#This Row],[BMI]],$F$4:$F$7,$C$4:$C$7,,-1)</f>
        <v>2</v>
      </c>
      <c r="G431" t="s">
        <v>7</v>
      </c>
      <c r="H431" s="2">
        <v>46151.130000000005</v>
      </c>
      <c r="I431">
        <v>3</v>
      </c>
      <c r="J431" t="s">
        <v>4</v>
      </c>
      <c r="K431" s="1"/>
    </row>
    <row r="432" spans="1:11" x14ac:dyDescent="0.2">
      <c r="A432">
        <v>10426</v>
      </c>
      <c r="B432" t="s">
        <v>2</v>
      </c>
      <c r="C432">
        <v>46</v>
      </c>
      <c r="D432">
        <f>_xlfn.XLOOKUP(CleanTable6[[#This Row],[Age]],$D$4:$D$7,$C$4:$C$7,,-1)</f>
        <v>2</v>
      </c>
      <c r="E432" s="3">
        <v>42.935562177835067</v>
      </c>
      <c r="F432" s="66">
        <f>_xlfn.XLOOKUP(CleanTable6[[#This Row],[BMI]],$F$4:$F$7,$C$4:$C$7,,-1)</f>
        <v>3</v>
      </c>
      <c r="G432" t="s">
        <v>7</v>
      </c>
      <c r="H432" s="2">
        <v>7526.71</v>
      </c>
      <c r="I432">
        <v>0</v>
      </c>
      <c r="J432" t="s">
        <v>5</v>
      </c>
      <c r="K432" s="1"/>
    </row>
    <row r="433" spans="1:11" x14ac:dyDescent="0.2">
      <c r="A433">
        <v>10427</v>
      </c>
      <c r="B433" t="s">
        <v>1</v>
      </c>
      <c r="C433">
        <v>58</v>
      </c>
      <c r="D433">
        <f>_xlfn.XLOOKUP(CleanTable6[[#This Row],[Age]],$D$4:$D$7,$C$4:$C$7,,-1)</f>
        <v>3</v>
      </c>
      <c r="E433" s="3">
        <v>35.598251305438325</v>
      </c>
      <c r="F433" s="66">
        <f>_xlfn.XLOOKUP(CleanTable6[[#This Row],[BMI]],$F$4:$F$7,$C$4:$C$7,,-1)</f>
        <v>3</v>
      </c>
      <c r="G433" t="s">
        <v>6</v>
      </c>
      <c r="H433" s="2">
        <v>24227.34</v>
      </c>
      <c r="I433">
        <v>0</v>
      </c>
      <c r="J433" t="s">
        <v>5</v>
      </c>
      <c r="K433" s="1"/>
    </row>
    <row r="434" spans="1:11" x14ac:dyDescent="0.2">
      <c r="A434">
        <v>10428</v>
      </c>
      <c r="B434" t="s">
        <v>0</v>
      </c>
      <c r="C434">
        <v>30</v>
      </c>
      <c r="D434">
        <f>_xlfn.XLOOKUP(CleanTable6[[#This Row],[Age]],$D$4:$D$7,$C$4:$C$7,,-1)</f>
        <v>1</v>
      </c>
      <c r="E434" s="3">
        <v>32.208864279614197</v>
      </c>
      <c r="F434" s="66">
        <f>_xlfn.XLOOKUP(CleanTable6[[#This Row],[BMI]],$F$4:$F$7,$C$4:$C$7,,-1)</f>
        <v>2</v>
      </c>
      <c r="G434" t="s">
        <v>6</v>
      </c>
      <c r="H434" s="2">
        <v>3554.21</v>
      </c>
      <c r="I434">
        <v>0</v>
      </c>
      <c r="J434" t="s">
        <v>5</v>
      </c>
      <c r="K434" s="1"/>
    </row>
    <row r="435" spans="1:11" x14ac:dyDescent="0.2">
      <c r="A435">
        <v>10429</v>
      </c>
      <c r="B435" t="s">
        <v>1</v>
      </c>
      <c r="C435">
        <v>39</v>
      </c>
      <c r="D435">
        <f>_xlfn.XLOOKUP(CleanTable6[[#This Row],[Age]],$D$4:$D$7,$C$4:$C$7,,-1)</f>
        <v>2</v>
      </c>
      <c r="E435" s="3">
        <v>23.641725471511844</v>
      </c>
      <c r="F435" s="66">
        <f>_xlfn.XLOOKUP(CleanTable6[[#This Row],[BMI]],$F$4:$F$7,$C$4:$C$7,,-1)</f>
        <v>0</v>
      </c>
      <c r="G435" t="s">
        <v>6</v>
      </c>
      <c r="H435" s="2">
        <v>8596.83</v>
      </c>
      <c r="I435">
        <v>5</v>
      </c>
      <c r="J435" t="s">
        <v>5</v>
      </c>
      <c r="K435" s="1"/>
    </row>
    <row r="436" spans="1:11" x14ac:dyDescent="0.2">
      <c r="A436">
        <v>10430</v>
      </c>
      <c r="B436" t="s">
        <v>2</v>
      </c>
      <c r="C436">
        <v>40</v>
      </c>
      <c r="D436">
        <f>_xlfn.XLOOKUP(CleanTable6[[#This Row],[Age]],$D$4:$D$7,$C$4:$C$7,,-1)</f>
        <v>2</v>
      </c>
      <c r="E436" s="3">
        <v>39.027123829614062</v>
      </c>
      <c r="F436" s="66">
        <f>_xlfn.XLOOKUP(CleanTable6[[#This Row],[BMI]],$F$4:$F$7,$C$4:$C$7,,-1)</f>
        <v>3</v>
      </c>
      <c r="G436" t="s">
        <v>6</v>
      </c>
      <c r="H436" s="2">
        <v>8059.68</v>
      </c>
      <c r="I436">
        <v>3</v>
      </c>
      <c r="J436" t="s">
        <v>5</v>
      </c>
      <c r="K436" s="1"/>
    </row>
    <row r="437" spans="1:11" x14ac:dyDescent="0.2">
      <c r="A437">
        <v>10431</v>
      </c>
      <c r="B437" t="s">
        <v>3</v>
      </c>
      <c r="C437">
        <v>41</v>
      </c>
      <c r="D437">
        <f>_xlfn.XLOOKUP(CleanTable6[[#This Row],[Age]],$D$4:$D$7,$C$4:$C$7,,-1)</f>
        <v>2</v>
      </c>
      <c r="E437" s="3">
        <v>25.939507859172629</v>
      </c>
      <c r="F437" s="66">
        <f>_xlfn.XLOOKUP(CleanTable6[[#This Row],[BMI]],$F$4:$F$7,$C$4:$C$7,,-1)</f>
        <v>0</v>
      </c>
      <c r="G437" t="s">
        <v>6</v>
      </c>
      <c r="H437" s="2">
        <v>7358.18</v>
      </c>
      <c r="I437">
        <v>1</v>
      </c>
      <c r="J437" t="s">
        <v>5</v>
      </c>
      <c r="K437" s="1"/>
    </row>
    <row r="438" spans="1:11" x14ac:dyDescent="0.2">
      <c r="A438">
        <v>10432</v>
      </c>
      <c r="B438" t="s">
        <v>1</v>
      </c>
      <c r="C438">
        <v>30</v>
      </c>
      <c r="D438">
        <f>_xlfn.XLOOKUP(CleanTable6[[#This Row],[Age]],$D$4:$D$7,$C$4:$C$7,,-1)</f>
        <v>1</v>
      </c>
      <c r="E438" s="3">
        <v>36.453601164151927</v>
      </c>
      <c r="F438" s="66">
        <f>_xlfn.XLOOKUP(CleanTable6[[#This Row],[BMI]],$F$4:$F$7,$C$4:$C$7,,-1)</f>
        <v>3</v>
      </c>
      <c r="G438" t="s">
        <v>7</v>
      </c>
      <c r="H438" s="2">
        <v>36950.26</v>
      </c>
      <c r="I438">
        <v>0</v>
      </c>
      <c r="J438" t="s">
        <v>4</v>
      </c>
      <c r="K438" s="1"/>
    </row>
    <row r="439" spans="1:11" x14ac:dyDescent="0.2">
      <c r="A439">
        <v>10433</v>
      </c>
      <c r="B439" t="s">
        <v>2</v>
      </c>
      <c r="C439">
        <v>48</v>
      </c>
      <c r="D439">
        <f>_xlfn.XLOOKUP(CleanTable6[[#This Row],[Age]],$D$4:$D$7,$C$4:$C$7,,-1)</f>
        <v>2</v>
      </c>
      <c r="E439" s="3">
        <v>27.38878320760918</v>
      </c>
      <c r="F439" s="66">
        <f>_xlfn.XLOOKUP(CleanTable6[[#This Row],[BMI]],$F$4:$F$7,$C$4:$C$7,,-1)</f>
        <v>1</v>
      </c>
      <c r="G439" t="s">
        <v>7</v>
      </c>
      <c r="H439" s="2">
        <v>8765.25</v>
      </c>
      <c r="I439">
        <v>1</v>
      </c>
      <c r="J439" t="s">
        <v>5</v>
      </c>
      <c r="K439" s="1"/>
    </row>
    <row r="440" spans="1:11" x14ac:dyDescent="0.2">
      <c r="A440">
        <v>10434</v>
      </c>
      <c r="B440" t="s">
        <v>0</v>
      </c>
      <c r="C440">
        <v>51</v>
      </c>
      <c r="D440">
        <f>_xlfn.XLOOKUP(CleanTable6[[#This Row],[Age]],$D$4:$D$7,$C$4:$C$7,,-1)</f>
        <v>3</v>
      </c>
      <c r="E440" s="3">
        <v>34.21717755539327</v>
      </c>
      <c r="F440" s="66">
        <f>_xlfn.XLOOKUP(CleanTable6[[#This Row],[BMI]],$F$4:$F$7,$C$4:$C$7,,-1)</f>
        <v>2</v>
      </c>
      <c r="G440" t="s">
        <v>6</v>
      </c>
      <c r="H440" s="2">
        <v>9872.7100000000009</v>
      </c>
      <c r="I440">
        <v>1</v>
      </c>
      <c r="J440" t="s">
        <v>5</v>
      </c>
      <c r="K440" s="1"/>
    </row>
    <row r="441" spans="1:11" x14ac:dyDescent="0.2">
      <c r="A441">
        <v>10435</v>
      </c>
      <c r="B441" t="s">
        <v>0</v>
      </c>
      <c r="C441">
        <v>35</v>
      </c>
      <c r="D441">
        <f>_xlfn.XLOOKUP(CleanTable6[[#This Row],[Age]],$D$4:$D$7,$C$4:$C$7,,-1)</f>
        <v>1</v>
      </c>
      <c r="E441" s="3">
        <v>29.479537942381427</v>
      </c>
      <c r="F441" s="66">
        <f>_xlfn.XLOOKUP(CleanTable6[[#This Row],[BMI]],$F$4:$F$7,$C$4:$C$7,,-1)</f>
        <v>1</v>
      </c>
      <c r="G441" t="s">
        <v>6</v>
      </c>
      <c r="H441" s="2">
        <v>5240.7700000000004</v>
      </c>
      <c r="I441">
        <v>1</v>
      </c>
      <c r="J441" t="s">
        <v>5</v>
      </c>
      <c r="K441" s="1"/>
    </row>
    <row r="442" spans="1:11" x14ac:dyDescent="0.2">
      <c r="A442">
        <v>10436</v>
      </c>
      <c r="B442" t="s">
        <v>0</v>
      </c>
      <c r="C442">
        <v>43</v>
      </c>
      <c r="D442">
        <f>_xlfn.XLOOKUP(CleanTable6[[#This Row],[Age]],$D$4:$D$7,$C$4:$C$7,,-1)</f>
        <v>2</v>
      </c>
      <c r="E442" s="3">
        <v>23.215708292964084</v>
      </c>
      <c r="F442" s="66">
        <f>_xlfn.XLOOKUP(CleanTable6[[#This Row],[BMI]],$F$4:$F$7,$C$4:$C$7,,-1)</f>
        <v>0</v>
      </c>
      <c r="G442" t="s">
        <v>6</v>
      </c>
      <c r="H442" s="2">
        <v>7337.75</v>
      </c>
      <c r="I442">
        <v>1</v>
      </c>
      <c r="J442" t="s">
        <v>5</v>
      </c>
      <c r="K442" s="1"/>
    </row>
    <row r="443" spans="1:11" x14ac:dyDescent="0.2">
      <c r="A443">
        <v>10437</v>
      </c>
      <c r="B443" t="s">
        <v>2</v>
      </c>
      <c r="C443">
        <v>36</v>
      </c>
      <c r="D443">
        <f>_xlfn.XLOOKUP(CleanTable6[[#This Row],[Age]],$D$4:$D$7,$C$4:$C$7,,-1)</f>
        <v>1</v>
      </c>
      <c r="E443" s="3">
        <v>43.312275309194931</v>
      </c>
      <c r="F443" s="66">
        <f>_xlfn.XLOOKUP(CleanTable6[[#This Row],[BMI]],$F$4:$F$7,$C$4:$C$7,,-1)</f>
        <v>3</v>
      </c>
      <c r="G443" t="s">
        <v>6</v>
      </c>
      <c r="H443" s="2">
        <v>5272.18</v>
      </c>
      <c r="I443">
        <v>0</v>
      </c>
      <c r="J443" t="s">
        <v>5</v>
      </c>
      <c r="K443" s="1"/>
    </row>
    <row r="444" spans="1:11" x14ac:dyDescent="0.2">
      <c r="A444">
        <v>10438</v>
      </c>
      <c r="B444" t="s">
        <v>3</v>
      </c>
      <c r="C444">
        <v>64</v>
      </c>
      <c r="D444">
        <f>_xlfn.XLOOKUP(CleanTable6[[#This Row],[Age]],$D$4:$D$7,$C$4:$C$7,,-1)</f>
        <v>3</v>
      </c>
      <c r="E444" s="3">
        <v>26.297847020686266</v>
      </c>
      <c r="F444" s="66">
        <f>_xlfn.XLOOKUP(CleanTable6[[#This Row],[BMI]],$F$4:$F$7,$C$4:$C$7,,-1)</f>
        <v>1</v>
      </c>
      <c r="G444" t="s">
        <v>6</v>
      </c>
      <c r="H444" s="2">
        <v>16069.09</v>
      </c>
      <c r="I444">
        <v>2</v>
      </c>
      <c r="J444" t="s">
        <v>5</v>
      </c>
      <c r="K444" s="1"/>
    </row>
    <row r="445" spans="1:11" x14ac:dyDescent="0.2">
      <c r="A445">
        <v>10439</v>
      </c>
      <c r="B445" t="s">
        <v>0</v>
      </c>
      <c r="C445">
        <v>47</v>
      </c>
      <c r="D445">
        <f>_xlfn.XLOOKUP(CleanTable6[[#This Row],[Age]],$D$4:$D$7,$C$4:$C$7,,-1)</f>
        <v>2</v>
      </c>
      <c r="E445" s="3">
        <v>27.45274310406268</v>
      </c>
      <c r="F445" s="66">
        <f>_xlfn.XLOOKUP(CleanTable6[[#This Row],[BMI]],$F$4:$F$7,$C$4:$C$7,,-1)</f>
        <v>1</v>
      </c>
      <c r="G445" t="s">
        <v>6</v>
      </c>
      <c r="H445" s="2">
        <v>26236.579999999998</v>
      </c>
      <c r="I445">
        <v>1</v>
      </c>
      <c r="J445" t="s">
        <v>5</v>
      </c>
      <c r="K445" s="1"/>
    </row>
    <row r="446" spans="1:11" x14ac:dyDescent="0.2">
      <c r="A446">
        <v>10440</v>
      </c>
      <c r="B446" t="s">
        <v>1</v>
      </c>
      <c r="C446">
        <v>40</v>
      </c>
      <c r="D446">
        <f>_xlfn.XLOOKUP(CleanTable6[[#This Row],[Age]],$D$4:$D$7,$C$4:$C$7,,-1)</f>
        <v>2</v>
      </c>
      <c r="E446" s="3">
        <v>26.702449458756693</v>
      </c>
      <c r="F446" s="66">
        <f>_xlfn.XLOOKUP(CleanTable6[[#This Row],[BMI]],$F$4:$F$7,$C$4:$C$7,,-1)</f>
        <v>1</v>
      </c>
      <c r="G446" t="s">
        <v>7</v>
      </c>
      <c r="H446" s="2">
        <v>17179.53</v>
      </c>
      <c r="I446">
        <v>1</v>
      </c>
      <c r="J446" t="s">
        <v>4</v>
      </c>
      <c r="K446" s="1"/>
    </row>
    <row r="447" spans="1:11" x14ac:dyDescent="0.2">
      <c r="A447">
        <v>10441</v>
      </c>
      <c r="B447" t="s">
        <v>3</v>
      </c>
      <c r="C447">
        <v>54</v>
      </c>
      <c r="D447">
        <f>_xlfn.XLOOKUP(CleanTable6[[#This Row],[Age]],$D$4:$D$7,$C$4:$C$7,,-1)</f>
        <v>3</v>
      </c>
      <c r="E447" s="3">
        <v>26.982517861817797</v>
      </c>
      <c r="F447" s="66">
        <f>_xlfn.XLOOKUP(CleanTable6[[#This Row],[BMI]],$F$4:$F$7,$C$4:$C$7,,-1)</f>
        <v>1</v>
      </c>
      <c r="G447" t="s">
        <v>6</v>
      </c>
      <c r="H447" s="2">
        <v>11512.41</v>
      </c>
      <c r="I447">
        <v>1</v>
      </c>
      <c r="J447" t="s">
        <v>5</v>
      </c>
      <c r="K447" s="1"/>
    </row>
    <row r="448" spans="1:11" x14ac:dyDescent="0.2">
      <c r="A448">
        <v>10442</v>
      </c>
      <c r="B448" t="s">
        <v>0</v>
      </c>
      <c r="C448">
        <v>19</v>
      </c>
      <c r="D448">
        <f>_xlfn.XLOOKUP(CleanTable6[[#This Row],[Age]],$D$4:$D$7,$C$4:$C$7,,-1)</f>
        <v>0</v>
      </c>
      <c r="E448" s="3">
        <v>33.36755263369475</v>
      </c>
      <c r="F448" s="66">
        <f>_xlfn.XLOOKUP(CleanTable6[[#This Row],[BMI]],$F$4:$F$7,$C$4:$C$7,,-1)</f>
        <v>2</v>
      </c>
      <c r="G448" t="s">
        <v>6</v>
      </c>
      <c r="H448" s="2">
        <v>36397.58</v>
      </c>
      <c r="I448">
        <v>2</v>
      </c>
      <c r="J448" t="s">
        <v>4</v>
      </c>
      <c r="K448" s="1"/>
    </row>
    <row r="449" spans="1:11" x14ac:dyDescent="0.2">
      <c r="A449">
        <v>10443</v>
      </c>
      <c r="B449" t="s">
        <v>0</v>
      </c>
      <c r="C449">
        <v>26</v>
      </c>
      <c r="D449">
        <f>_xlfn.XLOOKUP(CleanTable6[[#This Row],[Age]],$D$4:$D$7,$C$4:$C$7,,-1)</f>
        <v>0</v>
      </c>
      <c r="E449" s="3">
        <v>20.688798512628747</v>
      </c>
      <c r="F449" s="66">
        <f>_xlfn.XLOOKUP(CleanTable6[[#This Row],[BMI]],$F$4:$F$7,$C$4:$C$7,,-1)</f>
        <v>0</v>
      </c>
      <c r="G449" t="s">
        <v>6</v>
      </c>
      <c r="H449" s="2">
        <v>3410.3300000000004</v>
      </c>
      <c r="I449">
        <v>1</v>
      </c>
      <c r="J449" t="s">
        <v>5</v>
      </c>
      <c r="K449" s="1"/>
    </row>
    <row r="450" spans="1:11" x14ac:dyDescent="0.2">
      <c r="A450">
        <v>10444</v>
      </c>
      <c r="B450" t="s">
        <v>2</v>
      </c>
      <c r="C450">
        <v>42</v>
      </c>
      <c r="D450">
        <f>_xlfn.XLOOKUP(CleanTable6[[#This Row],[Age]],$D$4:$D$7,$C$4:$C$7,,-1)</f>
        <v>2</v>
      </c>
      <c r="E450" s="3">
        <v>37.072382109714283</v>
      </c>
      <c r="F450" s="66">
        <f>_xlfn.XLOOKUP(CleanTable6[[#This Row],[BMI]],$F$4:$F$7,$C$4:$C$7,,-1)</f>
        <v>3</v>
      </c>
      <c r="G450" t="s">
        <v>7</v>
      </c>
      <c r="H450" s="2">
        <v>32787.46</v>
      </c>
      <c r="I450">
        <v>3</v>
      </c>
      <c r="J450" t="s">
        <v>4</v>
      </c>
      <c r="K450" s="1"/>
    </row>
    <row r="451" spans="1:11" x14ac:dyDescent="0.2">
      <c r="A451">
        <v>10445</v>
      </c>
      <c r="B451" t="s">
        <v>2</v>
      </c>
      <c r="C451">
        <v>28</v>
      </c>
      <c r="D451">
        <f>_xlfn.XLOOKUP(CleanTable6[[#This Row],[Age]],$D$4:$D$7,$C$4:$C$7,,-1)</f>
        <v>1</v>
      </c>
      <c r="E451" s="3">
        <v>23.587366607681787</v>
      </c>
      <c r="F451" s="66">
        <f>_xlfn.XLOOKUP(CleanTable6[[#This Row],[BMI]],$F$4:$F$7,$C$4:$C$7,,-1)</f>
        <v>0</v>
      </c>
      <c r="G451" t="s">
        <v>7</v>
      </c>
      <c r="H451" s="2">
        <v>3062.51</v>
      </c>
      <c r="I451">
        <v>0</v>
      </c>
      <c r="J451" t="s">
        <v>5</v>
      </c>
      <c r="K451" s="1"/>
    </row>
    <row r="452" spans="1:11" x14ac:dyDescent="0.2">
      <c r="A452">
        <v>10446</v>
      </c>
      <c r="B452" t="s">
        <v>3</v>
      </c>
      <c r="C452">
        <v>60</v>
      </c>
      <c r="D452">
        <f>_xlfn.XLOOKUP(CleanTable6[[#This Row],[Age]],$D$4:$D$7,$C$4:$C$7,,-1)</f>
        <v>3</v>
      </c>
      <c r="E452" s="3">
        <v>20.225228063978616</v>
      </c>
      <c r="F452" s="66">
        <f>_xlfn.XLOOKUP(CleanTable6[[#This Row],[BMI]],$F$4:$F$7,$C$4:$C$7,,-1)</f>
        <v>0</v>
      </c>
      <c r="G452" t="s">
        <v>7</v>
      </c>
      <c r="H452" s="2">
        <v>12731</v>
      </c>
      <c r="I452">
        <v>0</v>
      </c>
      <c r="J452" t="s">
        <v>5</v>
      </c>
      <c r="K452" s="1"/>
    </row>
    <row r="453" spans="1:11" x14ac:dyDescent="0.2">
      <c r="A453">
        <v>10447</v>
      </c>
      <c r="B453" t="s">
        <v>1</v>
      </c>
      <c r="C453">
        <v>20</v>
      </c>
      <c r="D453">
        <f>_xlfn.XLOOKUP(CleanTable6[[#This Row],[Age]],$D$4:$D$7,$C$4:$C$7,,-1)</f>
        <v>0</v>
      </c>
      <c r="E453" s="3">
        <v>30.779391485084091</v>
      </c>
      <c r="F453" s="66">
        <f>_xlfn.XLOOKUP(CleanTable6[[#This Row],[BMI]],$F$4:$F$7,$C$4:$C$7,,-1)</f>
        <v>2</v>
      </c>
      <c r="G453" t="s">
        <v>6</v>
      </c>
      <c r="H453" s="2">
        <v>26125.679999999997</v>
      </c>
      <c r="I453">
        <v>0</v>
      </c>
      <c r="J453" t="s">
        <v>4</v>
      </c>
      <c r="K453" s="1"/>
    </row>
    <row r="454" spans="1:11" x14ac:dyDescent="0.2">
      <c r="A454">
        <v>10448</v>
      </c>
      <c r="B454" t="s">
        <v>3</v>
      </c>
      <c r="C454">
        <v>56</v>
      </c>
      <c r="D454">
        <f>_xlfn.XLOOKUP(CleanTable6[[#This Row],[Age]],$D$4:$D$7,$C$4:$C$7,,-1)</f>
        <v>3</v>
      </c>
      <c r="E454" s="3">
        <v>31.338553568625265</v>
      </c>
      <c r="F454" s="66">
        <f>_xlfn.XLOOKUP(CleanTable6[[#This Row],[BMI]],$F$4:$F$7,$C$4:$C$7,,-1)</f>
        <v>2</v>
      </c>
      <c r="G454" t="s">
        <v>7</v>
      </c>
      <c r="H454" s="2">
        <v>11165.42</v>
      </c>
      <c r="I454">
        <v>0</v>
      </c>
      <c r="J454" t="s">
        <v>5</v>
      </c>
      <c r="K454" s="1"/>
    </row>
    <row r="455" spans="1:11" x14ac:dyDescent="0.2">
      <c r="A455">
        <v>10449</v>
      </c>
      <c r="B455" t="s">
        <v>3</v>
      </c>
      <c r="C455">
        <v>39</v>
      </c>
      <c r="D455">
        <f>_xlfn.XLOOKUP(CleanTable6[[#This Row],[Age]],$D$4:$D$7,$C$4:$C$7,,-1)</f>
        <v>2</v>
      </c>
      <c r="E455" s="3">
        <v>27.372654405321097</v>
      </c>
      <c r="F455" s="66">
        <f>_xlfn.XLOOKUP(CleanTable6[[#This Row],[BMI]],$F$4:$F$7,$C$4:$C$7,,-1)</f>
        <v>1</v>
      </c>
      <c r="G455" t="s">
        <v>6</v>
      </c>
      <c r="H455" s="2">
        <v>21659.94</v>
      </c>
      <c r="I455">
        <v>3</v>
      </c>
      <c r="J455" t="s">
        <v>4</v>
      </c>
      <c r="K455" s="1"/>
    </row>
    <row r="456" spans="1:11" x14ac:dyDescent="0.2">
      <c r="A456">
        <v>10450</v>
      </c>
      <c r="B456" t="s">
        <v>0</v>
      </c>
      <c r="C456">
        <v>19</v>
      </c>
      <c r="D456">
        <f>_xlfn.XLOOKUP(CleanTable6[[#This Row],[Age]],$D$4:$D$7,$C$4:$C$7,,-1)</f>
        <v>0</v>
      </c>
      <c r="E456" s="3">
        <v>34.402051846412959</v>
      </c>
      <c r="F456" s="66">
        <f>_xlfn.XLOOKUP(CleanTable6[[#This Row],[BMI]],$F$4:$F$7,$C$4:$C$7,,-1)</f>
        <v>2</v>
      </c>
      <c r="G456" t="s">
        <v>7</v>
      </c>
      <c r="H456" s="2">
        <v>34828.660000000003</v>
      </c>
      <c r="I456">
        <v>0</v>
      </c>
      <c r="J456" t="s">
        <v>4</v>
      </c>
      <c r="K456" s="1"/>
    </row>
    <row r="457" spans="1:11" x14ac:dyDescent="0.2">
      <c r="A457">
        <v>10451</v>
      </c>
      <c r="B457" t="s">
        <v>3</v>
      </c>
      <c r="C457">
        <v>28</v>
      </c>
      <c r="D457">
        <f>_xlfn.XLOOKUP(CleanTable6[[#This Row],[Age]],$D$4:$D$7,$C$4:$C$7,,-1)</f>
        <v>1</v>
      </c>
      <c r="E457" s="3">
        <v>25.068488408166953</v>
      </c>
      <c r="F457" s="66">
        <f>_xlfn.XLOOKUP(CleanTable6[[#This Row],[BMI]],$F$4:$F$7,$C$4:$C$7,,-1)</f>
        <v>0</v>
      </c>
      <c r="G457" t="s">
        <v>7</v>
      </c>
      <c r="H457" s="2">
        <v>4428.8900000000003</v>
      </c>
      <c r="I457">
        <v>2</v>
      </c>
      <c r="J457" t="s">
        <v>5</v>
      </c>
      <c r="K457" s="1"/>
    </row>
    <row r="458" spans="1:11" x14ac:dyDescent="0.2">
      <c r="A458">
        <v>10452</v>
      </c>
      <c r="B458" t="s">
        <v>1</v>
      </c>
      <c r="C458">
        <v>30</v>
      </c>
      <c r="D458">
        <f>_xlfn.XLOOKUP(CleanTable6[[#This Row],[Age]],$D$4:$D$7,$C$4:$C$7,,-1)</f>
        <v>1</v>
      </c>
      <c r="E458" s="3">
        <v>40.460651669931387</v>
      </c>
      <c r="F458" s="66">
        <f>_xlfn.XLOOKUP(CleanTable6[[#This Row],[BMI]],$F$4:$F$7,$C$4:$C$7,,-1)</f>
        <v>3</v>
      </c>
      <c r="G458" t="s">
        <v>7</v>
      </c>
      <c r="H458" s="2">
        <v>4266.17</v>
      </c>
      <c r="I458">
        <v>2</v>
      </c>
      <c r="J458" t="s">
        <v>5</v>
      </c>
      <c r="K458" s="1"/>
    </row>
    <row r="459" spans="1:11" x14ac:dyDescent="0.2">
      <c r="A459">
        <v>10453</v>
      </c>
      <c r="B459" t="s">
        <v>2</v>
      </c>
      <c r="C459">
        <v>49</v>
      </c>
      <c r="D459">
        <f>_xlfn.XLOOKUP(CleanTable6[[#This Row],[Age]],$D$4:$D$7,$C$4:$C$7,,-1)</f>
        <v>2</v>
      </c>
      <c r="E459" s="3">
        <v>41.911870681123254</v>
      </c>
      <c r="F459" s="66">
        <f>_xlfn.XLOOKUP(CleanTable6[[#This Row],[BMI]],$F$4:$F$7,$C$4:$C$7,,-1)</f>
        <v>3</v>
      </c>
      <c r="G459" t="s">
        <v>6</v>
      </c>
      <c r="H459" s="2">
        <v>8988.16</v>
      </c>
      <c r="I459">
        <v>0</v>
      </c>
      <c r="J459" t="s">
        <v>5</v>
      </c>
      <c r="K459" s="1"/>
    </row>
    <row r="460" spans="1:11" x14ac:dyDescent="0.2">
      <c r="A460">
        <v>10454</v>
      </c>
      <c r="B460" t="s">
        <v>2</v>
      </c>
      <c r="C460">
        <v>54</v>
      </c>
      <c r="D460">
        <f>_xlfn.XLOOKUP(CleanTable6[[#This Row],[Age]],$D$4:$D$7,$C$4:$C$7,,-1)</f>
        <v>3</v>
      </c>
      <c r="E460" s="3">
        <v>23.974877900642763</v>
      </c>
      <c r="F460" s="66">
        <f>_xlfn.XLOOKUP(CleanTable6[[#This Row],[BMI]],$F$4:$F$7,$C$4:$C$7,,-1)</f>
        <v>0</v>
      </c>
      <c r="G460" t="s">
        <v>6</v>
      </c>
      <c r="H460" s="2">
        <v>12475.36</v>
      </c>
      <c r="I460">
        <v>3</v>
      </c>
      <c r="J460" t="s">
        <v>5</v>
      </c>
      <c r="K460" s="1"/>
    </row>
    <row r="461" spans="1:11" x14ac:dyDescent="0.2">
      <c r="A461">
        <v>10455</v>
      </c>
      <c r="B461" t="s">
        <v>3</v>
      </c>
      <c r="C461">
        <v>63</v>
      </c>
      <c r="D461">
        <f>_xlfn.XLOOKUP(CleanTable6[[#This Row],[Age]],$D$4:$D$7,$C$4:$C$7,,-1)</f>
        <v>3</v>
      </c>
      <c r="E461" s="3">
        <v>32.654645272691134</v>
      </c>
      <c r="F461" s="66">
        <f>_xlfn.XLOOKUP(CleanTable6[[#This Row],[BMI]],$F$4:$F$7,$C$4:$C$7,,-1)</f>
        <v>2</v>
      </c>
      <c r="G461" t="s">
        <v>7</v>
      </c>
      <c r="H461" s="2">
        <v>13981.86</v>
      </c>
      <c r="I461">
        <v>0</v>
      </c>
      <c r="J461" t="s">
        <v>5</v>
      </c>
      <c r="K461" s="1"/>
    </row>
    <row r="462" spans="1:11" x14ac:dyDescent="0.2">
      <c r="A462">
        <v>10456</v>
      </c>
      <c r="B462" t="s">
        <v>1</v>
      </c>
      <c r="C462">
        <v>18</v>
      </c>
      <c r="D462">
        <f>_xlfn.XLOOKUP(CleanTable6[[#This Row],[Age]],$D$4:$D$7,$C$4:$C$7,,-1)</f>
        <v>0</v>
      </c>
      <c r="E462" s="3">
        <v>28.928379324964489</v>
      </c>
      <c r="F462" s="66">
        <f>_xlfn.XLOOKUP(CleanTable6[[#This Row],[BMI]],$F$4:$F$7,$C$4:$C$7,,-1)</f>
        <v>1</v>
      </c>
      <c r="G462" t="s">
        <v>7</v>
      </c>
      <c r="H462" s="2">
        <v>36307.800000000003</v>
      </c>
      <c r="I462">
        <v>0</v>
      </c>
      <c r="J462" t="s">
        <v>4</v>
      </c>
      <c r="K462" s="1"/>
    </row>
    <row r="463" spans="1:11" x14ac:dyDescent="0.2">
      <c r="A463">
        <v>10457</v>
      </c>
      <c r="B463" t="s">
        <v>2</v>
      </c>
      <c r="C463">
        <v>48</v>
      </c>
      <c r="D463">
        <f>_xlfn.XLOOKUP(CleanTable6[[#This Row],[Age]],$D$4:$D$7,$C$4:$C$7,,-1)</f>
        <v>2</v>
      </c>
      <c r="E463" s="3">
        <v>34.808497560280351</v>
      </c>
      <c r="F463" s="66">
        <f>_xlfn.XLOOKUP(CleanTable6[[#This Row],[BMI]],$F$4:$F$7,$C$4:$C$7,,-1)</f>
        <v>3</v>
      </c>
      <c r="G463" t="s">
        <v>6</v>
      </c>
      <c r="H463" s="2">
        <v>11033.67</v>
      </c>
      <c r="I463">
        <v>4</v>
      </c>
      <c r="J463" t="s">
        <v>5</v>
      </c>
      <c r="K463" s="1"/>
    </row>
    <row r="464" spans="1:11" x14ac:dyDescent="0.2">
      <c r="A464">
        <v>10458</v>
      </c>
      <c r="B464" t="s">
        <v>1</v>
      </c>
      <c r="C464">
        <v>18</v>
      </c>
      <c r="D464">
        <f>_xlfn.XLOOKUP(CleanTable6[[#This Row],[Age]],$D$4:$D$7,$C$4:$C$7,,-1)</f>
        <v>0</v>
      </c>
      <c r="E464" s="3">
        <v>34.2083737529261</v>
      </c>
      <c r="F464" s="66">
        <f>_xlfn.XLOOKUP(CleanTable6[[#This Row],[BMI]],$F$4:$F$7,$C$4:$C$7,,-1)</f>
        <v>2</v>
      </c>
      <c r="G464" t="s">
        <v>6</v>
      </c>
      <c r="H464" s="2">
        <v>38792.69</v>
      </c>
      <c r="I464">
        <v>0</v>
      </c>
      <c r="J464" t="s">
        <v>4</v>
      </c>
      <c r="K464" s="1"/>
    </row>
    <row r="465" spans="1:11" x14ac:dyDescent="0.2">
      <c r="A465">
        <v>10459</v>
      </c>
      <c r="B465" t="s">
        <v>2</v>
      </c>
      <c r="C465">
        <v>40</v>
      </c>
      <c r="D465">
        <f>_xlfn.XLOOKUP(CleanTable6[[#This Row],[Age]],$D$4:$D$7,$C$4:$C$7,,-1)</f>
        <v>2</v>
      </c>
      <c r="E465" s="3">
        <v>23.383391830945364</v>
      </c>
      <c r="F465" s="66">
        <f>_xlfn.XLOOKUP(CleanTable6[[#This Row],[BMI]],$F$4:$F$7,$C$4:$C$7,,-1)</f>
        <v>0</v>
      </c>
      <c r="G465" t="s">
        <v>7</v>
      </c>
      <c r="H465" s="2">
        <v>8162.72</v>
      </c>
      <c r="I465">
        <v>4</v>
      </c>
      <c r="J465" t="s">
        <v>5</v>
      </c>
      <c r="K465" s="1"/>
    </row>
    <row r="466" spans="1:11" x14ac:dyDescent="0.2">
      <c r="A466">
        <v>10460</v>
      </c>
      <c r="B466" t="s">
        <v>0</v>
      </c>
      <c r="C466">
        <v>33</v>
      </c>
      <c r="D466">
        <f>_xlfn.XLOOKUP(CleanTable6[[#This Row],[Age]],$D$4:$D$7,$C$4:$C$7,,-1)</f>
        <v>1</v>
      </c>
      <c r="E466" s="3">
        <v>33.317394191929985</v>
      </c>
      <c r="F466" s="66">
        <f>_xlfn.XLOOKUP(CleanTable6[[#This Row],[BMI]],$F$4:$F$7,$C$4:$C$7,,-1)</f>
        <v>2</v>
      </c>
      <c r="G466" t="s">
        <v>6</v>
      </c>
      <c r="H466" s="2">
        <v>5375.04</v>
      </c>
      <c r="I466">
        <v>2</v>
      </c>
      <c r="J466" t="s">
        <v>5</v>
      </c>
      <c r="K466" s="1"/>
    </row>
    <row r="467" spans="1:11" x14ac:dyDescent="0.2">
      <c r="A467">
        <v>10461</v>
      </c>
      <c r="B467" t="s">
        <v>3</v>
      </c>
      <c r="C467">
        <v>44</v>
      </c>
      <c r="D467">
        <f>_xlfn.XLOOKUP(CleanTable6[[#This Row],[Age]],$D$4:$D$7,$C$4:$C$7,,-1)</f>
        <v>2</v>
      </c>
      <c r="E467" s="3">
        <v>21.088711726059572</v>
      </c>
      <c r="F467" s="66">
        <f>_xlfn.XLOOKUP(CleanTable6[[#This Row],[BMI]],$F$4:$F$7,$C$4:$C$7,,-1)</f>
        <v>0</v>
      </c>
      <c r="G467" t="s">
        <v>7</v>
      </c>
      <c r="H467" s="2">
        <v>32108.67</v>
      </c>
      <c r="I467">
        <v>2</v>
      </c>
      <c r="J467" t="s">
        <v>5</v>
      </c>
      <c r="K467" s="1"/>
    </row>
    <row r="468" spans="1:11" x14ac:dyDescent="0.2">
      <c r="A468">
        <v>10462</v>
      </c>
      <c r="B468" t="s">
        <v>1</v>
      </c>
      <c r="C468">
        <v>24</v>
      </c>
      <c r="D468">
        <f>_xlfn.XLOOKUP(CleanTable6[[#This Row],[Age]],$D$4:$D$7,$C$4:$C$7,,-1)</f>
        <v>0</v>
      </c>
      <c r="E468" s="3">
        <v>32.097968569477089</v>
      </c>
      <c r="F468" s="66">
        <f>_xlfn.XLOOKUP(CleanTable6[[#This Row],[BMI]],$F$4:$F$7,$C$4:$C$7,,-1)</f>
        <v>2</v>
      </c>
      <c r="G468" t="s">
        <v>6</v>
      </c>
      <c r="H468" s="2">
        <v>2480.98</v>
      </c>
      <c r="I468">
        <v>0</v>
      </c>
      <c r="J468" t="s">
        <v>5</v>
      </c>
      <c r="K468" s="1"/>
    </row>
    <row r="469" spans="1:11" x14ac:dyDescent="0.2">
      <c r="A469">
        <v>10463</v>
      </c>
      <c r="B469" t="s">
        <v>3</v>
      </c>
      <c r="C469">
        <v>53</v>
      </c>
      <c r="D469">
        <f>_xlfn.XLOOKUP(CleanTable6[[#This Row],[Age]],$D$4:$D$7,$C$4:$C$7,,-1)</f>
        <v>3</v>
      </c>
      <c r="E469" s="3">
        <v>27.839124520206767</v>
      </c>
      <c r="F469" s="66">
        <f>_xlfn.XLOOKUP(CleanTable6[[#This Row],[BMI]],$F$4:$F$7,$C$4:$C$7,,-1)</f>
        <v>1</v>
      </c>
      <c r="G469" t="s">
        <v>6</v>
      </c>
      <c r="H469" s="2">
        <v>11729.68</v>
      </c>
      <c r="I469">
        <v>2</v>
      </c>
      <c r="J469" t="s">
        <v>5</v>
      </c>
      <c r="K469" s="1"/>
    </row>
    <row r="470" spans="1:11" x14ac:dyDescent="0.2">
      <c r="A470">
        <v>10464</v>
      </c>
      <c r="B470" t="s">
        <v>0</v>
      </c>
      <c r="C470">
        <v>44</v>
      </c>
      <c r="D470">
        <f>_xlfn.XLOOKUP(CleanTable6[[#This Row],[Age]],$D$4:$D$7,$C$4:$C$7,,-1)</f>
        <v>2</v>
      </c>
      <c r="E470" s="3">
        <v>31.333321300711575</v>
      </c>
      <c r="F470" s="66">
        <f>_xlfn.XLOOKUP(CleanTable6[[#This Row],[BMI]],$F$4:$F$7,$C$4:$C$7,,-1)</f>
        <v>2</v>
      </c>
      <c r="G470" t="s">
        <v>6</v>
      </c>
      <c r="H470" s="2">
        <v>7627</v>
      </c>
      <c r="I470">
        <v>1</v>
      </c>
      <c r="J470" t="s">
        <v>5</v>
      </c>
      <c r="K470" s="1"/>
    </row>
    <row r="471" spans="1:11" x14ac:dyDescent="0.2">
      <c r="A471">
        <v>10465</v>
      </c>
      <c r="B471" t="s">
        <v>1</v>
      </c>
      <c r="C471">
        <v>28</v>
      </c>
      <c r="D471">
        <f>_xlfn.XLOOKUP(CleanTable6[[#This Row],[Age]],$D$4:$D$7,$C$4:$C$7,,-1)</f>
        <v>1</v>
      </c>
      <c r="E471" s="3">
        <v>32.199458364197518</v>
      </c>
      <c r="F471" s="66">
        <f>_xlfn.XLOOKUP(CleanTable6[[#This Row],[BMI]],$F$4:$F$7,$C$4:$C$7,,-1)</f>
        <v>2</v>
      </c>
      <c r="G471" t="s">
        <v>6</v>
      </c>
      <c r="H471" s="2">
        <v>3171.6200000000003</v>
      </c>
      <c r="I471">
        <v>0</v>
      </c>
      <c r="J471" t="s">
        <v>5</v>
      </c>
      <c r="K471" s="1"/>
    </row>
    <row r="472" spans="1:11" x14ac:dyDescent="0.2">
      <c r="A472">
        <v>10466</v>
      </c>
      <c r="B472" t="s">
        <v>0</v>
      </c>
      <c r="C472">
        <v>47</v>
      </c>
      <c r="D472">
        <f>_xlfn.XLOOKUP(CleanTable6[[#This Row],[Age]],$D$4:$D$7,$C$4:$C$7,,-1)</f>
        <v>2</v>
      </c>
      <c r="E472" s="3">
        <v>37.289513072380117</v>
      </c>
      <c r="F472" s="66">
        <f>_xlfn.XLOOKUP(CleanTable6[[#This Row],[BMI]],$F$4:$F$7,$C$4:$C$7,,-1)</f>
        <v>3</v>
      </c>
      <c r="G472" t="s">
        <v>6</v>
      </c>
      <c r="H472" s="2">
        <v>8556.91</v>
      </c>
      <c r="I472">
        <v>1</v>
      </c>
      <c r="J472" t="s">
        <v>5</v>
      </c>
      <c r="K472" s="1"/>
    </row>
    <row r="473" spans="1:11" x14ac:dyDescent="0.2">
      <c r="A473">
        <v>10467</v>
      </c>
      <c r="B473" t="s">
        <v>3</v>
      </c>
      <c r="C473">
        <v>42</v>
      </c>
      <c r="D473">
        <f>_xlfn.XLOOKUP(CleanTable6[[#This Row],[Age]],$D$4:$D$7,$C$4:$C$7,,-1)</f>
        <v>2</v>
      </c>
      <c r="E473" s="3">
        <v>26.804030767091671</v>
      </c>
      <c r="F473" s="66">
        <f>_xlfn.XLOOKUP(CleanTable6[[#This Row],[BMI]],$F$4:$F$7,$C$4:$C$7,,-1)</f>
        <v>1</v>
      </c>
      <c r="G473" t="s">
        <v>6</v>
      </c>
      <c r="H473" s="2">
        <v>19964.75</v>
      </c>
      <c r="I473">
        <v>0</v>
      </c>
      <c r="J473" t="s">
        <v>4</v>
      </c>
      <c r="K473" s="1"/>
    </row>
    <row r="474" spans="1:11" x14ac:dyDescent="0.2">
      <c r="A474">
        <v>10468</v>
      </c>
      <c r="B474" t="s">
        <v>1</v>
      </c>
      <c r="C474">
        <v>42</v>
      </c>
      <c r="D474">
        <f>_xlfn.XLOOKUP(CleanTable6[[#This Row],[Age]],$D$4:$D$7,$C$4:$C$7,,-1)</f>
        <v>2</v>
      </c>
      <c r="E474" s="3">
        <v>30.495344158515195</v>
      </c>
      <c r="F474" s="66">
        <f>_xlfn.XLOOKUP(CleanTable6[[#This Row],[BMI]],$F$4:$F$7,$C$4:$C$7,,-1)</f>
        <v>2</v>
      </c>
      <c r="G474" t="s">
        <v>6</v>
      </c>
      <c r="H474" s="2">
        <v>7640.31</v>
      </c>
      <c r="I474">
        <v>2</v>
      </c>
      <c r="J474" t="s">
        <v>5</v>
      </c>
      <c r="K474" s="1"/>
    </row>
    <row r="475" spans="1:11" x14ac:dyDescent="0.2">
      <c r="A475">
        <v>10469</v>
      </c>
      <c r="B475" t="s">
        <v>1</v>
      </c>
      <c r="C475">
        <v>33</v>
      </c>
      <c r="D475">
        <f>_xlfn.XLOOKUP(CleanTable6[[#This Row],[Age]],$D$4:$D$7,$C$4:$C$7,,-1)</f>
        <v>1</v>
      </c>
      <c r="E475" s="3">
        <v>26.886741038056833</v>
      </c>
      <c r="F475" s="66">
        <f>_xlfn.XLOOKUP(CleanTable6[[#This Row],[BMI]],$F$4:$F$7,$C$4:$C$7,,-1)</f>
        <v>1</v>
      </c>
      <c r="G475" t="s">
        <v>6</v>
      </c>
      <c r="H475" s="2">
        <v>4779.6100000000006</v>
      </c>
      <c r="I475">
        <v>1</v>
      </c>
      <c r="J475" t="s">
        <v>5</v>
      </c>
      <c r="K475" s="1"/>
    </row>
    <row r="476" spans="1:11" x14ac:dyDescent="0.2">
      <c r="A476">
        <v>10470</v>
      </c>
      <c r="B476" t="s">
        <v>0</v>
      </c>
      <c r="C476">
        <v>19</v>
      </c>
      <c r="D476">
        <f>_xlfn.XLOOKUP(CleanTable6[[#This Row],[Age]],$D$4:$D$7,$C$4:$C$7,,-1)</f>
        <v>0</v>
      </c>
      <c r="E476" s="3">
        <v>27.81235935076889</v>
      </c>
      <c r="F476" s="66">
        <f>_xlfn.XLOOKUP(CleanTable6[[#This Row],[BMI]],$F$4:$F$7,$C$4:$C$7,,-1)</f>
        <v>1</v>
      </c>
      <c r="G476" t="s">
        <v>7</v>
      </c>
      <c r="H476" s="2">
        <v>1837.24</v>
      </c>
      <c r="I476">
        <v>1</v>
      </c>
      <c r="J476" t="s">
        <v>5</v>
      </c>
      <c r="K476" s="1"/>
    </row>
    <row r="477" spans="1:11" x14ac:dyDescent="0.2">
      <c r="A477">
        <v>10471</v>
      </c>
      <c r="B477" t="s">
        <v>3</v>
      </c>
      <c r="C477">
        <v>51</v>
      </c>
      <c r="D477">
        <f>_xlfn.XLOOKUP(CleanTable6[[#This Row],[Age]],$D$4:$D$7,$C$4:$C$7,,-1)</f>
        <v>3</v>
      </c>
      <c r="E477" s="3">
        <v>32.200487895723093</v>
      </c>
      <c r="F477" s="66">
        <f>_xlfn.XLOOKUP(CleanTable6[[#This Row],[BMI]],$F$4:$F$7,$C$4:$C$7,,-1)</f>
        <v>2</v>
      </c>
      <c r="G477" t="s">
        <v>6</v>
      </c>
      <c r="H477" s="2">
        <v>46255.12</v>
      </c>
      <c r="I477">
        <v>3</v>
      </c>
      <c r="J477" t="s">
        <v>4</v>
      </c>
      <c r="K477" s="1"/>
    </row>
    <row r="478" spans="1:11" x14ac:dyDescent="0.2">
      <c r="A478">
        <v>10472</v>
      </c>
      <c r="B478" t="s">
        <v>3</v>
      </c>
      <c r="C478">
        <v>25</v>
      </c>
      <c r="D478">
        <f>_xlfn.XLOOKUP(CleanTable6[[#This Row],[Age]],$D$4:$D$7,$C$4:$C$7,,-1)</f>
        <v>0</v>
      </c>
      <c r="E478" s="3">
        <v>28.87440371492314</v>
      </c>
      <c r="F478" s="66">
        <f>_xlfn.XLOOKUP(CleanTable6[[#This Row],[BMI]],$F$4:$F$7,$C$4:$C$7,,-1)</f>
        <v>1</v>
      </c>
      <c r="G478" t="s">
        <v>7</v>
      </c>
      <c r="H478" s="2">
        <v>23241.48</v>
      </c>
      <c r="I478">
        <v>2</v>
      </c>
      <c r="J478" t="s">
        <v>5</v>
      </c>
      <c r="K478" s="1"/>
    </row>
    <row r="479" spans="1:11" x14ac:dyDescent="0.2">
      <c r="A479">
        <v>10473</v>
      </c>
      <c r="B479" t="s">
        <v>3</v>
      </c>
      <c r="C479">
        <v>41</v>
      </c>
      <c r="D479">
        <f>_xlfn.XLOOKUP(CleanTable6[[#This Row],[Age]],$D$4:$D$7,$C$4:$C$7,,-1)</f>
        <v>2</v>
      </c>
      <c r="E479" s="3">
        <v>28.293942525886848</v>
      </c>
      <c r="F479" s="66">
        <f>_xlfn.XLOOKUP(CleanTable6[[#This Row],[BMI]],$F$4:$F$7,$C$4:$C$7,,-1)</f>
        <v>1</v>
      </c>
      <c r="G479" t="s">
        <v>6</v>
      </c>
      <c r="H479" s="2">
        <v>8538.2900000000009</v>
      </c>
      <c r="I479">
        <v>3</v>
      </c>
      <c r="J479" t="s">
        <v>5</v>
      </c>
      <c r="K479" s="1"/>
    </row>
    <row r="480" spans="1:11" x14ac:dyDescent="0.2">
      <c r="A480">
        <v>10474</v>
      </c>
      <c r="B480" t="s">
        <v>3</v>
      </c>
      <c r="C480">
        <v>49</v>
      </c>
      <c r="D480">
        <f>_xlfn.XLOOKUP(CleanTable6[[#This Row],[Age]],$D$4:$D$7,$C$4:$C$7,,-1)</f>
        <v>2</v>
      </c>
      <c r="E480" s="3">
        <v>24.236035650740035</v>
      </c>
      <c r="F480" s="66">
        <f>_xlfn.XLOOKUP(CleanTable6[[#This Row],[BMI]],$F$4:$F$7,$C$4:$C$7,,-1)</f>
        <v>0</v>
      </c>
      <c r="G480" t="s">
        <v>6</v>
      </c>
      <c r="H480" s="2">
        <v>9778.35</v>
      </c>
      <c r="I480">
        <v>1</v>
      </c>
      <c r="J480" t="s">
        <v>5</v>
      </c>
      <c r="K480" s="1"/>
    </row>
    <row r="481" spans="1:11" x14ac:dyDescent="0.2">
      <c r="A481">
        <v>10475</v>
      </c>
      <c r="B481" t="s">
        <v>2</v>
      </c>
      <c r="C481">
        <v>58</v>
      </c>
      <c r="D481">
        <f>_xlfn.XLOOKUP(CleanTable6[[#This Row],[Age]],$D$4:$D$7,$C$4:$C$7,,-1)</f>
        <v>3</v>
      </c>
      <c r="E481" s="3">
        <v>30.214484130531059</v>
      </c>
      <c r="F481" s="66">
        <f>_xlfn.XLOOKUP(CleanTable6[[#This Row],[BMI]],$F$4:$F$7,$C$4:$C$7,,-1)</f>
        <v>1</v>
      </c>
      <c r="G481" t="s">
        <v>7</v>
      </c>
      <c r="H481" s="2">
        <v>11743.94</v>
      </c>
      <c r="I481">
        <v>0</v>
      </c>
      <c r="J481" t="s">
        <v>5</v>
      </c>
      <c r="K481" s="1"/>
    </row>
    <row r="482" spans="1:11" x14ac:dyDescent="0.2">
      <c r="A482">
        <v>10476</v>
      </c>
      <c r="B482" t="s">
        <v>0</v>
      </c>
      <c r="C482">
        <v>45</v>
      </c>
      <c r="D482">
        <f>_xlfn.XLOOKUP(CleanTable6[[#This Row],[Age]],$D$4:$D$7,$C$4:$C$7,,-1)</f>
        <v>2</v>
      </c>
      <c r="E482" s="3">
        <v>33.817361431459531</v>
      </c>
      <c r="F482" s="66">
        <f>_xlfn.XLOOKUP(CleanTable6[[#This Row],[BMI]],$F$4:$F$7,$C$4:$C$7,,-1)</f>
        <v>2</v>
      </c>
      <c r="G482" t="s">
        <v>7</v>
      </c>
      <c r="H482" s="2">
        <v>8027.97</v>
      </c>
      <c r="I482">
        <v>2</v>
      </c>
      <c r="J482" t="s">
        <v>5</v>
      </c>
      <c r="K482" s="1"/>
    </row>
    <row r="483" spans="1:11" x14ac:dyDescent="0.2">
      <c r="A483">
        <v>10477</v>
      </c>
      <c r="B483" t="s">
        <v>1</v>
      </c>
      <c r="C483">
        <v>23</v>
      </c>
      <c r="D483">
        <f>_xlfn.XLOOKUP(CleanTable6[[#This Row],[Age]],$D$4:$D$7,$C$4:$C$7,,-1)</f>
        <v>0</v>
      </c>
      <c r="E483" s="3">
        <v>26.108569609747992</v>
      </c>
      <c r="F483" s="66">
        <f>_xlfn.XLOOKUP(CleanTable6[[#This Row],[BMI]],$F$4:$F$7,$C$4:$C$7,,-1)</f>
        <v>0</v>
      </c>
      <c r="G483" t="s">
        <v>7</v>
      </c>
      <c r="H483" s="2">
        <v>1815.8799999999999</v>
      </c>
      <c r="I483">
        <v>0</v>
      </c>
      <c r="J483" t="s">
        <v>5</v>
      </c>
      <c r="K483" s="1"/>
    </row>
    <row r="484" spans="1:11" x14ac:dyDescent="0.2">
      <c r="A484">
        <v>10478</v>
      </c>
      <c r="B484" t="s">
        <v>0</v>
      </c>
      <c r="C484">
        <v>51</v>
      </c>
      <c r="D484">
        <f>_xlfn.XLOOKUP(CleanTable6[[#This Row],[Age]],$D$4:$D$7,$C$4:$C$7,,-1)</f>
        <v>3</v>
      </c>
      <c r="E484" s="3">
        <v>28.592476714244309</v>
      </c>
      <c r="F484" s="66">
        <f>_xlfn.XLOOKUP(CleanTable6[[#This Row],[BMI]],$F$4:$F$7,$C$4:$C$7,,-1)</f>
        <v>1</v>
      </c>
      <c r="G484" t="s">
        <v>7</v>
      </c>
      <c r="H484" s="2">
        <v>8782.4699999999993</v>
      </c>
      <c r="I484">
        <v>0</v>
      </c>
      <c r="J484" t="s">
        <v>5</v>
      </c>
      <c r="K484" s="1"/>
    </row>
    <row r="485" spans="1:11" x14ac:dyDescent="0.2">
      <c r="A485">
        <v>10479</v>
      </c>
      <c r="B485" t="s">
        <v>0</v>
      </c>
      <c r="C485">
        <v>43</v>
      </c>
      <c r="D485">
        <f>_xlfn.XLOOKUP(CleanTable6[[#This Row],[Age]],$D$4:$D$7,$C$4:$C$7,,-1)</f>
        <v>2</v>
      </c>
      <c r="E485" s="3">
        <v>42.342215660382045</v>
      </c>
      <c r="F485" s="66">
        <f>_xlfn.XLOOKUP(CleanTable6[[#This Row],[BMI]],$F$4:$F$7,$C$4:$C$7,,-1)</f>
        <v>3</v>
      </c>
      <c r="G485" t="s">
        <v>7</v>
      </c>
      <c r="H485" s="2">
        <v>37829.730000000003</v>
      </c>
      <c r="I485">
        <v>0</v>
      </c>
      <c r="J485" t="s">
        <v>4</v>
      </c>
      <c r="K485" s="1"/>
    </row>
    <row r="486" spans="1:11" x14ac:dyDescent="0.2">
      <c r="A486">
        <v>10480</v>
      </c>
      <c r="B486" t="s">
        <v>1</v>
      </c>
      <c r="C486">
        <v>62</v>
      </c>
      <c r="D486">
        <f>_xlfn.XLOOKUP(CleanTable6[[#This Row],[Age]],$D$4:$D$7,$C$4:$C$7,,-1)</f>
        <v>3</v>
      </c>
      <c r="E486" s="3">
        <v>31.417578972023669</v>
      </c>
      <c r="F486" s="66">
        <f>_xlfn.XLOOKUP(CleanTable6[[#This Row],[BMI]],$F$4:$F$7,$C$4:$C$7,,-1)</f>
        <v>2</v>
      </c>
      <c r="G486" t="s">
        <v>6</v>
      </c>
      <c r="H486" s="2">
        <v>13470.81</v>
      </c>
      <c r="I486">
        <v>0</v>
      </c>
      <c r="J486" t="s">
        <v>5</v>
      </c>
      <c r="K486" s="1"/>
    </row>
    <row r="487" spans="1:11" x14ac:dyDescent="0.2">
      <c r="A487">
        <v>10481</v>
      </c>
      <c r="B487" t="s">
        <v>1</v>
      </c>
      <c r="C487">
        <v>36</v>
      </c>
      <c r="D487">
        <f>_xlfn.XLOOKUP(CleanTable6[[#This Row],[Age]],$D$4:$D$7,$C$4:$C$7,,-1)</f>
        <v>1</v>
      </c>
      <c r="E487" s="3">
        <v>23.929701207465506</v>
      </c>
      <c r="F487" s="66">
        <f>_xlfn.XLOOKUP(CleanTable6[[#This Row],[BMI]],$F$4:$F$7,$C$4:$C$7,,-1)</f>
        <v>0</v>
      </c>
      <c r="G487" t="s">
        <v>7</v>
      </c>
      <c r="H487" s="2">
        <v>5584.31</v>
      </c>
      <c r="I487">
        <v>2</v>
      </c>
      <c r="J487" t="s">
        <v>5</v>
      </c>
      <c r="K487" s="1"/>
    </row>
    <row r="488" spans="1:11" x14ac:dyDescent="0.2">
      <c r="A488">
        <v>10482</v>
      </c>
      <c r="B488" t="s">
        <v>0</v>
      </c>
      <c r="C488">
        <v>32</v>
      </c>
      <c r="D488">
        <f>_xlfn.XLOOKUP(CleanTable6[[#This Row],[Age]],$D$4:$D$7,$C$4:$C$7,,-1)</f>
        <v>1</v>
      </c>
      <c r="E488" s="3">
        <v>27.942897008394475</v>
      </c>
      <c r="F488" s="66">
        <f>_xlfn.XLOOKUP(CleanTable6[[#This Row],[BMI]],$F$4:$F$7,$C$4:$C$7,,-1)</f>
        <v>1</v>
      </c>
      <c r="G488" t="s">
        <v>7</v>
      </c>
      <c r="H488" s="2">
        <v>5253.5300000000007</v>
      </c>
      <c r="I488">
        <v>3</v>
      </c>
      <c r="J488" t="s">
        <v>5</v>
      </c>
      <c r="K488" s="1"/>
    </row>
    <row r="489" spans="1:11" x14ac:dyDescent="0.2">
      <c r="A489">
        <v>10483</v>
      </c>
      <c r="B489" t="s">
        <v>0</v>
      </c>
      <c r="C489">
        <v>44</v>
      </c>
      <c r="D489">
        <f>_xlfn.XLOOKUP(CleanTable6[[#This Row],[Age]],$D$4:$D$7,$C$4:$C$7,,-1)</f>
        <v>2</v>
      </c>
      <c r="E489" s="3">
        <v>25.591569517283947</v>
      </c>
      <c r="F489" s="66">
        <f>_xlfn.XLOOKUP(CleanTable6[[#This Row],[BMI]],$F$4:$F$7,$C$4:$C$7,,-1)</f>
        <v>0</v>
      </c>
      <c r="G489" t="s">
        <v>7</v>
      </c>
      <c r="H489" s="2">
        <v>38998.550000000003</v>
      </c>
      <c r="I489">
        <v>2</v>
      </c>
      <c r="J489" t="s">
        <v>4</v>
      </c>
      <c r="K489" s="1"/>
    </row>
    <row r="490" spans="1:11" x14ac:dyDescent="0.2">
      <c r="A490">
        <v>10484</v>
      </c>
      <c r="B490" t="s">
        <v>2</v>
      </c>
      <c r="C490">
        <v>58</v>
      </c>
      <c r="D490">
        <f>_xlfn.XLOOKUP(CleanTable6[[#This Row],[Age]],$D$4:$D$7,$C$4:$C$7,,-1)</f>
        <v>3</v>
      </c>
      <c r="E490" s="3">
        <v>37.584082879293739</v>
      </c>
      <c r="F490" s="66">
        <f>_xlfn.XLOOKUP(CleanTable6[[#This Row],[BMI]],$F$4:$F$7,$C$4:$C$7,,-1)</f>
        <v>3</v>
      </c>
      <c r="G490" t="s">
        <v>6</v>
      </c>
      <c r="H490" s="2">
        <v>12224.36</v>
      </c>
      <c r="I490">
        <v>0</v>
      </c>
      <c r="J490" t="s">
        <v>5</v>
      </c>
      <c r="K490" s="1"/>
    </row>
    <row r="491" spans="1:11" x14ac:dyDescent="0.2">
      <c r="A491">
        <v>10485</v>
      </c>
      <c r="B491" t="s">
        <v>0</v>
      </c>
      <c r="C491">
        <v>61</v>
      </c>
      <c r="D491">
        <f>_xlfn.XLOOKUP(CleanTable6[[#This Row],[Age]],$D$4:$D$7,$C$4:$C$7,,-1)</f>
        <v>3</v>
      </c>
      <c r="E491" s="3">
        <v>32.763858901345678</v>
      </c>
      <c r="F491" s="66">
        <f>_xlfn.XLOOKUP(CleanTable6[[#This Row],[BMI]],$F$4:$F$7,$C$4:$C$7,,-1)</f>
        <v>2</v>
      </c>
      <c r="G491" t="s">
        <v>6</v>
      </c>
      <c r="H491" s="2">
        <v>13041.93</v>
      </c>
      <c r="I491">
        <v>0</v>
      </c>
      <c r="J491" t="s">
        <v>5</v>
      </c>
      <c r="K491" s="1"/>
    </row>
    <row r="492" spans="1:11" x14ac:dyDescent="0.2">
      <c r="A492">
        <v>10486</v>
      </c>
      <c r="B492" t="s">
        <v>1</v>
      </c>
      <c r="C492">
        <v>37</v>
      </c>
      <c r="D492">
        <f>_xlfn.XLOOKUP(CleanTable6[[#This Row],[Age]],$D$4:$D$7,$C$4:$C$7,,-1)</f>
        <v>1</v>
      </c>
      <c r="E492" s="3">
        <v>17.665175065949938</v>
      </c>
      <c r="F492" s="66">
        <f>_xlfn.XLOOKUP(CleanTable6[[#This Row],[BMI]],$F$4:$F$7,$C$4:$C$7,,-1)</f>
        <v>0</v>
      </c>
      <c r="G492" t="s">
        <v>7</v>
      </c>
      <c r="H492" s="2">
        <v>6435.63</v>
      </c>
      <c r="I492">
        <v>3</v>
      </c>
      <c r="J492" t="s">
        <v>5</v>
      </c>
      <c r="K492" s="1"/>
    </row>
    <row r="493" spans="1:11" x14ac:dyDescent="0.2">
      <c r="A493">
        <v>10487</v>
      </c>
      <c r="B493" t="s">
        <v>0</v>
      </c>
      <c r="C493">
        <v>29</v>
      </c>
      <c r="D493">
        <f>_xlfn.XLOOKUP(CleanTable6[[#This Row],[Age]],$D$4:$D$7,$C$4:$C$7,,-1)</f>
        <v>1</v>
      </c>
      <c r="E493" s="3">
        <v>27.842517427895288</v>
      </c>
      <c r="F493" s="66">
        <f>_xlfn.XLOOKUP(CleanTable6[[#This Row],[BMI]],$F$4:$F$7,$C$4:$C$7,,-1)</f>
        <v>1</v>
      </c>
      <c r="G493" t="s">
        <v>6</v>
      </c>
      <c r="H493" s="2">
        <v>4529.4800000000005</v>
      </c>
      <c r="I493">
        <v>2</v>
      </c>
      <c r="J493" t="s">
        <v>5</v>
      </c>
      <c r="K493" s="1"/>
    </row>
    <row r="494" spans="1:11" x14ac:dyDescent="0.2">
      <c r="A494">
        <v>10488</v>
      </c>
      <c r="B494" t="s">
        <v>0</v>
      </c>
      <c r="C494">
        <v>36</v>
      </c>
      <c r="D494">
        <f>_xlfn.XLOOKUP(CleanTable6[[#This Row],[Age]],$D$4:$D$7,$C$4:$C$7,,-1)</f>
        <v>1</v>
      </c>
      <c r="E494" s="3">
        <v>30.000904202100145</v>
      </c>
      <c r="F494" s="66">
        <f>_xlfn.XLOOKUP(CleanTable6[[#This Row],[BMI]],$F$4:$F$7,$C$4:$C$7,,-1)</f>
        <v>1</v>
      </c>
      <c r="G494" t="s">
        <v>7</v>
      </c>
      <c r="H494" s="2">
        <v>38415.480000000003</v>
      </c>
      <c r="I494">
        <v>2</v>
      </c>
      <c r="J494" t="s">
        <v>4</v>
      </c>
      <c r="K494" s="1"/>
    </row>
    <row r="495" spans="1:11" x14ac:dyDescent="0.2">
      <c r="A495">
        <v>10489</v>
      </c>
      <c r="B495" t="s">
        <v>2</v>
      </c>
      <c r="C495">
        <v>19</v>
      </c>
      <c r="D495">
        <f>_xlfn.XLOOKUP(CleanTable6[[#This Row],[Age]],$D$4:$D$7,$C$4:$C$7,,-1)</f>
        <v>0</v>
      </c>
      <c r="E495" s="3">
        <v>34.186059422262211</v>
      </c>
      <c r="F495" s="66">
        <f>_xlfn.XLOOKUP(CleanTable6[[#This Row],[BMI]],$F$4:$F$7,$C$4:$C$7,,-1)</f>
        <v>2</v>
      </c>
      <c r="G495" t="s">
        <v>6</v>
      </c>
      <c r="H495" s="2">
        <v>2730.11</v>
      </c>
      <c r="I495">
        <v>1</v>
      </c>
      <c r="J495" t="s">
        <v>5</v>
      </c>
      <c r="K495" s="1"/>
    </row>
    <row r="496" spans="1:11" x14ac:dyDescent="0.2">
      <c r="A496">
        <v>10490</v>
      </c>
      <c r="B496" t="s">
        <v>2</v>
      </c>
      <c r="C496">
        <v>61</v>
      </c>
      <c r="D496">
        <f>_xlfn.XLOOKUP(CleanTable6[[#This Row],[Age]],$D$4:$D$7,$C$4:$C$7,,-1)</f>
        <v>3</v>
      </c>
      <c r="E496" s="3">
        <v>34.069977831114251</v>
      </c>
      <c r="F496" s="66">
        <f>_xlfn.XLOOKUP(CleanTable6[[#This Row],[BMI]],$F$4:$F$7,$C$4:$C$7,,-1)</f>
        <v>2</v>
      </c>
      <c r="G496" t="s">
        <v>7</v>
      </c>
      <c r="H496" s="2">
        <v>12950.08</v>
      </c>
      <c r="I496">
        <v>0</v>
      </c>
      <c r="J496" t="s">
        <v>5</v>
      </c>
      <c r="K496" s="1"/>
    </row>
    <row r="497" spans="1:11" x14ac:dyDescent="0.2">
      <c r="A497">
        <v>10491</v>
      </c>
      <c r="B497" t="s">
        <v>2</v>
      </c>
      <c r="C497">
        <v>58</v>
      </c>
      <c r="D497">
        <f>_xlfn.XLOOKUP(CleanTable6[[#This Row],[Age]],$D$4:$D$7,$C$4:$C$7,,-1)</f>
        <v>3</v>
      </c>
      <c r="E497" s="3">
        <v>34.203740019871958</v>
      </c>
      <c r="F497" s="66">
        <f>_xlfn.XLOOKUP(CleanTable6[[#This Row],[BMI]],$F$4:$F$7,$C$4:$C$7,,-1)</f>
        <v>2</v>
      </c>
      <c r="G497" t="s">
        <v>6</v>
      </c>
      <c r="H497" s="2">
        <v>12222.9</v>
      </c>
      <c r="I497">
        <v>0</v>
      </c>
      <c r="J497" t="s">
        <v>5</v>
      </c>
      <c r="K497" s="1"/>
    </row>
    <row r="498" spans="1:11" x14ac:dyDescent="0.2">
      <c r="A498">
        <v>10492</v>
      </c>
      <c r="B498" t="s">
        <v>1</v>
      </c>
      <c r="C498">
        <v>32</v>
      </c>
      <c r="D498">
        <f>_xlfn.XLOOKUP(CleanTable6[[#This Row],[Age]],$D$4:$D$7,$C$4:$C$7,,-1)</f>
        <v>1</v>
      </c>
      <c r="E498" s="3">
        <v>40.28136949359731</v>
      </c>
      <c r="F498" s="66">
        <f>_xlfn.XLOOKUP(CleanTable6[[#This Row],[BMI]],$F$4:$F$7,$C$4:$C$7,,-1)</f>
        <v>3</v>
      </c>
      <c r="G498" t="s">
        <v>6</v>
      </c>
      <c r="H498" s="2">
        <v>3994.1800000000003</v>
      </c>
      <c r="I498">
        <v>0</v>
      </c>
      <c r="J498" t="s">
        <v>5</v>
      </c>
      <c r="K498" s="1"/>
    </row>
    <row r="499" spans="1:11" x14ac:dyDescent="0.2">
      <c r="A499">
        <v>10493</v>
      </c>
      <c r="B499" t="s">
        <v>3</v>
      </c>
      <c r="C499">
        <v>61</v>
      </c>
      <c r="D499">
        <f>_xlfn.XLOOKUP(CleanTable6[[#This Row],[Age]],$D$4:$D$7,$C$4:$C$7,,-1)</f>
        <v>3</v>
      </c>
      <c r="E499" s="3">
        <v>30.389062312978211</v>
      </c>
      <c r="F499" s="66">
        <f>_xlfn.XLOOKUP(CleanTable6[[#This Row],[BMI]],$F$4:$F$7,$C$4:$C$7,,-1)</f>
        <v>2</v>
      </c>
      <c r="G499" t="s">
        <v>7</v>
      </c>
      <c r="H499" s="2">
        <v>13143.87</v>
      </c>
      <c r="I499">
        <v>0</v>
      </c>
      <c r="J499" t="s">
        <v>5</v>
      </c>
      <c r="K499" s="1"/>
    </row>
    <row r="500" spans="1:11" x14ac:dyDescent="0.2">
      <c r="A500">
        <v>10494</v>
      </c>
      <c r="B500" t="s">
        <v>2</v>
      </c>
      <c r="C500">
        <v>20</v>
      </c>
      <c r="D500">
        <f>_xlfn.XLOOKUP(CleanTable6[[#This Row],[Age]],$D$4:$D$7,$C$4:$C$7,,-1)</f>
        <v>0</v>
      </c>
      <c r="E500" s="3">
        <v>33.080611217416248</v>
      </c>
      <c r="F500" s="66">
        <f>_xlfn.XLOOKUP(CleanTable6[[#This Row],[BMI]],$F$4:$F$7,$C$4:$C$7,,-1)</f>
        <v>2</v>
      </c>
      <c r="G500" t="s">
        <v>6</v>
      </c>
      <c r="H500" s="2">
        <v>14711.75</v>
      </c>
      <c r="I500">
        <v>0</v>
      </c>
      <c r="J500" t="s">
        <v>4</v>
      </c>
      <c r="K500" s="1"/>
    </row>
    <row r="501" spans="1:11" x14ac:dyDescent="0.2">
      <c r="A501">
        <v>10495</v>
      </c>
      <c r="B501" t="s">
        <v>2</v>
      </c>
      <c r="C501">
        <v>24</v>
      </c>
      <c r="D501">
        <f>_xlfn.XLOOKUP(CleanTable6[[#This Row],[Age]],$D$4:$D$7,$C$4:$C$7,,-1)</f>
        <v>0</v>
      </c>
      <c r="E501" s="3">
        <v>33.864573211992948</v>
      </c>
      <c r="F501" s="66">
        <f>_xlfn.XLOOKUP(CleanTable6[[#This Row],[BMI]],$F$4:$F$7,$C$4:$C$7,,-1)</f>
        <v>2</v>
      </c>
      <c r="G501" t="s">
        <v>7</v>
      </c>
      <c r="H501" s="2">
        <v>12609.89</v>
      </c>
      <c r="I501">
        <v>1</v>
      </c>
      <c r="J501" t="s">
        <v>5</v>
      </c>
      <c r="K501" s="1"/>
    </row>
    <row r="502" spans="1:11" x14ac:dyDescent="0.2">
      <c r="A502">
        <v>10496</v>
      </c>
      <c r="B502" t="s">
        <v>1</v>
      </c>
      <c r="C502">
        <v>43</v>
      </c>
      <c r="D502">
        <f>_xlfn.XLOOKUP(CleanTable6[[#This Row],[Age]],$D$4:$D$7,$C$4:$C$7,,-1)</f>
        <v>2</v>
      </c>
      <c r="E502" s="3">
        <v>35.73138447282745</v>
      </c>
      <c r="F502" s="66">
        <f>_xlfn.XLOOKUP(CleanTable6[[#This Row],[BMI]],$F$4:$F$7,$C$4:$C$7,,-1)</f>
        <v>3</v>
      </c>
      <c r="G502" t="s">
        <v>6</v>
      </c>
      <c r="H502" s="2">
        <v>45863.21</v>
      </c>
      <c r="I502">
        <v>0</v>
      </c>
      <c r="J502" t="s">
        <v>4</v>
      </c>
      <c r="K502" s="1"/>
    </row>
    <row r="503" spans="1:11" x14ac:dyDescent="0.2">
      <c r="A503">
        <v>10497</v>
      </c>
      <c r="B503" t="s">
        <v>1</v>
      </c>
      <c r="C503">
        <v>31</v>
      </c>
      <c r="D503">
        <f>_xlfn.XLOOKUP(CleanTable6[[#This Row],[Age]],$D$4:$D$7,$C$4:$C$7,,-1)</f>
        <v>1</v>
      </c>
      <c r="E503" s="3">
        <v>24.784333393446424</v>
      </c>
      <c r="F503" s="66">
        <f>_xlfn.XLOOKUP(CleanTable6[[#This Row],[BMI]],$F$4:$F$7,$C$4:$C$7,,-1)</f>
        <v>0</v>
      </c>
      <c r="G503" t="s">
        <v>7</v>
      </c>
      <c r="H503" s="2">
        <v>19350.37</v>
      </c>
      <c r="I503">
        <v>0</v>
      </c>
      <c r="J503" t="s">
        <v>4</v>
      </c>
      <c r="K503" s="1"/>
    </row>
    <row r="504" spans="1:11" x14ac:dyDescent="0.2">
      <c r="A504">
        <v>10498</v>
      </c>
      <c r="B504" t="s">
        <v>1</v>
      </c>
      <c r="C504">
        <v>24</v>
      </c>
      <c r="D504">
        <f>_xlfn.XLOOKUP(CleanTable6[[#This Row],[Age]],$D$4:$D$7,$C$4:$C$7,,-1)</f>
        <v>0</v>
      </c>
      <c r="E504" s="3">
        <v>37.975006140842808</v>
      </c>
      <c r="F504" s="66">
        <f>_xlfn.XLOOKUP(CleanTable6[[#This Row],[BMI]],$F$4:$F$7,$C$4:$C$7,,-1)</f>
        <v>3</v>
      </c>
      <c r="G504" t="s">
        <v>6</v>
      </c>
      <c r="H504" s="2">
        <v>25081.769999999997</v>
      </c>
      <c r="I504">
        <v>0</v>
      </c>
      <c r="J504" t="s">
        <v>5</v>
      </c>
      <c r="K504" s="1"/>
    </row>
    <row r="505" spans="1:11" x14ac:dyDescent="0.2">
      <c r="A505">
        <v>10499</v>
      </c>
      <c r="B505" t="s">
        <v>1</v>
      </c>
      <c r="C505">
        <v>29</v>
      </c>
      <c r="D505">
        <f>_xlfn.XLOOKUP(CleanTable6[[#This Row],[Age]],$D$4:$D$7,$C$4:$C$7,,-1)</f>
        <v>1</v>
      </c>
      <c r="E505" s="3">
        <v>28.292121444066371</v>
      </c>
      <c r="F505" s="66">
        <f>_xlfn.XLOOKUP(CleanTable6[[#This Row],[BMI]],$F$4:$F$7,$C$4:$C$7,,-1)</f>
        <v>1</v>
      </c>
      <c r="G505" t="s">
        <v>7</v>
      </c>
      <c r="H505" s="2">
        <v>4058.1200000000003</v>
      </c>
      <c r="I505">
        <v>2</v>
      </c>
      <c r="J505" t="s">
        <v>5</v>
      </c>
      <c r="K505" s="1"/>
    </row>
    <row r="506" spans="1:11" x14ac:dyDescent="0.2">
      <c r="A506">
        <v>10500</v>
      </c>
      <c r="B506" t="s">
        <v>2</v>
      </c>
      <c r="C506">
        <v>26</v>
      </c>
      <c r="D506">
        <f>_xlfn.XLOOKUP(CleanTable6[[#This Row],[Age]],$D$4:$D$7,$C$4:$C$7,,-1)</f>
        <v>0</v>
      </c>
      <c r="E506" s="3">
        <v>23.005994832167517</v>
      </c>
      <c r="F506" s="66">
        <f>_xlfn.XLOOKUP(CleanTable6[[#This Row],[BMI]],$F$4:$F$7,$C$4:$C$7,,-1)</f>
        <v>0</v>
      </c>
      <c r="G506" t="s">
        <v>7</v>
      </c>
      <c r="H506" s="2">
        <v>3877.3100000000004</v>
      </c>
      <c r="I506">
        <v>2</v>
      </c>
      <c r="J506" t="s">
        <v>5</v>
      </c>
      <c r="K506" s="1"/>
    </row>
    <row r="507" spans="1:11" x14ac:dyDescent="0.2">
      <c r="A507">
        <v>10501</v>
      </c>
      <c r="B507" t="s">
        <v>2</v>
      </c>
      <c r="C507">
        <v>20</v>
      </c>
      <c r="D507">
        <f>_xlfn.XLOOKUP(CleanTable6[[#This Row],[Age]],$D$4:$D$7,$C$4:$C$7,,-1)</f>
        <v>0</v>
      </c>
      <c r="E507" s="3">
        <v>27.486307941586062</v>
      </c>
      <c r="F507" s="66">
        <f>_xlfn.XLOOKUP(CleanTable6[[#This Row],[BMI]],$F$4:$F$7,$C$4:$C$7,,-1)</f>
        <v>1</v>
      </c>
      <c r="G507" t="s">
        <v>7</v>
      </c>
      <c r="H507" s="2">
        <v>2362.23</v>
      </c>
      <c r="I507">
        <v>1</v>
      </c>
      <c r="J507" t="s">
        <v>5</v>
      </c>
      <c r="K507" s="1"/>
    </row>
    <row r="508" spans="1:11" x14ac:dyDescent="0.2">
      <c r="A508">
        <v>10502</v>
      </c>
      <c r="B508" t="s">
        <v>1</v>
      </c>
      <c r="C508">
        <v>63</v>
      </c>
      <c r="D508">
        <f>_xlfn.XLOOKUP(CleanTable6[[#This Row],[Age]],$D$4:$D$7,$C$4:$C$7,,-1)</f>
        <v>3</v>
      </c>
      <c r="E508" s="3">
        <v>20.233396070667744</v>
      </c>
      <c r="F508" s="66">
        <f>_xlfn.XLOOKUP(CleanTable6[[#This Row],[BMI]],$F$4:$F$7,$C$4:$C$7,,-1)</f>
        <v>0</v>
      </c>
      <c r="G508" t="s">
        <v>7</v>
      </c>
      <c r="H508" s="2">
        <v>15161.54</v>
      </c>
      <c r="I508">
        <v>3</v>
      </c>
      <c r="J508" t="s">
        <v>5</v>
      </c>
      <c r="K508" s="1"/>
    </row>
    <row r="509" spans="1:11" x14ac:dyDescent="0.2">
      <c r="A509">
        <v>10503</v>
      </c>
      <c r="B509" t="s">
        <v>2</v>
      </c>
      <c r="C509">
        <v>54</v>
      </c>
      <c r="D509">
        <f>_xlfn.XLOOKUP(CleanTable6[[#This Row],[Age]],$D$4:$D$7,$C$4:$C$7,,-1)</f>
        <v>3</v>
      </c>
      <c r="E509" s="3">
        <v>29.001967665817684</v>
      </c>
      <c r="F509" s="66">
        <f>_xlfn.XLOOKUP(CleanTable6[[#This Row],[BMI]],$F$4:$F$7,$C$4:$C$7,,-1)</f>
        <v>1</v>
      </c>
      <c r="G509" t="s">
        <v>7</v>
      </c>
      <c r="H509" s="2">
        <v>10825.26</v>
      </c>
      <c r="I509">
        <v>1</v>
      </c>
      <c r="J509" t="s">
        <v>5</v>
      </c>
      <c r="K509" s="1"/>
    </row>
    <row r="510" spans="1:11" x14ac:dyDescent="0.2">
      <c r="A510">
        <v>10504</v>
      </c>
      <c r="B510" t="s">
        <v>3</v>
      </c>
      <c r="C510">
        <v>57</v>
      </c>
      <c r="D510">
        <f>_xlfn.XLOOKUP(CleanTable6[[#This Row],[Age]],$D$4:$D$7,$C$4:$C$7,,-1)</f>
        <v>3</v>
      </c>
      <c r="E510" s="3">
        <v>23.748585409808658</v>
      </c>
      <c r="F510" s="66">
        <f>_xlfn.XLOOKUP(CleanTable6[[#This Row],[BMI]],$F$4:$F$7,$C$4:$C$7,,-1)</f>
        <v>0</v>
      </c>
      <c r="G510" t="s">
        <v>6</v>
      </c>
      <c r="H510" s="2">
        <v>12029.29</v>
      </c>
      <c r="I510">
        <v>0</v>
      </c>
      <c r="J510" t="s">
        <v>5</v>
      </c>
      <c r="K510" s="1"/>
    </row>
    <row r="511" spans="1:11" x14ac:dyDescent="0.2">
      <c r="A511">
        <v>10505</v>
      </c>
      <c r="B511" t="s">
        <v>2</v>
      </c>
      <c r="C511">
        <v>62</v>
      </c>
      <c r="D511">
        <f>_xlfn.XLOOKUP(CleanTable6[[#This Row],[Age]],$D$4:$D$7,$C$4:$C$7,,-1)</f>
        <v>3</v>
      </c>
      <c r="E511" s="3">
        <v>28.000719460724355</v>
      </c>
      <c r="F511" s="66">
        <f>_xlfn.XLOOKUP(CleanTable6[[#This Row],[BMI]],$F$4:$F$7,$C$4:$C$7,,-1)</f>
        <v>1</v>
      </c>
      <c r="G511" t="s">
        <v>6</v>
      </c>
      <c r="H511" s="2">
        <v>15612.2</v>
      </c>
      <c r="I511">
        <v>3</v>
      </c>
      <c r="J511" t="s">
        <v>5</v>
      </c>
      <c r="K511" s="1"/>
    </row>
    <row r="512" spans="1:11" x14ac:dyDescent="0.2">
      <c r="A512">
        <v>10506</v>
      </c>
      <c r="B512" t="s">
        <v>2</v>
      </c>
      <c r="C512">
        <v>24</v>
      </c>
      <c r="D512">
        <f>_xlfn.XLOOKUP(CleanTable6[[#This Row],[Age]],$D$4:$D$7,$C$4:$C$7,,-1)</f>
        <v>0</v>
      </c>
      <c r="E512" s="3">
        <v>46.750451705142176</v>
      </c>
      <c r="F512" s="66">
        <f>_xlfn.XLOOKUP(CleanTable6[[#This Row],[BMI]],$F$4:$F$7,$C$4:$C$7,,-1)</f>
        <v>3</v>
      </c>
      <c r="G512" t="s">
        <v>6</v>
      </c>
      <c r="H512" s="2">
        <v>4618.08</v>
      </c>
      <c r="I512">
        <v>3</v>
      </c>
      <c r="J512" t="s">
        <v>5</v>
      </c>
      <c r="K512" s="1"/>
    </row>
    <row r="513" spans="1:11" x14ac:dyDescent="0.2">
      <c r="A513">
        <v>10507</v>
      </c>
      <c r="B513" t="s">
        <v>0</v>
      </c>
      <c r="C513">
        <v>62</v>
      </c>
      <c r="D513">
        <f>_xlfn.XLOOKUP(CleanTable6[[#This Row],[Age]],$D$4:$D$7,$C$4:$C$7,,-1)</f>
        <v>3</v>
      </c>
      <c r="E513" s="3">
        <v>24.587394490372311</v>
      </c>
      <c r="F513" s="66">
        <f>_xlfn.XLOOKUP(CleanTable6[[#This Row],[BMI]],$F$4:$F$7,$C$4:$C$7,,-1)</f>
        <v>0</v>
      </c>
      <c r="G513" t="s">
        <v>7</v>
      </c>
      <c r="H513" s="2">
        <v>12957.12</v>
      </c>
      <c r="I513">
        <v>0</v>
      </c>
      <c r="J513" t="s">
        <v>5</v>
      </c>
      <c r="K513" s="1"/>
    </row>
    <row r="514" spans="1:11" x14ac:dyDescent="0.2">
      <c r="A514">
        <v>10508</v>
      </c>
      <c r="B514" t="s">
        <v>3</v>
      </c>
      <c r="C514">
        <v>39</v>
      </c>
      <c r="D514">
        <f>_xlfn.XLOOKUP(CleanTable6[[#This Row],[Age]],$D$4:$D$7,$C$4:$C$7,,-1)</f>
        <v>2</v>
      </c>
      <c r="E514" s="3">
        <v>36.5422057926124</v>
      </c>
      <c r="F514" s="66">
        <f>_xlfn.XLOOKUP(CleanTable6[[#This Row],[BMI]],$F$4:$F$7,$C$4:$C$7,,-1)</f>
        <v>3</v>
      </c>
      <c r="G514" t="s">
        <v>7</v>
      </c>
      <c r="H514" s="2">
        <v>5757.42</v>
      </c>
      <c r="I514">
        <v>0</v>
      </c>
      <c r="J514" t="s">
        <v>5</v>
      </c>
      <c r="K514" s="1"/>
    </row>
    <row r="515" spans="1:11" x14ac:dyDescent="0.2">
      <c r="A515">
        <v>10509</v>
      </c>
      <c r="B515" t="s">
        <v>2</v>
      </c>
      <c r="C515">
        <v>45</v>
      </c>
      <c r="D515">
        <f>_xlfn.XLOOKUP(CleanTable6[[#This Row],[Age]],$D$4:$D$7,$C$4:$C$7,,-1)</f>
        <v>2</v>
      </c>
      <c r="E515" s="3">
        <v>33.088614832577157</v>
      </c>
      <c r="F515" s="66">
        <f>_xlfn.XLOOKUP(CleanTable6[[#This Row],[BMI]],$F$4:$F$7,$C$4:$C$7,,-1)</f>
        <v>2</v>
      </c>
      <c r="G515" t="s">
        <v>7</v>
      </c>
      <c r="H515" s="2">
        <v>21098.559999999998</v>
      </c>
      <c r="I515">
        <v>2</v>
      </c>
      <c r="J515" t="s">
        <v>4</v>
      </c>
      <c r="K515" s="1"/>
    </row>
    <row r="516" spans="1:11" x14ac:dyDescent="0.2">
      <c r="A516">
        <v>10510</v>
      </c>
      <c r="B516" t="s">
        <v>0</v>
      </c>
      <c r="C516">
        <v>62</v>
      </c>
      <c r="D516">
        <f>_xlfn.XLOOKUP(CleanTable6[[#This Row],[Age]],$D$4:$D$7,$C$4:$C$7,,-1)</f>
        <v>3</v>
      </c>
      <c r="E516" s="3">
        <v>33.654109084658842</v>
      </c>
      <c r="F516" s="66">
        <f>_xlfn.XLOOKUP(CleanTable6[[#This Row],[BMI]],$F$4:$F$7,$C$4:$C$7,,-1)</f>
        <v>2</v>
      </c>
      <c r="G516" t="s">
        <v>6</v>
      </c>
      <c r="H516" s="2">
        <v>13462.52</v>
      </c>
      <c r="I516">
        <v>0</v>
      </c>
      <c r="J516" t="s">
        <v>5</v>
      </c>
      <c r="K516" s="1"/>
    </row>
    <row r="517" spans="1:11" x14ac:dyDescent="0.2">
      <c r="A517">
        <v>10511</v>
      </c>
      <c r="B517" t="s">
        <v>0</v>
      </c>
      <c r="C517">
        <v>19</v>
      </c>
      <c r="D517">
        <f>_xlfn.XLOOKUP(CleanTable6[[#This Row],[Age]],$D$4:$D$7,$C$4:$C$7,,-1)</f>
        <v>0</v>
      </c>
      <c r="E517" s="3">
        <v>23.756859449261366</v>
      </c>
      <c r="F517" s="66">
        <f>_xlfn.XLOOKUP(CleanTable6[[#This Row],[BMI]],$F$4:$F$7,$C$4:$C$7,,-1)</f>
        <v>0</v>
      </c>
      <c r="G517" t="s">
        <v>7</v>
      </c>
      <c r="H517" s="2">
        <v>1242.26</v>
      </c>
      <c r="I517">
        <v>0</v>
      </c>
      <c r="J517" t="s">
        <v>5</v>
      </c>
      <c r="K517" s="1"/>
    </row>
    <row r="518" spans="1:11" x14ac:dyDescent="0.2">
      <c r="A518">
        <v>10512</v>
      </c>
      <c r="B518" t="s">
        <v>1</v>
      </c>
      <c r="C518">
        <v>18</v>
      </c>
      <c r="D518">
        <f>_xlfn.XLOOKUP(CleanTable6[[#This Row],[Age]],$D$4:$D$7,$C$4:$C$7,,-1)</f>
        <v>0</v>
      </c>
      <c r="E518" s="3">
        <v>23.826372141879059</v>
      </c>
      <c r="F518" s="66">
        <f>_xlfn.XLOOKUP(CleanTable6[[#This Row],[BMI]],$F$4:$F$7,$C$4:$C$7,,-1)</f>
        <v>0</v>
      </c>
      <c r="G518" t="s">
        <v>7</v>
      </c>
      <c r="H518" s="2">
        <v>1137.47</v>
      </c>
      <c r="I518">
        <v>0</v>
      </c>
      <c r="J518" t="s">
        <v>5</v>
      </c>
      <c r="K518" s="1"/>
    </row>
    <row r="519" spans="1:11" x14ac:dyDescent="0.2">
      <c r="A519">
        <v>10513</v>
      </c>
      <c r="B519" t="s">
        <v>0</v>
      </c>
      <c r="C519">
        <v>38</v>
      </c>
      <c r="D519">
        <f>_xlfn.XLOOKUP(CleanTable6[[#This Row],[Age]],$D$4:$D$7,$C$4:$C$7,,-1)</f>
        <v>1</v>
      </c>
      <c r="E519" s="3">
        <v>35.322763432626857</v>
      </c>
      <c r="F519" s="66">
        <f>_xlfn.XLOOKUP(CleanTable6[[#This Row],[BMI]],$F$4:$F$7,$C$4:$C$7,,-1)</f>
        <v>3</v>
      </c>
      <c r="G519" t="s">
        <v>7</v>
      </c>
      <c r="H519" s="2">
        <v>6082.41</v>
      </c>
      <c r="I519">
        <v>2</v>
      </c>
      <c r="J519" t="s">
        <v>5</v>
      </c>
      <c r="K519" s="1"/>
    </row>
    <row r="520" spans="1:11" x14ac:dyDescent="0.2">
      <c r="A520">
        <v>10514</v>
      </c>
      <c r="B520" t="s">
        <v>1</v>
      </c>
      <c r="C520">
        <v>18</v>
      </c>
      <c r="D520">
        <f>_xlfn.XLOOKUP(CleanTable6[[#This Row],[Age]],$D$4:$D$7,$C$4:$C$7,,-1)</f>
        <v>0</v>
      </c>
      <c r="E520" s="3">
        <v>38.910877562305345</v>
      </c>
      <c r="F520" s="66">
        <f>_xlfn.XLOOKUP(CleanTable6[[#This Row],[BMI]],$F$4:$F$7,$C$4:$C$7,,-1)</f>
        <v>3</v>
      </c>
      <c r="G520" t="s">
        <v>7</v>
      </c>
      <c r="H520" s="2">
        <v>1121.8799999999999</v>
      </c>
      <c r="I520">
        <v>0</v>
      </c>
      <c r="J520" t="s">
        <v>5</v>
      </c>
      <c r="K520" s="1"/>
    </row>
    <row r="521" spans="1:11" x14ac:dyDescent="0.2">
      <c r="A521">
        <v>10515</v>
      </c>
      <c r="B521" t="s">
        <v>0</v>
      </c>
      <c r="C521">
        <v>19</v>
      </c>
      <c r="D521">
        <f>_xlfn.XLOOKUP(CleanTable6[[#This Row],[Age]],$D$4:$D$7,$C$4:$C$7,,-1)</f>
        <v>0</v>
      </c>
      <c r="E521" s="3">
        <v>22.696411220440556</v>
      </c>
      <c r="F521" s="66">
        <f>_xlfn.XLOOKUP(CleanTable6[[#This Row],[BMI]],$F$4:$F$7,$C$4:$C$7,,-1)</f>
        <v>0</v>
      </c>
      <c r="G521" t="s">
        <v>7</v>
      </c>
      <c r="H521" s="2">
        <v>1241.57</v>
      </c>
      <c r="I521">
        <v>0</v>
      </c>
      <c r="J521" t="s">
        <v>5</v>
      </c>
      <c r="K521" s="1"/>
    </row>
    <row r="522" spans="1:11" x14ac:dyDescent="0.2">
      <c r="A522">
        <v>10516</v>
      </c>
      <c r="B522" t="s">
        <v>0</v>
      </c>
      <c r="C522">
        <v>19</v>
      </c>
      <c r="D522">
        <f>_xlfn.XLOOKUP(CleanTable6[[#This Row],[Age]],$D$4:$D$7,$C$4:$C$7,,-1)</f>
        <v>0</v>
      </c>
      <c r="E522" s="3">
        <v>33.093124815117093</v>
      </c>
      <c r="F522" s="66">
        <f>_xlfn.XLOOKUP(CleanTable6[[#This Row],[BMI]],$F$4:$F$7,$C$4:$C$7,,-1)</f>
        <v>2</v>
      </c>
      <c r="G522" t="s">
        <v>6</v>
      </c>
      <c r="H522" s="2">
        <v>1748.78</v>
      </c>
      <c r="I522">
        <v>0</v>
      </c>
      <c r="J522" t="s">
        <v>5</v>
      </c>
      <c r="K522" s="1"/>
    </row>
    <row r="523" spans="1:11" x14ac:dyDescent="0.2">
      <c r="A523">
        <v>10517</v>
      </c>
      <c r="B523" t="s">
        <v>1</v>
      </c>
      <c r="C523">
        <v>61</v>
      </c>
      <c r="D523">
        <f>_xlfn.XLOOKUP(CleanTable6[[#This Row],[Age]],$D$4:$D$7,$C$4:$C$7,,-1)</f>
        <v>3</v>
      </c>
      <c r="E523" s="3">
        <v>40.531480198772307</v>
      </c>
      <c r="F523" s="66">
        <f>_xlfn.XLOOKUP(CleanTable6[[#This Row],[BMI]],$F$4:$F$7,$C$4:$C$7,,-1)</f>
        <v>3</v>
      </c>
      <c r="G523" t="s">
        <v>7</v>
      </c>
      <c r="H523" s="2">
        <v>46599.11</v>
      </c>
      <c r="I523">
        <v>0</v>
      </c>
      <c r="J523" t="s">
        <v>4</v>
      </c>
      <c r="K523" s="1"/>
    </row>
    <row r="524" spans="1:11" x14ac:dyDescent="0.2">
      <c r="A524">
        <v>10518</v>
      </c>
      <c r="B524" t="s">
        <v>0</v>
      </c>
      <c r="C524">
        <v>43</v>
      </c>
      <c r="D524">
        <f>_xlfn.XLOOKUP(CleanTable6[[#This Row],[Age]],$D$4:$D$7,$C$4:$C$7,,-1)</f>
        <v>2</v>
      </c>
      <c r="E524" s="3">
        <v>24.305051407148422</v>
      </c>
      <c r="F524" s="66">
        <f>_xlfn.XLOOKUP(CleanTable6[[#This Row],[BMI]],$F$4:$F$7,$C$4:$C$7,,-1)</f>
        <v>0</v>
      </c>
      <c r="G524" t="s">
        <v>7</v>
      </c>
      <c r="H524" s="2">
        <v>6849.0300000000007</v>
      </c>
      <c r="I524">
        <v>1</v>
      </c>
      <c r="J524" t="s">
        <v>5</v>
      </c>
      <c r="K524" s="1"/>
    </row>
    <row r="525" spans="1:11" x14ac:dyDescent="0.2">
      <c r="A525">
        <v>10519</v>
      </c>
      <c r="B525" t="s">
        <v>0</v>
      </c>
      <c r="C525">
        <v>52</v>
      </c>
      <c r="D525">
        <f>_xlfn.XLOOKUP(CleanTable6[[#This Row],[Age]],$D$4:$D$7,$C$4:$C$7,,-1)</f>
        <v>3</v>
      </c>
      <c r="E525" s="3">
        <v>29.685203265458981</v>
      </c>
      <c r="F525" s="66">
        <f>_xlfn.XLOOKUP(CleanTable6[[#This Row],[BMI]],$F$4:$F$7,$C$4:$C$7,,-1)</f>
        <v>1</v>
      </c>
      <c r="G525" t="s">
        <v>6</v>
      </c>
      <c r="H525" s="2">
        <v>9625.92</v>
      </c>
      <c r="I525">
        <v>0</v>
      </c>
      <c r="J525" t="s">
        <v>5</v>
      </c>
      <c r="K525" s="1"/>
    </row>
    <row r="526" spans="1:11" x14ac:dyDescent="0.2">
      <c r="A526">
        <v>10520</v>
      </c>
      <c r="B526" t="s">
        <v>3</v>
      </c>
      <c r="C526">
        <v>54</v>
      </c>
      <c r="D526">
        <f>_xlfn.XLOOKUP(CleanTable6[[#This Row],[Age]],$D$4:$D$7,$C$4:$C$7,,-1)</f>
        <v>3</v>
      </c>
      <c r="E526" s="3">
        <v>27.913386481822645</v>
      </c>
      <c r="F526" s="66">
        <f>_xlfn.XLOOKUP(CleanTable6[[#This Row],[BMI]],$F$4:$F$7,$C$4:$C$7,,-1)</f>
        <v>1</v>
      </c>
      <c r="G526" t="s">
        <v>6</v>
      </c>
      <c r="H526" s="2">
        <v>10923.94</v>
      </c>
      <c r="I526">
        <v>0</v>
      </c>
      <c r="J526" t="s">
        <v>5</v>
      </c>
      <c r="K526" s="1"/>
    </row>
    <row r="527" spans="1:11" x14ac:dyDescent="0.2">
      <c r="A527">
        <v>10521</v>
      </c>
      <c r="B527" t="s">
        <v>1</v>
      </c>
      <c r="C527">
        <v>30</v>
      </c>
      <c r="D527">
        <f>_xlfn.XLOOKUP(CleanTable6[[#This Row],[Age]],$D$4:$D$7,$C$4:$C$7,,-1)</f>
        <v>1</v>
      </c>
      <c r="E527" s="3">
        <v>38.037632292484673</v>
      </c>
      <c r="F527" s="66">
        <f>_xlfn.XLOOKUP(CleanTable6[[#This Row],[BMI]],$F$4:$F$7,$C$4:$C$7,,-1)</f>
        <v>3</v>
      </c>
      <c r="G527" t="s">
        <v>7</v>
      </c>
      <c r="H527" s="2">
        <v>4837.59</v>
      </c>
      <c r="I527">
        <v>3</v>
      </c>
      <c r="J527" t="s">
        <v>5</v>
      </c>
      <c r="K527" s="1"/>
    </row>
    <row r="528" spans="1:11" x14ac:dyDescent="0.2">
      <c r="A528">
        <v>10522</v>
      </c>
      <c r="B528" t="s">
        <v>2</v>
      </c>
      <c r="C528">
        <v>51</v>
      </c>
      <c r="D528">
        <f>_xlfn.XLOOKUP(CleanTable6[[#This Row],[Age]],$D$4:$D$7,$C$4:$C$7,,-1)</f>
        <v>3</v>
      </c>
      <c r="E528" s="3">
        <v>32.775922787517771</v>
      </c>
      <c r="F528" s="66">
        <f>_xlfn.XLOOKUP(CleanTable6[[#This Row],[BMI]],$F$4:$F$7,$C$4:$C$7,,-1)</f>
        <v>2</v>
      </c>
      <c r="G528" t="s">
        <v>6</v>
      </c>
      <c r="H528" s="2">
        <v>10848.14</v>
      </c>
      <c r="I528">
        <v>2</v>
      </c>
      <c r="J528" t="s">
        <v>5</v>
      </c>
      <c r="K528" s="1"/>
    </row>
    <row r="529" spans="1:11" x14ac:dyDescent="0.2">
      <c r="A529">
        <v>10523</v>
      </c>
      <c r="B529" t="s">
        <v>0</v>
      </c>
      <c r="C529">
        <v>26</v>
      </c>
      <c r="D529">
        <f>_xlfn.XLOOKUP(CleanTable6[[#This Row],[Age]],$D$4:$D$7,$C$4:$C$7,,-1)</f>
        <v>0</v>
      </c>
      <c r="E529" s="3">
        <v>22.616401570309499</v>
      </c>
      <c r="F529" s="66">
        <f>_xlfn.XLOOKUP(CleanTable6[[#This Row],[BMI]],$F$4:$F$7,$C$4:$C$7,,-1)</f>
        <v>0</v>
      </c>
      <c r="G529" t="s">
        <v>6</v>
      </c>
      <c r="H529" s="2">
        <v>3378.91</v>
      </c>
      <c r="I529">
        <v>1</v>
      </c>
      <c r="J529" t="s">
        <v>5</v>
      </c>
      <c r="K529" s="1"/>
    </row>
    <row r="530" spans="1:11" x14ac:dyDescent="0.2">
      <c r="A530">
        <v>10524</v>
      </c>
      <c r="B530" t="s">
        <v>0</v>
      </c>
      <c r="C530">
        <v>44</v>
      </c>
      <c r="D530">
        <f>_xlfn.XLOOKUP(CleanTable6[[#This Row],[Age]],$D$4:$D$7,$C$4:$C$7,,-1)</f>
        <v>2</v>
      </c>
      <c r="E530" s="3">
        <v>39.142479715364807</v>
      </c>
      <c r="F530" s="66">
        <f>_xlfn.XLOOKUP(CleanTable6[[#This Row],[BMI]],$F$4:$F$7,$C$4:$C$7,,-1)</f>
        <v>3</v>
      </c>
      <c r="G530" t="s">
        <v>7</v>
      </c>
      <c r="H530" s="2">
        <v>7740.34</v>
      </c>
      <c r="I530">
        <v>2</v>
      </c>
      <c r="J530" t="s">
        <v>5</v>
      </c>
      <c r="K530" s="1"/>
    </row>
    <row r="531" spans="1:11" x14ac:dyDescent="0.2">
      <c r="A531">
        <v>10525</v>
      </c>
      <c r="B531" t="s">
        <v>2</v>
      </c>
      <c r="C531">
        <v>21</v>
      </c>
      <c r="D531">
        <f>_xlfn.XLOOKUP(CleanTable6[[#This Row],[Age]],$D$4:$D$7,$C$4:$C$7,,-1)</f>
        <v>0</v>
      </c>
      <c r="E531" s="3">
        <v>33.069331307787344</v>
      </c>
      <c r="F531" s="66">
        <f>_xlfn.XLOOKUP(CleanTable6[[#This Row],[BMI]],$F$4:$F$7,$C$4:$C$7,,-1)</f>
        <v>2</v>
      </c>
      <c r="G531" t="s">
        <v>7</v>
      </c>
      <c r="H531" s="2">
        <v>1917.32</v>
      </c>
      <c r="I531">
        <v>0</v>
      </c>
      <c r="J531" t="s">
        <v>5</v>
      </c>
      <c r="K531" s="1"/>
    </row>
    <row r="532" spans="1:11" x14ac:dyDescent="0.2">
      <c r="A532">
        <v>10526</v>
      </c>
      <c r="B532" t="s">
        <v>0</v>
      </c>
      <c r="C532">
        <v>42</v>
      </c>
      <c r="D532">
        <f>_xlfn.XLOOKUP(CleanTable6[[#This Row],[Age]],$D$4:$D$7,$C$4:$C$7,,-1)</f>
        <v>2</v>
      </c>
      <c r="E532" s="3">
        <v>35.818245366021394</v>
      </c>
      <c r="F532" s="66">
        <f>_xlfn.XLOOKUP(CleanTable6[[#This Row],[BMI]],$F$4:$F$7,$C$4:$C$7,,-1)</f>
        <v>3</v>
      </c>
      <c r="G532" t="s">
        <v>6</v>
      </c>
      <c r="H532" s="2">
        <v>7050.6500000000005</v>
      </c>
      <c r="I532">
        <v>1</v>
      </c>
      <c r="J532" t="s">
        <v>5</v>
      </c>
      <c r="K532" s="1"/>
    </row>
    <row r="533" spans="1:11" x14ac:dyDescent="0.2">
      <c r="A533">
        <v>10527</v>
      </c>
      <c r="B533" t="s">
        <v>1</v>
      </c>
      <c r="C533">
        <v>36</v>
      </c>
      <c r="D533">
        <f>_xlfn.XLOOKUP(CleanTable6[[#This Row],[Age]],$D$4:$D$7,$C$4:$C$7,,-1)</f>
        <v>1</v>
      </c>
      <c r="E533" s="3">
        <v>28.302367846971475</v>
      </c>
      <c r="F533" s="66">
        <f>_xlfn.XLOOKUP(CleanTable6[[#This Row],[BMI]],$F$4:$F$7,$C$4:$C$7,,-1)</f>
        <v>1</v>
      </c>
      <c r="G533" t="s">
        <v>6</v>
      </c>
      <c r="H533" s="2">
        <v>7243.8200000000006</v>
      </c>
      <c r="I533">
        <v>4</v>
      </c>
      <c r="J533" t="s">
        <v>5</v>
      </c>
      <c r="K533" s="1"/>
    </row>
    <row r="534" spans="1:11" x14ac:dyDescent="0.2">
      <c r="A534">
        <v>10528</v>
      </c>
      <c r="B534" t="s">
        <v>3</v>
      </c>
      <c r="C534">
        <v>24</v>
      </c>
      <c r="D534">
        <f>_xlfn.XLOOKUP(CleanTable6[[#This Row],[Age]],$D$4:$D$7,$C$4:$C$7,,-1)</f>
        <v>0</v>
      </c>
      <c r="E534" s="3">
        <v>30.122579306020477</v>
      </c>
      <c r="F534" s="66">
        <f>_xlfn.XLOOKUP(CleanTable6[[#This Row],[BMI]],$F$4:$F$7,$C$4:$C$7,,-1)</f>
        <v>1</v>
      </c>
      <c r="G534" t="s">
        <v>6</v>
      </c>
      <c r="H534" s="2">
        <v>3044.2200000000003</v>
      </c>
      <c r="I534">
        <v>0</v>
      </c>
      <c r="J534" t="s">
        <v>5</v>
      </c>
      <c r="K534" s="1"/>
    </row>
    <row r="535" spans="1:11" x14ac:dyDescent="0.2">
      <c r="A535">
        <v>10529</v>
      </c>
      <c r="B535" t="s">
        <v>0</v>
      </c>
      <c r="C535">
        <v>59</v>
      </c>
      <c r="D535">
        <f>_xlfn.XLOOKUP(CleanTable6[[#This Row],[Age]],$D$4:$D$7,$C$4:$C$7,,-1)</f>
        <v>3</v>
      </c>
      <c r="E535" s="3">
        <v>31.44040689367344</v>
      </c>
      <c r="F535" s="66">
        <f>_xlfn.XLOOKUP(CleanTable6[[#This Row],[BMI]],$F$4:$F$7,$C$4:$C$7,,-1)</f>
        <v>2</v>
      </c>
      <c r="G535" t="s">
        <v>6</v>
      </c>
      <c r="H535" s="2">
        <v>14007.23</v>
      </c>
      <c r="I535">
        <v>3</v>
      </c>
      <c r="J535" t="s">
        <v>5</v>
      </c>
      <c r="K535" s="1"/>
    </row>
    <row r="536" spans="1:11" x14ac:dyDescent="0.2">
      <c r="A536">
        <v>10530</v>
      </c>
      <c r="B536" t="s">
        <v>1</v>
      </c>
      <c r="C536">
        <v>47</v>
      </c>
      <c r="D536">
        <f>_xlfn.XLOOKUP(CleanTable6[[#This Row],[Age]],$D$4:$D$7,$C$4:$C$7,,-1)</f>
        <v>2</v>
      </c>
      <c r="E536" s="3">
        <v>30.243909082249814</v>
      </c>
      <c r="F536" s="66">
        <f>_xlfn.XLOOKUP(CleanTable6[[#This Row],[BMI]],$F$4:$F$7,$C$4:$C$7,,-1)</f>
        <v>1</v>
      </c>
      <c r="G536" t="s">
        <v>7</v>
      </c>
      <c r="H536" s="2">
        <v>44202.66</v>
      </c>
      <c r="I536">
        <v>2</v>
      </c>
      <c r="J536" t="s">
        <v>4</v>
      </c>
      <c r="K536" s="1"/>
    </row>
    <row r="537" spans="1:11" x14ac:dyDescent="0.2">
      <c r="A537">
        <v>10531</v>
      </c>
      <c r="B537" t="s">
        <v>3</v>
      </c>
      <c r="C537">
        <v>18</v>
      </c>
      <c r="D537">
        <f>_xlfn.XLOOKUP(CleanTable6[[#This Row],[Age]],$D$4:$D$7,$C$4:$C$7,,-1)</f>
        <v>0</v>
      </c>
      <c r="E537" s="3">
        <v>27.743812517704622</v>
      </c>
      <c r="F537" s="66">
        <f>_xlfn.XLOOKUP(CleanTable6[[#This Row],[BMI]],$F$4:$F$7,$C$4:$C$7,,-1)</f>
        <v>1</v>
      </c>
      <c r="G537" t="s">
        <v>7</v>
      </c>
      <c r="H537" s="2">
        <v>1705.6299999999999</v>
      </c>
      <c r="I537">
        <v>0</v>
      </c>
      <c r="J537" t="s">
        <v>5</v>
      </c>
      <c r="K537" s="1"/>
    </row>
    <row r="538" spans="1:11" x14ac:dyDescent="0.2">
      <c r="A538">
        <v>10532</v>
      </c>
      <c r="B538" t="s">
        <v>0</v>
      </c>
      <c r="C538">
        <v>58</v>
      </c>
      <c r="D538">
        <f>_xlfn.XLOOKUP(CleanTable6[[#This Row],[Age]],$D$4:$D$7,$C$4:$C$7,,-1)</f>
        <v>3</v>
      </c>
      <c r="E538" s="3">
        <v>25.941825988707407</v>
      </c>
      <c r="F538" s="66">
        <f>_xlfn.XLOOKUP(CleanTable6[[#This Row],[BMI]],$F$4:$F$7,$C$4:$C$7,,-1)</f>
        <v>0</v>
      </c>
      <c r="G538" t="s">
        <v>7</v>
      </c>
      <c r="H538" s="2">
        <v>11345.52</v>
      </c>
      <c r="I538">
        <v>0</v>
      </c>
      <c r="J538" t="s">
        <v>5</v>
      </c>
      <c r="K538" s="1"/>
    </row>
    <row r="539" spans="1:11" x14ac:dyDescent="0.2">
      <c r="A539">
        <v>10533</v>
      </c>
      <c r="B539" t="s">
        <v>2</v>
      </c>
      <c r="C539">
        <v>39</v>
      </c>
      <c r="D539">
        <f>_xlfn.XLOOKUP(CleanTable6[[#This Row],[Age]],$D$4:$D$7,$C$4:$C$7,,-1)</f>
        <v>2</v>
      </c>
      <c r="E539" s="3">
        <v>25.79213601554493</v>
      </c>
      <c r="F539" s="66">
        <f>_xlfn.XLOOKUP(CleanTable6[[#This Row],[BMI]],$F$4:$F$7,$C$4:$C$7,,-1)</f>
        <v>0</v>
      </c>
      <c r="G539" t="s">
        <v>6</v>
      </c>
      <c r="H539" s="2">
        <v>7209.5</v>
      </c>
      <c r="I539">
        <v>2</v>
      </c>
      <c r="J539" t="s">
        <v>5</v>
      </c>
      <c r="K539" s="1"/>
    </row>
    <row r="540" spans="1:11" x14ac:dyDescent="0.2">
      <c r="A540">
        <v>10534</v>
      </c>
      <c r="B540" t="s">
        <v>2</v>
      </c>
      <c r="C540">
        <v>49</v>
      </c>
      <c r="D540">
        <f>_xlfn.XLOOKUP(CleanTable6[[#This Row],[Age]],$D$4:$D$7,$C$4:$C$7,,-1)</f>
        <v>2</v>
      </c>
      <c r="E540" s="3">
        <v>34.79062563862923</v>
      </c>
      <c r="F540" s="66">
        <f>_xlfn.XLOOKUP(CleanTable6[[#This Row],[BMI]],$F$4:$F$7,$C$4:$C$7,,-1)</f>
        <v>3</v>
      </c>
      <c r="G540" t="s">
        <v>7</v>
      </c>
      <c r="H540" s="2">
        <v>23807.25</v>
      </c>
      <c r="I540">
        <v>2</v>
      </c>
      <c r="J540" t="s">
        <v>4</v>
      </c>
      <c r="K540" s="1"/>
    </row>
    <row r="541" spans="1:11" x14ac:dyDescent="0.2">
      <c r="A541">
        <v>10535</v>
      </c>
      <c r="B541" t="s">
        <v>2</v>
      </c>
      <c r="C541">
        <v>48</v>
      </c>
      <c r="D541">
        <f>_xlfn.XLOOKUP(CleanTable6[[#This Row],[Age]],$D$4:$D$7,$C$4:$C$7,,-1)</f>
        <v>2</v>
      </c>
      <c r="E541" s="3">
        <v>26.418889096595677</v>
      </c>
      <c r="F541" s="66">
        <f>_xlfn.XLOOKUP(CleanTable6[[#This Row],[BMI]],$F$4:$F$7,$C$4:$C$7,,-1)</f>
        <v>1</v>
      </c>
      <c r="G541" t="s">
        <v>7</v>
      </c>
      <c r="H541" s="2">
        <v>45702.03</v>
      </c>
      <c r="I541">
        <v>2</v>
      </c>
      <c r="J541" t="s">
        <v>4</v>
      </c>
      <c r="K541" s="1"/>
    </row>
    <row r="542" spans="1:11" x14ac:dyDescent="0.2">
      <c r="A542">
        <v>10536</v>
      </c>
      <c r="B542" t="s">
        <v>2</v>
      </c>
      <c r="C542">
        <v>35</v>
      </c>
      <c r="D542">
        <f>_xlfn.XLOOKUP(CleanTable6[[#This Row],[Age]],$D$4:$D$7,$C$4:$C$7,,-1)</f>
        <v>1</v>
      </c>
      <c r="E542" s="3">
        <v>45.876306859996994</v>
      </c>
      <c r="F542" s="66">
        <f>_xlfn.XLOOKUP(CleanTable6[[#This Row],[BMI]],$F$4:$F$7,$C$4:$C$7,,-1)</f>
        <v>3</v>
      </c>
      <c r="G542" t="s">
        <v>6</v>
      </c>
      <c r="H542" s="2">
        <v>39983.43</v>
      </c>
      <c r="I542">
        <v>3</v>
      </c>
      <c r="J542" t="s">
        <v>4</v>
      </c>
      <c r="K542" s="1"/>
    </row>
    <row r="543" spans="1:11" x14ac:dyDescent="0.2">
      <c r="A543">
        <v>10537</v>
      </c>
      <c r="B543" t="s">
        <v>0</v>
      </c>
      <c r="C543">
        <v>23</v>
      </c>
      <c r="D543">
        <f>_xlfn.XLOOKUP(CleanTable6[[#This Row],[Age]],$D$4:$D$7,$C$4:$C$7,,-1)</f>
        <v>0</v>
      </c>
      <c r="E543" s="3">
        <v>34.434513780211297</v>
      </c>
      <c r="F543" s="66">
        <f>_xlfn.XLOOKUP(CleanTable6[[#This Row],[BMI]],$F$4:$F$7,$C$4:$C$7,,-1)</f>
        <v>2</v>
      </c>
      <c r="G543" t="s">
        <v>7</v>
      </c>
      <c r="H543" s="2">
        <v>1826.85</v>
      </c>
      <c r="I543">
        <v>0</v>
      </c>
      <c r="J543" t="s">
        <v>5</v>
      </c>
      <c r="K543" s="1"/>
    </row>
    <row r="544" spans="1:11" x14ac:dyDescent="0.2">
      <c r="A544">
        <v>10538</v>
      </c>
      <c r="B544" t="s">
        <v>3</v>
      </c>
      <c r="C544">
        <v>45</v>
      </c>
      <c r="D544">
        <f>_xlfn.XLOOKUP(CleanTable6[[#This Row],[Age]],$D$4:$D$7,$C$4:$C$7,,-1)</f>
        <v>2</v>
      </c>
      <c r="E544" s="3">
        <v>34.938336827668593</v>
      </c>
      <c r="F544" s="66">
        <f>_xlfn.XLOOKUP(CleanTable6[[#This Row],[BMI]],$F$4:$F$7,$C$4:$C$7,,-1)</f>
        <v>3</v>
      </c>
      <c r="G544" t="s">
        <v>6</v>
      </c>
      <c r="H544" s="2">
        <v>9704.67</v>
      </c>
      <c r="I544">
        <v>3</v>
      </c>
      <c r="J544" t="s">
        <v>5</v>
      </c>
      <c r="K544" s="1"/>
    </row>
    <row r="545" spans="1:11" x14ac:dyDescent="0.2">
      <c r="A545">
        <v>10539</v>
      </c>
      <c r="B545" t="s">
        <v>1</v>
      </c>
      <c r="C545">
        <v>23</v>
      </c>
      <c r="D545">
        <f>_xlfn.XLOOKUP(CleanTable6[[#This Row],[Age]],$D$4:$D$7,$C$4:$C$7,,-1)</f>
        <v>0</v>
      </c>
      <c r="E545" s="3">
        <v>41.878211949917798</v>
      </c>
      <c r="F545" s="66">
        <f>_xlfn.XLOOKUP(CleanTable6[[#This Row],[BMI]],$F$4:$F$7,$C$4:$C$7,,-1)</f>
        <v>3</v>
      </c>
      <c r="G545" t="s">
        <v>6</v>
      </c>
      <c r="H545" s="2">
        <v>18328.239999999998</v>
      </c>
      <c r="I545">
        <v>1</v>
      </c>
      <c r="J545" t="s">
        <v>4</v>
      </c>
      <c r="K545" s="1"/>
    </row>
    <row r="546" spans="1:11" x14ac:dyDescent="0.2">
      <c r="A546">
        <v>10540</v>
      </c>
      <c r="B546" t="s">
        <v>2</v>
      </c>
      <c r="C546">
        <v>56</v>
      </c>
      <c r="D546">
        <f>_xlfn.XLOOKUP(CleanTable6[[#This Row],[Age]],$D$4:$D$7,$C$4:$C$7,,-1)</f>
        <v>3</v>
      </c>
      <c r="E546" s="3">
        <v>33.078611817685356</v>
      </c>
      <c r="F546" s="66">
        <f>_xlfn.XLOOKUP(CleanTable6[[#This Row],[BMI]],$F$4:$F$7,$C$4:$C$7,,-1)</f>
        <v>2</v>
      </c>
      <c r="G546" t="s">
        <v>6</v>
      </c>
      <c r="H546" s="2">
        <v>12044.35</v>
      </c>
      <c r="I546">
        <v>1</v>
      </c>
      <c r="J546" t="s">
        <v>5</v>
      </c>
      <c r="K546" s="1"/>
    </row>
    <row r="547" spans="1:11" x14ac:dyDescent="0.2">
      <c r="A547">
        <v>10541</v>
      </c>
      <c r="B547" t="s">
        <v>0</v>
      </c>
      <c r="C547">
        <v>30</v>
      </c>
      <c r="D547">
        <f>_xlfn.XLOOKUP(CleanTable6[[#This Row],[Age]],$D$4:$D$7,$C$4:$C$7,,-1)</f>
        <v>1</v>
      </c>
      <c r="E547" s="3">
        <v>29.123191577288644</v>
      </c>
      <c r="F547" s="66">
        <f>_xlfn.XLOOKUP(CleanTable6[[#This Row],[BMI]],$F$4:$F$7,$C$4:$C$7,,-1)</f>
        <v>1</v>
      </c>
      <c r="G547" t="s">
        <v>6</v>
      </c>
      <c r="H547" s="2">
        <v>5325.66</v>
      </c>
      <c r="I547">
        <v>3</v>
      </c>
      <c r="J547" t="s">
        <v>5</v>
      </c>
      <c r="K547" s="1"/>
    </row>
    <row r="548" spans="1:11" x14ac:dyDescent="0.2">
      <c r="A548">
        <v>10542</v>
      </c>
      <c r="B548" t="s">
        <v>0</v>
      </c>
      <c r="C548">
        <v>39</v>
      </c>
      <c r="D548">
        <f>_xlfn.XLOOKUP(CleanTable6[[#This Row],[Age]],$D$4:$D$7,$C$4:$C$7,,-1)</f>
        <v>2</v>
      </c>
      <c r="E548" s="3">
        <v>34.871299506884426</v>
      </c>
      <c r="F548" s="66">
        <f>_xlfn.XLOOKUP(CleanTable6[[#This Row],[BMI]],$F$4:$F$7,$C$4:$C$7,,-1)</f>
        <v>3</v>
      </c>
      <c r="G548" t="s">
        <v>7</v>
      </c>
      <c r="H548" s="2">
        <v>40103.89</v>
      </c>
      <c r="I548">
        <v>2</v>
      </c>
      <c r="J548" t="s">
        <v>4</v>
      </c>
      <c r="K548" s="1"/>
    </row>
    <row r="549" spans="1:11" x14ac:dyDescent="0.2">
      <c r="A549">
        <v>10543</v>
      </c>
      <c r="B549" t="s">
        <v>1</v>
      </c>
      <c r="C549">
        <v>18</v>
      </c>
      <c r="D549">
        <f>_xlfn.XLOOKUP(CleanTable6[[#This Row],[Age]],$D$4:$D$7,$C$4:$C$7,,-1)</f>
        <v>0</v>
      </c>
      <c r="E549" s="3">
        <v>24.683093324826014</v>
      </c>
      <c r="F549" s="66">
        <f>_xlfn.XLOOKUP(CleanTable6[[#This Row],[BMI]],$F$4:$F$7,$C$4:$C$7,,-1)</f>
        <v>0</v>
      </c>
      <c r="G549" t="s">
        <v>7</v>
      </c>
      <c r="H549" s="2">
        <v>1727.54</v>
      </c>
      <c r="I549">
        <v>1</v>
      </c>
      <c r="J549" t="s">
        <v>5</v>
      </c>
      <c r="K549" s="1"/>
    </row>
    <row r="550" spans="1:11" x14ac:dyDescent="0.2">
      <c r="A550">
        <v>10544</v>
      </c>
      <c r="B550" t="s">
        <v>2</v>
      </c>
      <c r="C550">
        <v>49</v>
      </c>
      <c r="D550">
        <f>_xlfn.XLOOKUP(CleanTable6[[#This Row],[Age]],$D$4:$D$7,$C$4:$C$7,,-1)</f>
        <v>2</v>
      </c>
      <c r="E550" s="3">
        <v>30.797783834959059</v>
      </c>
      <c r="F550" s="66">
        <f>_xlfn.XLOOKUP(CleanTable6[[#This Row],[BMI]],$F$4:$F$7,$C$4:$C$7,,-1)</f>
        <v>2</v>
      </c>
      <c r="G550" t="s">
        <v>6</v>
      </c>
      <c r="H550" s="2">
        <v>9583.9</v>
      </c>
      <c r="I550">
        <v>1</v>
      </c>
      <c r="J550" t="s">
        <v>5</v>
      </c>
      <c r="K550" s="1"/>
    </row>
    <row r="551" spans="1:11" x14ac:dyDescent="0.2">
      <c r="A551">
        <v>10545</v>
      </c>
      <c r="B551" t="s">
        <v>2</v>
      </c>
      <c r="C551">
        <v>41</v>
      </c>
      <c r="D551">
        <f>_xlfn.XLOOKUP(CleanTable6[[#This Row],[Age]],$D$4:$D$7,$C$4:$C$7,,-1)</f>
        <v>2</v>
      </c>
      <c r="E551" s="3">
        <v>21.291394549332093</v>
      </c>
      <c r="F551" s="66">
        <f>_xlfn.XLOOKUP(CleanTable6[[#This Row],[BMI]],$F$4:$F$7,$C$4:$C$7,,-1)</f>
        <v>0</v>
      </c>
      <c r="G551" t="s">
        <v>7</v>
      </c>
      <c r="H551" s="2">
        <v>7256.7300000000005</v>
      </c>
      <c r="I551">
        <v>2</v>
      </c>
      <c r="J551" t="s">
        <v>5</v>
      </c>
      <c r="K551" s="1"/>
    </row>
    <row r="552" spans="1:11" x14ac:dyDescent="0.2">
      <c r="A552">
        <v>10546</v>
      </c>
      <c r="B552" t="s">
        <v>1</v>
      </c>
      <c r="C552">
        <v>57</v>
      </c>
      <c r="D552">
        <f>_xlfn.XLOOKUP(CleanTable6[[#This Row],[Age]],$D$4:$D$7,$C$4:$C$7,,-1)</f>
        <v>3</v>
      </c>
      <c r="E552" s="3">
        <v>42.360953839550461</v>
      </c>
      <c r="F552" s="66">
        <f>_xlfn.XLOOKUP(CleanTable6[[#This Row],[BMI]],$F$4:$F$7,$C$4:$C$7,,-1)</f>
        <v>3</v>
      </c>
      <c r="G552" t="s">
        <v>6</v>
      </c>
      <c r="H552" s="2">
        <v>22192.44</v>
      </c>
      <c r="I552">
        <v>1</v>
      </c>
      <c r="J552" t="s">
        <v>5</v>
      </c>
      <c r="K552" s="1"/>
    </row>
    <row r="553" spans="1:11" x14ac:dyDescent="0.2">
      <c r="A553">
        <v>10547</v>
      </c>
      <c r="B553" t="s">
        <v>1</v>
      </c>
      <c r="C553">
        <v>60</v>
      </c>
      <c r="D553">
        <f>_xlfn.XLOOKUP(CleanTable6[[#This Row],[Age]],$D$4:$D$7,$C$4:$C$7,,-1)</f>
        <v>3</v>
      </c>
      <c r="E553" s="3">
        <v>31.669473221007138</v>
      </c>
      <c r="F553" s="66">
        <f>_xlfn.XLOOKUP(CleanTable6[[#This Row],[BMI]],$F$4:$F$7,$C$4:$C$7,,-1)</f>
        <v>2</v>
      </c>
      <c r="G553" t="s">
        <v>7</v>
      </c>
      <c r="H553" s="2">
        <v>48673.560000000005</v>
      </c>
      <c r="I553">
        <v>0</v>
      </c>
      <c r="J553" t="s">
        <v>4</v>
      </c>
      <c r="K553" s="1"/>
    </row>
    <row r="554" spans="1:11" x14ac:dyDescent="0.2">
      <c r="A554">
        <v>10548</v>
      </c>
      <c r="B554" t="s">
        <v>1</v>
      </c>
      <c r="C554">
        <v>40</v>
      </c>
      <c r="D554">
        <f>_xlfn.XLOOKUP(CleanTable6[[#This Row],[Age]],$D$4:$D$7,$C$4:$C$7,,-1)</f>
        <v>2</v>
      </c>
      <c r="E554" s="3">
        <v>35.250635706336539</v>
      </c>
      <c r="F554" s="66">
        <f>_xlfn.XLOOKUP(CleanTable6[[#This Row],[BMI]],$F$4:$F$7,$C$4:$C$7,,-1)</f>
        <v>3</v>
      </c>
      <c r="G554" t="s">
        <v>7</v>
      </c>
      <c r="H554" s="2">
        <v>5438.75</v>
      </c>
      <c r="I554">
        <v>0</v>
      </c>
      <c r="J554" t="s">
        <v>5</v>
      </c>
      <c r="K554" s="1"/>
    </row>
    <row r="555" spans="1:11" x14ac:dyDescent="0.2">
      <c r="A555">
        <v>10549</v>
      </c>
      <c r="B555" t="s">
        <v>2</v>
      </c>
      <c r="C555">
        <v>19</v>
      </c>
      <c r="D555">
        <f>_xlfn.XLOOKUP(CleanTable6[[#This Row],[Age]],$D$4:$D$7,$C$4:$C$7,,-1)</f>
        <v>0</v>
      </c>
      <c r="E555" s="3">
        <v>20.105334450616233</v>
      </c>
      <c r="F555" s="66">
        <f>_xlfn.XLOOKUP(CleanTable6[[#This Row],[BMI]],$F$4:$F$7,$C$4:$C$7,,-1)</f>
        <v>0</v>
      </c>
      <c r="G555" t="s">
        <v>6</v>
      </c>
      <c r="H555" s="2">
        <v>2128.44</v>
      </c>
      <c r="I555">
        <v>0</v>
      </c>
      <c r="J555" t="s">
        <v>5</v>
      </c>
      <c r="K555" s="1"/>
    </row>
    <row r="556" spans="1:11" x14ac:dyDescent="0.2">
      <c r="A556">
        <v>10550</v>
      </c>
      <c r="B556" t="s">
        <v>3</v>
      </c>
      <c r="C556">
        <v>58</v>
      </c>
      <c r="D556">
        <f>_xlfn.XLOOKUP(CleanTable6[[#This Row],[Age]],$D$4:$D$7,$C$4:$C$7,,-1)</f>
        <v>3</v>
      </c>
      <c r="E556" s="3">
        <v>26.210316632943467</v>
      </c>
      <c r="F556" s="66">
        <f>_xlfn.XLOOKUP(CleanTable6[[#This Row],[BMI]],$F$4:$F$7,$C$4:$C$7,,-1)</f>
        <v>0</v>
      </c>
      <c r="G556" t="s">
        <v>6</v>
      </c>
      <c r="H556" s="2">
        <v>13607.37</v>
      </c>
      <c r="I556">
        <v>2</v>
      </c>
      <c r="J556" t="s">
        <v>5</v>
      </c>
      <c r="K556" s="1"/>
    </row>
    <row r="557" spans="1:11" x14ac:dyDescent="0.2">
      <c r="A557">
        <v>10551</v>
      </c>
      <c r="B557" t="s">
        <v>1</v>
      </c>
      <c r="C557">
        <v>27</v>
      </c>
      <c r="D557">
        <f>_xlfn.XLOOKUP(CleanTable6[[#This Row],[Age]],$D$4:$D$7,$C$4:$C$7,,-1)</f>
        <v>1</v>
      </c>
      <c r="E557" s="3">
        <v>22.986542007516736</v>
      </c>
      <c r="F557" s="66">
        <f>_xlfn.XLOOKUP(CleanTable6[[#This Row],[BMI]],$F$4:$F$7,$C$4:$C$7,,-1)</f>
        <v>0</v>
      </c>
      <c r="G557" t="s">
        <v>7</v>
      </c>
      <c r="H557" s="2">
        <v>18246.5</v>
      </c>
      <c r="I557">
        <v>0</v>
      </c>
      <c r="J557" t="s">
        <v>4</v>
      </c>
      <c r="K557" s="1"/>
    </row>
    <row r="558" spans="1:11" x14ac:dyDescent="0.2">
      <c r="A558">
        <v>10552</v>
      </c>
      <c r="B558" t="s">
        <v>3</v>
      </c>
      <c r="C558">
        <v>31</v>
      </c>
      <c r="D558">
        <f>_xlfn.XLOOKUP(CleanTable6[[#This Row],[Age]],$D$4:$D$7,$C$4:$C$7,,-1)</f>
        <v>1</v>
      </c>
      <c r="E558" s="3">
        <v>24.790080071855584</v>
      </c>
      <c r="F558" s="66">
        <f>_xlfn.XLOOKUP(CleanTable6[[#This Row],[BMI]],$F$4:$F$7,$C$4:$C$7,,-1)</f>
        <v>0</v>
      </c>
      <c r="G558" t="s">
        <v>6</v>
      </c>
      <c r="H558" s="2">
        <v>4347.0300000000007</v>
      </c>
      <c r="I558">
        <v>0</v>
      </c>
      <c r="J558" t="s">
        <v>5</v>
      </c>
      <c r="K558" s="1"/>
    </row>
    <row r="559" spans="1:11" x14ac:dyDescent="0.2">
      <c r="A559">
        <v>10553</v>
      </c>
      <c r="B559" t="s">
        <v>1</v>
      </c>
      <c r="C559">
        <v>47</v>
      </c>
      <c r="D559">
        <f>_xlfn.XLOOKUP(CleanTable6[[#This Row],[Age]],$D$4:$D$7,$C$4:$C$7,,-1)</f>
        <v>2</v>
      </c>
      <c r="E559" s="3">
        <v>41.224087077355421</v>
      </c>
      <c r="F559" s="66">
        <f>_xlfn.XLOOKUP(CleanTable6[[#This Row],[BMI]],$F$4:$F$7,$C$4:$C$7,,-1)</f>
        <v>3</v>
      </c>
      <c r="G559" t="s">
        <v>6</v>
      </c>
      <c r="H559" s="2">
        <v>8569.8700000000008</v>
      </c>
      <c r="I559">
        <v>1</v>
      </c>
      <c r="J559" t="s">
        <v>5</v>
      </c>
      <c r="K559" s="1"/>
    </row>
    <row r="560" spans="1:11" x14ac:dyDescent="0.2">
      <c r="A560">
        <v>10554</v>
      </c>
      <c r="B560" t="s">
        <v>3</v>
      </c>
      <c r="C560">
        <v>64</v>
      </c>
      <c r="D560">
        <f>_xlfn.XLOOKUP(CleanTable6[[#This Row],[Age]],$D$4:$D$7,$C$4:$C$7,,-1)</f>
        <v>3</v>
      </c>
      <c r="E560" s="3">
        <v>32.287680020693038</v>
      </c>
      <c r="F560" s="66">
        <f>_xlfn.XLOOKUP(CleanTable6[[#This Row],[BMI]],$F$4:$F$7,$C$4:$C$7,,-1)</f>
        <v>2</v>
      </c>
      <c r="G560" t="s">
        <v>7</v>
      </c>
      <c r="H560" s="2">
        <v>14394.56</v>
      </c>
      <c r="I560">
        <v>0</v>
      </c>
      <c r="J560" t="s">
        <v>5</v>
      </c>
      <c r="K560" s="1"/>
    </row>
    <row r="561" spans="1:11" x14ac:dyDescent="0.2">
      <c r="A561">
        <v>10555</v>
      </c>
      <c r="B561" t="s">
        <v>0</v>
      </c>
      <c r="C561">
        <v>28</v>
      </c>
      <c r="D561">
        <f>_xlfn.XLOOKUP(CleanTable6[[#This Row],[Age]],$D$4:$D$7,$C$4:$C$7,,-1)</f>
        <v>1</v>
      </c>
      <c r="E561" s="3">
        <v>33.634192188892222</v>
      </c>
      <c r="F561" s="66">
        <f>_xlfn.XLOOKUP(CleanTable6[[#This Row],[BMI]],$F$4:$F$7,$C$4:$C$7,,-1)</f>
        <v>2</v>
      </c>
      <c r="G561" t="s">
        <v>6</v>
      </c>
      <c r="H561" s="2">
        <v>3172.0200000000004</v>
      </c>
      <c r="I561">
        <v>0</v>
      </c>
      <c r="J561" t="s">
        <v>5</v>
      </c>
      <c r="K561" s="1"/>
    </row>
    <row r="562" spans="1:11" x14ac:dyDescent="0.2">
      <c r="A562">
        <v>10556</v>
      </c>
      <c r="B562" t="s">
        <v>3</v>
      </c>
      <c r="C562">
        <v>48</v>
      </c>
      <c r="D562">
        <f>_xlfn.XLOOKUP(CleanTable6[[#This Row],[Age]],$D$4:$D$7,$C$4:$C$7,,-1)</f>
        <v>2</v>
      </c>
      <c r="E562" s="3">
        <v>32.072643743206548</v>
      </c>
      <c r="F562" s="66">
        <f>_xlfn.XLOOKUP(CleanTable6[[#This Row],[BMI]],$F$4:$F$7,$C$4:$C$7,,-1)</f>
        <v>2</v>
      </c>
      <c r="G562" t="s">
        <v>6</v>
      </c>
      <c r="H562" s="2">
        <v>26392.269999999997</v>
      </c>
      <c r="I562">
        <v>1</v>
      </c>
      <c r="J562" t="s">
        <v>5</v>
      </c>
      <c r="K562" s="1"/>
    </row>
    <row r="563" spans="1:11" x14ac:dyDescent="0.2">
      <c r="A563">
        <v>10557</v>
      </c>
      <c r="B563" t="s">
        <v>0</v>
      </c>
      <c r="C563">
        <v>46</v>
      </c>
      <c r="D563">
        <f>_xlfn.XLOOKUP(CleanTable6[[#This Row],[Age]],$D$4:$D$7,$C$4:$C$7,,-1)</f>
        <v>2</v>
      </c>
      <c r="E563" s="3">
        <v>25.065671445298005</v>
      </c>
      <c r="F563" s="66">
        <f>_xlfn.XLOOKUP(CleanTable6[[#This Row],[BMI]],$F$4:$F$7,$C$4:$C$7,,-1)</f>
        <v>0</v>
      </c>
      <c r="G563" t="s">
        <v>6</v>
      </c>
      <c r="H563" s="2">
        <v>8825.09</v>
      </c>
      <c r="I563">
        <v>2</v>
      </c>
      <c r="J563" t="s">
        <v>5</v>
      </c>
      <c r="K563" s="1"/>
    </row>
    <row r="564" spans="1:11" x14ac:dyDescent="0.2">
      <c r="A564">
        <v>10558</v>
      </c>
      <c r="B564" t="s">
        <v>3</v>
      </c>
      <c r="C564">
        <v>18</v>
      </c>
      <c r="D564">
        <f>_xlfn.XLOOKUP(CleanTable6[[#This Row],[Age]],$D$4:$D$7,$C$4:$C$7,,-1)</f>
        <v>0</v>
      </c>
      <c r="E564" s="3">
        <v>36.855764316558833</v>
      </c>
      <c r="F564" s="66">
        <f>_xlfn.XLOOKUP(CleanTable6[[#This Row],[BMI]],$F$4:$F$7,$C$4:$C$7,,-1)</f>
        <v>3</v>
      </c>
      <c r="G564" t="s">
        <v>7</v>
      </c>
      <c r="H564" s="2">
        <v>11272.34</v>
      </c>
      <c r="I564">
        <v>1</v>
      </c>
      <c r="J564" t="s">
        <v>5</v>
      </c>
      <c r="K564" s="1"/>
    </row>
    <row r="565" spans="1:11" x14ac:dyDescent="0.2">
      <c r="A565">
        <v>10559</v>
      </c>
      <c r="B565" t="s">
        <v>2</v>
      </c>
      <c r="C565">
        <v>51</v>
      </c>
      <c r="D565">
        <f>_xlfn.XLOOKUP(CleanTable6[[#This Row],[Age]],$D$4:$D$7,$C$4:$C$7,,-1)</f>
        <v>3</v>
      </c>
      <c r="E565" s="3">
        <v>39.610044728798002</v>
      </c>
      <c r="F565" s="66">
        <f>_xlfn.XLOOKUP(CleanTable6[[#This Row],[BMI]],$F$4:$F$7,$C$4:$C$7,,-1)</f>
        <v>3</v>
      </c>
      <c r="G565" t="s">
        <v>6</v>
      </c>
      <c r="H565" s="2">
        <v>9644.26</v>
      </c>
      <c r="I565">
        <v>0</v>
      </c>
      <c r="J565" t="s">
        <v>5</v>
      </c>
      <c r="K565" s="1"/>
    </row>
    <row r="566" spans="1:11" x14ac:dyDescent="0.2">
      <c r="A566">
        <v>10560</v>
      </c>
      <c r="B566" t="s">
        <v>1</v>
      </c>
      <c r="C566">
        <v>56</v>
      </c>
      <c r="D566">
        <f>_xlfn.XLOOKUP(CleanTable6[[#This Row],[Age]],$D$4:$D$7,$C$4:$C$7,,-1)</f>
        <v>3</v>
      </c>
      <c r="E566" s="3">
        <v>24.034707005200531</v>
      </c>
      <c r="F566" s="66">
        <f>_xlfn.XLOOKUP(CleanTable6[[#This Row],[BMI]],$F$4:$F$7,$C$4:$C$7,,-1)</f>
        <v>0</v>
      </c>
      <c r="G566" t="s">
        <v>7</v>
      </c>
      <c r="H566" s="2">
        <v>10594.23</v>
      </c>
      <c r="I566">
        <v>0</v>
      </c>
      <c r="J566" t="s">
        <v>5</v>
      </c>
      <c r="K566" s="1"/>
    </row>
    <row r="567" spans="1:11" x14ac:dyDescent="0.2">
      <c r="A567">
        <v>10561</v>
      </c>
      <c r="B567" t="s">
        <v>2</v>
      </c>
      <c r="C567">
        <v>42</v>
      </c>
      <c r="D567">
        <f>_xlfn.XLOOKUP(CleanTable6[[#This Row],[Age]],$D$4:$D$7,$C$4:$C$7,,-1)</f>
        <v>2</v>
      </c>
      <c r="E567" s="3">
        <v>35.192383388423664</v>
      </c>
      <c r="F567" s="66">
        <f>_xlfn.XLOOKUP(CleanTable6[[#This Row],[BMI]],$F$4:$F$7,$C$4:$C$7,,-1)</f>
        <v>3</v>
      </c>
      <c r="G567" t="s">
        <v>6</v>
      </c>
      <c r="H567" s="2">
        <v>21348.71</v>
      </c>
      <c r="I567">
        <v>0</v>
      </c>
      <c r="J567" t="s">
        <v>4</v>
      </c>
      <c r="K567" s="1"/>
    </row>
    <row r="568" spans="1:11" x14ac:dyDescent="0.2">
      <c r="A568">
        <v>10562</v>
      </c>
      <c r="B568" t="s">
        <v>0</v>
      </c>
      <c r="C568">
        <v>24</v>
      </c>
      <c r="D568">
        <f>_xlfn.XLOOKUP(CleanTable6[[#This Row],[Age]],$D$4:$D$7,$C$4:$C$7,,-1)</f>
        <v>0</v>
      </c>
      <c r="E568" s="3">
        <v>23.330729506195652</v>
      </c>
      <c r="F568" s="66">
        <f>_xlfn.XLOOKUP(CleanTable6[[#This Row],[BMI]],$F$4:$F$7,$C$4:$C$7,,-1)</f>
        <v>0</v>
      </c>
      <c r="G568" t="s">
        <v>6</v>
      </c>
      <c r="H568" s="2">
        <v>4234.93</v>
      </c>
      <c r="I568">
        <v>3</v>
      </c>
      <c r="J568" t="s">
        <v>5</v>
      </c>
      <c r="K568" s="1"/>
    </row>
    <row r="569" spans="1:11" x14ac:dyDescent="0.2">
      <c r="A569">
        <v>10563</v>
      </c>
      <c r="B569" t="s">
        <v>3</v>
      </c>
      <c r="C569">
        <v>30</v>
      </c>
      <c r="D569">
        <f>_xlfn.XLOOKUP(CleanTable6[[#This Row],[Age]],$D$4:$D$7,$C$4:$C$7,,-1)</f>
        <v>1</v>
      </c>
      <c r="E569" s="3">
        <v>23.175465017396387</v>
      </c>
      <c r="F569" s="66">
        <f>_xlfn.XLOOKUP(CleanTable6[[#This Row],[BMI]],$F$4:$F$7,$C$4:$C$7,,-1)</f>
        <v>0</v>
      </c>
      <c r="G569" t="s">
        <v>6</v>
      </c>
      <c r="H569" s="2">
        <v>4718.21</v>
      </c>
      <c r="I569">
        <v>1</v>
      </c>
      <c r="J569" t="s">
        <v>5</v>
      </c>
      <c r="K569" s="1"/>
    </row>
    <row r="570" spans="1:11" x14ac:dyDescent="0.2">
      <c r="A570">
        <v>10564</v>
      </c>
      <c r="B570" t="s">
        <v>1</v>
      </c>
      <c r="C570">
        <v>29</v>
      </c>
      <c r="D570">
        <f>_xlfn.XLOOKUP(CleanTable6[[#This Row],[Age]],$D$4:$D$7,$C$4:$C$7,,-1)</f>
        <v>1</v>
      </c>
      <c r="E570" s="3">
        <v>23.637028000692041</v>
      </c>
      <c r="F570" s="66">
        <f>_xlfn.XLOOKUP(CleanTable6[[#This Row],[BMI]],$F$4:$F$7,$C$4:$C$7,,-1)</f>
        <v>0</v>
      </c>
      <c r="G570" t="s">
        <v>7</v>
      </c>
      <c r="H570" s="2">
        <v>2867.1200000000003</v>
      </c>
      <c r="I570">
        <v>0</v>
      </c>
      <c r="J570" t="s">
        <v>5</v>
      </c>
      <c r="K570" s="1"/>
    </row>
    <row r="571" spans="1:11" x14ac:dyDescent="0.2">
      <c r="A571">
        <v>10565</v>
      </c>
      <c r="B571" t="s">
        <v>1</v>
      </c>
      <c r="C571">
        <v>53</v>
      </c>
      <c r="D571">
        <f>_xlfn.XLOOKUP(CleanTable6[[#This Row],[Age]],$D$4:$D$7,$C$4:$C$7,,-1)</f>
        <v>3</v>
      </c>
      <c r="E571" s="3">
        <v>32.090387104656429</v>
      </c>
      <c r="F571" s="66">
        <f>_xlfn.XLOOKUP(CleanTable6[[#This Row],[BMI]],$F$4:$F$7,$C$4:$C$7,,-1)</f>
        <v>2</v>
      </c>
      <c r="G571" t="s">
        <v>6</v>
      </c>
      <c r="H571" s="2">
        <v>10579.72</v>
      </c>
      <c r="I571">
        <v>1</v>
      </c>
      <c r="J571" t="s">
        <v>5</v>
      </c>
      <c r="K571" s="1"/>
    </row>
    <row r="572" spans="1:11" x14ac:dyDescent="0.2">
      <c r="A572">
        <v>10566</v>
      </c>
      <c r="B572" t="s">
        <v>2</v>
      </c>
      <c r="C572">
        <v>55</v>
      </c>
      <c r="D572">
        <f>_xlfn.XLOOKUP(CleanTable6[[#This Row],[Age]],$D$4:$D$7,$C$4:$C$7,,-1)</f>
        <v>3</v>
      </c>
      <c r="E572" s="3">
        <v>28.871621184016906</v>
      </c>
      <c r="F572" s="66">
        <f>_xlfn.XLOOKUP(CleanTable6[[#This Row],[BMI]],$F$4:$F$7,$C$4:$C$7,,-1)</f>
        <v>1</v>
      </c>
      <c r="G572" t="s">
        <v>6</v>
      </c>
      <c r="H572" s="2">
        <v>12269.69</v>
      </c>
      <c r="I572">
        <v>2</v>
      </c>
      <c r="J572" t="s">
        <v>5</v>
      </c>
      <c r="K572" s="1"/>
    </row>
    <row r="573" spans="1:11" x14ac:dyDescent="0.2">
      <c r="A573">
        <v>10567</v>
      </c>
      <c r="B573" t="s">
        <v>3</v>
      </c>
      <c r="C573">
        <v>33</v>
      </c>
      <c r="D573">
        <f>_xlfn.XLOOKUP(CleanTable6[[#This Row],[Age]],$D$4:$D$7,$C$4:$C$7,,-1)</f>
        <v>1</v>
      </c>
      <c r="E573" s="3">
        <v>32.663367429221445</v>
      </c>
      <c r="F573" s="66">
        <f>_xlfn.XLOOKUP(CleanTable6[[#This Row],[BMI]],$F$4:$F$7,$C$4:$C$7,,-1)</f>
        <v>2</v>
      </c>
      <c r="G573" t="s">
        <v>6</v>
      </c>
      <c r="H573" s="2">
        <v>6551.76</v>
      </c>
      <c r="I573">
        <v>3</v>
      </c>
      <c r="J573" t="s">
        <v>5</v>
      </c>
      <c r="K573" s="1"/>
    </row>
    <row r="574" spans="1:11" x14ac:dyDescent="0.2">
      <c r="A574">
        <v>10568</v>
      </c>
      <c r="B574" t="s">
        <v>1</v>
      </c>
      <c r="C574">
        <v>49</v>
      </c>
      <c r="D574">
        <f>_xlfn.XLOOKUP(CleanTable6[[#This Row],[Age]],$D$4:$D$7,$C$4:$C$7,,-1)</f>
        <v>2</v>
      </c>
      <c r="E574" s="3">
        <v>28.499858427089951</v>
      </c>
      <c r="F574" s="66">
        <f>_xlfn.XLOOKUP(CleanTable6[[#This Row],[BMI]],$F$4:$F$7,$C$4:$C$7,,-1)</f>
        <v>1</v>
      </c>
      <c r="G574" t="s">
        <v>7</v>
      </c>
      <c r="H574" s="2">
        <v>9304.7100000000009</v>
      </c>
      <c r="I574">
        <v>2</v>
      </c>
      <c r="J574" t="s">
        <v>5</v>
      </c>
      <c r="K574" s="1"/>
    </row>
    <row r="575" spans="1:11" x14ac:dyDescent="0.2">
      <c r="A575">
        <v>10569</v>
      </c>
      <c r="B575" t="s">
        <v>1</v>
      </c>
      <c r="C575">
        <v>60</v>
      </c>
      <c r="D575">
        <f>_xlfn.XLOOKUP(CleanTable6[[#This Row],[Age]],$D$4:$D$7,$C$4:$C$7,,-1)</f>
        <v>3</v>
      </c>
      <c r="E575" s="3">
        <v>28.29467967422028</v>
      </c>
      <c r="F575" s="66">
        <f>_xlfn.XLOOKUP(CleanTable6[[#This Row],[BMI]],$F$4:$F$7,$C$4:$C$7,,-1)</f>
        <v>1</v>
      </c>
      <c r="G575" t="s">
        <v>6</v>
      </c>
      <c r="H575" s="2">
        <v>45008.959999999999</v>
      </c>
      <c r="I575">
        <v>0</v>
      </c>
      <c r="J575" t="s">
        <v>4</v>
      </c>
      <c r="K575" s="1"/>
    </row>
    <row r="576" spans="1:11" x14ac:dyDescent="0.2">
      <c r="A576">
        <v>10570</v>
      </c>
      <c r="B576" t="s">
        <v>3</v>
      </c>
      <c r="C576">
        <v>37</v>
      </c>
      <c r="D576">
        <f>_xlfn.XLOOKUP(CleanTable6[[#This Row],[Age]],$D$4:$D$7,$C$4:$C$7,,-1)</f>
        <v>1</v>
      </c>
      <c r="E576" s="3">
        <v>27.594336612324355</v>
      </c>
      <c r="F576" s="66">
        <f>_xlfn.XLOOKUP(CleanTable6[[#This Row],[BMI]],$F$4:$F$7,$C$4:$C$7,,-1)</f>
        <v>1</v>
      </c>
      <c r="G576" t="s">
        <v>6</v>
      </c>
      <c r="H576" s="2">
        <v>20296.87</v>
      </c>
      <c r="I576">
        <v>1</v>
      </c>
      <c r="J576" t="s">
        <v>4</v>
      </c>
      <c r="K576" s="1"/>
    </row>
    <row r="577" spans="1:11" x14ac:dyDescent="0.2">
      <c r="A577">
        <v>10571</v>
      </c>
      <c r="B577" t="s">
        <v>1</v>
      </c>
      <c r="C577">
        <v>20</v>
      </c>
      <c r="D577">
        <f>_xlfn.XLOOKUP(CleanTable6[[#This Row],[Age]],$D$4:$D$7,$C$4:$C$7,,-1)</f>
        <v>0</v>
      </c>
      <c r="E577" s="3">
        <v>32.427080683870592</v>
      </c>
      <c r="F577" s="66">
        <f>_xlfn.XLOOKUP(CleanTable6[[#This Row],[BMI]],$F$4:$F$7,$C$4:$C$7,,-1)</f>
        <v>2</v>
      </c>
      <c r="G577" t="s">
        <v>7</v>
      </c>
      <c r="H577" s="2">
        <v>2566.48</v>
      </c>
      <c r="I577">
        <v>2</v>
      </c>
      <c r="J577" t="s">
        <v>5</v>
      </c>
      <c r="K577" s="1"/>
    </row>
    <row r="578" spans="1:11" x14ac:dyDescent="0.2">
      <c r="A578">
        <v>10572</v>
      </c>
      <c r="B578" t="s">
        <v>0</v>
      </c>
      <c r="C578">
        <v>57</v>
      </c>
      <c r="D578">
        <f>_xlfn.XLOOKUP(CleanTable6[[#This Row],[Age]],$D$4:$D$7,$C$4:$C$7,,-1)</f>
        <v>3</v>
      </c>
      <c r="E578" s="3">
        <v>23.636661954544117</v>
      </c>
      <c r="F578" s="66">
        <f>_xlfn.XLOOKUP(CleanTable6[[#This Row],[BMI]],$F$4:$F$7,$C$4:$C$7,,-1)</f>
        <v>0</v>
      </c>
      <c r="G578" t="s">
        <v>6</v>
      </c>
      <c r="H578" s="2">
        <v>12032.33</v>
      </c>
      <c r="I578">
        <v>1</v>
      </c>
      <c r="J578" t="s">
        <v>5</v>
      </c>
      <c r="K578" s="1"/>
    </row>
    <row r="579" spans="1:11" x14ac:dyDescent="0.2">
      <c r="A579">
        <v>10573</v>
      </c>
      <c r="B579" t="s">
        <v>2</v>
      </c>
      <c r="C579">
        <v>55</v>
      </c>
      <c r="D579">
        <f>_xlfn.XLOOKUP(CleanTable6[[#This Row],[Age]],$D$4:$D$7,$C$4:$C$7,,-1)</f>
        <v>3</v>
      </c>
      <c r="E579" s="3">
        <v>27.600869884019776</v>
      </c>
      <c r="F579" s="66">
        <f>_xlfn.XLOOKUP(CleanTable6[[#This Row],[BMI]],$F$4:$F$7,$C$4:$C$7,,-1)</f>
        <v>1</v>
      </c>
      <c r="G579" t="s">
        <v>7</v>
      </c>
      <c r="H579" s="2">
        <v>10601.64</v>
      </c>
      <c r="I579">
        <v>0</v>
      </c>
      <c r="J579" t="s">
        <v>5</v>
      </c>
      <c r="K579" s="1"/>
    </row>
    <row r="580" spans="1:11" x14ac:dyDescent="0.2">
      <c r="A580">
        <v>10574</v>
      </c>
      <c r="B580" t="s">
        <v>2</v>
      </c>
      <c r="C580">
        <v>31</v>
      </c>
      <c r="D580">
        <f>_xlfn.XLOOKUP(CleanTable6[[#This Row],[Age]],$D$4:$D$7,$C$4:$C$7,,-1)</f>
        <v>1</v>
      </c>
      <c r="E580" s="3">
        <v>31.455923974035464</v>
      </c>
      <c r="F580" s="66">
        <f>_xlfn.XLOOKUP(CleanTable6[[#This Row],[BMI]],$F$4:$F$7,$C$4:$C$7,,-1)</f>
        <v>2</v>
      </c>
      <c r="G580" t="s">
        <v>7</v>
      </c>
      <c r="H580" s="2">
        <v>4239.9000000000005</v>
      </c>
      <c r="I580">
        <v>1</v>
      </c>
      <c r="J580" t="s">
        <v>5</v>
      </c>
      <c r="K580" s="1"/>
    </row>
    <row r="581" spans="1:11" x14ac:dyDescent="0.2">
      <c r="A581">
        <v>10575</v>
      </c>
      <c r="B581" t="s">
        <v>0</v>
      </c>
      <c r="C581">
        <v>43</v>
      </c>
      <c r="D581">
        <f>_xlfn.XLOOKUP(CleanTable6[[#This Row],[Age]],$D$4:$D$7,$C$4:$C$7,,-1)</f>
        <v>2</v>
      </c>
      <c r="E581" s="3">
        <v>32.548463570245801</v>
      </c>
      <c r="F581" s="66">
        <f>_xlfn.XLOOKUP(CleanTable6[[#This Row],[BMI]],$F$4:$F$7,$C$4:$C$7,,-1)</f>
        <v>2</v>
      </c>
      <c r="G581" t="s">
        <v>7</v>
      </c>
      <c r="H581" s="2">
        <v>7441.51</v>
      </c>
      <c r="I581">
        <v>2</v>
      </c>
      <c r="J581" t="s">
        <v>5</v>
      </c>
      <c r="K581" s="1"/>
    </row>
    <row r="582" spans="1:11" x14ac:dyDescent="0.2">
      <c r="A582">
        <v>10576</v>
      </c>
      <c r="B582" t="s">
        <v>1</v>
      </c>
      <c r="C582">
        <v>19</v>
      </c>
      <c r="D582">
        <f>_xlfn.XLOOKUP(CleanTable6[[#This Row],[Age]],$D$4:$D$7,$C$4:$C$7,,-1)</f>
        <v>0</v>
      </c>
      <c r="E582" s="3">
        <v>26.022571230777402</v>
      </c>
      <c r="F582" s="66">
        <f>_xlfn.XLOOKUP(CleanTable6[[#This Row],[BMI]],$F$4:$F$7,$C$4:$C$7,,-1)</f>
        <v>0</v>
      </c>
      <c r="G582" t="s">
        <v>7</v>
      </c>
      <c r="H582" s="2">
        <v>32548.35</v>
      </c>
      <c r="I582">
        <v>0</v>
      </c>
      <c r="J582" t="s">
        <v>4</v>
      </c>
      <c r="K582" s="1"/>
    </row>
    <row r="583" spans="1:11" x14ac:dyDescent="0.2">
      <c r="A583">
        <v>10577</v>
      </c>
      <c r="B583" t="s">
        <v>3</v>
      </c>
      <c r="C583">
        <v>52</v>
      </c>
      <c r="D583">
        <f>_xlfn.XLOOKUP(CleanTable6[[#This Row],[Age]],$D$4:$D$7,$C$4:$C$7,,-1)</f>
        <v>3</v>
      </c>
      <c r="E583" s="3">
        <v>24.605004691384714</v>
      </c>
      <c r="F583" s="66">
        <f>_xlfn.XLOOKUP(CleanTable6[[#This Row],[BMI]],$F$4:$F$7,$C$4:$C$7,,-1)</f>
        <v>0</v>
      </c>
      <c r="G583" t="s">
        <v>6</v>
      </c>
      <c r="H583" s="2">
        <v>23045.57</v>
      </c>
      <c r="I583">
        <v>0</v>
      </c>
      <c r="J583" t="s">
        <v>5</v>
      </c>
      <c r="K583" s="1"/>
    </row>
    <row r="584" spans="1:11" x14ac:dyDescent="0.2">
      <c r="A584">
        <v>10578</v>
      </c>
      <c r="B584" t="s">
        <v>2</v>
      </c>
      <c r="C584">
        <v>25</v>
      </c>
      <c r="D584">
        <f>_xlfn.XLOOKUP(CleanTable6[[#This Row],[Age]],$D$4:$D$7,$C$4:$C$7,,-1)</f>
        <v>0</v>
      </c>
      <c r="E584" s="3">
        <v>33.997321447528805</v>
      </c>
      <c r="F584" s="66">
        <f>_xlfn.XLOOKUP(CleanTable6[[#This Row],[BMI]],$F$4:$F$7,$C$4:$C$7,,-1)</f>
        <v>2</v>
      </c>
      <c r="G584" t="s">
        <v>6</v>
      </c>
      <c r="H584" s="2">
        <v>4189.12</v>
      </c>
      <c r="I584">
        <v>2</v>
      </c>
      <c r="J584" t="s">
        <v>5</v>
      </c>
      <c r="K584" s="1"/>
    </row>
    <row r="585" spans="1:11" x14ac:dyDescent="0.2">
      <c r="A585">
        <v>10579</v>
      </c>
      <c r="B585" t="s">
        <v>3</v>
      </c>
      <c r="C585">
        <v>47</v>
      </c>
      <c r="D585">
        <f>_xlfn.XLOOKUP(CleanTable6[[#This Row],[Age]],$D$4:$D$7,$C$4:$C$7,,-1)</f>
        <v>2</v>
      </c>
      <c r="E585" s="3">
        <v>28.761848479940603</v>
      </c>
      <c r="F585" s="66">
        <f>_xlfn.XLOOKUP(CleanTable6[[#This Row],[BMI]],$F$4:$F$7,$C$4:$C$7,,-1)</f>
        <v>1</v>
      </c>
      <c r="G585" t="s">
        <v>6</v>
      </c>
      <c r="H585" s="2">
        <v>8534.68</v>
      </c>
      <c r="I585">
        <v>0</v>
      </c>
      <c r="J585" t="s">
        <v>5</v>
      </c>
      <c r="K585" s="1"/>
    </row>
    <row r="586" spans="1:11" x14ac:dyDescent="0.2">
      <c r="A586">
        <v>10580</v>
      </c>
      <c r="B586" t="s">
        <v>1</v>
      </c>
      <c r="C586">
        <v>45</v>
      </c>
      <c r="D586">
        <f>_xlfn.XLOOKUP(CleanTable6[[#This Row],[Age]],$D$4:$D$7,$C$4:$C$7,,-1)</f>
        <v>2</v>
      </c>
      <c r="E586" s="3">
        <v>22.430113548575463</v>
      </c>
      <c r="F586" s="66">
        <f>_xlfn.XLOOKUP(CleanTable6[[#This Row],[BMI]],$F$4:$F$7,$C$4:$C$7,,-1)</f>
        <v>0</v>
      </c>
      <c r="G586" t="s">
        <v>6</v>
      </c>
      <c r="H586" s="2">
        <v>8515.76</v>
      </c>
      <c r="I586">
        <v>2</v>
      </c>
      <c r="J586" t="s">
        <v>5</v>
      </c>
      <c r="K586" s="1"/>
    </row>
    <row r="587" spans="1:11" x14ac:dyDescent="0.2">
      <c r="A587">
        <v>10581</v>
      </c>
      <c r="B587" t="s">
        <v>0</v>
      </c>
      <c r="C587">
        <v>56</v>
      </c>
      <c r="D587">
        <f>_xlfn.XLOOKUP(CleanTable6[[#This Row],[Age]],$D$4:$D$7,$C$4:$C$7,,-1)</f>
        <v>3</v>
      </c>
      <c r="E587" s="3">
        <v>28.488761248715594</v>
      </c>
      <c r="F587" s="66">
        <f>_xlfn.XLOOKUP(CleanTable6[[#This Row],[BMI]],$F$4:$F$7,$C$4:$C$7,,-1)</f>
        <v>1</v>
      </c>
      <c r="G587" t="s">
        <v>6</v>
      </c>
      <c r="H587" s="2">
        <v>11070.54</v>
      </c>
      <c r="I587">
        <v>0</v>
      </c>
      <c r="J587" t="s">
        <v>5</v>
      </c>
      <c r="K587" s="1"/>
    </row>
    <row r="588" spans="1:11" x14ac:dyDescent="0.2">
      <c r="A588">
        <v>10582</v>
      </c>
      <c r="B588" t="s">
        <v>2</v>
      </c>
      <c r="C588">
        <v>51</v>
      </c>
      <c r="D588">
        <f>_xlfn.XLOOKUP(CleanTable6[[#This Row],[Age]],$D$4:$D$7,$C$4:$C$7,,-1)</f>
        <v>3</v>
      </c>
      <c r="E588" s="3">
        <v>34.681761141221315</v>
      </c>
      <c r="F588" s="66">
        <f>_xlfn.XLOOKUP(CleanTable6[[#This Row],[BMI]],$F$4:$F$7,$C$4:$C$7,,-1)</f>
        <v>3</v>
      </c>
      <c r="G588" t="s">
        <v>7</v>
      </c>
      <c r="H588" s="2">
        <v>23967.39</v>
      </c>
      <c r="I588">
        <v>2</v>
      </c>
      <c r="J588" t="s">
        <v>4</v>
      </c>
      <c r="K588" s="1"/>
    </row>
    <row r="589" spans="1:11" x14ac:dyDescent="0.2">
      <c r="A589">
        <v>10583</v>
      </c>
      <c r="B589" t="s">
        <v>0</v>
      </c>
      <c r="C589">
        <v>47</v>
      </c>
      <c r="D589">
        <f>_xlfn.XLOOKUP(CleanTable6[[#This Row],[Age]],$D$4:$D$7,$C$4:$C$7,,-1)</f>
        <v>2</v>
      </c>
      <c r="E589" s="3">
        <v>24.387755447439552</v>
      </c>
      <c r="F589" s="66">
        <f>_xlfn.XLOOKUP(CleanTable6[[#This Row],[BMI]],$F$4:$F$7,$C$4:$C$7,,-1)</f>
        <v>0</v>
      </c>
      <c r="G589" t="s">
        <v>7</v>
      </c>
      <c r="H589" s="2">
        <v>25309.489999999998</v>
      </c>
      <c r="I589">
        <v>3</v>
      </c>
      <c r="J589" t="s">
        <v>4</v>
      </c>
      <c r="K589" s="1"/>
    </row>
    <row r="590" spans="1:11" x14ac:dyDescent="0.2">
      <c r="A590">
        <v>10584</v>
      </c>
      <c r="B590" t="s">
        <v>1</v>
      </c>
      <c r="C590">
        <v>41</v>
      </c>
      <c r="D590">
        <f>_xlfn.XLOOKUP(CleanTable6[[#This Row],[Age]],$D$4:$D$7,$C$4:$C$7,,-1)</f>
        <v>2</v>
      </c>
      <c r="E590" s="3">
        <v>36.924120796448193</v>
      </c>
      <c r="F590" s="66">
        <f>_xlfn.XLOOKUP(CleanTable6[[#This Row],[BMI]],$F$4:$F$7,$C$4:$C$7,,-1)</f>
        <v>3</v>
      </c>
      <c r="G590" t="s">
        <v>7</v>
      </c>
      <c r="H590" s="2">
        <v>40273.65</v>
      </c>
      <c r="I590">
        <v>1</v>
      </c>
      <c r="J590" t="s">
        <v>4</v>
      </c>
      <c r="K590" s="1"/>
    </row>
    <row r="591" spans="1:11" x14ac:dyDescent="0.2">
      <c r="A591">
        <v>10585</v>
      </c>
      <c r="B591" t="s">
        <v>0</v>
      </c>
      <c r="C591">
        <v>20</v>
      </c>
      <c r="D591">
        <f>_xlfn.XLOOKUP(CleanTable6[[#This Row],[Age]],$D$4:$D$7,$C$4:$C$7,,-1)</f>
        <v>0</v>
      </c>
      <c r="E591" s="3">
        <v>40.367752961382621</v>
      </c>
      <c r="F591" s="66">
        <f>_xlfn.XLOOKUP(CleanTable6[[#This Row],[BMI]],$F$4:$F$7,$C$4:$C$7,,-1)</f>
        <v>3</v>
      </c>
      <c r="G591" t="s">
        <v>6</v>
      </c>
      <c r="H591" s="2">
        <v>1875.35</v>
      </c>
      <c r="I591">
        <v>0</v>
      </c>
      <c r="J591" t="s">
        <v>5</v>
      </c>
      <c r="K591" s="1"/>
    </row>
    <row r="592" spans="1:11" x14ac:dyDescent="0.2">
      <c r="A592">
        <v>10586</v>
      </c>
      <c r="B592" t="s">
        <v>1</v>
      </c>
      <c r="C592">
        <v>59</v>
      </c>
      <c r="D592">
        <f>_xlfn.XLOOKUP(CleanTable6[[#This Row],[Age]],$D$4:$D$7,$C$4:$C$7,,-1)</f>
        <v>3</v>
      </c>
      <c r="E592" s="3">
        <v>25.2702471412519</v>
      </c>
      <c r="F592" s="66">
        <f>_xlfn.XLOOKUP(CleanTable6[[#This Row],[BMI]],$F$4:$F$7,$C$4:$C$7,,-1)</f>
        <v>0</v>
      </c>
      <c r="G592" t="s">
        <v>7</v>
      </c>
      <c r="H592" s="2">
        <v>11743.300000000001</v>
      </c>
      <c r="I592">
        <v>0</v>
      </c>
      <c r="J592" t="s">
        <v>5</v>
      </c>
      <c r="K592" s="1"/>
    </row>
    <row r="593" spans="1:11" x14ac:dyDescent="0.2">
      <c r="A593">
        <v>10587</v>
      </c>
      <c r="B593" t="s">
        <v>2</v>
      </c>
      <c r="C593">
        <v>52</v>
      </c>
      <c r="D593">
        <f>_xlfn.XLOOKUP(CleanTable6[[#This Row],[Age]],$D$4:$D$7,$C$4:$C$7,,-1)</f>
        <v>3</v>
      </c>
      <c r="E593" s="3">
        <v>36.078656108955784</v>
      </c>
      <c r="F593" s="66">
        <f>_xlfn.XLOOKUP(CleanTable6[[#This Row],[BMI]],$F$4:$F$7,$C$4:$C$7,,-1)</f>
        <v>3</v>
      </c>
      <c r="G593" t="s">
        <v>7</v>
      </c>
      <c r="H593" s="2">
        <v>24393.629999999997</v>
      </c>
      <c r="I593">
        <v>0</v>
      </c>
      <c r="J593" t="s">
        <v>4</v>
      </c>
      <c r="K593" s="1"/>
    </row>
    <row r="594" spans="1:11" x14ac:dyDescent="0.2">
      <c r="A594">
        <v>10588</v>
      </c>
      <c r="B594" t="s">
        <v>1</v>
      </c>
      <c r="C594">
        <v>56</v>
      </c>
      <c r="D594">
        <f>_xlfn.XLOOKUP(CleanTable6[[#This Row],[Age]],$D$4:$D$7,$C$4:$C$7,,-1)</f>
        <v>3</v>
      </c>
      <c r="E594" s="3">
        <v>19.186796561578802</v>
      </c>
      <c r="F594" s="66">
        <f>_xlfn.XLOOKUP(CleanTable6[[#This Row],[BMI]],$F$4:$F$7,$C$4:$C$7,,-1)</f>
        <v>0</v>
      </c>
      <c r="G594" t="s">
        <v>7</v>
      </c>
      <c r="H594" s="2">
        <v>12949.16</v>
      </c>
      <c r="I594">
        <v>4</v>
      </c>
      <c r="J594" t="s">
        <v>5</v>
      </c>
      <c r="K594" s="1"/>
    </row>
    <row r="595" spans="1:11" x14ac:dyDescent="0.2">
      <c r="A595">
        <v>10589</v>
      </c>
      <c r="B595" t="s">
        <v>1</v>
      </c>
      <c r="C595">
        <v>48</v>
      </c>
      <c r="D595">
        <f>_xlfn.XLOOKUP(CleanTable6[[#This Row],[Age]],$D$4:$D$7,$C$4:$C$7,,-1)</f>
        <v>2</v>
      </c>
      <c r="E595" s="3">
        <v>33.236693778182442</v>
      </c>
      <c r="F595" s="66">
        <f>_xlfn.XLOOKUP(CleanTable6[[#This Row],[BMI]],$F$4:$F$7,$C$4:$C$7,,-1)</f>
        <v>2</v>
      </c>
      <c r="G595" t="s">
        <v>7</v>
      </c>
      <c r="H595" s="2">
        <v>7804.17</v>
      </c>
      <c r="I595">
        <v>0</v>
      </c>
      <c r="J595" t="s">
        <v>5</v>
      </c>
      <c r="K595" s="1"/>
    </row>
    <row r="596" spans="1:11" x14ac:dyDescent="0.2">
      <c r="A596">
        <v>10590</v>
      </c>
      <c r="B596" t="s">
        <v>3</v>
      </c>
      <c r="C596">
        <v>57</v>
      </c>
      <c r="D596">
        <f>_xlfn.XLOOKUP(CleanTable6[[#This Row],[Age]],$D$4:$D$7,$C$4:$C$7,,-1)</f>
        <v>3</v>
      </c>
      <c r="E596" s="3">
        <v>28.890849771450018</v>
      </c>
      <c r="F596" s="66">
        <f>_xlfn.XLOOKUP(CleanTable6[[#This Row],[BMI]],$F$4:$F$7,$C$4:$C$7,,-1)</f>
        <v>1</v>
      </c>
      <c r="G596" t="s">
        <v>7</v>
      </c>
      <c r="H596" s="2">
        <v>27218.44</v>
      </c>
      <c r="I596">
        <v>0</v>
      </c>
      <c r="J596" t="s">
        <v>4</v>
      </c>
      <c r="K596" s="1"/>
    </row>
    <row r="597" spans="1:11" x14ac:dyDescent="0.2">
      <c r="A597">
        <v>10591</v>
      </c>
      <c r="B597" t="s">
        <v>2</v>
      </c>
      <c r="C597">
        <v>42</v>
      </c>
      <c r="D597">
        <f>_xlfn.XLOOKUP(CleanTable6[[#This Row],[Age]],$D$4:$D$7,$C$4:$C$7,,-1)</f>
        <v>2</v>
      </c>
      <c r="E597" s="3">
        <v>32.087500010792901</v>
      </c>
      <c r="F597" s="66">
        <f>_xlfn.XLOOKUP(CleanTable6[[#This Row],[BMI]],$F$4:$F$7,$C$4:$C$7,,-1)</f>
        <v>2</v>
      </c>
      <c r="G597" t="s">
        <v>6</v>
      </c>
      <c r="H597" s="2">
        <v>7443.6500000000005</v>
      </c>
      <c r="I597">
        <v>1</v>
      </c>
      <c r="J597" t="s">
        <v>5</v>
      </c>
      <c r="K597" s="1"/>
    </row>
    <row r="598" spans="1:11" x14ac:dyDescent="0.2">
      <c r="A598">
        <v>10592</v>
      </c>
      <c r="B598" t="s">
        <v>2</v>
      </c>
      <c r="C598">
        <v>19</v>
      </c>
      <c r="D598">
        <f>_xlfn.XLOOKUP(CleanTable6[[#This Row],[Age]],$D$4:$D$7,$C$4:$C$7,,-1)</f>
        <v>0</v>
      </c>
      <c r="E598" s="3">
        <v>25.738768846887993</v>
      </c>
      <c r="F598" s="66">
        <f>_xlfn.XLOOKUP(CleanTable6[[#This Row],[BMI]],$F$4:$F$7,$C$4:$C$7,,-1)</f>
        <v>0</v>
      </c>
      <c r="G598" t="s">
        <v>6</v>
      </c>
      <c r="H598" s="2">
        <v>2117.34</v>
      </c>
      <c r="I598">
        <v>0</v>
      </c>
      <c r="J598" t="s">
        <v>5</v>
      </c>
      <c r="K598" s="1"/>
    </row>
    <row r="599" spans="1:11" x14ac:dyDescent="0.2">
      <c r="A599">
        <v>10593</v>
      </c>
      <c r="B599" t="s">
        <v>2</v>
      </c>
      <c r="C599">
        <v>25</v>
      </c>
      <c r="D599">
        <f>_xlfn.XLOOKUP(CleanTable6[[#This Row],[Age]],$D$4:$D$7,$C$4:$C$7,,-1)</f>
        <v>0</v>
      </c>
      <c r="E599" s="3">
        <v>33.305139073494111</v>
      </c>
      <c r="F599" s="66">
        <f>_xlfn.XLOOKUP(CleanTable6[[#This Row],[BMI]],$F$4:$F$7,$C$4:$C$7,,-1)</f>
        <v>2</v>
      </c>
      <c r="G599" t="s">
        <v>7</v>
      </c>
      <c r="H599" s="2">
        <v>4877.99</v>
      </c>
      <c r="I599">
        <v>4</v>
      </c>
      <c r="J599" t="s">
        <v>5</v>
      </c>
      <c r="K599" s="1"/>
    </row>
    <row r="600" spans="1:11" x14ac:dyDescent="0.2">
      <c r="A600">
        <v>10594</v>
      </c>
      <c r="B600" t="s">
        <v>3</v>
      </c>
      <c r="C600">
        <v>18</v>
      </c>
      <c r="D600">
        <f>_xlfn.XLOOKUP(CleanTable6[[#This Row],[Age]],$D$4:$D$7,$C$4:$C$7,,-1)</f>
        <v>0</v>
      </c>
      <c r="E600" s="3">
        <v>26.312704723631192</v>
      </c>
      <c r="F600" s="66">
        <f>_xlfn.XLOOKUP(CleanTable6[[#This Row],[BMI]],$F$4:$F$7,$C$4:$C$7,,-1)</f>
        <v>1</v>
      </c>
      <c r="G600" t="s">
        <v>6</v>
      </c>
      <c r="H600" s="2">
        <v>2205.9900000000002</v>
      </c>
      <c r="I600">
        <v>0</v>
      </c>
      <c r="J600" t="s">
        <v>5</v>
      </c>
      <c r="K600" s="1"/>
    </row>
    <row r="601" spans="1:11" x14ac:dyDescent="0.2">
      <c r="A601">
        <v>10595</v>
      </c>
      <c r="B601" t="s">
        <v>0</v>
      </c>
      <c r="C601">
        <v>23</v>
      </c>
      <c r="D601">
        <f>_xlfn.XLOOKUP(CleanTable6[[#This Row],[Age]],$D$4:$D$7,$C$4:$C$7,,-1)</f>
        <v>0</v>
      </c>
      <c r="E601" s="3">
        <v>32.284802813742004</v>
      </c>
      <c r="F601" s="66">
        <f>_xlfn.XLOOKUP(CleanTable6[[#This Row],[BMI]],$F$4:$F$7,$C$4:$C$7,,-1)</f>
        <v>2</v>
      </c>
      <c r="G601" t="s">
        <v>6</v>
      </c>
      <c r="H601" s="2">
        <v>13126.68</v>
      </c>
      <c r="I601">
        <v>0</v>
      </c>
      <c r="J601" t="s">
        <v>5</v>
      </c>
      <c r="K601" s="1"/>
    </row>
    <row r="602" spans="1:11" x14ac:dyDescent="0.2">
      <c r="A602">
        <v>10596</v>
      </c>
      <c r="B602" t="s">
        <v>0</v>
      </c>
      <c r="C602">
        <v>28</v>
      </c>
      <c r="D602">
        <f>_xlfn.XLOOKUP(CleanTable6[[#This Row],[Age]],$D$4:$D$7,$C$4:$C$7,,-1)</f>
        <v>1</v>
      </c>
      <c r="E602" s="3">
        <v>31.24322428599913</v>
      </c>
      <c r="F602" s="66">
        <f>_xlfn.XLOOKUP(CleanTable6[[#This Row],[BMI]],$F$4:$F$7,$C$4:$C$7,,-1)</f>
        <v>2</v>
      </c>
      <c r="G602" t="s">
        <v>6</v>
      </c>
      <c r="H602" s="2">
        <v>20177.679999999997</v>
      </c>
      <c r="I602">
        <v>2</v>
      </c>
      <c r="J602" t="s">
        <v>5</v>
      </c>
      <c r="K602" s="1"/>
    </row>
    <row r="603" spans="1:11" x14ac:dyDescent="0.2">
      <c r="A603">
        <v>10597</v>
      </c>
      <c r="B603" t="s">
        <v>0</v>
      </c>
      <c r="C603">
        <v>48</v>
      </c>
      <c r="D603">
        <f>_xlfn.XLOOKUP(CleanTable6[[#This Row],[Age]],$D$4:$D$7,$C$4:$C$7,,-1)</f>
        <v>2</v>
      </c>
      <c r="E603" s="3">
        <v>44.859586322973762</v>
      </c>
      <c r="F603" s="66">
        <f>_xlfn.XLOOKUP(CleanTable6[[#This Row],[BMI]],$F$4:$F$7,$C$4:$C$7,,-1)</f>
        <v>3</v>
      </c>
      <c r="G603" t="s">
        <v>7</v>
      </c>
      <c r="H603" s="2">
        <v>23568.28</v>
      </c>
      <c r="I603">
        <v>1</v>
      </c>
      <c r="J603" t="s">
        <v>4</v>
      </c>
      <c r="K603" s="1"/>
    </row>
    <row r="604" spans="1:11" x14ac:dyDescent="0.2">
      <c r="A604">
        <v>10598</v>
      </c>
      <c r="B604" t="s">
        <v>1</v>
      </c>
      <c r="C604">
        <v>60</v>
      </c>
      <c r="D604">
        <f>_xlfn.XLOOKUP(CleanTable6[[#This Row],[Age]],$D$4:$D$7,$C$4:$C$7,,-1)</f>
        <v>3</v>
      </c>
      <c r="E604" s="3">
        <v>22.612579619398009</v>
      </c>
      <c r="F604" s="66">
        <f>_xlfn.XLOOKUP(CleanTable6[[#This Row],[BMI]],$F$4:$F$7,$C$4:$C$7,,-1)</f>
        <v>0</v>
      </c>
      <c r="G604" t="s">
        <v>7</v>
      </c>
      <c r="H604" s="2">
        <v>12142.58</v>
      </c>
      <c r="I604">
        <v>0</v>
      </c>
      <c r="J604" t="s">
        <v>5</v>
      </c>
      <c r="K604" s="1"/>
    </row>
    <row r="605" spans="1:11" x14ac:dyDescent="0.2">
      <c r="A605">
        <v>10599</v>
      </c>
      <c r="B605" t="s">
        <v>1</v>
      </c>
      <c r="C605">
        <v>18</v>
      </c>
      <c r="D605">
        <f>_xlfn.XLOOKUP(CleanTable6[[#This Row],[Age]],$D$4:$D$7,$C$4:$C$7,,-1)</f>
        <v>0</v>
      </c>
      <c r="E605" s="3">
        <v>34.79952114069156</v>
      </c>
      <c r="F605" s="66">
        <f>_xlfn.XLOOKUP(CleanTable6[[#This Row],[BMI]],$F$4:$F$7,$C$4:$C$7,,-1)</f>
        <v>3</v>
      </c>
      <c r="G605" t="s">
        <v>7</v>
      </c>
      <c r="H605" s="2">
        <v>1135.95</v>
      </c>
      <c r="I605">
        <v>0</v>
      </c>
      <c r="J605" t="s">
        <v>5</v>
      </c>
      <c r="K605" s="1"/>
    </row>
    <row r="606" spans="1:11" x14ac:dyDescent="0.2">
      <c r="A606">
        <v>10600</v>
      </c>
      <c r="B606" t="s">
        <v>0</v>
      </c>
      <c r="C606">
        <v>28</v>
      </c>
      <c r="D606">
        <f>_xlfn.XLOOKUP(CleanTable6[[#This Row],[Age]],$D$4:$D$7,$C$4:$C$7,,-1)</f>
        <v>1</v>
      </c>
      <c r="E606" s="3">
        <v>36.287129299499483</v>
      </c>
      <c r="F606" s="66">
        <f>_xlfn.XLOOKUP(CleanTable6[[#This Row],[BMI]],$F$4:$F$7,$C$4:$C$7,,-1)</f>
        <v>3</v>
      </c>
      <c r="G606" t="s">
        <v>7</v>
      </c>
      <c r="H606" s="2">
        <v>51194.560000000005</v>
      </c>
      <c r="I606">
        <v>1</v>
      </c>
      <c r="J606" t="s">
        <v>4</v>
      </c>
      <c r="K606" s="1"/>
    </row>
    <row r="607" spans="1:11" x14ac:dyDescent="0.2">
      <c r="A607">
        <v>10601</v>
      </c>
      <c r="B607" t="s">
        <v>0</v>
      </c>
      <c r="C607">
        <v>23</v>
      </c>
      <c r="D607">
        <f>_xlfn.XLOOKUP(CleanTable6[[#This Row],[Age]],$D$4:$D$7,$C$4:$C$7,,-1)</f>
        <v>0</v>
      </c>
      <c r="E607" s="3">
        <v>35.945388211457718</v>
      </c>
      <c r="F607" s="66">
        <f>_xlfn.XLOOKUP(CleanTable6[[#This Row],[BMI]],$F$4:$F$7,$C$4:$C$7,,-1)</f>
        <v>3</v>
      </c>
      <c r="G607" t="s">
        <v>7</v>
      </c>
      <c r="H607" s="2">
        <v>2416.96</v>
      </c>
      <c r="I607">
        <v>1</v>
      </c>
      <c r="J607" t="s">
        <v>5</v>
      </c>
      <c r="K607" s="1"/>
    </row>
    <row r="608" spans="1:11" x14ac:dyDescent="0.2">
      <c r="A608">
        <v>10602</v>
      </c>
      <c r="B608" t="s">
        <v>3</v>
      </c>
      <c r="C608">
        <v>58</v>
      </c>
      <c r="D608">
        <f>_xlfn.XLOOKUP(CleanTable6[[#This Row],[Age]],$D$4:$D$7,$C$4:$C$7,,-1)</f>
        <v>3</v>
      </c>
      <c r="E608" s="3">
        <v>22.611301286682444</v>
      </c>
      <c r="F608" s="66">
        <f>_xlfn.XLOOKUP(CleanTable6[[#This Row],[BMI]],$F$4:$F$7,$C$4:$C$7,,-1)</f>
        <v>0</v>
      </c>
      <c r="G608" t="s">
        <v>7</v>
      </c>
      <c r="H608" s="2">
        <v>11938.26</v>
      </c>
      <c r="I608">
        <v>0</v>
      </c>
      <c r="J608" t="s">
        <v>5</v>
      </c>
      <c r="K608" s="1"/>
    </row>
    <row r="609" spans="1:11" x14ac:dyDescent="0.2">
      <c r="A609">
        <v>10603</v>
      </c>
      <c r="B609" t="s">
        <v>0</v>
      </c>
      <c r="C609">
        <v>43</v>
      </c>
      <c r="D609">
        <f>_xlfn.XLOOKUP(CleanTable6[[#This Row],[Age]],$D$4:$D$7,$C$4:$C$7,,-1)</f>
        <v>2</v>
      </c>
      <c r="E609" s="3">
        <v>40.88767614192686</v>
      </c>
      <c r="F609" s="66">
        <f>_xlfn.XLOOKUP(CleanTable6[[#This Row],[BMI]],$F$4:$F$7,$C$4:$C$7,,-1)</f>
        <v>3</v>
      </c>
      <c r="G609" t="s">
        <v>6</v>
      </c>
      <c r="H609" s="2">
        <v>22478.6</v>
      </c>
      <c r="I609">
        <v>2</v>
      </c>
      <c r="J609" t="s">
        <v>4</v>
      </c>
      <c r="K609" s="1"/>
    </row>
    <row r="610" spans="1:11" x14ac:dyDescent="0.2">
      <c r="A610">
        <v>10604</v>
      </c>
      <c r="B610" t="s">
        <v>1</v>
      </c>
      <c r="C610">
        <v>18</v>
      </c>
      <c r="D610">
        <f>_xlfn.XLOOKUP(CleanTable6[[#This Row],[Age]],$D$4:$D$7,$C$4:$C$7,,-1)</f>
        <v>0</v>
      </c>
      <c r="E610" s="3">
        <v>22.504148990988302</v>
      </c>
      <c r="F610" s="66">
        <f>_xlfn.XLOOKUP(CleanTable6[[#This Row],[BMI]],$F$4:$F$7,$C$4:$C$7,,-1)</f>
        <v>0</v>
      </c>
      <c r="G610" t="s">
        <v>7</v>
      </c>
      <c r="H610" s="2">
        <v>1137.02</v>
      </c>
      <c r="I610">
        <v>0</v>
      </c>
      <c r="J610" t="s">
        <v>5</v>
      </c>
      <c r="K610" s="1"/>
    </row>
    <row r="611" spans="1:11" x14ac:dyDescent="0.2">
      <c r="A611">
        <v>10605</v>
      </c>
      <c r="B611" t="s">
        <v>0</v>
      </c>
      <c r="C611">
        <v>19</v>
      </c>
      <c r="D611">
        <f>_xlfn.XLOOKUP(CleanTable6[[#This Row],[Age]],$D$4:$D$7,$C$4:$C$7,,-1)</f>
        <v>0</v>
      </c>
      <c r="E611" s="3">
        <v>34.176313847930778</v>
      </c>
      <c r="F611" s="66">
        <f>_xlfn.XLOOKUP(CleanTable6[[#This Row],[BMI]],$F$4:$F$7,$C$4:$C$7,,-1)</f>
        <v>2</v>
      </c>
      <c r="G611" t="s">
        <v>7</v>
      </c>
      <c r="H611" s="2">
        <v>34779.620000000003</v>
      </c>
      <c r="I611">
        <v>0</v>
      </c>
      <c r="J611" t="s">
        <v>4</v>
      </c>
      <c r="K611" s="1"/>
    </row>
    <row r="612" spans="1:11" x14ac:dyDescent="0.2">
      <c r="A612">
        <v>10606</v>
      </c>
      <c r="B612" t="s">
        <v>3</v>
      </c>
      <c r="C612">
        <v>43</v>
      </c>
      <c r="D612">
        <f>_xlfn.XLOOKUP(CleanTable6[[#This Row],[Age]],$D$4:$D$7,$C$4:$C$7,,-1)</f>
        <v>2</v>
      </c>
      <c r="E612" s="3">
        <v>23.692906284939237</v>
      </c>
      <c r="F612" s="66">
        <f>_xlfn.XLOOKUP(CleanTable6[[#This Row],[BMI]],$F$4:$F$7,$C$4:$C$7,,-1)</f>
        <v>0</v>
      </c>
      <c r="G612" t="s">
        <v>6</v>
      </c>
      <c r="H612" s="2">
        <v>19798.059999999998</v>
      </c>
      <c r="I612">
        <v>2</v>
      </c>
      <c r="J612" t="s">
        <v>4</v>
      </c>
      <c r="K612" s="1"/>
    </row>
    <row r="613" spans="1:11" x14ac:dyDescent="0.2">
      <c r="A613">
        <v>10607</v>
      </c>
      <c r="B613" t="s">
        <v>3</v>
      </c>
      <c r="C613">
        <v>25</v>
      </c>
      <c r="D613">
        <f>_xlfn.XLOOKUP(CleanTable6[[#This Row],[Age]],$D$4:$D$7,$C$4:$C$7,,-1)</f>
        <v>0</v>
      </c>
      <c r="E613" s="3">
        <v>36.469869375571648</v>
      </c>
      <c r="F613" s="66">
        <f>_xlfn.XLOOKUP(CleanTable6[[#This Row],[BMI]],$F$4:$F$7,$C$4:$C$7,,-1)</f>
        <v>3</v>
      </c>
      <c r="G613" t="s">
        <v>6</v>
      </c>
      <c r="H613" s="2">
        <v>17878.91</v>
      </c>
      <c r="I613">
        <v>0</v>
      </c>
      <c r="J613" t="s">
        <v>5</v>
      </c>
      <c r="K613" s="1"/>
    </row>
    <row r="614" spans="1:11" x14ac:dyDescent="0.2">
      <c r="A614">
        <v>10608</v>
      </c>
      <c r="B614" t="s">
        <v>1</v>
      </c>
      <c r="C614">
        <v>59</v>
      </c>
      <c r="D614">
        <f>_xlfn.XLOOKUP(CleanTable6[[#This Row],[Age]],$D$4:$D$7,$C$4:$C$7,,-1)</f>
        <v>3</v>
      </c>
      <c r="E614" s="3">
        <v>36.860615250988886</v>
      </c>
      <c r="F614" s="66">
        <f>_xlfn.XLOOKUP(CleanTable6[[#This Row],[BMI]],$F$4:$F$7,$C$4:$C$7,,-1)</f>
        <v>3</v>
      </c>
      <c r="G614" t="s">
        <v>7</v>
      </c>
      <c r="H614" s="2">
        <v>12925.89</v>
      </c>
      <c r="I614">
        <v>2</v>
      </c>
      <c r="J614" t="s">
        <v>5</v>
      </c>
      <c r="K614" s="1"/>
    </row>
    <row r="615" spans="1:11" x14ac:dyDescent="0.2">
      <c r="A615">
        <v>10609</v>
      </c>
      <c r="B615" t="s">
        <v>2</v>
      </c>
      <c r="C615">
        <v>60</v>
      </c>
      <c r="D615">
        <f>_xlfn.XLOOKUP(CleanTable6[[#This Row],[Age]],$D$4:$D$7,$C$4:$C$7,,-1)</f>
        <v>3</v>
      </c>
      <c r="E615" s="3">
        <v>28.599668405104943</v>
      </c>
      <c r="F615" s="66">
        <f>_xlfn.XLOOKUP(CleanTable6[[#This Row],[BMI]],$F$4:$F$7,$C$4:$C$7,,-1)</f>
        <v>1</v>
      </c>
      <c r="G615" t="s">
        <v>7</v>
      </c>
      <c r="H615" s="2">
        <v>13112.61</v>
      </c>
      <c r="I615">
        <v>1</v>
      </c>
      <c r="J615" t="s">
        <v>5</v>
      </c>
      <c r="K615" s="1"/>
    </row>
    <row r="616" spans="1:11" x14ac:dyDescent="0.2">
      <c r="A616">
        <v>10610</v>
      </c>
      <c r="B616" t="s">
        <v>0</v>
      </c>
      <c r="C616">
        <v>56</v>
      </c>
      <c r="D616">
        <f>_xlfn.XLOOKUP(CleanTable6[[#This Row],[Age]],$D$4:$D$7,$C$4:$C$7,,-1)</f>
        <v>3</v>
      </c>
      <c r="E616" s="3">
        <v>47.49691344991335</v>
      </c>
      <c r="F616" s="66">
        <f>_xlfn.XLOOKUP(CleanTable6[[#This Row],[BMI]],$F$4:$F$7,$C$4:$C$7,,-1)</f>
        <v>3</v>
      </c>
      <c r="G616" t="s">
        <v>7</v>
      </c>
      <c r="H616" s="2">
        <v>10601.42</v>
      </c>
      <c r="I616">
        <v>0</v>
      </c>
      <c r="J616" t="s">
        <v>5</v>
      </c>
      <c r="K616" s="1"/>
    </row>
    <row r="617" spans="1:11" x14ac:dyDescent="0.2">
      <c r="A617">
        <v>10611</v>
      </c>
      <c r="B617" t="s">
        <v>2</v>
      </c>
      <c r="C617">
        <v>22</v>
      </c>
      <c r="D617">
        <f>_xlfn.XLOOKUP(CleanTable6[[#This Row],[Age]],$D$4:$D$7,$C$4:$C$7,,-1)</f>
        <v>0</v>
      </c>
      <c r="E617" s="3">
        <v>23.199746498760138</v>
      </c>
      <c r="F617" s="66">
        <f>_xlfn.XLOOKUP(CleanTable6[[#This Row],[BMI]],$F$4:$F$7,$C$4:$C$7,,-1)</f>
        <v>0</v>
      </c>
      <c r="G617" t="s">
        <v>6</v>
      </c>
      <c r="H617" s="2">
        <v>2527.8200000000002</v>
      </c>
      <c r="I617">
        <v>0</v>
      </c>
      <c r="J617" t="s">
        <v>5</v>
      </c>
      <c r="K617" s="1"/>
    </row>
    <row r="618" spans="1:11" x14ac:dyDescent="0.2">
      <c r="A618">
        <v>10612</v>
      </c>
      <c r="B618" t="s">
        <v>0</v>
      </c>
      <c r="C618">
        <v>63</v>
      </c>
      <c r="D618">
        <f>_xlfn.XLOOKUP(CleanTable6[[#This Row],[Age]],$D$4:$D$7,$C$4:$C$7,,-1)</f>
        <v>3</v>
      </c>
      <c r="E618" s="3">
        <v>36.280139726446528</v>
      </c>
      <c r="F618" s="66">
        <f>_xlfn.XLOOKUP(CleanTable6[[#This Row],[BMI]],$F$4:$F$7,$C$4:$C$7,,-1)</f>
        <v>3</v>
      </c>
      <c r="G618" t="s">
        <v>6</v>
      </c>
      <c r="H618" s="2">
        <v>48824.45</v>
      </c>
      <c r="I618">
        <v>0</v>
      </c>
      <c r="J618" t="s">
        <v>4</v>
      </c>
      <c r="K618" s="1"/>
    </row>
    <row r="619" spans="1:11" x14ac:dyDescent="0.2">
      <c r="A619">
        <v>10613</v>
      </c>
      <c r="B619" t="s">
        <v>1</v>
      </c>
      <c r="C619">
        <v>44</v>
      </c>
      <c r="D619">
        <f>_xlfn.XLOOKUP(CleanTable6[[#This Row],[Age]],$D$4:$D$7,$C$4:$C$7,,-1)</f>
        <v>2</v>
      </c>
      <c r="E619" s="3">
        <v>28.394927491188209</v>
      </c>
      <c r="F619" s="66">
        <f>_xlfn.XLOOKUP(CleanTable6[[#This Row],[BMI]],$F$4:$F$7,$C$4:$C$7,,-1)</f>
        <v>1</v>
      </c>
      <c r="G619" t="s">
        <v>7</v>
      </c>
      <c r="H619" s="2">
        <v>7731.43</v>
      </c>
      <c r="I619">
        <v>2</v>
      </c>
      <c r="J619" t="s">
        <v>5</v>
      </c>
      <c r="K619" s="1"/>
    </row>
    <row r="620" spans="1:11" x14ac:dyDescent="0.2">
      <c r="A620">
        <v>10614</v>
      </c>
      <c r="B620" t="s">
        <v>0</v>
      </c>
      <c r="C620">
        <v>46</v>
      </c>
      <c r="D620">
        <f>_xlfn.XLOOKUP(CleanTable6[[#This Row],[Age]],$D$4:$D$7,$C$4:$C$7,,-1)</f>
        <v>2</v>
      </c>
      <c r="E620" s="3">
        <v>34.210604658385094</v>
      </c>
      <c r="F620" s="66">
        <f>_xlfn.XLOOKUP(CleanTable6[[#This Row],[BMI]],$F$4:$F$7,$C$4:$C$7,,-1)</f>
        <v>2</v>
      </c>
      <c r="G620" t="s">
        <v>6</v>
      </c>
      <c r="H620" s="2">
        <v>8823.2800000000007</v>
      </c>
      <c r="I620">
        <v>2</v>
      </c>
      <c r="J620" t="s">
        <v>5</v>
      </c>
      <c r="K620" s="1"/>
    </row>
    <row r="621" spans="1:11" x14ac:dyDescent="0.2">
      <c r="A621">
        <v>10615</v>
      </c>
      <c r="B621" t="s">
        <v>2</v>
      </c>
      <c r="C621">
        <v>30</v>
      </c>
      <c r="D621">
        <f>_xlfn.XLOOKUP(CleanTable6[[#This Row],[Age]],$D$4:$D$7,$C$4:$C$7,,-1)</f>
        <v>1</v>
      </c>
      <c r="E621" s="3">
        <v>38.179263987976015</v>
      </c>
      <c r="F621" s="66">
        <f>_xlfn.XLOOKUP(CleanTable6[[#This Row],[BMI]],$F$4:$F$7,$C$4:$C$7,,-1)</f>
        <v>3</v>
      </c>
      <c r="G621" t="s">
        <v>6</v>
      </c>
      <c r="H621" s="2">
        <v>4527.1900000000005</v>
      </c>
      <c r="I621">
        <v>1</v>
      </c>
      <c r="J621" t="s">
        <v>5</v>
      </c>
      <c r="K621" s="1"/>
    </row>
    <row r="622" spans="1:11" x14ac:dyDescent="0.2">
      <c r="A622">
        <v>10616</v>
      </c>
      <c r="B622" t="s">
        <v>3</v>
      </c>
      <c r="C622">
        <v>22</v>
      </c>
      <c r="D622">
        <f>_xlfn.XLOOKUP(CleanTable6[[#This Row],[Age]],$D$4:$D$7,$C$4:$C$7,,-1)</f>
        <v>0</v>
      </c>
      <c r="E622" s="3">
        <v>23.161166767600953</v>
      </c>
      <c r="F622" s="66">
        <f>_xlfn.XLOOKUP(CleanTable6[[#This Row],[BMI]],$F$4:$F$7,$C$4:$C$7,,-1)</f>
        <v>0</v>
      </c>
      <c r="G622" t="s">
        <v>6</v>
      </c>
      <c r="H622" s="2">
        <v>2741.9500000000003</v>
      </c>
      <c r="I622">
        <v>0</v>
      </c>
      <c r="J622" t="s">
        <v>5</v>
      </c>
      <c r="K622" s="1"/>
    </row>
    <row r="623" spans="1:11" x14ac:dyDescent="0.2">
      <c r="A623">
        <v>10617</v>
      </c>
      <c r="B623" t="s">
        <v>0</v>
      </c>
      <c r="C623">
        <v>56</v>
      </c>
      <c r="D623">
        <f>_xlfn.XLOOKUP(CleanTable6[[#This Row],[Age]],$D$4:$D$7,$C$4:$C$7,,-1)</f>
        <v>3</v>
      </c>
      <c r="E623" s="3">
        <v>30.875143905632569</v>
      </c>
      <c r="F623" s="66">
        <f>_xlfn.XLOOKUP(CleanTable6[[#This Row],[BMI]],$F$4:$F$7,$C$4:$C$7,,-1)</f>
        <v>2</v>
      </c>
      <c r="G623" t="s">
        <v>6</v>
      </c>
      <c r="H623" s="2">
        <v>11073.18</v>
      </c>
      <c r="I623">
        <v>0</v>
      </c>
      <c r="J623" t="s">
        <v>5</v>
      </c>
      <c r="K623" s="1"/>
    </row>
    <row r="624" spans="1:11" x14ac:dyDescent="0.2">
      <c r="A624">
        <v>10618</v>
      </c>
      <c r="B624" t="s">
        <v>3</v>
      </c>
      <c r="C624">
        <v>27</v>
      </c>
      <c r="D624">
        <f>_xlfn.XLOOKUP(CleanTable6[[#This Row],[Age]],$D$4:$D$7,$C$4:$C$7,,-1)</f>
        <v>1</v>
      </c>
      <c r="E624" s="3">
        <v>23.209618841491721</v>
      </c>
      <c r="F624" s="66">
        <f>_xlfn.XLOOKUP(CleanTable6[[#This Row],[BMI]],$F$4:$F$7,$C$4:$C$7,,-1)</f>
        <v>0</v>
      </c>
      <c r="G624" t="s">
        <v>6</v>
      </c>
      <c r="H624" s="2">
        <v>15006.58</v>
      </c>
      <c r="I624">
        <v>2</v>
      </c>
      <c r="J624" t="s">
        <v>4</v>
      </c>
      <c r="K624" s="1"/>
    </row>
    <row r="625" spans="1:11" x14ac:dyDescent="0.2">
      <c r="A625">
        <v>10619</v>
      </c>
      <c r="B625" t="s">
        <v>2</v>
      </c>
      <c r="C625">
        <v>37</v>
      </c>
      <c r="D625">
        <f>_xlfn.XLOOKUP(CleanTable6[[#This Row],[Age]],$D$4:$D$7,$C$4:$C$7,,-1)</f>
        <v>1</v>
      </c>
      <c r="E625" s="3">
        <v>40.259677810650885</v>
      </c>
      <c r="F625" s="66">
        <f>_xlfn.XLOOKUP(CleanTable6[[#This Row],[BMI]],$F$4:$F$7,$C$4:$C$7,,-1)</f>
        <v>3</v>
      </c>
      <c r="G625" t="s">
        <v>7</v>
      </c>
      <c r="H625" s="2">
        <v>5028.1500000000005</v>
      </c>
      <c r="I625">
        <v>0</v>
      </c>
      <c r="J625" t="s">
        <v>5</v>
      </c>
      <c r="K625" s="1"/>
    </row>
    <row r="626" spans="1:11" x14ac:dyDescent="0.2">
      <c r="A626">
        <v>10620</v>
      </c>
      <c r="B626" t="s">
        <v>1</v>
      </c>
      <c r="C626">
        <v>32</v>
      </c>
      <c r="D626">
        <f>_xlfn.XLOOKUP(CleanTable6[[#This Row],[Age]],$D$4:$D$7,$C$4:$C$7,,-1)</f>
        <v>1</v>
      </c>
      <c r="E626" s="3">
        <v>17.467526550661471</v>
      </c>
      <c r="F626" s="66">
        <f>_xlfn.XLOOKUP(CleanTable6[[#This Row],[BMI]],$F$4:$F$7,$C$4:$C$7,,-1)</f>
        <v>0</v>
      </c>
      <c r="G626" t="s">
        <v>7</v>
      </c>
      <c r="H626" s="2">
        <v>4686.3900000000003</v>
      </c>
      <c r="I626">
        <v>2</v>
      </c>
      <c r="J626" t="s">
        <v>5</v>
      </c>
      <c r="K626" s="1"/>
    </row>
    <row r="627" spans="1:11" x14ac:dyDescent="0.2">
      <c r="A627">
        <v>10621</v>
      </c>
      <c r="B627" t="s">
        <v>3</v>
      </c>
      <c r="C627">
        <v>50</v>
      </c>
      <c r="D627">
        <f>_xlfn.XLOOKUP(CleanTable6[[#This Row],[Age]],$D$4:$D$7,$C$4:$C$7,,-1)</f>
        <v>2</v>
      </c>
      <c r="E627" s="3">
        <v>36.663983542934055</v>
      </c>
      <c r="F627" s="66">
        <f>_xlfn.XLOOKUP(CleanTable6[[#This Row],[BMI]],$F$4:$F$7,$C$4:$C$7,,-1)</f>
        <v>3</v>
      </c>
      <c r="G627" t="s">
        <v>6</v>
      </c>
      <c r="H627" s="2">
        <v>9541.7000000000007</v>
      </c>
      <c r="I627">
        <v>0</v>
      </c>
      <c r="J627" t="s">
        <v>5</v>
      </c>
      <c r="K627" s="1"/>
    </row>
    <row r="628" spans="1:11" x14ac:dyDescent="0.2">
      <c r="A628">
        <v>10622</v>
      </c>
      <c r="B628" t="s">
        <v>2</v>
      </c>
      <c r="C628">
        <v>25</v>
      </c>
      <c r="D628">
        <f>_xlfn.XLOOKUP(CleanTable6[[#This Row],[Age]],$D$4:$D$7,$C$4:$C$7,,-1)</f>
        <v>0</v>
      </c>
      <c r="E628" s="3">
        <v>35.184774441589141</v>
      </c>
      <c r="F628" s="66">
        <f>_xlfn.XLOOKUP(CleanTable6[[#This Row],[BMI]],$F$4:$F$7,$C$4:$C$7,,-1)</f>
        <v>3</v>
      </c>
      <c r="G628" t="s">
        <v>7</v>
      </c>
      <c r="H628" s="2">
        <v>2523.17</v>
      </c>
      <c r="I628">
        <v>0</v>
      </c>
      <c r="J628" t="s">
        <v>5</v>
      </c>
      <c r="K628" s="1"/>
    </row>
    <row r="629" spans="1:11" x14ac:dyDescent="0.2">
      <c r="A629">
        <v>10623</v>
      </c>
      <c r="B629" t="s">
        <v>2</v>
      </c>
      <c r="C629">
        <v>20</v>
      </c>
      <c r="D629">
        <f>_xlfn.XLOOKUP(CleanTable6[[#This Row],[Age]],$D$4:$D$7,$C$4:$C$7,,-1)</f>
        <v>0</v>
      </c>
      <c r="E629" s="3">
        <v>22.896062797438514</v>
      </c>
      <c r="F629" s="66">
        <f>_xlfn.XLOOKUP(CleanTable6[[#This Row],[BMI]],$F$4:$F$7,$C$4:$C$7,,-1)</f>
        <v>0</v>
      </c>
      <c r="G629" t="s">
        <v>7</v>
      </c>
      <c r="H629" s="2">
        <v>37465.35</v>
      </c>
      <c r="I629">
        <v>3</v>
      </c>
      <c r="J629" t="s">
        <v>4</v>
      </c>
      <c r="K629" s="1"/>
    </row>
    <row r="630" spans="1:11" x14ac:dyDescent="0.2">
      <c r="A630">
        <v>10624</v>
      </c>
      <c r="B630" t="s">
        <v>0</v>
      </c>
      <c r="C630">
        <v>19</v>
      </c>
      <c r="D630">
        <f>_xlfn.XLOOKUP(CleanTable6[[#This Row],[Age]],$D$4:$D$7,$C$4:$C$7,,-1)</f>
        <v>0</v>
      </c>
      <c r="E630" s="3">
        <v>36.838067751125529</v>
      </c>
      <c r="F630" s="66">
        <f>_xlfn.XLOOKUP(CleanTable6[[#This Row],[BMI]],$F$4:$F$7,$C$4:$C$7,,-1)</f>
        <v>3</v>
      </c>
      <c r="G630" t="s">
        <v>7</v>
      </c>
      <c r="H630" s="2">
        <v>1263.25</v>
      </c>
      <c r="I630">
        <v>0</v>
      </c>
      <c r="J630" t="s">
        <v>5</v>
      </c>
      <c r="K630" s="1"/>
    </row>
    <row r="631" spans="1:11" x14ac:dyDescent="0.2">
      <c r="A631">
        <v>10625</v>
      </c>
      <c r="B631" t="s">
        <v>3</v>
      </c>
      <c r="C631">
        <v>23</v>
      </c>
      <c r="D631">
        <f>_xlfn.XLOOKUP(CleanTable6[[#This Row],[Age]],$D$4:$D$7,$C$4:$C$7,,-1)</f>
        <v>0</v>
      </c>
      <c r="E631" s="3">
        <v>28.592883782776781</v>
      </c>
      <c r="F631" s="66">
        <f>_xlfn.XLOOKUP(CleanTable6[[#This Row],[BMI]],$F$4:$F$7,$C$4:$C$7,,-1)</f>
        <v>1</v>
      </c>
      <c r="G631" t="s">
        <v>6</v>
      </c>
      <c r="H631" s="2">
        <v>22395.75</v>
      </c>
      <c r="I631">
        <v>2</v>
      </c>
      <c r="J631" t="s">
        <v>5</v>
      </c>
      <c r="K631" s="1"/>
    </row>
    <row r="632" spans="1:11" x14ac:dyDescent="0.2">
      <c r="A632">
        <v>10626</v>
      </c>
      <c r="B632" t="s">
        <v>3</v>
      </c>
      <c r="C632">
        <v>63</v>
      </c>
      <c r="D632">
        <f>_xlfn.XLOOKUP(CleanTable6[[#This Row],[Age]],$D$4:$D$7,$C$4:$C$7,,-1)</f>
        <v>3</v>
      </c>
      <c r="E632" s="3">
        <v>26.108502564098544</v>
      </c>
      <c r="F632" s="66">
        <f>_xlfn.XLOOKUP(CleanTable6[[#This Row],[BMI]],$F$4:$F$7,$C$4:$C$7,,-1)</f>
        <v>0</v>
      </c>
      <c r="G632" t="s">
        <v>6</v>
      </c>
      <c r="H632" s="2">
        <v>14451.84</v>
      </c>
      <c r="I632">
        <v>0</v>
      </c>
      <c r="J632" t="s">
        <v>5</v>
      </c>
      <c r="K632" s="1"/>
    </row>
    <row r="633" spans="1:11" x14ac:dyDescent="0.2">
      <c r="A633">
        <v>10627</v>
      </c>
      <c r="B633" t="s">
        <v>3</v>
      </c>
      <c r="C633">
        <v>51</v>
      </c>
      <c r="D633">
        <f>_xlfn.XLOOKUP(CleanTable6[[#This Row],[Age]],$D$4:$D$7,$C$4:$C$7,,-1)</f>
        <v>3</v>
      </c>
      <c r="E633" s="3">
        <v>34.868206540386559</v>
      </c>
      <c r="F633" s="66">
        <f>_xlfn.XLOOKUP(CleanTable6[[#This Row],[BMI]],$F$4:$F$7,$C$4:$C$7,,-1)</f>
        <v>3</v>
      </c>
      <c r="G633" t="s">
        <v>7</v>
      </c>
      <c r="H633" s="2">
        <v>9957.73</v>
      </c>
      <c r="I633">
        <v>1</v>
      </c>
      <c r="J633" t="s">
        <v>5</v>
      </c>
      <c r="K633" s="1"/>
    </row>
    <row r="634" spans="1:11" x14ac:dyDescent="0.2">
      <c r="A634">
        <v>10628</v>
      </c>
      <c r="B634" t="s">
        <v>3</v>
      </c>
      <c r="C634">
        <v>31</v>
      </c>
      <c r="D634">
        <f>_xlfn.XLOOKUP(CleanTable6[[#This Row],[Age]],$D$4:$D$7,$C$4:$C$7,,-1)</f>
        <v>1</v>
      </c>
      <c r="E634" s="3">
        <v>24.60896104600695</v>
      </c>
      <c r="F634" s="66">
        <f>_xlfn.XLOOKUP(CleanTable6[[#This Row],[BMI]],$F$4:$F$7,$C$4:$C$7,,-1)</f>
        <v>0</v>
      </c>
      <c r="G634" t="s">
        <v>7</v>
      </c>
      <c r="H634" s="2">
        <v>3857.76</v>
      </c>
      <c r="I634">
        <v>0</v>
      </c>
      <c r="J634" t="s">
        <v>5</v>
      </c>
      <c r="K634" s="1"/>
    </row>
    <row r="635" spans="1:11" x14ac:dyDescent="0.2">
      <c r="A635">
        <v>10629</v>
      </c>
      <c r="B635" t="s">
        <v>2</v>
      </c>
      <c r="C635">
        <v>55</v>
      </c>
      <c r="D635">
        <f>_xlfn.XLOOKUP(CleanTable6[[#This Row],[Age]],$D$4:$D$7,$C$4:$C$7,,-1)</f>
        <v>3</v>
      </c>
      <c r="E635" s="3">
        <v>33.705927270516433</v>
      </c>
      <c r="F635" s="66">
        <f>_xlfn.XLOOKUP(CleanTable6[[#This Row],[BMI]],$F$4:$F$7,$C$4:$C$7,,-1)</f>
        <v>2</v>
      </c>
      <c r="G635" t="s">
        <v>7</v>
      </c>
      <c r="H635" s="2">
        <v>30063.59</v>
      </c>
      <c r="I635">
        <v>3</v>
      </c>
      <c r="J635" t="s">
        <v>5</v>
      </c>
      <c r="K635" s="1"/>
    </row>
    <row r="636" spans="1:11" x14ac:dyDescent="0.2">
      <c r="A636">
        <v>10630</v>
      </c>
      <c r="B636" t="s">
        <v>2</v>
      </c>
      <c r="C636">
        <v>19</v>
      </c>
      <c r="D636">
        <f>_xlfn.XLOOKUP(CleanTable6[[#This Row],[Age]],$D$4:$D$7,$C$4:$C$7,,-1)</f>
        <v>0</v>
      </c>
      <c r="E636" s="3">
        <v>30.893509020905149</v>
      </c>
      <c r="F636" s="66">
        <f>_xlfn.XLOOKUP(CleanTable6[[#This Row],[BMI]],$F$4:$F$7,$C$4:$C$7,,-1)</f>
        <v>2</v>
      </c>
      <c r="G636" t="s">
        <v>6</v>
      </c>
      <c r="H636" s="2">
        <v>2134.9100000000003</v>
      </c>
      <c r="I636">
        <v>0</v>
      </c>
      <c r="J636" t="s">
        <v>5</v>
      </c>
      <c r="K636" s="1"/>
    </row>
    <row r="637" spans="1:11" x14ac:dyDescent="0.2">
      <c r="A637">
        <v>10631</v>
      </c>
      <c r="B637" t="s">
        <v>1</v>
      </c>
      <c r="C637">
        <v>18</v>
      </c>
      <c r="D637">
        <f>_xlfn.XLOOKUP(CleanTable6[[#This Row],[Age]],$D$4:$D$7,$C$4:$C$7,,-1)</f>
        <v>0</v>
      </c>
      <c r="E637" s="3">
        <v>39.189595247142329</v>
      </c>
      <c r="F637" s="66">
        <f>_xlfn.XLOOKUP(CleanTable6[[#This Row],[BMI]],$F$4:$F$7,$C$4:$C$7,,-1)</f>
        <v>3</v>
      </c>
      <c r="G637" t="s">
        <v>7</v>
      </c>
      <c r="H637" s="2">
        <v>1711.03</v>
      </c>
      <c r="I637">
        <v>1</v>
      </c>
      <c r="J637" t="s">
        <v>5</v>
      </c>
      <c r="K637" s="1"/>
    </row>
    <row r="638" spans="1:11" x14ac:dyDescent="0.2">
      <c r="A638">
        <v>10632</v>
      </c>
      <c r="B638" t="s">
        <v>0</v>
      </c>
      <c r="C638">
        <v>27</v>
      </c>
      <c r="D638">
        <f>_xlfn.XLOOKUP(CleanTable6[[#This Row],[Age]],$D$4:$D$7,$C$4:$C$7,,-1)</f>
        <v>1</v>
      </c>
      <c r="E638" s="3">
        <v>21.988088394751184</v>
      </c>
      <c r="F638" s="66">
        <f>_xlfn.XLOOKUP(CleanTable6[[#This Row],[BMI]],$F$4:$F$7,$C$4:$C$7,,-1)</f>
        <v>0</v>
      </c>
      <c r="G638" t="s">
        <v>7</v>
      </c>
      <c r="H638" s="2">
        <v>3693.4300000000003</v>
      </c>
      <c r="I638">
        <v>2</v>
      </c>
      <c r="J638" t="s">
        <v>5</v>
      </c>
      <c r="K638" s="1"/>
    </row>
    <row r="639" spans="1:11" x14ac:dyDescent="0.2">
      <c r="A639">
        <v>10633</v>
      </c>
      <c r="B639" t="s">
        <v>1</v>
      </c>
      <c r="C639">
        <v>61</v>
      </c>
      <c r="D639">
        <f>_xlfn.XLOOKUP(CleanTable6[[#This Row],[Age]],$D$4:$D$7,$C$4:$C$7,,-1)</f>
        <v>3</v>
      </c>
      <c r="E639" s="3">
        <v>20.236758559706463</v>
      </c>
      <c r="F639" s="66">
        <f>_xlfn.XLOOKUP(CleanTable6[[#This Row],[BMI]],$F$4:$F$7,$C$4:$C$7,,-1)</f>
        <v>0</v>
      </c>
      <c r="G639" t="s">
        <v>6</v>
      </c>
      <c r="H639" s="2">
        <v>24513.1</v>
      </c>
      <c r="I639">
        <v>0</v>
      </c>
      <c r="J639" t="s">
        <v>5</v>
      </c>
      <c r="K639" s="1"/>
    </row>
    <row r="640" spans="1:11" x14ac:dyDescent="0.2">
      <c r="A640">
        <v>10634</v>
      </c>
      <c r="B640" t="s">
        <v>3</v>
      </c>
      <c r="C640">
        <v>24</v>
      </c>
      <c r="D640">
        <f>_xlfn.XLOOKUP(CleanTable6[[#This Row],[Age]],$D$4:$D$7,$C$4:$C$7,,-1)</f>
        <v>0</v>
      </c>
      <c r="E640" s="3">
        <v>29.294374584868184</v>
      </c>
      <c r="F640" s="66">
        <f>_xlfn.XLOOKUP(CleanTable6[[#This Row],[BMI]],$F$4:$F$7,$C$4:$C$7,,-1)</f>
        <v>1</v>
      </c>
      <c r="G640" t="s">
        <v>7</v>
      </c>
      <c r="H640" s="2">
        <v>18648.429999999997</v>
      </c>
      <c r="I640">
        <v>0</v>
      </c>
      <c r="J640" t="s">
        <v>4</v>
      </c>
      <c r="K640" s="1"/>
    </row>
    <row r="641" spans="1:11" x14ac:dyDescent="0.2">
      <c r="A641">
        <v>10635</v>
      </c>
      <c r="B641" t="s">
        <v>3</v>
      </c>
      <c r="C641">
        <v>50</v>
      </c>
      <c r="D641">
        <f>_xlfn.XLOOKUP(CleanTable6[[#This Row],[Age]],$D$4:$D$7,$C$4:$C$7,,-1)</f>
        <v>2</v>
      </c>
      <c r="E641" s="3">
        <v>32.682278219869772</v>
      </c>
      <c r="F641" s="66">
        <f>_xlfn.XLOOKUP(CleanTable6[[#This Row],[BMI]],$F$4:$F$7,$C$4:$C$7,,-1)</f>
        <v>2</v>
      </c>
      <c r="G641" t="s">
        <v>6</v>
      </c>
      <c r="H641" s="2">
        <v>10106.14</v>
      </c>
      <c r="I641">
        <v>1</v>
      </c>
      <c r="J641" t="s">
        <v>5</v>
      </c>
      <c r="K641" s="1"/>
    </row>
    <row r="642" spans="1:11" x14ac:dyDescent="0.2">
      <c r="A642">
        <v>10636</v>
      </c>
      <c r="B642" t="s">
        <v>2</v>
      </c>
      <c r="C642">
        <v>62</v>
      </c>
      <c r="D642">
        <f>_xlfn.XLOOKUP(CleanTable6[[#This Row],[Age]],$D$4:$D$7,$C$4:$C$7,,-1)</f>
        <v>3</v>
      </c>
      <c r="E642" s="3">
        <v>27.497901653337134</v>
      </c>
      <c r="F642" s="66">
        <f>_xlfn.XLOOKUP(CleanTable6[[#This Row],[BMI]],$F$4:$F$7,$C$4:$C$7,,-1)</f>
        <v>1</v>
      </c>
      <c r="G642" t="s">
        <v>6</v>
      </c>
      <c r="H642" s="2">
        <v>13844.800000000001</v>
      </c>
      <c r="I642">
        <v>0</v>
      </c>
      <c r="J642" t="s">
        <v>5</v>
      </c>
      <c r="K642" s="1"/>
    </row>
    <row r="643" spans="1:11" x14ac:dyDescent="0.2">
      <c r="A643">
        <v>10637</v>
      </c>
      <c r="B643" t="s">
        <v>0</v>
      </c>
      <c r="C643">
        <v>45</v>
      </c>
      <c r="D643">
        <f>_xlfn.XLOOKUP(CleanTable6[[#This Row],[Age]],$D$4:$D$7,$C$4:$C$7,,-1)</f>
        <v>2</v>
      </c>
      <c r="E643" s="3">
        <v>28.860950514805747</v>
      </c>
      <c r="F643" s="66">
        <f>_xlfn.XLOOKUP(CleanTable6[[#This Row],[BMI]],$F$4:$F$7,$C$4:$C$7,,-1)</f>
        <v>1</v>
      </c>
      <c r="G643" t="s">
        <v>6</v>
      </c>
      <c r="H643" s="2">
        <v>9101.8000000000011</v>
      </c>
      <c r="I643">
        <v>3</v>
      </c>
      <c r="J643" t="s">
        <v>5</v>
      </c>
      <c r="K643" s="1"/>
    </row>
    <row r="644" spans="1:11" x14ac:dyDescent="0.2">
      <c r="A644">
        <v>10638</v>
      </c>
      <c r="B644" t="s">
        <v>1</v>
      </c>
      <c r="C644">
        <v>35</v>
      </c>
      <c r="D644">
        <f>_xlfn.XLOOKUP(CleanTable6[[#This Row],[Age]],$D$4:$D$7,$C$4:$C$7,,-1)</f>
        <v>1</v>
      </c>
      <c r="E644" s="3">
        <v>30.659306112706531</v>
      </c>
      <c r="F644" s="66">
        <f>_xlfn.XLOOKUP(CleanTable6[[#This Row],[BMI]],$F$4:$F$7,$C$4:$C$7,,-1)</f>
        <v>2</v>
      </c>
      <c r="G644" t="s">
        <v>7</v>
      </c>
      <c r="H644" s="2">
        <v>19362</v>
      </c>
      <c r="I644">
        <v>3</v>
      </c>
      <c r="J644" t="s">
        <v>4</v>
      </c>
      <c r="K644" s="1"/>
    </row>
    <row r="645" spans="1:11" x14ac:dyDescent="0.2">
      <c r="A645">
        <v>10639</v>
      </c>
      <c r="B645" t="s">
        <v>0</v>
      </c>
      <c r="C645">
        <v>21</v>
      </c>
      <c r="D645">
        <f>_xlfn.XLOOKUP(CleanTable6[[#This Row],[Age]],$D$4:$D$7,$C$4:$C$7,,-1)</f>
        <v>0</v>
      </c>
      <c r="E645" s="3">
        <v>29.679613639365318</v>
      </c>
      <c r="F645" s="66">
        <f>_xlfn.XLOOKUP(CleanTable6[[#This Row],[BMI]],$F$4:$F$7,$C$4:$C$7,,-1)</f>
        <v>1</v>
      </c>
      <c r="G645" t="s">
        <v>7</v>
      </c>
      <c r="H645" s="2">
        <v>1526.32</v>
      </c>
      <c r="I645">
        <v>0</v>
      </c>
      <c r="J645" t="s">
        <v>5</v>
      </c>
      <c r="K645" s="1"/>
    </row>
    <row r="646" spans="1:11" x14ac:dyDescent="0.2">
      <c r="A646">
        <v>10641</v>
      </c>
      <c r="B646" t="s">
        <v>2</v>
      </c>
      <c r="C646">
        <v>29</v>
      </c>
      <c r="D646">
        <f>_xlfn.XLOOKUP(CleanTable6[[#This Row],[Age]],$D$4:$D$7,$C$4:$C$7,,-1)</f>
        <v>1</v>
      </c>
      <c r="E646" s="3">
        <v>40.766689567211422</v>
      </c>
      <c r="F646" s="66">
        <f>_xlfn.XLOOKUP(CleanTable6[[#This Row],[BMI]],$F$4:$F$7,$C$4:$C$7,,-1)</f>
        <v>3</v>
      </c>
      <c r="G646" t="s">
        <v>7</v>
      </c>
      <c r="H646" s="2">
        <v>18157.879999999997</v>
      </c>
      <c r="I646">
        <v>2</v>
      </c>
      <c r="J646" t="s">
        <v>5</v>
      </c>
      <c r="K646" s="1"/>
    </row>
    <row r="647" spans="1:11" x14ac:dyDescent="0.2">
      <c r="A647">
        <v>10642</v>
      </c>
      <c r="B647" t="s">
        <v>1</v>
      </c>
      <c r="C647">
        <v>18</v>
      </c>
      <c r="D647">
        <f>_xlfn.XLOOKUP(CleanTable6[[#This Row],[Age]],$D$4:$D$7,$C$4:$C$7,,-1)</f>
        <v>0</v>
      </c>
      <c r="E647" s="3">
        <v>20.6087986953981</v>
      </c>
      <c r="F647" s="66">
        <f>_xlfn.XLOOKUP(CleanTable6[[#This Row],[BMI]],$F$4:$F$7,$C$4:$C$7,,-1)</f>
        <v>0</v>
      </c>
      <c r="G647" t="s">
        <v>7</v>
      </c>
      <c r="H647" s="2">
        <v>1163.47</v>
      </c>
      <c r="I647">
        <v>0</v>
      </c>
      <c r="J647" t="s">
        <v>5</v>
      </c>
      <c r="K647" s="1"/>
    </row>
    <row r="648" spans="1:11" x14ac:dyDescent="0.2">
      <c r="A648">
        <v>10643</v>
      </c>
      <c r="B648" t="s">
        <v>3</v>
      </c>
      <c r="C648">
        <v>57</v>
      </c>
      <c r="D648">
        <f>_xlfn.XLOOKUP(CleanTable6[[#This Row],[Age]],$D$4:$D$7,$C$4:$C$7,,-1)</f>
        <v>3</v>
      </c>
      <c r="E648" s="3">
        <v>19.864410207342448</v>
      </c>
      <c r="F648" s="66">
        <f>_xlfn.XLOOKUP(CleanTable6[[#This Row],[BMI]],$F$4:$F$7,$C$4:$C$7,,-1)</f>
        <v>0</v>
      </c>
      <c r="G648" t="s">
        <v>7</v>
      </c>
      <c r="H648" s="2">
        <v>11534.880000000001</v>
      </c>
      <c r="I648">
        <v>0</v>
      </c>
      <c r="J648" t="s">
        <v>5</v>
      </c>
      <c r="K648" s="1"/>
    </row>
    <row r="649" spans="1:11" x14ac:dyDescent="0.2">
      <c r="A649">
        <v>10644</v>
      </c>
      <c r="B649" t="s">
        <v>0</v>
      </c>
      <c r="C649">
        <v>51</v>
      </c>
      <c r="D649">
        <f>_xlfn.XLOOKUP(CleanTable6[[#This Row],[Age]],$D$4:$D$7,$C$4:$C$7,,-1)</f>
        <v>3</v>
      </c>
      <c r="E649" s="3">
        <v>28.865546071030455</v>
      </c>
      <c r="F649" s="66">
        <f>_xlfn.XLOOKUP(CleanTable6[[#This Row],[BMI]],$F$4:$F$7,$C$4:$C$7,,-1)</f>
        <v>1</v>
      </c>
      <c r="G649" t="s">
        <v>6</v>
      </c>
      <c r="H649" s="2">
        <v>9861.0300000000007</v>
      </c>
      <c r="I649">
        <v>1</v>
      </c>
      <c r="J649" t="s">
        <v>5</v>
      </c>
      <c r="K649" s="1"/>
    </row>
    <row r="650" spans="1:11" x14ac:dyDescent="0.2">
      <c r="A650">
        <v>10645</v>
      </c>
      <c r="B650" t="s">
        <v>2</v>
      </c>
      <c r="C650">
        <v>57</v>
      </c>
      <c r="D650">
        <f>_xlfn.XLOOKUP(CleanTable6[[#This Row],[Age]],$D$4:$D$7,$C$4:$C$7,,-1)</f>
        <v>3</v>
      </c>
      <c r="E650" s="3">
        <v>18.596933120565009</v>
      </c>
      <c r="F650" s="66">
        <f>_xlfn.XLOOKUP(CleanTable6[[#This Row],[BMI]],$F$4:$F$7,$C$4:$C$7,,-1)</f>
        <v>0</v>
      </c>
      <c r="G650" t="s">
        <v>6</v>
      </c>
      <c r="H650" s="2">
        <v>11840.78</v>
      </c>
      <c r="I650">
        <v>0</v>
      </c>
      <c r="J650" t="s">
        <v>5</v>
      </c>
      <c r="K650" s="1"/>
    </row>
    <row r="651" spans="1:11" x14ac:dyDescent="0.2">
      <c r="A651">
        <v>10646</v>
      </c>
      <c r="B651" t="s">
        <v>2</v>
      </c>
      <c r="C651">
        <v>61</v>
      </c>
      <c r="D651">
        <f>_xlfn.XLOOKUP(CleanTable6[[#This Row],[Age]],$D$4:$D$7,$C$4:$C$7,,-1)</f>
        <v>3</v>
      </c>
      <c r="E651" s="3">
        <v>23.632552514177334</v>
      </c>
      <c r="F651" s="66">
        <f>_xlfn.XLOOKUP(CleanTable6[[#This Row],[BMI]],$F$4:$F$7,$C$4:$C$7,,-1)</f>
        <v>0</v>
      </c>
      <c r="G651" t="s">
        <v>6</v>
      </c>
      <c r="H651" s="2">
        <v>13415.04</v>
      </c>
      <c r="I651">
        <v>0</v>
      </c>
      <c r="J651" t="s">
        <v>5</v>
      </c>
      <c r="K651" s="1"/>
    </row>
    <row r="652" spans="1:11" x14ac:dyDescent="0.2">
      <c r="A652">
        <v>10647</v>
      </c>
      <c r="B652" t="s">
        <v>1</v>
      </c>
      <c r="C652">
        <v>37</v>
      </c>
      <c r="D652">
        <f>_xlfn.XLOOKUP(CleanTable6[[#This Row],[Age]],$D$4:$D$7,$C$4:$C$7,,-1)</f>
        <v>1</v>
      </c>
      <c r="E652" s="3">
        <v>33.520289042642368</v>
      </c>
      <c r="F652" s="66">
        <f>_xlfn.XLOOKUP(CleanTable6[[#This Row],[BMI]],$F$4:$F$7,$C$4:$C$7,,-1)</f>
        <v>2</v>
      </c>
      <c r="G652" t="s">
        <v>6</v>
      </c>
      <c r="H652" s="2">
        <v>19539.25</v>
      </c>
      <c r="I652">
        <v>0</v>
      </c>
      <c r="J652" t="s">
        <v>4</v>
      </c>
      <c r="K652" s="1"/>
    </row>
    <row r="653" spans="1:11" x14ac:dyDescent="0.2">
      <c r="A653">
        <v>10648</v>
      </c>
      <c r="B653" t="s">
        <v>3</v>
      </c>
      <c r="C653">
        <v>18</v>
      </c>
      <c r="D653">
        <f>_xlfn.XLOOKUP(CleanTable6[[#This Row],[Age]],$D$4:$D$7,$C$4:$C$7,,-1)</f>
        <v>0</v>
      </c>
      <c r="E653" s="3">
        <v>21.760264281358918</v>
      </c>
      <c r="F653" s="66">
        <f>_xlfn.XLOOKUP(CleanTable6[[#This Row],[BMI]],$F$4:$F$7,$C$4:$C$7,,-1)</f>
        <v>0</v>
      </c>
      <c r="G653" t="s">
        <v>6</v>
      </c>
      <c r="H653" s="2">
        <v>21344.85</v>
      </c>
      <c r="I653">
        <v>0</v>
      </c>
      <c r="J653" t="s">
        <v>5</v>
      </c>
      <c r="K653" s="1"/>
    </row>
    <row r="654" spans="1:11" x14ac:dyDescent="0.2">
      <c r="A654">
        <v>10649</v>
      </c>
      <c r="B654" t="s">
        <v>0</v>
      </c>
      <c r="C654">
        <v>51</v>
      </c>
      <c r="D654">
        <f>_xlfn.XLOOKUP(CleanTable6[[#This Row],[Age]],$D$4:$D$7,$C$4:$C$7,,-1)</f>
        <v>3</v>
      </c>
      <c r="E654" s="3">
        <v>47.72399677357236</v>
      </c>
      <c r="F654" s="66">
        <f>_xlfn.XLOOKUP(CleanTable6[[#This Row],[BMI]],$F$4:$F$7,$C$4:$C$7,,-1)</f>
        <v>3</v>
      </c>
      <c r="G654" t="s">
        <v>7</v>
      </c>
      <c r="H654" s="2">
        <v>9391.35</v>
      </c>
      <c r="I654">
        <v>1</v>
      </c>
      <c r="J654" t="s">
        <v>5</v>
      </c>
      <c r="K654" s="1"/>
    </row>
    <row r="655" spans="1:11" x14ac:dyDescent="0.2">
      <c r="A655">
        <v>10650</v>
      </c>
      <c r="B655" t="s">
        <v>2</v>
      </c>
      <c r="C655">
        <v>62</v>
      </c>
      <c r="D655">
        <f>_xlfn.XLOOKUP(CleanTable6[[#This Row],[Age]],$D$4:$D$7,$C$4:$C$7,,-1)</f>
        <v>3</v>
      </c>
      <c r="E655" s="3">
        <v>20.613498576557902</v>
      </c>
      <c r="F655" s="66">
        <f>_xlfn.XLOOKUP(CleanTable6[[#This Row],[BMI]],$F$4:$F$7,$C$4:$C$7,,-1)</f>
        <v>0</v>
      </c>
      <c r="G655" t="s">
        <v>6</v>
      </c>
      <c r="H655" s="2">
        <v>15019.77</v>
      </c>
      <c r="I655">
        <v>2</v>
      </c>
      <c r="J655" t="s">
        <v>5</v>
      </c>
      <c r="K655" s="1"/>
    </row>
    <row r="656" spans="1:11" x14ac:dyDescent="0.2">
      <c r="A656">
        <v>10651</v>
      </c>
      <c r="B656" t="s">
        <v>0</v>
      </c>
      <c r="C656">
        <v>35</v>
      </c>
      <c r="D656">
        <f>_xlfn.XLOOKUP(CleanTable6[[#This Row],[Age]],$D$4:$D$7,$C$4:$C$7,,-1)</f>
        <v>1</v>
      </c>
      <c r="E656" s="3">
        <v>43.016762263529117</v>
      </c>
      <c r="F656" s="66">
        <f>_xlfn.XLOOKUP(CleanTable6[[#This Row],[BMI]],$F$4:$F$7,$C$4:$C$7,,-1)</f>
        <v>3</v>
      </c>
      <c r="G656" t="s">
        <v>7</v>
      </c>
      <c r="H656" s="2">
        <v>4762.33</v>
      </c>
      <c r="I656">
        <v>1</v>
      </c>
      <c r="J656" t="s">
        <v>5</v>
      </c>
      <c r="K656" s="1"/>
    </row>
    <row r="657" spans="1:11" x14ac:dyDescent="0.2">
      <c r="A657">
        <v>10652</v>
      </c>
      <c r="B657" t="s">
        <v>2</v>
      </c>
      <c r="C657">
        <v>62</v>
      </c>
      <c r="D657">
        <f>_xlfn.XLOOKUP(CleanTable6[[#This Row],[Age]],$D$4:$D$7,$C$4:$C$7,,-1)</f>
        <v>3</v>
      </c>
      <c r="E657" s="3">
        <v>35.505601097783391</v>
      </c>
      <c r="F657" s="66">
        <f>_xlfn.XLOOKUP(CleanTable6[[#This Row],[BMI]],$F$4:$F$7,$C$4:$C$7,,-1)</f>
        <v>3</v>
      </c>
      <c r="G657" t="s">
        <v>7</v>
      </c>
      <c r="H657" s="2">
        <v>13937.67</v>
      </c>
      <c r="I657">
        <v>1</v>
      </c>
      <c r="J657" t="s">
        <v>5</v>
      </c>
      <c r="K657" s="1"/>
    </row>
    <row r="658" spans="1:11" x14ac:dyDescent="0.2">
      <c r="A658">
        <v>10653</v>
      </c>
      <c r="B658" t="s">
        <v>3</v>
      </c>
      <c r="C658">
        <v>22</v>
      </c>
      <c r="D658">
        <f>_xlfn.XLOOKUP(CleanTable6[[#This Row],[Age]],$D$4:$D$7,$C$4:$C$7,,-1)</f>
        <v>0</v>
      </c>
      <c r="E658" s="3">
        <v>26.493683871674151</v>
      </c>
      <c r="F658" s="66">
        <f>_xlfn.XLOOKUP(CleanTable6[[#This Row],[BMI]],$F$4:$F$7,$C$4:$C$7,,-1)</f>
        <v>1</v>
      </c>
      <c r="G658" t="s">
        <v>6</v>
      </c>
      <c r="H658" s="2">
        <v>2731.92</v>
      </c>
      <c r="I658">
        <v>0</v>
      </c>
      <c r="J658" t="s">
        <v>5</v>
      </c>
      <c r="K658" s="1"/>
    </row>
    <row r="659" spans="1:11" x14ac:dyDescent="0.2">
      <c r="A659">
        <v>10654</v>
      </c>
      <c r="B659" t="s">
        <v>0</v>
      </c>
      <c r="C659">
        <v>32</v>
      </c>
      <c r="D659">
        <f>_xlfn.XLOOKUP(CleanTable6[[#This Row],[Age]],$D$4:$D$7,$C$4:$C$7,,-1)</f>
        <v>1</v>
      </c>
      <c r="E659" s="3">
        <v>36.077378382679406</v>
      </c>
      <c r="F659" s="66">
        <f>_xlfn.XLOOKUP(CleanTable6[[#This Row],[BMI]],$F$4:$F$7,$C$4:$C$7,,-1)</f>
        <v>3</v>
      </c>
      <c r="G659" t="s">
        <v>7</v>
      </c>
      <c r="H659" s="2">
        <v>4670.6400000000003</v>
      </c>
      <c r="I659">
        <v>2</v>
      </c>
      <c r="J659" t="s">
        <v>5</v>
      </c>
      <c r="K659" s="1"/>
    </row>
    <row r="660" spans="1:11" x14ac:dyDescent="0.2">
      <c r="A660">
        <v>10655</v>
      </c>
      <c r="B660" t="s">
        <v>2</v>
      </c>
      <c r="C660">
        <v>54</v>
      </c>
      <c r="D660">
        <f>_xlfn.XLOOKUP(CleanTable6[[#This Row],[Age]],$D$4:$D$7,$C$4:$C$7,,-1)</f>
        <v>3</v>
      </c>
      <c r="E660" s="3">
        <v>42.678957317090784</v>
      </c>
      <c r="F660" s="66">
        <f>_xlfn.XLOOKUP(CleanTable6[[#This Row],[BMI]],$F$4:$F$7,$C$4:$C$7,,-1)</f>
        <v>3</v>
      </c>
      <c r="G660" t="s">
        <v>7</v>
      </c>
      <c r="H660" s="2">
        <v>24476.48</v>
      </c>
      <c r="I660">
        <v>0</v>
      </c>
      <c r="J660" t="s">
        <v>5</v>
      </c>
      <c r="K660" s="1"/>
    </row>
    <row r="661" spans="1:11" x14ac:dyDescent="0.2">
      <c r="A661">
        <v>10656</v>
      </c>
      <c r="B661" t="s">
        <v>2</v>
      </c>
      <c r="C661">
        <v>45</v>
      </c>
      <c r="D661">
        <f>_xlfn.XLOOKUP(CleanTable6[[#This Row],[Age]],$D$4:$D$7,$C$4:$C$7,,-1)</f>
        <v>2</v>
      </c>
      <c r="E661" s="3">
        <v>31.574025097797502</v>
      </c>
      <c r="F661" s="66">
        <f>_xlfn.XLOOKUP(CleanTable6[[#This Row],[BMI]],$F$4:$F$7,$C$4:$C$7,,-1)</f>
        <v>2</v>
      </c>
      <c r="G661" t="s">
        <v>6</v>
      </c>
      <c r="H661" s="2">
        <v>7731.8600000000006</v>
      </c>
      <c r="I661">
        <v>0</v>
      </c>
      <c r="J661" t="s">
        <v>5</v>
      </c>
      <c r="K661" s="1"/>
    </row>
    <row r="662" spans="1:11" x14ac:dyDescent="0.2">
      <c r="A662">
        <v>10657</v>
      </c>
      <c r="B662" t="s">
        <v>1</v>
      </c>
      <c r="C662">
        <v>49</v>
      </c>
      <c r="D662">
        <f>_xlfn.XLOOKUP(CleanTable6[[#This Row],[Age]],$D$4:$D$7,$C$4:$C$7,,-1)</f>
        <v>2</v>
      </c>
      <c r="E662" s="3">
        <v>34.837783728668029</v>
      </c>
      <c r="F662" s="66">
        <f>_xlfn.XLOOKUP(CleanTable6[[#This Row],[BMI]],$F$4:$F$7,$C$4:$C$7,,-1)</f>
        <v>3</v>
      </c>
      <c r="G662" t="s">
        <v>6</v>
      </c>
      <c r="H662" s="2">
        <v>10977.210000000001</v>
      </c>
      <c r="I662">
        <v>4</v>
      </c>
      <c r="J662" t="s">
        <v>5</v>
      </c>
      <c r="K662" s="1"/>
    </row>
    <row r="663" spans="1:11" x14ac:dyDescent="0.2">
      <c r="A663">
        <v>10658</v>
      </c>
      <c r="B663" t="s">
        <v>1</v>
      </c>
      <c r="C663">
        <v>20</v>
      </c>
      <c r="D663">
        <f>_xlfn.XLOOKUP(CleanTable6[[#This Row],[Age]],$D$4:$D$7,$C$4:$C$7,,-1)</f>
        <v>0</v>
      </c>
      <c r="E663" s="3">
        <v>24.982043368970348</v>
      </c>
      <c r="F663" s="66">
        <f>_xlfn.XLOOKUP(CleanTable6[[#This Row],[BMI]],$F$4:$F$7,$C$4:$C$7,,-1)</f>
        <v>0</v>
      </c>
      <c r="G663" t="s">
        <v>7</v>
      </c>
      <c r="H663" s="2">
        <v>27724.289999999997</v>
      </c>
      <c r="I663">
        <v>1</v>
      </c>
      <c r="J663" t="s">
        <v>5</v>
      </c>
      <c r="K663" s="1"/>
    </row>
    <row r="664" spans="1:11" x14ac:dyDescent="0.2">
      <c r="A664">
        <v>10659</v>
      </c>
      <c r="B664" t="s">
        <v>3</v>
      </c>
      <c r="C664">
        <v>37</v>
      </c>
      <c r="D664">
        <f>_xlfn.XLOOKUP(CleanTable6[[#This Row],[Age]],$D$4:$D$7,$C$4:$C$7,,-1)</f>
        <v>1</v>
      </c>
      <c r="E664" s="3">
        <v>18.333899252672403</v>
      </c>
      <c r="F664" s="66">
        <f>_xlfn.XLOOKUP(CleanTable6[[#This Row],[BMI]],$F$4:$F$7,$C$4:$C$7,,-1)</f>
        <v>0</v>
      </c>
      <c r="G664" t="s">
        <v>6</v>
      </c>
      <c r="H664" s="2">
        <v>6877.99</v>
      </c>
      <c r="I664">
        <v>2</v>
      </c>
      <c r="J664" t="s">
        <v>5</v>
      </c>
      <c r="K664" s="1"/>
    </row>
    <row r="665" spans="1:11" x14ac:dyDescent="0.2">
      <c r="A665">
        <v>10660</v>
      </c>
      <c r="B665" t="s">
        <v>1</v>
      </c>
      <c r="C665">
        <v>63</v>
      </c>
      <c r="D665">
        <f>_xlfn.XLOOKUP(CleanTable6[[#This Row],[Age]],$D$4:$D$7,$C$4:$C$7,,-1)</f>
        <v>3</v>
      </c>
      <c r="E665" s="3">
        <v>24.803296551708296</v>
      </c>
      <c r="F665" s="66">
        <f>_xlfn.XLOOKUP(CleanTable6[[#This Row],[BMI]],$F$4:$F$7,$C$4:$C$7,,-1)</f>
        <v>0</v>
      </c>
      <c r="G665" t="s">
        <v>6</v>
      </c>
      <c r="H665" s="2">
        <v>14474.68</v>
      </c>
      <c r="I665">
        <v>1</v>
      </c>
      <c r="J665" t="s">
        <v>5</v>
      </c>
      <c r="K665" s="1"/>
    </row>
    <row r="666" spans="1:11" x14ac:dyDescent="0.2">
      <c r="A666">
        <v>10661</v>
      </c>
      <c r="B666" t="s">
        <v>1</v>
      </c>
      <c r="C666">
        <v>58</v>
      </c>
      <c r="D666">
        <f>_xlfn.XLOOKUP(CleanTable6[[#This Row],[Age]],$D$4:$D$7,$C$4:$C$7,,-1)</f>
        <v>3</v>
      </c>
      <c r="E666" s="3">
        <v>19.933204701567011</v>
      </c>
      <c r="F666" s="66">
        <f>_xlfn.XLOOKUP(CleanTable6[[#This Row],[BMI]],$F$4:$F$7,$C$4:$C$7,,-1)</f>
        <v>0</v>
      </c>
      <c r="G666" t="s">
        <v>7</v>
      </c>
      <c r="H666" s="2">
        <v>11381.33</v>
      </c>
      <c r="I666">
        <v>0</v>
      </c>
      <c r="J666" t="s">
        <v>5</v>
      </c>
      <c r="K666" s="1"/>
    </row>
    <row r="667" spans="1:11" x14ac:dyDescent="0.2">
      <c r="A667">
        <v>10662</v>
      </c>
      <c r="B667" t="s">
        <v>0</v>
      </c>
      <c r="C667">
        <v>43</v>
      </c>
      <c r="D667">
        <f>_xlfn.XLOOKUP(CleanTable6[[#This Row],[Age]],$D$4:$D$7,$C$4:$C$7,,-1)</f>
        <v>2</v>
      </c>
      <c r="E667" s="3">
        <v>34.404345967016233</v>
      </c>
      <c r="F667" s="66">
        <f>_xlfn.XLOOKUP(CleanTable6[[#This Row],[BMI]],$F$4:$F$7,$C$4:$C$7,,-1)</f>
        <v>2</v>
      </c>
      <c r="G667" t="s">
        <v>6</v>
      </c>
      <c r="H667" s="2">
        <v>8522.01</v>
      </c>
      <c r="I667">
        <v>3</v>
      </c>
      <c r="J667" t="s">
        <v>5</v>
      </c>
      <c r="K667" s="1"/>
    </row>
    <row r="668" spans="1:11" x14ac:dyDescent="0.2">
      <c r="A668">
        <v>10663</v>
      </c>
      <c r="B668" t="s">
        <v>2</v>
      </c>
      <c r="C668">
        <v>56</v>
      </c>
      <c r="D668">
        <f>_xlfn.XLOOKUP(CleanTable6[[#This Row],[Age]],$D$4:$D$7,$C$4:$C$7,,-1)</f>
        <v>3</v>
      </c>
      <c r="E668" s="3">
        <v>29.279052215261402</v>
      </c>
      <c r="F668" s="66">
        <f>_xlfn.XLOOKUP(CleanTable6[[#This Row],[BMI]],$F$4:$F$7,$C$4:$C$7,,-1)</f>
        <v>1</v>
      </c>
      <c r="G668" t="s">
        <v>6</v>
      </c>
      <c r="H668" s="2">
        <v>12643.380000000001</v>
      </c>
      <c r="I668">
        <v>2</v>
      </c>
      <c r="J668" t="s">
        <v>5</v>
      </c>
      <c r="K668" s="1"/>
    </row>
    <row r="669" spans="1:11" x14ac:dyDescent="0.2">
      <c r="A669">
        <v>10664</v>
      </c>
      <c r="B669" t="s">
        <v>0</v>
      </c>
      <c r="C669">
        <v>29</v>
      </c>
      <c r="D669">
        <f>_xlfn.XLOOKUP(CleanTable6[[#This Row],[Age]],$D$4:$D$7,$C$4:$C$7,,-1)</f>
        <v>1</v>
      </c>
      <c r="E669" s="3">
        <v>29.814165431227487</v>
      </c>
      <c r="F669" s="66">
        <f>_xlfn.XLOOKUP(CleanTable6[[#This Row],[BMI]],$F$4:$F$7,$C$4:$C$7,,-1)</f>
        <v>1</v>
      </c>
      <c r="G669" t="s">
        <v>6</v>
      </c>
      <c r="H669" s="2">
        <v>3353.2900000000004</v>
      </c>
      <c r="I669">
        <v>0</v>
      </c>
      <c r="J669" t="s">
        <v>5</v>
      </c>
      <c r="K669" s="1"/>
    </row>
    <row r="670" spans="1:11" x14ac:dyDescent="0.2">
      <c r="A670">
        <v>10665</v>
      </c>
      <c r="B670" t="s">
        <v>1</v>
      </c>
      <c r="C670">
        <v>22</v>
      </c>
      <c r="D670">
        <f>_xlfn.XLOOKUP(CleanTable6[[#This Row],[Age]],$D$4:$D$7,$C$4:$C$7,,-1)</f>
        <v>0</v>
      </c>
      <c r="E670" s="3">
        <v>25.311574227160492</v>
      </c>
      <c r="F670" s="66">
        <f>_xlfn.XLOOKUP(CleanTable6[[#This Row],[BMI]],$F$4:$F$7,$C$4:$C$7,,-1)</f>
        <v>0</v>
      </c>
      <c r="G670" t="s">
        <v>7</v>
      </c>
      <c r="H670" s="2">
        <v>37165.170000000006</v>
      </c>
      <c r="I670">
        <v>1</v>
      </c>
      <c r="J670" t="s">
        <v>4</v>
      </c>
      <c r="K670" s="1"/>
    </row>
    <row r="671" spans="1:11" x14ac:dyDescent="0.2">
      <c r="A671">
        <v>10666</v>
      </c>
      <c r="B671" t="s">
        <v>3</v>
      </c>
      <c r="C671">
        <v>60</v>
      </c>
      <c r="D671">
        <f>_xlfn.XLOOKUP(CleanTable6[[#This Row],[Age]],$D$4:$D$7,$C$4:$C$7,,-1)</f>
        <v>3</v>
      </c>
      <c r="E671" s="3">
        <v>32.088802994828974</v>
      </c>
      <c r="F671" s="66">
        <f>_xlfn.XLOOKUP(CleanTable6[[#This Row],[BMI]],$F$4:$F$7,$C$4:$C$7,,-1)</f>
        <v>2</v>
      </c>
      <c r="G671" t="s">
        <v>6</v>
      </c>
      <c r="H671" s="2">
        <v>13228.85</v>
      </c>
      <c r="I671">
        <v>0</v>
      </c>
      <c r="J671" t="s">
        <v>5</v>
      </c>
      <c r="K671" s="1"/>
    </row>
    <row r="672" spans="1:11" x14ac:dyDescent="0.2">
      <c r="A672">
        <v>10667</v>
      </c>
      <c r="B672" t="s">
        <v>2</v>
      </c>
      <c r="C672">
        <v>57</v>
      </c>
      <c r="D672">
        <f>_xlfn.XLOOKUP(CleanTable6[[#This Row],[Age]],$D$4:$D$7,$C$4:$C$7,,-1)</f>
        <v>3</v>
      </c>
      <c r="E672" s="3">
        <v>25.581933164125026</v>
      </c>
      <c r="F672" s="66">
        <f>_xlfn.XLOOKUP(CleanTable6[[#This Row],[BMI]],$F$4:$F$7,$C$4:$C$7,,-1)</f>
        <v>0</v>
      </c>
      <c r="G672" t="s">
        <v>7</v>
      </c>
      <c r="H672" s="2">
        <v>11353.23</v>
      </c>
      <c r="I672">
        <v>0</v>
      </c>
      <c r="J672" t="s">
        <v>5</v>
      </c>
      <c r="K672" s="1"/>
    </row>
    <row r="673" spans="1:11" x14ac:dyDescent="0.2">
      <c r="A673">
        <v>10668</v>
      </c>
      <c r="B673" t="s">
        <v>3</v>
      </c>
      <c r="C673">
        <v>18</v>
      </c>
      <c r="D673">
        <f>_xlfn.XLOOKUP(CleanTable6[[#This Row],[Age]],$D$4:$D$7,$C$4:$C$7,,-1)</f>
        <v>0</v>
      </c>
      <c r="E673" s="3">
        <v>48.036356324063959</v>
      </c>
      <c r="F673" s="66">
        <f>_xlfn.XLOOKUP(CleanTable6[[#This Row],[BMI]],$F$4:$F$7,$C$4:$C$7,,-1)</f>
        <v>3</v>
      </c>
      <c r="G673" t="s">
        <v>6</v>
      </c>
      <c r="H673" s="2">
        <v>7323.74</v>
      </c>
      <c r="I673">
        <v>0</v>
      </c>
      <c r="J673" t="s">
        <v>5</v>
      </c>
      <c r="K673" s="1"/>
    </row>
    <row r="674" spans="1:11" x14ac:dyDescent="0.2">
      <c r="A674">
        <v>10669</v>
      </c>
      <c r="B674" t="s">
        <v>2</v>
      </c>
      <c r="C674">
        <v>57</v>
      </c>
      <c r="D674">
        <f>_xlfn.XLOOKUP(CleanTable6[[#This Row],[Age]],$D$4:$D$7,$C$4:$C$7,,-1)</f>
        <v>3</v>
      </c>
      <c r="E674" s="3">
        <v>25.779383902619898</v>
      </c>
      <c r="F674" s="66">
        <f>_xlfn.XLOOKUP(CleanTable6[[#This Row],[BMI]],$F$4:$F$7,$C$4:$C$7,,-1)</f>
        <v>0</v>
      </c>
      <c r="G674" t="s">
        <v>6</v>
      </c>
      <c r="H674" s="2">
        <v>11842.630000000001</v>
      </c>
      <c r="I674">
        <v>0</v>
      </c>
      <c r="J674" t="s">
        <v>5</v>
      </c>
      <c r="K674" s="1"/>
    </row>
    <row r="675" spans="1:11" x14ac:dyDescent="0.2">
      <c r="A675">
        <v>10670</v>
      </c>
      <c r="B675" t="s">
        <v>1</v>
      </c>
      <c r="C675">
        <v>61</v>
      </c>
      <c r="D675">
        <f>_xlfn.XLOOKUP(CleanTable6[[#This Row],[Age]],$D$4:$D$7,$C$4:$C$7,,-1)</f>
        <v>3</v>
      </c>
      <c r="E675" s="3">
        <v>36.825823310423829</v>
      </c>
      <c r="F675" s="66">
        <f>_xlfn.XLOOKUP(CleanTable6[[#This Row],[BMI]],$F$4:$F$7,$C$4:$C$7,,-1)</f>
        <v>3</v>
      </c>
      <c r="G675" t="s">
        <v>7</v>
      </c>
      <c r="H675" s="2">
        <v>12557.61</v>
      </c>
      <c r="I675">
        <v>0</v>
      </c>
      <c r="J675" t="s">
        <v>5</v>
      </c>
      <c r="K675" s="1"/>
    </row>
    <row r="676" spans="1:11" x14ac:dyDescent="0.2">
      <c r="A676">
        <v>10671</v>
      </c>
      <c r="B676" t="s">
        <v>2</v>
      </c>
      <c r="C676">
        <v>41</v>
      </c>
      <c r="D676">
        <f>_xlfn.XLOOKUP(CleanTable6[[#This Row],[Age]],$D$4:$D$7,$C$4:$C$7,,-1)</f>
        <v>2</v>
      </c>
      <c r="E676" s="3">
        <v>33.199133262795705</v>
      </c>
      <c r="F676" s="66">
        <f>_xlfn.XLOOKUP(CleanTable6[[#This Row],[BMI]],$F$4:$F$7,$C$4:$C$7,,-1)</f>
        <v>2</v>
      </c>
      <c r="G676" t="s">
        <v>7</v>
      </c>
      <c r="H676" s="2">
        <v>7265.71</v>
      </c>
      <c r="I676">
        <v>2</v>
      </c>
      <c r="J676" t="s">
        <v>5</v>
      </c>
      <c r="K676" s="1"/>
    </row>
    <row r="677" spans="1:11" x14ac:dyDescent="0.2">
      <c r="A677">
        <v>10672</v>
      </c>
      <c r="B677" t="s">
        <v>2</v>
      </c>
      <c r="C677">
        <v>27</v>
      </c>
      <c r="D677">
        <f>_xlfn.XLOOKUP(CleanTable6[[#This Row],[Age]],$D$4:$D$7,$C$4:$C$7,,-1)</f>
        <v>1</v>
      </c>
      <c r="E677" s="3">
        <v>28.581464336059433</v>
      </c>
      <c r="F677" s="66">
        <f>_xlfn.XLOOKUP(CleanTable6[[#This Row],[BMI]],$F$4:$F$7,$C$4:$C$7,,-1)</f>
        <v>1</v>
      </c>
      <c r="G677" t="s">
        <v>7</v>
      </c>
      <c r="H677" s="2">
        <v>4058.7200000000003</v>
      </c>
      <c r="I677">
        <v>2</v>
      </c>
      <c r="J677" t="s">
        <v>5</v>
      </c>
      <c r="K677" s="1"/>
    </row>
    <row r="678" spans="1:11" x14ac:dyDescent="0.2">
      <c r="A678">
        <v>10673</v>
      </c>
      <c r="B678" t="s">
        <v>2</v>
      </c>
      <c r="C678">
        <v>64</v>
      </c>
      <c r="D678">
        <f>_xlfn.XLOOKUP(CleanTable6[[#This Row],[Age]],$D$4:$D$7,$C$4:$C$7,,-1)</f>
        <v>3</v>
      </c>
      <c r="E678" s="3">
        <v>35.398189585888723</v>
      </c>
      <c r="F678" s="66">
        <f>_xlfn.XLOOKUP(CleanTable6[[#This Row],[BMI]],$F$4:$F$7,$C$4:$C$7,,-1)</f>
        <v>3</v>
      </c>
      <c r="G678" t="s">
        <v>6</v>
      </c>
      <c r="H678" s="2">
        <v>29330.989999999998</v>
      </c>
      <c r="I678">
        <v>0</v>
      </c>
      <c r="J678" t="s">
        <v>4</v>
      </c>
      <c r="K678" s="1"/>
    </row>
    <row r="679" spans="1:11" x14ac:dyDescent="0.2">
      <c r="A679">
        <v>10674</v>
      </c>
      <c r="B679" t="s">
        <v>2</v>
      </c>
      <c r="C679">
        <v>50</v>
      </c>
      <c r="D679">
        <f>_xlfn.XLOOKUP(CleanTable6[[#This Row],[Age]],$D$4:$D$7,$C$4:$C$7,,-1)</f>
        <v>2</v>
      </c>
      <c r="E679" s="3">
        <v>32.975451146535228</v>
      </c>
      <c r="F679" s="66">
        <f>_xlfn.XLOOKUP(CleanTable6[[#This Row],[BMI]],$F$4:$F$7,$C$4:$C$7,,-1)</f>
        <v>2</v>
      </c>
      <c r="G679" t="s">
        <v>7</v>
      </c>
      <c r="H679" s="2">
        <v>8827.2100000000009</v>
      </c>
      <c r="I679">
        <v>0</v>
      </c>
      <c r="J679" t="s">
        <v>5</v>
      </c>
      <c r="K679" s="1"/>
    </row>
    <row r="680" spans="1:11" x14ac:dyDescent="0.2">
      <c r="A680">
        <v>10675</v>
      </c>
      <c r="B680" t="s">
        <v>2</v>
      </c>
      <c r="C680">
        <v>22</v>
      </c>
      <c r="D680">
        <f>_xlfn.XLOOKUP(CleanTable6[[#This Row],[Age]],$D$4:$D$7,$C$4:$C$7,,-1)</f>
        <v>0</v>
      </c>
      <c r="E680" s="3">
        <v>37.69550803417517</v>
      </c>
      <c r="F680" s="66">
        <f>_xlfn.XLOOKUP(CleanTable6[[#This Row],[BMI]],$F$4:$F$7,$C$4:$C$7,,-1)</f>
        <v>3</v>
      </c>
      <c r="G680" t="s">
        <v>7</v>
      </c>
      <c r="H680" s="2">
        <v>2639.05</v>
      </c>
      <c r="I680">
        <v>1</v>
      </c>
      <c r="J680" t="s">
        <v>5</v>
      </c>
      <c r="K680" s="1"/>
    </row>
    <row r="681" spans="1:11" x14ac:dyDescent="0.2">
      <c r="A681">
        <v>10676</v>
      </c>
      <c r="B681" t="s">
        <v>2</v>
      </c>
      <c r="C681">
        <v>19</v>
      </c>
      <c r="D681">
        <f>_xlfn.XLOOKUP(CleanTable6[[#This Row],[Age]],$D$4:$D$7,$C$4:$C$7,,-1)</f>
        <v>0</v>
      </c>
      <c r="E681" s="3">
        <v>32.481671571216751</v>
      </c>
      <c r="F681" s="66">
        <f>_xlfn.XLOOKUP(CleanTable6[[#This Row],[BMI]],$F$4:$F$7,$C$4:$C$7,,-1)</f>
        <v>2</v>
      </c>
      <c r="G681" t="s">
        <v>6</v>
      </c>
      <c r="H681" s="2">
        <v>2136.8900000000003</v>
      </c>
      <c r="I681">
        <v>0</v>
      </c>
      <c r="J681" t="s">
        <v>5</v>
      </c>
      <c r="K681" s="1"/>
    </row>
    <row r="682" spans="1:11" x14ac:dyDescent="0.2">
      <c r="A682">
        <v>10677</v>
      </c>
      <c r="B682" t="s">
        <v>1</v>
      </c>
      <c r="C682">
        <v>24</v>
      </c>
      <c r="D682">
        <f>_xlfn.XLOOKUP(CleanTable6[[#This Row],[Age]],$D$4:$D$7,$C$4:$C$7,,-1)</f>
        <v>0</v>
      </c>
      <c r="E682" s="3">
        <v>25.745130102815047</v>
      </c>
      <c r="F682" s="66">
        <f>_xlfn.XLOOKUP(CleanTable6[[#This Row],[BMI]],$F$4:$F$7,$C$4:$C$7,,-1)</f>
        <v>0</v>
      </c>
      <c r="G682" t="s">
        <v>7</v>
      </c>
      <c r="H682" s="2">
        <v>1986.94</v>
      </c>
      <c r="I682">
        <v>0</v>
      </c>
      <c r="J682" t="s">
        <v>5</v>
      </c>
      <c r="K682" s="1"/>
    </row>
    <row r="683" spans="1:11" x14ac:dyDescent="0.2">
      <c r="A683">
        <v>10678</v>
      </c>
      <c r="B683" t="s">
        <v>3</v>
      </c>
      <c r="C683">
        <v>26</v>
      </c>
      <c r="D683">
        <f>_xlfn.XLOOKUP(CleanTable6[[#This Row],[Age]],$D$4:$D$7,$C$4:$C$7,,-1)</f>
        <v>0</v>
      </c>
      <c r="E683" s="3">
        <v>27.741802652242395</v>
      </c>
      <c r="F683" s="66">
        <f>_xlfn.XLOOKUP(CleanTable6[[#This Row],[BMI]],$F$4:$F$7,$C$4:$C$7,,-1)</f>
        <v>1</v>
      </c>
      <c r="G683" t="s">
        <v>7</v>
      </c>
      <c r="H683" s="2">
        <v>3490.55</v>
      </c>
      <c r="I683">
        <v>1</v>
      </c>
      <c r="J683" t="s">
        <v>5</v>
      </c>
      <c r="K683" s="1"/>
    </row>
    <row r="684" spans="1:11" x14ac:dyDescent="0.2">
      <c r="A684">
        <v>10679</v>
      </c>
      <c r="B684" t="s">
        <v>1</v>
      </c>
      <c r="C684">
        <v>54</v>
      </c>
      <c r="D684">
        <f>_xlfn.XLOOKUP(CleanTable6[[#This Row],[Age]],$D$4:$D$7,$C$4:$C$7,,-1)</f>
        <v>3</v>
      </c>
      <c r="E684" s="3">
        <v>27.356589202782001</v>
      </c>
      <c r="F684" s="66">
        <f>_xlfn.XLOOKUP(CleanTable6[[#This Row],[BMI]],$F$4:$F$7,$C$4:$C$7,,-1)</f>
        <v>1</v>
      </c>
      <c r="G684" t="s">
        <v>7</v>
      </c>
      <c r="H684" s="2">
        <v>41999.519999999997</v>
      </c>
      <c r="I684">
        <v>1</v>
      </c>
      <c r="J684" t="s">
        <v>4</v>
      </c>
      <c r="K684" s="1"/>
    </row>
    <row r="685" spans="1:11" x14ac:dyDescent="0.2">
      <c r="A685">
        <v>10680</v>
      </c>
      <c r="B685" t="s">
        <v>0</v>
      </c>
      <c r="C685">
        <v>31</v>
      </c>
      <c r="D685">
        <f>_xlfn.XLOOKUP(CleanTable6[[#This Row],[Age]],$D$4:$D$7,$C$4:$C$7,,-1)</f>
        <v>1</v>
      </c>
      <c r="E685" s="3">
        <v>26.415475005235933</v>
      </c>
      <c r="F685" s="66">
        <f>_xlfn.XLOOKUP(CleanTable6[[#This Row],[BMI]],$F$4:$F$7,$C$4:$C$7,,-1)</f>
        <v>1</v>
      </c>
      <c r="G685" t="s">
        <v>6</v>
      </c>
      <c r="H685" s="2">
        <v>4931.6500000000005</v>
      </c>
      <c r="I685">
        <v>2</v>
      </c>
      <c r="J685" t="s">
        <v>5</v>
      </c>
      <c r="K685" s="1"/>
    </row>
    <row r="686" spans="1:11" x14ac:dyDescent="0.2">
      <c r="A686">
        <v>10681</v>
      </c>
      <c r="B686" t="s">
        <v>1</v>
      </c>
      <c r="C686">
        <v>41</v>
      </c>
      <c r="D686">
        <f>_xlfn.XLOOKUP(CleanTable6[[#This Row],[Age]],$D$4:$D$7,$C$4:$C$7,,-1)</f>
        <v>2</v>
      </c>
      <c r="E686" s="3">
        <v>36.987740459002083</v>
      </c>
      <c r="F686" s="66">
        <f>_xlfn.XLOOKUP(CleanTable6[[#This Row],[BMI]],$F$4:$F$7,$C$4:$C$7,,-1)</f>
        <v>3</v>
      </c>
      <c r="G686" t="s">
        <v>7</v>
      </c>
      <c r="H686" s="2">
        <v>6272.4800000000005</v>
      </c>
      <c r="I686">
        <v>1</v>
      </c>
      <c r="J686" t="s">
        <v>5</v>
      </c>
      <c r="K686" s="1"/>
    </row>
    <row r="687" spans="1:11" x14ac:dyDescent="0.2">
      <c r="A687">
        <v>10682</v>
      </c>
      <c r="B687" t="s">
        <v>3</v>
      </c>
      <c r="C687">
        <v>49</v>
      </c>
      <c r="D687">
        <f>_xlfn.XLOOKUP(CleanTable6[[#This Row],[Age]],$D$4:$D$7,$C$4:$C$7,,-1)</f>
        <v>2</v>
      </c>
      <c r="E687" s="3">
        <v>31.049429072009605</v>
      </c>
      <c r="F687" s="66">
        <f>_xlfn.XLOOKUP(CleanTable6[[#This Row],[BMI]],$F$4:$F$7,$C$4:$C$7,,-1)</f>
        <v>2</v>
      </c>
      <c r="G687" t="s">
        <v>7</v>
      </c>
      <c r="H687" s="2">
        <v>9282.49</v>
      </c>
      <c r="I687">
        <v>1</v>
      </c>
      <c r="J687" t="s">
        <v>5</v>
      </c>
      <c r="K687" s="1"/>
    </row>
    <row r="688" spans="1:11" x14ac:dyDescent="0.2">
      <c r="A688">
        <v>10683</v>
      </c>
      <c r="B688" t="s">
        <v>1</v>
      </c>
      <c r="C688">
        <v>42</v>
      </c>
      <c r="D688">
        <f>_xlfn.XLOOKUP(CleanTable6[[#This Row],[Age]],$D$4:$D$7,$C$4:$C$7,,-1)</f>
        <v>2</v>
      </c>
      <c r="E688" s="3">
        <v>26.023115414182847</v>
      </c>
      <c r="F688" s="66">
        <f>_xlfn.XLOOKUP(CleanTable6[[#This Row],[BMI]],$F$4:$F$7,$C$4:$C$7,,-1)</f>
        <v>0</v>
      </c>
      <c r="G688" t="s">
        <v>7</v>
      </c>
      <c r="H688" s="2">
        <v>7160.34</v>
      </c>
      <c r="I688">
        <v>2</v>
      </c>
      <c r="J688" t="s">
        <v>5</v>
      </c>
      <c r="K688" s="1"/>
    </row>
    <row r="689" spans="1:11" x14ac:dyDescent="0.2">
      <c r="A689">
        <v>10684</v>
      </c>
      <c r="B689" t="s">
        <v>3</v>
      </c>
      <c r="C689">
        <v>48</v>
      </c>
      <c r="D689">
        <f>_xlfn.XLOOKUP(CleanTable6[[#This Row],[Age]],$D$4:$D$7,$C$4:$C$7,,-1)</f>
        <v>2</v>
      </c>
      <c r="E689" s="3">
        <v>33.245674826082855</v>
      </c>
      <c r="F689" s="66">
        <f>_xlfn.XLOOKUP(CleanTable6[[#This Row],[BMI]],$F$4:$F$7,$C$4:$C$7,,-1)</f>
        <v>2</v>
      </c>
      <c r="G689" t="s">
        <v>6</v>
      </c>
      <c r="H689" s="2">
        <v>9447.39</v>
      </c>
      <c r="I689">
        <v>1</v>
      </c>
      <c r="J689" t="s">
        <v>5</v>
      </c>
      <c r="K689" s="1"/>
    </row>
    <row r="690" spans="1:11" x14ac:dyDescent="0.2">
      <c r="A690">
        <v>10685</v>
      </c>
      <c r="B690" t="s">
        <v>1</v>
      </c>
      <c r="C690">
        <v>52</v>
      </c>
      <c r="D690">
        <f>_xlfn.XLOOKUP(CleanTable6[[#This Row],[Age]],$D$4:$D$7,$C$4:$C$7,,-1)</f>
        <v>3</v>
      </c>
      <c r="E690" s="3">
        <v>19.866595470166644</v>
      </c>
      <c r="F690" s="66">
        <f>_xlfn.XLOOKUP(CleanTable6[[#This Row],[BMI]],$F$4:$F$7,$C$4:$C$7,,-1)</f>
        <v>0</v>
      </c>
      <c r="G690" t="s">
        <v>7</v>
      </c>
      <c r="H690" s="2">
        <v>9748.92</v>
      </c>
      <c r="I690">
        <v>1</v>
      </c>
      <c r="J690" t="s">
        <v>5</v>
      </c>
      <c r="K690" s="1"/>
    </row>
    <row r="691" spans="1:11" x14ac:dyDescent="0.2">
      <c r="A691">
        <v>10686</v>
      </c>
      <c r="B691" t="s">
        <v>2</v>
      </c>
      <c r="C691">
        <v>63</v>
      </c>
      <c r="D691">
        <f>_xlfn.XLOOKUP(CleanTable6[[#This Row],[Age]],$D$4:$D$7,$C$4:$C$7,,-1)</f>
        <v>3</v>
      </c>
      <c r="E691" s="3">
        <v>35.799341121713852</v>
      </c>
      <c r="F691" s="66">
        <f>_xlfn.XLOOKUP(CleanTable6[[#This Row],[BMI]],$F$4:$F$7,$C$4:$C$7,,-1)</f>
        <v>3</v>
      </c>
      <c r="G691" t="s">
        <v>6</v>
      </c>
      <c r="H691" s="2">
        <v>28950.469999999998</v>
      </c>
      <c r="I691">
        <v>0</v>
      </c>
      <c r="J691" t="s">
        <v>4</v>
      </c>
      <c r="K691" s="1"/>
    </row>
    <row r="692" spans="1:11" x14ac:dyDescent="0.2">
      <c r="A692">
        <v>10687</v>
      </c>
      <c r="B692" t="s">
        <v>2</v>
      </c>
      <c r="C692">
        <v>52</v>
      </c>
      <c r="D692">
        <f>_xlfn.XLOOKUP(CleanTable6[[#This Row],[Age]],$D$4:$D$7,$C$4:$C$7,,-1)</f>
        <v>3</v>
      </c>
      <c r="E692" s="3">
        <v>40.162401047235363</v>
      </c>
      <c r="F692" s="66">
        <f>_xlfn.XLOOKUP(CleanTable6[[#This Row],[BMI]],$F$4:$F$7,$C$4:$C$7,,-1)</f>
        <v>3</v>
      </c>
      <c r="G692" t="s">
        <v>6</v>
      </c>
      <c r="H692" s="2">
        <v>9991.0400000000009</v>
      </c>
      <c r="I692">
        <v>0</v>
      </c>
      <c r="J692" t="s">
        <v>5</v>
      </c>
      <c r="K692" s="1"/>
    </row>
    <row r="693" spans="1:11" x14ac:dyDescent="0.2">
      <c r="A693">
        <v>10688</v>
      </c>
      <c r="B693" t="s">
        <v>0</v>
      </c>
      <c r="C693">
        <v>34</v>
      </c>
      <c r="D693">
        <f>_xlfn.XLOOKUP(CleanTable6[[#This Row],[Age]],$D$4:$D$7,$C$4:$C$7,,-1)</f>
        <v>1</v>
      </c>
      <c r="E693" s="3">
        <v>25.903800648214077</v>
      </c>
      <c r="F693" s="66">
        <f>_xlfn.XLOOKUP(CleanTable6[[#This Row],[BMI]],$F$4:$F$7,$C$4:$C$7,,-1)</f>
        <v>0</v>
      </c>
      <c r="G693" t="s">
        <v>7</v>
      </c>
      <c r="H693" s="2">
        <v>35491.64</v>
      </c>
      <c r="I693">
        <v>0</v>
      </c>
      <c r="J693" t="s">
        <v>4</v>
      </c>
      <c r="K693" s="1"/>
    </row>
    <row r="694" spans="1:11" x14ac:dyDescent="0.2">
      <c r="A694">
        <v>10689</v>
      </c>
      <c r="B694" t="s">
        <v>0</v>
      </c>
      <c r="C694">
        <v>26</v>
      </c>
      <c r="D694">
        <f>_xlfn.XLOOKUP(CleanTable6[[#This Row],[Age]],$D$4:$D$7,$C$4:$C$7,,-1)</f>
        <v>0</v>
      </c>
      <c r="E694" s="3">
        <v>23.205211737188893</v>
      </c>
      <c r="F694" s="66">
        <f>_xlfn.XLOOKUP(CleanTable6[[#This Row],[BMI]],$F$4:$F$7,$C$4:$C$7,,-1)</f>
        <v>0</v>
      </c>
      <c r="G694" t="s">
        <v>7</v>
      </c>
      <c r="H694" s="2">
        <v>2904.09</v>
      </c>
      <c r="I694">
        <v>1</v>
      </c>
      <c r="J694" t="s">
        <v>5</v>
      </c>
      <c r="K694" s="1"/>
    </row>
    <row r="695" spans="1:11" x14ac:dyDescent="0.2">
      <c r="A695">
        <v>10690</v>
      </c>
      <c r="B695" t="s">
        <v>3</v>
      </c>
      <c r="C695">
        <v>55</v>
      </c>
      <c r="D695">
        <f>_xlfn.XLOOKUP(CleanTable6[[#This Row],[Age]],$D$4:$D$7,$C$4:$C$7,,-1)</f>
        <v>3</v>
      </c>
      <c r="E695" s="3">
        <v>27.649108890191236</v>
      </c>
      <c r="F695" s="66">
        <f>_xlfn.XLOOKUP(CleanTable6[[#This Row],[BMI]],$F$4:$F$7,$C$4:$C$7,,-1)</f>
        <v>1</v>
      </c>
      <c r="G695" t="s">
        <v>6</v>
      </c>
      <c r="H695" s="2">
        <v>11879.11</v>
      </c>
      <c r="I695">
        <v>1</v>
      </c>
      <c r="J695" t="s">
        <v>5</v>
      </c>
      <c r="K695" s="1"/>
    </row>
    <row r="696" spans="1:11" x14ac:dyDescent="0.2">
      <c r="A696">
        <v>10691</v>
      </c>
      <c r="B696" t="s">
        <v>0</v>
      </c>
      <c r="C696">
        <v>34</v>
      </c>
      <c r="D696">
        <f>_xlfn.XLOOKUP(CleanTable6[[#This Row],[Age]],$D$4:$D$7,$C$4:$C$7,,-1)</f>
        <v>1</v>
      </c>
      <c r="E696" s="3">
        <v>30.861744130207118</v>
      </c>
      <c r="F696" s="66">
        <f>_xlfn.XLOOKUP(CleanTable6[[#This Row],[BMI]],$F$4:$F$7,$C$4:$C$7,,-1)</f>
        <v>2</v>
      </c>
      <c r="G696" t="s">
        <v>7</v>
      </c>
      <c r="H696" s="2">
        <v>11737.85</v>
      </c>
      <c r="I696">
        <v>2</v>
      </c>
      <c r="J696" t="s">
        <v>5</v>
      </c>
      <c r="K696" s="1"/>
    </row>
    <row r="697" spans="1:11" x14ac:dyDescent="0.2">
      <c r="A697">
        <v>10692</v>
      </c>
      <c r="B697" t="s">
        <v>0</v>
      </c>
      <c r="C697">
        <v>52</v>
      </c>
      <c r="D697">
        <f>_xlfn.XLOOKUP(CleanTable6[[#This Row],[Age]],$D$4:$D$7,$C$4:$C$7,,-1)</f>
        <v>3</v>
      </c>
      <c r="E697" s="3">
        <v>33.634931138538889</v>
      </c>
      <c r="F697" s="66">
        <f>_xlfn.XLOOKUP(CleanTable6[[#This Row],[BMI]],$F$4:$F$7,$C$4:$C$7,,-1)</f>
        <v>2</v>
      </c>
      <c r="G697" t="s">
        <v>6</v>
      </c>
      <c r="H697" s="2">
        <v>10806.84</v>
      </c>
      <c r="I697">
        <v>2</v>
      </c>
      <c r="J697" t="s">
        <v>5</v>
      </c>
      <c r="K697" s="1"/>
    </row>
    <row r="698" spans="1:11" x14ac:dyDescent="0.2">
      <c r="A698">
        <v>10693</v>
      </c>
      <c r="B698" t="s">
        <v>0</v>
      </c>
      <c r="C698">
        <v>19</v>
      </c>
      <c r="D698">
        <f>_xlfn.XLOOKUP(CleanTable6[[#This Row],[Age]],$D$4:$D$7,$C$4:$C$7,,-1)</f>
        <v>0</v>
      </c>
      <c r="E698" s="3">
        <v>33.326207954881312</v>
      </c>
      <c r="F698" s="66">
        <f>_xlfn.XLOOKUP(CleanTable6[[#This Row],[BMI]],$F$4:$F$7,$C$4:$C$7,,-1)</f>
        <v>2</v>
      </c>
      <c r="G698" t="s">
        <v>6</v>
      </c>
      <c r="H698" s="2">
        <v>4687.8</v>
      </c>
      <c r="I698">
        <v>5</v>
      </c>
      <c r="J698" t="s">
        <v>5</v>
      </c>
      <c r="K698" s="1"/>
    </row>
    <row r="699" spans="1:11" x14ac:dyDescent="0.2">
      <c r="A699">
        <v>10694</v>
      </c>
      <c r="B699" t="s">
        <v>0</v>
      </c>
      <c r="C699">
        <v>63</v>
      </c>
      <c r="D699">
        <f>_xlfn.XLOOKUP(CleanTable6[[#This Row],[Age]],$D$4:$D$7,$C$4:$C$7,,-1)</f>
        <v>3</v>
      </c>
      <c r="E699" s="3">
        <v>27.994920794930877</v>
      </c>
      <c r="F699" s="66">
        <f>_xlfn.XLOOKUP(CleanTable6[[#This Row],[BMI]],$F$4:$F$7,$C$4:$C$7,,-1)</f>
        <v>1</v>
      </c>
      <c r="G699" t="s">
        <v>6</v>
      </c>
      <c r="H699" s="2">
        <v>47305.310000000005</v>
      </c>
      <c r="I699">
        <v>2</v>
      </c>
      <c r="J699" t="s">
        <v>4</v>
      </c>
      <c r="K699" s="1"/>
    </row>
    <row r="700" spans="1:11" x14ac:dyDescent="0.2">
      <c r="A700">
        <v>10695</v>
      </c>
      <c r="B700" t="s">
        <v>0</v>
      </c>
      <c r="C700">
        <v>42</v>
      </c>
      <c r="D700">
        <f>_xlfn.XLOOKUP(CleanTable6[[#This Row],[Age]],$D$4:$D$7,$C$4:$C$7,,-1)</f>
        <v>2</v>
      </c>
      <c r="E700" s="3">
        <v>34.188723356453956</v>
      </c>
      <c r="F700" s="66">
        <f>_xlfn.XLOOKUP(CleanTable6[[#This Row],[BMI]],$F$4:$F$7,$C$4:$C$7,,-1)</f>
        <v>2</v>
      </c>
      <c r="G700" t="s">
        <v>7</v>
      </c>
      <c r="H700" s="2">
        <v>5979.74</v>
      </c>
      <c r="I700">
        <v>0</v>
      </c>
      <c r="J700" t="s">
        <v>5</v>
      </c>
      <c r="K700" s="1"/>
    </row>
    <row r="701" spans="1:11" x14ac:dyDescent="0.2">
      <c r="A701">
        <v>10696</v>
      </c>
      <c r="B701" t="s">
        <v>1</v>
      </c>
      <c r="C701">
        <v>39</v>
      </c>
      <c r="D701">
        <f>_xlfn.XLOOKUP(CleanTable6[[#This Row],[Age]],$D$4:$D$7,$C$4:$C$7,,-1)</f>
        <v>2</v>
      </c>
      <c r="E701" s="3">
        <v>40.503568714038501</v>
      </c>
      <c r="F701" s="66">
        <f>_xlfn.XLOOKUP(CleanTable6[[#This Row],[BMI]],$F$4:$F$7,$C$4:$C$7,,-1)</f>
        <v>3</v>
      </c>
      <c r="G701" t="s">
        <v>6</v>
      </c>
      <c r="H701" s="2">
        <v>8582.31</v>
      </c>
      <c r="I701">
        <v>5</v>
      </c>
      <c r="J701" t="s">
        <v>5</v>
      </c>
      <c r="K701" s="1"/>
    </row>
    <row r="702" spans="1:11" x14ac:dyDescent="0.2">
      <c r="A702">
        <v>10697</v>
      </c>
      <c r="B702" t="s">
        <v>2</v>
      </c>
      <c r="C702">
        <v>34</v>
      </c>
      <c r="D702">
        <f>_xlfn.XLOOKUP(CleanTable6[[#This Row],[Age]],$D$4:$D$7,$C$4:$C$7,,-1)</f>
        <v>1</v>
      </c>
      <c r="E702" s="3">
        <v>29.907943035160677</v>
      </c>
      <c r="F702" s="66">
        <f>_xlfn.XLOOKUP(CleanTable6[[#This Row],[BMI]],$F$4:$F$7,$C$4:$C$7,,-1)</f>
        <v>1</v>
      </c>
      <c r="G702" t="s">
        <v>7</v>
      </c>
      <c r="H702" s="2">
        <v>4894.76</v>
      </c>
      <c r="I702">
        <v>1</v>
      </c>
      <c r="J702" t="s">
        <v>5</v>
      </c>
      <c r="K702" s="1"/>
    </row>
    <row r="703" spans="1:11" x14ac:dyDescent="0.2">
      <c r="A703">
        <v>10698</v>
      </c>
      <c r="B703" t="s">
        <v>3</v>
      </c>
      <c r="C703">
        <v>30</v>
      </c>
      <c r="D703">
        <f>_xlfn.XLOOKUP(CleanTable6[[#This Row],[Age]],$D$4:$D$7,$C$4:$C$7,,-1)</f>
        <v>1</v>
      </c>
      <c r="E703" s="3">
        <v>30.389967823700527</v>
      </c>
      <c r="F703" s="66">
        <f>_xlfn.XLOOKUP(CleanTable6[[#This Row],[BMI]],$F$4:$F$7,$C$4:$C$7,,-1)</f>
        <v>2</v>
      </c>
      <c r="G703" t="s">
        <v>7</v>
      </c>
      <c r="H703" s="2">
        <v>3645.09</v>
      </c>
      <c r="I703">
        <v>0</v>
      </c>
      <c r="J703" t="s">
        <v>5</v>
      </c>
      <c r="K703" s="1"/>
    </row>
    <row r="704" spans="1:11" x14ac:dyDescent="0.2">
      <c r="A704">
        <v>10699</v>
      </c>
      <c r="B704" t="s">
        <v>3</v>
      </c>
      <c r="C704">
        <v>25</v>
      </c>
      <c r="D704">
        <f>_xlfn.XLOOKUP(CleanTable6[[#This Row],[Age]],$D$4:$D$7,$C$4:$C$7,,-1)</f>
        <v>0</v>
      </c>
      <c r="E704" s="3">
        <v>38.275315088191405</v>
      </c>
      <c r="F704" s="66">
        <f>_xlfn.XLOOKUP(CleanTable6[[#This Row],[BMI]],$F$4:$F$7,$C$4:$C$7,,-1)</f>
        <v>3</v>
      </c>
      <c r="G704" t="s">
        <v>6</v>
      </c>
      <c r="H704" s="2">
        <v>3213.63</v>
      </c>
      <c r="I704">
        <v>0</v>
      </c>
      <c r="J704" t="s">
        <v>5</v>
      </c>
      <c r="K704" s="1"/>
    </row>
    <row r="705" spans="1:11" x14ac:dyDescent="0.2">
      <c r="A705">
        <v>10700</v>
      </c>
      <c r="B705" t="s">
        <v>1</v>
      </c>
      <c r="C705">
        <v>18</v>
      </c>
      <c r="D705">
        <f>_xlfn.XLOOKUP(CleanTable6[[#This Row],[Age]],$D$4:$D$7,$C$4:$C$7,,-1)</f>
        <v>0</v>
      </c>
      <c r="E705" s="3">
        <v>31.332114248367724</v>
      </c>
      <c r="F705" s="66">
        <f>_xlfn.XLOOKUP(CleanTable6[[#This Row],[BMI]],$F$4:$F$7,$C$4:$C$7,,-1)</f>
        <v>2</v>
      </c>
      <c r="G705" t="s">
        <v>6</v>
      </c>
      <c r="H705" s="2">
        <v>1633.05</v>
      </c>
      <c r="I705">
        <v>0</v>
      </c>
      <c r="J705" t="s">
        <v>5</v>
      </c>
      <c r="K705" s="1"/>
    </row>
    <row r="706" spans="1:11" x14ac:dyDescent="0.2">
      <c r="A706">
        <v>10701</v>
      </c>
      <c r="B706" t="s">
        <v>1</v>
      </c>
      <c r="C706">
        <v>38</v>
      </c>
      <c r="D706">
        <f>_xlfn.XLOOKUP(CleanTable6[[#This Row],[Age]],$D$4:$D$7,$C$4:$C$7,,-1)</f>
        <v>1</v>
      </c>
      <c r="E706" s="3">
        <v>35.994126583004551</v>
      </c>
      <c r="F706" s="66">
        <f>_xlfn.XLOOKUP(CleanTable6[[#This Row],[BMI]],$F$4:$F$7,$C$4:$C$7,,-1)</f>
        <v>3</v>
      </c>
      <c r="G706" t="s">
        <v>7</v>
      </c>
      <c r="H706" s="2">
        <v>6652.5300000000007</v>
      </c>
      <c r="I706">
        <v>3</v>
      </c>
      <c r="J706" t="s">
        <v>5</v>
      </c>
      <c r="K706" s="1"/>
    </row>
    <row r="707" spans="1:11" x14ac:dyDescent="0.2">
      <c r="A707">
        <v>10702</v>
      </c>
      <c r="B707" t="s">
        <v>2</v>
      </c>
      <c r="C707">
        <v>35</v>
      </c>
      <c r="D707">
        <f>_xlfn.XLOOKUP(CleanTable6[[#This Row],[Age]],$D$4:$D$7,$C$4:$C$7,,-1)</f>
        <v>1</v>
      </c>
      <c r="E707" s="3">
        <v>36.184492302276247</v>
      </c>
      <c r="F707" s="66">
        <f>_xlfn.XLOOKUP(CleanTable6[[#This Row],[BMI]],$F$4:$F$7,$C$4:$C$7,,-1)</f>
        <v>3</v>
      </c>
      <c r="G707" t="s">
        <v>6</v>
      </c>
      <c r="H707" s="2">
        <v>20234.859999999997</v>
      </c>
      <c r="I707">
        <v>0</v>
      </c>
      <c r="J707" t="s">
        <v>4</v>
      </c>
      <c r="K707" s="1"/>
    </row>
    <row r="708" spans="1:11" x14ac:dyDescent="0.2">
      <c r="A708">
        <v>10703</v>
      </c>
      <c r="B708" t="s">
        <v>0</v>
      </c>
      <c r="C708">
        <v>50</v>
      </c>
      <c r="D708">
        <f>_xlfn.XLOOKUP(CleanTable6[[#This Row],[Age]],$D$4:$D$7,$C$4:$C$7,,-1)</f>
        <v>2</v>
      </c>
      <c r="E708" s="3">
        <v>30.19388070170637</v>
      </c>
      <c r="F708" s="66">
        <f>_xlfn.XLOOKUP(CleanTable6[[#This Row],[BMI]],$F$4:$F$7,$C$4:$C$7,,-1)</f>
        <v>1</v>
      </c>
      <c r="G708" t="s">
        <v>7</v>
      </c>
      <c r="H708" s="2">
        <v>8444.48</v>
      </c>
      <c r="I708">
        <v>0</v>
      </c>
      <c r="J708" t="s">
        <v>5</v>
      </c>
      <c r="K708" s="1"/>
    </row>
    <row r="709" spans="1:11" x14ac:dyDescent="0.2">
      <c r="A709">
        <v>10704</v>
      </c>
      <c r="B709" t="s">
        <v>1</v>
      </c>
      <c r="C709">
        <v>53</v>
      </c>
      <c r="D709">
        <f>_xlfn.XLOOKUP(CleanTable6[[#This Row],[Age]],$D$4:$D$7,$C$4:$C$7,,-1)</f>
        <v>3</v>
      </c>
      <c r="E709" s="3">
        <v>35.25054951476389</v>
      </c>
      <c r="F709" s="66">
        <f>_xlfn.XLOOKUP(CleanTable6[[#This Row],[BMI]],$F$4:$F$7,$C$4:$C$7,,-1)</f>
        <v>3</v>
      </c>
      <c r="G709" t="s">
        <v>7</v>
      </c>
      <c r="H709" s="2">
        <v>9504.32</v>
      </c>
      <c r="I709">
        <v>0</v>
      </c>
      <c r="J709" t="s">
        <v>5</v>
      </c>
      <c r="K709" s="1"/>
    </row>
    <row r="710" spans="1:11" x14ac:dyDescent="0.2">
      <c r="A710">
        <v>10705</v>
      </c>
      <c r="B710" t="s">
        <v>0</v>
      </c>
      <c r="C710">
        <v>52</v>
      </c>
      <c r="D710">
        <f>_xlfn.XLOOKUP(CleanTable6[[#This Row],[Age]],$D$4:$D$7,$C$4:$C$7,,-1)</f>
        <v>3</v>
      </c>
      <c r="E710" s="3">
        <v>41.138860593379455</v>
      </c>
      <c r="F710" s="66">
        <f>_xlfn.XLOOKUP(CleanTable6[[#This Row],[BMI]],$F$4:$F$7,$C$4:$C$7,,-1)</f>
        <v>3</v>
      </c>
      <c r="G710" t="s">
        <v>6</v>
      </c>
      <c r="H710" s="2">
        <v>9634.5400000000009</v>
      </c>
      <c r="I710">
        <v>0</v>
      </c>
      <c r="J710" t="s">
        <v>5</v>
      </c>
      <c r="K710" s="1"/>
    </row>
    <row r="711" spans="1:11" x14ac:dyDescent="0.2">
      <c r="A711">
        <v>10706</v>
      </c>
      <c r="B711" t="s">
        <v>3</v>
      </c>
      <c r="C711">
        <v>29</v>
      </c>
      <c r="D711">
        <f>_xlfn.XLOOKUP(CleanTable6[[#This Row],[Age]],$D$4:$D$7,$C$4:$C$7,,-1)</f>
        <v>1</v>
      </c>
      <c r="E711" s="3">
        <v>19.93937456925741</v>
      </c>
      <c r="F711" s="66">
        <f>_xlfn.XLOOKUP(CleanTable6[[#This Row],[BMI]],$F$4:$F$7,$C$4:$C$7,,-1)</f>
        <v>0</v>
      </c>
      <c r="G711" t="s">
        <v>7</v>
      </c>
      <c r="H711" s="2">
        <v>20277.809999999998</v>
      </c>
      <c r="I711">
        <v>1</v>
      </c>
      <c r="J711" t="s">
        <v>5</v>
      </c>
      <c r="K711" s="1"/>
    </row>
    <row r="712" spans="1:11" x14ac:dyDescent="0.2">
      <c r="A712">
        <v>10707</v>
      </c>
      <c r="B712" t="s">
        <v>1</v>
      </c>
      <c r="C712">
        <v>47</v>
      </c>
      <c r="D712">
        <f>_xlfn.XLOOKUP(CleanTable6[[#This Row],[Age]],$D$4:$D$7,$C$4:$C$7,,-1)</f>
        <v>2</v>
      </c>
      <c r="E712" s="3">
        <v>20.892389678498571</v>
      </c>
      <c r="F712" s="66">
        <f>_xlfn.XLOOKUP(CleanTable6[[#This Row],[BMI]],$F$4:$F$7,$C$4:$C$7,,-1)</f>
        <v>0</v>
      </c>
      <c r="G712" t="s">
        <v>7</v>
      </c>
      <c r="H712" s="2">
        <v>42211.14</v>
      </c>
      <c r="I712">
        <v>1</v>
      </c>
      <c r="J712" t="s">
        <v>4</v>
      </c>
      <c r="K712" s="1"/>
    </row>
    <row r="713" spans="1:11" x14ac:dyDescent="0.2">
      <c r="A713">
        <v>10708</v>
      </c>
      <c r="B713" t="s">
        <v>1</v>
      </c>
      <c r="C713">
        <v>18</v>
      </c>
      <c r="D713">
        <f>_xlfn.XLOOKUP(CleanTable6[[#This Row],[Age]],$D$4:$D$7,$C$4:$C$7,,-1)</f>
        <v>0</v>
      </c>
      <c r="E713" s="3">
        <v>34.947636410293526</v>
      </c>
      <c r="F713" s="66">
        <f>_xlfn.XLOOKUP(CleanTable6[[#This Row],[BMI]],$F$4:$F$7,$C$4:$C$7,,-1)</f>
        <v>3</v>
      </c>
      <c r="G713" t="s">
        <v>6</v>
      </c>
      <c r="H713" s="2">
        <v>1615.77</v>
      </c>
      <c r="I713">
        <v>0</v>
      </c>
      <c r="J713" t="s">
        <v>5</v>
      </c>
      <c r="K713" s="1"/>
    </row>
    <row r="714" spans="1:11" x14ac:dyDescent="0.2">
      <c r="A714">
        <v>10709</v>
      </c>
      <c r="B714" t="s">
        <v>2</v>
      </c>
      <c r="C714">
        <v>60</v>
      </c>
      <c r="D714">
        <f>_xlfn.XLOOKUP(CleanTable6[[#This Row],[Age]],$D$4:$D$7,$C$4:$C$7,,-1)</f>
        <v>3</v>
      </c>
      <c r="E714" s="3">
        <v>31.098549587792068</v>
      </c>
      <c r="F714" s="66">
        <f>_xlfn.XLOOKUP(CleanTable6[[#This Row],[BMI]],$F$4:$F$7,$C$4:$C$7,,-1)</f>
        <v>2</v>
      </c>
      <c r="G714" t="s">
        <v>6</v>
      </c>
      <c r="H714" s="2">
        <v>28923.14</v>
      </c>
      <c r="I714">
        <v>0</v>
      </c>
      <c r="J714" t="s">
        <v>5</v>
      </c>
      <c r="K714" s="1"/>
    </row>
    <row r="715" spans="1:11" x14ac:dyDescent="0.2">
      <c r="A715">
        <v>10710</v>
      </c>
      <c r="B715" t="s">
        <v>2</v>
      </c>
      <c r="C715">
        <v>20</v>
      </c>
      <c r="D715">
        <f>_xlfn.XLOOKUP(CleanTable6[[#This Row],[Age]],$D$4:$D$7,$C$4:$C$7,,-1)</f>
        <v>0</v>
      </c>
      <c r="E715" s="3">
        <v>39.591194368992262</v>
      </c>
      <c r="F715" s="66">
        <f>_xlfn.XLOOKUP(CleanTable6[[#This Row],[BMI]],$F$4:$F$7,$C$4:$C$7,,-1)</f>
        <v>3</v>
      </c>
      <c r="G715" t="s">
        <v>6</v>
      </c>
      <c r="H715" s="2">
        <v>2257.48</v>
      </c>
      <c r="I715">
        <v>0</v>
      </c>
      <c r="J715" t="s">
        <v>5</v>
      </c>
      <c r="K715" s="1"/>
    </row>
    <row r="716" spans="1:11" x14ac:dyDescent="0.2">
      <c r="A716">
        <v>10711</v>
      </c>
      <c r="B716" t="s">
        <v>0</v>
      </c>
      <c r="C716">
        <v>56</v>
      </c>
      <c r="D716">
        <f>_xlfn.XLOOKUP(CleanTable6[[#This Row],[Age]],$D$4:$D$7,$C$4:$C$7,,-1)</f>
        <v>3</v>
      </c>
      <c r="E716" s="3">
        <v>25.271480824959106</v>
      </c>
      <c r="F716" s="66">
        <f>_xlfn.XLOOKUP(CleanTable6[[#This Row],[BMI]],$F$4:$F$7,$C$4:$C$7,,-1)</f>
        <v>0</v>
      </c>
      <c r="G716" t="s">
        <v>7</v>
      </c>
      <c r="H716" s="2">
        <v>10577.09</v>
      </c>
      <c r="I716">
        <v>0</v>
      </c>
      <c r="J716" t="s">
        <v>5</v>
      </c>
      <c r="K716" s="1"/>
    </row>
    <row r="717" spans="1:11" x14ac:dyDescent="0.2">
      <c r="A717">
        <v>10712</v>
      </c>
      <c r="B717" t="s">
        <v>1</v>
      </c>
      <c r="C717">
        <v>62</v>
      </c>
      <c r="D717">
        <f>_xlfn.XLOOKUP(CleanTable6[[#This Row],[Age]],$D$4:$D$7,$C$4:$C$7,,-1)</f>
        <v>3</v>
      </c>
      <c r="E717" s="3">
        <v>25.289008615335</v>
      </c>
      <c r="F717" s="66">
        <f>_xlfn.XLOOKUP(CleanTable6[[#This Row],[BMI]],$F$4:$F$7,$C$4:$C$7,,-1)</f>
        <v>0</v>
      </c>
      <c r="G717" t="s">
        <v>6</v>
      </c>
      <c r="H717" s="2">
        <v>13457.97</v>
      </c>
      <c r="I717">
        <v>0</v>
      </c>
      <c r="J717" t="s">
        <v>5</v>
      </c>
      <c r="K717" s="1"/>
    </row>
    <row r="718" spans="1:11" x14ac:dyDescent="0.2">
      <c r="A718">
        <v>10713</v>
      </c>
      <c r="B718" t="s">
        <v>2</v>
      </c>
      <c r="C718">
        <v>19</v>
      </c>
      <c r="D718">
        <f>_xlfn.XLOOKUP(CleanTable6[[#This Row],[Age]],$D$4:$D$7,$C$4:$C$7,,-1)</f>
        <v>0</v>
      </c>
      <c r="E718" s="3">
        <v>42.397290295929267</v>
      </c>
      <c r="F718" s="66">
        <f>_xlfn.XLOOKUP(CleanTable6[[#This Row],[BMI]],$F$4:$F$7,$C$4:$C$7,,-1)</f>
        <v>3</v>
      </c>
      <c r="G718" t="s">
        <v>7</v>
      </c>
      <c r="H718" s="2">
        <v>33750.300000000003</v>
      </c>
      <c r="I718">
        <v>0</v>
      </c>
      <c r="J718" t="s">
        <v>4</v>
      </c>
      <c r="K718" s="1"/>
    </row>
    <row r="719" spans="1:11" x14ac:dyDescent="0.2">
      <c r="A719">
        <v>10714</v>
      </c>
      <c r="B719" t="s">
        <v>2</v>
      </c>
      <c r="C719">
        <v>52</v>
      </c>
      <c r="D719">
        <f>_xlfn.XLOOKUP(CleanTable6[[#This Row],[Age]],$D$4:$D$7,$C$4:$C$7,,-1)</f>
        <v>3</v>
      </c>
      <c r="E719" s="3">
        <v>19.940709420179651</v>
      </c>
      <c r="F719" s="66">
        <f>_xlfn.XLOOKUP(CleanTable6[[#This Row],[BMI]],$F$4:$F$7,$C$4:$C$7,,-1)</f>
        <v>0</v>
      </c>
      <c r="G719" t="s">
        <v>7</v>
      </c>
      <c r="H719" s="2">
        <v>60021.4</v>
      </c>
      <c r="I719">
        <v>3</v>
      </c>
      <c r="J719" t="s">
        <v>4</v>
      </c>
      <c r="K719" s="1"/>
    </row>
    <row r="720" spans="1:11" x14ac:dyDescent="0.2">
      <c r="A720">
        <v>10715</v>
      </c>
      <c r="B720" t="s">
        <v>1</v>
      </c>
      <c r="C720">
        <v>36</v>
      </c>
      <c r="D720">
        <f>_xlfn.XLOOKUP(CleanTable6[[#This Row],[Age]],$D$4:$D$7,$C$4:$C$7,,-1)</f>
        <v>1</v>
      </c>
      <c r="E720" s="3">
        <v>33.60385623499819</v>
      </c>
      <c r="F720" s="66">
        <f>_xlfn.XLOOKUP(CleanTable6[[#This Row],[BMI]],$F$4:$F$7,$C$4:$C$7,,-1)</f>
        <v>2</v>
      </c>
      <c r="G720" t="s">
        <v>7</v>
      </c>
      <c r="H720" s="2">
        <v>37742.58</v>
      </c>
      <c r="I720">
        <v>0</v>
      </c>
      <c r="J720" t="s">
        <v>4</v>
      </c>
      <c r="K720" s="1"/>
    </row>
    <row r="721" spans="1:11" x14ac:dyDescent="0.2">
      <c r="A721">
        <v>10716</v>
      </c>
      <c r="B721" t="s">
        <v>1</v>
      </c>
      <c r="C721">
        <v>35</v>
      </c>
      <c r="D721">
        <f>_xlfn.XLOOKUP(CleanTable6[[#This Row],[Age]],$D$4:$D$7,$C$4:$C$7,,-1)</f>
        <v>1</v>
      </c>
      <c r="E721" s="3">
        <v>36.669988079141291</v>
      </c>
      <c r="F721" s="66">
        <f>_xlfn.XLOOKUP(CleanTable6[[#This Row],[BMI]],$F$4:$F$7,$C$4:$C$7,,-1)</f>
        <v>3</v>
      </c>
      <c r="G721" t="s">
        <v>7</v>
      </c>
      <c r="H721" s="2">
        <v>4747.0600000000004</v>
      </c>
      <c r="I721">
        <v>1</v>
      </c>
      <c r="J721" t="s">
        <v>5</v>
      </c>
      <c r="K721" s="1"/>
    </row>
    <row r="722" spans="1:11" x14ac:dyDescent="0.2">
      <c r="A722">
        <v>10717</v>
      </c>
      <c r="B722" t="s">
        <v>3</v>
      </c>
      <c r="C722">
        <v>18</v>
      </c>
      <c r="D722">
        <f>_xlfn.XLOOKUP(CleanTable6[[#This Row],[Age]],$D$4:$D$7,$C$4:$C$7,,-1)</f>
        <v>0</v>
      </c>
      <c r="E722" s="3">
        <v>25.659690288814719</v>
      </c>
      <c r="F722" s="66">
        <f>_xlfn.XLOOKUP(CleanTable6[[#This Row],[BMI]],$F$4:$F$7,$C$4:$C$7,,-1)</f>
        <v>0</v>
      </c>
      <c r="G722" t="s">
        <v>6</v>
      </c>
      <c r="H722" s="2">
        <v>4561.1900000000005</v>
      </c>
      <c r="I722">
        <v>4</v>
      </c>
      <c r="J722" t="s">
        <v>5</v>
      </c>
      <c r="K722" s="1"/>
    </row>
    <row r="723" spans="1:11" x14ac:dyDescent="0.2">
      <c r="A723">
        <v>10718</v>
      </c>
      <c r="B723" t="s">
        <v>2</v>
      </c>
      <c r="C723">
        <v>19</v>
      </c>
      <c r="D723">
        <f>_xlfn.XLOOKUP(CleanTable6[[#This Row],[Age]],$D$4:$D$7,$C$4:$C$7,,-1)</f>
        <v>0</v>
      </c>
      <c r="E723" s="3">
        <v>29.907610633904341</v>
      </c>
      <c r="F723" s="66">
        <f>_xlfn.XLOOKUP(CleanTable6[[#This Row],[BMI]],$F$4:$F$7,$C$4:$C$7,,-1)</f>
        <v>1</v>
      </c>
      <c r="G723" t="s">
        <v>7</v>
      </c>
      <c r="H723" s="2">
        <v>1632.04</v>
      </c>
      <c r="I723">
        <v>0</v>
      </c>
      <c r="J723" t="s">
        <v>5</v>
      </c>
      <c r="K723" s="1"/>
    </row>
    <row r="724" spans="1:11" x14ac:dyDescent="0.2">
      <c r="A724">
        <v>10719</v>
      </c>
      <c r="B724" t="s">
        <v>3</v>
      </c>
      <c r="C724">
        <v>43</v>
      </c>
      <c r="D724">
        <f>_xlfn.XLOOKUP(CleanTable6[[#This Row],[Age]],$D$4:$D$7,$C$4:$C$7,,-1)</f>
        <v>2</v>
      </c>
      <c r="E724" s="3">
        <v>33.160823103049736</v>
      </c>
      <c r="F724" s="66">
        <f>_xlfn.XLOOKUP(CleanTable6[[#This Row],[BMI]],$F$4:$F$7,$C$4:$C$7,,-1)</f>
        <v>2</v>
      </c>
      <c r="G724" t="s">
        <v>7</v>
      </c>
      <c r="H724" s="2">
        <v>8606.2199999999993</v>
      </c>
      <c r="I724">
        <v>3</v>
      </c>
      <c r="J724" t="s">
        <v>5</v>
      </c>
      <c r="K724" s="1"/>
    </row>
    <row r="725" spans="1:11" x14ac:dyDescent="0.2">
      <c r="A725">
        <v>10720</v>
      </c>
      <c r="B725" t="s">
        <v>1</v>
      </c>
      <c r="C725">
        <v>44</v>
      </c>
      <c r="D725">
        <f>_xlfn.XLOOKUP(CleanTable6[[#This Row],[Age]],$D$4:$D$7,$C$4:$C$7,,-1)</f>
        <v>2</v>
      </c>
      <c r="E725" s="3">
        <v>21.792594582104954</v>
      </c>
      <c r="F725" s="66">
        <f>_xlfn.XLOOKUP(CleanTable6[[#This Row],[BMI]],$F$4:$F$7,$C$4:$C$7,,-1)</f>
        <v>0</v>
      </c>
      <c r="G725" t="s">
        <v>6</v>
      </c>
      <c r="H725" s="2">
        <v>7633.7300000000005</v>
      </c>
      <c r="I725">
        <v>1</v>
      </c>
      <c r="J725" t="s">
        <v>5</v>
      </c>
      <c r="K725" s="1"/>
    </row>
    <row r="726" spans="1:11" x14ac:dyDescent="0.2">
      <c r="A726">
        <v>10721</v>
      </c>
      <c r="B726" t="s">
        <v>1</v>
      </c>
      <c r="C726">
        <v>20</v>
      </c>
      <c r="D726">
        <f>_xlfn.XLOOKUP(CleanTable6[[#This Row],[Age]],$D$4:$D$7,$C$4:$C$7,,-1)</f>
        <v>0</v>
      </c>
      <c r="E726" s="3">
        <v>36.62183034205129</v>
      </c>
      <c r="F726" s="66">
        <f>_xlfn.XLOOKUP(CleanTable6[[#This Row],[BMI]],$F$4:$F$7,$C$4:$C$7,,-1)</f>
        <v>3</v>
      </c>
      <c r="G726" t="s">
        <v>6</v>
      </c>
      <c r="H726" s="2">
        <v>1877.93</v>
      </c>
      <c r="I726">
        <v>0</v>
      </c>
      <c r="J726" t="s">
        <v>5</v>
      </c>
      <c r="K726" s="1"/>
    </row>
    <row r="727" spans="1:11" x14ac:dyDescent="0.2">
      <c r="A727">
        <v>10722</v>
      </c>
      <c r="B727" t="s">
        <v>1</v>
      </c>
      <c r="C727">
        <v>41</v>
      </c>
      <c r="D727">
        <f>_xlfn.XLOOKUP(CleanTable6[[#This Row],[Age]],$D$4:$D$7,$C$4:$C$7,,-1)</f>
        <v>2</v>
      </c>
      <c r="E727" s="3">
        <v>23.074698659805282</v>
      </c>
      <c r="F727" s="66">
        <f>_xlfn.XLOOKUP(CleanTable6[[#This Row],[BMI]],$F$4:$F$7,$C$4:$C$7,,-1)</f>
        <v>0</v>
      </c>
      <c r="G727" t="s">
        <v>7</v>
      </c>
      <c r="H727" s="2">
        <v>6289.76</v>
      </c>
      <c r="I727">
        <v>1</v>
      </c>
      <c r="J727" t="s">
        <v>5</v>
      </c>
      <c r="K727" s="1"/>
    </row>
    <row r="728" spans="1:11" x14ac:dyDescent="0.2">
      <c r="A728">
        <v>10723</v>
      </c>
      <c r="B728" t="s">
        <v>3</v>
      </c>
      <c r="C728">
        <v>40</v>
      </c>
      <c r="D728">
        <f>_xlfn.XLOOKUP(CleanTable6[[#This Row],[Age]],$D$4:$D$7,$C$4:$C$7,,-1)</f>
        <v>2</v>
      </c>
      <c r="E728" s="3">
        <v>28.786342573914226</v>
      </c>
      <c r="F728" s="66">
        <f>_xlfn.XLOOKUP(CleanTable6[[#This Row],[BMI]],$F$4:$F$7,$C$4:$C$7,,-1)</f>
        <v>1</v>
      </c>
      <c r="G728" t="s">
        <v>6</v>
      </c>
      <c r="H728" s="2">
        <v>22331.57</v>
      </c>
      <c r="I728">
        <v>1</v>
      </c>
      <c r="J728" t="s">
        <v>4</v>
      </c>
      <c r="K728" s="1"/>
    </row>
    <row r="729" spans="1:11" x14ac:dyDescent="0.2">
      <c r="A729">
        <v>10724</v>
      </c>
      <c r="B729" t="s">
        <v>3</v>
      </c>
      <c r="C729">
        <v>55</v>
      </c>
      <c r="D729">
        <f>_xlfn.XLOOKUP(CleanTable6[[#This Row],[Age]],$D$4:$D$7,$C$4:$C$7,,-1)</f>
        <v>3</v>
      </c>
      <c r="E729" s="3">
        <v>21.462225117331897</v>
      </c>
      <c r="F729" s="66">
        <f>_xlfn.XLOOKUP(CleanTable6[[#This Row],[BMI]],$F$4:$F$7,$C$4:$C$7,,-1)</f>
        <v>0</v>
      </c>
      <c r="G729" t="s">
        <v>6</v>
      </c>
      <c r="H729" s="2">
        <v>11286.54</v>
      </c>
      <c r="I729">
        <v>0</v>
      </c>
      <c r="J729" t="s">
        <v>5</v>
      </c>
      <c r="K729" s="1"/>
    </row>
    <row r="730" spans="1:11" x14ac:dyDescent="0.2">
      <c r="A730">
        <v>10725</v>
      </c>
      <c r="B730" t="s">
        <v>1</v>
      </c>
      <c r="C730">
        <v>55</v>
      </c>
      <c r="D730">
        <f>_xlfn.XLOOKUP(CleanTable6[[#This Row],[Age]],$D$4:$D$7,$C$4:$C$7,,-1)</f>
        <v>3</v>
      </c>
      <c r="E730" s="3">
        <v>33.895975172118575</v>
      </c>
      <c r="F730" s="66">
        <f>_xlfn.XLOOKUP(CleanTable6[[#This Row],[BMI]],$F$4:$F$7,$C$4:$C$7,,-1)</f>
        <v>2</v>
      </c>
      <c r="G730" t="s">
        <v>6</v>
      </c>
      <c r="H730" s="2">
        <v>12485.81</v>
      </c>
      <c r="I730">
        <v>3</v>
      </c>
      <c r="J730" t="s">
        <v>5</v>
      </c>
      <c r="K730" s="1"/>
    </row>
    <row r="731" spans="1:11" x14ac:dyDescent="0.2">
      <c r="A731">
        <v>10726</v>
      </c>
      <c r="B731" t="s">
        <v>0</v>
      </c>
      <c r="C731">
        <v>26</v>
      </c>
      <c r="D731">
        <f>_xlfn.XLOOKUP(CleanTable6[[#This Row],[Age]],$D$4:$D$7,$C$4:$C$7,,-1)</f>
        <v>0</v>
      </c>
      <c r="E731" s="3">
        <v>26.685797181620398</v>
      </c>
      <c r="F731" s="66">
        <f>_xlfn.XLOOKUP(CleanTable6[[#This Row],[BMI]],$F$4:$F$7,$C$4:$C$7,,-1)</f>
        <v>1</v>
      </c>
      <c r="G731" t="s">
        <v>7</v>
      </c>
      <c r="H731" s="2">
        <v>3484.34</v>
      </c>
      <c r="I731">
        <v>2</v>
      </c>
      <c r="J731" t="s">
        <v>5</v>
      </c>
      <c r="K731" s="1"/>
    </row>
    <row r="732" spans="1:11" x14ac:dyDescent="0.2">
      <c r="A732">
        <v>10727</v>
      </c>
      <c r="B732" t="s">
        <v>0</v>
      </c>
      <c r="C732">
        <v>57</v>
      </c>
      <c r="D732">
        <f>_xlfn.XLOOKUP(CleanTable6[[#This Row],[Age]],$D$4:$D$7,$C$4:$C$7,,-1)</f>
        <v>3</v>
      </c>
      <c r="E732" s="3">
        <v>41.913388042015406</v>
      </c>
      <c r="F732" s="66">
        <f>_xlfn.XLOOKUP(CleanTable6[[#This Row],[BMI]],$F$4:$F$7,$C$4:$C$7,,-1)</f>
        <v>3</v>
      </c>
      <c r="G732" t="s">
        <v>6</v>
      </c>
      <c r="H732" s="2">
        <v>12646.210000000001</v>
      </c>
      <c r="I732">
        <v>2</v>
      </c>
      <c r="J732" t="s">
        <v>5</v>
      </c>
      <c r="K732" s="1"/>
    </row>
    <row r="733" spans="1:11" x14ac:dyDescent="0.2">
      <c r="A733">
        <v>10728</v>
      </c>
      <c r="B733" t="s">
        <v>0</v>
      </c>
      <c r="C733">
        <v>24</v>
      </c>
      <c r="D733">
        <f>_xlfn.XLOOKUP(CleanTable6[[#This Row],[Age]],$D$4:$D$7,$C$4:$C$7,,-1)</f>
        <v>0</v>
      </c>
      <c r="E733" s="3">
        <v>36.856824386617319</v>
      </c>
      <c r="F733" s="66">
        <f>_xlfn.XLOOKUP(CleanTable6[[#This Row],[BMI]],$F$4:$F$7,$C$4:$C$7,,-1)</f>
        <v>3</v>
      </c>
      <c r="G733" t="s">
        <v>7</v>
      </c>
      <c r="H733" s="2">
        <v>1977.82</v>
      </c>
      <c r="I733">
        <v>0</v>
      </c>
      <c r="J733" t="s">
        <v>5</v>
      </c>
      <c r="K733" s="1"/>
    </row>
    <row r="734" spans="1:11" x14ac:dyDescent="0.2">
      <c r="A734">
        <v>10729</v>
      </c>
      <c r="B734" t="s">
        <v>0</v>
      </c>
      <c r="C734">
        <v>55</v>
      </c>
      <c r="D734">
        <f>_xlfn.XLOOKUP(CleanTable6[[#This Row],[Age]],$D$4:$D$7,$C$4:$C$7,,-1)</f>
        <v>3</v>
      </c>
      <c r="E734" s="3">
        <v>25.184038299676615</v>
      </c>
      <c r="F734" s="66">
        <f>_xlfn.XLOOKUP(CleanTable6[[#This Row],[BMI]],$F$4:$F$7,$C$4:$C$7,,-1)</f>
        <v>0</v>
      </c>
      <c r="G734" t="s">
        <v>7</v>
      </c>
      <c r="H734" s="2">
        <v>10791.96</v>
      </c>
      <c r="I734">
        <v>1</v>
      </c>
      <c r="J734" t="s">
        <v>5</v>
      </c>
      <c r="K734" s="1"/>
    </row>
    <row r="735" spans="1:11" x14ac:dyDescent="0.2">
      <c r="A735">
        <v>10730</v>
      </c>
      <c r="B735" t="s">
        <v>2</v>
      </c>
      <c r="C735">
        <v>30</v>
      </c>
      <c r="D735">
        <f>_xlfn.XLOOKUP(CleanTable6[[#This Row],[Age]],$D$4:$D$7,$C$4:$C$7,,-1)</f>
        <v>1</v>
      </c>
      <c r="E735" s="3">
        <v>28.020587939251268</v>
      </c>
      <c r="F735" s="66">
        <f>_xlfn.XLOOKUP(CleanTable6[[#This Row],[BMI]],$F$4:$F$7,$C$4:$C$7,,-1)</f>
        <v>1</v>
      </c>
      <c r="G735" t="s">
        <v>7</v>
      </c>
      <c r="H735" s="2">
        <v>4032.25</v>
      </c>
      <c r="I735">
        <v>1</v>
      </c>
      <c r="J735" t="s">
        <v>5</v>
      </c>
      <c r="K735" s="1"/>
    </row>
    <row r="736" spans="1:11" x14ac:dyDescent="0.2">
      <c r="A736">
        <v>10731</v>
      </c>
      <c r="B736" t="s">
        <v>3</v>
      </c>
      <c r="C736">
        <v>18</v>
      </c>
      <c r="D736">
        <f>_xlfn.XLOOKUP(CleanTable6[[#This Row],[Age]],$D$4:$D$7,$C$4:$C$7,,-1)</f>
        <v>0</v>
      </c>
      <c r="E736" s="3">
        <v>35.680781166687325</v>
      </c>
      <c r="F736" s="66">
        <f>_xlfn.XLOOKUP(CleanTable6[[#This Row],[BMI]],$F$4:$F$7,$C$4:$C$7,,-1)</f>
        <v>3</v>
      </c>
      <c r="G736" t="s">
        <v>6</v>
      </c>
      <c r="H736" s="2">
        <v>2217.61</v>
      </c>
      <c r="I736">
        <v>0</v>
      </c>
      <c r="J736" t="s">
        <v>5</v>
      </c>
      <c r="K736" s="1"/>
    </row>
    <row r="737" spans="1:11" x14ac:dyDescent="0.2">
      <c r="A737">
        <v>10732</v>
      </c>
      <c r="B737" t="s">
        <v>1</v>
      </c>
      <c r="C737">
        <v>48</v>
      </c>
      <c r="D737">
        <f>_xlfn.XLOOKUP(CleanTable6[[#This Row],[Age]],$D$4:$D$7,$C$4:$C$7,,-1)</f>
        <v>2</v>
      </c>
      <c r="E737" s="3">
        <v>18.284951939446369</v>
      </c>
      <c r="F737" s="66">
        <f>_xlfn.XLOOKUP(CleanTable6[[#This Row],[BMI]],$F$4:$F$7,$C$4:$C$7,,-1)</f>
        <v>0</v>
      </c>
      <c r="G737" t="s">
        <v>6</v>
      </c>
      <c r="H737" s="2">
        <v>8871.16</v>
      </c>
      <c r="I737">
        <v>1</v>
      </c>
      <c r="J737" t="s">
        <v>5</v>
      </c>
      <c r="K737" s="1"/>
    </row>
    <row r="738" spans="1:11" x14ac:dyDescent="0.2">
      <c r="A738">
        <v>10733</v>
      </c>
      <c r="B738" t="s">
        <v>2</v>
      </c>
      <c r="C738">
        <v>32</v>
      </c>
      <c r="D738">
        <f>_xlfn.XLOOKUP(CleanTable6[[#This Row],[Age]],$D$4:$D$7,$C$4:$C$7,,-1)</f>
        <v>1</v>
      </c>
      <c r="E738" s="3">
        <v>32.789817408018145</v>
      </c>
      <c r="F738" s="66">
        <f>_xlfn.XLOOKUP(CleanTable6[[#This Row],[BMI]],$F$4:$F$7,$C$4:$C$7,,-1)</f>
        <v>2</v>
      </c>
      <c r="G738" t="s">
        <v>6</v>
      </c>
      <c r="H738" s="2">
        <v>32734.19</v>
      </c>
      <c r="I738">
        <v>2</v>
      </c>
      <c r="J738" t="s">
        <v>4</v>
      </c>
      <c r="K738" s="1"/>
    </row>
    <row r="739" spans="1:11" x14ac:dyDescent="0.2">
      <c r="A739">
        <v>10734</v>
      </c>
      <c r="B739" t="s">
        <v>1</v>
      </c>
      <c r="C739">
        <v>59</v>
      </c>
      <c r="D739">
        <f>_xlfn.XLOOKUP(CleanTable6[[#This Row],[Age]],$D$4:$D$7,$C$4:$C$7,,-1)</f>
        <v>3</v>
      </c>
      <c r="E739" s="3">
        <v>31.667521813226955</v>
      </c>
      <c r="F739" s="66">
        <f>_xlfn.XLOOKUP(CleanTable6[[#This Row],[BMI]],$F$4:$F$7,$C$4:$C$7,,-1)</f>
        <v>2</v>
      </c>
      <c r="G739" t="s">
        <v>7</v>
      </c>
      <c r="H739" s="2">
        <v>48970.25</v>
      </c>
      <c r="I739">
        <v>1</v>
      </c>
      <c r="J739" t="s">
        <v>4</v>
      </c>
      <c r="K739" s="1"/>
    </row>
    <row r="740" spans="1:11" x14ac:dyDescent="0.2">
      <c r="A740">
        <v>10735</v>
      </c>
      <c r="B740" t="s">
        <v>3</v>
      </c>
      <c r="C740">
        <v>18</v>
      </c>
      <c r="D740">
        <f>_xlfn.XLOOKUP(CleanTable6[[#This Row],[Age]],$D$4:$D$7,$C$4:$C$7,,-1)</f>
        <v>0</v>
      </c>
      <c r="E740" s="3">
        <v>16.816735819360947</v>
      </c>
      <c r="F740" s="66">
        <f>_xlfn.XLOOKUP(CleanTable6[[#This Row],[BMI]],$F$4:$F$7,$C$4:$C$7,,-1)</f>
        <v>0</v>
      </c>
      <c r="G740" t="s">
        <v>7</v>
      </c>
      <c r="H740" s="2">
        <v>1694.8</v>
      </c>
      <c r="I740">
        <v>0</v>
      </c>
      <c r="J740" t="s">
        <v>5</v>
      </c>
      <c r="K740" s="1"/>
    </row>
    <row r="741" spans="1:11" x14ac:dyDescent="0.2">
      <c r="A741">
        <v>10736</v>
      </c>
      <c r="B741" t="s">
        <v>2</v>
      </c>
      <c r="C741">
        <v>47</v>
      </c>
      <c r="D741">
        <f>_xlfn.XLOOKUP(CleanTable6[[#This Row],[Age]],$D$4:$D$7,$C$4:$C$7,,-1)</f>
        <v>2</v>
      </c>
      <c r="E741" s="3">
        <v>36.700997310387109</v>
      </c>
      <c r="F741" s="66">
        <f>_xlfn.XLOOKUP(CleanTable6[[#This Row],[BMI]],$F$4:$F$7,$C$4:$C$7,,-1)</f>
        <v>3</v>
      </c>
      <c r="G741" t="s">
        <v>7</v>
      </c>
      <c r="H741" s="2">
        <v>24915.23</v>
      </c>
      <c r="I741">
        <v>3</v>
      </c>
      <c r="J741" t="s">
        <v>4</v>
      </c>
      <c r="K741" s="1"/>
    </row>
    <row r="742" spans="1:11" x14ac:dyDescent="0.2">
      <c r="A742">
        <v>10737</v>
      </c>
      <c r="B742" t="s">
        <v>2</v>
      </c>
      <c r="C742">
        <v>33</v>
      </c>
      <c r="D742">
        <f>_xlfn.XLOOKUP(CleanTable6[[#This Row],[Age]],$D$4:$D$7,$C$4:$C$7,,-1)</f>
        <v>1</v>
      </c>
      <c r="E742" s="3">
        <v>26.726947309131731</v>
      </c>
      <c r="F742" s="66">
        <f>_xlfn.XLOOKUP(CleanTable6[[#This Row],[BMI]],$F$4:$F$7,$C$4:$C$7,,-1)</f>
        <v>1</v>
      </c>
      <c r="G742" t="s">
        <v>7</v>
      </c>
      <c r="H742" s="2">
        <v>21984.48</v>
      </c>
      <c r="I742">
        <v>0</v>
      </c>
      <c r="J742" t="s">
        <v>5</v>
      </c>
      <c r="K742" s="1"/>
    </row>
    <row r="743" spans="1:11" x14ac:dyDescent="0.2">
      <c r="A743">
        <v>10738</v>
      </c>
      <c r="B743" t="s">
        <v>2</v>
      </c>
      <c r="C743">
        <v>39</v>
      </c>
      <c r="D743">
        <f>_xlfn.XLOOKUP(CleanTable6[[#This Row],[Age]],$D$4:$D$7,$C$4:$C$7,,-1)</f>
        <v>2</v>
      </c>
      <c r="E743" s="3">
        <v>29.018360682058599</v>
      </c>
      <c r="F743" s="66">
        <f>_xlfn.XLOOKUP(CleanTable6[[#This Row],[BMI]],$F$4:$F$7,$C$4:$C$7,,-1)</f>
        <v>1</v>
      </c>
      <c r="G743" t="s">
        <v>7</v>
      </c>
      <c r="H743" s="2">
        <v>6710.2</v>
      </c>
      <c r="I743">
        <v>2</v>
      </c>
      <c r="J743" t="s">
        <v>5</v>
      </c>
      <c r="K743" s="1"/>
    </row>
    <row r="744" spans="1:11" x14ac:dyDescent="0.2">
      <c r="A744">
        <v>10739</v>
      </c>
      <c r="B744" t="s">
        <v>1</v>
      </c>
      <c r="C744">
        <v>39</v>
      </c>
      <c r="D744">
        <f>_xlfn.XLOOKUP(CleanTable6[[#This Row],[Age]],$D$4:$D$7,$C$4:$C$7,,-1)</f>
        <v>2</v>
      </c>
      <c r="E744" s="3">
        <v>42.633872449472392</v>
      </c>
      <c r="F744" s="66">
        <f>_xlfn.XLOOKUP(CleanTable6[[#This Row],[BMI]],$F$4:$F$7,$C$4:$C$7,,-1)</f>
        <v>3</v>
      </c>
      <c r="G744" t="s">
        <v>7</v>
      </c>
      <c r="H744" s="2">
        <v>6356.2800000000007</v>
      </c>
      <c r="I744">
        <v>2</v>
      </c>
      <c r="J744" t="s">
        <v>5</v>
      </c>
      <c r="K744" s="1"/>
    </row>
    <row r="745" spans="1:11" x14ac:dyDescent="0.2">
      <c r="A745">
        <v>10740</v>
      </c>
      <c r="B745" t="s">
        <v>2</v>
      </c>
      <c r="C745">
        <v>56</v>
      </c>
      <c r="D745">
        <f>_xlfn.XLOOKUP(CleanTable6[[#This Row],[Age]],$D$4:$D$7,$C$4:$C$7,,-1)</f>
        <v>3</v>
      </c>
      <c r="E745" s="3">
        <v>29.11298374776274</v>
      </c>
      <c r="F745" s="66">
        <f>_xlfn.XLOOKUP(CleanTable6[[#This Row],[BMI]],$F$4:$F$7,$C$4:$C$7,,-1)</f>
        <v>1</v>
      </c>
      <c r="G745" t="s">
        <v>7</v>
      </c>
      <c r="H745" s="2">
        <v>10976.25</v>
      </c>
      <c r="I745">
        <v>0</v>
      </c>
      <c r="J745" t="s">
        <v>5</v>
      </c>
      <c r="K745" s="1"/>
    </row>
    <row r="746" spans="1:11" x14ac:dyDescent="0.2">
      <c r="A746">
        <v>10741</v>
      </c>
      <c r="B746" t="s">
        <v>1</v>
      </c>
      <c r="C746">
        <v>38</v>
      </c>
      <c r="D746">
        <f>_xlfn.XLOOKUP(CleanTable6[[#This Row],[Age]],$D$4:$D$7,$C$4:$C$7,,-1)</f>
        <v>1</v>
      </c>
      <c r="E746" s="3">
        <v>28.870208034255178</v>
      </c>
      <c r="F746" s="66">
        <f>_xlfn.XLOOKUP(CleanTable6[[#This Row],[BMI]],$F$4:$F$7,$C$4:$C$7,,-1)</f>
        <v>1</v>
      </c>
      <c r="G746" t="s">
        <v>6</v>
      </c>
      <c r="H746" s="2">
        <v>5397.62</v>
      </c>
      <c r="I746">
        <v>0</v>
      </c>
      <c r="J746" t="s">
        <v>5</v>
      </c>
      <c r="K746" s="1"/>
    </row>
    <row r="747" spans="1:11" x14ac:dyDescent="0.2">
      <c r="A747">
        <v>10742</v>
      </c>
      <c r="B747" t="s">
        <v>1</v>
      </c>
      <c r="C747">
        <v>21</v>
      </c>
      <c r="D747">
        <f>_xlfn.XLOOKUP(CleanTable6[[#This Row],[Age]],$D$4:$D$7,$C$4:$C$7,,-1)</f>
        <v>0</v>
      </c>
      <c r="E747" s="3">
        <v>27.33430040040864</v>
      </c>
      <c r="F747" s="66">
        <f>_xlfn.XLOOKUP(CleanTable6[[#This Row],[BMI]],$F$4:$F$7,$C$4:$C$7,,-1)</f>
        <v>1</v>
      </c>
      <c r="G747" t="s">
        <v>7</v>
      </c>
      <c r="H747" s="2">
        <v>1534.31</v>
      </c>
      <c r="I747">
        <v>0</v>
      </c>
      <c r="J747" t="s">
        <v>5</v>
      </c>
      <c r="K747" s="1"/>
    </row>
    <row r="748" spans="1:11" x14ac:dyDescent="0.2">
      <c r="A748">
        <v>10743</v>
      </c>
      <c r="B748" t="s">
        <v>1</v>
      </c>
      <c r="C748">
        <v>27</v>
      </c>
      <c r="D748">
        <f>_xlfn.XLOOKUP(CleanTable6[[#This Row],[Age]],$D$4:$D$7,$C$4:$C$7,,-1)</f>
        <v>1</v>
      </c>
      <c r="E748" s="3">
        <v>31.348378785352455</v>
      </c>
      <c r="F748" s="66">
        <f>_xlfn.XLOOKUP(CleanTable6[[#This Row],[BMI]],$F$4:$F$7,$C$4:$C$7,,-1)</f>
        <v>2</v>
      </c>
      <c r="G748" t="s">
        <v>6</v>
      </c>
      <c r="H748" s="2">
        <v>16577.78</v>
      </c>
      <c r="I748">
        <v>0</v>
      </c>
      <c r="J748" t="s">
        <v>4</v>
      </c>
      <c r="K748" s="1"/>
    </row>
    <row r="749" spans="1:11" x14ac:dyDescent="0.2">
      <c r="A749">
        <v>10744</v>
      </c>
      <c r="B749" t="s">
        <v>3</v>
      </c>
      <c r="C749">
        <v>42</v>
      </c>
      <c r="D749">
        <f>_xlfn.XLOOKUP(CleanTable6[[#This Row],[Age]],$D$4:$D$7,$C$4:$C$7,,-1)</f>
        <v>2</v>
      </c>
      <c r="E749" s="3">
        <v>27.085669664240335</v>
      </c>
      <c r="F749" s="66">
        <f>_xlfn.XLOOKUP(CleanTable6[[#This Row],[BMI]],$F$4:$F$7,$C$4:$C$7,,-1)</f>
        <v>1</v>
      </c>
      <c r="G749" t="s">
        <v>7</v>
      </c>
      <c r="H749" s="2">
        <v>21259.379999999997</v>
      </c>
      <c r="I749">
        <v>2</v>
      </c>
      <c r="J749" t="s">
        <v>4</v>
      </c>
      <c r="K749" s="1"/>
    </row>
    <row r="750" spans="1:11" x14ac:dyDescent="0.2">
      <c r="A750">
        <v>10745</v>
      </c>
      <c r="B750" t="s">
        <v>0</v>
      </c>
      <c r="C750">
        <v>31</v>
      </c>
      <c r="D750">
        <f>_xlfn.XLOOKUP(CleanTable6[[#This Row],[Age]],$D$4:$D$7,$C$4:$C$7,,-1)</f>
        <v>1</v>
      </c>
      <c r="E750" s="3">
        <v>29.724113557933677</v>
      </c>
      <c r="F750" s="66">
        <f>_xlfn.XLOOKUP(CleanTable6[[#This Row],[BMI]],$F$4:$F$7,$C$4:$C$7,,-1)</f>
        <v>1</v>
      </c>
      <c r="G750" t="s">
        <v>6</v>
      </c>
      <c r="H750" s="2">
        <v>4934.71</v>
      </c>
      <c r="I750">
        <v>2</v>
      </c>
      <c r="J750" t="s">
        <v>5</v>
      </c>
      <c r="K750" s="1"/>
    </row>
    <row r="751" spans="1:11" x14ac:dyDescent="0.2">
      <c r="A751">
        <v>10746</v>
      </c>
      <c r="B751" t="s">
        <v>2</v>
      </c>
      <c r="C751">
        <v>50</v>
      </c>
      <c r="D751">
        <f>_xlfn.XLOOKUP(CleanTable6[[#This Row],[Age]],$D$4:$D$7,$C$4:$C$7,,-1)</f>
        <v>2</v>
      </c>
      <c r="E751" s="3">
        <v>37.476967053719356</v>
      </c>
      <c r="F751" s="66">
        <f>_xlfn.XLOOKUP(CleanTable6[[#This Row],[BMI]],$F$4:$F$7,$C$4:$C$7,,-1)</f>
        <v>3</v>
      </c>
      <c r="G751" t="s">
        <v>6</v>
      </c>
      <c r="H751" s="2">
        <v>11085.59</v>
      </c>
      <c r="I751">
        <v>3</v>
      </c>
      <c r="J751" t="s">
        <v>5</v>
      </c>
      <c r="K751" s="1"/>
    </row>
    <row r="752" spans="1:11" x14ac:dyDescent="0.2">
      <c r="A752">
        <v>10747</v>
      </c>
      <c r="B752" t="s">
        <v>0</v>
      </c>
      <c r="C752">
        <v>62</v>
      </c>
      <c r="D752">
        <f>_xlfn.XLOOKUP(CleanTable6[[#This Row],[Age]],$D$4:$D$7,$C$4:$C$7,,-1)</f>
        <v>3</v>
      </c>
      <c r="E752" s="3">
        <v>28.313098081547686</v>
      </c>
      <c r="F752" s="66">
        <f>_xlfn.XLOOKUP(CleanTable6[[#This Row],[BMI]],$F$4:$F$7,$C$4:$C$7,,-1)</f>
        <v>1</v>
      </c>
      <c r="G752" t="s">
        <v>6</v>
      </c>
      <c r="H752" s="2">
        <v>13451.130000000001</v>
      </c>
      <c r="I752">
        <v>0</v>
      </c>
      <c r="J752" t="s">
        <v>5</v>
      </c>
      <c r="K752" s="1"/>
    </row>
    <row r="753" spans="1:11" x14ac:dyDescent="0.2">
      <c r="A753">
        <v>10748</v>
      </c>
      <c r="B753" t="s">
        <v>2</v>
      </c>
      <c r="C753">
        <v>64</v>
      </c>
      <c r="D753">
        <f>_xlfn.XLOOKUP(CleanTable6[[#This Row],[Age]],$D$4:$D$7,$C$4:$C$7,,-1)</f>
        <v>3</v>
      </c>
      <c r="E753" s="3">
        <v>29.454004434837636</v>
      </c>
      <c r="F753" s="66">
        <f>_xlfn.XLOOKUP(CleanTable6[[#This Row],[BMI]],$F$4:$F$7,$C$4:$C$7,,-1)</f>
        <v>1</v>
      </c>
      <c r="G753" t="s">
        <v>7</v>
      </c>
      <c r="H753" s="2">
        <v>30166.62</v>
      </c>
      <c r="I753">
        <v>1</v>
      </c>
      <c r="J753" t="s">
        <v>5</v>
      </c>
      <c r="K753" s="1"/>
    </row>
    <row r="754" spans="1:11" x14ac:dyDescent="0.2">
      <c r="A754">
        <v>10749</v>
      </c>
      <c r="B754" t="s">
        <v>3</v>
      </c>
      <c r="C754">
        <v>32</v>
      </c>
      <c r="D754">
        <f>_xlfn.XLOOKUP(CleanTable6[[#This Row],[Age]],$D$4:$D$7,$C$4:$C$7,,-1)</f>
        <v>1</v>
      </c>
      <c r="E754" s="3">
        <v>32.942351061997549</v>
      </c>
      <c r="F754" s="66">
        <f>_xlfn.XLOOKUP(CleanTable6[[#This Row],[BMI]],$F$4:$F$7,$C$4:$C$7,,-1)</f>
        <v>2</v>
      </c>
      <c r="G754" t="s">
        <v>7</v>
      </c>
      <c r="H754" s="2">
        <v>4667.6100000000006</v>
      </c>
      <c r="I754">
        <v>1</v>
      </c>
      <c r="J754" t="s">
        <v>5</v>
      </c>
      <c r="K754" s="1"/>
    </row>
    <row r="755" spans="1:11" x14ac:dyDescent="0.2">
      <c r="A755">
        <v>10750</v>
      </c>
      <c r="B755" t="s">
        <v>2</v>
      </c>
      <c r="C755">
        <v>46</v>
      </c>
      <c r="D755">
        <f>_xlfn.XLOOKUP(CleanTable6[[#This Row],[Age]],$D$4:$D$7,$C$4:$C$7,,-1)</f>
        <v>2</v>
      </c>
      <c r="E755" s="3">
        <v>20.79277420606061</v>
      </c>
      <c r="F755" s="66">
        <f>_xlfn.XLOOKUP(CleanTable6[[#This Row],[BMI]],$F$4:$F$7,$C$4:$C$7,,-1)</f>
        <v>0</v>
      </c>
      <c r="G755" t="s">
        <v>6</v>
      </c>
      <c r="H755" s="2">
        <v>9193.84</v>
      </c>
      <c r="I755">
        <v>2</v>
      </c>
      <c r="J755" t="s">
        <v>5</v>
      </c>
      <c r="K755" s="1"/>
    </row>
    <row r="756" spans="1:11" x14ac:dyDescent="0.2">
      <c r="A756">
        <v>10751</v>
      </c>
      <c r="B756" t="s">
        <v>1</v>
      </c>
      <c r="C756">
        <v>47</v>
      </c>
      <c r="D756">
        <f>_xlfn.XLOOKUP(CleanTable6[[#This Row],[Age]],$D$4:$D$7,$C$4:$C$7,,-1)</f>
        <v>2</v>
      </c>
      <c r="E756" s="3">
        <v>31.812762699593634</v>
      </c>
      <c r="F756" s="66">
        <f>_xlfn.XLOOKUP(CleanTable6[[#This Row],[BMI]],$F$4:$F$7,$C$4:$C$7,,-1)</f>
        <v>2</v>
      </c>
      <c r="G756" t="s">
        <v>7</v>
      </c>
      <c r="H756" s="2">
        <v>21978.679999999997</v>
      </c>
      <c r="I756">
        <v>1</v>
      </c>
      <c r="J756" t="s">
        <v>4</v>
      </c>
      <c r="K756" s="1"/>
    </row>
    <row r="757" spans="1:11" x14ac:dyDescent="0.2">
      <c r="A757">
        <v>10752</v>
      </c>
      <c r="B757" t="s">
        <v>0</v>
      </c>
      <c r="C757">
        <v>47</v>
      </c>
      <c r="D757">
        <f>_xlfn.XLOOKUP(CleanTable6[[#This Row],[Age]],$D$4:$D$7,$C$4:$C$7,,-1)</f>
        <v>2</v>
      </c>
      <c r="E757" s="3">
        <v>31.350006671706879</v>
      </c>
      <c r="F757" s="66">
        <f>_xlfn.XLOOKUP(CleanTable6[[#This Row],[BMI]],$F$4:$F$7,$C$4:$C$7,,-1)</f>
        <v>2</v>
      </c>
      <c r="G757" t="s">
        <v>6</v>
      </c>
      <c r="H757" s="2">
        <v>8551.35</v>
      </c>
      <c r="I757">
        <v>1</v>
      </c>
      <c r="J757" t="s">
        <v>5</v>
      </c>
      <c r="K757" s="1"/>
    </row>
    <row r="758" spans="1:11" x14ac:dyDescent="0.2">
      <c r="A758">
        <v>10753</v>
      </c>
      <c r="B758" t="s">
        <v>1</v>
      </c>
      <c r="C758">
        <v>28</v>
      </c>
      <c r="D758">
        <f>_xlfn.XLOOKUP(CleanTable6[[#This Row],[Age]],$D$4:$D$7,$C$4:$C$7,,-1)</f>
        <v>1</v>
      </c>
      <c r="E758" s="3">
        <v>28.266348292431122</v>
      </c>
      <c r="F758" s="66">
        <f>_xlfn.XLOOKUP(CleanTable6[[#This Row],[BMI]],$F$4:$F$7,$C$4:$C$7,,-1)</f>
        <v>1</v>
      </c>
      <c r="G758" t="s">
        <v>6</v>
      </c>
      <c r="H758" s="2">
        <v>4349.47</v>
      </c>
      <c r="I758">
        <v>2</v>
      </c>
      <c r="J758" t="s">
        <v>5</v>
      </c>
      <c r="K758" s="1"/>
    </row>
    <row r="759" spans="1:11" x14ac:dyDescent="0.2">
      <c r="A759">
        <v>10754</v>
      </c>
      <c r="B759" t="s">
        <v>1</v>
      </c>
      <c r="C759">
        <v>46</v>
      </c>
      <c r="D759">
        <f>_xlfn.XLOOKUP(CleanTable6[[#This Row],[Age]],$D$4:$D$7,$C$4:$C$7,,-1)</f>
        <v>2</v>
      </c>
      <c r="E759" s="3">
        <v>24.121174495553589</v>
      </c>
      <c r="F759" s="66">
        <f>_xlfn.XLOOKUP(CleanTable6[[#This Row],[BMI]],$F$4:$F$7,$C$4:$C$7,,-1)</f>
        <v>0</v>
      </c>
      <c r="G759" t="s">
        <v>6</v>
      </c>
      <c r="H759" s="2">
        <v>8233.1</v>
      </c>
      <c r="I759">
        <v>1</v>
      </c>
      <c r="J759" t="s">
        <v>5</v>
      </c>
      <c r="K759" s="1"/>
    </row>
    <row r="760" spans="1:11" x14ac:dyDescent="0.2">
      <c r="A760">
        <v>10755</v>
      </c>
      <c r="B760" t="s">
        <v>1</v>
      </c>
      <c r="C760">
        <v>26</v>
      </c>
      <c r="D760">
        <f>_xlfn.XLOOKUP(CleanTable6[[#This Row],[Age]],$D$4:$D$7,$C$4:$C$7,,-1)</f>
        <v>0</v>
      </c>
      <c r="E760" s="3">
        <v>24.412918378455608</v>
      </c>
      <c r="F760" s="66">
        <f>_xlfn.XLOOKUP(CleanTable6[[#This Row],[BMI]],$F$4:$F$7,$C$4:$C$7,,-1)</f>
        <v>0</v>
      </c>
      <c r="G760" t="s">
        <v>6</v>
      </c>
      <c r="H760" s="2">
        <v>3392.98</v>
      </c>
      <c r="I760">
        <v>1</v>
      </c>
      <c r="J760" t="s">
        <v>5</v>
      </c>
      <c r="K760" s="1"/>
    </row>
    <row r="761" spans="1:11" x14ac:dyDescent="0.2">
      <c r="A761">
        <v>10756</v>
      </c>
      <c r="B761" t="s">
        <v>1</v>
      </c>
      <c r="C761">
        <v>52</v>
      </c>
      <c r="D761">
        <f>_xlfn.XLOOKUP(CleanTable6[[#This Row],[Age]],$D$4:$D$7,$C$4:$C$7,,-1)</f>
        <v>3</v>
      </c>
      <c r="E761" s="3">
        <v>31.774736389886261</v>
      </c>
      <c r="F761" s="66">
        <f>_xlfn.XLOOKUP(CleanTable6[[#This Row],[BMI]],$F$4:$F$7,$C$4:$C$7,,-1)</f>
        <v>2</v>
      </c>
      <c r="G761" t="s">
        <v>7</v>
      </c>
      <c r="H761" s="2">
        <v>47269.86</v>
      </c>
      <c r="I761">
        <v>2</v>
      </c>
      <c r="J761" t="s">
        <v>4</v>
      </c>
      <c r="K761" s="1"/>
    </row>
    <row r="762" spans="1:11" x14ac:dyDescent="0.2">
      <c r="A762">
        <v>10757</v>
      </c>
      <c r="B762" t="s">
        <v>0</v>
      </c>
      <c r="C762">
        <v>41</v>
      </c>
      <c r="D762">
        <f>_xlfn.XLOOKUP(CleanTable6[[#This Row],[Age]],$D$4:$D$7,$C$4:$C$7,,-1)</f>
        <v>2</v>
      </c>
      <c r="E762" s="3">
        <v>30.115339951635487</v>
      </c>
      <c r="F762" s="66">
        <f>_xlfn.XLOOKUP(CleanTable6[[#This Row],[BMI]],$F$4:$F$7,$C$4:$C$7,,-1)</f>
        <v>1</v>
      </c>
      <c r="G762" t="s">
        <v>6</v>
      </c>
      <c r="H762" s="2">
        <v>6186.13</v>
      </c>
      <c r="I762">
        <v>0</v>
      </c>
      <c r="J762" t="s">
        <v>5</v>
      </c>
      <c r="K762" s="1"/>
    </row>
    <row r="763" spans="1:11" x14ac:dyDescent="0.2">
      <c r="A763">
        <v>10758</v>
      </c>
      <c r="B763" t="s">
        <v>3</v>
      </c>
      <c r="C763">
        <v>51</v>
      </c>
      <c r="D763">
        <f>_xlfn.XLOOKUP(CleanTable6[[#This Row],[Age]],$D$4:$D$7,$C$4:$C$7,,-1)</f>
        <v>3</v>
      </c>
      <c r="E763" s="3">
        <v>35.803884155844159</v>
      </c>
      <c r="F763" s="66">
        <f>_xlfn.XLOOKUP(CleanTable6[[#This Row],[BMI]],$F$4:$F$7,$C$4:$C$7,,-1)</f>
        <v>3</v>
      </c>
      <c r="G763" t="s">
        <v>6</v>
      </c>
      <c r="H763" s="2">
        <v>9875.69</v>
      </c>
      <c r="I763">
        <v>0</v>
      </c>
      <c r="J763" t="s">
        <v>5</v>
      </c>
      <c r="K763" s="1"/>
    </row>
    <row r="764" spans="1:11" x14ac:dyDescent="0.2">
      <c r="A764">
        <v>10759</v>
      </c>
      <c r="B764" t="s">
        <v>3</v>
      </c>
      <c r="C764">
        <v>34</v>
      </c>
      <c r="D764">
        <f>_xlfn.XLOOKUP(CleanTable6[[#This Row],[Age]],$D$4:$D$7,$C$4:$C$7,,-1)</f>
        <v>1</v>
      </c>
      <c r="E764" s="3">
        <v>29.523220624573515</v>
      </c>
      <c r="F764" s="66">
        <f>_xlfn.XLOOKUP(CleanTable6[[#This Row],[BMI]],$F$4:$F$7,$C$4:$C$7,,-1)</f>
        <v>1</v>
      </c>
      <c r="G764" t="s">
        <v>6</v>
      </c>
      <c r="H764" s="2">
        <v>5594.85</v>
      </c>
      <c r="I764">
        <v>1</v>
      </c>
      <c r="J764" t="s">
        <v>5</v>
      </c>
      <c r="K764" s="1"/>
    </row>
    <row r="765" spans="1:11" x14ac:dyDescent="0.2">
      <c r="A765">
        <v>10760</v>
      </c>
      <c r="B765" t="s">
        <v>0</v>
      </c>
      <c r="C765">
        <v>32</v>
      </c>
      <c r="D765">
        <f>_xlfn.XLOOKUP(CleanTable6[[#This Row],[Age]],$D$4:$D$7,$C$4:$C$7,,-1)</f>
        <v>1</v>
      </c>
      <c r="E765" s="3">
        <v>20.280914208540558</v>
      </c>
      <c r="F765" s="66">
        <f>_xlfn.XLOOKUP(CleanTable6[[#This Row],[BMI]],$F$4:$F$7,$C$4:$C$7,,-1)</f>
        <v>0</v>
      </c>
      <c r="G765" t="s">
        <v>6</v>
      </c>
      <c r="H765" s="2">
        <v>3989.8500000000004</v>
      </c>
      <c r="I765">
        <v>0</v>
      </c>
      <c r="J765" t="s">
        <v>5</v>
      </c>
      <c r="K765" s="1"/>
    </row>
    <row r="766" spans="1:11" x14ac:dyDescent="0.2">
      <c r="A766">
        <v>10761</v>
      </c>
      <c r="B766" t="s">
        <v>3</v>
      </c>
      <c r="C766">
        <v>18</v>
      </c>
      <c r="D766">
        <f>_xlfn.XLOOKUP(CleanTable6[[#This Row],[Age]],$D$4:$D$7,$C$4:$C$7,,-1)</f>
        <v>0</v>
      </c>
      <c r="E766" s="3">
        <v>23.905660721012826</v>
      </c>
      <c r="F766" s="66">
        <f>_xlfn.XLOOKUP(CleanTable6[[#This Row],[BMI]],$F$4:$F$7,$C$4:$C$7,,-1)</f>
        <v>0</v>
      </c>
      <c r="G766" t="s">
        <v>7</v>
      </c>
      <c r="H766" s="2">
        <v>13747.880000000001</v>
      </c>
      <c r="I766">
        <v>0</v>
      </c>
      <c r="J766" t="s">
        <v>4</v>
      </c>
      <c r="K766" s="1"/>
    </row>
    <row r="767" spans="1:11" x14ac:dyDescent="0.2">
      <c r="A767">
        <v>10762</v>
      </c>
      <c r="B767" t="s">
        <v>3</v>
      </c>
      <c r="C767">
        <v>58</v>
      </c>
      <c r="D767">
        <f>_xlfn.XLOOKUP(CleanTable6[[#This Row],[Age]],$D$4:$D$7,$C$4:$C$7,,-1)</f>
        <v>3</v>
      </c>
      <c r="E767" s="3">
        <v>30.69740841321644</v>
      </c>
      <c r="F767" s="66">
        <f>_xlfn.XLOOKUP(CleanTable6[[#This Row],[BMI]],$F$4:$F$7,$C$4:$C$7,,-1)</f>
        <v>2</v>
      </c>
      <c r="G767" t="s">
        <v>7</v>
      </c>
      <c r="H767" s="2">
        <v>11944.6</v>
      </c>
      <c r="I767">
        <v>0</v>
      </c>
      <c r="J767" t="s">
        <v>5</v>
      </c>
      <c r="K767" s="1"/>
    </row>
    <row r="768" spans="1:11" x14ac:dyDescent="0.2">
      <c r="A768">
        <v>10763</v>
      </c>
      <c r="B768" t="s">
        <v>1</v>
      </c>
      <c r="C768">
        <v>56</v>
      </c>
      <c r="D768">
        <f>_xlfn.XLOOKUP(CleanTable6[[#This Row],[Age]],$D$4:$D$7,$C$4:$C$7,,-1)</f>
        <v>3</v>
      </c>
      <c r="E768" s="3">
        <v>32.186763687260367</v>
      </c>
      <c r="F768" s="66">
        <f>_xlfn.XLOOKUP(CleanTable6[[#This Row],[BMI]],$F$4:$F$7,$C$4:$C$7,,-1)</f>
        <v>2</v>
      </c>
      <c r="G768" t="s">
        <v>6</v>
      </c>
      <c r="H768" s="2">
        <v>11090.72</v>
      </c>
      <c r="I768">
        <v>0</v>
      </c>
      <c r="J768" t="s">
        <v>5</v>
      </c>
      <c r="K768" s="1"/>
    </row>
    <row r="769" spans="1:11" x14ac:dyDescent="0.2">
      <c r="A769">
        <v>10764</v>
      </c>
      <c r="B769" t="s">
        <v>0</v>
      </c>
      <c r="C769">
        <v>37</v>
      </c>
      <c r="D769">
        <f>_xlfn.XLOOKUP(CleanTable6[[#This Row],[Age]],$D$4:$D$7,$C$4:$C$7,,-1)</f>
        <v>1</v>
      </c>
      <c r="E769" s="3">
        <v>37.899977255831551</v>
      </c>
      <c r="F769" s="66">
        <f>_xlfn.XLOOKUP(CleanTable6[[#This Row],[BMI]],$F$4:$F$7,$C$4:$C$7,,-1)</f>
        <v>3</v>
      </c>
      <c r="G769" t="s">
        <v>6</v>
      </c>
      <c r="H769" s="2">
        <v>6311.96</v>
      </c>
      <c r="I769">
        <v>2</v>
      </c>
      <c r="J769" t="s">
        <v>5</v>
      </c>
      <c r="K769" s="1"/>
    </row>
    <row r="770" spans="1:11" x14ac:dyDescent="0.2">
      <c r="A770">
        <v>10765</v>
      </c>
      <c r="B770" t="s">
        <v>2</v>
      </c>
      <c r="C770">
        <v>21</v>
      </c>
      <c r="D770">
        <f>_xlfn.XLOOKUP(CleanTable6[[#This Row],[Age]],$D$4:$D$7,$C$4:$C$7,,-1)</f>
        <v>0</v>
      </c>
      <c r="E770" s="3">
        <v>27.486716046134053</v>
      </c>
      <c r="F770" s="66">
        <f>_xlfn.XLOOKUP(CleanTable6[[#This Row],[BMI]],$F$4:$F$7,$C$4:$C$7,,-1)</f>
        <v>1</v>
      </c>
      <c r="G770" t="s">
        <v>6</v>
      </c>
      <c r="H770" s="2">
        <v>26018.959999999999</v>
      </c>
      <c r="I770">
        <v>2</v>
      </c>
      <c r="J770" t="s">
        <v>5</v>
      </c>
      <c r="K770" s="1"/>
    </row>
    <row r="771" spans="1:11" x14ac:dyDescent="0.2">
      <c r="A771">
        <v>10766</v>
      </c>
      <c r="B771" t="s">
        <v>2</v>
      </c>
      <c r="C771">
        <v>48</v>
      </c>
      <c r="D771">
        <f>_xlfn.XLOOKUP(CleanTable6[[#This Row],[Age]],$D$4:$D$7,$C$4:$C$7,,-1)</f>
        <v>2</v>
      </c>
      <c r="E771" s="3">
        <v>39.469928907684405</v>
      </c>
      <c r="F771" s="66">
        <f>_xlfn.XLOOKUP(CleanTable6[[#This Row],[BMI]],$F$4:$F$7,$C$4:$C$7,,-1)</f>
        <v>3</v>
      </c>
      <c r="G771" t="s">
        <v>6</v>
      </c>
      <c r="H771" s="2">
        <v>9249.5</v>
      </c>
      <c r="I771">
        <v>1</v>
      </c>
      <c r="J771" t="s">
        <v>5</v>
      </c>
      <c r="K771" s="1"/>
    </row>
    <row r="772" spans="1:11" x14ac:dyDescent="0.2">
      <c r="A772">
        <v>10767</v>
      </c>
      <c r="B772" t="s">
        <v>2</v>
      </c>
      <c r="C772">
        <v>60</v>
      </c>
      <c r="D772">
        <f>_xlfn.XLOOKUP(CleanTable6[[#This Row],[Age]],$D$4:$D$7,$C$4:$C$7,,-1)</f>
        <v>3</v>
      </c>
      <c r="E772" s="3">
        <v>40.274733720198057</v>
      </c>
      <c r="F772" s="66">
        <f>_xlfn.XLOOKUP(CleanTable6[[#This Row],[BMI]],$F$4:$F$7,$C$4:$C$7,,-1)</f>
        <v>3</v>
      </c>
      <c r="G772" t="s">
        <v>7</v>
      </c>
      <c r="H772" s="2">
        <v>46130.53</v>
      </c>
      <c r="I772">
        <v>3</v>
      </c>
      <c r="J772" t="s">
        <v>4</v>
      </c>
      <c r="K772" s="1"/>
    </row>
    <row r="773" spans="1:11" x14ac:dyDescent="0.2">
      <c r="A773">
        <v>10768</v>
      </c>
      <c r="B773" t="s">
        <v>0</v>
      </c>
      <c r="C773">
        <v>33</v>
      </c>
      <c r="D773">
        <f>_xlfn.XLOOKUP(CleanTable6[[#This Row],[Age]],$D$4:$D$7,$C$4:$C$7,,-1)</f>
        <v>1</v>
      </c>
      <c r="E773" s="3">
        <v>30.190193982806349</v>
      </c>
      <c r="F773" s="66">
        <f>_xlfn.XLOOKUP(CleanTable6[[#This Row],[BMI]],$F$4:$F$7,$C$4:$C$7,,-1)</f>
        <v>1</v>
      </c>
      <c r="G773" t="s">
        <v>6</v>
      </c>
      <c r="H773" s="2">
        <v>37079.380000000005</v>
      </c>
      <c r="I773">
        <v>0</v>
      </c>
      <c r="J773" t="s">
        <v>4</v>
      </c>
      <c r="K773" s="1"/>
    </row>
    <row r="774" spans="1:11" x14ac:dyDescent="0.2">
      <c r="A774">
        <v>10769</v>
      </c>
      <c r="B774" t="s">
        <v>1</v>
      </c>
      <c r="C774">
        <v>51</v>
      </c>
      <c r="D774">
        <f>_xlfn.XLOOKUP(CleanTable6[[#This Row],[Age]],$D$4:$D$7,$C$4:$C$7,,-1)</f>
        <v>3</v>
      </c>
      <c r="E774" s="3">
        <v>25.916434742874156</v>
      </c>
      <c r="F774" s="66">
        <f>_xlfn.XLOOKUP(CleanTable6[[#This Row],[BMI]],$F$4:$F$7,$C$4:$C$7,,-1)</f>
        <v>0</v>
      </c>
      <c r="G774" t="s">
        <v>7</v>
      </c>
      <c r="H774" s="2">
        <v>9386.17</v>
      </c>
      <c r="I774">
        <v>1</v>
      </c>
      <c r="J774" t="s">
        <v>5</v>
      </c>
      <c r="K774" s="1"/>
    </row>
    <row r="775" spans="1:11" x14ac:dyDescent="0.2">
      <c r="A775">
        <v>10770</v>
      </c>
      <c r="B775" t="s">
        <v>2</v>
      </c>
      <c r="C775">
        <v>19</v>
      </c>
      <c r="D775">
        <f>_xlfn.XLOOKUP(CleanTable6[[#This Row],[Age]],$D$4:$D$7,$C$4:$C$7,,-1)</f>
        <v>0</v>
      </c>
      <c r="E775" s="3">
        <v>36.859949984510671</v>
      </c>
      <c r="F775" s="66">
        <f>_xlfn.XLOOKUP(CleanTable6[[#This Row],[BMI]],$F$4:$F$7,$C$4:$C$7,,-1)</f>
        <v>3</v>
      </c>
      <c r="G775" t="s">
        <v>6</v>
      </c>
      <c r="H775" s="2">
        <v>18838.71</v>
      </c>
      <c r="I775">
        <v>3</v>
      </c>
      <c r="J775" t="s">
        <v>5</v>
      </c>
      <c r="K775" s="1"/>
    </row>
    <row r="776" spans="1:11" x14ac:dyDescent="0.2">
      <c r="A776">
        <v>10771</v>
      </c>
      <c r="B776" t="s">
        <v>2</v>
      </c>
      <c r="C776">
        <v>64</v>
      </c>
      <c r="D776">
        <f>_xlfn.XLOOKUP(CleanTable6[[#This Row],[Age]],$D$4:$D$7,$C$4:$C$7,,-1)</f>
        <v>3</v>
      </c>
      <c r="E776" s="3">
        <v>44.17882456779337</v>
      </c>
      <c r="F776" s="66">
        <f>_xlfn.XLOOKUP(CleanTable6[[#This Row],[BMI]],$F$4:$F$7,$C$4:$C$7,,-1)</f>
        <v>3</v>
      </c>
      <c r="G776" t="s">
        <v>6</v>
      </c>
      <c r="H776" s="2">
        <v>16455.71</v>
      </c>
      <c r="I776">
        <v>3</v>
      </c>
      <c r="J776" t="s">
        <v>5</v>
      </c>
      <c r="K776" s="1"/>
    </row>
    <row r="777" spans="1:11" x14ac:dyDescent="0.2">
      <c r="A777">
        <v>10772</v>
      </c>
      <c r="B777" t="s">
        <v>1</v>
      </c>
      <c r="C777">
        <v>32</v>
      </c>
      <c r="D777">
        <f>_xlfn.XLOOKUP(CleanTable6[[#This Row],[Age]],$D$4:$D$7,$C$4:$C$7,,-1)</f>
        <v>1</v>
      </c>
      <c r="E777" s="3">
        <v>28.312996460624184</v>
      </c>
      <c r="F777" s="66">
        <f>_xlfn.XLOOKUP(CleanTable6[[#This Row],[BMI]],$F$4:$F$7,$C$4:$C$7,,-1)</f>
        <v>1</v>
      </c>
      <c r="G777" t="s">
        <v>6</v>
      </c>
      <c r="H777" s="2">
        <v>3972.9300000000003</v>
      </c>
      <c r="I777">
        <v>0</v>
      </c>
      <c r="J777" t="s">
        <v>5</v>
      </c>
      <c r="K777" s="1"/>
    </row>
    <row r="778" spans="1:11" x14ac:dyDescent="0.2">
      <c r="A778">
        <v>10773</v>
      </c>
      <c r="B778" t="s">
        <v>2</v>
      </c>
      <c r="C778">
        <v>45</v>
      </c>
      <c r="D778">
        <f>_xlfn.XLOOKUP(CleanTable6[[#This Row],[Age]],$D$4:$D$7,$C$4:$C$7,,-1)</f>
        <v>2</v>
      </c>
      <c r="E778" s="3">
        <v>22.883161889994994</v>
      </c>
      <c r="F778" s="66">
        <f>_xlfn.XLOOKUP(CleanTable6[[#This Row],[BMI]],$F$4:$F$7,$C$4:$C$7,,-1)</f>
        <v>0</v>
      </c>
      <c r="G778" t="s">
        <v>7</v>
      </c>
      <c r="H778" s="2">
        <v>42760.51</v>
      </c>
      <c r="I778">
        <v>2</v>
      </c>
      <c r="J778" t="s">
        <v>4</v>
      </c>
      <c r="K778" s="1"/>
    </row>
    <row r="779" spans="1:11" x14ac:dyDescent="0.2">
      <c r="A779">
        <v>10774</v>
      </c>
      <c r="B779" t="s">
        <v>3</v>
      </c>
      <c r="C779">
        <v>47</v>
      </c>
      <c r="D779">
        <f>_xlfn.XLOOKUP(CleanTable6[[#This Row],[Age]],$D$4:$D$7,$C$4:$C$7,,-1)</f>
        <v>2</v>
      </c>
      <c r="E779" s="3">
        <v>32.38738761782848</v>
      </c>
      <c r="F779" s="66">
        <f>_xlfn.XLOOKUP(CleanTable6[[#This Row],[BMI]],$F$4:$F$7,$C$4:$C$7,,-1)</f>
        <v>2</v>
      </c>
      <c r="G779" t="s">
        <v>6</v>
      </c>
      <c r="H779" s="2">
        <v>9715.85</v>
      </c>
      <c r="I779">
        <v>2</v>
      </c>
      <c r="J779" t="s">
        <v>5</v>
      </c>
      <c r="K779" s="1"/>
    </row>
    <row r="780" spans="1:11" x14ac:dyDescent="0.2">
      <c r="A780">
        <v>10775</v>
      </c>
      <c r="B780" t="s">
        <v>1</v>
      </c>
      <c r="C780">
        <v>43</v>
      </c>
      <c r="D780">
        <f>_xlfn.XLOOKUP(CleanTable6[[#This Row],[Age]],$D$4:$D$7,$C$4:$C$7,,-1)</f>
        <v>2</v>
      </c>
      <c r="E780" s="3">
        <v>26.063701517114779</v>
      </c>
      <c r="F780" s="66">
        <f>_xlfn.XLOOKUP(CleanTable6[[#This Row],[BMI]],$F$4:$F$7,$C$4:$C$7,,-1)</f>
        <v>0</v>
      </c>
      <c r="G780" t="s">
        <v>7</v>
      </c>
      <c r="H780" s="2">
        <v>42560.44</v>
      </c>
      <c r="I780">
        <v>2</v>
      </c>
      <c r="J780" t="s">
        <v>4</v>
      </c>
      <c r="K780" s="1"/>
    </row>
    <row r="781" spans="1:11" x14ac:dyDescent="0.2">
      <c r="A781">
        <v>10776</v>
      </c>
      <c r="B781" t="s">
        <v>2</v>
      </c>
      <c r="C781">
        <v>28</v>
      </c>
      <c r="D781">
        <f>_xlfn.XLOOKUP(CleanTable6[[#This Row],[Age]],$D$4:$D$7,$C$4:$C$7,,-1)</f>
        <v>1</v>
      </c>
      <c r="E781" s="3">
        <v>32.202866343456833</v>
      </c>
      <c r="F781" s="66">
        <f>_xlfn.XLOOKUP(CleanTable6[[#This Row],[BMI]],$F$4:$F$7,$C$4:$C$7,,-1)</f>
        <v>2</v>
      </c>
      <c r="G781" t="s">
        <v>6</v>
      </c>
      <c r="H781" s="2">
        <v>5312.17</v>
      </c>
      <c r="I781">
        <v>3</v>
      </c>
      <c r="J781" t="s">
        <v>5</v>
      </c>
      <c r="K781" s="1"/>
    </row>
    <row r="782" spans="1:11" x14ac:dyDescent="0.2">
      <c r="A782">
        <v>10777</v>
      </c>
      <c r="B782" t="s">
        <v>1</v>
      </c>
      <c r="C782">
        <v>62</v>
      </c>
      <c r="D782">
        <f>_xlfn.XLOOKUP(CleanTable6[[#This Row],[Age]],$D$4:$D$7,$C$4:$C$7,,-1)</f>
        <v>3</v>
      </c>
      <c r="E782" s="3">
        <v>32.773137333129192</v>
      </c>
      <c r="F782" s="66">
        <f>_xlfn.XLOOKUP(CleanTable6[[#This Row],[BMI]],$F$4:$F$7,$C$4:$C$7,,-1)</f>
        <v>2</v>
      </c>
      <c r="G782" t="s">
        <v>6</v>
      </c>
      <c r="H782" s="2">
        <v>27808.73</v>
      </c>
      <c r="I782">
        <v>0</v>
      </c>
      <c r="J782" t="s">
        <v>4</v>
      </c>
      <c r="K782" s="1"/>
    </row>
    <row r="783" spans="1:11" x14ac:dyDescent="0.2">
      <c r="A783">
        <v>10778</v>
      </c>
      <c r="B783" t="s">
        <v>3</v>
      </c>
      <c r="C783">
        <v>45</v>
      </c>
      <c r="D783">
        <f>_xlfn.XLOOKUP(CleanTable6[[#This Row],[Age]],$D$4:$D$7,$C$4:$C$7,,-1)</f>
        <v>2</v>
      </c>
      <c r="E783" s="3">
        <v>25.798349065126704</v>
      </c>
      <c r="F783" s="66">
        <f>_xlfn.XLOOKUP(CleanTable6[[#This Row],[BMI]],$F$4:$F$7,$C$4:$C$7,,-1)</f>
        <v>0</v>
      </c>
      <c r="G783" t="s">
        <v>7</v>
      </c>
      <c r="H783" s="2">
        <v>35069.380000000005</v>
      </c>
      <c r="I783">
        <v>0</v>
      </c>
      <c r="J783" t="s">
        <v>4</v>
      </c>
      <c r="K783" s="1"/>
    </row>
    <row r="784" spans="1:11" x14ac:dyDescent="0.2">
      <c r="A784">
        <v>10779</v>
      </c>
      <c r="B784" t="s">
        <v>0</v>
      </c>
      <c r="C784">
        <v>50</v>
      </c>
      <c r="D784">
        <f>_xlfn.XLOOKUP(CleanTable6[[#This Row],[Age]],$D$4:$D$7,$C$4:$C$7,,-1)</f>
        <v>2</v>
      </c>
      <c r="E784" s="3">
        <v>38.281238359462094</v>
      </c>
      <c r="F784" s="66">
        <f>_xlfn.XLOOKUP(CleanTable6[[#This Row],[BMI]],$F$4:$F$7,$C$4:$C$7,,-1)</f>
        <v>3</v>
      </c>
      <c r="G784" t="s">
        <v>7</v>
      </c>
      <c r="H784" s="2">
        <v>8457.82</v>
      </c>
      <c r="I784">
        <v>0</v>
      </c>
      <c r="J784" t="s">
        <v>5</v>
      </c>
      <c r="K784" s="1"/>
    </row>
    <row r="785" spans="1:11" x14ac:dyDescent="0.2">
      <c r="A785">
        <v>10780</v>
      </c>
      <c r="B785" t="s">
        <v>3</v>
      </c>
      <c r="C785">
        <v>21</v>
      </c>
      <c r="D785">
        <f>_xlfn.XLOOKUP(CleanTable6[[#This Row],[Age]],$D$4:$D$7,$C$4:$C$7,,-1)</f>
        <v>0</v>
      </c>
      <c r="E785" s="3">
        <v>25.383088758877182</v>
      </c>
      <c r="F785" s="66">
        <f>_xlfn.XLOOKUP(CleanTable6[[#This Row],[BMI]],$F$4:$F$7,$C$4:$C$7,,-1)</f>
        <v>0</v>
      </c>
      <c r="G785" t="s">
        <v>6</v>
      </c>
      <c r="H785" s="2">
        <v>15359.11</v>
      </c>
      <c r="I785">
        <v>1</v>
      </c>
      <c r="J785" t="s">
        <v>4</v>
      </c>
      <c r="K785" s="1"/>
    </row>
    <row r="786" spans="1:11" x14ac:dyDescent="0.2">
      <c r="A786">
        <v>10781</v>
      </c>
      <c r="B786" t="s">
        <v>1</v>
      </c>
      <c r="C786">
        <v>18</v>
      </c>
      <c r="D786">
        <f>_xlfn.XLOOKUP(CleanTable6[[#This Row],[Age]],$D$4:$D$7,$C$4:$C$7,,-1)</f>
        <v>0</v>
      </c>
      <c r="E786" s="3">
        <v>30.200420482423702</v>
      </c>
      <c r="F786" s="66">
        <f>_xlfn.XLOOKUP(CleanTable6[[#This Row],[BMI]],$F$4:$F$7,$C$4:$C$7,,-1)</f>
        <v>1</v>
      </c>
      <c r="G786" t="s">
        <v>7</v>
      </c>
      <c r="H786" s="2">
        <v>1719.44</v>
      </c>
      <c r="I786">
        <v>1</v>
      </c>
      <c r="J786" t="s">
        <v>5</v>
      </c>
      <c r="K786" s="1"/>
    </row>
    <row r="787" spans="1:11" x14ac:dyDescent="0.2">
      <c r="A787">
        <v>10782</v>
      </c>
      <c r="B787" t="s">
        <v>2</v>
      </c>
      <c r="C787">
        <v>29</v>
      </c>
      <c r="D787">
        <f>_xlfn.XLOOKUP(CleanTable6[[#This Row],[Age]],$D$4:$D$7,$C$4:$C$7,,-1)</f>
        <v>1</v>
      </c>
      <c r="E787" s="3">
        <v>25.893142426095821</v>
      </c>
      <c r="F787" s="66">
        <f>_xlfn.XLOOKUP(CleanTable6[[#This Row],[BMI]],$F$4:$F$7,$C$4:$C$7,,-1)</f>
        <v>0</v>
      </c>
      <c r="G787" t="s">
        <v>6</v>
      </c>
      <c r="H787" s="2">
        <v>4922.92</v>
      </c>
      <c r="I787">
        <v>2</v>
      </c>
      <c r="J787" t="s">
        <v>5</v>
      </c>
      <c r="K787" s="1"/>
    </row>
    <row r="788" spans="1:11" x14ac:dyDescent="0.2">
      <c r="A788">
        <v>10783</v>
      </c>
      <c r="B788" t="s">
        <v>1</v>
      </c>
      <c r="C788">
        <v>29</v>
      </c>
      <c r="D788">
        <f>_xlfn.XLOOKUP(CleanTable6[[#This Row],[Age]],$D$4:$D$7,$C$4:$C$7,,-1)</f>
        <v>1</v>
      </c>
      <c r="E788" s="3">
        <v>30.092757209892234</v>
      </c>
      <c r="F788" s="66">
        <f>_xlfn.XLOOKUP(CleanTable6[[#This Row],[BMI]],$F$4:$F$7,$C$4:$C$7,,-1)</f>
        <v>1</v>
      </c>
      <c r="G788" t="s">
        <v>6</v>
      </c>
      <c r="H788" s="2">
        <v>5138.26</v>
      </c>
      <c r="I788">
        <v>3</v>
      </c>
      <c r="J788" t="s">
        <v>5</v>
      </c>
      <c r="K788" s="1"/>
    </row>
    <row r="789" spans="1:11" x14ac:dyDescent="0.2">
      <c r="A789">
        <v>10784</v>
      </c>
      <c r="B789" t="s">
        <v>1</v>
      </c>
      <c r="C789">
        <v>23</v>
      </c>
      <c r="D789">
        <f>_xlfn.XLOOKUP(CleanTable6[[#This Row],[Age]],$D$4:$D$7,$C$4:$C$7,,-1)</f>
        <v>0</v>
      </c>
      <c r="E789" s="3">
        <v>36.722694287204824</v>
      </c>
      <c r="F789" s="66">
        <f>_xlfn.XLOOKUP(CleanTable6[[#This Row],[BMI]],$F$4:$F$7,$C$4:$C$7,,-1)</f>
        <v>3</v>
      </c>
      <c r="G789" t="s">
        <v>7</v>
      </c>
      <c r="H789" s="2">
        <v>1837.29</v>
      </c>
      <c r="I789">
        <v>0</v>
      </c>
      <c r="J789" t="s">
        <v>5</v>
      </c>
      <c r="K789" s="1"/>
    </row>
    <row r="790" spans="1:11" x14ac:dyDescent="0.2">
      <c r="A790">
        <v>10785</v>
      </c>
      <c r="B790" t="s">
        <v>0</v>
      </c>
      <c r="C790">
        <v>54</v>
      </c>
      <c r="D790">
        <f>_xlfn.XLOOKUP(CleanTable6[[#This Row],[Age]],$D$4:$D$7,$C$4:$C$7,,-1)</f>
        <v>3</v>
      </c>
      <c r="E790" s="3">
        <v>22.10287469246019</v>
      </c>
      <c r="F790" s="66">
        <f>_xlfn.XLOOKUP(CleanTable6[[#This Row],[BMI]],$F$4:$F$7,$C$4:$C$7,,-1)</f>
        <v>0</v>
      </c>
      <c r="G790" t="s">
        <v>6</v>
      </c>
      <c r="H790" s="2">
        <v>11538.43</v>
      </c>
      <c r="I790">
        <v>2</v>
      </c>
      <c r="J790" t="s">
        <v>5</v>
      </c>
      <c r="K790" s="1"/>
    </row>
    <row r="791" spans="1:11" x14ac:dyDescent="0.2">
      <c r="A791">
        <v>10786</v>
      </c>
      <c r="B791" t="s">
        <v>0</v>
      </c>
      <c r="C791">
        <v>24</v>
      </c>
      <c r="D791">
        <f>_xlfn.XLOOKUP(CleanTable6[[#This Row],[Age]],$D$4:$D$7,$C$4:$C$7,,-1)</f>
        <v>0</v>
      </c>
      <c r="E791" s="3">
        <v>28.299011379074042</v>
      </c>
      <c r="F791" s="66">
        <f>_xlfn.XLOOKUP(CleanTable6[[#This Row],[BMI]],$F$4:$F$7,$C$4:$C$7,,-1)</f>
        <v>1</v>
      </c>
      <c r="G791" t="s">
        <v>7</v>
      </c>
      <c r="H791" s="2">
        <v>34472.85</v>
      </c>
      <c r="I791">
        <v>0</v>
      </c>
      <c r="J791" t="s">
        <v>4</v>
      </c>
      <c r="K791" s="1"/>
    </row>
    <row r="792" spans="1:11" x14ac:dyDescent="0.2">
      <c r="A792">
        <v>10787</v>
      </c>
      <c r="B792" t="s">
        <v>2</v>
      </c>
      <c r="C792">
        <v>33</v>
      </c>
      <c r="D792">
        <f>_xlfn.XLOOKUP(CleanTable6[[#This Row],[Age]],$D$4:$D$7,$C$4:$C$7,,-1)</f>
        <v>1</v>
      </c>
      <c r="E792" s="3">
        <v>35.093725191087998</v>
      </c>
      <c r="F792" s="66">
        <f>_xlfn.XLOOKUP(CleanTable6[[#This Row],[BMI]],$F$4:$F$7,$C$4:$C$7,,-1)</f>
        <v>3</v>
      </c>
      <c r="G792" t="s">
        <v>6</v>
      </c>
      <c r="H792" s="2">
        <v>6361</v>
      </c>
      <c r="I792">
        <v>3</v>
      </c>
      <c r="J792" t="s">
        <v>5</v>
      </c>
      <c r="K792" s="1"/>
    </row>
    <row r="793" spans="1:11" x14ac:dyDescent="0.2">
      <c r="A793">
        <v>10788</v>
      </c>
      <c r="B793" t="s">
        <v>0</v>
      </c>
      <c r="C793">
        <v>20</v>
      </c>
      <c r="D793">
        <f>_xlfn.XLOOKUP(CleanTable6[[#This Row],[Age]],$D$4:$D$7,$C$4:$C$7,,-1)</f>
        <v>0</v>
      </c>
      <c r="E793" s="3">
        <v>41.756637413831584</v>
      </c>
      <c r="F793" s="66">
        <f>_xlfn.XLOOKUP(CleanTable6[[#This Row],[BMI]],$F$4:$F$7,$C$4:$C$7,,-1)</f>
        <v>3</v>
      </c>
      <c r="G793" t="s">
        <v>7</v>
      </c>
      <c r="H793" s="2">
        <v>16232.85</v>
      </c>
      <c r="I793">
        <v>0</v>
      </c>
      <c r="J793" t="s">
        <v>4</v>
      </c>
      <c r="K793" s="1"/>
    </row>
    <row r="794" spans="1:11" x14ac:dyDescent="0.2">
      <c r="A794">
        <v>10789</v>
      </c>
      <c r="B794" t="s">
        <v>1</v>
      </c>
      <c r="C794">
        <v>31</v>
      </c>
      <c r="D794">
        <f>_xlfn.XLOOKUP(CleanTable6[[#This Row],[Age]],$D$4:$D$7,$C$4:$C$7,,-1)</f>
        <v>1</v>
      </c>
      <c r="E794" s="3">
        <v>21.835246146216342</v>
      </c>
      <c r="F794" s="66">
        <f>_xlfn.XLOOKUP(CleanTable6[[#This Row],[BMI]],$F$4:$F$7,$C$4:$C$7,,-1)</f>
        <v>0</v>
      </c>
      <c r="G794" t="s">
        <v>6</v>
      </c>
      <c r="H794" s="2">
        <v>3756.63</v>
      </c>
      <c r="I794">
        <v>0</v>
      </c>
      <c r="J794" t="s">
        <v>5</v>
      </c>
      <c r="K794" s="1"/>
    </row>
    <row r="795" spans="1:11" x14ac:dyDescent="0.2">
      <c r="A795">
        <v>10790</v>
      </c>
      <c r="B795" t="s">
        <v>2</v>
      </c>
      <c r="C795">
        <v>23</v>
      </c>
      <c r="D795">
        <f>_xlfn.XLOOKUP(CleanTable6[[#This Row],[Age]],$D$4:$D$7,$C$4:$C$7,,-1)</f>
        <v>0</v>
      </c>
      <c r="E795" s="3">
        <v>40.533390199035608</v>
      </c>
      <c r="F795" s="66">
        <f>_xlfn.XLOOKUP(CleanTable6[[#This Row],[BMI]],$F$4:$F$7,$C$4:$C$7,,-1)</f>
        <v>3</v>
      </c>
      <c r="G795" t="s">
        <v>7</v>
      </c>
      <c r="H795" s="2">
        <v>21595.39</v>
      </c>
      <c r="I795">
        <v>0</v>
      </c>
      <c r="J795" t="s">
        <v>5</v>
      </c>
      <c r="K795" s="1"/>
    </row>
    <row r="796" spans="1:11" x14ac:dyDescent="0.2">
      <c r="A796">
        <v>10791</v>
      </c>
      <c r="B796" t="s">
        <v>0</v>
      </c>
      <c r="C796">
        <v>19</v>
      </c>
      <c r="D796">
        <f>_xlfn.XLOOKUP(CleanTable6[[#This Row],[Age]],$D$4:$D$7,$C$4:$C$7,,-1)</f>
        <v>0</v>
      </c>
      <c r="E796" s="3">
        <v>21.121475030289169</v>
      </c>
      <c r="F796" s="66">
        <f>_xlfn.XLOOKUP(CleanTable6[[#This Row],[BMI]],$F$4:$F$7,$C$4:$C$7,,-1)</f>
        <v>0</v>
      </c>
      <c r="G796" t="s">
        <v>6</v>
      </c>
      <c r="H796" s="2">
        <v>1744.47</v>
      </c>
      <c r="I796">
        <v>0</v>
      </c>
      <c r="J796" t="s">
        <v>5</v>
      </c>
      <c r="K796" s="1"/>
    </row>
    <row r="797" spans="1:11" x14ac:dyDescent="0.2">
      <c r="A797">
        <v>10792</v>
      </c>
      <c r="B797" t="s">
        <v>1</v>
      </c>
      <c r="C797">
        <v>44</v>
      </c>
      <c r="D797">
        <f>_xlfn.XLOOKUP(CleanTable6[[#This Row],[Age]],$D$4:$D$7,$C$4:$C$7,,-1)</f>
        <v>2</v>
      </c>
      <c r="E797" s="3">
        <v>28.960836662841373</v>
      </c>
      <c r="F797" s="66">
        <f>_xlfn.XLOOKUP(CleanTable6[[#This Row],[BMI]],$F$4:$F$7,$C$4:$C$7,,-1)</f>
        <v>1</v>
      </c>
      <c r="G797" t="s">
        <v>7</v>
      </c>
      <c r="H797" s="2">
        <v>7152.68</v>
      </c>
      <c r="I797">
        <v>1</v>
      </c>
      <c r="J797" t="s">
        <v>5</v>
      </c>
      <c r="K797" s="1"/>
    </row>
    <row r="798" spans="1:11" x14ac:dyDescent="0.2">
      <c r="A798">
        <v>10793</v>
      </c>
      <c r="B798" t="s">
        <v>0</v>
      </c>
      <c r="C798">
        <v>20</v>
      </c>
      <c r="D798">
        <f>_xlfn.XLOOKUP(CleanTable6[[#This Row],[Age]],$D$4:$D$7,$C$4:$C$7,,-1)</f>
        <v>0</v>
      </c>
      <c r="E798" s="3">
        <v>37.791108827359729</v>
      </c>
      <c r="F798" s="66">
        <f>_xlfn.XLOOKUP(CleanTable6[[#This Row],[BMI]],$F$4:$F$7,$C$4:$C$7,,-1)</f>
        <v>3</v>
      </c>
      <c r="G798" t="s">
        <v>7</v>
      </c>
      <c r="H798" s="2">
        <v>38344.57</v>
      </c>
      <c r="I798">
        <v>2</v>
      </c>
      <c r="J798" t="s">
        <v>4</v>
      </c>
      <c r="K798" s="1"/>
    </row>
    <row r="799" spans="1:11" x14ac:dyDescent="0.2">
      <c r="A799">
        <v>10794</v>
      </c>
      <c r="B799" t="s">
        <v>0</v>
      </c>
      <c r="C799">
        <v>48</v>
      </c>
      <c r="D799">
        <f>_xlfn.XLOOKUP(CleanTable6[[#This Row],[Age]],$D$4:$D$7,$C$4:$C$7,,-1)</f>
        <v>2</v>
      </c>
      <c r="E799" s="3">
        <v>24.980891929951312</v>
      </c>
      <c r="F799" s="66">
        <f>_xlfn.XLOOKUP(CleanTable6[[#This Row],[BMI]],$F$4:$F$7,$C$4:$C$7,,-1)</f>
        <v>0</v>
      </c>
      <c r="G799" t="s">
        <v>7</v>
      </c>
      <c r="H799" s="2">
        <v>8968.33</v>
      </c>
      <c r="I799">
        <v>2</v>
      </c>
      <c r="J799" t="s">
        <v>5</v>
      </c>
      <c r="K799" s="1"/>
    </row>
    <row r="800" spans="1:11" x14ac:dyDescent="0.2">
      <c r="A800">
        <v>10795</v>
      </c>
      <c r="B800" t="s">
        <v>1</v>
      </c>
      <c r="C800">
        <v>41</v>
      </c>
      <c r="D800">
        <f>_xlfn.XLOOKUP(CleanTable6[[#This Row],[Age]],$D$4:$D$7,$C$4:$C$7,,-1)</f>
        <v>2</v>
      </c>
      <c r="E800" s="3">
        <v>33.337874761013509</v>
      </c>
      <c r="F800" s="66">
        <f>_xlfn.XLOOKUP(CleanTable6[[#This Row],[BMI]],$F$4:$F$7,$C$4:$C$7,,-1)</f>
        <v>2</v>
      </c>
      <c r="G800" t="s">
        <v>7</v>
      </c>
      <c r="H800" s="2">
        <v>5709.17</v>
      </c>
      <c r="I800">
        <v>0</v>
      </c>
      <c r="J800" t="s">
        <v>5</v>
      </c>
      <c r="K800" s="1"/>
    </row>
    <row r="801" spans="1:11" x14ac:dyDescent="0.2">
      <c r="A801">
        <v>10796</v>
      </c>
      <c r="B801" t="s">
        <v>3</v>
      </c>
      <c r="C801">
        <v>38</v>
      </c>
      <c r="D801">
        <f>_xlfn.XLOOKUP(CleanTable6[[#This Row],[Age]],$D$4:$D$7,$C$4:$C$7,,-1)</f>
        <v>1</v>
      </c>
      <c r="E801" s="3">
        <v>22.13515591392207</v>
      </c>
      <c r="F801" s="66">
        <f>_xlfn.XLOOKUP(CleanTable6[[#This Row],[BMI]],$F$4:$F$7,$C$4:$C$7,,-1)</f>
        <v>0</v>
      </c>
      <c r="G801" t="s">
        <v>6</v>
      </c>
      <c r="H801" s="2">
        <v>7133.91</v>
      </c>
      <c r="I801">
        <v>2</v>
      </c>
      <c r="J801" t="s">
        <v>5</v>
      </c>
      <c r="K801" s="1"/>
    </row>
    <row r="802" spans="1:11" x14ac:dyDescent="0.2">
      <c r="A802">
        <v>10797</v>
      </c>
      <c r="B802" t="s">
        <v>1</v>
      </c>
      <c r="C802">
        <v>25</v>
      </c>
      <c r="D802">
        <f>_xlfn.XLOOKUP(CleanTable6[[#This Row],[Age]],$D$4:$D$7,$C$4:$C$7,,-1)</f>
        <v>0</v>
      </c>
      <c r="E802" s="3">
        <v>22.410742693700925</v>
      </c>
      <c r="F802" s="66">
        <f>_xlfn.XLOOKUP(CleanTable6[[#This Row],[BMI]],$F$4:$F$7,$C$4:$C$7,,-1)</f>
        <v>0</v>
      </c>
      <c r="G802" t="s">
        <v>6</v>
      </c>
      <c r="H802" s="2">
        <v>3227.13</v>
      </c>
      <c r="I802">
        <v>1</v>
      </c>
      <c r="J802" t="s">
        <v>5</v>
      </c>
      <c r="K802" s="1"/>
    </row>
    <row r="803" spans="1:11" x14ac:dyDescent="0.2">
      <c r="A803">
        <v>10798</v>
      </c>
      <c r="B803" t="s">
        <v>0</v>
      </c>
      <c r="C803">
        <v>39</v>
      </c>
      <c r="D803">
        <f>_xlfn.XLOOKUP(CleanTable6[[#This Row],[Age]],$D$4:$D$7,$C$4:$C$7,,-1)</f>
        <v>2</v>
      </c>
      <c r="E803" s="3">
        <v>39.488044259972924</v>
      </c>
      <c r="F803" s="66">
        <f>_xlfn.XLOOKUP(CleanTable6[[#This Row],[BMI]],$F$4:$F$7,$C$4:$C$7,,-1)</f>
        <v>3</v>
      </c>
      <c r="G803" t="s">
        <v>7</v>
      </c>
      <c r="H803" s="2">
        <v>7512.27</v>
      </c>
      <c r="I803">
        <v>4</v>
      </c>
      <c r="J803" t="s">
        <v>5</v>
      </c>
      <c r="K803" s="1"/>
    </row>
    <row r="804" spans="1:11" x14ac:dyDescent="0.2">
      <c r="A804">
        <v>10799</v>
      </c>
      <c r="B804" t="s">
        <v>3</v>
      </c>
      <c r="C804">
        <v>43</v>
      </c>
      <c r="D804">
        <f>_xlfn.XLOOKUP(CleanTable6[[#This Row],[Age]],$D$4:$D$7,$C$4:$C$7,,-1)</f>
        <v>2</v>
      </c>
      <c r="E804" s="3">
        <v>29.337081034667815</v>
      </c>
      <c r="F804" s="66">
        <f>_xlfn.XLOOKUP(CleanTable6[[#This Row],[BMI]],$F$4:$F$7,$C$4:$C$7,,-1)</f>
        <v>1</v>
      </c>
      <c r="G804" t="s">
        <v>6</v>
      </c>
      <c r="H804" s="2">
        <v>7325.05</v>
      </c>
      <c r="I804">
        <v>0</v>
      </c>
      <c r="J804" t="s">
        <v>5</v>
      </c>
      <c r="K804" s="1"/>
    </row>
    <row r="805" spans="1:11" x14ac:dyDescent="0.2">
      <c r="A805">
        <v>10800</v>
      </c>
      <c r="B805" t="s">
        <v>0</v>
      </c>
      <c r="C805">
        <v>61</v>
      </c>
      <c r="D805">
        <f>_xlfn.XLOOKUP(CleanTable6[[#This Row],[Age]],$D$4:$D$7,$C$4:$C$7,,-1)</f>
        <v>3</v>
      </c>
      <c r="E805" s="3">
        <v>38.049872316356662</v>
      </c>
      <c r="F805" s="66">
        <f>_xlfn.XLOOKUP(CleanTable6[[#This Row],[BMI]],$F$4:$F$7,$C$4:$C$7,,-1)</f>
        <v>3</v>
      </c>
      <c r="G805" t="s">
        <v>7</v>
      </c>
      <c r="H805" s="2">
        <v>27941.289999999997</v>
      </c>
      <c r="I805">
        <v>3</v>
      </c>
      <c r="J805" t="s">
        <v>5</v>
      </c>
      <c r="K805" s="1"/>
    </row>
    <row r="806" spans="1:11" x14ac:dyDescent="0.2">
      <c r="A806">
        <v>10801</v>
      </c>
      <c r="B806" t="s">
        <v>0</v>
      </c>
      <c r="C806">
        <v>19</v>
      </c>
      <c r="D806">
        <f>_xlfn.XLOOKUP(CleanTable6[[#This Row],[Age]],$D$4:$D$7,$C$4:$C$7,,-1)</f>
        <v>0</v>
      </c>
      <c r="E806" s="3">
        <v>33.737105983305938</v>
      </c>
      <c r="F806" s="66">
        <f>_xlfn.XLOOKUP(CleanTable6[[#This Row],[BMI]],$F$4:$F$7,$C$4:$C$7,,-1)</f>
        <v>2</v>
      </c>
      <c r="G806" t="s">
        <v>7</v>
      </c>
      <c r="H806" s="2">
        <v>1253.94</v>
      </c>
      <c r="I806">
        <v>0</v>
      </c>
      <c r="J806" t="s">
        <v>5</v>
      </c>
      <c r="K806" s="1"/>
    </row>
    <row r="807" spans="1:11" x14ac:dyDescent="0.2">
      <c r="A807">
        <v>10802</v>
      </c>
      <c r="B807" t="s">
        <v>0</v>
      </c>
      <c r="C807">
        <v>62</v>
      </c>
      <c r="D807">
        <f>_xlfn.XLOOKUP(CleanTable6[[#This Row],[Age]],$D$4:$D$7,$C$4:$C$7,,-1)</f>
        <v>3</v>
      </c>
      <c r="E807" s="3">
        <v>45.418844754918176</v>
      </c>
      <c r="F807" s="66">
        <f>_xlfn.XLOOKUP(CleanTable6[[#This Row],[BMI]],$F$4:$F$7,$C$4:$C$7,,-1)</f>
        <v>3</v>
      </c>
      <c r="G807" t="s">
        <v>6</v>
      </c>
      <c r="H807" s="2">
        <v>13470.86</v>
      </c>
      <c r="I807">
        <v>0</v>
      </c>
      <c r="J807" t="s">
        <v>5</v>
      </c>
      <c r="K807" s="1"/>
    </row>
    <row r="808" spans="1:11" x14ac:dyDescent="0.2">
      <c r="A808">
        <v>10803</v>
      </c>
      <c r="B808" t="s">
        <v>0</v>
      </c>
      <c r="C808">
        <v>20</v>
      </c>
      <c r="D808">
        <f>_xlfn.XLOOKUP(CleanTable6[[#This Row],[Age]],$D$4:$D$7,$C$4:$C$7,,-1)</f>
        <v>0</v>
      </c>
      <c r="E808" s="3">
        <v>33.311214631574551</v>
      </c>
      <c r="F808" s="66">
        <f>_xlfn.XLOOKUP(CleanTable6[[#This Row],[BMI]],$F$4:$F$7,$C$4:$C$7,,-1)</f>
        <v>2</v>
      </c>
      <c r="G808" t="s">
        <v>7</v>
      </c>
      <c r="H808" s="2">
        <v>1980.07</v>
      </c>
      <c r="I808">
        <v>1</v>
      </c>
      <c r="J808" t="s">
        <v>5</v>
      </c>
      <c r="K808" s="1"/>
    </row>
    <row r="809" spans="1:11" x14ac:dyDescent="0.2">
      <c r="A809">
        <v>10804</v>
      </c>
      <c r="B809" t="s">
        <v>1</v>
      </c>
      <c r="C809">
        <v>59</v>
      </c>
      <c r="D809">
        <f>_xlfn.XLOOKUP(CleanTable6[[#This Row],[Age]],$D$4:$D$7,$C$4:$C$7,,-1)</f>
        <v>3</v>
      </c>
      <c r="E809" s="3">
        <v>38.051201169879661</v>
      </c>
      <c r="F809" s="66">
        <f>_xlfn.XLOOKUP(CleanTable6[[#This Row],[BMI]],$F$4:$F$7,$C$4:$C$7,,-1)</f>
        <v>3</v>
      </c>
      <c r="G809" t="s">
        <v>7</v>
      </c>
      <c r="H809" s="2">
        <v>12928.800000000001</v>
      </c>
      <c r="I809">
        <v>2</v>
      </c>
      <c r="J809" t="s">
        <v>5</v>
      </c>
      <c r="K809" s="1"/>
    </row>
    <row r="810" spans="1:11" x14ac:dyDescent="0.2">
      <c r="A810">
        <v>10805</v>
      </c>
      <c r="B810" t="s">
        <v>3</v>
      </c>
      <c r="C810">
        <v>36</v>
      </c>
      <c r="D810">
        <f>_xlfn.XLOOKUP(CleanTable6[[#This Row],[Age]],$D$4:$D$7,$C$4:$C$7,,-1)</f>
        <v>1</v>
      </c>
      <c r="E810" s="3">
        <v>34.535473033174213</v>
      </c>
      <c r="F810" s="66">
        <f>_xlfn.XLOOKUP(CleanTable6[[#This Row],[BMI]],$F$4:$F$7,$C$4:$C$7,,-1)</f>
        <v>2</v>
      </c>
      <c r="G810" t="s">
        <v>6</v>
      </c>
      <c r="H810" s="2">
        <v>5469.01</v>
      </c>
      <c r="I810">
        <v>0</v>
      </c>
      <c r="J810" t="s">
        <v>5</v>
      </c>
      <c r="K810" s="1"/>
    </row>
    <row r="811" spans="1:11" x14ac:dyDescent="0.2">
      <c r="A811">
        <v>10806</v>
      </c>
      <c r="B811" t="s">
        <v>3</v>
      </c>
      <c r="C811">
        <v>46</v>
      </c>
      <c r="D811">
        <f>_xlfn.XLOOKUP(CleanTable6[[#This Row],[Age]],$D$4:$D$7,$C$4:$C$7,,-1)</f>
        <v>2</v>
      </c>
      <c r="E811" s="3">
        <v>30.200796562737327</v>
      </c>
      <c r="F811" s="66">
        <f>_xlfn.XLOOKUP(CleanTable6[[#This Row],[BMI]],$F$4:$F$7,$C$4:$C$7,,-1)</f>
        <v>1</v>
      </c>
      <c r="G811" t="s">
        <v>6</v>
      </c>
      <c r="H811" s="2">
        <v>8823.99</v>
      </c>
      <c r="I811">
        <v>1</v>
      </c>
      <c r="J811" t="s">
        <v>5</v>
      </c>
      <c r="K811" s="1"/>
    </row>
    <row r="812" spans="1:11" x14ac:dyDescent="0.2">
      <c r="A812">
        <v>10807</v>
      </c>
      <c r="B812" t="s">
        <v>3</v>
      </c>
      <c r="C812">
        <v>59</v>
      </c>
      <c r="D812">
        <f>_xlfn.XLOOKUP(CleanTable6[[#This Row],[Age]],$D$4:$D$7,$C$4:$C$7,,-1)</f>
        <v>3</v>
      </c>
      <c r="E812" s="3">
        <v>32.290518330312111</v>
      </c>
      <c r="F812" s="66">
        <f>_xlfn.XLOOKUP(CleanTable6[[#This Row],[BMI]],$F$4:$F$7,$C$4:$C$7,,-1)</f>
        <v>2</v>
      </c>
      <c r="G812" t="s">
        <v>6</v>
      </c>
      <c r="H812" s="2">
        <v>12815.45</v>
      </c>
      <c r="I812">
        <v>0</v>
      </c>
      <c r="J812" t="s">
        <v>5</v>
      </c>
      <c r="K812" s="1"/>
    </row>
    <row r="813" spans="1:11" x14ac:dyDescent="0.2">
      <c r="A813">
        <v>10808</v>
      </c>
      <c r="B813" t="s">
        <v>2</v>
      </c>
      <c r="C813">
        <v>33</v>
      </c>
      <c r="D813">
        <f>_xlfn.XLOOKUP(CleanTable6[[#This Row],[Age]],$D$4:$D$7,$C$4:$C$7,,-1)</f>
        <v>1</v>
      </c>
      <c r="E813" s="3">
        <v>21.559840053850774</v>
      </c>
      <c r="F813" s="66">
        <f>_xlfn.XLOOKUP(CleanTable6[[#This Row],[BMI]],$F$4:$F$7,$C$4:$C$7,,-1)</f>
        <v>0</v>
      </c>
      <c r="G813" t="s">
        <v>6</v>
      </c>
      <c r="H813" s="2">
        <v>55135.41</v>
      </c>
      <c r="I813">
        <v>0</v>
      </c>
      <c r="J813" t="s">
        <v>4</v>
      </c>
      <c r="K813" s="1"/>
    </row>
    <row r="814" spans="1:11" x14ac:dyDescent="0.2">
      <c r="A814">
        <v>10809</v>
      </c>
      <c r="B814" t="s">
        <v>3</v>
      </c>
      <c r="C814">
        <v>21</v>
      </c>
      <c r="D814">
        <f>_xlfn.XLOOKUP(CleanTable6[[#This Row],[Age]],$D$4:$D$7,$C$4:$C$7,,-1)</f>
        <v>0</v>
      </c>
      <c r="E814" s="3">
        <v>22.117200289077619</v>
      </c>
      <c r="F814" s="66">
        <f>_xlfn.XLOOKUP(CleanTable6[[#This Row],[BMI]],$F$4:$F$7,$C$4:$C$7,,-1)</f>
        <v>0</v>
      </c>
      <c r="G814" t="s">
        <v>7</v>
      </c>
      <c r="H814" s="2">
        <v>3861.21</v>
      </c>
      <c r="I814">
        <v>3</v>
      </c>
      <c r="J814" t="s">
        <v>5</v>
      </c>
      <c r="K814" s="1"/>
    </row>
    <row r="815" spans="1:11" x14ac:dyDescent="0.2">
      <c r="A815">
        <v>10810</v>
      </c>
      <c r="B815" t="s">
        <v>3</v>
      </c>
      <c r="C815">
        <v>25</v>
      </c>
      <c r="D815">
        <f>_xlfn.XLOOKUP(CleanTable6[[#This Row],[Age]],$D$4:$D$7,$C$4:$C$7,,-1)</f>
        <v>0</v>
      </c>
      <c r="E815" s="3">
        <v>31.145350300243958</v>
      </c>
      <c r="F815" s="66">
        <f>_xlfn.XLOOKUP(CleanTable6[[#This Row],[BMI]],$F$4:$F$7,$C$4:$C$7,,-1)</f>
        <v>2</v>
      </c>
      <c r="G815" t="s">
        <v>7</v>
      </c>
      <c r="H815" s="2">
        <v>3309.8</v>
      </c>
      <c r="I815">
        <v>1</v>
      </c>
      <c r="J815" t="s">
        <v>5</v>
      </c>
      <c r="K815" s="1"/>
    </row>
    <row r="816" spans="1:11" x14ac:dyDescent="0.2">
      <c r="A816">
        <v>10811</v>
      </c>
      <c r="B816" t="s">
        <v>2</v>
      </c>
      <c r="C816">
        <v>41</v>
      </c>
      <c r="D816">
        <f>_xlfn.XLOOKUP(CleanTable6[[#This Row],[Age]],$D$4:$D$7,$C$4:$C$7,,-1)</f>
        <v>2</v>
      </c>
      <c r="E816" s="3">
        <v>38.060973628767414</v>
      </c>
      <c r="F816" s="66">
        <f>_xlfn.XLOOKUP(CleanTable6[[#This Row],[BMI]],$F$4:$F$7,$C$4:$C$7,,-1)</f>
        <v>3</v>
      </c>
      <c r="G816" t="s">
        <v>7</v>
      </c>
      <c r="H816" s="2">
        <v>6664.6900000000005</v>
      </c>
      <c r="I816">
        <v>1</v>
      </c>
      <c r="J816" t="s">
        <v>5</v>
      </c>
      <c r="K816" s="1"/>
    </row>
    <row r="817" spans="1:11" x14ac:dyDescent="0.2">
      <c r="A817">
        <v>10812</v>
      </c>
      <c r="B817" t="s">
        <v>0</v>
      </c>
      <c r="C817">
        <v>34</v>
      </c>
      <c r="D817">
        <f>_xlfn.XLOOKUP(CleanTable6[[#This Row],[Age]],$D$4:$D$7,$C$4:$C$7,,-1)</f>
        <v>1</v>
      </c>
      <c r="E817" s="3">
        <v>42.123857395418071</v>
      </c>
      <c r="F817" s="66">
        <f>_xlfn.XLOOKUP(CleanTable6[[#This Row],[BMI]],$F$4:$F$7,$C$4:$C$7,,-1)</f>
        <v>3</v>
      </c>
      <c r="G817" t="s">
        <v>6</v>
      </c>
      <c r="H817" s="2">
        <v>6196.45</v>
      </c>
      <c r="I817">
        <v>3</v>
      </c>
      <c r="J817" t="s">
        <v>5</v>
      </c>
      <c r="K817" s="1"/>
    </row>
    <row r="818" spans="1:11" x14ac:dyDescent="0.2">
      <c r="A818">
        <v>10813</v>
      </c>
      <c r="B818" t="s">
        <v>2</v>
      </c>
      <c r="C818">
        <v>19</v>
      </c>
      <c r="D818">
        <f>_xlfn.XLOOKUP(CleanTable6[[#This Row],[Age]],$D$4:$D$7,$C$4:$C$7,,-1)</f>
        <v>0</v>
      </c>
      <c r="E818" s="3">
        <v>24.531656550519031</v>
      </c>
      <c r="F818" s="66">
        <f>_xlfn.XLOOKUP(CleanTable6[[#This Row],[BMI]],$F$4:$F$7,$C$4:$C$7,,-1)</f>
        <v>0</v>
      </c>
      <c r="G818" t="s">
        <v>7</v>
      </c>
      <c r="H818" s="2">
        <v>1627.29</v>
      </c>
      <c r="I818">
        <v>0</v>
      </c>
      <c r="J818" t="s">
        <v>5</v>
      </c>
      <c r="K818" s="1"/>
    </row>
    <row r="819" spans="1:11" x14ac:dyDescent="0.2">
      <c r="A819">
        <v>10814</v>
      </c>
      <c r="B819" t="s">
        <v>0</v>
      </c>
      <c r="C819">
        <v>19</v>
      </c>
      <c r="D819">
        <f>_xlfn.XLOOKUP(CleanTable6[[#This Row],[Age]],$D$4:$D$7,$C$4:$C$7,,-1)</f>
        <v>0</v>
      </c>
      <c r="E819" s="3">
        <v>42.101074895730392</v>
      </c>
      <c r="F819" s="66">
        <f>_xlfn.XLOOKUP(CleanTable6[[#This Row],[BMI]],$F$4:$F$7,$C$4:$C$7,,-1)</f>
        <v>3</v>
      </c>
      <c r="G819" t="s">
        <v>7</v>
      </c>
      <c r="H819" s="2">
        <v>16297.85</v>
      </c>
      <c r="I819">
        <v>0</v>
      </c>
      <c r="J819" t="s">
        <v>4</v>
      </c>
      <c r="K819" s="1"/>
    </row>
    <row r="820" spans="1:11" x14ac:dyDescent="0.2">
      <c r="A820">
        <v>10815</v>
      </c>
      <c r="B820" t="s">
        <v>0</v>
      </c>
      <c r="C820">
        <v>24</v>
      </c>
      <c r="D820">
        <f>_xlfn.XLOOKUP(CleanTable6[[#This Row],[Age]],$D$4:$D$7,$C$4:$C$7,,-1)</f>
        <v>0</v>
      </c>
      <c r="E820" s="3">
        <v>31.735840315705563</v>
      </c>
      <c r="F820" s="66">
        <f>_xlfn.XLOOKUP(CleanTable6[[#This Row],[BMI]],$F$4:$F$7,$C$4:$C$7,,-1)</f>
        <v>2</v>
      </c>
      <c r="G820" t="s">
        <v>6</v>
      </c>
      <c r="H820" s="2">
        <v>18955.23</v>
      </c>
      <c r="I820">
        <v>0</v>
      </c>
      <c r="J820" t="s">
        <v>5</v>
      </c>
      <c r="K820" s="1"/>
    </row>
    <row r="821" spans="1:11" x14ac:dyDescent="0.2">
      <c r="A821">
        <v>10816</v>
      </c>
      <c r="B821" t="s">
        <v>3</v>
      </c>
      <c r="C821">
        <v>18</v>
      </c>
      <c r="D821">
        <f>_xlfn.XLOOKUP(CleanTable6[[#This Row],[Age]],$D$4:$D$7,$C$4:$C$7,,-1)</f>
        <v>0</v>
      </c>
      <c r="E821" s="3">
        <v>33.925552771324824</v>
      </c>
      <c r="F821" s="66">
        <f>_xlfn.XLOOKUP(CleanTable6[[#This Row],[BMI]],$F$4:$F$7,$C$4:$C$7,,-1)</f>
        <v>2</v>
      </c>
      <c r="G821" t="s">
        <v>7</v>
      </c>
      <c r="H821" s="2">
        <v>12890.06</v>
      </c>
      <c r="I821">
        <v>0</v>
      </c>
      <c r="J821" t="s">
        <v>5</v>
      </c>
      <c r="K821" s="1"/>
    </row>
    <row r="822" spans="1:11" x14ac:dyDescent="0.2">
      <c r="A822">
        <v>10817</v>
      </c>
      <c r="B822" t="s">
        <v>2</v>
      </c>
      <c r="C822">
        <v>29</v>
      </c>
      <c r="D822">
        <f>_xlfn.XLOOKUP(CleanTable6[[#This Row],[Age]],$D$4:$D$7,$C$4:$C$7,,-1)</f>
        <v>1</v>
      </c>
      <c r="E822" s="3">
        <v>25.795295912235133</v>
      </c>
      <c r="F822" s="66">
        <f>_xlfn.XLOOKUP(CleanTable6[[#This Row],[BMI]],$F$4:$F$7,$C$4:$C$7,,-1)</f>
        <v>0</v>
      </c>
      <c r="G822" t="s">
        <v>7</v>
      </c>
      <c r="H822" s="2">
        <v>4433.3900000000003</v>
      </c>
      <c r="I822">
        <v>2</v>
      </c>
      <c r="J822" t="s">
        <v>5</v>
      </c>
      <c r="K822" s="1"/>
    </row>
    <row r="823" spans="1:11" x14ac:dyDescent="0.2">
      <c r="A823">
        <v>10818</v>
      </c>
      <c r="B823" t="s">
        <v>1</v>
      </c>
      <c r="C823">
        <v>48</v>
      </c>
      <c r="D823">
        <f>_xlfn.XLOOKUP(CleanTable6[[#This Row],[Age]],$D$4:$D$7,$C$4:$C$7,,-1)</f>
        <v>2</v>
      </c>
      <c r="E823" s="3">
        <v>30.689246148185457</v>
      </c>
      <c r="F823" s="66">
        <f>_xlfn.XLOOKUP(CleanTable6[[#This Row],[BMI]],$F$4:$F$7,$C$4:$C$7,,-1)</f>
        <v>2</v>
      </c>
      <c r="G823" t="s">
        <v>7</v>
      </c>
      <c r="H823" s="2">
        <v>21223.679999999997</v>
      </c>
      <c r="I823">
        <v>0</v>
      </c>
      <c r="J823" t="s">
        <v>4</v>
      </c>
      <c r="K823" s="1"/>
    </row>
    <row r="824" spans="1:11" x14ac:dyDescent="0.2">
      <c r="A824">
        <v>10819</v>
      </c>
      <c r="B824" t="s">
        <v>1</v>
      </c>
      <c r="C824">
        <v>40</v>
      </c>
      <c r="D824">
        <f>_xlfn.XLOOKUP(CleanTable6[[#This Row],[Age]],$D$4:$D$7,$C$4:$C$7,,-1)</f>
        <v>2</v>
      </c>
      <c r="E824" s="3">
        <v>26.112841998818489</v>
      </c>
      <c r="F824" s="66">
        <f>_xlfn.XLOOKUP(CleanTable6[[#This Row],[BMI]],$F$4:$F$7,$C$4:$C$7,,-1)</f>
        <v>0</v>
      </c>
      <c r="G824" t="s">
        <v>6</v>
      </c>
      <c r="H824" s="2">
        <v>5920.1100000000006</v>
      </c>
      <c r="I824">
        <v>0</v>
      </c>
      <c r="J824" t="s">
        <v>5</v>
      </c>
      <c r="K824" s="1"/>
    </row>
    <row r="825" spans="1:11" x14ac:dyDescent="0.2">
      <c r="A825">
        <v>10820</v>
      </c>
      <c r="B825" t="s">
        <v>0</v>
      </c>
      <c r="C825">
        <v>50</v>
      </c>
      <c r="D825">
        <f>_xlfn.XLOOKUP(CleanTable6[[#This Row],[Age]],$D$4:$D$7,$C$4:$C$7,,-1)</f>
        <v>2</v>
      </c>
      <c r="E825" s="3">
        <v>34.075872425349495</v>
      </c>
      <c r="F825" s="66">
        <f>_xlfn.XLOOKUP(CleanTable6[[#This Row],[BMI]],$F$4:$F$7,$C$4:$C$7,,-1)</f>
        <v>2</v>
      </c>
      <c r="G825" t="s">
        <v>6</v>
      </c>
      <c r="H825" s="2">
        <v>11299.35</v>
      </c>
      <c r="I825">
        <v>4</v>
      </c>
      <c r="J825" t="s">
        <v>5</v>
      </c>
      <c r="K825" s="1"/>
    </row>
    <row r="826" spans="1:11" x14ac:dyDescent="0.2">
      <c r="A826">
        <v>10821</v>
      </c>
      <c r="B826" t="s">
        <v>2</v>
      </c>
      <c r="C826">
        <v>52</v>
      </c>
      <c r="D826">
        <f>_xlfn.XLOOKUP(CleanTable6[[#This Row],[Age]],$D$4:$D$7,$C$4:$C$7,,-1)</f>
        <v>3</v>
      </c>
      <c r="E826" s="3">
        <v>32.896099119937411</v>
      </c>
      <c r="F826" s="66">
        <f>_xlfn.XLOOKUP(CleanTable6[[#This Row],[BMI]],$F$4:$F$7,$C$4:$C$7,,-1)</f>
        <v>2</v>
      </c>
      <c r="G826" t="s">
        <v>7</v>
      </c>
      <c r="H826" s="2">
        <v>26467.1</v>
      </c>
      <c r="I826">
        <v>2</v>
      </c>
      <c r="J826" t="s">
        <v>5</v>
      </c>
      <c r="K826" s="1"/>
    </row>
    <row r="827" spans="1:11" x14ac:dyDescent="0.2">
      <c r="A827">
        <v>10822</v>
      </c>
      <c r="B827" t="s">
        <v>2</v>
      </c>
      <c r="C827">
        <v>20</v>
      </c>
      <c r="D827">
        <f>_xlfn.XLOOKUP(CleanTable6[[#This Row],[Age]],$D$4:$D$7,$C$4:$C$7,,-1)</f>
        <v>0</v>
      </c>
      <c r="E827" s="3">
        <v>25.786678880780606</v>
      </c>
      <c r="F827" s="66">
        <f>_xlfn.XLOOKUP(CleanTable6[[#This Row],[BMI]],$F$4:$F$7,$C$4:$C$7,,-1)</f>
        <v>0</v>
      </c>
      <c r="G827" t="s">
        <v>6</v>
      </c>
      <c r="H827" s="2">
        <v>2261.5700000000002</v>
      </c>
      <c r="I827">
        <v>0</v>
      </c>
      <c r="J827" t="s">
        <v>5</v>
      </c>
      <c r="K827" s="1"/>
    </row>
    <row r="828" spans="1:11" x14ac:dyDescent="0.2">
      <c r="A828">
        <v>10823</v>
      </c>
      <c r="B828" t="s">
        <v>1</v>
      </c>
      <c r="C828">
        <v>46</v>
      </c>
      <c r="D828">
        <f>_xlfn.XLOOKUP(CleanTable6[[#This Row],[Age]],$D$4:$D$7,$C$4:$C$7,,-1)</f>
        <v>2</v>
      </c>
      <c r="E828" s="3">
        <v>29.636412598428414</v>
      </c>
      <c r="F828" s="66">
        <f>_xlfn.XLOOKUP(CleanTable6[[#This Row],[BMI]],$F$4:$F$7,$C$4:$C$7,,-1)</f>
        <v>1</v>
      </c>
      <c r="G828" t="s">
        <v>7</v>
      </c>
      <c r="H828" s="2">
        <v>8347.17</v>
      </c>
      <c r="I828">
        <v>2</v>
      </c>
      <c r="J828" t="s">
        <v>5</v>
      </c>
      <c r="K828" s="1"/>
    </row>
    <row r="829" spans="1:11" x14ac:dyDescent="0.2">
      <c r="A829">
        <v>10824</v>
      </c>
      <c r="B829" t="s">
        <v>2</v>
      </c>
      <c r="C829">
        <v>33</v>
      </c>
      <c r="D829">
        <f>_xlfn.XLOOKUP(CleanTable6[[#This Row],[Age]],$D$4:$D$7,$C$4:$C$7,,-1)</f>
        <v>1</v>
      </c>
      <c r="E829" s="3">
        <v>29.263827970692635</v>
      </c>
      <c r="F829" s="66">
        <f>_xlfn.XLOOKUP(CleanTable6[[#This Row],[BMI]],$F$4:$F$7,$C$4:$C$7,,-1)</f>
        <v>1</v>
      </c>
      <c r="G829" t="s">
        <v>7</v>
      </c>
      <c r="H829" s="2">
        <v>5257.51</v>
      </c>
      <c r="I829">
        <v>2</v>
      </c>
      <c r="J829" t="s">
        <v>5</v>
      </c>
      <c r="K829" s="1"/>
    </row>
    <row r="830" spans="1:11" x14ac:dyDescent="0.2">
      <c r="A830">
        <v>10825</v>
      </c>
      <c r="B830" t="s">
        <v>2</v>
      </c>
      <c r="C830">
        <v>38</v>
      </c>
      <c r="D830">
        <f>_xlfn.XLOOKUP(CleanTable6[[#This Row],[Age]],$D$4:$D$7,$C$4:$C$7,,-1)</f>
        <v>1</v>
      </c>
      <c r="E830" s="3">
        <v>39.785548984986768</v>
      </c>
      <c r="F830" s="66">
        <f>_xlfn.XLOOKUP(CleanTable6[[#This Row],[BMI]],$F$4:$F$7,$C$4:$C$7,,-1)</f>
        <v>3</v>
      </c>
      <c r="G830" t="s">
        <v>7</v>
      </c>
      <c r="H830" s="2">
        <v>6457.85</v>
      </c>
      <c r="I830">
        <v>2</v>
      </c>
      <c r="J830" t="s">
        <v>5</v>
      </c>
      <c r="K830" s="1"/>
    </row>
    <row r="831" spans="1:11" x14ac:dyDescent="0.2">
      <c r="A831">
        <v>10826</v>
      </c>
      <c r="B831" t="s">
        <v>2</v>
      </c>
      <c r="C831">
        <v>44</v>
      </c>
      <c r="D831">
        <f>_xlfn.XLOOKUP(CleanTable6[[#This Row],[Age]],$D$4:$D$7,$C$4:$C$7,,-1)</f>
        <v>2</v>
      </c>
      <c r="E831" s="3">
        <v>25.89912018784333</v>
      </c>
      <c r="F831" s="66">
        <f>_xlfn.XLOOKUP(CleanTable6[[#This Row],[BMI]],$F$4:$F$7,$C$4:$C$7,,-1)</f>
        <v>0</v>
      </c>
      <c r="G831" t="s">
        <v>7</v>
      </c>
      <c r="H831" s="2">
        <v>8116.27</v>
      </c>
      <c r="I831">
        <v>2</v>
      </c>
      <c r="J831" t="s">
        <v>5</v>
      </c>
      <c r="K831" s="1"/>
    </row>
    <row r="832" spans="1:11" x14ac:dyDescent="0.2">
      <c r="A832">
        <v>10827</v>
      </c>
      <c r="B832" t="s">
        <v>1</v>
      </c>
      <c r="C832">
        <v>34</v>
      </c>
      <c r="D832">
        <f>_xlfn.XLOOKUP(CleanTable6[[#This Row],[Age]],$D$4:$D$7,$C$4:$C$7,,-1)</f>
        <v>1</v>
      </c>
      <c r="E832" s="3">
        <v>22.704640579756173</v>
      </c>
      <c r="F832" s="66">
        <f>_xlfn.XLOOKUP(CleanTable6[[#This Row],[BMI]],$F$4:$F$7,$C$4:$C$7,,-1)</f>
        <v>0</v>
      </c>
      <c r="G832" t="s">
        <v>7</v>
      </c>
      <c r="H832" s="2">
        <v>3935.1800000000003</v>
      </c>
      <c r="I832">
        <v>0</v>
      </c>
      <c r="J832" t="s">
        <v>5</v>
      </c>
      <c r="K832" s="1"/>
    </row>
    <row r="833" spans="1:11" x14ac:dyDescent="0.2">
      <c r="A833">
        <v>10828</v>
      </c>
      <c r="B833" t="s">
        <v>2</v>
      </c>
      <c r="C833">
        <v>44</v>
      </c>
      <c r="D833">
        <f>_xlfn.XLOOKUP(CleanTable6[[#This Row],[Age]],$D$4:$D$7,$C$4:$C$7,,-1)</f>
        <v>2</v>
      </c>
      <c r="E833" s="3">
        <v>29.903338097315242</v>
      </c>
      <c r="F833" s="66">
        <f>_xlfn.XLOOKUP(CleanTable6[[#This Row],[BMI]],$F$4:$F$7,$C$4:$C$7,,-1)</f>
        <v>1</v>
      </c>
      <c r="G833" t="s">
        <v>7</v>
      </c>
      <c r="H833" s="2">
        <v>7518.0300000000007</v>
      </c>
      <c r="I833">
        <v>1</v>
      </c>
      <c r="J833" t="s">
        <v>5</v>
      </c>
      <c r="K833" s="1"/>
    </row>
    <row r="834" spans="1:11" x14ac:dyDescent="0.2">
      <c r="A834">
        <v>10829</v>
      </c>
      <c r="B834" t="s">
        <v>2</v>
      </c>
      <c r="C834">
        <v>19</v>
      </c>
      <c r="D834">
        <f>_xlfn.XLOOKUP(CleanTable6[[#This Row],[Age]],$D$4:$D$7,$C$4:$C$7,,-1)</f>
        <v>0</v>
      </c>
      <c r="E834" s="3">
        <v>35.180297709961756</v>
      </c>
      <c r="F834" s="66">
        <f>_xlfn.XLOOKUP(CleanTable6[[#This Row],[BMI]],$F$4:$F$7,$C$4:$C$7,,-1)</f>
        <v>3</v>
      </c>
      <c r="G834" t="s">
        <v>7</v>
      </c>
      <c r="H834" s="2">
        <v>16450.899999999998</v>
      </c>
      <c r="I834">
        <v>1</v>
      </c>
      <c r="J834" t="s">
        <v>4</v>
      </c>
      <c r="K834" s="1"/>
    </row>
    <row r="835" spans="1:11" x14ac:dyDescent="0.2">
      <c r="A835">
        <v>10830</v>
      </c>
      <c r="B835" t="s">
        <v>0</v>
      </c>
      <c r="C835">
        <v>48</v>
      </c>
      <c r="D835">
        <f>_xlfn.XLOOKUP(CleanTable6[[#This Row],[Age]],$D$4:$D$7,$C$4:$C$7,,-1)</f>
        <v>2</v>
      </c>
      <c r="E835" s="3">
        <v>34.324009403409093</v>
      </c>
      <c r="F835" s="66">
        <f>_xlfn.XLOOKUP(CleanTable6[[#This Row],[BMI]],$F$4:$F$7,$C$4:$C$7,,-1)</f>
        <v>2</v>
      </c>
      <c r="G835" t="s">
        <v>7</v>
      </c>
      <c r="H835" s="2">
        <v>9563.0300000000007</v>
      </c>
      <c r="I835">
        <v>3</v>
      </c>
      <c r="J835" t="s">
        <v>5</v>
      </c>
      <c r="K835" s="1"/>
    </row>
    <row r="836" spans="1:11" x14ac:dyDescent="0.2">
      <c r="A836">
        <v>10831</v>
      </c>
      <c r="B836" t="s">
        <v>0</v>
      </c>
      <c r="C836">
        <v>19</v>
      </c>
      <c r="D836">
        <f>_xlfn.XLOOKUP(CleanTable6[[#This Row],[Age]],$D$4:$D$7,$C$4:$C$7,,-1)</f>
        <v>0</v>
      </c>
      <c r="E836" s="3">
        <v>32.083066349350069</v>
      </c>
      <c r="F836" s="66">
        <f>_xlfn.XLOOKUP(CleanTable6[[#This Row],[BMI]],$F$4:$F$7,$C$4:$C$7,,-1)</f>
        <v>2</v>
      </c>
      <c r="G836" t="s">
        <v>7</v>
      </c>
      <c r="H836" s="2">
        <v>1252.4100000000001</v>
      </c>
      <c r="I836">
        <v>0</v>
      </c>
      <c r="J836" t="s">
        <v>5</v>
      </c>
      <c r="K836" s="1"/>
    </row>
    <row r="837" spans="1:11" x14ac:dyDescent="0.2">
      <c r="A837">
        <v>10832</v>
      </c>
      <c r="B837" t="s">
        <v>2</v>
      </c>
      <c r="C837">
        <v>58</v>
      </c>
      <c r="D837">
        <f>_xlfn.XLOOKUP(CleanTable6[[#This Row],[Age]],$D$4:$D$7,$C$4:$C$7,,-1)</f>
        <v>3</v>
      </c>
      <c r="E837" s="3">
        <v>32.388918185383829</v>
      </c>
      <c r="F837" s="66">
        <f>_xlfn.XLOOKUP(CleanTable6[[#This Row],[BMI]],$F$4:$F$7,$C$4:$C$7,,-1)</f>
        <v>2</v>
      </c>
      <c r="G837" t="s">
        <v>6</v>
      </c>
      <c r="H837" s="2">
        <v>12235.84</v>
      </c>
      <c r="I837">
        <v>0</v>
      </c>
      <c r="J837" t="s">
        <v>5</v>
      </c>
      <c r="K837" s="1"/>
    </row>
    <row r="838" spans="1:11" x14ac:dyDescent="0.2">
      <c r="A838">
        <v>10833</v>
      </c>
      <c r="B838" t="s">
        <v>3</v>
      </c>
      <c r="C838">
        <v>45</v>
      </c>
      <c r="D838">
        <f>_xlfn.XLOOKUP(CleanTable6[[#This Row],[Age]],$D$4:$D$7,$C$4:$C$7,,-1)</f>
        <v>2</v>
      </c>
      <c r="E838" s="3">
        <v>29.817909017122407</v>
      </c>
      <c r="F838" s="66">
        <f>_xlfn.XLOOKUP(CleanTable6[[#This Row],[BMI]],$F$4:$F$7,$C$4:$C$7,,-1)</f>
        <v>1</v>
      </c>
      <c r="G838" t="s">
        <v>6</v>
      </c>
      <c r="H838" s="2">
        <v>9095.07</v>
      </c>
      <c r="I838">
        <v>2</v>
      </c>
      <c r="J838" t="s">
        <v>5</v>
      </c>
      <c r="K838" s="1"/>
    </row>
    <row r="839" spans="1:11" x14ac:dyDescent="0.2">
      <c r="A839">
        <v>10834</v>
      </c>
      <c r="B839" t="s">
        <v>0</v>
      </c>
      <c r="C839">
        <v>52</v>
      </c>
      <c r="D839">
        <f>_xlfn.XLOOKUP(CleanTable6[[#This Row],[Age]],$D$4:$D$7,$C$4:$C$7,,-1)</f>
        <v>3</v>
      </c>
      <c r="E839" s="3">
        <v>21.500201764574477</v>
      </c>
      <c r="F839" s="66">
        <f>_xlfn.XLOOKUP(CleanTable6[[#This Row],[BMI]],$F$4:$F$7,$C$4:$C$7,,-1)</f>
        <v>0</v>
      </c>
      <c r="G839" t="s">
        <v>6</v>
      </c>
      <c r="H839" s="2">
        <v>11411.69</v>
      </c>
      <c r="I839">
        <v>3</v>
      </c>
      <c r="J839" t="s">
        <v>5</v>
      </c>
      <c r="K839" s="1"/>
    </row>
    <row r="840" spans="1:11" x14ac:dyDescent="0.2">
      <c r="A840">
        <v>10835</v>
      </c>
      <c r="B840" t="s">
        <v>2</v>
      </c>
      <c r="C840">
        <v>51</v>
      </c>
      <c r="D840">
        <f>_xlfn.XLOOKUP(CleanTable6[[#This Row],[Age]],$D$4:$D$7,$C$4:$C$7,,-1)</f>
        <v>3</v>
      </c>
      <c r="E840" s="3">
        <v>32.205793465601964</v>
      </c>
      <c r="F840" s="66">
        <f>_xlfn.XLOOKUP(CleanTable6[[#This Row],[BMI]],$F$4:$F$7,$C$4:$C$7,,-1)</f>
        <v>2</v>
      </c>
      <c r="G840" t="s">
        <v>6</v>
      </c>
      <c r="H840" s="2">
        <v>11436.74</v>
      </c>
      <c r="I840">
        <v>3</v>
      </c>
      <c r="J840" t="s">
        <v>5</v>
      </c>
      <c r="K840" s="1"/>
    </row>
    <row r="841" spans="1:11" x14ac:dyDescent="0.2">
      <c r="A841">
        <v>10836</v>
      </c>
      <c r="B841" t="s">
        <v>0</v>
      </c>
      <c r="C841">
        <v>56</v>
      </c>
      <c r="D841">
        <f>_xlfn.XLOOKUP(CleanTable6[[#This Row],[Age]],$D$4:$D$7,$C$4:$C$7,,-1)</f>
        <v>3</v>
      </c>
      <c r="E841" s="3">
        <v>37.173634670545852</v>
      </c>
      <c r="F841" s="66">
        <f>_xlfn.XLOOKUP(CleanTable6[[#This Row],[BMI]],$F$4:$F$7,$C$4:$C$7,,-1)</f>
        <v>3</v>
      </c>
      <c r="G841" t="s">
        <v>6</v>
      </c>
      <c r="H841" s="2">
        <v>11674.13</v>
      </c>
      <c r="I841">
        <v>1</v>
      </c>
      <c r="J841" t="s">
        <v>5</v>
      </c>
      <c r="K841" s="1"/>
    </row>
    <row r="842" spans="1:11" x14ac:dyDescent="0.2">
      <c r="A842">
        <v>10837</v>
      </c>
      <c r="B842" t="s">
        <v>2</v>
      </c>
      <c r="C842">
        <v>27</v>
      </c>
      <c r="D842">
        <f>_xlfn.XLOOKUP(CleanTable6[[#This Row],[Age]],$D$4:$D$7,$C$4:$C$7,,-1)</f>
        <v>1</v>
      </c>
      <c r="E842" s="3">
        <v>18.479614932827136</v>
      </c>
      <c r="F842" s="66">
        <f>_xlfn.XLOOKUP(CleanTable6[[#This Row],[BMI]],$F$4:$F$7,$C$4:$C$7,,-1)</f>
        <v>0</v>
      </c>
      <c r="G842" t="s">
        <v>6</v>
      </c>
      <c r="H842" s="2">
        <v>18804.759999999998</v>
      </c>
      <c r="I842">
        <v>3</v>
      </c>
      <c r="J842" t="s">
        <v>5</v>
      </c>
      <c r="K842" s="1"/>
    </row>
    <row r="843" spans="1:11" x14ac:dyDescent="0.2">
      <c r="A843">
        <v>10838</v>
      </c>
      <c r="B843" t="s">
        <v>0</v>
      </c>
      <c r="C843">
        <v>36</v>
      </c>
      <c r="D843">
        <f>_xlfn.XLOOKUP(CleanTable6[[#This Row],[Age]],$D$4:$D$7,$C$4:$C$7,,-1)</f>
        <v>1</v>
      </c>
      <c r="E843" s="3">
        <v>37.071583152963498</v>
      </c>
      <c r="F843" s="66">
        <f>_xlfn.XLOOKUP(CleanTable6[[#This Row],[BMI]],$F$4:$F$7,$C$4:$C$7,,-1)</f>
        <v>3</v>
      </c>
      <c r="G843" t="s">
        <v>6</v>
      </c>
      <c r="H843" s="2">
        <v>18608.269999999997</v>
      </c>
      <c r="I843">
        <v>2</v>
      </c>
      <c r="J843" t="s">
        <v>4</v>
      </c>
      <c r="K843" s="1"/>
    </row>
    <row r="844" spans="1:11" x14ac:dyDescent="0.2">
      <c r="A844">
        <v>10839</v>
      </c>
      <c r="B844" t="s">
        <v>1</v>
      </c>
      <c r="C844">
        <v>21</v>
      </c>
      <c r="D844">
        <f>_xlfn.XLOOKUP(CleanTable6[[#This Row],[Age]],$D$4:$D$7,$C$4:$C$7,,-1)</f>
        <v>0</v>
      </c>
      <c r="E844" s="3">
        <v>29.924484957285831</v>
      </c>
      <c r="F844" s="66">
        <f>_xlfn.XLOOKUP(CleanTable6[[#This Row],[BMI]],$F$4:$F$7,$C$4:$C$7,,-1)</f>
        <v>1</v>
      </c>
      <c r="G844" t="s">
        <v>7</v>
      </c>
      <c r="H844" s="2">
        <v>16586.5</v>
      </c>
      <c r="I844">
        <v>0</v>
      </c>
      <c r="J844" t="s">
        <v>5</v>
      </c>
      <c r="K844" s="1"/>
    </row>
    <row r="845" spans="1:11" x14ac:dyDescent="0.2">
      <c r="A845">
        <v>10840</v>
      </c>
      <c r="B845" t="s">
        <v>0</v>
      </c>
      <c r="C845">
        <v>19</v>
      </c>
      <c r="D845">
        <f>_xlfn.XLOOKUP(CleanTable6[[#This Row],[Age]],$D$4:$D$7,$C$4:$C$7,,-1)</f>
        <v>0</v>
      </c>
      <c r="E845" s="3">
        <v>24.294449166694505</v>
      </c>
      <c r="F845" s="66">
        <f>_xlfn.XLOOKUP(CleanTable6[[#This Row],[BMI]],$F$4:$F$7,$C$4:$C$7,,-1)</f>
        <v>0</v>
      </c>
      <c r="G845" t="s">
        <v>7</v>
      </c>
      <c r="H845" s="2">
        <v>1242.82</v>
      </c>
      <c r="I845">
        <v>0</v>
      </c>
      <c r="J845" t="s">
        <v>5</v>
      </c>
      <c r="K845" s="1"/>
    </row>
    <row r="846" spans="1:11" x14ac:dyDescent="0.2">
      <c r="A846">
        <v>10841</v>
      </c>
      <c r="B846" t="s">
        <v>0</v>
      </c>
      <c r="C846">
        <v>60</v>
      </c>
      <c r="D846">
        <f>_xlfn.XLOOKUP(CleanTable6[[#This Row],[Age]],$D$4:$D$7,$C$4:$C$7,,-1)</f>
        <v>3</v>
      </c>
      <c r="E846" s="3">
        <v>34.757658670987482</v>
      </c>
      <c r="F846" s="66">
        <f>_xlfn.XLOOKUP(CleanTable6[[#This Row],[BMI]],$F$4:$F$7,$C$4:$C$7,,-1)</f>
        <v>3</v>
      </c>
      <c r="G846" t="s">
        <v>7</v>
      </c>
      <c r="H846" s="2">
        <v>12146.98</v>
      </c>
      <c r="I846">
        <v>0</v>
      </c>
      <c r="J846" t="s">
        <v>5</v>
      </c>
      <c r="K846" s="1"/>
    </row>
    <row r="847" spans="1:11" x14ac:dyDescent="0.2">
      <c r="A847">
        <v>10842</v>
      </c>
      <c r="B847" t="s">
        <v>1</v>
      </c>
      <c r="C847">
        <v>31</v>
      </c>
      <c r="D847">
        <f>_xlfn.XLOOKUP(CleanTable6[[#This Row],[Age]],$D$4:$D$7,$C$4:$C$7,,-1)</f>
        <v>1</v>
      </c>
      <c r="E847" s="3">
        <v>26.985454549698591</v>
      </c>
      <c r="F847" s="66">
        <f>_xlfn.XLOOKUP(CleanTable6[[#This Row],[BMI]],$F$4:$F$7,$C$4:$C$7,,-1)</f>
        <v>1</v>
      </c>
      <c r="G847" t="s">
        <v>6</v>
      </c>
      <c r="H847" s="2">
        <v>4949.76</v>
      </c>
      <c r="I847">
        <v>2</v>
      </c>
      <c r="J847" t="s">
        <v>5</v>
      </c>
      <c r="K847" s="1"/>
    </row>
    <row r="848" spans="1:11" x14ac:dyDescent="0.2">
      <c r="A848">
        <v>10843</v>
      </c>
      <c r="B848" t="s">
        <v>2</v>
      </c>
      <c r="C848">
        <v>23</v>
      </c>
      <c r="D848">
        <f>_xlfn.XLOOKUP(CleanTable6[[#This Row],[Age]],$D$4:$D$7,$C$4:$C$7,,-1)</f>
        <v>0</v>
      </c>
      <c r="E848" s="3">
        <v>36.992891506448856</v>
      </c>
      <c r="F848" s="66">
        <f>_xlfn.XLOOKUP(CleanTable6[[#This Row],[BMI]],$F$4:$F$7,$C$4:$C$7,,-1)</f>
        <v>3</v>
      </c>
      <c r="G848" t="s">
        <v>6</v>
      </c>
      <c r="H848" s="2">
        <v>18033.969999999998</v>
      </c>
      <c r="I848">
        <v>0</v>
      </c>
      <c r="J848" t="s">
        <v>4</v>
      </c>
      <c r="K848" s="1"/>
    </row>
    <row r="849" spans="1:11" x14ac:dyDescent="0.2">
      <c r="A849">
        <v>10844</v>
      </c>
      <c r="B849" t="s">
        <v>1</v>
      </c>
      <c r="C849">
        <v>51</v>
      </c>
      <c r="D849">
        <f>_xlfn.XLOOKUP(CleanTable6[[#This Row],[Age]],$D$4:$D$7,$C$4:$C$7,,-1)</f>
        <v>3</v>
      </c>
      <c r="E849" s="3">
        <v>29.819017511983546</v>
      </c>
      <c r="F849" s="66">
        <f>_xlfn.XLOOKUP(CleanTable6[[#This Row],[BMI]],$F$4:$F$7,$C$4:$C$7,,-1)</f>
        <v>1</v>
      </c>
      <c r="G849" t="s">
        <v>7</v>
      </c>
      <c r="H849" s="2">
        <v>22218.12</v>
      </c>
      <c r="I849">
        <v>1</v>
      </c>
      <c r="J849" t="s">
        <v>4</v>
      </c>
      <c r="K849" s="1"/>
    </row>
    <row r="850" spans="1:11" x14ac:dyDescent="0.2">
      <c r="A850">
        <v>10845</v>
      </c>
      <c r="B850" t="s">
        <v>2</v>
      </c>
      <c r="C850">
        <v>58</v>
      </c>
      <c r="D850">
        <f>_xlfn.XLOOKUP(CleanTable6[[#This Row],[Age]],$D$4:$D$7,$C$4:$C$7,,-1)</f>
        <v>3</v>
      </c>
      <c r="E850" s="3">
        <v>24.584922019066255</v>
      </c>
      <c r="F850" s="66">
        <f>_xlfn.XLOOKUP(CleanTable6[[#This Row],[BMI]],$F$4:$F$7,$C$4:$C$7,,-1)</f>
        <v>0</v>
      </c>
      <c r="G850" t="s">
        <v>7</v>
      </c>
      <c r="H850" s="2">
        <v>47496.5</v>
      </c>
      <c r="I850">
        <v>2</v>
      </c>
      <c r="J850" t="s">
        <v>4</v>
      </c>
      <c r="K850" s="1"/>
    </row>
    <row r="851" spans="1:11" x14ac:dyDescent="0.2">
      <c r="A851">
        <v>10846</v>
      </c>
      <c r="B851" t="s">
        <v>3</v>
      </c>
      <c r="C851">
        <v>61</v>
      </c>
      <c r="D851">
        <f>_xlfn.XLOOKUP(CleanTable6[[#This Row],[Age]],$D$4:$D$7,$C$4:$C$7,,-1)</f>
        <v>3</v>
      </c>
      <c r="E851" s="3">
        <v>23.251927541286829</v>
      </c>
      <c r="F851" s="66">
        <f>_xlfn.XLOOKUP(CleanTable6[[#This Row],[BMI]],$F$4:$F$7,$C$4:$C$7,,-1)</f>
        <v>0</v>
      </c>
      <c r="G851" t="s">
        <v>6</v>
      </c>
      <c r="H851" s="2">
        <v>13616.36</v>
      </c>
      <c r="I851">
        <v>0</v>
      </c>
      <c r="J851" t="s">
        <v>5</v>
      </c>
      <c r="K851" s="1"/>
    </row>
    <row r="852" spans="1:11" x14ac:dyDescent="0.2">
      <c r="A852">
        <v>10847</v>
      </c>
      <c r="B852" t="s">
        <v>2</v>
      </c>
      <c r="C852">
        <v>63</v>
      </c>
      <c r="D852">
        <f>_xlfn.XLOOKUP(CleanTable6[[#This Row],[Age]],$D$4:$D$7,$C$4:$C$7,,-1)</f>
        <v>3</v>
      </c>
      <c r="E852" s="3">
        <v>29.807799930128859</v>
      </c>
      <c r="F852" s="66">
        <f>_xlfn.XLOOKUP(CleanTable6[[#This Row],[BMI]],$F$4:$F$7,$C$4:$C$7,,-1)</f>
        <v>1</v>
      </c>
      <c r="G852" t="s">
        <v>6</v>
      </c>
      <c r="H852" s="2">
        <v>14254.61</v>
      </c>
      <c r="I852">
        <v>0</v>
      </c>
      <c r="J852" t="s">
        <v>5</v>
      </c>
      <c r="K852" s="1"/>
    </row>
    <row r="853" spans="1:11" x14ac:dyDescent="0.2">
      <c r="A853">
        <v>10848</v>
      </c>
      <c r="B853" t="s">
        <v>2</v>
      </c>
      <c r="C853">
        <v>59</v>
      </c>
      <c r="D853">
        <f>_xlfn.XLOOKUP(CleanTable6[[#This Row],[Age]],$D$4:$D$7,$C$4:$C$7,,-1)</f>
        <v>3</v>
      </c>
      <c r="E853" s="3">
        <v>34.098776024083911</v>
      </c>
      <c r="F853" s="66">
        <f>_xlfn.XLOOKUP(CleanTable6[[#This Row],[BMI]],$F$4:$F$7,$C$4:$C$7,,-1)</f>
        <v>2</v>
      </c>
      <c r="G853" t="s">
        <v>6</v>
      </c>
      <c r="H853" s="2">
        <v>25678.78</v>
      </c>
      <c r="I853">
        <v>0</v>
      </c>
      <c r="J853" t="s">
        <v>4</v>
      </c>
      <c r="K853" s="1"/>
    </row>
    <row r="854" spans="1:11" x14ac:dyDescent="0.2">
      <c r="A854">
        <v>10849</v>
      </c>
      <c r="B854" t="s">
        <v>1</v>
      </c>
      <c r="C854">
        <v>56</v>
      </c>
      <c r="D854">
        <f>_xlfn.XLOOKUP(CleanTable6[[#This Row],[Age]],$D$4:$D$7,$C$4:$C$7,,-1)</f>
        <v>3</v>
      </c>
      <c r="E854" s="3">
        <v>28.309311849552277</v>
      </c>
      <c r="F854" s="66">
        <f>_xlfn.XLOOKUP(CleanTable6[[#This Row],[BMI]],$F$4:$F$7,$C$4:$C$7,,-1)</f>
        <v>1</v>
      </c>
      <c r="G854" t="s">
        <v>7</v>
      </c>
      <c r="H854" s="2">
        <v>43813.87</v>
      </c>
      <c r="I854">
        <v>2</v>
      </c>
      <c r="J854" t="s">
        <v>4</v>
      </c>
      <c r="K854" s="1"/>
    </row>
    <row r="855" spans="1:11" x14ac:dyDescent="0.2">
      <c r="A855">
        <v>10850</v>
      </c>
      <c r="B855" t="s">
        <v>2</v>
      </c>
      <c r="C855">
        <v>46</v>
      </c>
      <c r="D855">
        <f>_xlfn.XLOOKUP(CleanTable6[[#This Row],[Age]],$D$4:$D$7,$C$4:$C$7,,-1)</f>
        <v>2</v>
      </c>
      <c r="E855" s="3">
        <v>39.588362257063352</v>
      </c>
      <c r="F855" s="66">
        <f>_xlfn.XLOOKUP(CleanTable6[[#This Row],[BMI]],$F$4:$F$7,$C$4:$C$7,,-1)</f>
        <v>3</v>
      </c>
      <c r="G855" t="s">
        <v>7</v>
      </c>
      <c r="H855" s="2">
        <v>40720.560000000005</v>
      </c>
      <c r="I855">
        <v>3</v>
      </c>
      <c r="J855" t="s">
        <v>4</v>
      </c>
      <c r="K855" s="1"/>
    </row>
    <row r="856" spans="1:11" x14ac:dyDescent="0.2">
      <c r="A856">
        <v>10851</v>
      </c>
      <c r="B856" t="s">
        <v>2</v>
      </c>
      <c r="C856">
        <v>40</v>
      </c>
      <c r="D856">
        <f>_xlfn.XLOOKUP(CleanTable6[[#This Row],[Age]],$D$4:$D$7,$C$4:$C$7,,-1)</f>
        <v>2</v>
      </c>
      <c r="E856" s="3">
        <v>32.117408910239618</v>
      </c>
      <c r="F856" s="66">
        <f>_xlfn.XLOOKUP(CleanTable6[[#This Row],[BMI]],$F$4:$F$7,$C$4:$C$7,,-1)</f>
        <v>2</v>
      </c>
      <c r="G856" t="s">
        <v>7</v>
      </c>
      <c r="H856" s="2">
        <v>6389.38</v>
      </c>
      <c r="I856">
        <v>1</v>
      </c>
      <c r="J856" t="s">
        <v>5</v>
      </c>
      <c r="K856" s="1"/>
    </row>
    <row r="857" spans="1:11" x14ac:dyDescent="0.2">
      <c r="A857">
        <v>10852</v>
      </c>
      <c r="B857" t="s">
        <v>3</v>
      </c>
      <c r="C857">
        <v>51</v>
      </c>
      <c r="D857">
        <f>_xlfn.XLOOKUP(CleanTable6[[#This Row],[Age]],$D$4:$D$7,$C$4:$C$7,,-1)</f>
        <v>3</v>
      </c>
      <c r="E857" s="3">
        <v>27.182466485657425</v>
      </c>
      <c r="F857" s="66">
        <f>_xlfn.XLOOKUP(CleanTable6[[#This Row],[BMI]],$F$4:$F$7,$C$4:$C$7,,-1)</f>
        <v>1</v>
      </c>
      <c r="G857" t="s">
        <v>7</v>
      </c>
      <c r="H857" s="2">
        <v>9964.06</v>
      </c>
      <c r="I857">
        <v>1</v>
      </c>
      <c r="J857" t="s">
        <v>5</v>
      </c>
      <c r="K857" s="1"/>
    </row>
    <row r="858" spans="1:11" x14ac:dyDescent="0.2">
      <c r="A858">
        <v>10853</v>
      </c>
      <c r="B858" t="s">
        <v>1</v>
      </c>
      <c r="C858">
        <v>49</v>
      </c>
      <c r="D858">
        <f>_xlfn.XLOOKUP(CleanTable6[[#This Row],[Age]],$D$4:$D$7,$C$4:$C$7,,-1)</f>
        <v>2</v>
      </c>
      <c r="E858" s="3">
        <v>25.83093664725731</v>
      </c>
      <c r="F858" s="66">
        <f>_xlfn.XLOOKUP(CleanTable6[[#This Row],[BMI]],$F$4:$F$7,$C$4:$C$7,,-1)</f>
        <v>0</v>
      </c>
      <c r="G858" t="s">
        <v>7</v>
      </c>
      <c r="H858" s="2">
        <v>8124.41</v>
      </c>
      <c r="I858">
        <v>0</v>
      </c>
      <c r="J858" t="s">
        <v>5</v>
      </c>
      <c r="K858" s="1"/>
    </row>
    <row r="859" spans="1:11" x14ac:dyDescent="0.2">
      <c r="A859">
        <v>10854</v>
      </c>
      <c r="B859" t="s">
        <v>2</v>
      </c>
      <c r="C859">
        <v>55</v>
      </c>
      <c r="D859">
        <f>_xlfn.XLOOKUP(CleanTable6[[#This Row],[Age]],$D$4:$D$7,$C$4:$C$7,,-1)</f>
        <v>3</v>
      </c>
      <c r="E859" s="3">
        <v>35.977193637393192</v>
      </c>
      <c r="F859" s="66">
        <f>_xlfn.XLOOKUP(CleanTable6[[#This Row],[BMI]],$F$4:$F$7,$C$4:$C$7,,-1)</f>
        <v>3</v>
      </c>
      <c r="G859" t="s">
        <v>7</v>
      </c>
      <c r="H859" s="2">
        <v>10594.51</v>
      </c>
      <c r="I859">
        <v>0</v>
      </c>
      <c r="J859" t="s">
        <v>5</v>
      </c>
      <c r="K859" s="1"/>
    </row>
    <row r="860" spans="1:11" x14ac:dyDescent="0.2">
      <c r="A860">
        <v>10855</v>
      </c>
      <c r="B860" t="s">
        <v>3</v>
      </c>
      <c r="C860">
        <v>23</v>
      </c>
      <c r="D860">
        <f>_xlfn.XLOOKUP(CleanTable6[[#This Row],[Age]],$D$4:$D$7,$C$4:$C$7,,-1)</f>
        <v>0</v>
      </c>
      <c r="E860" s="3">
        <v>28.775667835538645</v>
      </c>
      <c r="F860" s="66">
        <f>_xlfn.XLOOKUP(CleanTable6[[#This Row],[BMI]],$F$4:$F$7,$C$4:$C$7,,-1)</f>
        <v>1</v>
      </c>
      <c r="G860" t="s">
        <v>7</v>
      </c>
      <c r="H860" s="2">
        <v>2396.1000000000004</v>
      </c>
      <c r="I860">
        <v>0</v>
      </c>
      <c r="J860" t="s">
        <v>5</v>
      </c>
      <c r="K860" s="1"/>
    </row>
    <row r="861" spans="1:11" x14ac:dyDescent="0.2">
      <c r="A861">
        <v>10856</v>
      </c>
      <c r="B861" t="s">
        <v>0</v>
      </c>
      <c r="C861">
        <v>26</v>
      </c>
      <c r="D861">
        <f>_xlfn.XLOOKUP(CleanTable6[[#This Row],[Age]],$D$4:$D$7,$C$4:$C$7,,-1)</f>
        <v>0</v>
      </c>
      <c r="E861" s="3">
        <v>24.317582385248937</v>
      </c>
      <c r="F861" s="66">
        <f>_xlfn.XLOOKUP(CleanTable6[[#This Row],[BMI]],$F$4:$F$7,$C$4:$C$7,,-1)</f>
        <v>0</v>
      </c>
      <c r="G861" t="s">
        <v>7</v>
      </c>
      <c r="H861" s="2">
        <v>2302.3000000000002</v>
      </c>
      <c r="I861">
        <v>0</v>
      </c>
      <c r="J861" t="s">
        <v>5</v>
      </c>
      <c r="K861" s="1"/>
    </row>
    <row r="862" spans="1:11" x14ac:dyDescent="0.2">
      <c r="A862">
        <v>10857</v>
      </c>
      <c r="B862" t="s">
        <v>0</v>
      </c>
      <c r="C862">
        <v>29</v>
      </c>
      <c r="D862">
        <f>_xlfn.XLOOKUP(CleanTable6[[#This Row],[Age]],$D$4:$D$7,$C$4:$C$7,,-1)</f>
        <v>1</v>
      </c>
      <c r="E862" s="3">
        <v>32.777804514972829</v>
      </c>
      <c r="F862" s="66">
        <f>_xlfn.XLOOKUP(CleanTable6[[#This Row],[BMI]],$F$4:$F$7,$C$4:$C$7,,-1)</f>
        <v>2</v>
      </c>
      <c r="G862" t="s">
        <v>7</v>
      </c>
      <c r="H862" s="2">
        <v>36197.700000000004</v>
      </c>
      <c r="I862">
        <v>0</v>
      </c>
      <c r="J862" t="s">
        <v>4</v>
      </c>
      <c r="K862" s="1"/>
    </row>
    <row r="863" spans="1:11" x14ac:dyDescent="0.2">
      <c r="A863">
        <v>10858</v>
      </c>
      <c r="B863" t="s">
        <v>1</v>
      </c>
      <c r="C863">
        <v>36</v>
      </c>
      <c r="D863">
        <f>_xlfn.XLOOKUP(CleanTable6[[#This Row],[Age]],$D$4:$D$7,$C$4:$C$7,,-1)</f>
        <v>1</v>
      </c>
      <c r="E863" s="3">
        <v>24.750454491812022</v>
      </c>
      <c r="F863" s="66">
        <f>_xlfn.XLOOKUP(CleanTable6[[#This Row],[BMI]],$F$4:$F$7,$C$4:$C$7,,-1)</f>
        <v>0</v>
      </c>
      <c r="G863" t="s">
        <v>6</v>
      </c>
      <c r="H863" s="2">
        <v>5478.04</v>
      </c>
      <c r="I863">
        <v>1</v>
      </c>
      <c r="J863" t="s">
        <v>5</v>
      </c>
      <c r="K863" s="1"/>
    </row>
    <row r="864" spans="1:11" x14ac:dyDescent="0.2">
      <c r="A864">
        <v>10859</v>
      </c>
      <c r="B864" t="s">
        <v>1</v>
      </c>
      <c r="C864">
        <v>51</v>
      </c>
      <c r="D864">
        <f>_xlfn.XLOOKUP(CleanTable6[[#This Row],[Age]],$D$4:$D$7,$C$4:$C$7,,-1)</f>
        <v>3</v>
      </c>
      <c r="E864" s="3">
        <v>22.506865761644008</v>
      </c>
      <c r="F864" s="66">
        <f>_xlfn.XLOOKUP(CleanTable6[[#This Row],[BMI]],$F$4:$F$7,$C$4:$C$7,,-1)</f>
        <v>0</v>
      </c>
      <c r="G864" t="s">
        <v>6</v>
      </c>
      <c r="H864" s="2">
        <v>9283.57</v>
      </c>
      <c r="I864">
        <v>0</v>
      </c>
      <c r="J864" t="s">
        <v>5</v>
      </c>
      <c r="K864" s="1"/>
    </row>
    <row r="865" spans="1:11" x14ac:dyDescent="0.2">
      <c r="A865">
        <v>10860</v>
      </c>
      <c r="B865" t="s">
        <v>0</v>
      </c>
      <c r="C865">
        <v>41</v>
      </c>
      <c r="D865">
        <f>_xlfn.XLOOKUP(CleanTable6[[#This Row],[Age]],$D$4:$D$7,$C$4:$C$7,,-1)</f>
        <v>2</v>
      </c>
      <c r="E865" s="3">
        <v>31.563052734790588</v>
      </c>
      <c r="F865" s="66">
        <f>_xlfn.XLOOKUP(CleanTable6[[#This Row],[BMI]],$F$4:$F$7,$C$4:$C$7,,-1)</f>
        <v>2</v>
      </c>
      <c r="G865" t="s">
        <v>7</v>
      </c>
      <c r="H865" s="2">
        <v>6875.97</v>
      </c>
      <c r="I865">
        <v>2</v>
      </c>
      <c r="J865" t="s">
        <v>5</v>
      </c>
      <c r="K865" s="1"/>
    </row>
    <row r="866" spans="1:11" x14ac:dyDescent="0.2">
      <c r="A866">
        <v>10861</v>
      </c>
      <c r="B866" t="s">
        <v>0</v>
      </c>
      <c r="C866">
        <v>34</v>
      </c>
      <c r="D866">
        <f>_xlfn.XLOOKUP(CleanTable6[[#This Row],[Age]],$D$4:$D$7,$C$4:$C$7,,-1)</f>
        <v>1</v>
      </c>
      <c r="E866" s="3">
        <v>31.166365467139663</v>
      </c>
      <c r="F866" s="66">
        <f>_xlfn.XLOOKUP(CleanTable6[[#This Row],[BMI]],$F$4:$F$7,$C$4:$C$7,,-1)</f>
        <v>2</v>
      </c>
      <c r="G866" t="s">
        <v>6</v>
      </c>
      <c r="H866" s="2">
        <v>5003.8600000000006</v>
      </c>
      <c r="I866">
        <v>1</v>
      </c>
      <c r="J866" t="s">
        <v>5</v>
      </c>
      <c r="K866" s="1"/>
    </row>
    <row r="867" spans="1:11" x14ac:dyDescent="0.2">
      <c r="A867">
        <v>10862</v>
      </c>
      <c r="B867" t="s">
        <v>2</v>
      </c>
      <c r="C867">
        <v>53</v>
      </c>
      <c r="D867">
        <f>_xlfn.XLOOKUP(CleanTable6[[#This Row],[Age]],$D$4:$D$7,$C$4:$C$7,,-1)</f>
        <v>3</v>
      </c>
      <c r="E867" s="3">
        <v>33.313099236894551</v>
      </c>
      <c r="F867" s="66">
        <f>_xlfn.XLOOKUP(CleanTable6[[#This Row],[BMI]],$F$4:$F$7,$C$4:$C$7,,-1)</f>
        <v>2</v>
      </c>
      <c r="G867" t="s">
        <v>6</v>
      </c>
      <c r="H867" s="2">
        <v>10355.65</v>
      </c>
      <c r="I867">
        <v>0</v>
      </c>
      <c r="J867" t="s">
        <v>5</v>
      </c>
      <c r="K867" s="1"/>
    </row>
    <row r="868" spans="1:11" x14ac:dyDescent="0.2">
      <c r="A868">
        <v>10863</v>
      </c>
      <c r="B868" t="s">
        <v>1</v>
      </c>
      <c r="C868">
        <v>45</v>
      </c>
      <c r="D868">
        <f>_xlfn.XLOOKUP(CleanTable6[[#This Row],[Age]],$D$4:$D$7,$C$4:$C$7,,-1)</f>
        <v>2</v>
      </c>
      <c r="E868" s="3">
        <v>35.305983366613972</v>
      </c>
      <c r="F868" s="66">
        <f>_xlfn.XLOOKUP(CleanTable6[[#This Row],[BMI]],$F$4:$F$7,$C$4:$C$7,,-1)</f>
        <v>3</v>
      </c>
      <c r="G868" t="s">
        <v>7</v>
      </c>
      <c r="H868" s="2">
        <v>8605.3700000000008</v>
      </c>
      <c r="I868">
        <v>3</v>
      </c>
      <c r="J868" t="s">
        <v>5</v>
      </c>
      <c r="K868" s="1"/>
    </row>
    <row r="869" spans="1:11" x14ac:dyDescent="0.2">
      <c r="A869">
        <v>10864</v>
      </c>
      <c r="B869" t="s">
        <v>0</v>
      </c>
      <c r="C869">
        <v>29</v>
      </c>
      <c r="D869">
        <f>_xlfn.XLOOKUP(CleanTable6[[#This Row],[Age]],$D$4:$D$7,$C$4:$C$7,,-1)</f>
        <v>1</v>
      </c>
      <c r="E869" s="3">
        <v>30.981952344094971</v>
      </c>
      <c r="F869" s="66">
        <f>_xlfn.XLOOKUP(CleanTable6[[#This Row],[BMI]],$F$4:$F$7,$C$4:$C$7,,-1)</f>
        <v>2</v>
      </c>
      <c r="G869" t="s">
        <v>7</v>
      </c>
      <c r="H869" s="2">
        <v>2866.1000000000004</v>
      </c>
      <c r="I869">
        <v>0</v>
      </c>
      <c r="J869" t="s">
        <v>5</v>
      </c>
      <c r="K869" s="1"/>
    </row>
    <row r="870" spans="1:11" x14ac:dyDescent="0.2">
      <c r="A870">
        <v>10865</v>
      </c>
      <c r="B870" t="s">
        <v>3</v>
      </c>
      <c r="C870">
        <v>56</v>
      </c>
      <c r="D870">
        <f>_xlfn.XLOOKUP(CleanTable6[[#This Row],[Age]],$D$4:$D$7,$C$4:$C$7,,-1)</f>
        <v>3</v>
      </c>
      <c r="E870" s="3">
        <v>23.40275635810406</v>
      </c>
      <c r="F870" s="66">
        <f>_xlfn.XLOOKUP(CleanTable6[[#This Row],[BMI]],$F$4:$F$7,$C$4:$C$7,,-1)</f>
        <v>0</v>
      </c>
      <c r="G870" t="s">
        <v>7</v>
      </c>
      <c r="H870" s="2">
        <v>22412.649999999998</v>
      </c>
      <c r="I870">
        <v>0</v>
      </c>
      <c r="J870" t="s">
        <v>4</v>
      </c>
      <c r="K870" s="1"/>
    </row>
    <row r="871" spans="1:11" x14ac:dyDescent="0.2">
      <c r="A871">
        <v>10866</v>
      </c>
      <c r="B871" t="s">
        <v>1</v>
      </c>
      <c r="C871">
        <v>42</v>
      </c>
      <c r="D871">
        <f>_xlfn.XLOOKUP(CleanTable6[[#This Row],[Age]],$D$4:$D$7,$C$4:$C$7,,-1)</f>
        <v>2</v>
      </c>
      <c r="E871" s="3">
        <v>17.940884246501746</v>
      </c>
      <c r="F871" s="66">
        <f>_xlfn.XLOOKUP(CleanTable6[[#This Row],[BMI]],$F$4:$F$7,$C$4:$C$7,,-1)</f>
        <v>0</v>
      </c>
      <c r="G871" t="s">
        <v>7</v>
      </c>
      <c r="H871" s="2">
        <v>5966.89</v>
      </c>
      <c r="I871">
        <v>0</v>
      </c>
      <c r="J871" t="s">
        <v>5</v>
      </c>
      <c r="K871" s="1"/>
    </row>
    <row r="872" spans="1:11" x14ac:dyDescent="0.2">
      <c r="A872">
        <v>10867</v>
      </c>
      <c r="B872" t="s">
        <v>1</v>
      </c>
      <c r="C872">
        <v>36</v>
      </c>
      <c r="D872">
        <f>_xlfn.XLOOKUP(CleanTable6[[#This Row],[Age]],$D$4:$D$7,$C$4:$C$7,,-1)</f>
        <v>1</v>
      </c>
      <c r="E872" s="3">
        <v>25.832831124534753</v>
      </c>
      <c r="F872" s="66">
        <f>_xlfn.XLOOKUP(CleanTable6[[#This Row],[BMI]],$F$4:$F$7,$C$4:$C$7,,-1)</f>
        <v>0</v>
      </c>
      <c r="G872" t="s">
        <v>6</v>
      </c>
      <c r="H872" s="2">
        <v>4889.04</v>
      </c>
      <c r="I872">
        <v>0</v>
      </c>
      <c r="J872" t="s">
        <v>5</v>
      </c>
      <c r="K872" s="1"/>
    </row>
    <row r="873" spans="1:11" x14ac:dyDescent="0.2">
      <c r="A873">
        <v>10868</v>
      </c>
      <c r="B873" t="s">
        <v>0</v>
      </c>
      <c r="C873">
        <v>50</v>
      </c>
      <c r="D873">
        <f>_xlfn.XLOOKUP(CleanTable6[[#This Row],[Age]],$D$4:$D$7,$C$4:$C$7,,-1)</f>
        <v>2</v>
      </c>
      <c r="E873" s="3">
        <v>30.244955621222903</v>
      </c>
      <c r="F873" s="66">
        <f>_xlfn.XLOOKUP(CleanTable6[[#This Row],[BMI]],$F$4:$F$7,$C$4:$C$7,,-1)</f>
        <v>1</v>
      </c>
      <c r="G873" t="s">
        <v>6</v>
      </c>
      <c r="H873" s="2">
        <v>10118.43</v>
      </c>
      <c r="I873">
        <v>2</v>
      </c>
      <c r="J873" t="s">
        <v>5</v>
      </c>
      <c r="K873" s="1"/>
    </row>
    <row r="874" spans="1:11" x14ac:dyDescent="0.2">
      <c r="A874">
        <v>10869</v>
      </c>
      <c r="B874" t="s">
        <v>3</v>
      </c>
      <c r="C874">
        <v>36</v>
      </c>
      <c r="D874">
        <f>_xlfn.XLOOKUP(CleanTable6[[#This Row],[Age]],$D$4:$D$7,$C$4:$C$7,,-1)</f>
        <v>1</v>
      </c>
      <c r="E874" s="3">
        <v>28.677841509019398</v>
      </c>
      <c r="F874" s="66">
        <f>_xlfn.XLOOKUP(CleanTable6[[#This Row],[BMI]],$F$4:$F$7,$C$4:$C$7,,-1)</f>
        <v>1</v>
      </c>
      <c r="G874" t="s">
        <v>7</v>
      </c>
      <c r="H874" s="2">
        <v>20773.629999999997</v>
      </c>
      <c r="I874">
        <v>1</v>
      </c>
      <c r="J874" t="s">
        <v>4</v>
      </c>
      <c r="K874" s="1"/>
    </row>
    <row r="875" spans="1:11" x14ac:dyDescent="0.2">
      <c r="A875">
        <v>10870</v>
      </c>
      <c r="B875" t="s">
        <v>3</v>
      </c>
      <c r="C875">
        <v>32</v>
      </c>
      <c r="D875">
        <f>_xlfn.XLOOKUP(CleanTable6[[#This Row],[Age]],$D$4:$D$7,$C$4:$C$7,,-1)</f>
        <v>1</v>
      </c>
      <c r="E875" s="3">
        <v>25.828341197988223</v>
      </c>
      <c r="F875" s="66">
        <f>_xlfn.XLOOKUP(CleanTable6[[#This Row],[BMI]],$F$4:$F$7,$C$4:$C$7,,-1)</f>
        <v>0</v>
      </c>
      <c r="G875" t="s">
        <v>6</v>
      </c>
      <c r="H875" s="2">
        <v>5148.5600000000004</v>
      </c>
      <c r="I875">
        <v>1</v>
      </c>
      <c r="J875" t="s">
        <v>5</v>
      </c>
      <c r="K875" s="1"/>
    </row>
    <row r="876" spans="1:11" x14ac:dyDescent="0.2">
      <c r="A876">
        <v>10871</v>
      </c>
      <c r="B876" t="s">
        <v>3</v>
      </c>
      <c r="C876">
        <v>52</v>
      </c>
      <c r="D876">
        <f>_xlfn.XLOOKUP(CleanTable6[[#This Row],[Age]],$D$4:$D$7,$C$4:$C$7,,-1)</f>
        <v>3</v>
      </c>
      <c r="E876" s="3">
        <v>28.987876833504117</v>
      </c>
      <c r="F876" s="66">
        <f>_xlfn.XLOOKUP(CleanTable6[[#This Row],[BMI]],$F$4:$F$7,$C$4:$C$7,,-1)</f>
        <v>1</v>
      </c>
      <c r="G876" t="s">
        <v>7</v>
      </c>
      <c r="H876" s="2">
        <v>9722.77</v>
      </c>
      <c r="I876">
        <v>0</v>
      </c>
      <c r="J876" t="s">
        <v>5</v>
      </c>
      <c r="K876" s="1"/>
    </row>
    <row r="877" spans="1:11" x14ac:dyDescent="0.2">
      <c r="A877">
        <v>10872</v>
      </c>
      <c r="B877" t="s">
        <v>1</v>
      </c>
      <c r="C877">
        <v>23</v>
      </c>
      <c r="D877">
        <f>_xlfn.XLOOKUP(CleanTable6[[#This Row],[Age]],$D$4:$D$7,$C$4:$C$7,,-1)</f>
        <v>0</v>
      </c>
      <c r="E877" s="3">
        <v>28.689386185148248</v>
      </c>
      <c r="F877" s="66">
        <f>_xlfn.XLOOKUP(CleanTable6[[#This Row],[BMI]],$F$4:$F$7,$C$4:$C$7,,-1)</f>
        <v>1</v>
      </c>
      <c r="G877" t="s">
        <v>6</v>
      </c>
      <c r="H877" s="2">
        <v>36021.020000000004</v>
      </c>
      <c r="I877">
        <v>2</v>
      </c>
      <c r="J877" t="s">
        <v>4</v>
      </c>
      <c r="K877" s="1"/>
    </row>
    <row r="878" spans="1:11" x14ac:dyDescent="0.2">
      <c r="A878">
        <v>10873</v>
      </c>
      <c r="B878" t="s">
        <v>0</v>
      </c>
      <c r="C878">
        <v>19</v>
      </c>
      <c r="D878">
        <f>_xlfn.XLOOKUP(CleanTable6[[#This Row],[Age]],$D$4:$D$7,$C$4:$C$7,,-1)</f>
        <v>0</v>
      </c>
      <c r="E878" s="3">
        <v>33.152191475294067</v>
      </c>
      <c r="F878" s="66">
        <f>_xlfn.XLOOKUP(CleanTable6[[#This Row],[BMI]],$F$4:$F$7,$C$4:$C$7,,-1)</f>
        <v>2</v>
      </c>
      <c r="G878" t="s">
        <v>7</v>
      </c>
      <c r="H878" s="2">
        <v>1842.52</v>
      </c>
      <c r="I878">
        <v>1</v>
      </c>
      <c r="J878" t="s">
        <v>5</v>
      </c>
      <c r="K878" s="1"/>
    </row>
    <row r="879" spans="1:11" x14ac:dyDescent="0.2">
      <c r="A879">
        <v>10874</v>
      </c>
      <c r="B879" t="s">
        <v>1</v>
      </c>
      <c r="C879">
        <v>58</v>
      </c>
      <c r="D879">
        <f>_xlfn.XLOOKUP(CleanTable6[[#This Row],[Age]],$D$4:$D$7,$C$4:$C$7,,-1)</f>
        <v>3</v>
      </c>
      <c r="E879" s="3">
        <v>43.860905128945895</v>
      </c>
      <c r="F879" s="66">
        <f>_xlfn.XLOOKUP(CleanTable6[[#This Row],[BMI]],$F$4:$F$7,$C$4:$C$7,,-1)</f>
        <v>3</v>
      </c>
      <c r="G879" t="s">
        <v>7</v>
      </c>
      <c r="H879" s="2">
        <v>11946.630000000001</v>
      </c>
      <c r="I879">
        <v>1</v>
      </c>
      <c r="J879" t="s">
        <v>5</v>
      </c>
      <c r="K879" s="1"/>
    </row>
    <row r="880" spans="1:11" x14ac:dyDescent="0.2">
      <c r="A880">
        <v>10875</v>
      </c>
      <c r="B880" t="s">
        <v>1</v>
      </c>
      <c r="C880">
        <v>20</v>
      </c>
      <c r="D880">
        <f>_xlfn.XLOOKUP(CleanTable6[[#This Row],[Age]],$D$4:$D$7,$C$4:$C$7,,-1)</f>
        <v>0</v>
      </c>
      <c r="E880" s="3">
        <v>38.354070802527026</v>
      </c>
      <c r="F880" s="66">
        <f>_xlfn.XLOOKUP(CleanTable6[[#This Row],[BMI]],$F$4:$F$7,$C$4:$C$7,,-1)</f>
        <v>3</v>
      </c>
      <c r="G880" t="s">
        <v>6</v>
      </c>
      <c r="H880" s="2">
        <v>3056.3900000000003</v>
      </c>
      <c r="I880">
        <v>2</v>
      </c>
      <c r="J880" t="s">
        <v>5</v>
      </c>
      <c r="K880" s="1"/>
    </row>
    <row r="881" spans="1:11" x14ac:dyDescent="0.2">
      <c r="A881">
        <v>10876</v>
      </c>
      <c r="B881" t="s">
        <v>0</v>
      </c>
      <c r="C881">
        <v>54</v>
      </c>
      <c r="D881">
        <f>_xlfn.XLOOKUP(CleanTable6[[#This Row],[Age]],$D$4:$D$7,$C$4:$C$7,,-1)</f>
        <v>3</v>
      </c>
      <c r="E881" s="3">
        <v>30.689748422187911</v>
      </c>
      <c r="F881" s="66">
        <f>_xlfn.XLOOKUP(CleanTable6[[#This Row],[BMI]],$F$4:$F$7,$C$4:$C$7,,-1)</f>
        <v>2</v>
      </c>
      <c r="G881" t="s">
        <v>7</v>
      </c>
      <c r="H881" s="2">
        <v>9850.44</v>
      </c>
      <c r="I881">
        <v>0</v>
      </c>
      <c r="J881" t="s">
        <v>5</v>
      </c>
      <c r="K881" s="1"/>
    </row>
    <row r="882" spans="1:11" x14ac:dyDescent="0.2">
      <c r="A882">
        <v>10877</v>
      </c>
      <c r="B882" t="s">
        <v>0</v>
      </c>
      <c r="C882">
        <v>46</v>
      </c>
      <c r="D882">
        <f>_xlfn.XLOOKUP(CleanTable6[[#This Row],[Age]],$D$4:$D$7,$C$4:$C$7,,-1)</f>
        <v>2</v>
      </c>
      <c r="E882" s="3">
        <v>25.338026203034872</v>
      </c>
      <c r="F882" s="66">
        <f>_xlfn.XLOOKUP(CleanTable6[[#This Row],[BMI]],$F$4:$F$7,$C$4:$C$7,,-1)</f>
        <v>0</v>
      </c>
      <c r="G882" t="s">
        <v>7</v>
      </c>
      <c r="H882" s="2">
        <v>7147.1100000000006</v>
      </c>
      <c r="I882">
        <v>0</v>
      </c>
      <c r="J882" t="s">
        <v>5</v>
      </c>
      <c r="K882" s="1"/>
    </row>
    <row r="883" spans="1:11" x14ac:dyDescent="0.2">
      <c r="A883">
        <v>10878</v>
      </c>
      <c r="B883" t="s">
        <v>3</v>
      </c>
      <c r="C883">
        <v>36</v>
      </c>
      <c r="D883">
        <f>_xlfn.XLOOKUP(CleanTable6[[#This Row],[Age]],$D$4:$D$7,$C$4:$C$7,,-1)</f>
        <v>1</v>
      </c>
      <c r="E883" s="3">
        <v>21.950850271002707</v>
      </c>
      <c r="F883" s="66">
        <f>_xlfn.XLOOKUP(CleanTable6[[#This Row],[BMI]],$F$4:$F$7,$C$4:$C$7,,-1)</f>
        <v>0</v>
      </c>
      <c r="G883" t="s">
        <v>6</v>
      </c>
      <c r="H883" s="2">
        <v>5458.05</v>
      </c>
      <c r="I883">
        <v>0</v>
      </c>
      <c r="J883" t="s">
        <v>5</v>
      </c>
      <c r="K883" s="1"/>
    </row>
    <row r="884" spans="1:11" x14ac:dyDescent="0.2">
      <c r="A884">
        <v>10879</v>
      </c>
      <c r="B884" t="s">
        <v>0</v>
      </c>
      <c r="C884">
        <v>41</v>
      </c>
      <c r="D884">
        <f>_xlfn.XLOOKUP(CleanTable6[[#This Row],[Age]],$D$4:$D$7,$C$4:$C$7,,-1)</f>
        <v>2</v>
      </c>
      <c r="E884" s="3">
        <v>31.567166357486219</v>
      </c>
      <c r="F884" s="66">
        <f>_xlfn.XLOOKUP(CleanTable6[[#This Row],[BMI]],$F$4:$F$7,$C$4:$C$7,,-1)</f>
        <v>2</v>
      </c>
      <c r="G884" t="s">
        <v>6</v>
      </c>
      <c r="H884" s="2">
        <v>6775.97</v>
      </c>
      <c r="I884">
        <v>1</v>
      </c>
      <c r="J884" t="s">
        <v>5</v>
      </c>
      <c r="K884" s="1"/>
    </row>
    <row r="885" spans="1:11" x14ac:dyDescent="0.2">
      <c r="A885">
        <v>10880</v>
      </c>
      <c r="B885" t="s">
        <v>3</v>
      </c>
      <c r="C885">
        <v>31</v>
      </c>
      <c r="D885">
        <f>_xlfn.XLOOKUP(CleanTable6[[#This Row],[Age]],$D$4:$D$7,$C$4:$C$7,,-1)</f>
        <v>1</v>
      </c>
      <c r="E885" s="3">
        <v>37.137094315151522</v>
      </c>
      <c r="F885" s="66">
        <f>_xlfn.XLOOKUP(CleanTable6[[#This Row],[BMI]],$F$4:$F$7,$C$4:$C$7,,-1)</f>
        <v>3</v>
      </c>
      <c r="G885" t="s">
        <v>7</v>
      </c>
      <c r="H885" s="2">
        <v>6799.46</v>
      </c>
      <c r="I885">
        <v>5</v>
      </c>
      <c r="J885" t="s">
        <v>5</v>
      </c>
      <c r="K885" s="1"/>
    </row>
    <row r="886" spans="1:11" x14ac:dyDescent="0.2">
      <c r="A886">
        <v>10881</v>
      </c>
      <c r="B886" t="s">
        <v>0</v>
      </c>
      <c r="C886">
        <v>20</v>
      </c>
      <c r="D886">
        <f>_xlfn.XLOOKUP(CleanTable6[[#This Row],[Age]],$D$4:$D$7,$C$4:$C$7,,-1)</f>
        <v>0</v>
      </c>
      <c r="E886" s="3">
        <v>33.646699790543515</v>
      </c>
      <c r="F886" s="66">
        <f>_xlfn.XLOOKUP(CleanTable6[[#This Row],[BMI]],$F$4:$F$7,$C$4:$C$7,,-1)</f>
        <v>2</v>
      </c>
      <c r="G886" t="s">
        <v>6</v>
      </c>
      <c r="H886" s="2">
        <v>1880.49</v>
      </c>
      <c r="I886">
        <v>0</v>
      </c>
      <c r="J886" t="s">
        <v>5</v>
      </c>
      <c r="K886" s="1"/>
    </row>
    <row r="887" spans="1:11" x14ac:dyDescent="0.2">
      <c r="A887">
        <v>10882</v>
      </c>
      <c r="B887" t="s">
        <v>0</v>
      </c>
      <c r="C887">
        <v>19</v>
      </c>
      <c r="D887">
        <f>_xlfn.XLOOKUP(CleanTable6[[#This Row],[Age]],$D$4:$D$7,$C$4:$C$7,,-1)</f>
        <v>0</v>
      </c>
      <c r="E887" s="3">
        <v>34.063731392507961</v>
      </c>
      <c r="F887" s="66">
        <f>_xlfn.XLOOKUP(CleanTable6[[#This Row],[BMI]],$F$4:$F$7,$C$4:$C$7,,-1)</f>
        <v>2</v>
      </c>
      <c r="G887" t="s">
        <v>7</v>
      </c>
      <c r="H887" s="2">
        <v>1261.45</v>
      </c>
      <c r="I887">
        <v>0</v>
      </c>
      <c r="J887" t="s">
        <v>5</v>
      </c>
      <c r="K887" s="1"/>
    </row>
    <row r="888" spans="1:11" x14ac:dyDescent="0.2">
      <c r="A888">
        <v>10883</v>
      </c>
      <c r="B888" t="s">
        <v>1</v>
      </c>
      <c r="C888">
        <v>29</v>
      </c>
      <c r="D888">
        <f>_xlfn.XLOOKUP(CleanTable6[[#This Row],[Age]],$D$4:$D$7,$C$4:$C$7,,-1)</f>
        <v>1</v>
      </c>
      <c r="E888" s="3">
        <v>32.767679323992958</v>
      </c>
      <c r="F888" s="66">
        <f>_xlfn.XLOOKUP(CleanTable6[[#This Row],[BMI]],$F$4:$F$7,$C$4:$C$7,,-1)</f>
        <v>2</v>
      </c>
      <c r="G888" t="s">
        <v>6</v>
      </c>
      <c r="H888" s="2">
        <v>3947.42</v>
      </c>
      <c r="I888">
        <v>1</v>
      </c>
      <c r="J888" t="s">
        <v>5</v>
      </c>
      <c r="K888" s="1"/>
    </row>
    <row r="889" spans="1:11" x14ac:dyDescent="0.2">
      <c r="A889">
        <v>10884</v>
      </c>
      <c r="B889" t="s">
        <v>0</v>
      </c>
      <c r="C889">
        <v>33</v>
      </c>
      <c r="D889">
        <f>_xlfn.XLOOKUP(CleanTable6[[#This Row],[Age]],$D$4:$D$7,$C$4:$C$7,,-1)</f>
        <v>1</v>
      </c>
      <c r="E889" s="3">
        <v>41.118269171581424</v>
      </c>
      <c r="F889" s="66">
        <f>_xlfn.XLOOKUP(CleanTable6[[#This Row],[BMI]],$F$4:$F$7,$C$4:$C$7,,-1)</f>
        <v>3</v>
      </c>
      <c r="G889" t="s">
        <v>7</v>
      </c>
      <c r="H889" s="2">
        <v>19040.879999999997</v>
      </c>
      <c r="I889">
        <v>1</v>
      </c>
      <c r="J889" t="s">
        <v>4</v>
      </c>
      <c r="K889" s="1"/>
    </row>
    <row r="890" spans="1:11" x14ac:dyDescent="0.2">
      <c r="A890">
        <v>10885</v>
      </c>
      <c r="B890" t="s">
        <v>0</v>
      </c>
      <c r="C890">
        <v>42</v>
      </c>
      <c r="D890">
        <f>_xlfn.XLOOKUP(CleanTable6[[#This Row],[Age]],$D$4:$D$7,$C$4:$C$7,,-1)</f>
        <v>2</v>
      </c>
      <c r="E890" s="3">
        <v>30.591612784630325</v>
      </c>
      <c r="F890" s="66">
        <f>_xlfn.XLOOKUP(CleanTable6[[#This Row],[BMI]],$F$4:$F$7,$C$4:$C$7,,-1)</f>
        <v>2</v>
      </c>
      <c r="G890" t="s">
        <v>7</v>
      </c>
      <c r="H890" s="2">
        <v>5969.7300000000005</v>
      </c>
      <c r="I890">
        <v>0</v>
      </c>
      <c r="J890" t="s">
        <v>5</v>
      </c>
      <c r="K890" s="1"/>
    </row>
    <row r="891" spans="1:11" x14ac:dyDescent="0.2">
      <c r="A891">
        <v>10886</v>
      </c>
      <c r="B891" t="s">
        <v>3</v>
      </c>
      <c r="C891">
        <v>23</v>
      </c>
      <c r="D891">
        <f>_xlfn.XLOOKUP(CleanTable6[[#This Row],[Age]],$D$4:$D$7,$C$4:$C$7,,-1)</f>
        <v>0</v>
      </c>
      <c r="E891" s="3">
        <v>30.071514446322904</v>
      </c>
      <c r="F891" s="66">
        <f>_xlfn.XLOOKUP(CleanTable6[[#This Row],[BMI]],$F$4:$F$7,$C$4:$C$7,,-1)</f>
        <v>1</v>
      </c>
      <c r="G891" t="s">
        <v>7</v>
      </c>
      <c r="H891" s="2">
        <v>36189.11</v>
      </c>
      <c r="I891">
        <v>3</v>
      </c>
      <c r="J891" t="s">
        <v>4</v>
      </c>
      <c r="K891" s="1"/>
    </row>
    <row r="892" spans="1:11" x14ac:dyDescent="0.2">
      <c r="A892">
        <v>10887</v>
      </c>
      <c r="B892" t="s">
        <v>0</v>
      </c>
      <c r="C892">
        <v>51</v>
      </c>
      <c r="D892">
        <f>_xlfn.XLOOKUP(CleanTable6[[#This Row],[Age]],$D$4:$D$7,$C$4:$C$7,,-1)</f>
        <v>3</v>
      </c>
      <c r="E892" s="3">
        <v>24.130618667002729</v>
      </c>
      <c r="F892" s="66">
        <f>_xlfn.XLOOKUP(CleanTable6[[#This Row],[BMI]],$F$4:$F$7,$C$4:$C$7,,-1)</f>
        <v>0</v>
      </c>
      <c r="G892" t="s">
        <v>6</v>
      </c>
      <c r="H892" s="2">
        <v>9264.8000000000011</v>
      </c>
      <c r="I892">
        <v>0</v>
      </c>
      <c r="J892" t="s">
        <v>5</v>
      </c>
      <c r="K892" s="1"/>
    </row>
    <row r="893" spans="1:11" x14ac:dyDescent="0.2">
      <c r="A893">
        <v>10888</v>
      </c>
      <c r="B893" t="s">
        <v>0</v>
      </c>
      <c r="C893">
        <v>29</v>
      </c>
      <c r="D893">
        <f>_xlfn.XLOOKUP(CleanTable6[[#This Row],[Age]],$D$4:$D$7,$C$4:$C$7,,-1)</f>
        <v>1</v>
      </c>
      <c r="E893" s="3">
        <v>35.280189110582043</v>
      </c>
      <c r="F893" s="66">
        <f>_xlfn.XLOOKUP(CleanTable6[[#This Row],[BMI]],$F$4:$F$7,$C$4:$C$7,,-1)</f>
        <v>3</v>
      </c>
      <c r="G893" t="s">
        <v>7</v>
      </c>
      <c r="H893" s="2">
        <v>44585.46</v>
      </c>
      <c r="I893">
        <v>2</v>
      </c>
      <c r="J893" t="s">
        <v>4</v>
      </c>
      <c r="K893" s="1"/>
    </row>
    <row r="894" spans="1:11" x14ac:dyDescent="0.2">
      <c r="A894">
        <v>10889</v>
      </c>
      <c r="B894" t="s">
        <v>2</v>
      </c>
      <c r="C894">
        <v>20</v>
      </c>
      <c r="D894">
        <f>_xlfn.XLOOKUP(CleanTable6[[#This Row],[Age]],$D$4:$D$7,$C$4:$C$7,,-1)</f>
        <v>0</v>
      </c>
      <c r="E894" s="3">
        <v>36.202815868240641</v>
      </c>
      <c r="F894" s="66">
        <f>_xlfn.XLOOKUP(CleanTable6[[#This Row],[BMI]],$F$4:$F$7,$C$4:$C$7,,-1)</f>
        <v>3</v>
      </c>
      <c r="G894" t="s">
        <v>7</v>
      </c>
      <c r="H894" s="2">
        <v>17560.379999999997</v>
      </c>
      <c r="I894">
        <v>1</v>
      </c>
      <c r="J894" t="s">
        <v>4</v>
      </c>
      <c r="K894" s="1"/>
    </row>
    <row r="895" spans="1:11" x14ac:dyDescent="0.2">
      <c r="A895">
        <v>10890</v>
      </c>
      <c r="B895" t="s">
        <v>2</v>
      </c>
      <c r="C895">
        <v>25</v>
      </c>
      <c r="D895">
        <f>_xlfn.XLOOKUP(CleanTable6[[#This Row],[Age]],$D$4:$D$7,$C$4:$C$7,,-1)</f>
        <v>0</v>
      </c>
      <c r="E895" s="3">
        <v>31.198516864261443</v>
      </c>
      <c r="F895" s="66">
        <f>_xlfn.XLOOKUP(CleanTable6[[#This Row],[BMI]],$F$4:$F$7,$C$4:$C$7,,-1)</f>
        <v>2</v>
      </c>
      <c r="G895" t="s">
        <v>7</v>
      </c>
      <c r="H895" s="2">
        <v>2534.4</v>
      </c>
      <c r="I895">
        <v>0</v>
      </c>
      <c r="J895" t="s">
        <v>5</v>
      </c>
      <c r="K895" s="1"/>
    </row>
    <row r="896" spans="1:11" x14ac:dyDescent="0.2">
      <c r="A896">
        <v>10891</v>
      </c>
      <c r="B896" t="s">
        <v>0</v>
      </c>
      <c r="C896">
        <v>19</v>
      </c>
      <c r="D896">
        <f>_xlfn.XLOOKUP(CleanTable6[[#This Row],[Age]],$D$4:$D$7,$C$4:$C$7,,-1)</f>
        <v>0</v>
      </c>
      <c r="E896" s="3">
        <v>45.535892530958876</v>
      </c>
      <c r="F896" s="66">
        <f>_xlfn.XLOOKUP(CleanTable6[[#This Row],[BMI]],$F$4:$F$7,$C$4:$C$7,,-1)</f>
        <v>3</v>
      </c>
      <c r="G896" t="s">
        <v>6</v>
      </c>
      <c r="H896" s="2">
        <v>17081.080000000002</v>
      </c>
      <c r="I896">
        <v>0</v>
      </c>
      <c r="J896" t="s">
        <v>4</v>
      </c>
      <c r="K896" s="1"/>
    </row>
    <row r="897" spans="1:11" x14ac:dyDescent="0.2">
      <c r="A897">
        <v>10892</v>
      </c>
      <c r="B897" t="s">
        <v>3</v>
      </c>
      <c r="C897">
        <v>40</v>
      </c>
      <c r="D897">
        <f>_xlfn.XLOOKUP(CleanTable6[[#This Row],[Age]],$D$4:$D$7,$C$4:$C$7,,-1)</f>
        <v>2</v>
      </c>
      <c r="E897" s="3">
        <v>27.055549030665588</v>
      </c>
      <c r="F897" s="66">
        <f>_xlfn.XLOOKUP(CleanTable6[[#This Row],[BMI]],$F$4:$F$7,$C$4:$C$7,,-1)</f>
        <v>1</v>
      </c>
      <c r="G897" t="s">
        <v>6</v>
      </c>
      <c r="H897" s="2">
        <v>8252.2900000000009</v>
      </c>
      <c r="I897">
        <v>3</v>
      </c>
      <c r="J897" t="s">
        <v>5</v>
      </c>
      <c r="K897" s="1"/>
    </row>
    <row r="898" spans="1:11" x14ac:dyDescent="0.2">
      <c r="A898">
        <v>10893</v>
      </c>
      <c r="B898" t="s">
        <v>2</v>
      </c>
      <c r="C898">
        <v>32</v>
      </c>
      <c r="D898">
        <f>_xlfn.XLOOKUP(CleanTable6[[#This Row],[Age]],$D$4:$D$7,$C$4:$C$7,,-1)</f>
        <v>1</v>
      </c>
      <c r="E898" s="3">
        <v>29.591355493055577</v>
      </c>
      <c r="F898" s="66">
        <f>_xlfn.XLOOKUP(CleanTable6[[#This Row],[BMI]],$F$4:$F$7,$C$4:$C$7,,-1)</f>
        <v>1</v>
      </c>
      <c r="G898" t="s">
        <v>7</v>
      </c>
      <c r="H898" s="2">
        <v>4462.7300000000005</v>
      </c>
      <c r="I898">
        <v>1</v>
      </c>
      <c r="J898" t="s">
        <v>5</v>
      </c>
      <c r="K898" s="1"/>
    </row>
    <row r="899" spans="1:11" x14ac:dyDescent="0.2">
      <c r="A899">
        <v>10894</v>
      </c>
      <c r="B899" t="s">
        <v>1</v>
      </c>
      <c r="C899">
        <v>25</v>
      </c>
      <c r="D899">
        <f>_xlfn.XLOOKUP(CleanTable6[[#This Row],[Age]],$D$4:$D$7,$C$4:$C$7,,-1)</f>
        <v>0</v>
      </c>
      <c r="E899" s="3">
        <v>21.833281129664641</v>
      </c>
      <c r="F899" s="66">
        <f>_xlfn.XLOOKUP(CleanTable6[[#This Row],[BMI]],$F$4:$F$7,$C$4:$C$7,,-1)</f>
        <v>0</v>
      </c>
      <c r="G899" t="s">
        <v>7</v>
      </c>
      <c r="H899" s="2">
        <v>2137.6600000000003</v>
      </c>
      <c r="I899">
        <v>0</v>
      </c>
      <c r="J899" t="s">
        <v>5</v>
      </c>
      <c r="K899" s="1"/>
    </row>
    <row r="900" spans="1:11" x14ac:dyDescent="0.2">
      <c r="A900">
        <v>10895</v>
      </c>
      <c r="B900" t="s">
        <v>1</v>
      </c>
      <c r="C900">
        <v>18</v>
      </c>
      <c r="D900">
        <f>_xlfn.XLOOKUP(CleanTable6[[#This Row],[Age]],$D$4:$D$7,$C$4:$C$7,,-1)</f>
        <v>0</v>
      </c>
      <c r="E900" s="3">
        <v>24.886357052974336</v>
      </c>
      <c r="F900" s="66">
        <f>_xlfn.XLOOKUP(CleanTable6[[#This Row],[BMI]],$F$4:$F$7,$C$4:$C$7,,-1)</f>
        <v>0</v>
      </c>
      <c r="G900" t="s">
        <v>7</v>
      </c>
      <c r="H900" s="2">
        <v>2304.0100000000002</v>
      </c>
      <c r="I900">
        <v>2</v>
      </c>
      <c r="J900" t="s">
        <v>5</v>
      </c>
      <c r="K900" s="1"/>
    </row>
    <row r="901" spans="1:11" x14ac:dyDescent="0.2">
      <c r="A901">
        <v>10896</v>
      </c>
      <c r="B901" t="s">
        <v>1</v>
      </c>
      <c r="C901">
        <v>50</v>
      </c>
      <c r="D901">
        <f>_xlfn.XLOOKUP(CleanTable6[[#This Row],[Age]],$D$4:$D$7,$C$4:$C$7,,-1)</f>
        <v>2</v>
      </c>
      <c r="E901" s="3">
        <v>17.38328343475257</v>
      </c>
      <c r="F901" s="66">
        <f>_xlfn.XLOOKUP(CleanTable6[[#This Row],[BMI]],$F$4:$F$7,$C$4:$C$7,,-1)</f>
        <v>0</v>
      </c>
      <c r="G901" t="s">
        <v>6</v>
      </c>
      <c r="H901" s="2">
        <v>9549.57</v>
      </c>
      <c r="I901">
        <v>1</v>
      </c>
      <c r="J901" t="s">
        <v>5</v>
      </c>
      <c r="K901" s="1"/>
    </row>
    <row r="902" spans="1:11" x14ac:dyDescent="0.2">
      <c r="A902">
        <v>10897</v>
      </c>
      <c r="B902" t="s">
        <v>0</v>
      </c>
      <c r="C902">
        <v>25</v>
      </c>
      <c r="D902">
        <f>_xlfn.XLOOKUP(CleanTable6[[#This Row],[Age]],$D$4:$D$7,$C$4:$C$7,,-1)</f>
        <v>0</v>
      </c>
      <c r="E902" s="3">
        <v>25.691930576827211</v>
      </c>
      <c r="F902" s="66">
        <f>_xlfn.XLOOKUP(CleanTable6[[#This Row],[BMI]],$F$4:$F$7,$C$4:$C$7,,-1)</f>
        <v>0</v>
      </c>
      <c r="G902" t="s">
        <v>6</v>
      </c>
      <c r="H902" s="2">
        <v>33900.660000000003</v>
      </c>
      <c r="I902">
        <v>0</v>
      </c>
      <c r="J902" t="s">
        <v>4</v>
      </c>
      <c r="K902" s="1"/>
    </row>
    <row r="903" spans="1:11" x14ac:dyDescent="0.2">
      <c r="A903">
        <v>10898</v>
      </c>
      <c r="B903" t="s">
        <v>1</v>
      </c>
      <c r="C903">
        <v>53</v>
      </c>
      <c r="D903">
        <f>_xlfn.XLOOKUP(CleanTable6[[#This Row],[Age]],$D$4:$D$7,$C$4:$C$7,,-1)</f>
        <v>3</v>
      </c>
      <c r="E903" s="3">
        <v>35.180102237566338</v>
      </c>
      <c r="F903" s="66">
        <f>_xlfn.XLOOKUP(CleanTable6[[#This Row],[BMI]],$F$4:$F$7,$C$4:$C$7,,-1)</f>
        <v>3</v>
      </c>
      <c r="G903" t="s">
        <v>7</v>
      </c>
      <c r="H903" s="2">
        <v>27346.05</v>
      </c>
      <c r="I903">
        <v>0</v>
      </c>
      <c r="J903" t="s">
        <v>5</v>
      </c>
      <c r="K903" s="1"/>
    </row>
    <row r="904" spans="1:11" x14ac:dyDescent="0.2">
      <c r="A904">
        <v>10899</v>
      </c>
      <c r="B904" t="s">
        <v>1</v>
      </c>
      <c r="C904">
        <v>53</v>
      </c>
      <c r="D904">
        <f>_xlfn.XLOOKUP(CleanTable6[[#This Row],[Age]],$D$4:$D$7,$C$4:$C$7,,-1)</f>
        <v>3</v>
      </c>
      <c r="E904" s="3">
        <v>27.730350356331272</v>
      </c>
      <c r="F904" s="66">
        <f>_xlfn.XLOOKUP(CleanTable6[[#This Row],[BMI]],$F$4:$F$7,$C$4:$C$7,,-1)</f>
        <v>1</v>
      </c>
      <c r="G904" t="s">
        <v>7</v>
      </c>
      <c r="H904" s="2">
        <v>21195.82</v>
      </c>
      <c r="I904">
        <v>0</v>
      </c>
      <c r="J904" t="s">
        <v>4</v>
      </c>
      <c r="K904" s="1"/>
    </row>
    <row r="905" spans="1:11" x14ac:dyDescent="0.2">
      <c r="A905">
        <v>10900</v>
      </c>
      <c r="B905" t="s">
        <v>3</v>
      </c>
      <c r="C905">
        <v>18</v>
      </c>
      <c r="D905">
        <f>_xlfn.XLOOKUP(CleanTable6[[#This Row],[Age]],$D$4:$D$7,$C$4:$C$7,,-1)</f>
        <v>0</v>
      </c>
      <c r="E905" s="3">
        <v>32.300679891603004</v>
      </c>
      <c r="F905" s="66">
        <f>_xlfn.XLOOKUP(CleanTable6[[#This Row],[BMI]],$F$4:$F$7,$C$4:$C$7,,-1)</f>
        <v>2</v>
      </c>
      <c r="G905" t="s">
        <v>6</v>
      </c>
      <c r="H905" s="2">
        <v>2198.19</v>
      </c>
      <c r="I905">
        <v>0</v>
      </c>
      <c r="J905" t="s">
        <v>5</v>
      </c>
      <c r="K905" s="1"/>
    </row>
    <row r="906" spans="1:11" x14ac:dyDescent="0.2">
      <c r="A906">
        <v>10901</v>
      </c>
      <c r="B906" t="s">
        <v>0</v>
      </c>
      <c r="C906">
        <v>35</v>
      </c>
      <c r="D906">
        <f>_xlfn.XLOOKUP(CleanTable6[[#This Row],[Age]],$D$4:$D$7,$C$4:$C$7,,-1)</f>
        <v>1</v>
      </c>
      <c r="E906" s="3">
        <v>26.388044652578682</v>
      </c>
      <c r="F906" s="66">
        <f>_xlfn.XLOOKUP(CleanTable6[[#This Row],[BMI]],$F$4:$F$7,$C$4:$C$7,,-1)</f>
        <v>1</v>
      </c>
      <c r="G906" t="s">
        <v>7</v>
      </c>
      <c r="H906" s="2">
        <v>4751.07</v>
      </c>
      <c r="I906">
        <v>1</v>
      </c>
      <c r="J906" t="s">
        <v>5</v>
      </c>
      <c r="K906" s="1"/>
    </row>
    <row r="907" spans="1:11" x14ac:dyDescent="0.2">
      <c r="A907">
        <v>10902</v>
      </c>
      <c r="B907" t="s">
        <v>0</v>
      </c>
      <c r="C907">
        <v>45</v>
      </c>
      <c r="D907">
        <f>_xlfn.XLOOKUP(CleanTable6[[#This Row],[Age]],$D$4:$D$7,$C$4:$C$7,,-1)</f>
        <v>2</v>
      </c>
      <c r="E907" s="3">
        <v>33.881266377047041</v>
      </c>
      <c r="F907" s="66">
        <f>_xlfn.XLOOKUP(CleanTable6[[#This Row],[BMI]],$F$4:$F$7,$C$4:$C$7,,-1)</f>
        <v>2</v>
      </c>
      <c r="G907" t="s">
        <v>7</v>
      </c>
      <c r="H907" s="2">
        <v>7445.92</v>
      </c>
      <c r="I907">
        <v>1</v>
      </c>
      <c r="J907" t="s">
        <v>5</v>
      </c>
      <c r="K907" s="1"/>
    </row>
    <row r="908" spans="1:11" x14ac:dyDescent="0.2">
      <c r="A908">
        <v>10903</v>
      </c>
      <c r="B908" t="s">
        <v>3</v>
      </c>
      <c r="C908">
        <v>23</v>
      </c>
      <c r="D908">
        <f>_xlfn.XLOOKUP(CleanTable6[[#This Row],[Age]],$D$4:$D$7,$C$4:$C$7,,-1)</f>
        <v>0</v>
      </c>
      <c r="E908" s="3">
        <v>31.494730910756473</v>
      </c>
      <c r="F908" s="66">
        <f>_xlfn.XLOOKUP(CleanTable6[[#This Row],[BMI]],$F$4:$F$7,$C$4:$C$7,,-1)</f>
        <v>2</v>
      </c>
      <c r="G908" t="s">
        <v>6</v>
      </c>
      <c r="H908" s="2">
        <v>38511.630000000005</v>
      </c>
      <c r="I908">
        <v>2</v>
      </c>
      <c r="J908" t="s">
        <v>4</v>
      </c>
      <c r="K908" s="1"/>
    </row>
    <row r="909" spans="1:11" x14ac:dyDescent="0.2">
      <c r="A909">
        <v>10904</v>
      </c>
      <c r="B909" t="s">
        <v>2</v>
      </c>
      <c r="C909">
        <v>31</v>
      </c>
      <c r="D909">
        <f>_xlfn.XLOOKUP(CleanTable6[[#This Row],[Age]],$D$4:$D$7,$C$4:$C$7,,-1)</f>
        <v>1</v>
      </c>
      <c r="E909" s="3">
        <v>24.835313975380348</v>
      </c>
      <c r="F909" s="66">
        <f>_xlfn.XLOOKUP(CleanTable6[[#This Row],[BMI]],$F$4:$F$7,$C$4:$C$7,,-1)</f>
        <v>0</v>
      </c>
      <c r="G909" t="s">
        <v>6</v>
      </c>
      <c r="H909" s="2">
        <v>4134.09</v>
      </c>
      <c r="I909">
        <v>0</v>
      </c>
      <c r="J909" t="s">
        <v>5</v>
      </c>
      <c r="K909" s="1"/>
    </row>
    <row r="910" spans="1:11" x14ac:dyDescent="0.2">
      <c r="A910">
        <v>10905</v>
      </c>
      <c r="B910" t="s">
        <v>1</v>
      </c>
      <c r="C910">
        <v>62</v>
      </c>
      <c r="D910">
        <f>_xlfn.XLOOKUP(CleanTable6[[#This Row],[Age]],$D$4:$D$7,$C$4:$C$7,,-1)</f>
        <v>3</v>
      </c>
      <c r="E910" s="3">
        <v>30.373273729787925</v>
      </c>
      <c r="F910" s="66">
        <f>_xlfn.XLOOKUP(CleanTable6[[#This Row],[BMI]],$F$4:$F$7,$C$4:$C$7,,-1)</f>
        <v>1</v>
      </c>
      <c r="G910" t="s">
        <v>7</v>
      </c>
      <c r="H910" s="2">
        <v>12981.35</v>
      </c>
      <c r="I910">
        <v>0</v>
      </c>
      <c r="J910" t="s">
        <v>5</v>
      </c>
      <c r="K910" s="1"/>
    </row>
    <row r="911" spans="1:11" x14ac:dyDescent="0.2">
      <c r="A911">
        <v>10906</v>
      </c>
      <c r="B911" t="s">
        <v>1</v>
      </c>
      <c r="C911">
        <v>22</v>
      </c>
      <c r="D911">
        <f>_xlfn.XLOOKUP(CleanTable6[[#This Row],[Age]],$D$4:$D$7,$C$4:$C$7,,-1)</f>
        <v>0</v>
      </c>
      <c r="E911" s="3">
        <v>35.960365730583078</v>
      </c>
      <c r="F911" s="66">
        <f>_xlfn.XLOOKUP(CleanTable6[[#This Row],[BMI]],$F$4:$F$7,$C$4:$C$7,,-1)</f>
        <v>3</v>
      </c>
      <c r="G911" t="s">
        <v>7</v>
      </c>
      <c r="H911" s="2">
        <v>44501.4</v>
      </c>
      <c r="I911">
        <v>1</v>
      </c>
      <c r="J911" t="s">
        <v>4</v>
      </c>
      <c r="K911" s="1"/>
    </row>
    <row r="912" spans="1:11" x14ac:dyDescent="0.2">
      <c r="A912">
        <v>10907</v>
      </c>
      <c r="B912" t="s">
        <v>2</v>
      </c>
      <c r="C912">
        <v>56</v>
      </c>
      <c r="D912">
        <f>_xlfn.XLOOKUP(CleanTable6[[#This Row],[Age]],$D$4:$D$7,$C$4:$C$7,,-1)</f>
        <v>3</v>
      </c>
      <c r="E912" s="3">
        <v>43.658119781619746</v>
      </c>
      <c r="F912" s="66">
        <f>_xlfn.XLOOKUP(CleanTable6[[#This Row],[BMI]],$F$4:$F$7,$C$4:$C$7,,-1)</f>
        <v>3</v>
      </c>
      <c r="G912" t="s">
        <v>7</v>
      </c>
      <c r="H912" s="2">
        <v>43921.19</v>
      </c>
      <c r="I912">
        <v>0</v>
      </c>
      <c r="J912" t="s">
        <v>4</v>
      </c>
      <c r="K912" s="1"/>
    </row>
    <row r="913" spans="1:11" x14ac:dyDescent="0.2">
      <c r="A913">
        <v>10908</v>
      </c>
      <c r="B913" t="s">
        <v>1</v>
      </c>
      <c r="C913">
        <v>42</v>
      </c>
      <c r="D913">
        <f>_xlfn.XLOOKUP(CleanTable6[[#This Row],[Age]],$D$4:$D$7,$C$4:$C$7,,-1)</f>
        <v>2</v>
      </c>
      <c r="E913" s="3">
        <v>31.054940064566093</v>
      </c>
      <c r="F913" s="66">
        <f>_xlfn.XLOOKUP(CleanTable6[[#This Row],[BMI]],$F$4:$F$7,$C$4:$C$7,,-1)</f>
        <v>2</v>
      </c>
      <c r="G913" t="s">
        <v>7</v>
      </c>
      <c r="H913" s="2">
        <v>19515.55</v>
      </c>
      <c r="I913">
        <v>0</v>
      </c>
      <c r="J913" t="s">
        <v>4</v>
      </c>
      <c r="K913" s="1"/>
    </row>
    <row r="914" spans="1:11" x14ac:dyDescent="0.2">
      <c r="A914">
        <v>10909</v>
      </c>
      <c r="B914" t="s">
        <v>0</v>
      </c>
      <c r="C914">
        <v>59</v>
      </c>
      <c r="D914">
        <f>_xlfn.XLOOKUP(CleanTable6[[#This Row],[Age]],$D$4:$D$7,$C$4:$C$7,,-1)</f>
        <v>3</v>
      </c>
      <c r="E914" s="3">
        <v>40.225069874954386</v>
      </c>
      <c r="F914" s="66">
        <f>_xlfn.XLOOKUP(CleanTable6[[#This Row],[BMI]],$F$4:$F$7,$C$4:$C$7,,-1)</f>
        <v>3</v>
      </c>
      <c r="G914" t="s">
        <v>7</v>
      </c>
      <c r="H914" s="2">
        <v>12347.18</v>
      </c>
      <c r="I914">
        <v>1</v>
      </c>
      <c r="J914" t="s">
        <v>5</v>
      </c>
      <c r="K914" s="1"/>
    </row>
    <row r="915" spans="1:11" x14ac:dyDescent="0.2">
      <c r="A915">
        <v>10910</v>
      </c>
      <c r="B915" t="s">
        <v>3</v>
      </c>
      <c r="C915">
        <v>25</v>
      </c>
      <c r="D915">
        <f>_xlfn.XLOOKUP(CleanTable6[[#This Row],[Age]],$D$4:$D$7,$C$4:$C$7,,-1)</f>
        <v>0</v>
      </c>
      <c r="E915" s="3">
        <v>23.354675833375257</v>
      </c>
      <c r="F915" s="66">
        <f>_xlfn.XLOOKUP(CleanTable6[[#This Row],[BMI]],$F$4:$F$7,$C$4:$C$7,,-1)</f>
        <v>0</v>
      </c>
      <c r="G915" t="s">
        <v>7</v>
      </c>
      <c r="H915" s="2">
        <v>2727.4</v>
      </c>
      <c r="I915">
        <v>0</v>
      </c>
      <c r="J915" t="s">
        <v>5</v>
      </c>
      <c r="K915" s="1"/>
    </row>
    <row r="916" spans="1:11" x14ac:dyDescent="0.2">
      <c r="A916">
        <v>10911</v>
      </c>
      <c r="B916" t="s">
        <v>2</v>
      </c>
      <c r="C916">
        <v>44</v>
      </c>
      <c r="D916">
        <f>_xlfn.XLOOKUP(CleanTable6[[#This Row],[Age]],$D$4:$D$7,$C$4:$C$7,,-1)</f>
        <v>2</v>
      </c>
      <c r="E916" s="3">
        <v>34.192300100521138</v>
      </c>
      <c r="F916" s="66">
        <f>_xlfn.XLOOKUP(CleanTable6[[#This Row],[BMI]],$F$4:$F$7,$C$4:$C$7,,-1)</f>
        <v>2</v>
      </c>
      <c r="G916" t="s">
        <v>7</v>
      </c>
      <c r="H916" s="2">
        <v>6948.71</v>
      </c>
      <c r="I916">
        <v>0</v>
      </c>
      <c r="J916" t="s">
        <v>5</v>
      </c>
      <c r="K916" s="1"/>
    </row>
    <row r="917" spans="1:11" x14ac:dyDescent="0.2">
      <c r="A917">
        <v>10912</v>
      </c>
      <c r="B917" t="s">
        <v>3</v>
      </c>
      <c r="C917">
        <v>28</v>
      </c>
      <c r="D917">
        <f>_xlfn.XLOOKUP(CleanTable6[[#This Row],[Age]],$D$4:$D$7,$C$4:$C$7,,-1)</f>
        <v>1</v>
      </c>
      <c r="E917" s="3">
        <v>32.384153167042221</v>
      </c>
      <c r="F917" s="66">
        <f>_xlfn.XLOOKUP(CleanTable6[[#This Row],[BMI]],$F$4:$F$7,$C$4:$C$7,,-1)</f>
        <v>2</v>
      </c>
      <c r="G917" t="s">
        <v>7</v>
      </c>
      <c r="H917" s="2">
        <v>4435.1000000000004</v>
      </c>
      <c r="I917">
        <v>2</v>
      </c>
      <c r="J917" t="s">
        <v>5</v>
      </c>
      <c r="K917" s="1"/>
    </row>
    <row r="918" spans="1:11" x14ac:dyDescent="0.2">
      <c r="A918">
        <v>10913</v>
      </c>
      <c r="B918" t="s">
        <v>0</v>
      </c>
      <c r="C918">
        <v>60</v>
      </c>
      <c r="D918">
        <f>_xlfn.XLOOKUP(CleanTable6[[#This Row],[Age]],$D$4:$D$7,$C$4:$C$7,,-1)</f>
        <v>3</v>
      </c>
      <c r="E918" s="3">
        <v>33.611708401763416</v>
      </c>
      <c r="F918" s="66">
        <f>_xlfn.XLOOKUP(CleanTable6[[#This Row],[BMI]],$F$4:$F$7,$C$4:$C$7,,-1)</f>
        <v>2</v>
      </c>
      <c r="G918" t="s">
        <v>6</v>
      </c>
      <c r="H918" s="2">
        <v>13224.7</v>
      </c>
      <c r="I918">
        <v>1</v>
      </c>
      <c r="J918" t="s">
        <v>5</v>
      </c>
      <c r="K918" s="1"/>
    </row>
    <row r="919" spans="1:11" x14ac:dyDescent="0.2">
      <c r="A919">
        <v>10914</v>
      </c>
      <c r="B919" t="s">
        <v>1</v>
      </c>
      <c r="C919">
        <v>54</v>
      </c>
      <c r="D919">
        <f>_xlfn.XLOOKUP(CleanTable6[[#This Row],[Age]],$D$4:$D$7,$C$4:$C$7,,-1)</f>
        <v>3</v>
      </c>
      <c r="E919" s="3">
        <v>35.901330388594992</v>
      </c>
      <c r="F919" s="66">
        <f>_xlfn.XLOOKUP(CleanTable6[[#This Row],[BMI]],$F$4:$F$7,$C$4:$C$7,,-1)</f>
        <v>3</v>
      </c>
      <c r="G919" t="s">
        <v>7</v>
      </c>
      <c r="H919" s="2">
        <v>11013.72</v>
      </c>
      <c r="I919">
        <v>2</v>
      </c>
      <c r="J919" t="s">
        <v>5</v>
      </c>
      <c r="K919" s="1"/>
    </row>
    <row r="920" spans="1:11" x14ac:dyDescent="0.2">
      <c r="A920">
        <v>10915</v>
      </c>
      <c r="B920" t="s">
        <v>3</v>
      </c>
      <c r="C920">
        <v>50</v>
      </c>
      <c r="D920">
        <f>_xlfn.XLOOKUP(CleanTable6[[#This Row],[Age]],$D$4:$D$7,$C$4:$C$7,,-1)</f>
        <v>2</v>
      </c>
      <c r="E920" s="3">
        <v>30.199338548932761</v>
      </c>
      <c r="F920" s="66">
        <f>_xlfn.XLOOKUP(CleanTable6[[#This Row],[BMI]],$F$4:$F$7,$C$4:$C$7,,-1)</f>
        <v>1</v>
      </c>
      <c r="G920" t="s">
        <v>7</v>
      </c>
      <c r="H920" s="2">
        <v>41097.170000000006</v>
      </c>
      <c r="I920">
        <v>0</v>
      </c>
      <c r="J920" t="s">
        <v>4</v>
      </c>
      <c r="K920" s="1"/>
    </row>
    <row r="921" spans="1:11" x14ac:dyDescent="0.2">
      <c r="A921">
        <v>10916</v>
      </c>
      <c r="B921" t="s">
        <v>1</v>
      </c>
      <c r="C921">
        <v>50</v>
      </c>
      <c r="D921">
        <f>_xlfn.XLOOKUP(CleanTable6[[#This Row],[Age]],$D$4:$D$7,$C$4:$C$7,,-1)</f>
        <v>2</v>
      </c>
      <c r="E921" s="3">
        <v>17.767298407039814</v>
      </c>
      <c r="F921" s="66">
        <f>_xlfn.XLOOKUP(CleanTable6[[#This Row],[BMI]],$F$4:$F$7,$C$4:$C$7,,-1)</f>
        <v>0</v>
      </c>
      <c r="G921" t="s">
        <v>6</v>
      </c>
      <c r="H921" s="2">
        <v>19749.39</v>
      </c>
      <c r="I921">
        <v>3</v>
      </c>
      <c r="J921" t="s">
        <v>5</v>
      </c>
      <c r="K921" s="1"/>
    </row>
    <row r="922" spans="1:11" x14ac:dyDescent="0.2">
      <c r="A922">
        <v>10917</v>
      </c>
      <c r="B922" t="s">
        <v>2</v>
      </c>
      <c r="C922">
        <v>29</v>
      </c>
      <c r="D922">
        <f>_xlfn.XLOOKUP(CleanTable6[[#This Row],[Age]],$D$4:$D$7,$C$4:$C$7,,-1)</f>
        <v>1</v>
      </c>
      <c r="E922" s="3">
        <v>22.770609856988532</v>
      </c>
      <c r="F922" s="66">
        <f>_xlfn.XLOOKUP(CleanTable6[[#This Row],[BMI]],$F$4:$F$7,$C$4:$C$7,,-1)</f>
        <v>0</v>
      </c>
      <c r="G922" t="s">
        <v>6</v>
      </c>
      <c r="H922" s="2">
        <v>4906.41</v>
      </c>
      <c r="I922">
        <v>2</v>
      </c>
      <c r="J922" t="s">
        <v>5</v>
      </c>
      <c r="K922" s="1"/>
    </row>
    <row r="923" spans="1:11" x14ac:dyDescent="0.2">
      <c r="A923">
        <v>10918</v>
      </c>
      <c r="B923" t="s">
        <v>0</v>
      </c>
      <c r="C923">
        <v>40</v>
      </c>
      <c r="D923">
        <f>_xlfn.XLOOKUP(CleanTable6[[#This Row],[Age]],$D$4:$D$7,$C$4:$C$7,,-1)</f>
        <v>2</v>
      </c>
      <c r="E923" s="3">
        <v>37.049010118365793</v>
      </c>
      <c r="F923" s="66">
        <f>_xlfn.XLOOKUP(CleanTable6[[#This Row],[BMI]],$F$4:$F$7,$C$4:$C$7,,-1)</f>
        <v>3</v>
      </c>
      <c r="G923" t="s">
        <v>6</v>
      </c>
      <c r="H923" s="2">
        <v>15828.83</v>
      </c>
      <c r="I923">
        <v>4</v>
      </c>
      <c r="J923" t="s">
        <v>5</v>
      </c>
      <c r="K923" s="1"/>
    </row>
    <row r="924" spans="1:11" x14ac:dyDescent="0.2">
      <c r="A924">
        <v>10919</v>
      </c>
      <c r="B924" t="s">
        <v>1</v>
      </c>
      <c r="C924">
        <v>31</v>
      </c>
      <c r="D924">
        <f>_xlfn.XLOOKUP(CleanTable6[[#This Row],[Age]],$D$4:$D$7,$C$4:$C$7,,-1)</f>
        <v>1</v>
      </c>
      <c r="E924" s="3">
        <v>32.100932302118217</v>
      </c>
      <c r="F924" s="66">
        <f>_xlfn.XLOOKUP(CleanTable6[[#This Row],[BMI]],$F$4:$F$7,$C$4:$C$7,,-1)</f>
        <v>2</v>
      </c>
      <c r="G924" t="s">
        <v>7</v>
      </c>
      <c r="H924" s="2">
        <v>3875.7400000000002</v>
      </c>
      <c r="I924">
        <v>1</v>
      </c>
      <c r="J924" t="s">
        <v>5</v>
      </c>
      <c r="K924" s="1"/>
    </row>
    <row r="925" spans="1:11" x14ac:dyDescent="0.2">
      <c r="A925">
        <v>10920</v>
      </c>
      <c r="B925" t="s">
        <v>3</v>
      </c>
      <c r="C925">
        <v>45</v>
      </c>
      <c r="D925">
        <f>_xlfn.XLOOKUP(CleanTable6[[#This Row],[Age]],$D$4:$D$7,$C$4:$C$7,,-1)</f>
        <v>2</v>
      </c>
      <c r="E925" s="3">
        <v>34.744980236959726</v>
      </c>
      <c r="F925" s="66">
        <f>_xlfn.XLOOKUP(CleanTable6[[#This Row],[BMI]],$F$4:$F$7,$C$4:$C$7,,-1)</f>
        <v>3</v>
      </c>
      <c r="G925" t="s">
        <v>7</v>
      </c>
      <c r="H925" s="2">
        <v>7448.41</v>
      </c>
      <c r="I925">
        <v>0</v>
      </c>
      <c r="J925" t="s">
        <v>5</v>
      </c>
      <c r="K925" s="1"/>
    </row>
    <row r="926" spans="1:11" x14ac:dyDescent="0.2">
      <c r="A926">
        <v>10921</v>
      </c>
      <c r="B926" t="s">
        <v>1</v>
      </c>
      <c r="C926">
        <v>35</v>
      </c>
      <c r="D926">
        <f>_xlfn.XLOOKUP(CleanTable6[[#This Row],[Age]],$D$4:$D$7,$C$4:$C$7,,-1)</f>
        <v>1</v>
      </c>
      <c r="E926" s="3">
        <v>39.686463474025977</v>
      </c>
      <c r="F926" s="66">
        <f>_xlfn.XLOOKUP(CleanTable6[[#This Row],[BMI]],$F$4:$F$7,$C$4:$C$7,,-1)</f>
        <v>3</v>
      </c>
      <c r="G926" t="s">
        <v>6</v>
      </c>
      <c r="H926" s="2">
        <v>5846.92</v>
      </c>
      <c r="I926">
        <v>2</v>
      </c>
      <c r="J926" t="s">
        <v>5</v>
      </c>
      <c r="K926" s="1"/>
    </row>
    <row r="927" spans="1:11" x14ac:dyDescent="0.2">
      <c r="A927">
        <v>10922</v>
      </c>
      <c r="B927" t="s">
        <v>0</v>
      </c>
      <c r="C927">
        <v>44</v>
      </c>
      <c r="D927">
        <f>_xlfn.XLOOKUP(CleanTable6[[#This Row],[Age]],$D$4:$D$7,$C$4:$C$7,,-1)</f>
        <v>2</v>
      </c>
      <c r="E927" s="3">
        <v>31.042542736245956</v>
      </c>
      <c r="F927" s="66">
        <f>_xlfn.XLOOKUP(CleanTable6[[#This Row],[BMI]],$F$4:$F$7,$C$4:$C$7,,-1)</f>
        <v>2</v>
      </c>
      <c r="G927" t="s">
        <v>7</v>
      </c>
      <c r="H927" s="2">
        <v>7726.8600000000006</v>
      </c>
      <c r="I927">
        <v>2</v>
      </c>
      <c r="J927" t="s">
        <v>5</v>
      </c>
      <c r="K927" s="1"/>
    </row>
    <row r="928" spans="1:11" x14ac:dyDescent="0.2">
      <c r="A928">
        <v>10923</v>
      </c>
      <c r="B928" t="s">
        <v>2</v>
      </c>
      <c r="C928">
        <v>29</v>
      </c>
      <c r="D928">
        <f>_xlfn.XLOOKUP(CleanTable6[[#This Row],[Age]],$D$4:$D$7,$C$4:$C$7,,-1)</f>
        <v>1</v>
      </c>
      <c r="E928" s="3">
        <v>28.677023912004536</v>
      </c>
      <c r="F928" s="66">
        <f>_xlfn.XLOOKUP(CleanTable6[[#This Row],[BMI]],$F$4:$F$7,$C$4:$C$7,,-1)</f>
        <v>1</v>
      </c>
      <c r="G928" t="s">
        <v>7</v>
      </c>
      <c r="H928" s="2">
        <v>19442.359999999997</v>
      </c>
      <c r="I928">
        <v>2</v>
      </c>
      <c r="J928" t="s">
        <v>5</v>
      </c>
      <c r="K928" s="1"/>
    </row>
    <row r="929" spans="1:11" x14ac:dyDescent="0.2">
      <c r="A929">
        <v>10924</v>
      </c>
      <c r="B929" t="s">
        <v>1</v>
      </c>
      <c r="C929">
        <v>18</v>
      </c>
      <c r="D929">
        <f>_xlfn.XLOOKUP(CleanTable6[[#This Row],[Age]],$D$4:$D$7,$C$4:$C$7,,-1)</f>
        <v>0</v>
      </c>
      <c r="E929" s="3">
        <v>34.083089556043006</v>
      </c>
      <c r="F929" s="66">
        <f>_xlfn.XLOOKUP(CleanTable6[[#This Row],[BMI]],$F$4:$F$7,$C$4:$C$7,,-1)</f>
        <v>2</v>
      </c>
      <c r="G929" t="s">
        <v>7</v>
      </c>
      <c r="H929" s="2">
        <v>1146.8</v>
      </c>
      <c r="I929">
        <v>0</v>
      </c>
      <c r="J929" t="s">
        <v>5</v>
      </c>
      <c r="K929" s="1"/>
    </row>
    <row r="930" spans="1:11" x14ac:dyDescent="0.2">
      <c r="A930">
        <v>10925</v>
      </c>
      <c r="B930" t="s">
        <v>3</v>
      </c>
      <c r="C930">
        <v>51</v>
      </c>
      <c r="D930">
        <f>_xlfn.XLOOKUP(CleanTable6[[#This Row],[Age]],$D$4:$D$7,$C$4:$C$7,,-1)</f>
        <v>3</v>
      </c>
      <c r="E930" s="3">
        <v>30.204883105494279</v>
      </c>
      <c r="F930" s="66">
        <f>_xlfn.XLOOKUP(CleanTable6[[#This Row],[BMI]],$F$4:$F$7,$C$4:$C$7,,-1)</f>
        <v>1</v>
      </c>
      <c r="G930" t="s">
        <v>6</v>
      </c>
      <c r="H930" s="2">
        <v>9866.31</v>
      </c>
      <c r="I930">
        <v>0</v>
      </c>
      <c r="J930" t="s">
        <v>5</v>
      </c>
      <c r="K930" s="1"/>
    </row>
    <row r="931" spans="1:11" x14ac:dyDescent="0.2">
      <c r="A931">
        <v>10926</v>
      </c>
      <c r="B931" t="s">
        <v>1</v>
      </c>
      <c r="C931">
        <v>50</v>
      </c>
      <c r="D931">
        <f>_xlfn.XLOOKUP(CleanTable6[[#This Row],[Age]],$D$4:$D$7,$C$4:$C$7,,-1)</f>
        <v>2</v>
      </c>
      <c r="E931" s="3">
        <v>27.646730185088163</v>
      </c>
      <c r="F931" s="66">
        <f>_xlfn.XLOOKUP(CleanTable6[[#This Row],[BMI]],$F$4:$F$7,$C$4:$C$7,,-1)</f>
        <v>1</v>
      </c>
      <c r="G931" t="s">
        <v>7</v>
      </c>
      <c r="H931" s="2">
        <v>9048.0300000000007</v>
      </c>
      <c r="I931">
        <v>1</v>
      </c>
      <c r="J931" t="s">
        <v>5</v>
      </c>
      <c r="K931" s="1"/>
    </row>
    <row r="932" spans="1:11" x14ac:dyDescent="0.2">
      <c r="A932">
        <v>10927</v>
      </c>
      <c r="B932" t="s">
        <v>1</v>
      </c>
      <c r="C932">
        <v>21</v>
      </c>
      <c r="D932">
        <f>_xlfn.XLOOKUP(CleanTable6[[#This Row],[Age]],$D$4:$D$7,$C$4:$C$7,,-1)</f>
        <v>0</v>
      </c>
      <c r="E932" s="3">
        <v>25.458411692724102</v>
      </c>
      <c r="F932" s="66">
        <f>_xlfn.XLOOKUP(CleanTable6[[#This Row],[BMI]],$F$4:$F$7,$C$4:$C$7,,-1)</f>
        <v>0</v>
      </c>
      <c r="G932" t="s">
        <v>7</v>
      </c>
      <c r="H932" s="2">
        <v>1532.47</v>
      </c>
      <c r="I932">
        <v>0</v>
      </c>
      <c r="J932" t="s">
        <v>5</v>
      </c>
      <c r="K932" s="1"/>
    </row>
    <row r="933" spans="1:11" x14ac:dyDescent="0.2">
      <c r="A933">
        <v>10928</v>
      </c>
      <c r="B933" t="s">
        <v>3</v>
      </c>
      <c r="C933">
        <v>34</v>
      </c>
      <c r="D933">
        <f>_xlfn.XLOOKUP(CleanTable6[[#This Row],[Age]],$D$4:$D$7,$C$4:$C$7,,-1)</f>
        <v>1</v>
      </c>
      <c r="E933" s="3">
        <v>30.565842563893849</v>
      </c>
      <c r="F933" s="66">
        <f>_xlfn.XLOOKUP(CleanTable6[[#This Row],[BMI]],$F$4:$F$7,$C$4:$C$7,,-1)</f>
        <v>2</v>
      </c>
      <c r="G933" t="s">
        <v>7</v>
      </c>
      <c r="H933" s="2">
        <v>4518.83</v>
      </c>
      <c r="I933">
        <v>0</v>
      </c>
      <c r="J933" t="s">
        <v>5</v>
      </c>
      <c r="K933" s="1"/>
    </row>
    <row r="934" spans="1:11" x14ac:dyDescent="0.2">
      <c r="A934">
        <v>10929</v>
      </c>
      <c r="B934" t="s">
        <v>1</v>
      </c>
      <c r="C934">
        <v>52</v>
      </c>
      <c r="D934">
        <f>_xlfn.XLOOKUP(CleanTable6[[#This Row],[Age]],$D$4:$D$7,$C$4:$C$7,,-1)</f>
        <v>3</v>
      </c>
      <c r="E934" s="3">
        <v>18.726499374364646</v>
      </c>
      <c r="F934" s="66">
        <f>_xlfn.XLOOKUP(CleanTable6[[#This Row],[BMI]],$F$4:$F$7,$C$4:$C$7,,-1)</f>
        <v>0</v>
      </c>
      <c r="G934" t="s">
        <v>6</v>
      </c>
      <c r="H934" s="2">
        <v>12592.54</v>
      </c>
      <c r="I934">
        <v>5</v>
      </c>
      <c r="J934" t="s">
        <v>5</v>
      </c>
      <c r="K934" s="1"/>
    </row>
    <row r="935" spans="1:11" x14ac:dyDescent="0.2">
      <c r="A935">
        <v>10930</v>
      </c>
      <c r="B935" t="s">
        <v>2</v>
      </c>
      <c r="C935">
        <v>49</v>
      </c>
      <c r="D935">
        <f>_xlfn.XLOOKUP(CleanTable6[[#This Row],[Age]],$D$4:$D$7,$C$4:$C$7,,-1)</f>
        <v>2</v>
      </c>
      <c r="E935" s="3">
        <v>27.076574158605897</v>
      </c>
      <c r="F935" s="66">
        <f>_xlfn.XLOOKUP(CleanTable6[[#This Row],[BMI]],$F$4:$F$7,$C$4:$C$7,,-1)</f>
        <v>1</v>
      </c>
      <c r="G935" t="s">
        <v>7</v>
      </c>
      <c r="H935" s="2">
        <v>10269.459999999999</v>
      </c>
      <c r="I935">
        <v>3</v>
      </c>
      <c r="J935" t="s">
        <v>5</v>
      </c>
      <c r="K935" s="1"/>
    </row>
    <row r="936" spans="1:11" x14ac:dyDescent="0.2">
      <c r="A936">
        <v>10931</v>
      </c>
      <c r="B936" t="s">
        <v>3</v>
      </c>
      <c r="C936">
        <v>25</v>
      </c>
      <c r="D936">
        <f>_xlfn.XLOOKUP(CleanTable6[[#This Row],[Age]],$D$4:$D$7,$C$4:$C$7,,-1)</f>
        <v>0</v>
      </c>
      <c r="E936" s="3">
        <v>32.300935947156468</v>
      </c>
      <c r="F936" s="66">
        <f>_xlfn.XLOOKUP(CleanTable6[[#This Row],[BMI]],$F$4:$F$7,$C$4:$C$7,,-1)</f>
        <v>2</v>
      </c>
      <c r="G936" t="s">
        <v>7</v>
      </c>
      <c r="H936" s="2">
        <v>2721.3300000000004</v>
      </c>
      <c r="I936">
        <v>0</v>
      </c>
      <c r="J936" t="s">
        <v>5</v>
      </c>
      <c r="K936" s="1"/>
    </row>
    <row r="937" spans="1:11" x14ac:dyDescent="0.2">
      <c r="A937">
        <v>10932</v>
      </c>
      <c r="B937" t="s">
        <v>3</v>
      </c>
      <c r="C937">
        <v>22</v>
      </c>
      <c r="D937">
        <f>_xlfn.XLOOKUP(CleanTable6[[#This Row],[Age]],$D$4:$D$7,$C$4:$C$7,,-1)</f>
        <v>0</v>
      </c>
      <c r="E937" s="3">
        <v>22.031937399045876</v>
      </c>
      <c r="F937" s="66">
        <f>_xlfn.XLOOKUP(CleanTable6[[#This Row],[BMI]],$F$4:$F$7,$C$4:$C$7,,-1)</f>
        <v>0</v>
      </c>
      <c r="G937" t="s">
        <v>7</v>
      </c>
      <c r="H937" s="2">
        <v>4005.4300000000003</v>
      </c>
      <c r="I937">
        <v>3</v>
      </c>
      <c r="J937" t="s">
        <v>5</v>
      </c>
      <c r="K937" s="1"/>
    </row>
    <row r="938" spans="1:11" x14ac:dyDescent="0.2">
      <c r="A938">
        <v>10933</v>
      </c>
      <c r="B938" t="s">
        <v>2</v>
      </c>
      <c r="C938">
        <v>27</v>
      </c>
      <c r="D938">
        <f>_xlfn.XLOOKUP(CleanTable6[[#This Row],[Age]],$D$4:$D$7,$C$4:$C$7,,-1)</f>
        <v>1</v>
      </c>
      <c r="E938" s="3">
        <v>24.090550483361657</v>
      </c>
      <c r="F938" s="66">
        <f>_xlfn.XLOOKUP(CleanTable6[[#This Row],[BMI]],$F$4:$F$7,$C$4:$C$7,,-1)</f>
        <v>0</v>
      </c>
      <c r="G938" t="s">
        <v>6</v>
      </c>
      <c r="H938" s="2">
        <v>3353.48</v>
      </c>
      <c r="I938">
        <v>0</v>
      </c>
      <c r="J938" t="s">
        <v>5</v>
      </c>
      <c r="K938" s="1"/>
    </row>
    <row r="939" spans="1:11" x14ac:dyDescent="0.2">
      <c r="A939">
        <v>10934</v>
      </c>
      <c r="B939" t="s">
        <v>0</v>
      </c>
      <c r="C939">
        <v>57</v>
      </c>
      <c r="D939">
        <f>_xlfn.XLOOKUP(CleanTable6[[#This Row],[Age]],$D$4:$D$7,$C$4:$C$7,,-1)</f>
        <v>3</v>
      </c>
      <c r="E939" s="3">
        <v>21.381031274738078</v>
      </c>
      <c r="F939" s="66">
        <f>_xlfn.XLOOKUP(CleanTable6[[#This Row],[BMI]],$F$4:$F$7,$C$4:$C$7,,-1)</f>
        <v>0</v>
      </c>
      <c r="G939" t="s">
        <v>7</v>
      </c>
      <c r="H939" s="2">
        <v>11576.13</v>
      </c>
      <c r="I939">
        <v>1</v>
      </c>
      <c r="J939" t="s">
        <v>5</v>
      </c>
      <c r="K939" s="1"/>
    </row>
    <row r="940" spans="1:11" x14ac:dyDescent="0.2">
      <c r="A940">
        <v>10935</v>
      </c>
      <c r="B940" t="s">
        <v>2</v>
      </c>
      <c r="C940">
        <v>19</v>
      </c>
      <c r="D940">
        <f>_xlfn.XLOOKUP(CleanTable6[[#This Row],[Age]],$D$4:$D$7,$C$4:$C$7,,-1)</f>
        <v>0</v>
      </c>
      <c r="E940" s="3">
        <v>37.383081341224752</v>
      </c>
      <c r="F940" s="66">
        <f>_xlfn.XLOOKUP(CleanTable6[[#This Row],[BMI]],$F$4:$F$7,$C$4:$C$7,,-1)</f>
        <v>3</v>
      </c>
      <c r="G940" t="s">
        <v>6</v>
      </c>
      <c r="H940" s="2">
        <v>17748.509999999998</v>
      </c>
      <c r="I940">
        <v>0</v>
      </c>
      <c r="J940" t="s">
        <v>4</v>
      </c>
      <c r="K940" s="1"/>
    </row>
    <row r="941" spans="1:11" x14ac:dyDescent="0.2">
      <c r="A941">
        <v>10936</v>
      </c>
      <c r="B941" t="s">
        <v>3</v>
      </c>
      <c r="C941">
        <v>48</v>
      </c>
      <c r="D941">
        <f>_xlfn.XLOOKUP(CleanTable6[[#This Row],[Age]],$D$4:$D$7,$C$4:$C$7,,-1)</f>
        <v>2</v>
      </c>
      <c r="E941" s="3">
        <v>26.687856684780034</v>
      </c>
      <c r="F941" s="66">
        <f>_xlfn.XLOOKUP(CleanTable6[[#This Row],[BMI]],$F$4:$F$7,$C$4:$C$7,,-1)</f>
        <v>1</v>
      </c>
      <c r="G941" t="s">
        <v>6</v>
      </c>
      <c r="H941" s="2">
        <v>10043.25</v>
      </c>
      <c r="I941">
        <v>2</v>
      </c>
      <c r="J941" t="s">
        <v>5</v>
      </c>
      <c r="K941" s="1"/>
    </row>
    <row r="942" spans="1:11" x14ac:dyDescent="0.2">
      <c r="A942">
        <v>10937</v>
      </c>
      <c r="B942" t="s">
        <v>2</v>
      </c>
      <c r="C942">
        <v>43</v>
      </c>
      <c r="D942">
        <f>_xlfn.XLOOKUP(CleanTable6[[#This Row],[Age]],$D$4:$D$7,$C$4:$C$7,,-1)</f>
        <v>2</v>
      </c>
      <c r="E942" s="3">
        <v>46.066267046770832</v>
      </c>
      <c r="F942" s="66">
        <f>_xlfn.XLOOKUP(CleanTable6[[#This Row],[BMI]],$F$4:$F$7,$C$4:$C$7,,-1)</f>
        <v>3</v>
      </c>
      <c r="G942" t="s">
        <v>7</v>
      </c>
      <c r="H942" s="2">
        <v>8410.0500000000011</v>
      </c>
      <c r="I942">
        <v>3</v>
      </c>
      <c r="J942" t="s">
        <v>5</v>
      </c>
      <c r="K942" s="1"/>
    </row>
    <row r="943" spans="1:11" x14ac:dyDescent="0.2">
      <c r="A943">
        <v>10938</v>
      </c>
      <c r="B943" t="s">
        <v>3</v>
      </c>
      <c r="C943">
        <v>54</v>
      </c>
      <c r="D943">
        <f>_xlfn.XLOOKUP(CleanTable6[[#This Row],[Age]],$D$4:$D$7,$C$4:$C$7,,-1)</f>
        <v>3</v>
      </c>
      <c r="E943" s="3">
        <v>32.301209022630786</v>
      </c>
      <c r="F943" s="66">
        <f>_xlfn.XLOOKUP(CleanTable6[[#This Row],[BMI]],$F$4:$F$7,$C$4:$C$7,,-1)</f>
        <v>2</v>
      </c>
      <c r="G943" t="s">
        <v>7</v>
      </c>
      <c r="H943" s="2">
        <v>48549.18</v>
      </c>
      <c r="I943">
        <v>3</v>
      </c>
      <c r="J943" t="s">
        <v>4</v>
      </c>
      <c r="K943" s="1"/>
    </row>
    <row r="944" spans="1:11" x14ac:dyDescent="0.2">
      <c r="A944">
        <v>10939</v>
      </c>
      <c r="B944" t="s">
        <v>0</v>
      </c>
      <c r="C944">
        <v>23</v>
      </c>
      <c r="D944">
        <f>_xlfn.XLOOKUP(CleanTable6[[#This Row],[Age]],$D$4:$D$7,$C$4:$C$7,,-1)</f>
        <v>0</v>
      </c>
      <c r="E944" s="3">
        <v>33.757328735125739</v>
      </c>
      <c r="F944" s="66">
        <f>_xlfn.XLOOKUP(CleanTable6[[#This Row],[BMI]],$F$4:$F$7,$C$4:$C$7,,-1)</f>
        <v>2</v>
      </c>
      <c r="G944" t="s">
        <v>6</v>
      </c>
      <c r="H944" s="2">
        <v>10795.94</v>
      </c>
      <c r="I944">
        <v>0</v>
      </c>
      <c r="J944" t="s">
        <v>5</v>
      </c>
      <c r="K944" s="1"/>
    </row>
    <row r="945" spans="1:11" x14ac:dyDescent="0.2">
      <c r="A945">
        <v>10940</v>
      </c>
      <c r="B945" t="s">
        <v>3</v>
      </c>
      <c r="C945">
        <v>57</v>
      </c>
      <c r="D945">
        <f>_xlfn.XLOOKUP(CleanTable6[[#This Row],[Age]],$D$4:$D$7,$C$4:$C$7,,-1)</f>
        <v>3</v>
      </c>
      <c r="E945" s="3">
        <v>35.816490289568847</v>
      </c>
      <c r="F945" s="66">
        <f>_xlfn.XLOOKUP(CleanTable6[[#This Row],[BMI]],$F$4:$F$7,$C$4:$C$7,,-1)</f>
        <v>3</v>
      </c>
      <c r="G945" t="s">
        <v>7</v>
      </c>
      <c r="H945" s="2">
        <v>20709.03</v>
      </c>
      <c r="I945">
        <v>0</v>
      </c>
      <c r="J945" t="s">
        <v>5</v>
      </c>
      <c r="K945" s="1"/>
    </row>
    <row r="946" spans="1:11" x14ac:dyDescent="0.2">
      <c r="A946">
        <v>10941</v>
      </c>
      <c r="B946" t="s">
        <v>3</v>
      </c>
      <c r="C946">
        <v>47</v>
      </c>
      <c r="D946">
        <f>_xlfn.XLOOKUP(CleanTable6[[#This Row],[Age]],$D$4:$D$7,$C$4:$C$7,,-1)</f>
        <v>2</v>
      </c>
      <c r="E946" s="3">
        <v>35.999012483952086</v>
      </c>
      <c r="F946" s="66">
        <f>_xlfn.XLOOKUP(CleanTable6[[#This Row],[BMI]],$F$4:$F$7,$C$4:$C$7,,-1)</f>
        <v>3</v>
      </c>
      <c r="G946" t="s">
        <v>7</v>
      </c>
      <c r="H946" s="2">
        <v>10407.09</v>
      </c>
      <c r="I946">
        <v>4</v>
      </c>
      <c r="J946" t="s">
        <v>5</v>
      </c>
      <c r="K946" s="1"/>
    </row>
    <row r="947" spans="1:11" x14ac:dyDescent="0.2">
      <c r="A947">
        <v>10942</v>
      </c>
      <c r="B947" t="s">
        <v>3</v>
      </c>
      <c r="C947">
        <v>60</v>
      </c>
      <c r="D947">
        <f>_xlfn.XLOOKUP(CleanTable6[[#This Row],[Age]],$D$4:$D$7,$C$4:$C$7,,-1)</f>
        <v>3</v>
      </c>
      <c r="E947" s="3">
        <v>38.06690847365585</v>
      </c>
      <c r="F947" s="66">
        <f>_xlfn.XLOOKUP(CleanTable6[[#This Row],[BMI]],$F$4:$F$7,$C$4:$C$7,,-1)</f>
        <v>3</v>
      </c>
      <c r="G947" t="s">
        <v>7</v>
      </c>
      <c r="H947" s="2">
        <v>30260</v>
      </c>
      <c r="I947">
        <v>0</v>
      </c>
      <c r="J947" t="s">
        <v>5</v>
      </c>
      <c r="K947" s="1"/>
    </row>
    <row r="948" spans="1:11" x14ac:dyDescent="0.2">
      <c r="A948">
        <v>10943</v>
      </c>
      <c r="B948" t="s">
        <v>1</v>
      </c>
      <c r="C948">
        <v>61</v>
      </c>
      <c r="D948">
        <f>_xlfn.XLOOKUP(CleanTable6[[#This Row],[Age]],$D$4:$D$7,$C$4:$C$7,,-1)</f>
        <v>3</v>
      </c>
      <c r="E948" s="3">
        <v>34.709576070438622</v>
      </c>
      <c r="F948" s="66">
        <f>_xlfn.XLOOKUP(CleanTable6[[#This Row],[BMI]],$F$4:$F$7,$C$4:$C$7,,-1)</f>
        <v>3</v>
      </c>
      <c r="G948" t="s">
        <v>6</v>
      </c>
      <c r="H948" s="2">
        <v>36580.29</v>
      </c>
      <c r="I948">
        <v>4</v>
      </c>
      <c r="J948" t="s">
        <v>5</v>
      </c>
      <c r="K948" s="1"/>
    </row>
    <row r="949" spans="1:11" x14ac:dyDescent="0.2">
      <c r="A949">
        <v>10944</v>
      </c>
      <c r="B949" t="s">
        <v>1</v>
      </c>
      <c r="C949">
        <v>42</v>
      </c>
      <c r="D949">
        <f>_xlfn.XLOOKUP(CleanTable6[[#This Row],[Age]],$D$4:$D$7,$C$4:$C$7,,-1)</f>
        <v>2</v>
      </c>
      <c r="E949" s="3">
        <v>23.837578043497956</v>
      </c>
      <c r="F949" s="66">
        <f>_xlfn.XLOOKUP(CleanTable6[[#This Row],[BMI]],$F$4:$F$7,$C$4:$C$7,,-1)</f>
        <v>0</v>
      </c>
      <c r="G949" t="s">
        <v>6</v>
      </c>
      <c r="H949" s="2">
        <v>7046.7300000000005</v>
      </c>
      <c r="I949">
        <v>1</v>
      </c>
      <c r="J949" t="s">
        <v>5</v>
      </c>
      <c r="K949" s="1"/>
    </row>
    <row r="950" spans="1:11" x14ac:dyDescent="0.2">
      <c r="A950">
        <v>10945</v>
      </c>
      <c r="B950" t="s">
        <v>3</v>
      </c>
      <c r="C950">
        <v>53</v>
      </c>
      <c r="D950">
        <f>_xlfn.XLOOKUP(CleanTable6[[#This Row],[Age]],$D$4:$D$7,$C$4:$C$7,,-1)</f>
        <v>3</v>
      </c>
      <c r="E950" s="3">
        <v>25.805934938622055</v>
      </c>
      <c r="F950" s="66">
        <f>_xlfn.XLOOKUP(CleanTable6[[#This Row],[BMI]],$F$4:$F$7,$C$4:$C$7,,-1)</f>
        <v>0</v>
      </c>
      <c r="G950" t="s">
        <v>6</v>
      </c>
      <c r="H950" s="2">
        <v>24873.39</v>
      </c>
      <c r="I950">
        <v>3</v>
      </c>
      <c r="J950" t="s">
        <v>4</v>
      </c>
      <c r="K950" s="1"/>
    </row>
    <row r="951" spans="1:11" x14ac:dyDescent="0.2">
      <c r="A951">
        <v>10946</v>
      </c>
      <c r="B951" t="s">
        <v>0</v>
      </c>
      <c r="C951">
        <v>55</v>
      </c>
      <c r="D951">
        <f>_xlfn.XLOOKUP(CleanTable6[[#This Row],[Age]],$D$4:$D$7,$C$4:$C$7,,-1)</f>
        <v>3</v>
      </c>
      <c r="E951" s="3">
        <v>40.458052892582984</v>
      </c>
      <c r="F951" s="66">
        <f>_xlfn.XLOOKUP(CleanTable6[[#This Row],[BMI]],$F$4:$F$7,$C$4:$C$7,,-1)</f>
        <v>3</v>
      </c>
      <c r="G951" t="s">
        <v>7</v>
      </c>
      <c r="H951" s="2">
        <v>20630.289999999997</v>
      </c>
      <c r="I951">
        <v>0</v>
      </c>
      <c r="J951" t="s">
        <v>5</v>
      </c>
      <c r="K951" s="1"/>
    </row>
    <row r="952" spans="1:11" x14ac:dyDescent="0.2">
      <c r="A952">
        <v>10947</v>
      </c>
      <c r="B952" t="s">
        <v>3</v>
      </c>
      <c r="C952">
        <v>23</v>
      </c>
      <c r="D952">
        <f>_xlfn.XLOOKUP(CleanTable6[[#This Row],[Age]],$D$4:$D$7,$C$4:$C$7,,-1)</f>
        <v>0</v>
      </c>
      <c r="E952" s="3">
        <v>32.70236917620857</v>
      </c>
      <c r="F952" s="66">
        <f>_xlfn.XLOOKUP(CleanTable6[[#This Row],[BMI]],$F$4:$F$7,$C$4:$C$7,,-1)</f>
        <v>2</v>
      </c>
      <c r="G952" t="s">
        <v>6</v>
      </c>
      <c r="H952" s="2">
        <v>40904.200000000004</v>
      </c>
      <c r="I952">
        <v>1</v>
      </c>
      <c r="J952" t="s">
        <v>4</v>
      </c>
      <c r="K952" s="1"/>
    </row>
    <row r="953" spans="1:11" x14ac:dyDescent="0.2">
      <c r="A953">
        <v>10948</v>
      </c>
      <c r="B953" t="s">
        <v>0</v>
      </c>
      <c r="C953">
        <v>20</v>
      </c>
      <c r="D953">
        <f>_xlfn.XLOOKUP(CleanTable6[[#This Row],[Age]],$D$4:$D$7,$C$4:$C$7,,-1)</f>
        <v>0</v>
      </c>
      <c r="E953" s="3">
        <v>38.820242152012</v>
      </c>
      <c r="F953" s="66">
        <f>_xlfn.XLOOKUP(CleanTable6[[#This Row],[BMI]],$F$4:$F$7,$C$4:$C$7,,-1)</f>
        <v>3</v>
      </c>
      <c r="G953" t="s">
        <v>6</v>
      </c>
      <c r="H953" s="2">
        <v>4830.63</v>
      </c>
      <c r="I953">
        <v>5</v>
      </c>
      <c r="J953" t="s">
        <v>5</v>
      </c>
      <c r="K953" s="1"/>
    </row>
    <row r="954" spans="1:11" x14ac:dyDescent="0.2">
      <c r="A954">
        <v>10949</v>
      </c>
      <c r="B954" t="s">
        <v>0</v>
      </c>
      <c r="C954">
        <v>39</v>
      </c>
      <c r="D954">
        <f>_xlfn.XLOOKUP(CleanTable6[[#This Row],[Age]],$D$4:$D$7,$C$4:$C$7,,-1)</f>
        <v>2</v>
      </c>
      <c r="E954" s="3">
        <v>34.104679626289339</v>
      </c>
      <c r="F954" s="66">
        <f>_xlfn.XLOOKUP(CleanTable6[[#This Row],[BMI]],$F$4:$F$7,$C$4:$C$7,,-1)</f>
        <v>2</v>
      </c>
      <c r="G954" t="s">
        <v>6</v>
      </c>
      <c r="H954" s="2">
        <v>7418.5300000000007</v>
      </c>
      <c r="I954">
        <v>3</v>
      </c>
      <c r="J954" t="s">
        <v>5</v>
      </c>
      <c r="K954" s="1"/>
    </row>
    <row r="955" spans="1:11" x14ac:dyDescent="0.2">
      <c r="A955">
        <v>10950</v>
      </c>
      <c r="B955" t="s">
        <v>1</v>
      </c>
      <c r="C955">
        <v>26</v>
      </c>
      <c r="D955">
        <f>_xlfn.XLOOKUP(CleanTable6[[#This Row],[Age]],$D$4:$D$7,$C$4:$C$7,,-1)</f>
        <v>0</v>
      </c>
      <c r="E955" s="3">
        <v>22.987495974170923</v>
      </c>
      <c r="F955" s="66">
        <f>_xlfn.XLOOKUP(CleanTable6[[#This Row],[BMI]],$F$4:$F$7,$C$4:$C$7,,-1)</f>
        <v>0</v>
      </c>
      <c r="G955" t="s">
        <v>6</v>
      </c>
      <c r="H955" s="2">
        <v>3981.98</v>
      </c>
      <c r="I955">
        <v>2</v>
      </c>
      <c r="J955" t="s">
        <v>5</v>
      </c>
      <c r="K955" s="1"/>
    </row>
    <row r="956" spans="1:11" x14ac:dyDescent="0.2">
      <c r="A956">
        <v>10951</v>
      </c>
      <c r="B956" t="s">
        <v>1</v>
      </c>
      <c r="C956">
        <v>23</v>
      </c>
      <c r="D956">
        <f>_xlfn.XLOOKUP(CleanTable6[[#This Row],[Age]],$D$4:$D$7,$C$4:$C$7,,-1)</f>
        <v>0</v>
      </c>
      <c r="E956" s="3">
        <v>24.580153029037508</v>
      </c>
      <c r="F956" s="66">
        <f>_xlfn.XLOOKUP(CleanTable6[[#This Row],[BMI]],$F$4:$F$7,$C$4:$C$7,,-1)</f>
        <v>0</v>
      </c>
      <c r="G956" t="s">
        <v>7</v>
      </c>
      <c r="H956" s="2">
        <v>1824.29</v>
      </c>
      <c r="I956">
        <v>0</v>
      </c>
      <c r="J956" t="s">
        <v>5</v>
      </c>
      <c r="K956" s="1"/>
    </row>
    <row r="957" spans="1:11" x14ac:dyDescent="0.2">
      <c r="A957">
        <v>10952</v>
      </c>
      <c r="B957" t="s">
        <v>1</v>
      </c>
      <c r="C957">
        <v>39</v>
      </c>
      <c r="D957">
        <f>_xlfn.XLOOKUP(CleanTable6[[#This Row],[Age]],$D$4:$D$7,$C$4:$C$7,,-1)</f>
        <v>2</v>
      </c>
      <c r="E957" s="3">
        <v>35.405342930084608</v>
      </c>
      <c r="F957" s="66">
        <f>_xlfn.XLOOKUP(CleanTable6[[#This Row],[BMI]],$F$4:$F$7,$C$4:$C$7,,-1)</f>
        <v>3</v>
      </c>
      <c r="G957" t="s">
        <v>6</v>
      </c>
      <c r="H957" s="2">
        <v>5662.2300000000005</v>
      </c>
      <c r="I957">
        <v>0</v>
      </c>
      <c r="J957" t="s">
        <v>5</v>
      </c>
      <c r="K957" s="1"/>
    </row>
    <row r="958" spans="1:11" x14ac:dyDescent="0.2">
      <c r="A958">
        <v>10953</v>
      </c>
      <c r="B958" t="s">
        <v>1</v>
      </c>
      <c r="C958">
        <v>48</v>
      </c>
      <c r="D958">
        <f>_xlfn.XLOOKUP(CleanTable6[[#This Row],[Age]],$D$4:$D$7,$C$4:$C$7,,-1)</f>
        <v>2</v>
      </c>
      <c r="E958" s="3">
        <v>32.561519062508061</v>
      </c>
      <c r="F958" s="66">
        <f>_xlfn.XLOOKUP(CleanTable6[[#This Row],[BMI]],$F$4:$F$7,$C$4:$C$7,,-1)</f>
        <v>2</v>
      </c>
      <c r="G958" t="s">
        <v>6</v>
      </c>
      <c r="H958" s="2">
        <v>8280.630000000001</v>
      </c>
      <c r="I958">
        <v>0</v>
      </c>
      <c r="J958" t="s">
        <v>5</v>
      </c>
      <c r="K958" s="1"/>
    </row>
    <row r="959" spans="1:11" x14ac:dyDescent="0.2">
      <c r="A959">
        <v>10954</v>
      </c>
      <c r="B959" t="s">
        <v>1</v>
      </c>
      <c r="C959">
        <v>36</v>
      </c>
      <c r="D959">
        <f>_xlfn.XLOOKUP(CleanTable6[[#This Row],[Age]],$D$4:$D$7,$C$4:$C$7,,-1)</f>
        <v>1</v>
      </c>
      <c r="E959" s="3">
        <v>38.917270298085839</v>
      </c>
      <c r="F959" s="66">
        <f>_xlfn.XLOOKUP(CleanTable6[[#This Row],[BMI]],$F$4:$F$7,$C$4:$C$7,,-1)</f>
        <v>3</v>
      </c>
      <c r="G959" t="s">
        <v>7</v>
      </c>
      <c r="H959" s="2">
        <v>4399.74</v>
      </c>
      <c r="I959">
        <v>0</v>
      </c>
      <c r="J959" t="s">
        <v>5</v>
      </c>
      <c r="K959" s="1"/>
    </row>
    <row r="960" spans="1:11" x14ac:dyDescent="0.2">
      <c r="A960">
        <v>10955</v>
      </c>
      <c r="B960" t="s">
        <v>0</v>
      </c>
      <c r="C960">
        <v>27</v>
      </c>
      <c r="D960">
        <f>_xlfn.XLOOKUP(CleanTable6[[#This Row],[Age]],$D$4:$D$7,$C$4:$C$7,,-1)</f>
        <v>1</v>
      </c>
      <c r="E960" s="3">
        <v>35.71018596982892</v>
      </c>
      <c r="F960" s="66">
        <f>_xlfn.XLOOKUP(CleanTable6[[#This Row],[BMI]],$F$4:$F$7,$C$4:$C$7,,-1)</f>
        <v>3</v>
      </c>
      <c r="G960" t="s">
        <v>6</v>
      </c>
      <c r="H960" s="2">
        <v>3578</v>
      </c>
      <c r="I960">
        <v>1</v>
      </c>
      <c r="J960" t="s">
        <v>5</v>
      </c>
      <c r="K960" s="1"/>
    </row>
    <row r="961" spans="1:11" x14ac:dyDescent="0.2">
      <c r="A961">
        <v>10956</v>
      </c>
      <c r="B961" t="s">
        <v>1</v>
      </c>
      <c r="C961">
        <v>40</v>
      </c>
      <c r="D961">
        <f>_xlfn.XLOOKUP(CleanTable6[[#This Row],[Age]],$D$4:$D$7,$C$4:$C$7,,-1)</f>
        <v>2</v>
      </c>
      <c r="E961" s="3">
        <v>20.500698808852203</v>
      </c>
      <c r="F961" s="66">
        <f>_xlfn.XLOOKUP(CleanTable6[[#This Row],[BMI]],$F$4:$F$7,$C$4:$C$7,,-1)</f>
        <v>0</v>
      </c>
      <c r="G961" t="s">
        <v>7</v>
      </c>
      <c r="H961" s="2">
        <v>5415.67</v>
      </c>
      <c r="I961">
        <v>0</v>
      </c>
      <c r="J961" t="s">
        <v>5</v>
      </c>
      <c r="K961" s="1"/>
    </row>
    <row r="962" spans="1:11" x14ac:dyDescent="0.2">
      <c r="A962">
        <v>10957</v>
      </c>
      <c r="B962" t="s">
        <v>2</v>
      </c>
      <c r="C962">
        <v>54</v>
      </c>
      <c r="D962">
        <f>_xlfn.XLOOKUP(CleanTable6[[#This Row],[Age]],$D$4:$D$7,$C$4:$C$7,,-1)</f>
        <v>3</v>
      </c>
      <c r="E962" s="3">
        <v>17.396488439509859</v>
      </c>
      <c r="F962" s="66">
        <f>_xlfn.XLOOKUP(CleanTable6[[#This Row],[BMI]],$F$4:$F$7,$C$4:$C$7,,-1)</f>
        <v>0</v>
      </c>
      <c r="G962" t="s">
        <v>7</v>
      </c>
      <c r="H962" s="2">
        <v>10231.5</v>
      </c>
      <c r="I962">
        <v>0</v>
      </c>
      <c r="J962" t="s">
        <v>5</v>
      </c>
      <c r="K962" s="1"/>
    </row>
    <row r="963" spans="1:11" x14ac:dyDescent="0.2">
      <c r="A963">
        <v>10958</v>
      </c>
      <c r="B963" t="s">
        <v>1</v>
      </c>
      <c r="C963">
        <v>19</v>
      </c>
      <c r="D963">
        <f>_xlfn.XLOOKUP(CleanTable6[[#This Row],[Age]],$D$4:$D$7,$C$4:$C$7,,-1)</f>
        <v>0</v>
      </c>
      <c r="E963" s="3">
        <v>35.528592158044454</v>
      </c>
      <c r="F963" s="66">
        <f>_xlfn.XLOOKUP(CleanTable6[[#This Row],[BMI]],$F$4:$F$7,$C$4:$C$7,,-1)</f>
        <v>3</v>
      </c>
      <c r="G963" t="s">
        <v>7</v>
      </c>
      <c r="H963" s="2">
        <v>39722.75</v>
      </c>
      <c r="I963">
        <v>0</v>
      </c>
      <c r="J963" t="s">
        <v>4</v>
      </c>
      <c r="K963" s="1"/>
    </row>
    <row r="964" spans="1:11" x14ac:dyDescent="0.2">
      <c r="A964">
        <v>10959</v>
      </c>
      <c r="B964" t="s">
        <v>0</v>
      </c>
      <c r="C964">
        <v>31</v>
      </c>
      <c r="D964">
        <f>_xlfn.XLOOKUP(CleanTable6[[#This Row],[Age]],$D$4:$D$7,$C$4:$C$7,,-1)</f>
        <v>1</v>
      </c>
      <c r="E964" s="3">
        <v>36.653447714649118</v>
      </c>
      <c r="F964" s="66">
        <f>_xlfn.XLOOKUP(CleanTable6[[#This Row],[BMI]],$F$4:$F$7,$C$4:$C$7,,-1)</f>
        <v>3</v>
      </c>
      <c r="G964" t="s">
        <v>6</v>
      </c>
      <c r="H964" s="2">
        <v>3761.3</v>
      </c>
      <c r="I964">
        <v>0</v>
      </c>
      <c r="J964" t="s">
        <v>5</v>
      </c>
      <c r="K964" s="1"/>
    </row>
    <row r="965" spans="1:11" x14ac:dyDescent="0.2">
      <c r="A965">
        <v>10960</v>
      </c>
      <c r="B965" t="s">
        <v>1</v>
      </c>
      <c r="C965">
        <v>18</v>
      </c>
      <c r="D965">
        <f>_xlfn.XLOOKUP(CleanTable6[[#This Row],[Age]],$D$4:$D$7,$C$4:$C$7,,-1)</f>
        <v>0</v>
      </c>
      <c r="E965" s="3">
        <v>27.929762503604302</v>
      </c>
      <c r="F965" s="66">
        <f>_xlfn.XLOOKUP(CleanTable6[[#This Row],[BMI]],$F$4:$F$7,$C$4:$C$7,,-1)</f>
        <v>1</v>
      </c>
      <c r="G965" t="s">
        <v>6</v>
      </c>
      <c r="H965" s="2">
        <v>2219.4500000000003</v>
      </c>
      <c r="I965">
        <v>1</v>
      </c>
      <c r="J965" t="s">
        <v>5</v>
      </c>
      <c r="K965" s="1"/>
    </row>
    <row r="966" spans="1:11" x14ac:dyDescent="0.2">
      <c r="A966">
        <v>10961</v>
      </c>
      <c r="B966" t="s">
        <v>1</v>
      </c>
      <c r="C966">
        <v>48</v>
      </c>
      <c r="D966">
        <f>_xlfn.XLOOKUP(CleanTable6[[#This Row],[Age]],$D$4:$D$7,$C$4:$C$7,,-1)</f>
        <v>2</v>
      </c>
      <c r="E966" s="3">
        <v>35.524675927480089</v>
      </c>
      <c r="F966" s="66">
        <f>_xlfn.XLOOKUP(CleanTable6[[#This Row],[BMI]],$F$4:$F$7,$C$4:$C$7,,-1)</f>
        <v>3</v>
      </c>
      <c r="G966" t="s">
        <v>7</v>
      </c>
      <c r="H966" s="2">
        <v>7789.64</v>
      </c>
      <c r="I966">
        <v>0</v>
      </c>
      <c r="J966" t="s">
        <v>5</v>
      </c>
      <c r="K966" s="1"/>
    </row>
    <row r="967" spans="1:11" x14ac:dyDescent="0.2">
      <c r="A967">
        <v>10962</v>
      </c>
      <c r="B967" t="s">
        <v>0</v>
      </c>
      <c r="C967">
        <v>49</v>
      </c>
      <c r="D967">
        <f>_xlfn.XLOOKUP(CleanTable6[[#This Row],[Age]],$D$4:$D$7,$C$4:$C$7,,-1)</f>
        <v>2</v>
      </c>
      <c r="E967" s="3">
        <v>24.515678814231883</v>
      </c>
      <c r="F967" s="66">
        <f>_xlfn.XLOOKUP(CleanTable6[[#This Row],[BMI]],$F$4:$F$7,$C$4:$C$7,,-1)</f>
        <v>0</v>
      </c>
      <c r="G967" t="s">
        <v>6</v>
      </c>
      <c r="H967" s="2">
        <v>9182.17</v>
      </c>
      <c r="I967">
        <v>1</v>
      </c>
      <c r="J967" t="s">
        <v>5</v>
      </c>
      <c r="K967" s="1"/>
    </row>
    <row r="968" spans="1:11" x14ac:dyDescent="0.2">
      <c r="A968">
        <v>10963</v>
      </c>
      <c r="B968" t="s">
        <v>1</v>
      </c>
      <c r="C968">
        <v>50</v>
      </c>
      <c r="D968">
        <f>_xlfn.XLOOKUP(CleanTable6[[#This Row],[Age]],$D$4:$D$7,$C$4:$C$7,,-1)</f>
        <v>2</v>
      </c>
      <c r="E968" s="3">
        <v>21.663635683720063</v>
      </c>
      <c r="F968" s="66">
        <f>_xlfn.XLOOKUP(CleanTable6[[#This Row],[BMI]],$F$4:$F$7,$C$4:$C$7,,-1)</f>
        <v>0</v>
      </c>
      <c r="G968" t="s">
        <v>7</v>
      </c>
      <c r="H968" s="2">
        <v>8442.67</v>
      </c>
      <c r="I968">
        <v>0</v>
      </c>
      <c r="J968" t="s">
        <v>5</v>
      </c>
      <c r="K968" s="1"/>
    </row>
    <row r="969" spans="1:11" x14ac:dyDescent="0.2">
      <c r="A969">
        <v>10964</v>
      </c>
      <c r="B969" t="s">
        <v>2</v>
      </c>
      <c r="C969">
        <v>26</v>
      </c>
      <c r="D969">
        <f>_xlfn.XLOOKUP(CleanTable6[[#This Row],[Age]],$D$4:$D$7,$C$4:$C$7,,-1)</f>
        <v>0</v>
      </c>
      <c r="E969" s="3">
        <v>37.43255318482111</v>
      </c>
      <c r="F969" s="66">
        <f>_xlfn.XLOOKUP(CleanTable6[[#This Row],[BMI]],$F$4:$F$7,$C$4:$C$7,,-1)</f>
        <v>3</v>
      </c>
      <c r="G969" t="s">
        <v>7</v>
      </c>
      <c r="H969" s="2">
        <v>2680.9500000000003</v>
      </c>
      <c r="I969">
        <v>0</v>
      </c>
      <c r="J969" t="s">
        <v>5</v>
      </c>
      <c r="K969" s="1"/>
    </row>
    <row r="970" spans="1:11" x14ac:dyDescent="0.2">
      <c r="A970">
        <v>10965</v>
      </c>
      <c r="B970" t="s">
        <v>3</v>
      </c>
      <c r="C970">
        <v>36</v>
      </c>
      <c r="D970">
        <f>_xlfn.XLOOKUP(CleanTable6[[#This Row],[Age]],$D$4:$D$7,$C$4:$C$7,,-1)</f>
        <v>1</v>
      </c>
      <c r="E970" s="3">
        <v>33.311165245156808</v>
      </c>
      <c r="F970" s="66">
        <f>_xlfn.XLOOKUP(CleanTable6[[#This Row],[BMI]],$F$4:$F$7,$C$4:$C$7,,-1)</f>
        <v>2</v>
      </c>
      <c r="G970" t="s">
        <v>7</v>
      </c>
      <c r="H970" s="2">
        <v>6746.75</v>
      </c>
      <c r="I970">
        <v>3</v>
      </c>
      <c r="J970" t="s">
        <v>5</v>
      </c>
      <c r="K970" s="1"/>
    </row>
    <row r="971" spans="1:11" x14ac:dyDescent="0.2">
      <c r="A971">
        <v>10966</v>
      </c>
      <c r="B971" t="s">
        <v>2</v>
      </c>
      <c r="C971">
        <v>47</v>
      </c>
      <c r="D971">
        <f>_xlfn.XLOOKUP(CleanTable6[[#This Row],[Age]],$D$4:$D$7,$C$4:$C$7,,-1)</f>
        <v>2</v>
      </c>
      <c r="E971" s="3">
        <v>40.158746309023805</v>
      </c>
      <c r="F971" s="66">
        <f>_xlfn.XLOOKUP(CleanTable6[[#This Row],[BMI]],$F$4:$F$7,$C$4:$C$7,,-1)</f>
        <v>3</v>
      </c>
      <c r="G971" t="s">
        <v>6</v>
      </c>
      <c r="H971" s="2">
        <v>8930.94</v>
      </c>
      <c r="I971">
        <v>1</v>
      </c>
      <c r="J971" t="s">
        <v>5</v>
      </c>
      <c r="K971" s="1"/>
    </row>
    <row r="972" spans="1:11" x14ac:dyDescent="0.2">
      <c r="A972">
        <v>10967</v>
      </c>
      <c r="B972" t="s">
        <v>2</v>
      </c>
      <c r="C972">
        <v>28</v>
      </c>
      <c r="D972">
        <f>_xlfn.XLOOKUP(CleanTable6[[#This Row],[Age]],$D$4:$D$7,$C$4:$C$7,,-1)</f>
        <v>1</v>
      </c>
      <c r="E972" s="3">
        <v>29.60290530825381</v>
      </c>
      <c r="F972" s="66">
        <f>_xlfn.XLOOKUP(CleanTable6[[#This Row],[BMI]],$F$4:$F$7,$C$4:$C$7,,-1)</f>
        <v>1</v>
      </c>
      <c r="G972" t="s">
        <v>7</v>
      </c>
      <c r="H972" s="2">
        <v>19673.34</v>
      </c>
      <c r="I972">
        <v>0</v>
      </c>
      <c r="J972" t="s">
        <v>5</v>
      </c>
      <c r="K972" s="1"/>
    </row>
    <row r="973" spans="1:11" x14ac:dyDescent="0.2">
      <c r="A973">
        <v>10968</v>
      </c>
      <c r="B973" t="s">
        <v>2</v>
      </c>
      <c r="C973">
        <v>50</v>
      </c>
      <c r="D973">
        <f>_xlfn.XLOOKUP(CleanTable6[[#This Row],[Age]],$D$4:$D$7,$C$4:$C$7,,-1)</f>
        <v>2</v>
      </c>
      <c r="E973" s="3">
        <v>31.900108733703302</v>
      </c>
      <c r="F973" s="66">
        <f>_xlfn.XLOOKUP(CleanTable6[[#This Row],[BMI]],$F$4:$F$7,$C$4:$C$7,,-1)</f>
        <v>2</v>
      </c>
      <c r="G973" t="s">
        <v>6</v>
      </c>
      <c r="H973" s="2">
        <v>10493.95</v>
      </c>
      <c r="I973">
        <v>2</v>
      </c>
      <c r="J973" t="s">
        <v>5</v>
      </c>
      <c r="K973" s="1"/>
    </row>
    <row r="974" spans="1:11" x14ac:dyDescent="0.2">
      <c r="A974">
        <v>10969</v>
      </c>
      <c r="B974" t="s">
        <v>0</v>
      </c>
      <c r="C974">
        <v>26</v>
      </c>
      <c r="D974">
        <f>_xlfn.XLOOKUP(CleanTable6[[#This Row],[Age]],$D$4:$D$7,$C$4:$C$7,,-1)</f>
        <v>0</v>
      </c>
      <c r="E974" s="3">
        <v>29.800755720388302</v>
      </c>
      <c r="F974" s="66">
        <f>_xlfn.XLOOKUP(CleanTable6[[#This Row],[BMI]],$F$4:$F$7,$C$4:$C$7,,-1)</f>
        <v>1</v>
      </c>
      <c r="G974" t="s">
        <v>7</v>
      </c>
      <c r="H974" s="2">
        <v>36085.22</v>
      </c>
      <c r="I974">
        <v>2</v>
      </c>
      <c r="J974" t="s">
        <v>4</v>
      </c>
      <c r="K974" s="1"/>
    </row>
    <row r="975" spans="1:11" x14ac:dyDescent="0.2">
      <c r="A975">
        <v>10970</v>
      </c>
      <c r="B975" t="s">
        <v>1</v>
      </c>
      <c r="C975">
        <v>52</v>
      </c>
      <c r="D975">
        <f>_xlfn.XLOOKUP(CleanTable6[[#This Row],[Age]],$D$4:$D$7,$C$4:$C$7,,-1)</f>
        <v>3</v>
      </c>
      <c r="E975" s="3">
        <v>19.084399021345543</v>
      </c>
      <c r="F975" s="66">
        <f>_xlfn.XLOOKUP(CleanTable6[[#This Row],[BMI]],$F$4:$F$7,$C$4:$C$7,,-1)</f>
        <v>0</v>
      </c>
      <c r="G975" t="s">
        <v>6</v>
      </c>
      <c r="H975" s="2">
        <v>27118</v>
      </c>
      <c r="I975">
        <v>0</v>
      </c>
      <c r="J975" t="s">
        <v>5</v>
      </c>
      <c r="K975" s="1"/>
    </row>
    <row r="976" spans="1:11" x14ac:dyDescent="0.2">
      <c r="A976">
        <v>10971</v>
      </c>
      <c r="B976" t="s">
        <v>0</v>
      </c>
      <c r="C976">
        <v>30</v>
      </c>
      <c r="D976">
        <f>_xlfn.XLOOKUP(CleanTable6[[#This Row],[Age]],$D$4:$D$7,$C$4:$C$7,,-1)</f>
        <v>1</v>
      </c>
      <c r="E976" s="3">
        <v>30.015495101234567</v>
      </c>
      <c r="F976" s="66">
        <f>_xlfn.XLOOKUP(CleanTable6[[#This Row],[BMI]],$F$4:$F$7,$C$4:$C$7,,-1)</f>
        <v>1</v>
      </c>
      <c r="G976" t="s">
        <v>7</v>
      </c>
      <c r="H976" s="2">
        <v>3659.3500000000004</v>
      </c>
      <c r="I976">
        <v>1</v>
      </c>
      <c r="J976" t="s">
        <v>5</v>
      </c>
      <c r="K976" s="1"/>
    </row>
    <row r="977" spans="1:11" x14ac:dyDescent="0.2">
      <c r="A977">
        <v>10972</v>
      </c>
      <c r="B977" t="s">
        <v>0</v>
      </c>
      <c r="C977">
        <v>54</v>
      </c>
      <c r="D977">
        <f>_xlfn.XLOOKUP(CleanTable6[[#This Row],[Age]],$D$4:$D$7,$C$4:$C$7,,-1)</f>
        <v>3</v>
      </c>
      <c r="E977" s="3">
        <v>26.83388363558311</v>
      </c>
      <c r="F977" s="66">
        <f>_xlfn.XLOOKUP(CleanTable6[[#This Row],[BMI]],$F$4:$F$7,$C$4:$C$7,,-1)</f>
        <v>1</v>
      </c>
      <c r="G977" t="s">
        <v>6</v>
      </c>
      <c r="H977" s="2">
        <v>12105.32</v>
      </c>
      <c r="I977">
        <v>3</v>
      </c>
      <c r="J977" t="s">
        <v>5</v>
      </c>
      <c r="K977" s="1"/>
    </row>
    <row r="978" spans="1:11" x14ac:dyDescent="0.2">
      <c r="A978">
        <v>10973</v>
      </c>
      <c r="B978" t="s">
        <v>1</v>
      </c>
      <c r="C978">
        <v>32</v>
      </c>
      <c r="D978">
        <f>_xlfn.XLOOKUP(CleanTable6[[#This Row],[Age]],$D$4:$D$7,$C$4:$C$7,,-1)</f>
        <v>1</v>
      </c>
      <c r="E978" s="3">
        <v>39.671370852657112</v>
      </c>
      <c r="F978" s="66">
        <f>_xlfn.XLOOKUP(CleanTable6[[#This Row],[BMI]],$F$4:$F$7,$C$4:$C$7,,-1)</f>
        <v>3</v>
      </c>
      <c r="G978" t="s">
        <v>6</v>
      </c>
      <c r="H978" s="2">
        <v>17626.239999999998</v>
      </c>
      <c r="I978">
        <v>1</v>
      </c>
      <c r="J978" t="s">
        <v>5</v>
      </c>
      <c r="K978" s="1"/>
    </row>
    <row r="979" spans="1:11" x14ac:dyDescent="0.2">
      <c r="A979">
        <v>10974</v>
      </c>
      <c r="B979" t="s">
        <v>0</v>
      </c>
      <c r="C979">
        <v>19</v>
      </c>
      <c r="D979">
        <f>_xlfn.XLOOKUP(CleanTable6[[#This Row],[Age]],$D$4:$D$7,$C$4:$C$7,,-1)</f>
        <v>0</v>
      </c>
      <c r="E979" s="3">
        <v>26.171633583970713</v>
      </c>
      <c r="F979" s="66">
        <f>_xlfn.XLOOKUP(CleanTable6[[#This Row],[BMI]],$F$4:$F$7,$C$4:$C$7,,-1)</f>
        <v>0</v>
      </c>
      <c r="G979" t="s">
        <v>7</v>
      </c>
      <c r="H979" s="2">
        <v>1256.3</v>
      </c>
      <c r="I979">
        <v>0</v>
      </c>
      <c r="J979" t="s">
        <v>5</v>
      </c>
      <c r="K979" s="1"/>
    </row>
    <row r="980" spans="1:11" x14ac:dyDescent="0.2">
      <c r="A980">
        <v>10975</v>
      </c>
      <c r="B980" t="s">
        <v>0</v>
      </c>
      <c r="C980">
        <v>31</v>
      </c>
      <c r="D980">
        <f>_xlfn.XLOOKUP(CleanTable6[[#This Row],[Age]],$D$4:$D$7,$C$4:$C$7,,-1)</f>
        <v>1</v>
      </c>
      <c r="E980" s="3">
        <v>35.477167794953097</v>
      </c>
      <c r="F980" s="66">
        <f>_xlfn.XLOOKUP(CleanTable6[[#This Row],[BMI]],$F$4:$F$7,$C$4:$C$7,,-1)</f>
        <v>3</v>
      </c>
      <c r="G980" t="s">
        <v>7</v>
      </c>
      <c r="H980" s="2">
        <v>38711</v>
      </c>
      <c r="I980">
        <v>2</v>
      </c>
      <c r="J980" t="s">
        <v>4</v>
      </c>
      <c r="K980" s="1"/>
    </row>
    <row r="981" spans="1:11" x14ac:dyDescent="0.2">
      <c r="A981">
        <v>10976</v>
      </c>
      <c r="B981" t="s">
        <v>0</v>
      </c>
      <c r="C981">
        <v>38</v>
      </c>
      <c r="D981">
        <f>_xlfn.XLOOKUP(CleanTable6[[#This Row],[Age]],$D$4:$D$7,$C$4:$C$7,,-1)</f>
        <v>1</v>
      </c>
      <c r="E981" s="3">
        <v>35.523718152959447</v>
      </c>
      <c r="F981" s="66">
        <f>_xlfn.XLOOKUP(CleanTable6[[#This Row],[BMI]],$F$4:$F$7,$C$4:$C$7,,-1)</f>
        <v>3</v>
      </c>
      <c r="G981" t="s">
        <v>6</v>
      </c>
      <c r="H981" s="2">
        <v>6571.55</v>
      </c>
      <c r="I981">
        <v>2</v>
      </c>
      <c r="J981" t="s">
        <v>5</v>
      </c>
      <c r="K981" s="1"/>
    </row>
    <row r="982" spans="1:11" x14ac:dyDescent="0.2">
      <c r="A982">
        <v>10977</v>
      </c>
      <c r="B982" t="s">
        <v>2</v>
      </c>
      <c r="C982">
        <v>35</v>
      </c>
      <c r="D982">
        <f>_xlfn.XLOOKUP(CleanTable6[[#This Row],[Age]],$D$4:$D$7,$C$4:$C$7,,-1)</f>
        <v>1</v>
      </c>
      <c r="E982" s="3">
        <v>30.775605965207273</v>
      </c>
      <c r="F982" s="66">
        <f>_xlfn.XLOOKUP(CleanTable6[[#This Row],[BMI]],$F$4:$F$7,$C$4:$C$7,,-1)</f>
        <v>2</v>
      </c>
      <c r="G982" t="s">
        <v>7</v>
      </c>
      <c r="H982" s="2">
        <v>5729.01</v>
      </c>
      <c r="I982">
        <v>2</v>
      </c>
      <c r="J982" t="s">
        <v>5</v>
      </c>
      <c r="K982" s="1"/>
    </row>
    <row r="983" spans="1:11" x14ac:dyDescent="0.2">
      <c r="A983">
        <v>10978</v>
      </c>
      <c r="B983" t="s">
        <v>1</v>
      </c>
      <c r="C983">
        <v>25</v>
      </c>
      <c r="D983">
        <f>_xlfn.XLOOKUP(CleanTable6[[#This Row],[Age]],$D$4:$D$7,$C$4:$C$7,,-1)</f>
        <v>0</v>
      </c>
      <c r="E983" s="3">
        <v>18.324390690558417</v>
      </c>
      <c r="F983" s="66">
        <f>_xlfn.XLOOKUP(CleanTable6[[#This Row],[BMI]],$F$4:$F$7,$C$4:$C$7,,-1)</f>
        <v>0</v>
      </c>
      <c r="G983" t="s">
        <v>7</v>
      </c>
      <c r="H983" s="2">
        <v>4504.67</v>
      </c>
      <c r="I983">
        <v>4</v>
      </c>
      <c r="J983" t="s">
        <v>5</v>
      </c>
      <c r="K983" s="1"/>
    </row>
    <row r="984" spans="1:11" x14ac:dyDescent="0.2">
      <c r="A984">
        <v>10979</v>
      </c>
      <c r="B984" t="s">
        <v>0</v>
      </c>
      <c r="C984">
        <v>58</v>
      </c>
      <c r="D984">
        <f>_xlfn.XLOOKUP(CleanTable6[[#This Row],[Age]],$D$4:$D$7,$C$4:$C$7,,-1)</f>
        <v>3</v>
      </c>
      <c r="E984" s="3">
        <v>28.401868847838546</v>
      </c>
      <c r="F984" s="66">
        <f>_xlfn.XLOOKUP(CleanTable6[[#This Row],[BMI]],$F$4:$F$7,$C$4:$C$7,,-1)</f>
        <v>1</v>
      </c>
      <c r="G984" t="s">
        <v>6</v>
      </c>
      <c r="H984" s="2">
        <v>11837.16</v>
      </c>
      <c r="I984">
        <v>0</v>
      </c>
      <c r="J984" t="s">
        <v>5</v>
      </c>
      <c r="K984" s="1"/>
    </row>
    <row r="985" spans="1:11" x14ac:dyDescent="0.2">
      <c r="A985">
        <v>10980</v>
      </c>
      <c r="B985" t="s">
        <v>3</v>
      </c>
      <c r="C985">
        <v>43</v>
      </c>
      <c r="D985">
        <f>_xlfn.XLOOKUP(CleanTable6[[#This Row],[Age]],$D$4:$D$7,$C$4:$C$7,,-1)</f>
        <v>2</v>
      </c>
      <c r="E985" s="3">
        <v>27.493530222753012</v>
      </c>
      <c r="F985" s="66">
        <f>_xlfn.XLOOKUP(CleanTable6[[#This Row],[BMI]],$F$4:$F$7,$C$4:$C$7,,-1)</f>
        <v>1</v>
      </c>
      <c r="G985" t="s">
        <v>6</v>
      </c>
      <c r="H985" s="2">
        <v>21771.35</v>
      </c>
      <c r="I985">
        <v>1</v>
      </c>
      <c r="J985" t="s">
        <v>4</v>
      </c>
      <c r="K985" s="1"/>
    </row>
    <row r="986" spans="1:11" x14ac:dyDescent="0.2">
      <c r="A986">
        <v>10981</v>
      </c>
      <c r="B986" t="s">
        <v>0</v>
      </c>
      <c r="C986">
        <v>63</v>
      </c>
      <c r="D986">
        <f>_xlfn.XLOOKUP(CleanTable6[[#This Row],[Age]],$D$4:$D$7,$C$4:$C$7,,-1)</f>
        <v>3</v>
      </c>
      <c r="E986" s="3">
        <v>33.635440957227964</v>
      </c>
      <c r="F986" s="66">
        <f>_xlfn.XLOOKUP(CleanTable6[[#This Row],[BMI]],$F$4:$F$7,$C$4:$C$7,,-1)</f>
        <v>2</v>
      </c>
      <c r="G986" t="s">
        <v>7</v>
      </c>
      <c r="H986" s="2">
        <v>13393.76</v>
      </c>
      <c r="I986">
        <v>0</v>
      </c>
      <c r="J986" t="s">
        <v>5</v>
      </c>
      <c r="K986" s="1"/>
    </row>
    <row r="987" spans="1:11" x14ac:dyDescent="0.2">
      <c r="A987">
        <v>10982</v>
      </c>
      <c r="B987" t="s">
        <v>3</v>
      </c>
      <c r="C987">
        <v>51</v>
      </c>
      <c r="D987">
        <f>_xlfn.XLOOKUP(CleanTable6[[#This Row],[Age]],$D$4:$D$7,$C$4:$C$7,,-1)</f>
        <v>3</v>
      </c>
      <c r="E987" s="3">
        <v>24.306125879185924</v>
      </c>
      <c r="F987" s="66">
        <f>_xlfn.XLOOKUP(CleanTable6[[#This Row],[BMI]],$F$4:$F$7,$C$4:$C$7,,-1)</f>
        <v>0</v>
      </c>
      <c r="G987" t="s">
        <v>7</v>
      </c>
      <c r="H987" s="2">
        <v>9361.33</v>
      </c>
      <c r="I987">
        <v>0</v>
      </c>
      <c r="J987" t="s">
        <v>5</v>
      </c>
      <c r="K987" s="1"/>
    </row>
    <row r="988" spans="1:11" x14ac:dyDescent="0.2">
      <c r="A988">
        <v>10983</v>
      </c>
      <c r="B988" t="s">
        <v>3</v>
      </c>
      <c r="C988">
        <v>46</v>
      </c>
      <c r="D988">
        <f>_xlfn.XLOOKUP(CleanTable6[[#This Row],[Age]],$D$4:$D$7,$C$4:$C$7,,-1)</f>
        <v>2</v>
      </c>
      <c r="E988" s="3">
        <v>29.997145969840151</v>
      </c>
      <c r="F988" s="66">
        <f>_xlfn.XLOOKUP(CleanTable6[[#This Row],[BMI]],$F$4:$F$7,$C$4:$C$7,,-1)</f>
        <v>1</v>
      </c>
      <c r="G988" t="s">
        <v>7</v>
      </c>
      <c r="H988" s="2">
        <v>8334.59</v>
      </c>
      <c r="I988">
        <v>1</v>
      </c>
      <c r="J988" t="s">
        <v>5</v>
      </c>
      <c r="K988" s="1"/>
    </row>
    <row r="989" spans="1:11" x14ac:dyDescent="0.2">
      <c r="A989">
        <v>10984</v>
      </c>
      <c r="B989" t="s">
        <v>0</v>
      </c>
      <c r="C989">
        <v>22</v>
      </c>
      <c r="D989">
        <f>_xlfn.XLOOKUP(CleanTable6[[#This Row],[Age]],$D$4:$D$7,$C$4:$C$7,,-1)</f>
        <v>0</v>
      </c>
      <c r="E989" s="3">
        <v>35.828199921489514</v>
      </c>
      <c r="F989" s="66">
        <f>_xlfn.XLOOKUP(CleanTable6[[#This Row],[BMI]],$F$4:$F$7,$C$4:$C$7,,-1)</f>
        <v>3</v>
      </c>
      <c r="G989" t="s">
        <v>7</v>
      </c>
      <c r="H989" s="2">
        <v>3443.07</v>
      </c>
      <c r="I989">
        <v>3</v>
      </c>
      <c r="J989" t="s">
        <v>5</v>
      </c>
      <c r="K989" s="1"/>
    </row>
    <row r="990" spans="1:11" x14ac:dyDescent="0.2">
      <c r="A990">
        <v>10985</v>
      </c>
      <c r="B990" t="s">
        <v>2</v>
      </c>
      <c r="C990">
        <v>60</v>
      </c>
      <c r="D990">
        <f>_xlfn.XLOOKUP(CleanTable6[[#This Row],[Age]],$D$4:$D$7,$C$4:$C$7,,-1)</f>
        <v>3</v>
      </c>
      <c r="E990" s="3">
        <v>27.804284362724463</v>
      </c>
      <c r="F990" s="66">
        <f>_xlfn.XLOOKUP(CleanTable6[[#This Row],[BMI]],$F$4:$F$7,$C$4:$C$7,,-1)</f>
        <v>1</v>
      </c>
      <c r="G990" t="s">
        <v>6</v>
      </c>
      <c r="H990" s="2">
        <v>13012.210000000001</v>
      </c>
      <c r="I990">
        <v>0</v>
      </c>
      <c r="J990" t="s">
        <v>5</v>
      </c>
      <c r="K990" s="1"/>
    </row>
    <row r="991" spans="1:11" x14ac:dyDescent="0.2">
      <c r="A991">
        <v>10986</v>
      </c>
      <c r="B991" t="s">
        <v>3</v>
      </c>
      <c r="C991">
        <v>62</v>
      </c>
      <c r="D991">
        <f>_xlfn.XLOOKUP(CleanTable6[[#This Row],[Age]],$D$4:$D$7,$C$4:$C$7,,-1)</f>
        <v>3</v>
      </c>
      <c r="E991" s="3">
        <v>33.148698966805775</v>
      </c>
      <c r="F991" s="66">
        <f>_xlfn.XLOOKUP(CleanTable6[[#This Row],[BMI]],$F$4:$F$7,$C$4:$C$7,,-1)</f>
        <v>2</v>
      </c>
      <c r="G991" t="s">
        <v>6</v>
      </c>
      <c r="H991" s="2">
        <v>15230.33</v>
      </c>
      <c r="I991">
        <v>2</v>
      </c>
      <c r="J991" t="s">
        <v>5</v>
      </c>
      <c r="K991" s="1"/>
    </row>
    <row r="992" spans="1:11" x14ac:dyDescent="0.2">
      <c r="A992">
        <v>10987</v>
      </c>
      <c r="B992" t="s">
        <v>1</v>
      </c>
      <c r="C992">
        <v>62</v>
      </c>
      <c r="D992">
        <f>_xlfn.XLOOKUP(CleanTable6[[#This Row],[Age]],$D$4:$D$7,$C$4:$C$7,,-1)</f>
        <v>3</v>
      </c>
      <c r="E992" s="3">
        <v>32.561720790603616</v>
      </c>
      <c r="F992" s="66">
        <f>_xlfn.XLOOKUP(CleanTable6[[#This Row],[BMI]],$F$4:$F$7,$C$4:$C$7,,-1)</f>
        <v>2</v>
      </c>
      <c r="G992" t="s">
        <v>7</v>
      </c>
      <c r="H992" s="2">
        <v>12982.880000000001</v>
      </c>
      <c r="I992">
        <v>0</v>
      </c>
      <c r="J992" t="s">
        <v>5</v>
      </c>
      <c r="K992" s="1"/>
    </row>
    <row r="993" spans="1:11" x14ac:dyDescent="0.2">
      <c r="A993">
        <v>10988</v>
      </c>
      <c r="B993" t="s">
        <v>3</v>
      </c>
      <c r="C993">
        <v>28</v>
      </c>
      <c r="D993">
        <f>_xlfn.XLOOKUP(CleanTable6[[#This Row],[Age]],$D$4:$D$7,$C$4:$C$7,,-1)</f>
        <v>1</v>
      </c>
      <c r="E993" s="3">
        <v>40.158786003588418</v>
      </c>
      <c r="F993" s="66">
        <f>_xlfn.XLOOKUP(CleanTable6[[#This Row],[BMI]],$F$4:$F$7,$C$4:$C$7,,-1)</f>
        <v>3</v>
      </c>
      <c r="G993" t="s">
        <v>6</v>
      </c>
      <c r="H993" s="2">
        <v>4337.74</v>
      </c>
      <c r="I993">
        <v>1</v>
      </c>
      <c r="J993" t="s">
        <v>5</v>
      </c>
      <c r="K993" s="1"/>
    </row>
    <row r="994" spans="1:11" x14ac:dyDescent="0.2">
      <c r="A994">
        <v>10989</v>
      </c>
      <c r="B994" t="s">
        <v>1</v>
      </c>
      <c r="C994">
        <v>64</v>
      </c>
      <c r="D994">
        <f>_xlfn.XLOOKUP(CleanTable6[[#This Row],[Age]],$D$4:$D$7,$C$4:$C$7,,-1)</f>
        <v>3</v>
      </c>
      <c r="E994" s="3">
        <v>31.329951045127981</v>
      </c>
      <c r="F994" s="66">
        <f>_xlfn.XLOOKUP(CleanTable6[[#This Row],[BMI]],$F$4:$F$7,$C$4:$C$7,,-1)</f>
        <v>2</v>
      </c>
      <c r="G994" t="s">
        <v>7</v>
      </c>
      <c r="H994" s="2">
        <v>46889.270000000004</v>
      </c>
      <c r="I994">
        <v>0</v>
      </c>
      <c r="J994" t="s">
        <v>4</v>
      </c>
      <c r="K994" s="1"/>
    </row>
    <row r="995" spans="1:11" x14ac:dyDescent="0.2">
      <c r="A995">
        <v>10990</v>
      </c>
      <c r="B995" t="s">
        <v>0</v>
      </c>
      <c r="C995">
        <v>37</v>
      </c>
      <c r="D995">
        <f>_xlfn.XLOOKUP(CleanTable6[[#This Row],[Age]],$D$4:$D$7,$C$4:$C$7,,-1)</f>
        <v>1</v>
      </c>
      <c r="E995" s="3">
        <v>21.77379845158848</v>
      </c>
      <c r="F995" s="66">
        <f>_xlfn.XLOOKUP(CleanTable6[[#This Row],[BMI]],$F$4:$F$7,$C$4:$C$7,,-1)</f>
        <v>0</v>
      </c>
      <c r="G995" t="s">
        <v>7</v>
      </c>
      <c r="H995" s="2">
        <v>20420.609999999997</v>
      </c>
      <c r="I995">
        <v>0</v>
      </c>
      <c r="J995" t="s">
        <v>5</v>
      </c>
      <c r="K995" s="1"/>
    </row>
    <row r="996" spans="1:11" x14ac:dyDescent="0.2">
      <c r="A996">
        <v>10991</v>
      </c>
      <c r="B996" t="s">
        <v>1</v>
      </c>
      <c r="C996">
        <v>28</v>
      </c>
      <c r="D996">
        <f>_xlfn.XLOOKUP(CleanTable6[[#This Row],[Age]],$D$4:$D$7,$C$4:$C$7,,-1)</f>
        <v>1</v>
      </c>
      <c r="E996" s="3">
        <v>28.964127545938773</v>
      </c>
      <c r="F996" s="66">
        <f>_xlfn.XLOOKUP(CleanTable6[[#This Row],[BMI]],$F$4:$F$7,$C$4:$C$7,,-1)</f>
        <v>1</v>
      </c>
      <c r="G996" t="s">
        <v>7</v>
      </c>
      <c r="H996" s="2">
        <v>2689.5</v>
      </c>
      <c r="I996">
        <v>0</v>
      </c>
      <c r="J996" t="s">
        <v>5</v>
      </c>
      <c r="K996" s="1"/>
    </row>
    <row r="997" spans="1:11" x14ac:dyDescent="0.2">
      <c r="A997">
        <v>10992</v>
      </c>
      <c r="B997" t="s">
        <v>2</v>
      </c>
      <c r="C997">
        <v>24</v>
      </c>
      <c r="D997">
        <f>_xlfn.XLOOKUP(CleanTable6[[#This Row],[Age]],$D$4:$D$7,$C$4:$C$7,,-1)</f>
        <v>0</v>
      </c>
      <c r="E997" s="3">
        <v>42.124425457451665</v>
      </c>
      <c r="F997" s="66">
        <f>_xlfn.XLOOKUP(CleanTable6[[#This Row],[BMI]],$F$4:$F$7,$C$4:$C$7,,-1)</f>
        <v>3</v>
      </c>
      <c r="G997" t="s">
        <v>6</v>
      </c>
      <c r="H997" s="2">
        <v>2850.69</v>
      </c>
      <c r="I997">
        <v>0</v>
      </c>
      <c r="J997" t="s">
        <v>5</v>
      </c>
      <c r="K997" s="1"/>
    </row>
    <row r="998" spans="1:11" x14ac:dyDescent="0.2">
      <c r="A998">
        <v>10993</v>
      </c>
      <c r="B998" t="s">
        <v>3</v>
      </c>
      <c r="C998">
        <v>53</v>
      </c>
      <c r="D998">
        <f>_xlfn.XLOOKUP(CleanTable6[[#This Row],[Age]],$D$4:$D$7,$C$4:$C$7,,-1)</f>
        <v>3</v>
      </c>
      <c r="E998" s="3">
        <v>28.872908855216359</v>
      </c>
      <c r="F998" s="66">
        <f>_xlfn.XLOOKUP(CleanTable6[[#This Row],[BMI]],$F$4:$F$7,$C$4:$C$7,,-1)</f>
        <v>1</v>
      </c>
      <c r="G998" t="s">
        <v>6</v>
      </c>
      <c r="H998" s="2">
        <v>10564.89</v>
      </c>
      <c r="I998">
        <v>0</v>
      </c>
      <c r="J998" t="s">
        <v>5</v>
      </c>
      <c r="K998" s="1"/>
    </row>
    <row r="999" spans="1:11" x14ac:dyDescent="0.2">
      <c r="A999">
        <v>10994</v>
      </c>
      <c r="B999" t="s">
        <v>2</v>
      </c>
      <c r="C999">
        <v>44</v>
      </c>
      <c r="D999">
        <f>_xlfn.XLOOKUP(CleanTable6[[#This Row],[Age]],$D$4:$D$7,$C$4:$C$7,,-1)</f>
        <v>2</v>
      </c>
      <c r="E999" s="3">
        <v>25.169750736355429</v>
      </c>
      <c r="F999" s="66">
        <f>_xlfn.XLOOKUP(CleanTable6[[#This Row],[BMI]],$F$4:$F$7,$C$4:$C$7,,-1)</f>
        <v>0</v>
      </c>
      <c r="G999" t="s">
        <v>6</v>
      </c>
      <c r="H999" s="2">
        <v>42983.46</v>
      </c>
      <c r="I999">
        <v>0</v>
      </c>
      <c r="J999" t="s">
        <v>4</v>
      </c>
      <c r="K999" s="1"/>
    </row>
    <row r="1000" spans="1:11" x14ac:dyDescent="0.2">
      <c r="A1000">
        <v>10995</v>
      </c>
      <c r="B1000" t="s">
        <v>3</v>
      </c>
      <c r="C1000">
        <v>38</v>
      </c>
      <c r="D1000">
        <f>_xlfn.XLOOKUP(CleanTable6[[#This Row],[Age]],$D$4:$D$7,$C$4:$C$7,,-1)</f>
        <v>1</v>
      </c>
      <c r="E1000" s="3">
        <v>35.879963003469655</v>
      </c>
      <c r="F1000" s="66">
        <f>_xlfn.XLOOKUP(CleanTable6[[#This Row],[BMI]],$F$4:$F$7,$C$4:$C$7,,-1)</f>
        <v>3</v>
      </c>
      <c r="G1000" t="s">
        <v>7</v>
      </c>
      <c r="H1000" s="2">
        <v>6067.13</v>
      </c>
      <c r="I1000">
        <v>1</v>
      </c>
      <c r="J1000" t="s">
        <v>5</v>
      </c>
      <c r="K1000" s="1"/>
    </row>
    <row r="1001" spans="1:11" x14ac:dyDescent="0.2">
      <c r="A1001">
        <v>10996</v>
      </c>
      <c r="B1001" t="s">
        <v>2</v>
      </c>
      <c r="C1001">
        <v>19</v>
      </c>
      <c r="D1001">
        <f>_xlfn.XLOOKUP(CleanTable6[[#This Row],[Age]],$D$4:$D$7,$C$4:$C$7,,-1)</f>
        <v>0</v>
      </c>
      <c r="E1001" s="3">
        <v>36.508692667886095</v>
      </c>
      <c r="F1001" s="66">
        <f>_xlfn.XLOOKUP(CleanTable6[[#This Row],[BMI]],$F$4:$F$7,$C$4:$C$7,,-1)</f>
        <v>3</v>
      </c>
      <c r="G1001" t="s">
        <v>7</v>
      </c>
      <c r="H1001" s="2">
        <v>1635.74</v>
      </c>
      <c r="I1001">
        <v>0</v>
      </c>
      <c r="J1001" t="s">
        <v>5</v>
      </c>
      <c r="K1001" s="1"/>
    </row>
    <row r="1002" spans="1:11" x14ac:dyDescent="0.2">
      <c r="A1002">
        <v>10997</v>
      </c>
      <c r="B1002" t="s">
        <v>3</v>
      </c>
      <c r="C1002">
        <v>54</v>
      </c>
      <c r="D1002">
        <f>_xlfn.XLOOKUP(CleanTable6[[#This Row],[Age]],$D$4:$D$7,$C$4:$C$7,,-1)</f>
        <v>3</v>
      </c>
      <c r="E1002" s="3">
        <v>30.769110523639164</v>
      </c>
      <c r="F1002" s="66">
        <f>_xlfn.XLOOKUP(CleanTable6[[#This Row],[BMI]],$F$4:$F$7,$C$4:$C$7,,-1)</f>
        <v>2</v>
      </c>
      <c r="G1002" t="s">
        <v>7</v>
      </c>
      <c r="H1002" s="2">
        <v>25517.119999999999</v>
      </c>
      <c r="I1002">
        <v>1</v>
      </c>
      <c r="J1002" t="s">
        <v>5</v>
      </c>
      <c r="K1002" s="1"/>
    </row>
    <row r="1003" spans="1:11" x14ac:dyDescent="0.2">
      <c r="A1003">
        <v>10998</v>
      </c>
      <c r="B1003" t="s">
        <v>3</v>
      </c>
      <c r="C1003">
        <v>53</v>
      </c>
      <c r="D1003">
        <f>_xlfn.XLOOKUP(CleanTable6[[#This Row],[Age]],$D$4:$D$7,$C$4:$C$7,,-1)</f>
        <v>3</v>
      </c>
      <c r="E1003" s="3">
        <v>23.171986311042279</v>
      </c>
      <c r="F1003" s="66">
        <f>_xlfn.XLOOKUP(CleanTable6[[#This Row],[BMI]],$F$4:$F$7,$C$4:$C$7,,-1)</f>
        <v>0</v>
      </c>
      <c r="G1003" t="s">
        <v>7</v>
      </c>
      <c r="H1003" s="2">
        <v>10072.06</v>
      </c>
      <c r="I1003">
        <v>0</v>
      </c>
      <c r="J1003" t="s">
        <v>5</v>
      </c>
      <c r="K1003" s="1"/>
    </row>
    <row r="1004" spans="1:11" x14ac:dyDescent="0.2">
      <c r="A1004">
        <v>10999</v>
      </c>
      <c r="B1004" t="s">
        <v>1</v>
      </c>
      <c r="C1004">
        <v>33</v>
      </c>
      <c r="D1004">
        <f>_xlfn.XLOOKUP(CleanTable6[[#This Row],[Age]],$D$4:$D$7,$C$4:$C$7,,-1)</f>
        <v>1</v>
      </c>
      <c r="E1004" s="3">
        <v>36.930357117227523</v>
      </c>
      <c r="F1004" s="66">
        <f>_xlfn.XLOOKUP(CleanTable6[[#This Row],[BMI]],$F$4:$F$7,$C$4:$C$7,,-1)</f>
        <v>3</v>
      </c>
      <c r="G1004" t="s">
        <v>7</v>
      </c>
      <c r="H1004" s="2">
        <v>38282.75</v>
      </c>
      <c r="I1004">
        <v>1</v>
      </c>
      <c r="J1004" t="s">
        <v>4</v>
      </c>
      <c r="K1004" s="1"/>
    </row>
    <row r="1005" spans="1:11" x14ac:dyDescent="0.2">
      <c r="A1005">
        <v>11000</v>
      </c>
      <c r="B1005" t="s">
        <v>0</v>
      </c>
      <c r="C1005">
        <v>19</v>
      </c>
      <c r="D1005">
        <f>_xlfn.XLOOKUP(CleanTable6[[#This Row],[Age]],$D$4:$D$7,$C$4:$C$7,,-1)</f>
        <v>0</v>
      </c>
      <c r="E1005" s="3">
        <v>32.768728336235093</v>
      </c>
      <c r="F1005" s="66">
        <f>_xlfn.XLOOKUP(CleanTable6[[#This Row],[BMI]],$F$4:$F$7,$C$4:$C$7,,-1)</f>
        <v>2</v>
      </c>
      <c r="G1005" t="s">
        <v>6</v>
      </c>
      <c r="H1005" s="2">
        <v>2331.5200000000004</v>
      </c>
      <c r="I1005">
        <v>1</v>
      </c>
      <c r="J1005" t="s">
        <v>5</v>
      </c>
      <c r="K1005" s="1"/>
    </row>
    <row r="1006" spans="1:11" x14ac:dyDescent="0.2">
      <c r="A1006">
        <v>11001</v>
      </c>
      <c r="B1006" t="s">
        <v>3</v>
      </c>
      <c r="C1006">
        <v>46</v>
      </c>
      <c r="D1006">
        <f>_xlfn.XLOOKUP(CleanTable6[[#This Row],[Age]],$D$4:$D$7,$C$4:$C$7,,-1)</f>
        <v>2</v>
      </c>
      <c r="E1006" s="3">
        <v>26.795390477315689</v>
      </c>
      <c r="F1006" s="66">
        <f>_xlfn.XLOOKUP(CleanTable6[[#This Row],[BMI]],$F$4:$F$7,$C$4:$C$7,,-1)</f>
        <v>1</v>
      </c>
      <c r="G1006" t="s">
        <v>6</v>
      </c>
      <c r="H1006" s="2">
        <v>9411.01</v>
      </c>
      <c r="I1006">
        <v>2</v>
      </c>
      <c r="J1006" t="s">
        <v>5</v>
      </c>
      <c r="K1006" s="1"/>
    </row>
    <row r="1007" spans="1:11" x14ac:dyDescent="0.2">
      <c r="A1007">
        <v>11002</v>
      </c>
      <c r="B1007" t="s">
        <v>1</v>
      </c>
      <c r="C1007">
        <v>18</v>
      </c>
      <c r="D1007">
        <f>_xlfn.XLOOKUP(CleanTable6[[#This Row],[Age]],$D$4:$D$7,$C$4:$C$7,,-1)</f>
        <v>0</v>
      </c>
      <c r="E1007" s="3">
        <v>47.385812569878482</v>
      </c>
      <c r="F1007" s="66">
        <f>_xlfn.XLOOKUP(CleanTable6[[#This Row],[BMI]],$F$4:$F$7,$C$4:$C$7,,-1)</f>
        <v>3</v>
      </c>
      <c r="G1007" t="s">
        <v>6</v>
      </c>
      <c r="H1007" s="2">
        <v>2801.26</v>
      </c>
      <c r="I1007">
        <v>2</v>
      </c>
      <c r="J1007" t="s">
        <v>5</v>
      </c>
      <c r="K1007" s="1"/>
    </row>
    <row r="1008" spans="1:11" x14ac:dyDescent="0.2">
      <c r="A1008">
        <v>11003</v>
      </c>
      <c r="B1008" t="s">
        <v>2</v>
      </c>
      <c r="C1008">
        <v>45</v>
      </c>
      <c r="D1008">
        <f>_xlfn.XLOOKUP(CleanTable6[[#This Row],[Age]],$D$4:$D$7,$C$4:$C$7,,-1)</f>
        <v>2</v>
      </c>
      <c r="E1008" s="3">
        <v>39.583892251713479</v>
      </c>
      <c r="F1008" s="66">
        <f>_xlfn.XLOOKUP(CleanTable6[[#This Row],[BMI]],$F$4:$F$7,$C$4:$C$7,,-1)</f>
        <v>3</v>
      </c>
      <c r="G1008" t="s">
        <v>6</v>
      </c>
      <c r="H1008" s="2">
        <v>39725.520000000004</v>
      </c>
      <c r="I1008">
        <v>1</v>
      </c>
      <c r="J1008" t="s">
        <v>4</v>
      </c>
      <c r="K1008" s="1"/>
    </row>
    <row r="1009" spans="1:11" x14ac:dyDescent="0.2">
      <c r="A1009">
        <v>11004</v>
      </c>
      <c r="B1009" t="s">
        <v>1</v>
      </c>
      <c r="C1009">
        <v>18</v>
      </c>
      <c r="D1009">
        <f>_xlfn.XLOOKUP(CleanTable6[[#This Row],[Age]],$D$4:$D$7,$C$4:$C$7,,-1)</f>
        <v>0</v>
      </c>
      <c r="E1009" s="3">
        <v>37.071791706805939</v>
      </c>
      <c r="F1009" s="66">
        <f>_xlfn.XLOOKUP(CleanTable6[[#This Row],[BMI]],$F$4:$F$7,$C$4:$C$7,,-1)</f>
        <v>3</v>
      </c>
      <c r="G1009" t="s">
        <v>7</v>
      </c>
      <c r="H1009" s="2">
        <v>11884.050000000001</v>
      </c>
      <c r="I1009">
        <v>2</v>
      </c>
      <c r="J1009" t="s">
        <v>5</v>
      </c>
      <c r="K1009" s="1"/>
    </row>
    <row r="1010" spans="1:11" x14ac:dyDescent="0.2">
      <c r="A1010">
        <v>11005</v>
      </c>
      <c r="B1010" t="s">
        <v>2</v>
      </c>
      <c r="C1010">
        <v>24</v>
      </c>
      <c r="D1010">
        <f>_xlfn.XLOOKUP(CleanTable6[[#This Row],[Age]],$D$4:$D$7,$C$4:$C$7,,-1)</f>
        <v>0</v>
      </c>
      <c r="E1010" s="3">
        <v>28.670409041340417</v>
      </c>
      <c r="F1010" s="66">
        <f>_xlfn.XLOOKUP(CleanTable6[[#This Row],[BMI]],$F$4:$F$7,$C$4:$C$7,,-1)</f>
        <v>1</v>
      </c>
      <c r="G1010" t="s">
        <v>6</v>
      </c>
      <c r="H1010" s="2">
        <v>2855.44</v>
      </c>
      <c r="I1010">
        <v>0</v>
      </c>
      <c r="J1010" t="s">
        <v>5</v>
      </c>
      <c r="K1010" s="1"/>
    </row>
    <row r="1011" spans="1:11" x14ac:dyDescent="0.2">
      <c r="A1011">
        <v>11006</v>
      </c>
      <c r="B1011" t="s">
        <v>3</v>
      </c>
      <c r="C1011">
        <v>60</v>
      </c>
      <c r="D1011">
        <f>_xlfn.XLOOKUP(CleanTable6[[#This Row],[Age]],$D$4:$D$7,$C$4:$C$7,,-1)</f>
        <v>3</v>
      </c>
      <c r="E1011" s="3">
        <v>33.698758745635729</v>
      </c>
      <c r="F1011" s="66">
        <f>_xlfn.XLOOKUP(CleanTable6[[#This Row],[BMI]],$F$4:$F$7,$C$4:$C$7,,-1)</f>
        <v>2</v>
      </c>
      <c r="G1011" t="s">
        <v>6</v>
      </c>
      <c r="H1011" s="2">
        <v>13217.1</v>
      </c>
      <c r="I1011">
        <v>0</v>
      </c>
      <c r="J1011" t="s">
        <v>5</v>
      </c>
      <c r="K1011" s="1"/>
    </row>
    <row r="1012" spans="1:11" x14ac:dyDescent="0.2">
      <c r="A1012">
        <v>11007</v>
      </c>
      <c r="B1012" t="s">
        <v>1</v>
      </c>
      <c r="C1012">
        <v>23</v>
      </c>
      <c r="D1012">
        <f>_xlfn.XLOOKUP(CleanTable6[[#This Row],[Age]],$D$4:$D$7,$C$4:$C$7,,-1)</f>
        <v>0</v>
      </c>
      <c r="E1012" s="3">
        <v>31.440222725114808</v>
      </c>
      <c r="F1012" s="66">
        <f>_xlfn.XLOOKUP(CleanTable6[[#This Row],[BMI]],$F$4:$F$7,$C$4:$C$7,,-1)</f>
        <v>2</v>
      </c>
      <c r="G1012" t="s">
        <v>6</v>
      </c>
      <c r="H1012" s="2">
        <v>3500.6200000000003</v>
      </c>
      <c r="I1012">
        <v>2</v>
      </c>
      <c r="J1012" t="s">
        <v>5</v>
      </c>
      <c r="K1012" s="1"/>
    </row>
    <row r="1013" spans="1:11" x14ac:dyDescent="0.2">
      <c r="A1013">
        <v>11008</v>
      </c>
      <c r="B1013" t="s">
        <v>0</v>
      </c>
      <c r="C1013">
        <v>27</v>
      </c>
      <c r="D1013">
        <f>_xlfn.XLOOKUP(CleanTable6[[#This Row],[Age]],$D$4:$D$7,$C$4:$C$7,,-1)</f>
        <v>1</v>
      </c>
      <c r="E1013" s="3">
        <v>25.725384748035207</v>
      </c>
      <c r="F1013" s="66">
        <f>_xlfn.XLOOKUP(CleanTable6[[#This Row],[BMI]],$F$4:$F$7,$C$4:$C$7,,-1)</f>
        <v>0</v>
      </c>
      <c r="G1013" t="s">
        <v>7</v>
      </c>
      <c r="H1013" s="2">
        <v>4260.75</v>
      </c>
      <c r="I1013">
        <v>3</v>
      </c>
      <c r="J1013" t="s">
        <v>5</v>
      </c>
      <c r="K1013" s="1"/>
    </row>
    <row r="1014" spans="1:11" x14ac:dyDescent="0.2">
      <c r="A1014">
        <v>11009</v>
      </c>
      <c r="B1014" t="s">
        <v>2</v>
      </c>
      <c r="C1014">
        <v>22</v>
      </c>
      <c r="D1014">
        <f>_xlfn.XLOOKUP(CleanTable6[[#This Row],[Age]],$D$4:$D$7,$C$4:$C$7,,-1)</f>
        <v>0</v>
      </c>
      <c r="E1014" s="3">
        <v>23.882916667894008</v>
      </c>
      <c r="F1014" s="66">
        <f>_xlfn.XLOOKUP(CleanTable6[[#This Row],[BMI]],$F$4:$F$7,$C$4:$C$7,,-1)</f>
        <v>0</v>
      </c>
      <c r="G1014" t="s">
        <v>6</v>
      </c>
      <c r="H1014" s="2">
        <v>4296.2800000000007</v>
      </c>
      <c r="I1014">
        <v>3</v>
      </c>
      <c r="J1014" t="s">
        <v>5</v>
      </c>
      <c r="K1014" s="1"/>
    </row>
    <row r="1015" spans="1:11" x14ac:dyDescent="0.2">
      <c r="A1015">
        <v>11010</v>
      </c>
      <c r="B1015" t="s">
        <v>3</v>
      </c>
      <c r="C1015">
        <v>56</v>
      </c>
      <c r="D1015">
        <f>_xlfn.XLOOKUP(CleanTable6[[#This Row],[Age]],$D$4:$D$7,$C$4:$C$7,,-1)</f>
        <v>3</v>
      </c>
      <c r="E1015" s="3">
        <v>26.398867168685978</v>
      </c>
      <c r="F1015" s="66">
        <f>_xlfn.XLOOKUP(CleanTable6[[#This Row],[BMI]],$F$4:$F$7,$C$4:$C$7,,-1)</f>
        <v>1</v>
      </c>
      <c r="G1015" t="s">
        <v>7</v>
      </c>
      <c r="H1015" s="2">
        <v>11763.01</v>
      </c>
      <c r="I1015">
        <v>1</v>
      </c>
      <c r="J1015" t="s">
        <v>5</v>
      </c>
      <c r="K1015" s="1"/>
    </row>
    <row r="1016" spans="1:11" x14ac:dyDescent="0.2">
      <c r="A1016">
        <v>11011</v>
      </c>
      <c r="B1016" t="s">
        <v>1</v>
      </c>
      <c r="C1016">
        <v>43</v>
      </c>
      <c r="D1016">
        <f>_xlfn.XLOOKUP(CleanTable6[[#This Row],[Age]],$D$4:$D$7,$C$4:$C$7,,-1)</f>
        <v>2</v>
      </c>
      <c r="E1016" s="3">
        <v>19.788861343125166</v>
      </c>
      <c r="F1016" s="66">
        <f>_xlfn.XLOOKUP(CleanTable6[[#This Row],[BMI]],$F$4:$F$7,$C$4:$C$7,,-1)</f>
        <v>0</v>
      </c>
      <c r="G1016" t="s">
        <v>7</v>
      </c>
      <c r="H1016" s="2">
        <v>42124.520000000004</v>
      </c>
      <c r="I1016">
        <v>3</v>
      </c>
      <c r="J1016" t="s">
        <v>4</v>
      </c>
      <c r="K1016" s="1"/>
    </row>
    <row r="1017" spans="1:11" x14ac:dyDescent="0.2">
      <c r="A1017">
        <v>11012</v>
      </c>
      <c r="B1017" t="s">
        <v>2</v>
      </c>
      <c r="C1017">
        <v>19</v>
      </c>
      <c r="D1017">
        <f>_xlfn.XLOOKUP(CleanTable6[[#This Row],[Age]],$D$4:$D$7,$C$4:$C$7,,-1)</f>
        <v>0</v>
      </c>
      <c r="E1017" s="3">
        <v>33.379455076089513</v>
      </c>
      <c r="F1017" s="66">
        <f>_xlfn.XLOOKUP(CleanTable6[[#This Row],[BMI]],$F$4:$F$7,$C$4:$C$7,,-1)</f>
        <v>2</v>
      </c>
      <c r="G1017" t="s">
        <v>6</v>
      </c>
      <c r="H1017" s="2">
        <v>2138.0800000000004</v>
      </c>
      <c r="I1017">
        <v>0</v>
      </c>
      <c r="J1017" t="s">
        <v>5</v>
      </c>
      <c r="K1017" s="1"/>
    </row>
    <row r="1018" spans="1:11" x14ac:dyDescent="0.2">
      <c r="A1018">
        <v>11013</v>
      </c>
      <c r="B1018" t="s">
        <v>3</v>
      </c>
      <c r="C1018">
        <v>41</v>
      </c>
      <c r="D1018">
        <f>_xlfn.XLOOKUP(CleanTable6[[#This Row],[Age]],$D$4:$D$7,$C$4:$C$7,,-1)</f>
        <v>2</v>
      </c>
      <c r="E1018" s="3">
        <v>29.794734690914698</v>
      </c>
      <c r="F1018" s="66">
        <f>_xlfn.XLOOKUP(CleanTable6[[#This Row],[BMI]],$F$4:$F$7,$C$4:$C$7,,-1)</f>
        <v>1</v>
      </c>
      <c r="G1018" t="s">
        <v>7</v>
      </c>
      <c r="H1018" s="2">
        <v>39597.410000000003</v>
      </c>
      <c r="I1018">
        <v>3</v>
      </c>
      <c r="J1018" t="s">
        <v>4</v>
      </c>
      <c r="K1018" s="1"/>
    </row>
    <row r="1019" spans="1:11" x14ac:dyDescent="0.2">
      <c r="A1019">
        <v>11014</v>
      </c>
      <c r="B1019" t="s">
        <v>2</v>
      </c>
      <c r="C1019">
        <v>63</v>
      </c>
      <c r="D1019">
        <f>_xlfn.XLOOKUP(CleanTable6[[#This Row],[Age]],$D$4:$D$7,$C$4:$C$7,,-1)</f>
        <v>3</v>
      </c>
      <c r="E1019" s="3">
        <v>37.721623464537807</v>
      </c>
      <c r="F1019" s="66">
        <f>_xlfn.XLOOKUP(CleanTable6[[#This Row],[BMI]],$F$4:$F$7,$C$4:$C$7,,-1)</f>
        <v>3</v>
      </c>
      <c r="G1019" t="s">
        <v>7</v>
      </c>
      <c r="H1019" s="2">
        <v>13770.1</v>
      </c>
      <c r="I1019">
        <v>0</v>
      </c>
      <c r="J1019" t="s">
        <v>5</v>
      </c>
      <c r="K1019" s="1"/>
    </row>
    <row r="1020" spans="1:11" x14ac:dyDescent="0.2">
      <c r="A1020">
        <v>11015</v>
      </c>
      <c r="B1020" t="s">
        <v>2</v>
      </c>
      <c r="C1020">
        <v>48</v>
      </c>
      <c r="D1020">
        <f>_xlfn.XLOOKUP(CleanTable6[[#This Row],[Age]],$D$4:$D$7,$C$4:$C$7,,-1)</f>
        <v>2</v>
      </c>
      <c r="E1020" s="3">
        <v>32.597130758698469</v>
      </c>
      <c r="F1020" s="66">
        <f>_xlfn.XLOOKUP(CleanTable6[[#This Row],[BMI]],$F$4:$F$7,$C$4:$C$7,,-1)</f>
        <v>2</v>
      </c>
      <c r="G1020" t="s">
        <v>6</v>
      </c>
      <c r="H1020" s="2">
        <v>8671.2000000000007</v>
      </c>
      <c r="I1020">
        <v>0</v>
      </c>
      <c r="J1020" t="s">
        <v>5</v>
      </c>
      <c r="K1020" s="1"/>
    </row>
    <row r="1021" spans="1:11" x14ac:dyDescent="0.2">
      <c r="A1021">
        <v>11016</v>
      </c>
      <c r="B1021" t="s">
        <v>3</v>
      </c>
      <c r="C1021">
        <v>40</v>
      </c>
      <c r="D1021">
        <f>_xlfn.XLOOKUP(CleanTable6[[#This Row],[Age]],$D$4:$D$7,$C$4:$C$7,,-1)</f>
        <v>2</v>
      </c>
      <c r="E1021" s="3">
        <v>30.477403043434503</v>
      </c>
      <c r="F1021" s="66">
        <f>_xlfn.XLOOKUP(CleanTable6[[#This Row],[BMI]],$F$4:$F$7,$C$4:$C$7,,-1)</f>
        <v>2</v>
      </c>
      <c r="G1021" t="s">
        <v>7</v>
      </c>
      <c r="H1021" s="2">
        <v>6600.21</v>
      </c>
      <c r="I1021">
        <v>1</v>
      </c>
      <c r="J1021" t="s">
        <v>5</v>
      </c>
      <c r="K1021" s="1"/>
    </row>
    <row r="1022" spans="1:11" x14ac:dyDescent="0.2">
      <c r="A1022">
        <v>11017</v>
      </c>
      <c r="B1022" t="s">
        <v>1</v>
      </c>
      <c r="C1022">
        <v>25</v>
      </c>
      <c r="D1022">
        <f>_xlfn.XLOOKUP(CleanTable6[[#This Row],[Age]],$D$4:$D$7,$C$4:$C$7,,-1)</f>
        <v>0</v>
      </c>
      <c r="E1022" s="3">
        <v>21.704671886346773</v>
      </c>
      <c r="F1022" s="66">
        <f>_xlfn.XLOOKUP(CleanTable6[[#This Row],[BMI]],$F$4:$F$7,$C$4:$C$7,,-1)</f>
        <v>0</v>
      </c>
      <c r="G1022" t="s">
        <v>6</v>
      </c>
      <c r="H1022" s="2">
        <v>18218.169999999998</v>
      </c>
      <c r="I1022">
        <v>1</v>
      </c>
      <c r="J1022" t="s">
        <v>5</v>
      </c>
      <c r="K1022" s="1"/>
    </row>
    <row r="1023" spans="1:11" x14ac:dyDescent="0.2">
      <c r="A1023">
        <v>11018</v>
      </c>
      <c r="B1023" t="s">
        <v>3</v>
      </c>
      <c r="C1023">
        <v>32</v>
      </c>
      <c r="D1023">
        <f>_xlfn.XLOOKUP(CleanTable6[[#This Row],[Age]],$D$4:$D$7,$C$4:$C$7,,-1)</f>
        <v>1</v>
      </c>
      <c r="E1023" s="3">
        <v>22.138083261055193</v>
      </c>
      <c r="F1023" s="66">
        <f>_xlfn.XLOOKUP(CleanTable6[[#This Row],[BMI]],$F$4:$F$7,$C$4:$C$7,,-1)</f>
        <v>0</v>
      </c>
      <c r="G1023" t="s">
        <v>6</v>
      </c>
      <c r="H1023" s="2">
        <v>4544.24</v>
      </c>
      <c r="I1023">
        <v>0</v>
      </c>
      <c r="J1023" t="s">
        <v>5</v>
      </c>
      <c r="K1023" s="1"/>
    </row>
    <row r="1024" spans="1:11" x14ac:dyDescent="0.2">
      <c r="A1024">
        <v>11019</v>
      </c>
      <c r="B1024" t="s">
        <v>2</v>
      </c>
      <c r="C1024">
        <v>63</v>
      </c>
      <c r="D1024">
        <f>_xlfn.XLOOKUP(CleanTable6[[#This Row],[Age]],$D$4:$D$7,$C$4:$C$7,,-1)</f>
        <v>3</v>
      </c>
      <c r="E1024" s="3">
        <v>31.778296915355117</v>
      </c>
      <c r="F1024" s="66">
        <f>_xlfn.XLOOKUP(CleanTable6[[#This Row],[BMI]],$F$4:$F$7,$C$4:$C$7,,-1)</f>
        <v>2</v>
      </c>
      <c r="G1024" t="s">
        <v>6</v>
      </c>
      <c r="H1024" s="2">
        <v>14256.2</v>
      </c>
      <c r="I1024">
        <v>0</v>
      </c>
      <c r="J1024" t="s">
        <v>5</v>
      </c>
      <c r="K1024" s="1"/>
    </row>
    <row r="1025" spans="1:11" x14ac:dyDescent="0.2">
      <c r="A1025">
        <v>11020</v>
      </c>
      <c r="B1025" t="s">
        <v>2</v>
      </c>
      <c r="C1025">
        <v>21</v>
      </c>
      <c r="D1025">
        <f>_xlfn.XLOOKUP(CleanTable6[[#This Row],[Age]],$D$4:$D$7,$C$4:$C$7,,-1)</f>
        <v>0</v>
      </c>
      <c r="E1025" s="3">
        <v>31.601052244896568</v>
      </c>
      <c r="F1025" s="66">
        <f>_xlfn.XLOOKUP(CleanTable6[[#This Row],[BMI]],$F$4:$F$7,$C$4:$C$7,,-1)</f>
        <v>2</v>
      </c>
      <c r="G1025" t="s">
        <v>6</v>
      </c>
      <c r="H1025" s="2">
        <v>2404.7400000000002</v>
      </c>
      <c r="I1025">
        <v>0</v>
      </c>
      <c r="J1025" t="s">
        <v>5</v>
      </c>
      <c r="K1025" s="1"/>
    </row>
    <row r="1026" spans="1:11" x14ac:dyDescent="0.2">
      <c r="A1026">
        <v>11021</v>
      </c>
      <c r="B1026" t="s">
        <v>1</v>
      </c>
      <c r="C1026">
        <v>28</v>
      </c>
      <c r="D1026">
        <f>_xlfn.XLOOKUP(CleanTable6[[#This Row],[Age]],$D$4:$D$7,$C$4:$C$7,,-1)</f>
        <v>1</v>
      </c>
      <c r="E1026" s="3">
        <v>29.926447771749714</v>
      </c>
      <c r="F1026" s="66">
        <f>_xlfn.XLOOKUP(CleanTable6[[#This Row],[BMI]],$F$4:$F$7,$C$4:$C$7,,-1)</f>
        <v>1</v>
      </c>
      <c r="G1026" t="s">
        <v>7</v>
      </c>
      <c r="H1026" s="2">
        <v>17663.149999999998</v>
      </c>
      <c r="I1026">
        <v>3</v>
      </c>
      <c r="J1026" t="s">
        <v>4</v>
      </c>
      <c r="K1026" s="1"/>
    </row>
    <row r="1027" spans="1:11" x14ac:dyDescent="0.2">
      <c r="A1027">
        <v>11022</v>
      </c>
      <c r="B1027" t="s">
        <v>1</v>
      </c>
      <c r="C1027">
        <v>50</v>
      </c>
      <c r="D1027">
        <f>_xlfn.XLOOKUP(CleanTable6[[#This Row],[Age]],$D$4:$D$7,$C$4:$C$7,,-1)</f>
        <v>2</v>
      </c>
      <c r="E1027" s="3">
        <v>40.942779923006476</v>
      </c>
      <c r="F1027" s="66">
        <f>_xlfn.XLOOKUP(CleanTable6[[#This Row],[BMI]],$F$4:$F$7,$C$4:$C$7,,-1)</f>
        <v>3</v>
      </c>
      <c r="G1027" t="s">
        <v>7</v>
      </c>
      <c r="H1027" s="2">
        <v>9058.74</v>
      </c>
      <c r="I1027">
        <v>1</v>
      </c>
      <c r="J1027" t="s">
        <v>5</v>
      </c>
      <c r="K1027" s="1"/>
    </row>
    <row r="1028" spans="1:11" x14ac:dyDescent="0.2">
      <c r="A1028">
        <v>11023</v>
      </c>
      <c r="B1028" t="s">
        <v>1</v>
      </c>
      <c r="C1028">
        <v>31</v>
      </c>
      <c r="D1028">
        <f>_xlfn.XLOOKUP(CleanTable6[[#This Row],[Age]],$D$4:$D$7,$C$4:$C$7,,-1)</f>
        <v>1</v>
      </c>
      <c r="E1028" s="3">
        <v>30.021220932015222</v>
      </c>
      <c r="F1028" s="66">
        <f>_xlfn.XLOOKUP(CleanTable6[[#This Row],[BMI]],$F$4:$F$7,$C$4:$C$7,,-1)</f>
        <v>1</v>
      </c>
      <c r="G1028" t="s">
        <v>6</v>
      </c>
      <c r="H1028" s="2">
        <v>4350.5200000000004</v>
      </c>
      <c r="I1028">
        <v>1</v>
      </c>
      <c r="J1028" t="s">
        <v>5</v>
      </c>
      <c r="K1028" s="1"/>
    </row>
    <row r="1029" spans="1:11" x14ac:dyDescent="0.2">
      <c r="A1029">
        <v>11024</v>
      </c>
      <c r="B1029" t="s">
        <v>1</v>
      </c>
      <c r="C1029">
        <v>40</v>
      </c>
      <c r="D1029">
        <f>_xlfn.XLOOKUP(CleanTable6[[#This Row],[Age]],$D$4:$D$7,$C$4:$C$7,,-1)</f>
        <v>2</v>
      </c>
      <c r="E1029" s="3">
        <v>20.047931324664894</v>
      </c>
      <c r="F1029" s="66">
        <f>_xlfn.XLOOKUP(CleanTable6[[#This Row],[BMI]],$F$4:$F$7,$C$4:$C$7,,-1)</f>
        <v>0</v>
      </c>
      <c r="G1029" t="s">
        <v>7</v>
      </c>
      <c r="H1029" s="2">
        <v>6593.51</v>
      </c>
      <c r="I1029">
        <v>2</v>
      </c>
      <c r="J1029" t="s">
        <v>5</v>
      </c>
      <c r="K1029" s="1"/>
    </row>
    <row r="1030" spans="1:11" x14ac:dyDescent="0.2">
      <c r="A1030">
        <v>11025</v>
      </c>
      <c r="B1030" t="s">
        <v>1</v>
      </c>
      <c r="C1030">
        <v>63</v>
      </c>
      <c r="D1030">
        <f>_xlfn.XLOOKUP(CleanTable6[[#This Row],[Age]],$D$4:$D$7,$C$4:$C$7,,-1)</f>
        <v>3</v>
      </c>
      <c r="E1030" s="3">
        <v>26.417726849155507</v>
      </c>
      <c r="F1030" s="66">
        <f>_xlfn.XLOOKUP(CleanTable6[[#This Row],[BMI]],$F$4:$F$7,$C$4:$C$7,,-1)</f>
        <v>1</v>
      </c>
      <c r="G1030" t="s">
        <v>6</v>
      </c>
      <c r="H1030" s="2">
        <v>13887.210000000001</v>
      </c>
      <c r="I1030">
        <v>0</v>
      </c>
      <c r="J1030" t="s">
        <v>5</v>
      </c>
      <c r="K1030" s="1"/>
    </row>
    <row r="1031" spans="1:11" x14ac:dyDescent="0.2">
      <c r="A1031">
        <v>11026</v>
      </c>
      <c r="B1031" t="s">
        <v>0</v>
      </c>
      <c r="C1031">
        <v>42</v>
      </c>
      <c r="D1031">
        <f>_xlfn.XLOOKUP(CleanTable6[[#This Row],[Age]],$D$4:$D$7,$C$4:$C$7,,-1)</f>
        <v>2</v>
      </c>
      <c r="E1031" s="3">
        <v>28.584142850715569</v>
      </c>
      <c r="F1031" s="66">
        <f>_xlfn.XLOOKUP(CleanTable6[[#This Row],[BMI]],$F$4:$F$7,$C$4:$C$7,,-1)</f>
        <v>1</v>
      </c>
      <c r="G1031" t="s">
        <v>6</v>
      </c>
      <c r="H1031" s="2">
        <v>7045.5</v>
      </c>
      <c r="I1031">
        <v>1</v>
      </c>
      <c r="J1031" t="s">
        <v>5</v>
      </c>
      <c r="K1031" s="1"/>
    </row>
    <row r="1032" spans="1:11" x14ac:dyDescent="0.2">
      <c r="A1032">
        <v>11027</v>
      </c>
      <c r="B1032" t="s">
        <v>0</v>
      </c>
      <c r="C1032">
        <v>34</v>
      </c>
      <c r="D1032">
        <f>_xlfn.XLOOKUP(CleanTable6[[#This Row],[Age]],$D$4:$D$7,$C$4:$C$7,,-1)</f>
        <v>1</v>
      </c>
      <c r="E1032" s="3">
        <v>32.994288100493314</v>
      </c>
      <c r="F1032" s="66">
        <f>_xlfn.XLOOKUP(CleanTable6[[#This Row],[BMI]],$F$4:$F$7,$C$4:$C$7,,-1)</f>
        <v>2</v>
      </c>
      <c r="G1032" t="s">
        <v>7</v>
      </c>
      <c r="H1032" s="2">
        <v>14358.37</v>
      </c>
      <c r="I1032">
        <v>1</v>
      </c>
      <c r="J1032" t="s">
        <v>5</v>
      </c>
      <c r="K1032" s="1"/>
    </row>
    <row r="1033" spans="1:11" x14ac:dyDescent="0.2">
      <c r="A1033">
        <v>11028</v>
      </c>
      <c r="B1033" t="s">
        <v>3</v>
      </c>
      <c r="C1033">
        <v>58</v>
      </c>
      <c r="D1033">
        <f>_xlfn.XLOOKUP(CleanTable6[[#This Row],[Age]],$D$4:$D$7,$C$4:$C$7,,-1)</f>
        <v>3</v>
      </c>
      <c r="E1033" s="3">
        <v>28.205631451857286</v>
      </c>
      <c r="F1033" s="66">
        <f>_xlfn.XLOOKUP(CleanTable6[[#This Row],[BMI]],$F$4:$F$7,$C$4:$C$7,,-1)</f>
        <v>1</v>
      </c>
      <c r="G1033" t="s">
        <v>6</v>
      </c>
      <c r="H1033" s="2">
        <v>12430.960000000001</v>
      </c>
      <c r="I1033">
        <v>0</v>
      </c>
      <c r="J1033" t="s">
        <v>5</v>
      </c>
      <c r="K1033" s="1"/>
    </row>
    <row r="1034" spans="1:11" x14ac:dyDescent="0.2">
      <c r="A1034">
        <v>11029</v>
      </c>
      <c r="B1034" t="s">
        <v>2</v>
      </c>
      <c r="C1034">
        <v>58</v>
      </c>
      <c r="D1034">
        <f>_xlfn.XLOOKUP(CleanTable6[[#This Row],[Age]],$D$4:$D$7,$C$4:$C$7,,-1)</f>
        <v>3</v>
      </c>
      <c r="E1034" s="3">
        <v>38.241114977614977</v>
      </c>
      <c r="F1034" s="66">
        <f>_xlfn.XLOOKUP(CleanTable6[[#This Row],[BMI]],$F$4:$F$7,$C$4:$C$7,,-1)</f>
        <v>3</v>
      </c>
      <c r="G1034" t="s">
        <v>7</v>
      </c>
      <c r="H1034" s="2">
        <v>11735.880000000001</v>
      </c>
      <c r="I1034">
        <v>0</v>
      </c>
      <c r="J1034" t="s">
        <v>5</v>
      </c>
      <c r="K1034" s="1"/>
    </row>
    <row r="1035" spans="1:11" x14ac:dyDescent="0.2">
      <c r="A1035">
        <v>11030</v>
      </c>
      <c r="B1035" t="s">
        <v>3</v>
      </c>
      <c r="C1035">
        <v>35</v>
      </c>
      <c r="D1035">
        <f>_xlfn.XLOOKUP(CleanTable6[[#This Row],[Age]],$D$4:$D$7,$C$4:$C$7,,-1)</f>
        <v>1</v>
      </c>
      <c r="E1035" s="3">
        <v>31.492892904472058</v>
      </c>
      <c r="F1035" s="66">
        <f>_xlfn.XLOOKUP(CleanTable6[[#This Row],[BMI]],$F$4:$F$7,$C$4:$C$7,,-1)</f>
        <v>2</v>
      </c>
      <c r="G1035" t="s">
        <v>7</v>
      </c>
      <c r="H1035" s="2">
        <v>39774.28</v>
      </c>
      <c r="I1035">
        <v>1</v>
      </c>
      <c r="J1035" t="s">
        <v>4</v>
      </c>
      <c r="K1035" s="1"/>
    </row>
    <row r="1036" spans="1:11" x14ac:dyDescent="0.2">
      <c r="A1036">
        <v>11031</v>
      </c>
      <c r="B1036" t="s">
        <v>3</v>
      </c>
      <c r="C1036">
        <v>40</v>
      </c>
      <c r="D1036">
        <f>_xlfn.XLOOKUP(CleanTable6[[#This Row],[Age]],$D$4:$D$7,$C$4:$C$7,,-1)</f>
        <v>2</v>
      </c>
      <c r="E1036" s="3">
        <v>30.490225188017376</v>
      </c>
      <c r="F1036" s="66">
        <f>_xlfn.XLOOKUP(CleanTable6[[#This Row],[BMI]],$F$4:$F$7,$C$4:$C$7,,-1)</f>
        <v>2</v>
      </c>
      <c r="G1036" t="s">
        <v>6</v>
      </c>
      <c r="H1036" s="2">
        <v>7077.1900000000005</v>
      </c>
      <c r="I1036">
        <v>1</v>
      </c>
      <c r="J1036" t="s">
        <v>5</v>
      </c>
      <c r="K1036" s="1"/>
    </row>
    <row r="1037" spans="1:11" x14ac:dyDescent="0.2">
      <c r="A1037">
        <v>11032</v>
      </c>
      <c r="B1037" t="s">
        <v>2</v>
      </c>
      <c r="C1037">
        <v>50</v>
      </c>
      <c r="D1037">
        <f>_xlfn.XLOOKUP(CleanTable6[[#This Row],[Age]],$D$4:$D$7,$C$4:$C$7,,-1)</f>
        <v>2</v>
      </c>
      <c r="E1037" s="3">
        <v>45.299073891328113</v>
      </c>
      <c r="F1037" s="66">
        <f>_xlfn.XLOOKUP(CleanTable6[[#This Row],[BMI]],$F$4:$F$7,$C$4:$C$7,,-1)</f>
        <v>3</v>
      </c>
      <c r="G1037" t="s">
        <v>6</v>
      </c>
      <c r="H1037" s="2">
        <v>9910.36</v>
      </c>
      <c r="I1037">
        <v>1</v>
      </c>
      <c r="J1037" t="s">
        <v>5</v>
      </c>
      <c r="K1037" s="1"/>
    </row>
    <row r="1038" spans="1:11" x14ac:dyDescent="0.2">
      <c r="A1038">
        <v>11033</v>
      </c>
      <c r="B1038" t="s">
        <v>2</v>
      </c>
      <c r="C1038">
        <v>52</v>
      </c>
      <c r="D1038">
        <f>_xlfn.XLOOKUP(CleanTable6[[#This Row],[Age]],$D$4:$D$7,$C$4:$C$7,,-1)</f>
        <v>3</v>
      </c>
      <c r="E1038" s="3">
        <v>33.409061927902151</v>
      </c>
      <c r="F1038" s="66">
        <f>_xlfn.XLOOKUP(CleanTable6[[#This Row],[BMI]],$F$4:$F$7,$C$4:$C$7,,-1)</f>
        <v>2</v>
      </c>
      <c r="G1038" t="s">
        <v>6</v>
      </c>
      <c r="H1038" s="2">
        <v>33471.980000000003</v>
      </c>
      <c r="I1038">
        <v>2</v>
      </c>
      <c r="J1038" t="s">
        <v>5</v>
      </c>
      <c r="K1038" s="1"/>
    </row>
    <row r="1039" spans="1:11" x14ac:dyDescent="0.2">
      <c r="A1039">
        <v>11034</v>
      </c>
      <c r="B1039" t="s">
        <v>1</v>
      </c>
      <c r="C1039">
        <v>47</v>
      </c>
      <c r="D1039">
        <f>_xlfn.XLOOKUP(CleanTable6[[#This Row],[Age]],$D$4:$D$7,$C$4:$C$7,,-1)</f>
        <v>2</v>
      </c>
      <c r="E1039" s="3">
        <v>23.220775849367588</v>
      </c>
      <c r="F1039" s="66">
        <f>_xlfn.XLOOKUP(CleanTable6[[#This Row],[BMI]],$F$4:$F$7,$C$4:$C$7,,-1)</f>
        <v>0</v>
      </c>
      <c r="G1039" t="s">
        <v>7</v>
      </c>
      <c r="H1039" s="2">
        <v>41676.090000000004</v>
      </c>
      <c r="I1039">
        <v>0</v>
      </c>
      <c r="J1039" t="s">
        <v>4</v>
      </c>
      <c r="K1039" s="1"/>
    </row>
    <row r="1040" spans="1:11" x14ac:dyDescent="0.2">
      <c r="A1040">
        <v>11035</v>
      </c>
      <c r="B1040" t="s">
        <v>2</v>
      </c>
      <c r="C1040">
        <v>32</v>
      </c>
      <c r="D1040">
        <f>_xlfn.XLOOKUP(CleanTable6[[#This Row],[Age]],$D$4:$D$7,$C$4:$C$7,,-1)</f>
        <v>1</v>
      </c>
      <c r="E1040" s="3">
        <v>36.607728967017806</v>
      </c>
      <c r="F1040" s="66">
        <f>_xlfn.XLOOKUP(CleanTable6[[#This Row],[BMI]],$F$4:$F$7,$C$4:$C$7,,-1)</f>
        <v>3</v>
      </c>
      <c r="G1040" t="s">
        <v>7</v>
      </c>
      <c r="H1040" s="2">
        <v>4454.41</v>
      </c>
      <c r="I1040">
        <v>1</v>
      </c>
      <c r="J1040" t="s">
        <v>5</v>
      </c>
      <c r="K1040" s="1"/>
    </row>
    <row r="1041" spans="1:11" x14ac:dyDescent="0.2">
      <c r="A1041">
        <v>11036</v>
      </c>
      <c r="B1041" t="s">
        <v>0</v>
      </c>
      <c r="C1041">
        <v>27</v>
      </c>
      <c r="D1041">
        <f>_xlfn.XLOOKUP(CleanTable6[[#This Row],[Age]],$D$4:$D$7,$C$4:$C$7,,-1)</f>
        <v>1</v>
      </c>
      <c r="E1041" s="3">
        <v>27.552541628765912</v>
      </c>
      <c r="F1041" s="66">
        <f>_xlfn.XLOOKUP(CleanTable6[[#This Row],[BMI]],$F$4:$F$7,$C$4:$C$7,,-1)</f>
        <v>1</v>
      </c>
      <c r="G1041" t="s">
        <v>6</v>
      </c>
      <c r="H1041" s="2">
        <v>2974.13</v>
      </c>
      <c r="I1041">
        <v>0</v>
      </c>
      <c r="J1041" t="s">
        <v>5</v>
      </c>
      <c r="K1041" s="1"/>
    </row>
    <row r="1042" spans="1:11" x14ac:dyDescent="0.2">
      <c r="A1042">
        <v>11037</v>
      </c>
      <c r="B1042" t="s">
        <v>3</v>
      </c>
      <c r="C1042">
        <v>31</v>
      </c>
      <c r="D1042">
        <f>_xlfn.XLOOKUP(CleanTable6[[#This Row],[Age]],$D$4:$D$7,$C$4:$C$7,,-1)</f>
        <v>1</v>
      </c>
      <c r="E1042" s="3">
        <v>34.295787513306834</v>
      </c>
      <c r="F1042" s="66">
        <f>_xlfn.XLOOKUP(CleanTable6[[#This Row],[BMI]],$F$4:$F$7,$C$4:$C$7,,-1)</f>
        <v>2</v>
      </c>
      <c r="G1042" t="s">
        <v>7</v>
      </c>
      <c r="H1042" s="2">
        <v>5031.2700000000004</v>
      </c>
      <c r="I1042">
        <v>2</v>
      </c>
      <c r="J1042" t="s">
        <v>5</v>
      </c>
      <c r="K1042" s="1"/>
    </row>
    <row r="1043" spans="1:11" x14ac:dyDescent="0.2">
      <c r="A1043">
        <v>11038</v>
      </c>
      <c r="B1043" t="s">
        <v>2</v>
      </c>
      <c r="C1043">
        <v>45</v>
      </c>
      <c r="D1043">
        <f>_xlfn.XLOOKUP(CleanTable6[[#This Row],[Age]],$D$4:$D$7,$C$4:$C$7,,-1)</f>
        <v>2</v>
      </c>
      <c r="E1043" s="3">
        <v>23.955570960962575</v>
      </c>
      <c r="F1043" s="66">
        <f>_xlfn.XLOOKUP(CleanTable6[[#This Row],[BMI]],$F$4:$F$7,$C$4:$C$7,,-1)</f>
        <v>0</v>
      </c>
      <c r="G1043" t="s">
        <v>7</v>
      </c>
      <c r="H1043" s="2">
        <v>7222.79</v>
      </c>
      <c r="I1043">
        <v>0</v>
      </c>
      <c r="J1043" t="s">
        <v>5</v>
      </c>
      <c r="K1043" s="1"/>
    </row>
    <row r="1044" spans="1:11" x14ac:dyDescent="0.2">
      <c r="A1044">
        <v>11039</v>
      </c>
      <c r="B1044" t="s">
        <v>0</v>
      </c>
      <c r="C1044">
        <v>49</v>
      </c>
      <c r="D1044">
        <f>_xlfn.XLOOKUP(CleanTable6[[#This Row],[Age]],$D$4:$D$7,$C$4:$C$7,,-1)</f>
        <v>2</v>
      </c>
      <c r="E1044" s="3">
        <v>27.096779173767864</v>
      </c>
      <c r="F1044" s="66">
        <f>_xlfn.XLOOKUP(CleanTable6[[#This Row],[BMI]],$F$4:$F$7,$C$4:$C$7,,-1)</f>
        <v>1</v>
      </c>
      <c r="G1044" t="s">
        <v>7</v>
      </c>
      <c r="H1044" s="2">
        <v>39727.620000000003</v>
      </c>
      <c r="I1044">
        <v>0</v>
      </c>
      <c r="J1044" t="s">
        <v>4</v>
      </c>
      <c r="K1044" s="1"/>
    </row>
    <row r="1045" spans="1:11" x14ac:dyDescent="0.2">
      <c r="A1045">
        <v>11040</v>
      </c>
      <c r="B1045" t="s">
        <v>1</v>
      </c>
      <c r="C1045">
        <v>64</v>
      </c>
      <c r="D1045">
        <f>_xlfn.XLOOKUP(CleanTable6[[#This Row],[Age]],$D$4:$D$7,$C$4:$C$7,,-1)</f>
        <v>3</v>
      </c>
      <c r="E1045" s="3">
        <v>29.815982488236461</v>
      </c>
      <c r="F1045" s="66">
        <f>_xlfn.XLOOKUP(CleanTable6[[#This Row],[BMI]],$F$4:$F$7,$C$4:$C$7,,-1)</f>
        <v>1</v>
      </c>
      <c r="G1045" t="s">
        <v>7</v>
      </c>
      <c r="H1045" s="2">
        <v>26926.519999999997</v>
      </c>
      <c r="I1045">
        <v>0</v>
      </c>
      <c r="J1045" t="s">
        <v>4</v>
      </c>
      <c r="K1045" s="1"/>
    </row>
    <row r="1046" spans="1:11" x14ac:dyDescent="0.2">
      <c r="A1046">
        <v>11041</v>
      </c>
      <c r="B1046" t="s">
        <v>2</v>
      </c>
      <c r="C1046">
        <v>22</v>
      </c>
      <c r="D1046">
        <f>_xlfn.XLOOKUP(CleanTable6[[#This Row],[Age]],$D$4:$D$7,$C$4:$C$7,,-1)</f>
        <v>0</v>
      </c>
      <c r="E1046" s="3">
        <v>25.288717468783066</v>
      </c>
      <c r="F1046" s="66">
        <f>_xlfn.XLOOKUP(CleanTable6[[#This Row],[BMI]],$F$4:$F$7,$C$4:$C$7,,-1)</f>
        <v>0</v>
      </c>
      <c r="G1046" t="s">
        <v>7</v>
      </c>
      <c r="H1046" s="2">
        <v>2643.2700000000004</v>
      </c>
      <c r="I1046">
        <v>1</v>
      </c>
      <c r="J1046" t="s">
        <v>5</v>
      </c>
      <c r="K1046" s="1"/>
    </row>
    <row r="1047" spans="1:11" x14ac:dyDescent="0.2">
      <c r="A1047">
        <v>11042</v>
      </c>
      <c r="B1047" t="s">
        <v>3</v>
      </c>
      <c r="C1047">
        <v>18</v>
      </c>
      <c r="D1047">
        <f>_xlfn.XLOOKUP(CleanTable6[[#This Row],[Age]],$D$4:$D$7,$C$4:$C$7,,-1)</f>
        <v>0</v>
      </c>
      <c r="E1047" s="3">
        <v>28.665280344439495</v>
      </c>
      <c r="F1047" s="66">
        <f>_xlfn.XLOOKUP(CleanTable6[[#This Row],[BMI]],$F$4:$F$7,$C$4:$C$7,,-1)</f>
        <v>1</v>
      </c>
      <c r="G1047" t="s">
        <v>6</v>
      </c>
      <c r="H1047" s="2">
        <v>2207.7000000000003</v>
      </c>
      <c r="I1047">
        <v>0</v>
      </c>
      <c r="J1047" t="s">
        <v>5</v>
      </c>
      <c r="K1047" s="1"/>
    </row>
    <row r="1048" spans="1:11" x14ac:dyDescent="0.2">
      <c r="A1048">
        <v>11043</v>
      </c>
      <c r="B1048" t="s">
        <v>3</v>
      </c>
      <c r="C1048">
        <v>64</v>
      </c>
      <c r="D1048">
        <f>_xlfn.XLOOKUP(CleanTable6[[#This Row],[Age]],$D$4:$D$7,$C$4:$C$7,,-1)</f>
        <v>3</v>
      </c>
      <c r="E1048" s="3">
        <v>33.409211585671102</v>
      </c>
      <c r="F1048" s="66">
        <f>_xlfn.XLOOKUP(CleanTable6[[#This Row],[BMI]],$F$4:$F$7,$C$4:$C$7,,-1)</f>
        <v>2</v>
      </c>
      <c r="G1048" t="s">
        <v>7</v>
      </c>
      <c r="H1048" s="2">
        <v>14410.94</v>
      </c>
      <c r="I1048">
        <v>0</v>
      </c>
      <c r="J1048" t="s">
        <v>5</v>
      </c>
      <c r="K1048" s="1"/>
    </row>
    <row r="1049" spans="1:11" x14ac:dyDescent="0.2">
      <c r="A1049">
        <v>11044</v>
      </c>
      <c r="B1049" t="s">
        <v>3</v>
      </c>
      <c r="C1049">
        <v>39</v>
      </c>
      <c r="D1049">
        <f>_xlfn.XLOOKUP(CleanTable6[[#This Row],[Age]],$D$4:$D$7,$C$4:$C$7,,-1)</f>
        <v>2</v>
      </c>
      <c r="E1049" s="3">
        <v>29.402606877539998</v>
      </c>
      <c r="F1049" s="66">
        <f>_xlfn.XLOOKUP(CleanTable6[[#This Row],[BMI]],$F$4:$F$7,$C$4:$C$7,,-1)</f>
        <v>1</v>
      </c>
      <c r="G1049" t="s">
        <v>7</v>
      </c>
      <c r="H1049" s="2">
        <v>22462.05</v>
      </c>
      <c r="I1049">
        <v>1</v>
      </c>
      <c r="J1049" t="s">
        <v>4</v>
      </c>
      <c r="K1049" s="1"/>
    </row>
    <row r="1050" spans="1:11" x14ac:dyDescent="0.2">
      <c r="A1050">
        <v>11045</v>
      </c>
      <c r="B1050" t="s">
        <v>1</v>
      </c>
      <c r="C1050">
        <v>26</v>
      </c>
      <c r="D1050">
        <f>_xlfn.XLOOKUP(CleanTable6[[#This Row],[Age]],$D$4:$D$7,$C$4:$C$7,,-1)</f>
        <v>0</v>
      </c>
      <c r="E1050" s="3">
        <v>31.136249247631607</v>
      </c>
      <c r="F1050" s="66">
        <f>_xlfn.XLOOKUP(CleanTable6[[#This Row],[BMI]],$F$4:$F$7,$C$4:$C$7,,-1)</f>
        <v>2</v>
      </c>
      <c r="G1050" t="s">
        <v>6</v>
      </c>
      <c r="H1050" s="2">
        <v>3392.3700000000003</v>
      </c>
      <c r="I1050">
        <v>1</v>
      </c>
      <c r="J1050" t="s">
        <v>5</v>
      </c>
      <c r="K1050" s="1"/>
    </row>
    <row r="1051" spans="1:11" x14ac:dyDescent="0.2">
      <c r="A1051">
        <v>11046</v>
      </c>
      <c r="B1051" t="s">
        <v>1</v>
      </c>
      <c r="C1051">
        <v>23</v>
      </c>
      <c r="D1051">
        <f>_xlfn.XLOOKUP(CleanTable6[[#This Row],[Age]],$D$4:$D$7,$C$4:$C$7,,-1)</f>
        <v>0</v>
      </c>
      <c r="E1051" s="3">
        <v>20.411448965940568</v>
      </c>
      <c r="F1051" s="66">
        <f>_xlfn.XLOOKUP(CleanTable6[[#This Row],[BMI]],$F$4:$F$7,$C$4:$C$7,,-1)</f>
        <v>0</v>
      </c>
      <c r="G1051" t="s">
        <v>7</v>
      </c>
      <c r="H1051" s="2">
        <v>2438.0600000000004</v>
      </c>
      <c r="I1051">
        <v>1</v>
      </c>
      <c r="J1051" t="s">
        <v>5</v>
      </c>
      <c r="K1051" s="1"/>
    </row>
    <row r="1052" spans="1:11" x14ac:dyDescent="0.2">
      <c r="A1052">
        <v>11047</v>
      </c>
      <c r="B1052" t="s">
        <v>2</v>
      </c>
      <c r="C1052">
        <v>58</v>
      </c>
      <c r="D1052">
        <f>_xlfn.XLOOKUP(CleanTable6[[#This Row],[Age]],$D$4:$D$7,$C$4:$C$7,,-1)</f>
        <v>3</v>
      </c>
      <c r="E1052" s="3">
        <v>28.900627609047604</v>
      </c>
      <c r="F1052" s="66">
        <f>_xlfn.XLOOKUP(CleanTable6[[#This Row],[BMI]],$F$4:$F$7,$C$4:$C$7,,-1)</f>
        <v>1</v>
      </c>
      <c r="G1052" t="s">
        <v>6</v>
      </c>
      <c r="H1052" s="2">
        <v>12231.62</v>
      </c>
      <c r="I1052">
        <v>0</v>
      </c>
      <c r="J1052" t="s">
        <v>5</v>
      </c>
      <c r="K1052" s="1"/>
    </row>
    <row r="1053" spans="1:11" x14ac:dyDescent="0.2">
      <c r="A1053">
        <v>11048</v>
      </c>
      <c r="B1053" t="s">
        <v>0</v>
      </c>
      <c r="C1053">
        <v>32</v>
      </c>
      <c r="D1053">
        <f>_xlfn.XLOOKUP(CleanTable6[[#This Row],[Age]],$D$4:$D$7,$C$4:$C$7,,-1)</f>
        <v>1</v>
      </c>
      <c r="E1053" s="3">
        <v>20.993142851132212</v>
      </c>
      <c r="F1053" s="66">
        <f>_xlfn.XLOOKUP(CleanTable6[[#This Row],[BMI]],$F$4:$F$7,$C$4:$C$7,,-1)</f>
        <v>0</v>
      </c>
      <c r="G1053" t="s">
        <v>6</v>
      </c>
      <c r="H1053" s="2">
        <v>5152.1400000000003</v>
      </c>
      <c r="I1053">
        <v>2</v>
      </c>
      <c r="J1053" t="s">
        <v>5</v>
      </c>
      <c r="K1053" s="1"/>
    </row>
    <row r="1054" spans="1:11" x14ac:dyDescent="0.2">
      <c r="A1054">
        <v>11049</v>
      </c>
      <c r="B1054" t="s">
        <v>1</v>
      </c>
      <c r="C1054">
        <v>56</v>
      </c>
      <c r="D1054">
        <f>_xlfn.XLOOKUP(CleanTable6[[#This Row],[Age]],$D$4:$D$7,$C$4:$C$7,,-1)</f>
        <v>3</v>
      </c>
      <c r="E1054" s="3">
        <v>36.922786251615349</v>
      </c>
      <c r="F1054" s="66">
        <f>_xlfn.XLOOKUP(CleanTable6[[#This Row],[BMI]],$F$4:$F$7,$C$4:$C$7,,-1)</f>
        <v>3</v>
      </c>
      <c r="G1054" t="s">
        <v>6</v>
      </c>
      <c r="H1054" s="2">
        <v>11093.630000000001</v>
      </c>
      <c r="I1054">
        <v>0</v>
      </c>
      <c r="J1054" t="s">
        <v>5</v>
      </c>
      <c r="K1054" s="1"/>
    </row>
    <row r="1055" spans="1:11" x14ac:dyDescent="0.2">
      <c r="A1055">
        <v>11050</v>
      </c>
      <c r="B1055" t="s">
        <v>1</v>
      </c>
      <c r="C1055">
        <v>38</v>
      </c>
      <c r="D1055">
        <f>_xlfn.XLOOKUP(CleanTable6[[#This Row],[Age]],$D$4:$D$7,$C$4:$C$7,,-1)</f>
        <v>1</v>
      </c>
      <c r="E1055" s="3">
        <v>32.763104130082404</v>
      </c>
      <c r="F1055" s="66">
        <f>_xlfn.XLOOKUP(CleanTable6[[#This Row],[BMI]],$F$4:$F$7,$C$4:$C$7,,-1)</f>
        <v>2</v>
      </c>
      <c r="G1055" t="s">
        <v>6</v>
      </c>
      <c r="H1055" s="2">
        <v>5400.99</v>
      </c>
      <c r="I1055">
        <v>0</v>
      </c>
      <c r="J1055" t="s">
        <v>5</v>
      </c>
      <c r="K1055" s="1"/>
    </row>
    <row r="1056" spans="1:11" x14ac:dyDescent="0.2">
      <c r="A1056">
        <v>11051</v>
      </c>
      <c r="B1056" t="s">
        <v>0</v>
      </c>
      <c r="C1056">
        <v>54</v>
      </c>
      <c r="D1056">
        <f>_xlfn.XLOOKUP(CleanTable6[[#This Row],[Age]],$D$4:$D$7,$C$4:$C$7,,-1)</f>
        <v>3</v>
      </c>
      <c r="E1056" s="3">
        <v>25.555914389136074</v>
      </c>
      <c r="F1056" s="66">
        <f>_xlfn.XLOOKUP(CleanTable6[[#This Row],[BMI]],$F$4:$F$7,$C$4:$C$7,,-1)</f>
        <v>0</v>
      </c>
      <c r="G1056" t="s">
        <v>6</v>
      </c>
      <c r="H1056" s="2">
        <v>12094.48</v>
      </c>
      <c r="I1056">
        <v>3</v>
      </c>
      <c r="J1056" t="s">
        <v>5</v>
      </c>
      <c r="K1056" s="1"/>
    </row>
    <row r="1057" spans="1:11" x14ac:dyDescent="0.2">
      <c r="A1057">
        <v>11052</v>
      </c>
      <c r="B1057" t="s">
        <v>3</v>
      </c>
      <c r="C1057">
        <v>54</v>
      </c>
      <c r="D1057">
        <f>_xlfn.XLOOKUP(CleanTable6[[#This Row],[Age]],$D$4:$D$7,$C$4:$C$7,,-1)</f>
        <v>3</v>
      </c>
      <c r="E1057" s="3">
        <v>28.585986253888059</v>
      </c>
      <c r="F1057" s="66">
        <f>_xlfn.XLOOKUP(CleanTable6[[#This Row],[BMI]],$F$4:$F$7,$C$4:$C$7,,-1)</f>
        <v>1</v>
      </c>
      <c r="G1057" t="s">
        <v>7</v>
      </c>
      <c r="H1057" s="2">
        <v>10422.92</v>
      </c>
      <c r="I1057">
        <v>0</v>
      </c>
      <c r="J1057" t="s">
        <v>5</v>
      </c>
      <c r="K1057" s="1"/>
    </row>
    <row r="1058" spans="1:11" x14ac:dyDescent="0.2">
      <c r="A1058">
        <v>11053</v>
      </c>
      <c r="B1058" t="s">
        <v>2</v>
      </c>
      <c r="C1058">
        <v>28</v>
      </c>
      <c r="D1058">
        <f>_xlfn.XLOOKUP(CleanTable6[[#This Row],[Age]],$D$4:$D$7,$C$4:$C$7,,-1)</f>
        <v>1</v>
      </c>
      <c r="E1058" s="3">
        <v>30.506005762250773</v>
      </c>
      <c r="F1058" s="66">
        <f>_xlfn.XLOOKUP(CleanTable6[[#This Row],[BMI]],$F$4:$F$7,$C$4:$C$7,,-1)</f>
        <v>2</v>
      </c>
      <c r="G1058" t="s">
        <v>6</v>
      </c>
      <c r="H1058" s="2">
        <v>3556.9300000000003</v>
      </c>
      <c r="I1058">
        <v>0</v>
      </c>
      <c r="J1058" t="s">
        <v>5</v>
      </c>
      <c r="K1058" s="1"/>
    </row>
    <row r="1059" spans="1:11" x14ac:dyDescent="0.2">
      <c r="A1059">
        <v>11054</v>
      </c>
      <c r="B1059" t="s">
        <v>3</v>
      </c>
      <c r="C1059">
        <v>34</v>
      </c>
      <c r="D1059">
        <f>_xlfn.XLOOKUP(CleanTable6[[#This Row],[Age]],$D$4:$D$7,$C$4:$C$7,,-1)</f>
        <v>1</v>
      </c>
      <c r="E1059" s="3">
        <v>21.648576904280205</v>
      </c>
      <c r="F1059" s="66">
        <f>_xlfn.XLOOKUP(CleanTable6[[#This Row],[BMI]],$F$4:$F$7,$C$4:$C$7,,-1)</f>
        <v>0</v>
      </c>
      <c r="G1059" t="s">
        <v>6</v>
      </c>
      <c r="H1059" s="2">
        <v>6753.04</v>
      </c>
      <c r="I1059">
        <v>3</v>
      </c>
      <c r="J1059" t="s">
        <v>5</v>
      </c>
      <c r="K1059" s="1"/>
    </row>
    <row r="1060" spans="1:11" x14ac:dyDescent="0.2">
      <c r="A1060">
        <v>11055</v>
      </c>
      <c r="B1060" t="s">
        <v>3</v>
      </c>
      <c r="C1060">
        <v>50</v>
      </c>
      <c r="D1060">
        <f>_xlfn.XLOOKUP(CleanTable6[[#This Row],[Age]],$D$4:$D$7,$C$4:$C$7,,-1)</f>
        <v>2</v>
      </c>
      <c r="E1060" s="3">
        <v>30.297238977457102</v>
      </c>
      <c r="F1060" s="66">
        <f>_xlfn.XLOOKUP(CleanTable6[[#This Row],[BMI]],$F$4:$F$7,$C$4:$C$7,,-1)</f>
        <v>1</v>
      </c>
      <c r="G1060" t="s">
        <v>7</v>
      </c>
      <c r="H1060" s="2">
        <v>41919.1</v>
      </c>
      <c r="I1060">
        <v>1</v>
      </c>
      <c r="J1060" t="s">
        <v>4</v>
      </c>
      <c r="K1060" s="1"/>
    </row>
    <row r="1061" spans="1:11" x14ac:dyDescent="0.2">
      <c r="A1061">
        <v>11056</v>
      </c>
      <c r="B1061" t="s">
        <v>1</v>
      </c>
      <c r="C1061">
        <v>48</v>
      </c>
      <c r="D1061">
        <f>_xlfn.XLOOKUP(CleanTable6[[#This Row],[Age]],$D$4:$D$7,$C$4:$C$7,,-1)</f>
        <v>2</v>
      </c>
      <c r="E1061" s="3">
        <v>28.213325464012968</v>
      </c>
      <c r="F1061" s="66">
        <f>_xlfn.XLOOKUP(CleanTable6[[#This Row],[BMI]],$F$4:$F$7,$C$4:$C$7,,-1)</f>
        <v>1</v>
      </c>
      <c r="G1061" t="s">
        <v>7</v>
      </c>
      <c r="H1061" s="2">
        <v>8978.19</v>
      </c>
      <c r="I1061">
        <v>2</v>
      </c>
      <c r="J1061" t="s">
        <v>5</v>
      </c>
      <c r="K1061" s="1"/>
    </row>
    <row r="1062" spans="1:11" x14ac:dyDescent="0.2">
      <c r="A1062">
        <v>11057</v>
      </c>
      <c r="B1062" t="s">
        <v>1</v>
      </c>
      <c r="C1062">
        <v>41</v>
      </c>
      <c r="D1062">
        <f>_xlfn.XLOOKUP(CleanTable6[[#This Row],[Age]],$D$4:$D$7,$C$4:$C$7,,-1)</f>
        <v>2</v>
      </c>
      <c r="E1062" s="3">
        <v>24.691175506235187</v>
      </c>
      <c r="F1062" s="66">
        <f>_xlfn.XLOOKUP(CleanTable6[[#This Row],[BMI]],$F$4:$F$7,$C$4:$C$7,,-1)</f>
        <v>0</v>
      </c>
      <c r="G1062" t="s">
        <v>6</v>
      </c>
      <c r="H1062" s="2">
        <v>6770.2</v>
      </c>
      <c r="I1062">
        <v>1</v>
      </c>
      <c r="J1062" t="s">
        <v>5</v>
      </c>
      <c r="K1062" s="1"/>
    </row>
    <row r="1063" spans="1:11" x14ac:dyDescent="0.2">
      <c r="A1063">
        <v>11058</v>
      </c>
      <c r="B1063" t="s">
        <v>0</v>
      </c>
      <c r="C1063">
        <v>61</v>
      </c>
      <c r="D1063">
        <f>_xlfn.XLOOKUP(CleanTable6[[#This Row],[Age]],$D$4:$D$7,$C$4:$C$7,,-1)</f>
        <v>3</v>
      </c>
      <c r="E1063" s="3">
        <v>44.751823485194898</v>
      </c>
      <c r="F1063" s="66">
        <f>_xlfn.XLOOKUP(CleanTable6[[#This Row],[BMI]],$F$4:$F$7,$C$4:$C$7,,-1)</f>
        <v>3</v>
      </c>
      <c r="G1063" t="s">
        <v>6</v>
      </c>
      <c r="H1063" s="2">
        <v>14235.08</v>
      </c>
      <c r="I1063">
        <v>2</v>
      </c>
      <c r="J1063" t="s">
        <v>5</v>
      </c>
      <c r="K1063" s="1"/>
    </row>
    <row r="1064" spans="1:11" x14ac:dyDescent="0.2">
      <c r="A1064">
        <v>11059</v>
      </c>
      <c r="B1064" t="s">
        <v>1</v>
      </c>
      <c r="C1064">
        <v>21</v>
      </c>
      <c r="D1064">
        <f>_xlfn.XLOOKUP(CleanTable6[[#This Row],[Age]],$D$4:$D$7,$C$4:$C$7,,-1)</f>
        <v>0</v>
      </c>
      <c r="E1064" s="3">
        <v>24.015434778880177</v>
      </c>
      <c r="F1064" s="66">
        <f>_xlfn.XLOOKUP(CleanTable6[[#This Row],[BMI]],$F$4:$F$7,$C$4:$C$7,,-1)</f>
        <v>0</v>
      </c>
      <c r="G1064" t="s">
        <v>6</v>
      </c>
      <c r="H1064" s="2">
        <v>2020.56</v>
      </c>
      <c r="I1064">
        <v>0</v>
      </c>
      <c r="J1064" t="s">
        <v>5</v>
      </c>
      <c r="K1064" s="1"/>
    </row>
    <row r="1065" spans="1:11" x14ac:dyDescent="0.2">
      <c r="A1065">
        <v>11060</v>
      </c>
      <c r="B1065" t="s">
        <v>3</v>
      </c>
      <c r="C1065">
        <v>47</v>
      </c>
      <c r="D1065">
        <f>_xlfn.XLOOKUP(CleanTable6[[#This Row],[Age]],$D$4:$D$7,$C$4:$C$7,,-1)</f>
        <v>2</v>
      </c>
      <c r="E1065" s="3">
        <v>21.759193664555763</v>
      </c>
      <c r="F1065" s="66">
        <f>_xlfn.XLOOKUP(CleanTable6[[#This Row],[BMI]],$F$4:$F$7,$C$4:$C$7,,-1)</f>
        <v>0</v>
      </c>
      <c r="G1065" t="s">
        <v>7</v>
      </c>
      <c r="H1065" s="2">
        <v>8627.5500000000011</v>
      </c>
      <c r="I1065">
        <v>1</v>
      </c>
      <c r="J1065" t="s">
        <v>5</v>
      </c>
      <c r="K1065" s="1"/>
    </row>
    <row r="1066" spans="1:11" x14ac:dyDescent="0.2">
      <c r="A1066">
        <v>11061</v>
      </c>
      <c r="B1066" t="s">
        <v>1</v>
      </c>
      <c r="C1066">
        <v>22</v>
      </c>
      <c r="D1066">
        <f>_xlfn.XLOOKUP(CleanTable6[[#This Row],[Age]],$D$4:$D$7,$C$4:$C$7,,-1)</f>
        <v>0</v>
      </c>
      <c r="E1066" s="3">
        <v>24.407184278279573</v>
      </c>
      <c r="F1066" s="66">
        <f>_xlfn.XLOOKUP(CleanTable6[[#This Row],[BMI]],$F$4:$F$7,$C$4:$C$7,,-1)</f>
        <v>0</v>
      </c>
      <c r="G1066" t="s">
        <v>7</v>
      </c>
      <c r="H1066" s="2">
        <v>37484.450000000004</v>
      </c>
      <c r="I1066">
        <v>2</v>
      </c>
      <c r="J1066" t="s">
        <v>4</v>
      </c>
      <c r="K1066" s="1"/>
    </row>
    <row r="1067" spans="1:11" x14ac:dyDescent="0.2">
      <c r="A1067">
        <v>11062</v>
      </c>
      <c r="B1067" t="s">
        <v>2</v>
      </c>
      <c r="C1067">
        <v>32</v>
      </c>
      <c r="D1067">
        <f>_xlfn.XLOOKUP(CleanTable6[[#This Row],[Age]],$D$4:$D$7,$C$4:$C$7,,-1)</f>
        <v>1</v>
      </c>
      <c r="E1067" s="3">
        <v>41.788301276522581</v>
      </c>
      <c r="F1067" s="66">
        <f>_xlfn.XLOOKUP(CleanTable6[[#This Row],[BMI]],$F$4:$F$7,$C$4:$C$7,,-1)</f>
        <v>3</v>
      </c>
      <c r="G1067" t="s">
        <v>6</v>
      </c>
      <c r="H1067" s="2">
        <v>4357.05</v>
      </c>
      <c r="I1067">
        <v>0</v>
      </c>
      <c r="J1067" t="s">
        <v>5</v>
      </c>
      <c r="K1067" s="1"/>
    </row>
    <row r="1068" spans="1:11" x14ac:dyDescent="0.2">
      <c r="A1068">
        <v>11063</v>
      </c>
      <c r="B1068" t="s">
        <v>3</v>
      </c>
      <c r="C1068">
        <v>18</v>
      </c>
      <c r="D1068">
        <f>_xlfn.XLOOKUP(CleanTable6[[#This Row],[Age]],$D$4:$D$7,$C$4:$C$7,,-1)</f>
        <v>0</v>
      </c>
      <c r="E1068" s="3">
        <v>22.211537174770857</v>
      </c>
      <c r="F1068" s="66">
        <f>_xlfn.XLOOKUP(CleanTable6[[#This Row],[BMI]],$F$4:$F$7,$C$4:$C$7,,-1)</f>
        <v>0</v>
      </c>
      <c r="G1068" t="s">
        <v>6</v>
      </c>
      <c r="H1068" s="2">
        <v>2203.48</v>
      </c>
      <c r="I1068">
        <v>0</v>
      </c>
      <c r="J1068" t="s">
        <v>5</v>
      </c>
      <c r="K1068" s="1"/>
    </row>
    <row r="1069" spans="1:11" x14ac:dyDescent="0.2">
      <c r="A1069">
        <v>11064</v>
      </c>
      <c r="B1069" t="s">
        <v>2</v>
      </c>
      <c r="C1069">
        <v>19</v>
      </c>
      <c r="D1069">
        <f>_xlfn.XLOOKUP(CleanTable6[[#This Row],[Age]],$D$4:$D$7,$C$4:$C$7,,-1)</f>
        <v>0</v>
      </c>
      <c r="E1069" s="3">
        <v>34.319602086125933</v>
      </c>
      <c r="F1069" s="66">
        <f>_xlfn.XLOOKUP(CleanTable6[[#This Row],[BMI]],$F$4:$F$7,$C$4:$C$7,,-1)</f>
        <v>2</v>
      </c>
      <c r="G1069" t="s">
        <v>7</v>
      </c>
      <c r="H1069" s="2">
        <v>22493.66</v>
      </c>
      <c r="I1069">
        <v>2</v>
      </c>
      <c r="J1069" t="s">
        <v>5</v>
      </c>
      <c r="K1069" s="1"/>
    </row>
    <row r="1070" spans="1:11" x14ac:dyDescent="0.2">
      <c r="A1070">
        <v>11065</v>
      </c>
      <c r="B1070" t="s">
        <v>1</v>
      </c>
      <c r="C1070">
        <v>49</v>
      </c>
      <c r="D1070">
        <f>_xlfn.XLOOKUP(CleanTable6[[#This Row],[Age]],$D$4:$D$7,$C$4:$C$7,,-1)</f>
        <v>2</v>
      </c>
      <c r="E1070" s="3">
        <v>27.24585249086828</v>
      </c>
      <c r="F1070" s="66">
        <f>_xlfn.XLOOKUP(CleanTable6[[#This Row],[BMI]],$F$4:$F$7,$C$4:$C$7,,-1)</f>
        <v>1</v>
      </c>
      <c r="G1070" t="s">
        <v>6</v>
      </c>
      <c r="H1070" s="2">
        <v>10381.48</v>
      </c>
      <c r="I1070">
        <v>3</v>
      </c>
      <c r="J1070" t="s">
        <v>5</v>
      </c>
      <c r="K1070" s="1"/>
    </row>
    <row r="1071" spans="1:11" x14ac:dyDescent="0.2">
      <c r="A1071">
        <v>11066</v>
      </c>
      <c r="B1071" t="s">
        <v>2</v>
      </c>
      <c r="C1071">
        <v>43</v>
      </c>
      <c r="D1071">
        <f>_xlfn.XLOOKUP(CleanTable6[[#This Row],[Age]],$D$4:$D$7,$C$4:$C$7,,-1)</f>
        <v>2</v>
      </c>
      <c r="E1071" s="3">
        <v>22.782932443824301</v>
      </c>
      <c r="F1071" s="66">
        <f>_xlfn.XLOOKUP(CleanTable6[[#This Row],[BMI]],$F$4:$F$7,$C$4:$C$7,,-1)</f>
        <v>0</v>
      </c>
      <c r="G1071" t="s">
        <v>6</v>
      </c>
      <c r="H1071" s="2">
        <v>8310.84</v>
      </c>
      <c r="I1071">
        <v>2</v>
      </c>
      <c r="J1071" t="s">
        <v>5</v>
      </c>
      <c r="K1071" s="1"/>
    </row>
    <row r="1072" spans="1:11" x14ac:dyDescent="0.2">
      <c r="A1072">
        <v>11067</v>
      </c>
      <c r="B1072" t="s">
        <v>2</v>
      </c>
      <c r="C1072">
        <v>22</v>
      </c>
      <c r="D1072">
        <f>_xlfn.XLOOKUP(CleanTable6[[#This Row],[Age]],$D$4:$D$7,$C$4:$C$7,,-1)</f>
        <v>0</v>
      </c>
      <c r="E1072" s="3">
        <v>29.801705888611998</v>
      </c>
      <c r="F1072" s="66">
        <f>_xlfn.XLOOKUP(CleanTable6[[#This Row],[BMI]],$F$4:$F$7,$C$4:$C$7,,-1)</f>
        <v>1</v>
      </c>
      <c r="G1072" t="s">
        <v>7</v>
      </c>
      <c r="H1072" s="2">
        <v>2045.69</v>
      </c>
      <c r="I1072">
        <v>0</v>
      </c>
      <c r="J1072" t="s">
        <v>5</v>
      </c>
      <c r="K1072" s="1"/>
    </row>
    <row r="1073" spans="1:11" x14ac:dyDescent="0.2">
      <c r="A1073">
        <v>11068</v>
      </c>
      <c r="B1073" t="s">
        <v>2</v>
      </c>
      <c r="C1073">
        <v>40</v>
      </c>
      <c r="D1073">
        <f>_xlfn.XLOOKUP(CleanTable6[[#This Row],[Age]],$D$4:$D$7,$C$4:$C$7,,-1)</f>
        <v>2</v>
      </c>
      <c r="E1073" s="3">
        <v>43.371595957570221</v>
      </c>
      <c r="F1073" s="66">
        <f>_xlfn.XLOOKUP(CleanTable6[[#This Row],[BMI]],$F$4:$F$7,$C$4:$C$7,,-1)</f>
        <v>3</v>
      </c>
      <c r="G1073" t="s">
        <v>6</v>
      </c>
      <c r="H1073" s="2">
        <v>40003.340000000004</v>
      </c>
      <c r="I1073">
        <v>2</v>
      </c>
      <c r="J1073" t="s">
        <v>4</v>
      </c>
      <c r="K1073" s="1"/>
    </row>
    <row r="1074" spans="1:11" x14ac:dyDescent="0.2">
      <c r="A1074">
        <v>11069</v>
      </c>
      <c r="B1074" t="s">
        <v>2</v>
      </c>
      <c r="C1074">
        <v>36</v>
      </c>
      <c r="D1074">
        <f>_xlfn.XLOOKUP(CleanTable6[[#This Row],[Age]],$D$4:$D$7,$C$4:$C$7,,-1)</f>
        <v>1</v>
      </c>
      <c r="E1074" s="3">
        <v>24.093241056653994</v>
      </c>
      <c r="F1074" s="66">
        <f>_xlfn.XLOOKUP(CleanTable6[[#This Row],[BMI]],$F$4:$F$7,$C$4:$C$7,,-1)</f>
        <v>0</v>
      </c>
      <c r="G1074" t="s">
        <v>7</v>
      </c>
      <c r="H1074" s="2">
        <v>5373.37</v>
      </c>
      <c r="I1074">
        <v>1</v>
      </c>
      <c r="J1074" t="s">
        <v>5</v>
      </c>
      <c r="K1074" s="1"/>
    </row>
    <row r="1075" spans="1:11" x14ac:dyDescent="0.2">
      <c r="A1075">
        <v>11070</v>
      </c>
      <c r="B1075" t="s">
        <v>1</v>
      </c>
      <c r="C1075">
        <v>31</v>
      </c>
      <c r="D1075">
        <f>_xlfn.XLOOKUP(CleanTable6[[#This Row],[Age]],$D$4:$D$7,$C$4:$C$7,,-1)</f>
        <v>1</v>
      </c>
      <c r="E1075" s="3">
        <v>29.809039994190137</v>
      </c>
      <c r="F1075" s="66">
        <f>_xlfn.XLOOKUP(CleanTable6[[#This Row],[BMI]],$F$4:$F$7,$C$4:$C$7,,-1)</f>
        <v>1</v>
      </c>
      <c r="G1075" t="s">
        <v>7</v>
      </c>
      <c r="H1075" s="2">
        <v>4463.21</v>
      </c>
      <c r="I1075">
        <v>2</v>
      </c>
      <c r="J1075" t="s">
        <v>5</v>
      </c>
      <c r="K1075" s="1"/>
    </row>
    <row r="1076" spans="1:11" x14ac:dyDescent="0.2">
      <c r="A1076">
        <v>11071</v>
      </c>
      <c r="B1076" t="s">
        <v>1</v>
      </c>
      <c r="C1076">
        <v>59</v>
      </c>
      <c r="D1076">
        <f>_xlfn.XLOOKUP(CleanTable6[[#This Row],[Age]],$D$4:$D$7,$C$4:$C$7,,-1)</f>
        <v>3</v>
      </c>
      <c r="E1076" s="3">
        <v>24.519719495053415</v>
      </c>
      <c r="F1076" s="66">
        <f>_xlfn.XLOOKUP(CleanTable6[[#This Row],[BMI]],$F$4:$F$7,$C$4:$C$7,,-1)</f>
        <v>0</v>
      </c>
      <c r="G1076" t="s">
        <v>6</v>
      </c>
      <c r="H1076" s="2">
        <v>12244.54</v>
      </c>
      <c r="I1076">
        <v>0</v>
      </c>
      <c r="J1076" t="s">
        <v>5</v>
      </c>
      <c r="K1076" s="1"/>
    </row>
    <row r="1077" spans="1:11" x14ac:dyDescent="0.2">
      <c r="A1077">
        <v>11072</v>
      </c>
      <c r="B1077" t="s">
        <v>2</v>
      </c>
      <c r="C1077">
        <v>55</v>
      </c>
      <c r="D1077">
        <f>_xlfn.XLOOKUP(CleanTable6[[#This Row],[Age]],$D$4:$D$7,$C$4:$C$7,,-1)</f>
        <v>3</v>
      </c>
      <c r="E1077" s="3">
        <v>34.112681757807053</v>
      </c>
      <c r="F1077" s="66">
        <f>_xlfn.XLOOKUP(CleanTable6[[#This Row],[BMI]],$F$4:$F$7,$C$4:$C$7,,-1)</f>
        <v>2</v>
      </c>
      <c r="G1077" t="s">
        <v>6</v>
      </c>
      <c r="H1077" s="2">
        <v>11082.58</v>
      </c>
      <c r="I1077">
        <v>0</v>
      </c>
      <c r="J1077" t="s">
        <v>5</v>
      </c>
      <c r="K1077" s="1"/>
    </row>
    <row r="1078" spans="1:11" x14ac:dyDescent="0.2">
      <c r="A1078">
        <v>11073</v>
      </c>
      <c r="B1078" t="s">
        <v>2</v>
      </c>
      <c r="C1078">
        <v>34</v>
      </c>
      <c r="D1078">
        <f>_xlfn.XLOOKUP(CleanTable6[[#This Row],[Age]],$D$4:$D$7,$C$4:$C$7,,-1)</f>
        <v>1</v>
      </c>
      <c r="E1078" s="3">
        <v>31.805020554698224</v>
      </c>
      <c r="F1078" s="66">
        <f>_xlfn.XLOOKUP(CleanTable6[[#This Row],[BMI]],$F$4:$F$7,$C$4:$C$7,,-1)</f>
        <v>2</v>
      </c>
      <c r="G1078" t="s">
        <v>7</v>
      </c>
      <c r="H1078" s="2">
        <v>4320.42</v>
      </c>
      <c r="I1078">
        <v>0</v>
      </c>
      <c r="J1078" t="s">
        <v>5</v>
      </c>
      <c r="K1078" s="1"/>
    </row>
    <row r="1079" spans="1:11" x14ac:dyDescent="0.2">
      <c r="A1079">
        <v>11074</v>
      </c>
      <c r="B1079" t="s">
        <v>1</v>
      </c>
      <c r="C1079">
        <v>18</v>
      </c>
      <c r="D1079">
        <f>_xlfn.XLOOKUP(CleanTable6[[#This Row],[Age]],$D$4:$D$7,$C$4:$C$7,,-1)</f>
        <v>0</v>
      </c>
      <c r="E1079" s="3">
        <v>27.545965213293655</v>
      </c>
      <c r="F1079" s="66">
        <f>_xlfn.XLOOKUP(CleanTable6[[#This Row],[BMI]],$F$4:$F$7,$C$4:$C$7,,-1)</f>
        <v>1</v>
      </c>
      <c r="G1079" t="s">
        <v>6</v>
      </c>
      <c r="H1079" s="2">
        <v>1629.84</v>
      </c>
      <c r="I1079">
        <v>0</v>
      </c>
      <c r="J1079" t="s">
        <v>5</v>
      </c>
      <c r="K1079" s="1"/>
    </row>
    <row r="1080" spans="1:11" x14ac:dyDescent="0.2">
      <c r="A1080">
        <v>11075</v>
      </c>
      <c r="B1080" t="s">
        <v>2</v>
      </c>
      <c r="C1080">
        <v>36</v>
      </c>
      <c r="D1080">
        <f>_xlfn.XLOOKUP(CleanTable6[[#This Row],[Age]],$D$4:$D$7,$C$4:$C$7,,-1)</f>
        <v>1</v>
      </c>
      <c r="E1080" s="3">
        <v>39.03860480169643</v>
      </c>
      <c r="F1080" s="66">
        <f>_xlfn.XLOOKUP(CleanTable6[[#This Row],[BMI]],$F$4:$F$7,$C$4:$C$7,,-1)</f>
        <v>3</v>
      </c>
      <c r="G1080" t="s">
        <v>7</v>
      </c>
      <c r="H1080" s="2">
        <v>6548.2</v>
      </c>
      <c r="I1080">
        <v>3</v>
      </c>
      <c r="J1080" t="s">
        <v>5</v>
      </c>
      <c r="K1080" s="1"/>
    </row>
    <row r="1081" spans="1:11" x14ac:dyDescent="0.2">
      <c r="A1081">
        <v>11076</v>
      </c>
      <c r="B1081" t="s">
        <v>2</v>
      </c>
      <c r="C1081">
        <v>53</v>
      </c>
      <c r="D1081">
        <f>_xlfn.XLOOKUP(CleanTable6[[#This Row],[Age]],$D$4:$D$7,$C$4:$C$7,,-1)</f>
        <v>3</v>
      </c>
      <c r="E1081" s="3">
        <v>33.304929427628934</v>
      </c>
      <c r="F1081" s="66">
        <f>_xlfn.XLOOKUP(CleanTable6[[#This Row],[BMI]],$F$4:$F$7,$C$4:$C$7,,-1)</f>
        <v>2</v>
      </c>
      <c r="G1081" t="s">
        <v>6</v>
      </c>
      <c r="H1081" s="2">
        <v>10959.7</v>
      </c>
      <c r="I1081">
        <v>1</v>
      </c>
      <c r="J1081" t="s">
        <v>5</v>
      </c>
      <c r="K1081" s="1"/>
    </row>
    <row r="1082" spans="1:11" x14ac:dyDescent="0.2">
      <c r="A1082">
        <v>11077</v>
      </c>
      <c r="B1082" t="s">
        <v>1</v>
      </c>
      <c r="C1082">
        <v>64</v>
      </c>
      <c r="D1082">
        <f>_xlfn.XLOOKUP(CleanTable6[[#This Row],[Age]],$D$4:$D$7,$C$4:$C$7,,-1)</f>
        <v>3</v>
      </c>
      <c r="E1082" s="3">
        <v>33.622438183255269</v>
      </c>
      <c r="F1082" s="66">
        <f>_xlfn.XLOOKUP(CleanTable6[[#This Row],[BMI]],$F$4:$F$7,$C$4:$C$7,,-1)</f>
        <v>2</v>
      </c>
      <c r="G1082" t="s">
        <v>7</v>
      </c>
      <c r="H1082" s="2">
        <v>13831.12</v>
      </c>
      <c r="I1082">
        <v>0</v>
      </c>
      <c r="J1082" t="s">
        <v>5</v>
      </c>
      <c r="K1082" s="1"/>
    </row>
    <row r="1083" spans="1:11" x14ac:dyDescent="0.2">
      <c r="A1083">
        <v>11078</v>
      </c>
      <c r="B1083" t="s">
        <v>2</v>
      </c>
      <c r="C1083">
        <v>36</v>
      </c>
      <c r="D1083">
        <f>_xlfn.XLOOKUP(CleanTable6[[#This Row],[Age]],$D$4:$D$7,$C$4:$C$7,,-1)</f>
        <v>1</v>
      </c>
      <c r="E1083" s="3">
        <v>29.487959987608541</v>
      </c>
      <c r="F1083" s="66">
        <f>_xlfn.XLOOKUP(CleanTable6[[#This Row],[BMI]],$F$4:$F$7,$C$4:$C$7,,-1)</f>
        <v>1</v>
      </c>
      <c r="G1083" t="s">
        <v>7</v>
      </c>
      <c r="H1083" s="2">
        <v>5377.46</v>
      </c>
      <c r="I1083">
        <v>1</v>
      </c>
      <c r="J1083" t="s">
        <v>5</v>
      </c>
      <c r="K1083" s="1"/>
    </row>
    <row r="1084" spans="1:11" x14ac:dyDescent="0.2">
      <c r="A1084">
        <v>11079</v>
      </c>
      <c r="B1084" t="s">
        <v>3</v>
      </c>
      <c r="C1084">
        <v>30</v>
      </c>
      <c r="D1084">
        <f>_xlfn.XLOOKUP(CleanTable6[[#This Row],[Age]],$D$4:$D$7,$C$4:$C$7,,-1)</f>
        <v>1</v>
      </c>
      <c r="E1084" s="3">
        <v>25.345582804832251</v>
      </c>
      <c r="F1084" s="66">
        <f>_xlfn.XLOOKUP(CleanTable6[[#This Row],[BMI]],$F$4:$F$7,$C$4:$C$7,,-1)</f>
        <v>0</v>
      </c>
      <c r="G1084" t="s">
        <v>6</v>
      </c>
      <c r="H1084" s="2">
        <v>4719.5300000000007</v>
      </c>
      <c r="I1084">
        <v>1</v>
      </c>
      <c r="J1084" t="s">
        <v>5</v>
      </c>
      <c r="K1084" s="1"/>
    </row>
    <row r="1085" spans="1:11" x14ac:dyDescent="0.2">
      <c r="A1085">
        <v>11080</v>
      </c>
      <c r="B1085" t="s">
        <v>3</v>
      </c>
      <c r="C1085">
        <v>56</v>
      </c>
      <c r="D1085">
        <f>_xlfn.XLOOKUP(CleanTable6[[#This Row],[Age]],$D$4:$D$7,$C$4:$C$7,,-1)</f>
        <v>3</v>
      </c>
      <c r="E1085" s="3">
        <v>38.372747814638011</v>
      </c>
      <c r="F1085" s="66">
        <f>_xlfn.XLOOKUP(CleanTable6[[#This Row],[BMI]],$F$4:$F$7,$C$4:$C$7,,-1)</f>
        <v>3</v>
      </c>
      <c r="G1085" t="s">
        <v>6</v>
      </c>
      <c r="H1085" s="2">
        <v>11658.12</v>
      </c>
      <c r="I1085">
        <v>0</v>
      </c>
      <c r="J1085" t="s">
        <v>5</v>
      </c>
      <c r="K1085" s="1"/>
    </row>
    <row r="1086" spans="1:11" x14ac:dyDescent="0.2">
      <c r="A1086">
        <v>11081</v>
      </c>
      <c r="B1086" t="s">
        <v>0</v>
      </c>
      <c r="C1086">
        <v>58</v>
      </c>
      <c r="D1086">
        <f>_xlfn.XLOOKUP(CleanTable6[[#This Row],[Age]],$D$4:$D$7,$C$4:$C$7,,-1)</f>
        <v>3</v>
      </c>
      <c r="E1086" s="3">
        <v>35.595592673078642</v>
      </c>
      <c r="F1086" s="66">
        <f>_xlfn.XLOOKUP(CleanTable6[[#This Row],[BMI]],$F$4:$F$7,$C$4:$C$7,,-1)</f>
        <v>3</v>
      </c>
      <c r="G1086" t="s">
        <v>6</v>
      </c>
      <c r="H1086" s="2">
        <v>11842.45</v>
      </c>
      <c r="I1086">
        <v>0</v>
      </c>
      <c r="J1086" t="s">
        <v>5</v>
      </c>
      <c r="K1086" s="1"/>
    </row>
    <row r="1087" spans="1:11" x14ac:dyDescent="0.2">
      <c r="A1087">
        <v>11082</v>
      </c>
      <c r="B1087" t="s">
        <v>2</v>
      </c>
      <c r="C1087">
        <v>53</v>
      </c>
      <c r="D1087">
        <f>_xlfn.XLOOKUP(CleanTable6[[#This Row],[Age]],$D$4:$D$7,$C$4:$C$7,,-1)</f>
        <v>3</v>
      </c>
      <c r="E1087" s="3">
        <v>24.308019828303848</v>
      </c>
      <c r="F1087" s="66">
        <f>_xlfn.XLOOKUP(CleanTable6[[#This Row],[BMI]],$F$4:$F$7,$C$4:$C$7,,-1)</f>
        <v>0</v>
      </c>
      <c r="G1087" t="s">
        <v>6</v>
      </c>
      <c r="H1087" s="2">
        <v>46661.450000000004</v>
      </c>
      <c r="I1087">
        <v>3</v>
      </c>
      <c r="J1087" t="s">
        <v>4</v>
      </c>
      <c r="K1087" s="1"/>
    </row>
    <row r="1088" spans="1:11" x14ac:dyDescent="0.2">
      <c r="A1088">
        <v>11083</v>
      </c>
      <c r="B1088" t="s">
        <v>3</v>
      </c>
      <c r="C1088">
        <v>40</v>
      </c>
      <c r="D1088">
        <f>_xlfn.XLOOKUP(CleanTable6[[#This Row],[Age]],$D$4:$D$7,$C$4:$C$7,,-1)</f>
        <v>2</v>
      </c>
      <c r="E1088" s="3">
        <v>25.158524403910892</v>
      </c>
      <c r="F1088" s="66">
        <f>_xlfn.XLOOKUP(CleanTable6[[#This Row],[BMI]],$F$4:$F$7,$C$4:$C$7,,-1)</f>
        <v>0</v>
      </c>
      <c r="G1088" t="s">
        <v>7</v>
      </c>
      <c r="H1088" s="2">
        <v>7173.3600000000006</v>
      </c>
      <c r="I1088">
        <v>2</v>
      </c>
      <c r="J1088" t="s">
        <v>5</v>
      </c>
      <c r="K1088" s="1"/>
    </row>
    <row r="1089" spans="1:11" x14ac:dyDescent="0.2">
      <c r="A1089">
        <v>11084</v>
      </c>
      <c r="B1089" t="s">
        <v>1</v>
      </c>
      <c r="C1089">
        <v>57</v>
      </c>
      <c r="D1089">
        <f>_xlfn.XLOOKUP(CleanTable6[[#This Row],[Age]],$D$4:$D$7,$C$4:$C$7,,-1)</f>
        <v>3</v>
      </c>
      <c r="E1089" s="3">
        <v>24.129449255561237</v>
      </c>
      <c r="F1089" s="66">
        <f>_xlfn.XLOOKUP(CleanTable6[[#This Row],[BMI]],$F$4:$F$7,$C$4:$C$7,,-1)</f>
        <v>0</v>
      </c>
      <c r="G1089" t="s">
        <v>6</v>
      </c>
      <c r="H1089" s="2">
        <v>27533.919999999998</v>
      </c>
      <c r="I1089">
        <v>0</v>
      </c>
      <c r="J1089" t="s">
        <v>4</v>
      </c>
      <c r="K1089" s="1"/>
    </row>
    <row r="1090" spans="1:11" x14ac:dyDescent="0.2">
      <c r="A1090">
        <v>11085</v>
      </c>
      <c r="B1090" t="s">
        <v>3</v>
      </c>
      <c r="C1090">
        <v>29</v>
      </c>
      <c r="D1090">
        <f>_xlfn.XLOOKUP(CleanTable6[[#This Row],[Age]],$D$4:$D$7,$C$4:$C$7,,-1)</f>
        <v>1</v>
      </c>
      <c r="E1090" s="3">
        <v>26.603620628583894</v>
      </c>
      <c r="F1090" s="66">
        <f>_xlfn.XLOOKUP(CleanTable6[[#This Row],[BMI]],$F$4:$F$7,$C$4:$C$7,,-1)</f>
        <v>1</v>
      </c>
      <c r="G1090" t="s">
        <v>7</v>
      </c>
      <c r="H1090" s="2">
        <v>16138.77</v>
      </c>
      <c r="I1090">
        <v>0</v>
      </c>
      <c r="J1090" t="s">
        <v>4</v>
      </c>
      <c r="K1090" s="1"/>
    </row>
    <row r="1091" spans="1:11" x14ac:dyDescent="0.2">
      <c r="A1091">
        <v>11086</v>
      </c>
      <c r="B1091" t="s">
        <v>0</v>
      </c>
      <c r="C1091">
        <v>39</v>
      </c>
      <c r="D1091">
        <f>_xlfn.XLOOKUP(CleanTable6[[#This Row],[Age]],$D$4:$D$7,$C$4:$C$7,,-1)</f>
        <v>2</v>
      </c>
      <c r="E1091" s="3">
        <v>32.315320184702344</v>
      </c>
      <c r="F1091" s="66">
        <f>_xlfn.XLOOKUP(CleanTable6[[#This Row],[BMI]],$F$4:$F$7,$C$4:$C$7,,-1)</f>
        <v>2</v>
      </c>
      <c r="G1091" t="s">
        <v>6</v>
      </c>
      <c r="H1091" s="2">
        <v>6238.3</v>
      </c>
      <c r="I1091">
        <v>1</v>
      </c>
      <c r="J1091" t="s">
        <v>5</v>
      </c>
      <c r="K1091" s="1"/>
    </row>
    <row r="1092" spans="1:11" x14ac:dyDescent="0.2">
      <c r="A1092">
        <v>11087</v>
      </c>
      <c r="B1092" t="s">
        <v>1</v>
      </c>
      <c r="C1092">
        <v>64</v>
      </c>
      <c r="D1092">
        <f>_xlfn.XLOOKUP(CleanTable6[[#This Row],[Age]],$D$4:$D$7,$C$4:$C$7,,-1)</f>
        <v>3</v>
      </c>
      <c r="E1092" s="3">
        <v>24.405623836211134</v>
      </c>
      <c r="F1092" s="66">
        <f>_xlfn.XLOOKUP(CleanTable6[[#This Row],[BMI]],$F$4:$F$7,$C$4:$C$7,,-1)</f>
        <v>0</v>
      </c>
      <c r="G1092" t="s">
        <v>7</v>
      </c>
      <c r="H1092" s="2">
        <v>49577.670000000006</v>
      </c>
      <c r="I1092">
        <v>2</v>
      </c>
      <c r="J1092" t="s">
        <v>4</v>
      </c>
      <c r="K1092" s="1"/>
    </row>
    <row r="1093" spans="1:11" x14ac:dyDescent="0.2">
      <c r="A1093">
        <v>11088</v>
      </c>
      <c r="B1093" t="s">
        <v>0</v>
      </c>
      <c r="C1093">
        <v>34</v>
      </c>
      <c r="D1093">
        <f>_xlfn.XLOOKUP(CleanTable6[[#This Row],[Age]],$D$4:$D$7,$C$4:$C$7,,-1)</f>
        <v>1</v>
      </c>
      <c r="E1093" s="3">
        <v>20.805776971488029</v>
      </c>
      <c r="F1093" s="66">
        <f>_xlfn.XLOOKUP(CleanTable6[[#This Row],[BMI]],$F$4:$F$7,$C$4:$C$7,,-1)</f>
        <v>0</v>
      </c>
      <c r="G1093" t="s">
        <v>7</v>
      </c>
      <c r="H1093" s="2">
        <v>4536.26</v>
      </c>
      <c r="I1093">
        <v>1</v>
      </c>
      <c r="J1093" t="s">
        <v>5</v>
      </c>
      <c r="K1093" s="1"/>
    </row>
    <row r="1094" spans="1:11" x14ac:dyDescent="0.2">
      <c r="A1094">
        <v>11089</v>
      </c>
      <c r="B1094" t="s">
        <v>3</v>
      </c>
      <c r="C1094">
        <v>24</v>
      </c>
      <c r="D1094">
        <f>_xlfn.XLOOKUP(CleanTable6[[#This Row],[Age]],$D$4:$D$7,$C$4:$C$7,,-1)</f>
        <v>0</v>
      </c>
      <c r="E1094" s="3">
        <v>29.88061256916011</v>
      </c>
      <c r="F1094" s="66">
        <f>_xlfn.XLOOKUP(CleanTable6[[#This Row],[BMI]],$F$4:$F$7,$C$4:$C$7,,-1)</f>
        <v>1</v>
      </c>
      <c r="G1094" t="s">
        <v>7</v>
      </c>
      <c r="H1094" s="2">
        <v>34254.060000000005</v>
      </c>
      <c r="I1094">
        <v>0</v>
      </c>
      <c r="J1094" t="s">
        <v>4</v>
      </c>
      <c r="K1094" s="1"/>
    </row>
    <row r="1095" spans="1:11" x14ac:dyDescent="0.2">
      <c r="A1095">
        <v>11090</v>
      </c>
      <c r="B1095" t="s">
        <v>0</v>
      </c>
      <c r="C1095">
        <v>40</v>
      </c>
      <c r="D1095">
        <f>_xlfn.XLOOKUP(CleanTable6[[#This Row],[Age]],$D$4:$D$7,$C$4:$C$7,,-1)</f>
        <v>2</v>
      </c>
      <c r="E1095" s="3">
        <v>21.774840331088665</v>
      </c>
      <c r="F1095" s="66">
        <f>_xlfn.XLOOKUP(CleanTable6[[#This Row],[BMI]],$F$4:$F$7,$C$4:$C$7,,-1)</f>
        <v>0</v>
      </c>
      <c r="G1095" t="s">
        <v>7</v>
      </c>
      <c r="H1095" s="2">
        <v>6600.37</v>
      </c>
      <c r="I1095">
        <v>2</v>
      </c>
      <c r="J1095" t="s">
        <v>5</v>
      </c>
      <c r="K1095" s="1"/>
    </row>
    <row r="1096" spans="1:11" x14ac:dyDescent="0.2">
      <c r="A1096">
        <v>11091</v>
      </c>
      <c r="B1096" t="s">
        <v>3</v>
      </c>
      <c r="C1096">
        <v>18</v>
      </c>
      <c r="D1096">
        <f>_xlfn.XLOOKUP(CleanTable6[[#This Row],[Age]],$D$4:$D$7,$C$4:$C$7,,-1)</f>
        <v>0</v>
      </c>
      <c r="E1096" s="3">
        <v>22.504010358800613</v>
      </c>
      <c r="F1096" s="66">
        <f>_xlfn.XLOOKUP(CleanTable6[[#This Row],[BMI]],$F$4:$F$7,$C$4:$C$7,,-1)</f>
        <v>0</v>
      </c>
      <c r="G1096" t="s">
        <v>6</v>
      </c>
      <c r="H1096" s="2">
        <v>2203.7400000000002</v>
      </c>
      <c r="I1096">
        <v>0</v>
      </c>
      <c r="J1096" t="s">
        <v>5</v>
      </c>
      <c r="K1096" s="1"/>
    </row>
    <row r="1097" spans="1:11" x14ac:dyDescent="0.2">
      <c r="A1097">
        <v>11092</v>
      </c>
      <c r="B1097" t="s">
        <v>1</v>
      </c>
      <c r="C1097">
        <v>49</v>
      </c>
      <c r="D1097">
        <f>_xlfn.XLOOKUP(CleanTable6[[#This Row],[Age]],$D$4:$D$7,$C$4:$C$7,,-1)</f>
        <v>2</v>
      </c>
      <c r="E1097" s="3">
        <v>27.338022605157821</v>
      </c>
      <c r="F1097" s="66">
        <f>_xlfn.XLOOKUP(CleanTable6[[#This Row],[BMI]],$F$4:$F$7,$C$4:$C$7,,-1)</f>
        <v>1</v>
      </c>
      <c r="G1097" t="s">
        <v>7</v>
      </c>
      <c r="H1097" s="2">
        <v>8125.79</v>
      </c>
      <c r="I1097">
        <v>0</v>
      </c>
      <c r="J1097" t="s">
        <v>5</v>
      </c>
      <c r="K1097" s="1"/>
    </row>
    <row r="1098" spans="1:11" x14ac:dyDescent="0.2">
      <c r="A1098">
        <v>11093</v>
      </c>
      <c r="B1098" t="s">
        <v>3</v>
      </c>
      <c r="C1098">
        <v>28</v>
      </c>
      <c r="D1098">
        <f>_xlfn.XLOOKUP(CleanTable6[[#This Row],[Age]],$D$4:$D$7,$C$4:$C$7,,-1)</f>
        <v>1</v>
      </c>
      <c r="E1098" s="3">
        <v>18.036335659171598</v>
      </c>
      <c r="F1098" s="66">
        <f>_xlfn.XLOOKUP(CleanTable6[[#This Row],[BMI]],$F$4:$F$7,$C$4:$C$7,,-1)</f>
        <v>0</v>
      </c>
      <c r="G1098" t="s">
        <v>7</v>
      </c>
      <c r="H1098" s="2">
        <v>4438.2700000000004</v>
      </c>
      <c r="I1098">
        <v>2</v>
      </c>
      <c r="J1098" t="s">
        <v>5</v>
      </c>
      <c r="K1098" s="1"/>
    </row>
    <row r="1099" spans="1:11" x14ac:dyDescent="0.2">
      <c r="A1099">
        <v>11094</v>
      </c>
      <c r="B1099" t="s">
        <v>1</v>
      </c>
      <c r="C1099">
        <v>18</v>
      </c>
      <c r="D1099">
        <f>_xlfn.XLOOKUP(CleanTable6[[#This Row],[Age]],$D$4:$D$7,$C$4:$C$7,,-1)</f>
        <v>0</v>
      </c>
      <c r="E1099" s="3">
        <v>33.41155176412633</v>
      </c>
      <c r="F1099" s="66">
        <f>_xlfn.XLOOKUP(CleanTable6[[#This Row],[BMI]],$F$4:$F$7,$C$4:$C$7,,-1)</f>
        <v>2</v>
      </c>
      <c r="G1099" t="s">
        <v>6</v>
      </c>
      <c r="H1099" s="2">
        <v>1634.58</v>
      </c>
      <c r="I1099">
        <v>0</v>
      </c>
      <c r="J1099" t="s">
        <v>5</v>
      </c>
      <c r="K1099" s="1"/>
    </row>
    <row r="1100" spans="1:11" x14ac:dyDescent="0.2">
      <c r="A1100">
        <v>11095</v>
      </c>
      <c r="B1100" t="s">
        <v>2</v>
      </c>
      <c r="C1100">
        <v>19</v>
      </c>
      <c r="D1100">
        <f>_xlfn.XLOOKUP(CleanTable6[[#This Row],[Age]],$D$4:$D$7,$C$4:$C$7,,-1)</f>
        <v>0</v>
      </c>
      <c r="E1100" s="3">
        <v>22.585641463107528</v>
      </c>
      <c r="F1100" s="66">
        <f>_xlfn.XLOOKUP(CleanTable6[[#This Row],[BMI]],$F$4:$F$7,$C$4:$C$7,,-1)</f>
        <v>0</v>
      </c>
      <c r="G1100" t="s">
        <v>7</v>
      </c>
      <c r="H1100" s="2">
        <v>1639.57</v>
      </c>
      <c r="I1100">
        <v>0</v>
      </c>
      <c r="J1100" t="s">
        <v>5</v>
      </c>
      <c r="K1100" s="1"/>
    </row>
    <row r="1101" spans="1:11" x14ac:dyDescent="0.2">
      <c r="A1101">
        <v>11096</v>
      </c>
      <c r="B1101" t="s">
        <v>1</v>
      </c>
      <c r="C1101">
        <v>64</v>
      </c>
      <c r="D1101">
        <f>_xlfn.XLOOKUP(CleanTable6[[#This Row],[Age]],$D$4:$D$7,$C$4:$C$7,,-1)</f>
        <v>3</v>
      </c>
      <c r="E1101" s="3">
        <v>26.027797087249152</v>
      </c>
      <c r="F1101" s="66">
        <f>_xlfn.XLOOKUP(CleanTable6[[#This Row],[BMI]],$F$4:$F$7,$C$4:$C$7,,-1)</f>
        <v>0</v>
      </c>
      <c r="G1101" t="s">
        <v>6</v>
      </c>
      <c r="H1101" s="2">
        <v>14313.85</v>
      </c>
      <c r="I1101">
        <v>0</v>
      </c>
      <c r="J1101" t="s">
        <v>5</v>
      </c>
      <c r="K1101" s="1"/>
    </row>
    <row r="1102" spans="1:11" x14ac:dyDescent="0.2">
      <c r="A1102">
        <v>11097</v>
      </c>
      <c r="B1102" t="s">
        <v>2</v>
      </c>
      <c r="C1102">
        <v>56</v>
      </c>
      <c r="D1102">
        <f>_xlfn.XLOOKUP(CleanTable6[[#This Row],[Age]],$D$4:$D$7,$C$4:$C$7,,-1)</f>
        <v>3</v>
      </c>
      <c r="E1102" s="3">
        <v>30.795399391467161</v>
      </c>
      <c r="F1102" s="66">
        <f>_xlfn.XLOOKUP(CleanTable6[[#This Row],[BMI]],$F$4:$F$7,$C$4:$C$7,,-1)</f>
        <v>2</v>
      </c>
      <c r="G1102" t="s">
        <v>6</v>
      </c>
      <c r="H1102" s="2">
        <v>11454.03</v>
      </c>
      <c r="I1102">
        <v>0</v>
      </c>
      <c r="J1102" t="s">
        <v>5</v>
      </c>
      <c r="K1102" s="1"/>
    </row>
    <row r="1103" spans="1:11" x14ac:dyDescent="0.2">
      <c r="A1103">
        <v>11098</v>
      </c>
      <c r="B1103" t="s">
        <v>3</v>
      </c>
      <c r="C1103">
        <v>38</v>
      </c>
      <c r="D1103">
        <f>_xlfn.XLOOKUP(CleanTable6[[#This Row],[Age]],$D$4:$D$7,$C$4:$C$7,,-1)</f>
        <v>1</v>
      </c>
      <c r="E1103" s="3">
        <v>35.631750097402595</v>
      </c>
      <c r="F1103" s="66">
        <f>_xlfn.XLOOKUP(CleanTable6[[#This Row],[BMI]],$F$4:$F$7,$C$4:$C$7,,-1)</f>
        <v>3</v>
      </c>
      <c r="G1103" t="s">
        <v>6</v>
      </c>
      <c r="H1103" s="2">
        <v>7144.87</v>
      </c>
      <c r="I1103">
        <v>2</v>
      </c>
      <c r="J1103" t="s">
        <v>5</v>
      </c>
      <c r="K1103" s="1"/>
    </row>
    <row r="1104" spans="1:11" x14ac:dyDescent="0.2">
      <c r="A1104">
        <v>11099</v>
      </c>
      <c r="B1104" t="s">
        <v>1</v>
      </c>
      <c r="C1104">
        <v>34</v>
      </c>
      <c r="D1104">
        <f>_xlfn.XLOOKUP(CleanTable6[[#This Row],[Age]],$D$4:$D$7,$C$4:$C$7,,-1)</f>
        <v>1</v>
      </c>
      <c r="E1104" s="3">
        <v>37.046539823427615</v>
      </c>
      <c r="F1104" s="66">
        <f>_xlfn.XLOOKUP(CleanTable6[[#This Row],[BMI]],$F$4:$F$7,$C$4:$C$7,,-1)</f>
        <v>3</v>
      </c>
      <c r="G1104" t="s">
        <v>7</v>
      </c>
      <c r="H1104" s="2">
        <v>5124.1900000000005</v>
      </c>
      <c r="I1104">
        <v>2</v>
      </c>
      <c r="J1104" t="s">
        <v>5</v>
      </c>
      <c r="K1104" s="1"/>
    </row>
    <row r="1105" spans="1:11" x14ac:dyDescent="0.2">
      <c r="A1105">
        <v>11100</v>
      </c>
      <c r="B1105" t="s">
        <v>0</v>
      </c>
      <c r="C1105">
        <v>39</v>
      </c>
      <c r="D1105">
        <f>_xlfn.XLOOKUP(CleanTable6[[#This Row],[Age]],$D$4:$D$7,$C$4:$C$7,,-1)</f>
        <v>2</v>
      </c>
      <c r="E1105" s="3">
        <v>36.044401410334963</v>
      </c>
      <c r="F1105" s="66">
        <f>_xlfn.XLOOKUP(CleanTable6[[#This Row],[BMI]],$F$4:$F$7,$C$4:$C$7,,-1)</f>
        <v>3</v>
      </c>
      <c r="G1105" t="s">
        <v>6</v>
      </c>
      <c r="H1105" s="2">
        <v>19023.259999999998</v>
      </c>
      <c r="I1105">
        <v>5</v>
      </c>
      <c r="J1105" t="s">
        <v>4</v>
      </c>
      <c r="K1105" s="1"/>
    </row>
    <row r="1106" spans="1:11" x14ac:dyDescent="0.2">
      <c r="A1106">
        <v>11101</v>
      </c>
      <c r="B1106" t="s">
        <v>2</v>
      </c>
      <c r="C1106">
        <v>64</v>
      </c>
      <c r="D1106">
        <f>_xlfn.XLOOKUP(CleanTable6[[#This Row],[Age]],$D$4:$D$7,$C$4:$C$7,,-1)</f>
        <v>3</v>
      </c>
      <c r="E1106" s="3">
        <v>33.681679439002494</v>
      </c>
      <c r="F1106" s="66">
        <f>_xlfn.XLOOKUP(CleanTable6[[#This Row],[BMI]],$F$4:$F$7,$C$4:$C$7,,-1)</f>
        <v>2</v>
      </c>
      <c r="G1106" t="s">
        <v>7</v>
      </c>
      <c r="H1106" s="2">
        <v>14210.54</v>
      </c>
      <c r="I1106">
        <v>0</v>
      </c>
      <c r="J1106" t="s">
        <v>5</v>
      </c>
      <c r="K1106" s="1"/>
    </row>
    <row r="1107" spans="1:11" x14ac:dyDescent="0.2">
      <c r="A1107">
        <v>11102</v>
      </c>
      <c r="B1107" t="s">
        <v>1</v>
      </c>
      <c r="C1107">
        <v>22</v>
      </c>
      <c r="D1107">
        <f>_xlfn.XLOOKUP(CleanTable6[[#This Row],[Age]],$D$4:$D$7,$C$4:$C$7,,-1)</f>
        <v>0</v>
      </c>
      <c r="E1107" s="3">
        <v>35.511100427856178</v>
      </c>
      <c r="F1107" s="66">
        <f>_xlfn.XLOOKUP(CleanTable6[[#This Row],[BMI]],$F$4:$F$7,$C$4:$C$7,,-1)</f>
        <v>3</v>
      </c>
      <c r="G1107" t="s">
        <v>7</v>
      </c>
      <c r="H1107" s="2">
        <v>1665</v>
      </c>
      <c r="I1107">
        <v>0</v>
      </c>
      <c r="J1107" t="s">
        <v>5</v>
      </c>
      <c r="K1107" s="1"/>
    </row>
    <row r="1108" spans="1:11" x14ac:dyDescent="0.2">
      <c r="A1108">
        <v>11103</v>
      </c>
      <c r="B1108" t="s">
        <v>3</v>
      </c>
      <c r="C1108">
        <v>61</v>
      </c>
      <c r="D1108">
        <f>_xlfn.XLOOKUP(CleanTable6[[#This Row],[Age]],$D$4:$D$7,$C$4:$C$7,,-1)</f>
        <v>3</v>
      </c>
      <c r="E1108" s="3">
        <v>30.103349442408827</v>
      </c>
      <c r="F1108" s="66">
        <f>_xlfn.XLOOKUP(CleanTable6[[#This Row],[BMI]],$F$4:$F$7,$C$4:$C$7,,-1)</f>
        <v>1</v>
      </c>
      <c r="G1108" t="s">
        <v>7</v>
      </c>
      <c r="H1108" s="2">
        <v>13143.34</v>
      </c>
      <c r="I1108">
        <v>0</v>
      </c>
      <c r="J1108" t="s">
        <v>5</v>
      </c>
      <c r="K1108" s="1"/>
    </row>
    <row r="1109" spans="1:11" x14ac:dyDescent="0.2">
      <c r="A1109">
        <v>11104</v>
      </c>
      <c r="B1109" t="s">
        <v>1</v>
      </c>
      <c r="C1109">
        <v>29</v>
      </c>
      <c r="D1109">
        <f>_xlfn.XLOOKUP(CleanTable6[[#This Row],[Age]],$D$4:$D$7,$C$4:$C$7,,-1)</f>
        <v>1</v>
      </c>
      <c r="E1109" s="3">
        <v>30.480953913474185</v>
      </c>
      <c r="F1109" s="66">
        <f>_xlfn.XLOOKUP(CleanTable6[[#This Row],[BMI]],$F$4:$F$7,$C$4:$C$7,,-1)</f>
        <v>2</v>
      </c>
      <c r="G1109" t="s">
        <v>7</v>
      </c>
      <c r="H1109" s="2">
        <v>3471.4100000000003</v>
      </c>
      <c r="I1109">
        <v>1</v>
      </c>
      <c r="J1109" t="s">
        <v>5</v>
      </c>
      <c r="K1109" s="1"/>
    </row>
    <row r="1110" spans="1:11" x14ac:dyDescent="0.2">
      <c r="A1110">
        <v>11105</v>
      </c>
      <c r="B1110" t="s">
        <v>0</v>
      </c>
      <c r="C1110">
        <v>24</v>
      </c>
      <c r="D1110">
        <f>_xlfn.XLOOKUP(CleanTable6[[#This Row],[Age]],$D$4:$D$7,$C$4:$C$7,,-1)</f>
        <v>0</v>
      </c>
      <c r="E1110" s="3">
        <v>25.450664215584492</v>
      </c>
      <c r="F1110" s="66">
        <f>_xlfn.XLOOKUP(CleanTable6[[#This Row],[BMI]],$F$4:$F$7,$C$4:$C$7,,-1)</f>
        <v>0</v>
      </c>
      <c r="G1110" t="s">
        <v>6</v>
      </c>
      <c r="H1110" s="2">
        <v>2457.5100000000002</v>
      </c>
      <c r="I1110">
        <v>0</v>
      </c>
      <c r="J1110" t="s">
        <v>5</v>
      </c>
      <c r="K1110" s="1"/>
    </row>
    <row r="1111" spans="1:11" x14ac:dyDescent="0.2">
      <c r="A1111">
        <v>11106</v>
      </c>
      <c r="B1111" t="s">
        <v>0</v>
      </c>
      <c r="C1111">
        <v>19</v>
      </c>
      <c r="D1111">
        <f>_xlfn.XLOOKUP(CleanTable6[[#This Row],[Age]],$D$4:$D$7,$C$4:$C$7,,-1)</f>
        <v>0</v>
      </c>
      <c r="E1111" s="3">
        <v>24.402747618329702</v>
      </c>
      <c r="F1111" s="66">
        <f>_xlfn.XLOOKUP(CleanTable6[[#This Row],[BMI]],$F$4:$F$7,$C$4:$C$7,,-1)</f>
        <v>0</v>
      </c>
      <c r="G1111" t="s">
        <v>7</v>
      </c>
      <c r="H1111" s="2">
        <v>1832.1</v>
      </c>
      <c r="I1111">
        <v>1</v>
      </c>
      <c r="J1111" t="s">
        <v>5</v>
      </c>
      <c r="K1111" s="1"/>
    </row>
    <row r="1112" spans="1:11" x14ac:dyDescent="0.2">
      <c r="A1112">
        <v>11107</v>
      </c>
      <c r="B1112" t="s">
        <v>2</v>
      </c>
      <c r="C1112">
        <v>33</v>
      </c>
      <c r="D1112">
        <f>_xlfn.XLOOKUP(CleanTable6[[#This Row],[Age]],$D$4:$D$7,$C$4:$C$7,,-1)</f>
        <v>1</v>
      </c>
      <c r="E1112" s="3">
        <v>33.432519332144928</v>
      </c>
      <c r="F1112" s="66">
        <f>_xlfn.XLOOKUP(CleanTable6[[#This Row],[BMI]],$F$4:$F$7,$C$4:$C$7,,-1)</f>
        <v>2</v>
      </c>
      <c r="G1112" t="s">
        <v>6</v>
      </c>
      <c r="H1112" s="2">
        <v>4571.42</v>
      </c>
      <c r="I1112">
        <v>0</v>
      </c>
      <c r="J1112" t="s">
        <v>5</v>
      </c>
      <c r="K1112" s="1"/>
    </row>
    <row r="1113" spans="1:11" x14ac:dyDescent="0.2">
      <c r="A1113">
        <v>11108</v>
      </c>
      <c r="B1113" t="s">
        <v>2</v>
      </c>
      <c r="C1113">
        <v>59</v>
      </c>
      <c r="D1113">
        <f>_xlfn.XLOOKUP(CleanTable6[[#This Row],[Age]],$D$4:$D$7,$C$4:$C$7,,-1)</f>
        <v>3</v>
      </c>
      <c r="E1113" s="3">
        <v>25.307378948418936</v>
      </c>
      <c r="F1113" s="66">
        <f>_xlfn.XLOOKUP(CleanTable6[[#This Row],[BMI]],$F$4:$F$7,$C$4:$C$7,,-1)</f>
        <v>0</v>
      </c>
      <c r="G1113" t="s">
        <v>6</v>
      </c>
      <c r="H1113" s="2">
        <v>12622.18</v>
      </c>
      <c r="I1113">
        <v>0</v>
      </c>
      <c r="J1113" t="s">
        <v>5</v>
      </c>
      <c r="K1113" s="1"/>
    </row>
    <row r="1114" spans="1:11" x14ac:dyDescent="0.2">
      <c r="A1114">
        <v>11109</v>
      </c>
      <c r="B1114" t="s">
        <v>0</v>
      </c>
      <c r="C1114">
        <v>56</v>
      </c>
      <c r="D1114">
        <f>_xlfn.XLOOKUP(CleanTable6[[#This Row],[Age]],$D$4:$D$7,$C$4:$C$7,,-1)</f>
        <v>3</v>
      </c>
      <c r="E1114" s="3">
        <v>53.112419257787366</v>
      </c>
      <c r="F1114" s="66">
        <f>_xlfn.XLOOKUP(CleanTable6[[#This Row],[BMI]],$F$4:$F$7,$C$4:$C$7,,-1)</f>
        <v>3</v>
      </c>
      <c r="G1114" t="s">
        <v>7</v>
      </c>
      <c r="H1114" s="2">
        <v>10602.39</v>
      </c>
      <c r="I1114">
        <v>0</v>
      </c>
      <c r="J1114" t="s">
        <v>5</v>
      </c>
      <c r="K1114" s="1"/>
    </row>
    <row r="1115" spans="1:11" x14ac:dyDescent="0.2">
      <c r="A1115">
        <v>11110</v>
      </c>
      <c r="B1115" t="s">
        <v>0</v>
      </c>
      <c r="C1115">
        <v>45</v>
      </c>
      <c r="D1115">
        <f>_xlfn.XLOOKUP(CleanTable6[[#This Row],[Age]],$D$4:$D$7,$C$4:$C$7,,-1)</f>
        <v>2</v>
      </c>
      <c r="E1115" s="3">
        <v>36.838434665786792</v>
      </c>
      <c r="F1115" s="66">
        <f>_xlfn.XLOOKUP(CleanTable6[[#This Row],[BMI]],$F$4:$F$7,$C$4:$C$7,,-1)</f>
        <v>3</v>
      </c>
      <c r="G1115" t="s">
        <v>6</v>
      </c>
      <c r="H1115" s="2">
        <v>7348.1500000000005</v>
      </c>
      <c r="I1115">
        <v>0</v>
      </c>
      <c r="J1115" t="s">
        <v>5</v>
      </c>
      <c r="K1115" s="1"/>
    </row>
    <row r="1116" spans="1:11" x14ac:dyDescent="0.2">
      <c r="A1116">
        <v>11111</v>
      </c>
      <c r="B1116" t="s">
        <v>3</v>
      </c>
      <c r="C1116">
        <v>21</v>
      </c>
      <c r="D1116">
        <f>_xlfn.XLOOKUP(CleanTable6[[#This Row],[Age]],$D$4:$D$7,$C$4:$C$7,,-1)</f>
        <v>0</v>
      </c>
      <c r="E1116" s="3">
        <v>33.227141908279471</v>
      </c>
      <c r="F1116" s="66">
        <f>_xlfn.XLOOKUP(CleanTable6[[#This Row],[BMI]],$F$4:$F$7,$C$4:$C$7,,-1)</f>
        <v>2</v>
      </c>
      <c r="G1116" t="s">
        <v>7</v>
      </c>
      <c r="H1116" s="2">
        <v>2104.1200000000003</v>
      </c>
      <c r="I1116">
        <v>0</v>
      </c>
      <c r="J1116" t="s">
        <v>5</v>
      </c>
      <c r="K1116" s="1"/>
    </row>
    <row r="1117" spans="1:11" x14ac:dyDescent="0.2">
      <c r="A1117">
        <v>11112</v>
      </c>
      <c r="B1117" t="s">
        <v>0</v>
      </c>
      <c r="C1117">
        <v>55</v>
      </c>
      <c r="D1117">
        <f>_xlfn.XLOOKUP(CleanTable6[[#This Row],[Age]],$D$4:$D$7,$C$4:$C$7,,-1)</f>
        <v>3</v>
      </c>
      <c r="E1117" s="3">
        <v>30.59120335844694</v>
      </c>
      <c r="F1117" s="66">
        <f>_xlfn.XLOOKUP(CleanTable6[[#This Row],[BMI]],$F$4:$F$7,$C$4:$C$7,,-1)</f>
        <v>2</v>
      </c>
      <c r="G1117" t="s">
        <v>6</v>
      </c>
      <c r="H1117" s="2">
        <v>35160.14</v>
      </c>
      <c r="I1117">
        <v>1</v>
      </c>
      <c r="J1117" t="s">
        <v>5</v>
      </c>
      <c r="K1117" s="1"/>
    </row>
    <row r="1118" spans="1:11" x14ac:dyDescent="0.2">
      <c r="A1118">
        <v>11113</v>
      </c>
      <c r="B1118" t="s">
        <v>1</v>
      </c>
      <c r="C1118">
        <v>61</v>
      </c>
      <c r="D1118">
        <f>_xlfn.XLOOKUP(CleanTable6[[#This Row],[Age]],$D$4:$D$7,$C$4:$C$7,,-1)</f>
        <v>3</v>
      </c>
      <c r="E1118" s="3">
        <v>25.834110077020728</v>
      </c>
      <c r="F1118" s="66">
        <f>_xlfn.XLOOKUP(CleanTable6[[#This Row],[BMI]],$F$4:$F$7,$C$4:$C$7,,-1)</f>
        <v>0</v>
      </c>
      <c r="G1118" t="s">
        <v>6</v>
      </c>
      <c r="H1118" s="2">
        <v>30942.199999999997</v>
      </c>
      <c r="I1118">
        <v>3</v>
      </c>
      <c r="J1118" t="s">
        <v>4</v>
      </c>
      <c r="K1118" s="1"/>
    </row>
    <row r="1119" spans="1:11" x14ac:dyDescent="0.2">
      <c r="A1119">
        <v>11114</v>
      </c>
      <c r="B1119" t="s">
        <v>1</v>
      </c>
      <c r="C1119">
        <v>51</v>
      </c>
      <c r="D1119">
        <f>_xlfn.XLOOKUP(CleanTable6[[#This Row],[Age]],$D$4:$D$7,$C$4:$C$7,,-1)</f>
        <v>3</v>
      </c>
      <c r="E1119" s="3">
        <v>26.822542871494235</v>
      </c>
      <c r="F1119" s="66">
        <f>_xlfn.XLOOKUP(CleanTable6[[#This Row],[BMI]],$F$4:$F$7,$C$4:$C$7,,-1)</f>
        <v>1</v>
      </c>
      <c r="G1119" t="s">
        <v>7</v>
      </c>
      <c r="H1119" s="2">
        <v>9377.91</v>
      </c>
      <c r="I1119">
        <v>1</v>
      </c>
      <c r="J1119" t="s">
        <v>5</v>
      </c>
      <c r="K1119" s="1"/>
    </row>
    <row r="1120" spans="1:11" x14ac:dyDescent="0.2">
      <c r="A1120">
        <v>11115</v>
      </c>
      <c r="B1120" t="s">
        <v>3</v>
      </c>
      <c r="C1120">
        <v>49</v>
      </c>
      <c r="D1120">
        <f>_xlfn.XLOOKUP(CleanTable6[[#This Row],[Age]],$D$4:$D$7,$C$4:$C$7,,-1)</f>
        <v>2</v>
      </c>
      <c r="E1120" s="3">
        <v>25.06046277879264</v>
      </c>
      <c r="F1120" s="66">
        <f>_xlfn.XLOOKUP(CleanTable6[[#This Row],[BMI]],$F$4:$F$7,$C$4:$C$7,,-1)</f>
        <v>0</v>
      </c>
      <c r="G1120" t="s">
        <v>7</v>
      </c>
      <c r="H1120" s="2">
        <v>9290.14</v>
      </c>
      <c r="I1120">
        <v>1</v>
      </c>
      <c r="J1120" t="s">
        <v>5</v>
      </c>
      <c r="K1120" s="1"/>
    </row>
    <row r="1121" spans="1:11" x14ac:dyDescent="0.2">
      <c r="A1121">
        <v>11116</v>
      </c>
      <c r="B1121" t="s">
        <v>0</v>
      </c>
      <c r="C1121">
        <v>50</v>
      </c>
      <c r="D1121">
        <f>_xlfn.XLOOKUP(CleanTable6[[#This Row],[Age]],$D$4:$D$7,$C$4:$C$7,,-1)</f>
        <v>2</v>
      </c>
      <c r="E1121" s="3">
        <v>28.572318776806156</v>
      </c>
      <c r="F1121" s="66">
        <f>_xlfn.XLOOKUP(CleanTable6[[#This Row],[BMI]],$F$4:$F$7,$C$4:$C$7,,-1)</f>
        <v>1</v>
      </c>
      <c r="G1121" t="s">
        <v>6</v>
      </c>
      <c r="H1121" s="2">
        <v>8932.09</v>
      </c>
      <c r="I1121">
        <v>0</v>
      </c>
      <c r="J1121" t="s">
        <v>5</v>
      </c>
      <c r="K1121" s="1"/>
    </row>
    <row r="1122" spans="1:11" x14ac:dyDescent="0.2">
      <c r="A1122">
        <v>11117</v>
      </c>
      <c r="B1122" t="s">
        <v>0</v>
      </c>
      <c r="C1122">
        <v>58</v>
      </c>
      <c r="D1122">
        <f>_xlfn.XLOOKUP(CleanTable6[[#This Row],[Age]],$D$4:$D$7,$C$4:$C$7,,-1)</f>
        <v>3</v>
      </c>
      <c r="E1122" s="3">
        <v>37.06967106692202</v>
      </c>
      <c r="F1122" s="66">
        <f>_xlfn.XLOOKUP(CleanTable6[[#This Row],[BMI]],$F$4:$F$7,$C$4:$C$7,,-1)</f>
        <v>3</v>
      </c>
      <c r="G1122" t="s">
        <v>7</v>
      </c>
      <c r="H1122" s="2">
        <v>11362.76</v>
      </c>
      <c r="I1122">
        <v>0</v>
      </c>
      <c r="J1122" t="s">
        <v>5</v>
      </c>
      <c r="K1122" s="1"/>
    </row>
    <row r="1123" spans="1:11" x14ac:dyDescent="0.2">
      <c r="A1123">
        <v>11118</v>
      </c>
      <c r="B1123" t="s">
        <v>2</v>
      </c>
      <c r="C1123">
        <v>31</v>
      </c>
      <c r="D1123">
        <f>_xlfn.XLOOKUP(CleanTable6[[#This Row],[Age]],$D$4:$D$7,$C$4:$C$7,,-1)</f>
        <v>1</v>
      </c>
      <c r="E1123" s="3">
        <v>17.277329208080808</v>
      </c>
      <c r="F1123" s="66">
        <f>_xlfn.XLOOKUP(CleanTable6[[#This Row],[BMI]],$F$4:$F$7,$C$4:$C$7,,-1)</f>
        <v>0</v>
      </c>
      <c r="G1123" t="s">
        <v>7</v>
      </c>
      <c r="H1123" s="2">
        <v>38746.36</v>
      </c>
      <c r="I1123">
        <v>3</v>
      </c>
      <c r="J1123" t="s">
        <v>4</v>
      </c>
      <c r="K1123" s="1"/>
    </row>
    <row r="1124" spans="1:11" x14ac:dyDescent="0.2">
      <c r="A1124">
        <v>11119</v>
      </c>
      <c r="B1124" t="s">
        <v>1</v>
      </c>
      <c r="C1124">
        <v>28</v>
      </c>
      <c r="D1124">
        <f>_xlfn.XLOOKUP(CleanTable6[[#This Row],[Age]],$D$4:$D$7,$C$4:$C$7,,-1)</f>
        <v>1</v>
      </c>
      <c r="E1124" s="3">
        <v>28.205790708444997</v>
      </c>
      <c r="F1124" s="66">
        <f>_xlfn.XLOOKUP(CleanTable6[[#This Row],[BMI]],$F$4:$F$7,$C$4:$C$7,,-1)</f>
        <v>1</v>
      </c>
      <c r="G1124" t="s">
        <v>7</v>
      </c>
      <c r="H1124" s="2">
        <v>34672.15</v>
      </c>
      <c r="I1124">
        <v>0</v>
      </c>
      <c r="J1124" t="s">
        <v>4</v>
      </c>
      <c r="K1124" s="1"/>
    </row>
    <row r="1125" spans="1:11" x14ac:dyDescent="0.2">
      <c r="A1125">
        <v>11120</v>
      </c>
      <c r="B1125" t="s">
        <v>3</v>
      </c>
      <c r="C1125">
        <v>44</v>
      </c>
      <c r="D1125">
        <f>_xlfn.XLOOKUP(CleanTable6[[#This Row],[Age]],$D$4:$D$7,$C$4:$C$7,,-1)</f>
        <v>2</v>
      </c>
      <c r="E1125" s="3">
        <v>32.660007125918966</v>
      </c>
      <c r="F1125" s="66">
        <f>_xlfn.XLOOKUP(CleanTable6[[#This Row],[BMI]],$F$4:$F$7,$C$4:$C$7,,-1)</f>
        <v>2</v>
      </c>
      <c r="G1125" t="s">
        <v>6</v>
      </c>
      <c r="H1125" s="2">
        <v>12797.210000000001</v>
      </c>
      <c r="I1125">
        <v>0</v>
      </c>
      <c r="J1125" t="s">
        <v>5</v>
      </c>
      <c r="K1125" s="1"/>
    </row>
    <row r="1126" spans="1:11" x14ac:dyDescent="0.2">
      <c r="A1126">
        <v>11121</v>
      </c>
      <c r="B1126" t="s">
        <v>3</v>
      </c>
      <c r="C1126">
        <v>41</v>
      </c>
      <c r="D1126">
        <f>_xlfn.XLOOKUP(CleanTable6[[#This Row],[Age]],$D$4:$D$7,$C$4:$C$7,,-1)</f>
        <v>2</v>
      </c>
      <c r="E1126" s="3">
        <v>28.206606827370017</v>
      </c>
      <c r="F1126" s="66">
        <f>_xlfn.XLOOKUP(CleanTable6[[#This Row],[BMI]],$F$4:$F$7,$C$4:$C$7,,-1)</f>
        <v>1</v>
      </c>
      <c r="G1126" t="s">
        <v>7</v>
      </c>
      <c r="H1126" s="2">
        <v>6858.4800000000005</v>
      </c>
      <c r="I1126">
        <v>1</v>
      </c>
      <c r="J1126" t="s">
        <v>5</v>
      </c>
      <c r="K1126" s="1"/>
    </row>
    <row r="1127" spans="1:11" x14ac:dyDescent="0.2">
      <c r="A1127">
        <v>11122</v>
      </c>
      <c r="B1127" t="s">
        <v>1</v>
      </c>
      <c r="C1127">
        <v>27</v>
      </c>
      <c r="D1127">
        <f>_xlfn.XLOOKUP(CleanTable6[[#This Row],[Age]],$D$4:$D$7,$C$4:$C$7,,-1)</f>
        <v>1</v>
      </c>
      <c r="E1127" s="3">
        <v>38.000409751873526</v>
      </c>
      <c r="F1127" s="66">
        <f>_xlfn.XLOOKUP(CleanTable6[[#This Row],[BMI]],$F$4:$F$7,$C$4:$C$7,,-1)</f>
        <v>3</v>
      </c>
      <c r="G1127" t="s">
        <v>6</v>
      </c>
      <c r="H1127" s="2">
        <v>3561.8900000000003</v>
      </c>
      <c r="I1127">
        <v>1</v>
      </c>
      <c r="J1127" t="s">
        <v>5</v>
      </c>
      <c r="K1127" s="1"/>
    </row>
    <row r="1128" spans="1:11" x14ac:dyDescent="0.2">
      <c r="A1128">
        <v>11123</v>
      </c>
      <c r="B1128" t="s">
        <v>3</v>
      </c>
      <c r="C1128">
        <v>52</v>
      </c>
      <c r="D1128">
        <f>_xlfn.XLOOKUP(CleanTable6[[#This Row],[Age]],$D$4:$D$7,$C$4:$C$7,,-1)</f>
        <v>3</v>
      </c>
      <c r="E1128" s="3">
        <v>26.589918331185572</v>
      </c>
      <c r="F1128" s="66">
        <f>_xlfn.XLOOKUP(CleanTable6[[#This Row],[BMI]],$F$4:$F$7,$C$4:$C$7,,-1)</f>
        <v>1</v>
      </c>
      <c r="G1128" t="s">
        <v>7</v>
      </c>
      <c r="H1128" s="2">
        <v>11488.32</v>
      </c>
      <c r="I1128">
        <v>3</v>
      </c>
      <c r="J1128" t="s">
        <v>5</v>
      </c>
      <c r="K1128" s="1"/>
    </row>
    <row r="1129" spans="1:11" x14ac:dyDescent="0.2">
      <c r="A1129">
        <v>11124</v>
      </c>
      <c r="B1129" t="s">
        <v>0</v>
      </c>
      <c r="C1129">
        <v>42</v>
      </c>
      <c r="D1129">
        <f>_xlfn.XLOOKUP(CleanTable6[[#This Row],[Age]],$D$4:$D$7,$C$4:$C$7,,-1)</f>
        <v>2</v>
      </c>
      <c r="E1129" s="3">
        <v>37.178327690335614</v>
      </c>
      <c r="F1129" s="66">
        <f>_xlfn.XLOOKUP(CleanTable6[[#This Row],[BMI]],$F$4:$F$7,$C$4:$C$7,,-1)</f>
        <v>3</v>
      </c>
      <c r="G1129" t="s">
        <v>7</v>
      </c>
      <c r="H1129" s="2">
        <v>7160.1</v>
      </c>
      <c r="I1129">
        <v>2</v>
      </c>
      <c r="J1129" t="s">
        <v>5</v>
      </c>
      <c r="K1129" s="1"/>
    </row>
    <row r="1130" spans="1:11" x14ac:dyDescent="0.2">
      <c r="A1130">
        <v>11125</v>
      </c>
      <c r="B1130" t="s">
        <v>3</v>
      </c>
      <c r="C1130">
        <v>58</v>
      </c>
      <c r="D1130">
        <f>_xlfn.XLOOKUP(CleanTable6[[#This Row],[Age]],$D$4:$D$7,$C$4:$C$7,,-1)</f>
        <v>3</v>
      </c>
      <c r="E1130" s="3">
        <v>27.73159703558013</v>
      </c>
      <c r="F1130" s="66">
        <f>_xlfn.XLOOKUP(CleanTable6[[#This Row],[BMI]],$F$4:$F$7,$C$4:$C$7,,-1)</f>
        <v>1</v>
      </c>
      <c r="G1130" t="s">
        <v>6</v>
      </c>
      <c r="H1130" s="2">
        <v>13019.17</v>
      </c>
      <c r="I1130">
        <v>1</v>
      </c>
      <c r="J1130" t="s">
        <v>5</v>
      </c>
      <c r="K1130" s="1"/>
    </row>
    <row r="1131" spans="1:11" x14ac:dyDescent="0.2">
      <c r="A1131">
        <v>11126</v>
      </c>
      <c r="B1131" t="s">
        <v>1</v>
      </c>
      <c r="C1131">
        <v>33</v>
      </c>
      <c r="D1131">
        <f>_xlfn.XLOOKUP(CleanTable6[[#This Row],[Age]],$D$4:$D$7,$C$4:$C$7,,-1)</f>
        <v>1</v>
      </c>
      <c r="E1131" s="3">
        <v>32.301972262279904</v>
      </c>
      <c r="F1131" s="66">
        <f>_xlfn.XLOOKUP(CleanTable6[[#This Row],[BMI]],$F$4:$F$7,$C$4:$C$7,,-1)</f>
        <v>2</v>
      </c>
      <c r="G1131" t="s">
        <v>6</v>
      </c>
      <c r="H1131" s="2">
        <v>4795.66</v>
      </c>
      <c r="I1131">
        <v>1</v>
      </c>
      <c r="J1131" t="s">
        <v>5</v>
      </c>
      <c r="K1131" s="1"/>
    </row>
    <row r="1132" spans="1:11" x14ac:dyDescent="0.2">
      <c r="A1132">
        <v>11127</v>
      </c>
      <c r="B1132" t="s">
        <v>0</v>
      </c>
      <c r="C1132">
        <v>64</v>
      </c>
      <c r="D1132">
        <f>_xlfn.XLOOKUP(CleanTable6[[#This Row],[Age]],$D$4:$D$7,$C$4:$C$7,,-1)</f>
        <v>3</v>
      </c>
      <c r="E1132" s="3">
        <v>49.0329472927734</v>
      </c>
      <c r="F1132" s="66">
        <f>_xlfn.XLOOKUP(CleanTable6[[#This Row],[BMI]],$F$4:$F$7,$C$4:$C$7,,-1)</f>
        <v>3</v>
      </c>
      <c r="G1132" t="s">
        <v>6</v>
      </c>
      <c r="H1132" s="2">
        <v>14319.04</v>
      </c>
      <c r="I1132">
        <v>0</v>
      </c>
      <c r="J1132" t="s">
        <v>5</v>
      </c>
      <c r="K1132" s="1"/>
    </row>
    <row r="1133" spans="1:11" x14ac:dyDescent="0.2">
      <c r="A1133">
        <v>11128</v>
      </c>
      <c r="B1133" t="s">
        <v>0</v>
      </c>
      <c r="C1133">
        <v>25</v>
      </c>
      <c r="D1133">
        <f>_xlfn.XLOOKUP(CleanTable6[[#This Row],[Age]],$D$4:$D$7,$C$4:$C$7,,-1)</f>
        <v>0</v>
      </c>
      <c r="E1133" s="3">
        <v>30.572686372228912</v>
      </c>
      <c r="F1133" s="66">
        <f>_xlfn.XLOOKUP(CleanTable6[[#This Row],[BMI]],$F$4:$F$7,$C$4:$C$7,,-1)</f>
        <v>2</v>
      </c>
      <c r="G1133" t="s">
        <v>7</v>
      </c>
      <c r="H1133" s="2">
        <v>3906.13</v>
      </c>
      <c r="I1133">
        <v>3</v>
      </c>
      <c r="J1133" t="s">
        <v>5</v>
      </c>
      <c r="K1133" s="1"/>
    </row>
    <row r="1134" spans="1:11" x14ac:dyDescent="0.2">
      <c r="A1134">
        <v>11129</v>
      </c>
      <c r="B1134" t="s">
        <v>2</v>
      </c>
      <c r="C1134">
        <v>27</v>
      </c>
      <c r="D1134">
        <f>_xlfn.XLOOKUP(CleanTable6[[#This Row],[Age]],$D$4:$D$7,$C$4:$C$7,,-1)</f>
        <v>1</v>
      </c>
      <c r="E1134" s="3">
        <v>37.076196655223001</v>
      </c>
      <c r="F1134" s="66">
        <f>_xlfn.XLOOKUP(CleanTable6[[#This Row],[BMI]],$F$4:$F$7,$C$4:$C$7,,-1)</f>
        <v>3</v>
      </c>
      <c r="G1134" t="s">
        <v>7</v>
      </c>
      <c r="H1134" s="2">
        <v>18310.75</v>
      </c>
      <c r="I1134">
        <v>0</v>
      </c>
      <c r="J1134" t="s">
        <v>4</v>
      </c>
      <c r="K1134" s="1"/>
    </row>
    <row r="1135" spans="1:11" x14ac:dyDescent="0.2">
      <c r="A1135">
        <v>11130</v>
      </c>
      <c r="B1135" t="s">
        <v>1</v>
      </c>
      <c r="C1135">
        <v>34</v>
      </c>
      <c r="D1135">
        <f>_xlfn.XLOOKUP(CleanTable6[[#This Row],[Age]],$D$4:$D$7,$C$4:$C$7,,-1)</f>
        <v>1</v>
      </c>
      <c r="E1135" s="3">
        <v>31.910684939925186</v>
      </c>
      <c r="F1135" s="66">
        <f>_xlfn.XLOOKUP(CleanTable6[[#This Row],[BMI]],$F$4:$F$7,$C$4:$C$7,,-1)</f>
        <v>2</v>
      </c>
      <c r="G1135" t="s">
        <v>6</v>
      </c>
      <c r="H1135" s="2">
        <v>5002.79</v>
      </c>
      <c r="I1135">
        <v>1</v>
      </c>
      <c r="J1135" t="s">
        <v>5</v>
      </c>
      <c r="K1135" s="1"/>
    </row>
    <row r="1136" spans="1:11" x14ac:dyDescent="0.2">
      <c r="A1136">
        <v>11131</v>
      </c>
      <c r="B1136" t="s">
        <v>3</v>
      </c>
      <c r="C1136">
        <v>50</v>
      </c>
      <c r="D1136">
        <f>_xlfn.XLOOKUP(CleanTable6[[#This Row],[Age]],$D$4:$D$7,$C$4:$C$7,,-1)</f>
        <v>2</v>
      </c>
      <c r="E1136" s="3">
        <v>33.118952168654459</v>
      </c>
      <c r="F1136" s="66">
        <f>_xlfn.XLOOKUP(CleanTable6[[#This Row],[BMI]],$F$4:$F$7,$C$4:$C$7,,-1)</f>
        <v>2</v>
      </c>
      <c r="G1136" t="s">
        <v>6</v>
      </c>
      <c r="H1136" s="2">
        <v>25656.579999999998</v>
      </c>
      <c r="I1136">
        <v>0</v>
      </c>
      <c r="J1136" t="s">
        <v>5</v>
      </c>
      <c r="K1136" s="1"/>
    </row>
    <row r="1137" spans="1:11" x14ac:dyDescent="0.2">
      <c r="A1137">
        <v>11132</v>
      </c>
      <c r="B1137" t="s">
        <v>3</v>
      </c>
      <c r="C1137">
        <v>52</v>
      </c>
      <c r="D1137">
        <f>_xlfn.XLOOKUP(CleanTable6[[#This Row],[Age]],$D$4:$D$7,$C$4:$C$7,,-1)</f>
        <v>3</v>
      </c>
      <c r="E1137" s="3">
        <v>33.633751247672649</v>
      </c>
      <c r="F1137" s="66">
        <f>_xlfn.XLOOKUP(CleanTable6[[#This Row],[BMI]],$F$4:$F$7,$C$4:$C$7,,-1)</f>
        <v>2</v>
      </c>
      <c r="G1137" t="s">
        <v>6</v>
      </c>
      <c r="H1137" s="2">
        <v>11396.91</v>
      </c>
      <c r="I1137">
        <v>2</v>
      </c>
      <c r="J1137" t="s">
        <v>5</v>
      </c>
      <c r="K1137" s="1"/>
    </row>
    <row r="1138" spans="1:11" x14ac:dyDescent="0.2">
      <c r="A1138">
        <v>11133</v>
      </c>
      <c r="B1138" t="s">
        <v>3</v>
      </c>
      <c r="C1138">
        <v>26</v>
      </c>
      <c r="D1138">
        <f>_xlfn.XLOOKUP(CleanTable6[[#This Row],[Age]],$D$4:$D$7,$C$4:$C$7,,-1)</f>
        <v>0</v>
      </c>
      <c r="E1138" s="3">
        <v>19.486248740150437</v>
      </c>
      <c r="F1138" s="66">
        <f>_xlfn.XLOOKUP(CleanTable6[[#This Row],[BMI]],$F$4:$F$7,$C$4:$C$7,,-1)</f>
        <v>0</v>
      </c>
      <c r="G1138" t="s">
        <v>7</v>
      </c>
      <c r="H1138" s="2">
        <v>2897.3300000000004</v>
      </c>
      <c r="I1138">
        <v>0</v>
      </c>
      <c r="J1138" t="s">
        <v>5</v>
      </c>
      <c r="K1138" s="1"/>
    </row>
    <row r="1139" spans="1:11" x14ac:dyDescent="0.2">
      <c r="A1139">
        <v>11134</v>
      </c>
      <c r="B1139" t="s">
        <v>0</v>
      </c>
      <c r="C1139">
        <v>27</v>
      </c>
      <c r="D1139">
        <f>_xlfn.XLOOKUP(CleanTable6[[#This Row],[Age]],$D$4:$D$7,$C$4:$C$7,,-1)</f>
        <v>1</v>
      </c>
      <c r="E1139" s="3">
        <v>27.688084588292725</v>
      </c>
      <c r="F1139" s="66">
        <f>_xlfn.XLOOKUP(CleanTable6[[#This Row],[BMI]],$F$4:$F$7,$C$4:$C$7,,-1)</f>
        <v>1</v>
      </c>
      <c r="G1139" t="s">
        <v>6</v>
      </c>
      <c r="H1139" s="2">
        <v>34838.880000000005</v>
      </c>
      <c r="I1139">
        <v>0</v>
      </c>
      <c r="J1139" t="s">
        <v>4</v>
      </c>
      <c r="K1139" s="1"/>
    </row>
    <row r="1140" spans="1:11" x14ac:dyDescent="0.2">
      <c r="A1140">
        <v>11135</v>
      </c>
      <c r="B1140" t="s">
        <v>3</v>
      </c>
      <c r="C1140">
        <v>35</v>
      </c>
      <c r="D1140">
        <f>_xlfn.XLOOKUP(CleanTable6[[#This Row],[Age]],$D$4:$D$7,$C$4:$C$7,,-1)</f>
        <v>1</v>
      </c>
      <c r="E1140" s="3">
        <v>27.260143865641069</v>
      </c>
      <c r="F1140" s="66">
        <f>_xlfn.XLOOKUP(CleanTable6[[#This Row],[BMI]],$F$4:$F$7,$C$4:$C$7,,-1)</f>
        <v>1</v>
      </c>
      <c r="G1140" t="s">
        <v>6</v>
      </c>
      <c r="H1140" s="2">
        <v>6402.3</v>
      </c>
      <c r="I1140">
        <v>2</v>
      </c>
      <c r="J1140" t="s">
        <v>5</v>
      </c>
      <c r="K1140" s="1"/>
    </row>
    <row r="1141" spans="1:11" x14ac:dyDescent="0.2">
      <c r="A1141">
        <v>11136</v>
      </c>
      <c r="B1141" t="s">
        <v>3</v>
      </c>
      <c r="C1141">
        <v>37</v>
      </c>
      <c r="D1141">
        <f>_xlfn.XLOOKUP(CleanTable6[[#This Row],[Age]],$D$4:$D$7,$C$4:$C$7,,-1)</f>
        <v>1</v>
      </c>
      <c r="E1141" s="3">
        <v>21.26227837210573</v>
      </c>
      <c r="F1141" s="66">
        <f>_xlfn.XLOOKUP(CleanTable6[[#This Row],[BMI]],$F$4:$F$7,$C$4:$C$7,,-1)</f>
        <v>0</v>
      </c>
      <c r="G1141" t="s">
        <v>7</v>
      </c>
      <c r="H1141" s="2">
        <v>6406.42</v>
      </c>
      <c r="I1141">
        <v>2</v>
      </c>
      <c r="J1141" t="s">
        <v>5</v>
      </c>
      <c r="K1141" s="1"/>
    </row>
    <row r="1142" spans="1:11" x14ac:dyDescent="0.2">
      <c r="A1142">
        <v>11137</v>
      </c>
      <c r="B1142" t="s">
        <v>2</v>
      </c>
      <c r="C1142">
        <v>36</v>
      </c>
      <c r="D1142">
        <f>_xlfn.XLOOKUP(CleanTable6[[#This Row],[Age]],$D$4:$D$7,$C$4:$C$7,,-1)</f>
        <v>1</v>
      </c>
      <c r="E1142" s="3">
        <v>31.231506411861396</v>
      </c>
      <c r="F1142" s="66">
        <f>_xlfn.XLOOKUP(CleanTable6[[#This Row],[BMI]],$F$4:$F$7,$C$4:$C$7,,-1)</f>
        <v>2</v>
      </c>
      <c r="G1142" t="s">
        <v>6</v>
      </c>
      <c r="H1142" s="2">
        <v>5266.37</v>
      </c>
      <c r="I1142">
        <v>0</v>
      </c>
      <c r="J1142" t="s">
        <v>5</v>
      </c>
      <c r="K1142" s="1"/>
    </row>
    <row r="1143" spans="1:11" x14ac:dyDescent="0.2">
      <c r="A1143">
        <v>11138</v>
      </c>
      <c r="B1143" t="s">
        <v>1</v>
      </c>
      <c r="C1143">
        <v>48</v>
      </c>
      <c r="D1143">
        <f>_xlfn.XLOOKUP(CleanTable6[[#This Row],[Age]],$D$4:$D$7,$C$4:$C$7,,-1)</f>
        <v>2</v>
      </c>
      <c r="E1143" s="3">
        <v>30.491354625577316</v>
      </c>
      <c r="F1143" s="66">
        <f>_xlfn.XLOOKUP(CleanTable6[[#This Row],[BMI]],$F$4:$F$7,$C$4:$C$7,,-1)</f>
        <v>2</v>
      </c>
      <c r="G1143" t="s">
        <v>6</v>
      </c>
      <c r="H1143" s="2">
        <v>40974.170000000006</v>
      </c>
      <c r="I1143">
        <v>0</v>
      </c>
      <c r="J1143" t="s">
        <v>4</v>
      </c>
      <c r="K1143" s="1"/>
    </row>
    <row r="1144" spans="1:11" x14ac:dyDescent="0.2">
      <c r="A1144">
        <v>11139</v>
      </c>
      <c r="B1144" t="s">
        <v>0</v>
      </c>
      <c r="C1144">
        <v>45</v>
      </c>
      <c r="D1144">
        <f>_xlfn.XLOOKUP(CleanTable6[[#This Row],[Age]],$D$4:$D$7,$C$4:$C$7,,-1)</f>
        <v>2</v>
      </c>
      <c r="E1144" s="3">
        <v>24.865496028036414</v>
      </c>
      <c r="F1144" s="66">
        <f>_xlfn.XLOOKUP(CleanTable6[[#This Row],[BMI]],$F$4:$F$7,$C$4:$C$7,,-1)</f>
        <v>0</v>
      </c>
      <c r="G1144" t="s">
        <v>7</v>
      </c>
      <c r="H1144" s="2">
        <v>7441.06</v>
      </c>
      <c r="I1144">
        <v>1</v>
      </c>
      <c r="J1144" t="s">
        <v>5</v>
      </c>
      <c r="K1144" s="1"/>
    </row>
    <row r="1145" spans="1:11" x14ac:dyDescent="0.2">
      <c r="A1145">
        <v>11140</v>
      </c>
      <c r="B1145" t="s">
        <v>3</v>
      </c>
      <c r="C1145">
        <v>36</v>
      </c>
      <c r="D1145">
        <f>_xlfn.XLOOKUP(CleanTable6[[#This Row],[Age]],$D$4:$D$7,$C$4:$C$7,,-1)</f>
        <v>1</v>
      </c>
      <c r="E1145" s="3">
        <v>40.294531193222852</v>
      </c>
      <c r="F1145" s="66">
        <f>_xlfn.XLOOKUP(CleanTable6[[#This Row],[BMI]],$F$4:$F$7,$C$4:$C$7,,-1)</f>
        <v>3</v>
      </c>
      <c r="G1145" t="s">
        <v>7</v>
      </c>
      <c r="H1145" s="2">
        <v>6748.6</v>
      </c>
      <c r="I1145">
        <v>3</v>
      </c>
      <c r="J1145" t="s">
        <v>5</v>
      </c>
      <c r="K1145" s="1"/>
    </row>
    <row r="1146" spans="1:11" x14ac:dyDescent="0.2">
      <c r="A1146">
        <v>11141</v>
      </c>
      <c r="B1146" t="s">
        <v>1</v>
      </c>
      <c r="C1146">
        <v>54</v>
      </c>
      <c r="D1146">
        <f>_xlfn.XLOOKUP(CleanTable6[[#This Row],[Age]],$D$4:$D$7,$C$4:$C$7,,-1)</f>
        <v>3</v>
      </c>
      <c r="E1146" s="3">
        <v>42.238409690272007</v>
      </c>
      <c r="F1146" s="66">
        <f>_xlfn.XLOOKUP(CleanTable6[[#This Row],[BMI]],$F$4:$F$7,$C$4:$C$7,,-1)</f>
        <v>3</v>
      </c>
      <c r="G1146" t="s">
        <v>6</v>
      </c>
      <c r="H1146" s="2">
        <v>10928.85</v>
      </c>
      <c r="I1146">
        <v>1</v>
      </c>
      <c r="J1146" t="s">
        <v>5</v>
      </c>
      <c r="K1146" s="1"/>
    </row>
    <row r="1147" spans="1:11" x14ac:dyDescent="0.2">
      <c r="A1147">
        <v>11142</v>
      </c>
      <c r="B1147" t="s">
        <v>0</v>
      </c>
      <c r="C1147">
        <v>59</v>
      </c>
      <c r="D1147">
        <f>_xlfn.XLOOKUP(CleanTable6[[#This Row],[Age]],$D$4:$D$7,$C$4:$C$7,,-1)</f>
        <v>3</v>
      </c>
      <c r="E1147" s="3">
        <v>31.260193416280622</v>
      </c>
      <c r="F1147" s="66">
        <f>_xlfn.XLOOKUP(CleanTable6[[#This Row],[BMI]],$F$4:$F$7,$C$4:$C$7,,-1)</f>
        <v>2</v>
      </c>
      <c r="G1147" t="s">
        <v>7</v>
      </c>
      <c r="H1147" s="2">
        <v>12333.83</v>
      </c>
      <c r="I1147">
        <v>1</v>
      </c>
      <c r="J1147" t="s">
        <v>5</v>
      </c>
      <c r="K1147" s="1"/>
    </row>
    <row r="1148" spans="1:11" x14ac:dyDescent="0.2">
      <c r="A1148">
        <v>11143</v>
      </c>
      <c r="B1148" t="s">
        <v>1</v>
      </c>
      <c r="C1148">
        <v>42</v>
      </c>
      <c r="D1148">
        <f>_xlfn.XLOOKUP(CleanTable6[[#This Row],[Age]],$D$4:$D$7,$C$4:$C$7,,-1)</f>
        <v>2</v>
      </c>
      <c r="E1148" s="3">
        <v>27.722721034547948</v>
      </c>
      <c r="F1148" s="66">
        <f>_xlfn.XLOOKUP(CleanTable6[[#This Row],[BMI]],$F$4:$F$7,$C$4:$C$7,,-1)</f>
        <v>1</v>
      </c>
      <c r="G1148" t="s">
        <v>7</v>
      </c>
      <c r="H1148" s="2">
        <v>7162.02</v>
      </c>
      <c r="I1148">
        <v>2</v>
      </c>
      <c r="J1148" t="s">
        <v>5</v>
      </c>
      <c r="K1148" s="1"/>
    </row>
    <row r="1149" spans="1:11" x14ac:dyDescent="0.2">
      <c r="A1149">
        <v>11144</v>
      </c>
      <c r="B1149" t="s">
        <v>3</v>
      </c>
      <c r="C1149">
        <v>47</v>
      </c>
      <c r="D1149">
        <f>_xlfn.XLOOKUP(CleanTable6[[#This Row],[Age]],$D$4:$D$7,$C$4:$C$7,,-1)</f>
        <v>2</v>
      </c>
      <c r="E1149" s="3">
        <v>27.591877915268153</v>
      </c>
      <c r="F1149" s="66">
        <f>_xlfn.XLOOKUP(CleanTable6[[#This Row],[BMI]],$F$4:$F$7,$C$4:$C$7,,-1)</f>
        <v>1</v>
      </c>
      <c r="G1149" t="s">
        <v>6</v>
      </c>
      <c r="H1149" s="2">
        <v>23401.309999999998</v>
      </c>
      <c r="I1149">
        <v>1</v>
      </c>
      <c r="J1149" t="s">
        <v>4</v>
      </c>
      <c r="K1149" s="1"/>
    </row>
    <row r="1150" spans="1:11" x14ac:dyDescent="0.2">
      <c r="A1150">
        <v>11145</v>
      </c>
      <c r="B1150" t="s">
        <v>1</v>
      </c>
      <c r="C1150">
        <v>44</v>
      </c>
      <c r="D1150">
        <f>_xlfn.XLOOKUP(CleanTable6[[#This Row],[Age]],$D$4:$D$7,$C$4:$C$7,,-1)</f>
        <v>2</v>
      </c>
      <c r="E1150" s="3">
        <v>22.885810498265169</v>
      </c>
      <c r="F1150" s="66">
        <f>_xlfn.XLOOKUP(CleanTable6[[#This Row],[BMI]],$F$4:$F$7,$C$4:$C$7,,-1)</f>
        <v>0</v>
      </c>
      <c r="G1150" t="s">
        <v>6</v>
      </c>
      <c r="H1150" s="2">
        <v>8219.2100000000009</v>
      </c>
      <c r="I1150">
        <v>2</v>
      </c>
      <c r="J1150" t="s">
        <v>5</v>
      </c>
      <c r="K1150" s="1"/>
    </row>
    <row r="1151" spans="1:11" x14ac:dyDescent="0.2">
      <c r="A1151">
        <v>11146</v>
      </c>
      <c r="B1151" t="s">
        <v>2</v>
      </c>
      <c r="C1151">
        <v>46</v>
      </c>
      <c r="D1151">
        <f>_xlfn.XLOOKUP(CleanTable6[[#This Row],[Age]],$D$4:$D$7,$C$4:$C$7,,-1)</f>
        <v>2</v>
      </c>
      <c r="E1151" s="3">
        <v>36.280747706700559</v>
      </c>
      <c r="F1151" s="66">
        <f>_xlfn.XLOOKUP(CleanTable6[[#This Row],[BMI]],$F$4:$F$7,$C$4:$C$7,,-1)</f>
        <v>3</v>
      </c>
      <c r="G1151" t="s">
        <v>6</v>
      </c>
      <c r="H1151" s="2">
        <v>8026.67</v>
      </c>
      <c r="I1151">
        <v>0</v>
      </c>
      <c r="J1151" t="s">
        <v>5</v>
      </c>
      <c r="K1151" s="1"/>
    </row>
    <row r="1152" spans="1:11" x14ac:dyDescent="0.2">
      <c r="A1152">
        <v>11147</v>
      </c>
      <c r="B1152" t="s">
        <v>3</v>
      </c>
      <c r="C1152">
        <v>27</v>
      </c>
      <c r="D1152">
        <f>_xlfn.XLOOKUP(CleanTable6[[#This Row],[Age]],$D$4:$D$7,$C$4:$C$7,,-1)</f>
        <v>1</v>
      </c>
      <c r="E1152" s="3">
        <v>31.612177781283705</v>
      </c>
      <c r="F1152" s="66">
        <f>_xlfn.XLOOKUP(CleanTable6[[#This Row],[BMI]],$F$4:$F$7,$C$4:$C$7,,-1)</f>
        <v>2</v>
      </c>
      <c r="G1152" t="s">
        <v>7</v>
      </c>
      <c r="H1152" s="2">
        <v>3070.8100000000004</v>
      </c>
      <c r="I1152">
        <v>0</v>
      </c>
      <c r="J1152" t="s">
        <v>5</v>
      </c>
      <c r="K1152" s="1"/>
    </row>
    <row r="1153" spans="1:11" x14ac:dyDescent="0.2">
      <c r="A1153">
        <v>11148</v>
      </c>
      <c r="B1153" t="s">
        <v>3</v>
      </c>
      <c r="C1153">
        <v>48</v>
      </c>
      <c r="D1153">
        <f>_xlfn.XLOOKUP(CleanTable6[[#This Row],[Age]],$D$4:$D$7,$C$4:$C$7,,-1)</f>
        <v>2</v>
      </c>
      <c r="E1153" s="3">
        <v>32.953291837606834</v>
      </c>
      <c r="F1153" s="66">
        <f>_xlfn.XLOOKUP(CleanTable6[[#This Row],[BMI]],$F$4:$F$7,$C$4:$C$7,,-1)</f>
        <v>2</v>
      </c>
      <c r="G1153" t="s">
        <v>6</v>
      </c>
      <c r="H1153" s="2">
        <v>9447.26</v>
      </c>
      <c r="I1153">
        <v>1</v>
      </c>
      <c r="J1153" t="s">
        <v>5</v>
      </c>
      <c r="K1153" s="1"/>
    </row>
    <row r="1154" spans="1:11" x14ac:dyDescent="0.2">
      <c r="A1154">
        <v>11149</v>
      </c>
      <c r="B1154" t="s">
        <v>0</v>
      </c>
      <c r="C1154">
        <v>43</v>
      </c>
      <c r="D1154">
        <f>_xlfn.XLOOKUP(CleanTable6[[#This Row],[Age]],$D$4:$D$7,$C$4:$C$7,,-1)</f>
        <v>2</v>
      </c>
      <c r="E1154" s="3">
        <v>25.745247565867778</v>
      </c>
      <c r="F1154" s="66">
        <f>_xlfn.XLOOKUP(CleanTable6[[#This Row],[BMI]],$F$4:$F$7,$C$4:$C$7,,-1)</f>
        <v>0</v>
      </c>
      <c r="G1154" t="s">
        <v>7</v>
      </c>
      <c r="H1154" s="2">
        <v>6250.4400000000005</v>
      </c>
      <c r="I1154">
        <v>0</v>
      </c>
      <c r="J1154" t="s">
        <v>5</v>
      </c>
      <c r="K1154" s="1"/>
    </row>
    <row r="1155" spans="1:11" x14ac:dyDescent="0.2">
      <c r="A1155">
        <v>11150</v>
      </c>
      <c r="B1155" t="s">
        <v>2</v>
      </c>
      <c r="C1155">
        <v>22</v>
      </c>
      <c r="D1155">
        <f>_xlfn.XLOOKUP(CleanTable6[[#This Row],[Age]],$D$4:$D$7,$C$4:$C$7,,-1)</f>
        <v>0</v>
      </c>
      <c r="E1155" s="3">
        <v>26.705799062473496</v>
      </c>
      <c r="F1155" s="66">
        <f>_xlfn.XLOOKUP(CleanTable6[[#This Row],[BMI]],$F$4:$F$7,$C$4:$C$7,,-1)</f>
        <v>1</v>
      </c>
      <c r="G1155" t="s">
        <v>7</v>
      </c>
      <c r="H1155" s="2">
        <v>2055.3300000000004</v>
      </c>
      <c r="I1155">
        <v>0</v>
      </c>
      <c r="J1155" t="s">
        <v>5</v>
      </c>
      <c r="K1155" s="1"/>
    </row>
    <row r="1156" spans="1:11" x14ac:dyDescent="0.2">
      <c r="A1156">
        <v>11151</v>
      </c>
      <c r="B1156" t="s">
        <v>3</v>
      </c>
      <c r="C1156">
        <v>22</v>
      </c>
      <c r="D1156">
        <f>_xlfn.XLOOKUP(CleanTable6[[#This Row],[Age]],$D$4:$D$7,$C$4:$C$7,,-1)</f>
        <v>0</v>
      </c>
      <c r="E1156" s="3">
        <v>30.473823775866745</v>
      </c>
      <c r="F1156" s="66">
        <f>_xlfn.XLOOKUP(CleanTable6[[#This Row],[BMI]],$F$4:$F$7,$C$4:$C$7,,-1)</f>
        <v>2</v>
      </c>
      <c r="G1156" t="s">
        <v>6</v>
      </c>
      <c r="H1156" s="2">
        <v>3925.76</v>
      </c>
      <c r="I1156">
        <v>2</v>
      </c>
      <c r="J1156" t="s">
        <v>5</v>
      </c>
      <c r="K1156" s="1"/>
    </row>
    <row r="1157" spans="1:11" x14ac:dyDescent="0.2">
      <c r="A1157">
        <v>11152</v>
      </c>
      <c r="B1157" t="s">
        <v>2</v>
      </c>
      <c r="C1157">
        <v>49</v>
      </c>
      <c r="D1157">
        <f>_xlfn.XLOOKUP(CleanTable6[[#This Row],[Age]],$D$4:$D$7,$C$4:$C$7,,-1)</f>
        <v>2</v>
      </c>
      <c r="E1157" s="3">
        <v>39.135594966181586</v>
      </c>
      <c r="F1157" s="66">
        <f>_xlfn.XLOOKUP(CleanTable6[[#This Row],[BMI]],$F$4:$F$7,$C$4:$C$7,,-1)</f>
        <v>3</v>
      </c>
      <c r="G1157" t="s">
        <v>7</v>
      </c>
      <c r="H1157" s="2">
        <v>10264.450000000001</v>
      </c>
      <c r="I1157">
        <v>3</v>
      </c>
      <c r="J1157" t="s">
        <v>5</v>
      </c>
      <c r="K1157" s="1"/>
    </row>
    <row r="1158" spans="1:11" x14ac:dyDescent="0.2">
      <c r="A1158">
        <v>11153</v>
      </c>
      <c r="B1158" t="s">
        <v>2</v>
      </c>
      <c r="C1158">
        <v>45</v>
      </c>
      <c r="D1158">
        <f>_xlfn.XLOOKUP(CleanTable6[[#This Row],[Age]],$D$4:$D$7,$C$4:$C$7,,-1)</f>
        <v>2</v>
      </c>
      <c r="E1158" s="3">
        <v>35.828023420417281</v>
      </c>
      <c r="F1158" s="66">
        <f>_xlfn.XLOOKUP(CleanTable6[[#This Row],[BMI]],$F$4:$F$7,$C$4:$C$7,,-1)</f>
        <v>3</v>
      </c>
      <c r="G1158" t="s">
        <v>6</v>
      </c>
      <c r="H1158" s="2">
        <v>28340.19</v>
      </c>
      <c r="I1158">
        <v>1</v>
      </c>
      <c r="J1158" t="s">
        <v>5</v>
      </c>
      <c r="K1158" s="1"/>
    </row>
    <row r="1159" spans="1:11" x14ac:dyDescent="0.2">
      <c r="A1159">
        <v>11154</v>
      </c>
      <c r="B1159" t="s">
        <v>1</v>
      </c>
      <c r="C1159">
        <v>44</v>
      </c>
      <c r="D1159">
        <f>_xlfn.XLOOKUP(CleanTable6[[#This Row],[Age]],$D$4:$D$7,$C$4:$C$7,,-1)</f>
        <v>2</v>
      </c>
      <c r="E1159" s="3">
        <v>25.40286959035916</v>
      </c>
      <c r="F1159" s="66">
        <f>_xlfn.XLOOKUP(CleanTable6[[#This Row],[BMI]],$F$4:$F$7,$C$4:$C$7,,-1)</f>
        <v>0</v>
      </c>
      <c r="G1159" t="s">
        <v>6</v>
      </c>
      <c r="H1159" s="2">
        <v>48885.14</v>
      </c>
      <c r="I1159">
        <v>0</v>
      </c>
      <c r="J1159" t="s">
        <v>4</v>
      </c>
      <c r="K1159" s="1"/>
    </row>
    <row r="1160" spans="1:11" x14ac:dyDescent="0.2">
      <c r="A1160">
        <v>11155</v>
      </c>
      <c r="B1160" t="s">
        <v>3</v>
      </c>
      <c r="C1160">
        <v>30</v>
      </c>
      <c r="D1160">
        <f>_xlfn.XLOOKUP(CleanTable6[[#This Row],[Age]],$D$4:$D$7,$C$4:$C$7,,-1)</f>
        <v>1</v>
      </c>
      <c r="E1160" s="3">
        <v>33.909323916955181</v>
      </c>
      <c r="F1160" s="66">
        <f>_xlfn.XLOOKUP(CleanTable6[[#This Row],[BMI]],$F$4:$F$7,$C$4:$C$7,,-1)</f>
        <v>2</v>
      </c>
      <c r="G1160" t="s">
        <v>7</v>
      </c>
      <c r="H1160" s="2">
        <v>4237.13</v>
      </c>
      <c r="I1160">
        <v>1</v>
      </c>
      <c r="J1160" t="s">
        <v>5</v>
      </c>
      <c r="K1160" s="1"/>
    </row>
    <row r="1161" spans="1:11" x14ac:dyDescent="0.2">
      <c r="A1161">
        <v>11156</v>
      </c>
      <c r="B1161" t="s">
        <v>1</v>
      </c>
      <c r="C1161">
        <v>32</v>
      </c>
      <c r="D1161">
        <f>_xlfn.XLOOKUP(CleanTable6[[#This Row],[Age]],$D$4:$D$7,$C$4:$C$7,,-1)</f>
        <v>1</v>
      </c>
      <c r="E1161" s="3">
        <v>27.653018918379562</v>
      </c>
      <c r="F1161" s="66">
        <f>_xlfn.XLOOKUP(CleanTable6[[#This Row],[BMI]],$F$4:$F$7,$C$4:$C$7,,-1)</f>
        <v>1</v>
      </c>
      <c r="G1161" t="s">
        <v>7</v>
      </c>
      <c r="H1161" s="2">
        <v>4673.4000000000005</v>
      </c>
      <c r="I1161">
        <v>2</v>
      </c>
      <c r="J1161" t="s">
        <v>5</v>
      </c>
      <c r="K1161" s="1"/>
    </row>
    <row r="1162" spans="1:11" x14ac:dyDescent="0.2">
      <c r="A1162">
        <v>11157</v>
      </c>
      <c r="B1162" t="s">
        <v>3</v>
      </c>
      <c r="C1162">
        <v>44</v>
      </c>
      <c r="D1162">
        <f>_xlfn.XLOOKUP(CleanTable6[[#This Row],[Age]],$D$4:$D$7,$C$4:$C$7,,-1)</f>
        <v>2</v>
      </c>
      <c r="E1162" s="3">
        <v>23.47061971186681</v>
      </c>
      <c r="F1162" s="66">
        <f>_xlfn.XLOOKUP(CleanTable6[[#This Row],[BMI]],$F$4:$F$7,$C$4:$C$7,,-1)</f>
        <v>0</v>
      </c>
      <c r="G1162" t="s">
        <v>7</v>
      </c>
      <c r="H1162" s="2">
        <v>8302.5400000000009</v>
      </c>
      <c r="I1162">
        <v>2</v>
      </c>
      <c r="J1162" t="s">
        <v>5</v>
      </c>
      <c r="K1162" s="1"/>
    </row>
    <row r="1163" spans="1:11" x14ac:dyDescent="0.2">
      <c r="A1163">
        <v>11158</v>
      </c>
      <c r="B1163" t="s">
        <v>1</v>
      </c>
      <c r="C1163">
        <v>63</v>
      </c>
      <c r="D1163">
        <f>_xlfn.XLOOKUP(CleanTable6[[#This Row],[Age]],$D$4:$D$7,$C$4:$C$7,,-1)</f>
        <v>3</v>
      </c>
      <c r="E1163" s="3">
        <v>27.446953448352218</v>
      </c>
      <c r="F1163" s="66">
        <f>_xlfn.XLOOKUP(CleanTable6[[#This Row],[BMI]],$F$4:$F$7,$C$4:$C$7,,-1)</f>
        <v>1</v>
      </c>
      <c r="G1163" t="s">
        <v>6</v>
      </c>
      <c r="H1163" s="2">
        <v>13887.97</v>
      </c>
      <c r="I1163">
        <v>0</v>
      </c>
      <c r="J1163" t="s">
        <v>5</v>
      </c>
      <c r="K1163" s="1"/>
    </row>
    <row r="1164" spans="1:11" x14ac:dyDescent="0.2">
      <c r="A1164">
        <v>11159</v>
      </c>
      <c r="B1164" t="s">
        <v>1</v>
      </c>
      <c r="C1164">
        <v>32</v>
      </c>
      <c r="D1164">
        <f>_xlfn.XLOOKUP(CleanTable6[[#This Row],[Age]],$D$4:$D$7,$C$4:$C$7,,-1)</f>
        <v>1</v>
      </c>
      <c r="E1164" s="3">
        <v>22.899980593961192</v>
      </c>
      <c r="F1164" s="66">
        <f>_xlfn.XLOOKUP(CleanTable6[[#This Row],[BMI]],$F$4:$F$7,$C$4:$C$7,,-1)</f>
        <v>0</v>
      </c>
      <c r="G1164" t="s">
        <v>7</v>
      </c>
      <c r="H1164" s="2">
        <v>19719.699999999997</v>
      </c>
      <c r="I1164">
        <v>1</v>
      </c>
      <c r="J1164" t="s">
        <v>4</v>
      </c>
      <c r="K1164" s="1"/>
    </row>
    <row r="1165" spans="1:11" x14ac:dyDescent="0.2">
      <c r="A1165">
        <v>11160</v>
      </c>
      <c r="B1165" t="s">
        <v>3</v>
      </c>
      <c r="C1165">
        <v>58</v>
      </c>
      <c r="D1165">
        <f>_xlfn.XLOOKUP(CleanTable6[[#This Row],[Age]],$D$4:$D$7,$C$4:$C$7,,-1)</f>
        <v>3</v>
      </c>
      <c r="E1165" s="3">
        <v>30.095566886741068</v>
      </c>
      <c r="F1165" s="66">
        <f>_xlfn.XLOOKUP(CleanTable6[[#This Row],[BMI]],$F$4:$F$7,$C$4:$C$7,,-1)</f>
        <v>1</v>
      </c>
      <c r="G1165" t="s">
        <v>7</v>
      </c>
      <c r="H1165" s="2">
        <v>11931.130000000001</v>
      </c>
      <c r="I1165">
        <v>0</v>
      </c>
      <c r="J1165" t="s">
        <v>5</v>
      </c>
      <c r="K1165" s="1"/>
    </row>
    <row r="1166" spans="1:11" x14ac:dyDescent="0.2">
      <c r="A1166">
        <v>11161</v>
      </c>
      <c r="B1166" t="s">
        <v>2</v>
      </c>
      <c r="C1166">
        <v>39</v>
      </c>
      <c r="D1166">
        <f>_xlfn.XLOOKUP(CleanTable6[[#This Row],[Age]],$D$4:$D$7,$C$4:$C$7,,-1)</f>
        <v>2</v>
      </c>
      <c r="E1166" s="3">
        <v>28.166168682763182</v>
      </c>
      <c r="F1166" s="66">
        <f>_xlfn.XLOOKUP(CleanTable6[[#This Row],[BMI]],$F$4:$F$7,$C$4:$C$7,,-1)</f>
        <v>1</v>
      </c>
      <c r="G1166" t="s">
        <v>6</v>
      </c>
      <c r="H1166" s="2">
        <v>8965.8000000000011</v>
      </c>
      <c r="I1166">
        <v>5</v>
      </c>
      <c r="J1166" t="s">
        <v>5</v>
      </c>
      <c r="K1166" s="1"/>
    </row>
    <row r="1167" spans="1:11" x14ac:dyDescent="0.2">
      <c r="A1167">
        <v>11162</v>
      </c>
      <c r="B1167" t="s">
        <v>0</v>
      </c>
      <c r="C1167">
        <v>25</v>
      </c>
      <c r="D1167">
        <f>_xlfn.XLOOKUP(CleanTable6[[#This Row],[Age]],$D$4:$D$7,$C$4:$C$7,,-1)</f>
        <v>0</v>
      </c>
      <c r="E1167" s="3">
        <v>27.366393607218498</v>
      </c>
      <c r="F1167" s="66">
        <f>_xlfn.XLOOKUP(CleanTable6[[#This Row],[BMI]],$F$4:$F$7,$C$4:$C$7,,-1)</f>
        <v>1</v>
      </c>
      <c r="G1167" t="s">
        <v>7</v>
      </c>
      <c r="H1167" s="2">
        <v>5080.1000000000004</v>
      </c>
      <c r="I1167">
        <v>5</v>
      </c>
      <c r="J1167" t="s">
        <v>5</v>
      </c>
      <c r="K1167" s="1"/>
    </row>
    <row r="1168" spans="1:11" x14ac:dyDescent="0.2">
      <c r="A1168">
        <v>11163</v>
      </c>
      <c r="B1168" t="s">
        <v>3</v>
      </c>
      <c r="C1168">
        <v>18</v>
      </c>
      <c r="D1168">
        <f>_xlfn.XLOOKUP(CleanTable6[[#This Row],[Age]],$D$4:$D$7,$C$4:$C$7,,-1)</f>
        <v>0</v>
      </c>
      <c r="E1168" s="3">
        <v>38.067211953695924</v>
      </c>
      <c r="F1168" s="66">
        <f>_xlfn.XLOOKUP(CleanTable6[[#This Row],[BMI]],$F$4:$F$7,$C$4:$C$7,,-1)</f>
        <v>3</v>
      </c>
      <c r="G1168" t="s">
        <v>7</v>
      </c>
      <c r="H1168" s="2">
        <v>1712.23</v>
      </c>
      <c r="I1168">
        <v>0</v>
      </c>
      <c r="J1168" t="s">
        <v>5</v>
      </c>
      <c r="K1168" s="1"/>
    </row>
    <row r="1169" spans="1:11" x14ac:dyDescent="0.2">
      <c r="A1169">
        <v>11164</v>
      </c>
      <c r="B1169" t="s">
        <v>3</v>
      </c>
      <c r="C1169">
        <v>53</v>
      </c>
      <c r="D1169">
        <f>_xlfn.XLOOKUP(CleanTable6[[#This Row],[Age]],$D$4:$D$7,$C$4:$C$7,,-1)</f>
        <v>3</v>
      </c>
      <c r="E1169" s="3">
        <v>32.290196755445187</v>
      </c>
      <c r="F1169" s="66">
        <f>_xlfn.XLOOKUP(CleanTable6[[#This Row],[BMI]],$F$4:$F$7,$C$4:$C$7,,-1)</f>
        <v>2</v>
      </c>
      <c r="G1169" t="s">
        <v>7</v>
      </c>
      <c r="H1169" s="2">
        <v>11244.380000000001</v>
      </c>
      <c r="I1169">
        <v>2</v>
      </c>
      <c r="J1169" t="s">
        <v>5</v>
      </c>
      <c r="K1169" s="1"/>
    </row>
    <row r="1170" spans="1:11" x14ac:dyDescent="0.2">
      <c r="A1170">
        <v>11165</v>
      </c>
      <c r="B1170" t="s">
        <v>3</v>
      </c>
      <c r="C1170">
        <v>22</v>
      </c>
      <c r="D1170">
        <f>_xlfn.XLOOKUP(CleanTable6[[#This Row],[Age]],$D$4:$D$7,$C$4:$C$7,,-1)</f>
        <v>0</v>
      </c>
      <c r="E1170" s="3">
        <v>40.672050312183977</v>
      </c>
      <c r="F1170" s="66">
        <f>_xlfn.XLOOKUP(CleanTable6[[#This Row],[BMI]],$F$4:$F$7,$C$4:$C$7,,-1)</f>
        <v>3</v>
      </c>
      <c r="G1170" t="s">
        <v>7</v>
      </c>
      <c r="H1170" s="2">
        <v>2250.84</v>
      </c>
      <c r="I1170">
        <v>0</v>
      </c>
      <c r="J1170" t="s">
        <v>5</v>
      </c>
      <c r="K1170" s="1"/>
    </row>
    <row r="1171" spans="1:11" x14ac:dyDescent="0.2">
      <c r="A1171">
        <v>11166</v>
      </c>
      <c r="B1171" t="s">
        <v>2</v>
      </c>
      <c r="C1171">
        <v>19</v>
      </c>
      <c r="D1171">
        <f>_xlfn.XLOOKUP(CleanTable6[[#This Row],[Age]],$D$4:$D$7,$C$4:$C$7,,-1)</f>
        <v>0</v>
      </c>
      <c r="E1171" s="3">
        <v>26.742703590997259</v>
      </c>
      <c r="F1171" s="66">
        <f>_xlfn.XLOOKUP(CleanTable6[[#This Row],[BMI]],$F$4:$F$7,$C$4:$C$7,,-1)</f>
        <v>1</v>
      </c>
      <c r="G1171" t="s">
        <v>7</v>
      </c>
      <c r="H1171" s="2">
        <v>1628.48</v>
      </c>
      <c r="I1171">
        <v>0</v>
      </c>
      <c r="J1171" t="s">
        <v>5</v>
      </c>
      <c r="K1171" s="1"/>
    </row>
    <row r="1172" spans="1:11" x14ac:dyDescent="0.2">
      <c r="A1172">
        <v>11167</v>
      </c>
      <c r="B1172" t="s">
        <v>2</v>
      </c>
      <c r="C1172">
        <v>39</v>
      </c>
      <c r="D1172">
        <f>_xlfn.XLOOKUP(CleanTable6[[#This Row],[Age]],$D$4:$D$7,$C$4:$C$7,,-1)</f>
        <v>2</v>
      </c>
      <c r="E1172" s="3">
        <v>32.32136027817387</v>
      </c>
      <c r="F1172" s="66">
        <f>_xlfn.XLOOKUP(CleanTable6[[#This Row],[BMI]],$F$4:$F$7,$C$4:$C$7,,-1)</f>
        <v>2</v>
      </c>
      <c r="G1172" t="s">
        <v>6</v>
      </c>
      <c r="H1172" s="2">
        <v>7201.71</v>
      </c>
      <c r="I1172">
        <v>2</v>
      </c>
      <c r="J1172" t="s">
        <v>5</v>
      </c>
      <c r="K1172" s="1"/>
    </row>
    <row r="1173" spans="1:11" x14ac:dyDescent="0.2">
      <c r="A1173">
        <v>11168</v>
      </c>
      <c r="B1173" t="s">
        <v>1</v>
      </c>
      <c r="C1173">
        <v>18</v>
      </c>
      <c r="D1173">
        <f>_xlfn.XLOOKUP(CleanTable6[[#This Row],[Age]],$D$4:$D$7,$C$4:$C$7,,-1)</f>
        <v>0</v>
      </c>
      <c r="E1173" s="3">
        <v>19.940724113744551</v>
      </c>
      <c r="F1173" s="66">
        <f>_xlfn.XLOOKUP(CleanTable6[[#This Row],[BMI]],$F$4:$F$7,$C$4:$C$7,,-1)</f>
        <v>0</v>
      </c>
      <c r="G1173" t="s">
        <v>7</v>
      </c>
      <c r="H1173" s="2">
        <v>1136.4000000000001</v>
      </c>
      <c r="I1173">
        <v>0</v>
      </c>
      <c r="J1173" t="s">
        <v>5</v>
      </c>
      <c r="K1173" s="1"/>
    </row>
    <row r="1174" spans="1:11" x14ac:dyDescent="0.2">
      <c r="A1174">
        <v>11169</v>
      </c>
      <c r="B1174" t="s">
        <v>0</v>
      </c>
      <c r="C1174">
        <v>55</v>
      </c>
      <c r="D1174">
        <f>_xlfn.XLOOKUP(CleanTable6[[#This Row],[Age]],$D$4:$D$7,$C$4:$C$7,,-1)</f>
        <v>3</v>
      </c>
      <c r="E1174" s="3">
        <v>20.350929975386151</v>
      </c>
      <c r="F1174" s="66">
        <f>_xlfn.XLOOKUP(CleanTable6[[#This Row],[BMI]],$F$4:$F$7,$C$4:$C$7,,-1)</f>
        <v>0</v>
      </c>
      <c r="G1174" t="s">
        <v>6</v>
      </c>
      <c r="H1174" s="2">
        <v>11881.36</v>
      </c>
      <c r="I1174">
        <v>2</v>
      </c>
      <c r="J1174" t="s">
        <v>5</v>
      </c>
      <c r="K1174" s="1"/>
    </row>
    <row r="1175" spans="1:11" x14ac:dyDescent="0.2">
      <c r="A1175">
        <v>11170</v>
      </c>
      <c r="B1175" t="s">
        <v>2</v>
      </c>
      <c r="C1175">
        <v>51</v>
      </c>
      <c r="D1175">
        <f>_xlfn.XLOOKUP(CleanTable6[[#This Row],[Age]],$D$4:$D$7,$C$4:$C$7,,-1)</f>
        <v>3</v>
      </c>
      <c r="E1175" s="3">
        <v>25.575675887828634</v>
      </c>
      <c r="F1175" s="66">
        <f>_xlfn.XLOOKUP(CleanTable6[[#This Row],[BMI]],$F$4:$F$7,$C$4:$C$7,,-1)</f>
        <v>0</v>
      </c>
      <c r="G1175" t="s">
        <v>7</v>
      </c>
      <c r="H1175" s="2">
        <v>9174.14</v>
      </c>
      <c r="I1175">
        <v>0</v>
      </c>
      <c r="J1175" t="s">
        <v>5</v>
      </c>
      <c r="K1175" s="1"/>
    </row>
    <row r="1176" spans="1:11" x14ac:dyDescent="0.2">
      <c r="A1176">
        <v>11171</v>
      </c>
      <c r="B1176" t="s">
        <v>1</v>
      </c>
      <c r="C1176">
        <v>24</v>
      </c>
      <c r="D1176">
        <f>_xlfn.XLOOKUP(CleanTable6[[#This Row],[Age]],$D$4:$D$7,$C$4:$C$7,,-1)</f>
        <v>0</v>
      </c>
      <c r="E1176" s="3">
        <v>42.756822263070653</v>
      </c>
      <c r="F1176" s="66">
        <f>_xlfn.XLOOKUP(CleanTable6[[#This Row],[BMI]],$F$4:$F$7,$C$4:$C$7,,-1)</f>
        <v>3</v>
      </c>
      <c r="G1176" t="s">
        <v>6</v>
      </c>
      <c r="H1176" s="2">
        <v>2464.6200000000003</v>
      </c>
      <c r="I1176">
        <v>0</v>
      </c>
      <c r="J1176" t="s">
        <v>5</v>
      </c>
      <c r="K1176" s="1"/>
    </row>
    <row r="1177" spans="1:11" x14ac:dyDescent="0.2">
      <c r="A1177">
        <v>11172</v>
      </c>
      <c r="B1177" t="s">
        <v>3</v>
      </c>
      <c r="C1177">
        <v>51</v>
      </c>
      <c r="D1177">
        <f>_xlfn.XLOOKUP(CleanTable6[[#This Row],[Age]],$D$4:$D$7,$C$4:$C$7,,-1)</f>
        <v>3</v>
      </c>
      <c r="E1177" s="3">
        <v>30.969525095849164</v>
      </c>
      <c r="F1177" s="66">
        <f>_xlfn.XLOOKUP(CleanTable6[[#This Row],[BMI]],$F$4:$F$7,$C$4:$C$7,,-1)</f>
        <v>2</v>
      </c>
      <c r="G1177" t="s">
        <v>6</v>
      </c>
      <c r="H1177" s="2">
        <v>44641.200000000004</v>
      </c>
      <c r="I1177">
        <v>2</v>
      </c>
      <c r="J1177" t="s">
        <v>4</v>
      </c>
      <c r="K1177" s="1"/>
    </row>
    <row r="1178" spans="1:11" x14ac:dyDescent="0.2">
      <c r="A1178">
        <v>11173</v>
      </c>
      <c r="B1178" t="s">
        <v>1</v>
      </c>
      <c r="C1178">
        <v>33</v>
      </c>
      <c r="D1178">
        <f>_xlfn.XLOOKUP(CleanTable6[[#This Row],[Age]],$D$4:$D$7,$C$4:$C$7,,-1)</f>
        <v>1</v>
      </c>
      <c r="E1178" s="3">
        <v>44.673337637271977</v>
      </c>
      <c r="F1178" s="66">
        <f>_xlfn.XLOOKUP(CleanTable6[[#This Row],[BMI]],$F$4:$F$7,$C$4:$C$7,,-1)</f>
        <v>3</v>
      </c>
      <c r="G1178" t="s">
        <v>6</v>
      </c>
      <c r="H1178" s="2">
        <v>4185.1000000000004</v>
      </c>
      <c r="I1178">
        <v>0</v>
      </c>
      <c r="J1178" t="s">
        <v>5</v>
      </c>
      <c r="K1178" s="1"/>
    </row>
    <row r="1179" spans="1:11" x14ac:dyDescent="0.2">
      <c r="A1179">
        <v>11174</v>
      </c>
      <c r="B1179" t="s">
        <v>0</v>
      </c>
      <c r="C1179">
        <v>45</v>
      </c>
      <c r="D1179">
        <f>_xlfn.XLOOKUP(CleanTable6[[#This Row],[Age]],$D$4:$D$7,$C$4:$C$7,,-1)</f>
        <v>2</v>
      </c>
      <c r="E1179" s="3">
        <v>33.442318219978425</v>
      </c>
      <c r="F1179" s="66">
        <f>_xlfn.XLOOKUP(CleanTable6[[#This Row],[BMI]],$F$4:$F$7,$C$4:$C$7,,-1)</f>
        <v>2</v>
      </c>
      <c r="G1179" t="s">
        <v>6</v>
      </c>
      <c r="H1179" s="2">
        <v>7345.09</v>
      </c>
      <c r="I1179">
        <v>0</v>
      </c>
      <c r="J1179" t="s">
        <v>5</v>
      </c>
      <c r="K1179" s="1"/>
    </row>
    <row r="1180" spans="1:11" x14ac:dyDescent="0.2">
      <c r="A1180">
        <v>11175</v>
      </c>
      <c r="B1180" t="s">
        <v>2</v>
      </c>
      <c r="C1180">
        <v>56</v>
      </c>
      <c r="D1180">
        <f>_xlfn.XLOOKUP(CleanTable6[[#This Row],[Age]],$D$4:$D$7,$C$4:$C$7,,-1)</f>
        <v>3</v>
      </c>
      <c r="E1180" s="3">
        <v>35.293172940844002</v>
      </c>
      <c r="F1180" s="66">
        <f>_xlfn.XLOOKUP(CleanTable6[[#This Row],[BMI]],$F$4:$F$7,$C$4:$C$7,,-1)</f>
        <v>3</v>
      </c>
      <c r="G1180" t="s">
        <v>7</v>
      </c>
      <c r="H1180" s="2">
        <v>26109.329999999998</v>
      </c>
      <c r="I1180">
        <v>1</v>
      </c>
      <c r="J1180" t="s">
        <v>4</v>
      </c>
      <c r="K1180" s="1"/>
    </row>
    <row r="1181" spans="1:11" x14ac:dyDescent="0.2">
      <c r="A1181">
        <v>11176</v>
      </c>
      <c r="B1181" t="s">
        <v>1</v>
      </c>
      <c r="C1181">
        <v>55</v>
      </c>
      <c r="D1181">
        <f>_xlfn.XLOOKUP(CleanTable6[[#This Row],[Age]],$D$4:$D$7,$C$4:$C$7,,-1)</f>
        <v>3</v>
      </c>
      <c r="E1181" s="3">
        <v>30.199302691640487</v>
      </c>
      <c r="F1181" s="66">
        <f>_xlfn.XLOOKUP(CleanTable6[[#This Row],[BMI]],$F$4:$F$7,$C$4:$C$7,,-1)</f>
        <v>1</v>
      </c>
      <c r="G1181" t="s">
        <v>7</v>
      </c>
      <c r="H1181" s="2">
        <v>20781.489999999998</v>
      </c>
      <c r="I1181">
        <v>0</v>
      </c>
      <c r="J1181" t="s">
        <v>5</v>
      </c>
      <c r="K1181" s="1"/>
    </row>
    <row r="1182" spans="1:11" x14ac:dyDescent="0.2">
      <c r="A1182">
        <v>11177</v>
      </c>
      <c r="B1182" t="s">
        <v>3</v>
      </c>
      <c r="C1182">
        <v>46</v>
      </c>
      <c r="D1182">
        <f>_xlfn.XLOOKUP(CleanTable6[[#This Row],[Age]],$D$4:$D$7,$C$4:$C$7,,-1)</f>
        <v>2</v>
      </c>
      <c r="E1182" s="3">
        <v>28.865806968422316</v>
      </c>
      <c r="F1182" s="66">
        <f>_xlfn.XLOOKUP(CleanTable6[[#This Row],[BMI]],$F$4:$F$7,$C$4:$C$7,,-1)</f>
        <v>1</v>
      </c>
      <c r="G1182" t="s">
        <v>7</v>
      </c>
      <c r="H1182" s="2">
        <v>9500.58</v>
      </c>
      <c r="I1182">
        <v>3</v>
      </c>
      <c r="J1182" t="s">
        <v>5</v>
      </c>
      <c r="K1182" s="1"/>
    </row>
    <row r="1183" spans="1:11" x14ac:dyDescent="0.2">
      <c r="A1183">
        <v>11178</v>
      </c>
      <c r="B1183" t="s">
        <v>1</v>
      </c>
      <c r="C1183">
        <v>53</v>
      </c>
      <c r="D1183">
        <f>_xlfn.XLOOKUP(CleanTable6[[#This Row],[Age]],$D$4:$D$7,$C$4:$C$7,,-1)</f>
        <v>3</v>
      </c>
      <c r="E1183" s="3">
        <v>32.475178372647761</v>
      </c>
      <c r="F1183" s="66">
        <f>_xlfn.XLOOKUP(CleanTable6[[#This Row],[BMI]],$F$4:$F$7,$C$4:$C$7,,-1)</f>
        <v>2</v>
      </c>
      <c r="G1183" t="s">
        <v>7</v>
      </c>
      <c r="H1183" s="2">
        <v>9487.65</v>
      </c>
      <c r="I1183">
        <v>0</v>
      </c>
      <c r="J1183" t="s">
        <v>5</v>
      </c>
      <c r="K1183" s="1"/>
    </row>
    <row r="1184" spans="1:11" x14ac:dyDescent="0.2">
      <c r="A1184">
        <v>11179</v>
      </c>
      <c r="B1184" t="s">
        <v>0</v>
      </c>
      <c r="C1184">
        <v>23</v>
      </c>
      <c r="D1184">
        <f>_xlfn.XLOOKUP(CleanTable6[[#This Row],[Age]],$D$4:$D$7,$C$4:$C$7,,-1)</f>
        <v>0</v>
      </c>
      <c r="E1184" s="3">
        <v>32.644173308654942</v>
      </c>
      <c r="F1184" s="66">
        <f>_xlfn.XLOOKUP(CleanTable6[[#This Row],[BMI]],$F$4:$F$7,$C$4:$C$7,,-1)</f>
        <v>2</v>
      </c>
      <c r="G1184" t="s">
        <v>7</v>
      </c>
      <c r="H1184" s="2">
        <v>3591.48</v>
      </c>
      <c r="I1184">
        <v>3</v>
      </c>
      <c r="J1184" t="s">
        <v>5</v>
      </c>
      <c r="K1184" s="1"/>
    </row>
    <row r="1185" spans="1:11" x14ac:dyDescent="0.2">
      <c r="A1185">
        <v>11180</v>
      </c>
      <c r="B1185" t="s">
        <v>3</v>
      </c>
      <c r="C1185">
        <v>25</v>
      </c>
      <c r="D1185">
        <f>_xlfn.XLOOKUP(CleanTable6[[#This Row],[Age]],$D$4:$D$7,$C$4:$C$7,,-1)</f>
        <v>0</v>
      </c>
      <c r="E1185" s="3">
        <v>27.242307483159156</v>
      </c>
      <c r="F1185" s="66">
        <f>_xlfn.XLOOKUP(CleanTable6[[#This Row],[BMI]],$F$4:$F$7,$C$4:$C$7,,-1)</f>
        <v>1</v>
      </c>
      <c r="G1185" t="s">
        <v>6</v>
      </c>
      <c r="H1185" s="2">
        <v>3206.5</v>
      </c>
      <c r="I1185">
        <v>0</v>
      </c>
      <c r="J1185" t="s">
        <v>5</v>
      </c>
      <c r="K1185" s="1"/>
    </row>
    <row r="1186" spans="1:11" x14ac:dyDescent="0.2">
      <c r="A1186">
        <v>11181</v>
      </c>
      <c r="B1186" t="s">
        <v>0</v>
      </c>
      <c r="C1186">
        <v>53</v>
      </c>
      <c r="D1186">
        <f>_xlfn.XLOOKUP(CleanTable6[[#This Row],[Age]],$D$4:$D$7,$C$4:$C$7,,-1)</f>
        <v>3</v>
      </c>
      <c r="E1186" s="3">
        <v>37.269627098656308</v>
      </c>
      <c r="F1186" s="66">
        <f>_xlfn.XLOOKUP(CleanTable6[[#This Row],[BMI]],$F$4:$F$7,$C$4:$C$7,,-1)</f>
        <v>3</v>
      </c>
      <c r="G1186" t="s">
        <v>6</v>
      </c>
      <c r="H1186" s="2">
        <v>11163.57</v>
      </c>
      <c r="I1186">
        <v>2</v>
      </c>
      <c r="J1186" t="s">
        <v>5</v>
      </c>
      <c r="K1186" s="1"/>
    </row>
    <row r="1187" spans="1:11" x14ac:dyDescent="0.2">
      <c r="A1187">
        <v>11182</v>
      </c>
      <c r="B1187" t="s">
        <v>2</v>
      </c>
      <c r="C1187">
        <v>49</v>
      </c>
      <c r="D1187">
        <f>_xlfn.XLOOKUP(CleanTable6[[#This Row],[Age]],$D$4:$D$7,$C$4:$C$7,,-1)</f>
        <v>2</v>
      </c>
      <c r="E1187" s="3">
        <v>27.714855777346106</v>
      </c>
      <c r="F1187" s="66">
        <f>_xlfn.XLOOKUP(CleanTable6[[#This Row],[BMI]],$F$4:$F$7,$C$4:$C$7,,-1)</f>
        <v>1</v>
      </c>
      <c r="G1187" t="s">
        <v>6</v>
      </c>
      <c r="H1187" s="2">
        <v>10156.790000000001</v>
      </c>
      <c r="I1187">
        <v>2</v>
      </c>
      <c r="J1187" t="s">
        <v>5</v>
      </c>
      <c r="K1187" s="1"/>
    </row>
    <row r="1188" spans="1:11" x14ac:dyDescent="0.2">
      <c r="A1188">
        <v>11183</v>
      </c>
      <c r="B1188" t="s">
        <v>1</v>
      </c>
      <c r="C1188">
        <v>42</v>
      </c>
      <c r="D1188">
        <f>_xlfn.XLOOKUP(CleanTable6[[#This Row],[Age]],$D$4:$D$7,$C$4:$C$7,,-1)</f>
        <v>2</v>
      </c>
      <c r="E1188" s="3">
        <v>31.11566951795692</v>
      </c>
      <c r="F1188" s="66">
        <f>_xlfn.XLOOKUP(CleanTable6[[#This Row],[BMI]],$F$4:$F$7,$C$4:$C$7,,-1)</f>
        <v>2</v>
      </c>
      <c r="G1188" t="s">
        <v>6</v>
      </c>
      <c r="H1188" s="2">
        <v>43896.380000000005</v>
      </c>
      <c r="I1188">
        <v>2</v>
      </c>
      <c r="J1188" t="s">
        <v>4</v>
      </c>
      <c r="K1188" s="1"/>
    </row>
    <row r="1189" spans="1:11" x14ac:dyDescent="0.2">
      <c r="A1189">
        <v>11184</v>
      </c>
      <c r="B1189" t="s">
        <v>1</v>
      </c>
      <c r="C1189">
        <v>25</v>
      </c>
      <c r="D1189">
        <f>_xlfn.XLOOKUP(CleanTable6[[#This Row],[Age]],$D$4:$D$7,$C$4:$C$7,,-1)</f>
        <v>0</v>
      </c>
      <c r="E1189" s="3">
        <v>30.879778754197417</v>
      </c>
      <c r="F1189" s="66">
        <f>_xlfn.XLOOKUP(CleanTable6[[#This Row],[BMI]],$F$4:$F$7,$C$4:$C$7,,-1)</f>
        <v>2</v>
      </c>
      <c r="G1189" t="s">
        <v>7</v>
      </c>
      <c r="H1189" s="2">
        <v>36124.58</v>
      </c>
      <c r="I1189">
        <v>2</v>
      </c>
      <c r="J1189" t="s">
        <v>4</v>
      </c>
      <c r="K1189" s="1"/>
    </row>
    <row r="1190" spans="1:11" x14ac:dyDescent="0.2">
      <c r="A1190">
        <v>11185</v>
      </c>
      <c r="B1190" t="s">
        <v>2</v>
      </c>
      <c r="C1190">
        <v>26</v>
      </c>
      <c r="D1190">
        <f>_xlfn.XLOOKUP(CleanTable6[[#This Row],[Age]],$D$4:$D$7,$C$4:$C$7,,-1)</f>
        <v>0</v>
      </c>
      <c r="E1190" s="3">
        <v>24.297795107831924</v>
      </c>
      <c r="F1190" s="66">
        <f>_xlfn.XLOOKUP(CleanTable6[[#This Row],[BMI]],$F$4:$F$7,$C$4:$C$7,,-1)</f>
        <v>0</v>
      </c>
      <c r="G1190" t="s">
        <v>7</v>
      </c>
      <c r="H1190" s="2">
        <v>2699.57</v>
      </c>
      <c r="I1190">
        <v>0</v>
      </c>
      <c r="J1190" t="s">
        <v>5</v>
      </c>
      <c r="K1190" s="1"/>
    </row>
    <row r="1191" spans="1:11" x14ac:dyDescent="0.2">
      <c r="A1191">
        <v>11186</v>
      </c>
      <c r="B1191" t="s">
        <v>2</v>
      </c>
      <c r="C1191">
        <v>57</v>
      </c>
      <c r="D1191">
        <f>_xlfn.XLOOKUP(CleanTable6[[#This Row],[Age]],$D$4:$D$7,$C$4:$C$7,,-1)</f>
        <v>3</v>
      </c>
      <c r="E1191" s="3">
        <v>29.805694571118064</v>
      </c>
      <c r="F1191" s="66">
        <f>_xlfn.XLOOKUP(CleanTable6[[#This Row],[BMI]],$F$4:$F$7,$C$4:$C$7,,-1)</f>
        <v>1</v>
      </c>
      <c r="G1191" t="s">
        <v>7</v>
      </c>
      <c r="H1191" s="2">
        <v>11356.67</v>
      </c>
      <c r="I1191">
        <v>0</v>
      </c>
      <c r="J1191" t="s">
        <v>5</v>
      </c>
      <c r="K1191" s="1"/>
    </row>
    <row r="1192" spans="1:11" x14ac:dyDescent="0.2">
      <c r="A1192">
        <v>11187</v>
      </c>
      <c r="B1192" t="s">
        <v>0</v>
      </c>
      <c r="C1192">
        <v>24</v>
      </c>
      <c r="D1192">
        <f>_xlfn.XLOOKUP(CleanTable6[[#This Row],[Age]],$D$4:$D$7,$C$4:$C$7,,-1)</f>
        <v>0</v>
      </c>
      <c r="E1192" s="3">
        <v>26.215858393133558</v>
      </c>
      <c r="F1192" s="66">
        <f>_xlfn.XLOOKUP(CleanTable6[[#This Row],[BMI]],$F$4:$F$7,$C$4:$C$7,,-1)</f>
        <v>0</v>
      </c>
      <c r="G1192" t="s">
        <v>7</v>
      </c>
      <c r="H1192" s="2">
        <v>1969.62</v>
      </c>
      <c r="I1192">
        <v>0</v>
      </c>
      <c r="J1192" t="s">
        <v>5</v>
      </c>
      <c r="K1192" s="1"/>
    </row>
    <row r="1193" spans="1:11" x14ac:dyDescent="0.2">
      <c r="A1193">
        <v>11188</v>
      </c>
      <c r="B1193" t="s">
        <v>0</v>
      </c>
      <c r="C1193">
        <v>19</v>
      </c>
      <c r="D1193">
        <f>_xlfn.XLOOKUP(CleanTable6[[#This Row],[Age]],$D$4:$D$7,$C$4:$C$7,,-1)</f>
        <v>0</v>
      </c>
      <c r="E1193" s="3">
        <v>21.838202045118383</v>
      </c>
      <c r="F1193" s="66">
        <f>_xlfn.XLOOKUP(CleanTable6[[#This Row],[BMI]],$F$4:$F$7,$C$4:$C$7,,-1)</f>
        <v>0</v>
      </c>
      <c r="G1193" t="s">
        <v>6</v>
      </c>
      <c r="H1193" s="2">
        <v>1728.9</v>
      </c>
      <c r="I1193">
        <v>0</v>
      </c>
      <c r="J1193" t="s">
        <v>5</v>
      </c>
      <c r="K1193" s="1"/>
    </row>
    <row r="1194" spans="1:11" x14ac:dyDescent="0.2">
      <c r="A1194">
        <v>11189</v>
      </c>
      <c r="B1194" t="s">
        <v>3</v>
      </c>
      <c r="C1194">
        <v>18</v>
      </c>
      <c r="D1194">
        <f>_xlfn.XLOOKUP(CleanTable6[[#This Row],[Age]],$D$4:$D$7,$C$4:$C$7,,-1)</f>
        <v>0</v>
      </c>
      <c r="E1194" s="3">
        <v>25.45551203459873</v>
      </c>
      <c r="F1194" s="66">
        <f>_xlfn.XLOOKUP(CleanTable6[[#This Row],[BMI]],$F$4:$F$7,$C$4:$C$7,,-1)</f>
        <v>0</v>
      </c>
      <c r="G1194" t="s">
        <v>7</v>
      </c>
      <c r="H1194" s="2">
        <v>1704.57</v>
      </c>
      <c r="I1194">
        <v>0</v>
      </c>
      <c r="J1194" t="s">
        <v>5</v>
      </c>
      <c r="K1194" s="1"/>
    </row>
    <row r="1195" spans="1:11" x14ac:dyDescent="0.2">
      <c r="A1195">
        <v>11190</v>
      </c>
      <c r="B1195" t="s">
        <v>3</v>
      </c>
      <c r="C1195">
        <v>59</v>
      </c>
      <c r="D1195">
        <f>_xlfn.XLOOKUP(CleanTable6[[#This Row],[Age]],$D$4:$D$7,$C$4:$C$7,,-1)</f>
        <v>3</v>
      </c>
      <c r="E1195" s="3">
        <v>27.634052887691819</v>
      </c>
      <c r="F1195" s="66">
        <f>_xlfn.XLOOKUP(CleanTable6[[#This Row],[BMI]],$F$4:$F$7,$C$4:$C$7,,-1)</f>
        <v>1</v>
      </c>
      <c r="G1195" t="s">
        <v>6</v>
      </c>
      <c r="H1195" s="2">
        <v>14590.64</v>
      </c>
      <c r="I1195">
        <v>3</v>
      </c>
      <c r="J1195" t="s">
        <v>5</v>
      </c>
      <c r="K1195" s="1"/>
    </row>
    <row r="1196" spans="1:11" x14ac:dyDescent="0.2">
      <c r="A1196">
        <v>11191</v>
      </c>
      <c r="B1196" t="s">
        <v>1</v>
      </c>
      <c r="C1196">
        <v>18</v>
      </c>
      <c r="D1196">
        <f>_xlfn.XLOOKUP(CleanTable6[[#This Row],[Age]],$D$4:$D$7,$C$4:$C$7,,-1)</f>
        <v>0</v>
      </c>
      <c r="E1196" s="3">
        <v>21.365294792683603</v>
      </c>
      <c r="F1196" s="66">
        <f>_xlfn.XLOOKUP(CleanTable6[[#This Row],[BMI]],$F$4:$F$7,$C$4:$C$7,,-1)</f>
        <v>0</v>
      </c>
      <c r="G1196" t="s">
        <v>7</v>
      </c>
      <c r="H1196" s="2">
        <v>1725.56</v>
      </c>
      <c r="I1196">
        <v>1</v>
      </c>
      <c r="J1196" t="s">
        <v>5</v>
      </c>
      <c r="K1196" s="1"/>
    </row>
    <row r="1197" spans="1:11" x14ac:dyDescent="0.2">
      <c r="A1197">
        <v>11192</v>
      </c>
      <c r="B1197" t="s">
        <v>1</v>
      </c>
      <c r="C1197">
        <v>47</v>
      </c>
      <c r="D1197">
        <f>_xlfn.XLOOKUP(CleanTable6[[#This Row],[Age]],$D$4:$D$7,$C$4:$C$7,,-1)</f>
        <v>2</v>
      </c>
      <c r="E1197" s="3">
        <v>34.956105006701108</v>
      </c>
      <c r="F1197" s="66">
        <f>_xlfn.XLOOKUP(CleanTable6[[#This Row],[BMI]],$F$4:$F$7,$C$4:$C$7,,-1)</f>
        <v>3</v>
      </c>
      <c r="G1197" t="s">
        <v>6</v>
      </c>
      <c r="H1197" s="2">
        <v>23065.429999999997</v>
      </c>
      <c r="I1197">
        <v>0</v>
      </c>
      <c r="J1197" t="s">
        <v>4</v>
      </c>
      <c r="K1197" s="1"/>
    </row>
    <row r="1198" spans="1:11" x14ac:dyDescent="0.2">
      <c r="A1198">
        <v>11193</v>
      </c>
      <c r="B1198" t="s">
        <v>0</v>
      </c>
      <c r="C1198">
        <v>21</v>
      </c>
      <c r="D1198">
        <f>_xlfn.XLOOKUP(CleanTable6[[#This Row],[Age]],$D$4:$D$7,$C$4:$C$7,,-1)</f>
        <v>0</v>
      </c>
      <c r="E1198" s="3">
        <v>25.352123166549735</v>
      </c>
      <c r="F1198" s="66">
        <f>_xlfn.XLOOKUP(CleanTable6[[#This Row],[BMI]],$F$4:$F$7,$C$4:$C$7,,-1)</f>
        <v>0</v>
      </c>
      <c r="G1198" t="s">
        <v>7</v>
      </c>
      <c r="H1198" s="2">
        <v>2103.08</v>
      </c>
      <c r="I1198">
        <v>1</v>
      </c>
      <c r="J1198" t="s">
        <v>5</v>
      </c>
      <c r="K1198" s="1"/>
    </row>
    <row r="1199" spans="1:11" x14ac:dyDescent="0.2">
      <c r="A1199">
        <v>11194</v>
      </c>
      <c r="B1199" t="s">
        <v>0</v>
      </c>
      <c r="C1199">
        <v>55</v>
      </c>
      <c r="D1199">
        <f>_xlfn.XLOOKUP(CleanTable6[[#This Row],[Age]],$D$4:$D$7,$C$4:$C$7,,-1)</f>
        <v>3</v>
      </c>
      <c r="E1199" s="3">
        <v>26.616131906632543</v>
      </c>
      <c r="F1199" s="66">
        <f>_xlfn.XLOOKUP(CleanTable6[[#This Row],[BMI]],$F$4:$F$7,$C$4:$C$7,,-1)</f>
        <v>1</v>
      </c>
      <c r="G1199" t="s">
        <v>6</v>
      </c>
      <c r="H1199" s="2">
        <v>10704.47</v>
      </c>
      <c r="I1199">
        <v>0</v>
      </c>
      <c r="J1199" t="s">
        <v>5</v>
      </c>
      <c r="K1199" s="1"/>
    </row>
    <row r="1200" spans="1:11" x14ac:dyDescent="0.2">
      <c r="A1200">
        <v>11195</v>
      </c>
      <c r="B1200" t="s">
        <v>2</v>
      </c>
      <c r="C1200">
        <v>36</v>
      </c>
      <c r="D1200">
        <f>_xlfn.XLOOKUP(CleanTable6[[#This Row],[Age]],$D$4:$D$7,$C$4:$C$7,,-1)</f>
        <v>1</v>
      </c>
      <c r="E1200" s="3">
        <v>33.976316023502058</v>
      </c>
      <c r="F1200" s="66">
        <f>_xlfn.XLOOKUP(CleanTable6[[#This Row],[BMI]],$F$4:$F$7,$C$4:$C$7,,-1)</f>
        <v>2</v>
      </c>
      <c r="G1200" t="s">
        <v>6</v>
      </c>
      <c r="H1200" s="2">
        <v>5267.8200000000006</v>
      </c>
      <c r="I1200">
        <v>0</v>
      </c>
      <c r="J1200" t="s">
        <v>5</v>
      </c>
      <c r="K1200" s="1"/>
    </row>
    <row r="1201" spans="1:11" x14ac:dyDescent="0.2">
      <c r="A1201">
        <v>11196</v>
      </c>
      <c r="B1201" t="s">
        <v>1</v>
      </c>
      <c r="C1201">
        <v>24</v>
      </c>
      <c r="D1201">
        <f>_xlfn.XLOOKUP(CleanTable6[[#This Row],[Age]],$D$4:$D$7,$C$4:$C$7,,-1)</f>
        <v>0</v>
      </c>
      <c r="E1201" s="3">
        <v>30.771148397309062</v>
      </c>
      <c r="F1201" s="66">
        <f>_xlfn.XLOOKUP(CleanTable6[[#This Row],[BMI]],$F$4:$F$7,$C$4:$C$7,,-1)</f>
        <v>2</v>
      </c>
      <c r="G1201" t="s">
        <v>7</v>
      </c>
      <c r="H1201" s="2">
        <v>38126.25</v>
      </c>
      <c r="I1201">
        <v>0</v>
      </c>
      <c r="J1201" t="s">
        <v>4</v>
      </c>
      <c r="K1201" s="1"/>
    </row>
    <row r="1202" spans="1:11" x14ac:dyDescent="0.2">
      <c r="A1202">
        <v>11197</v>
      </c>
      <c r="B1202" t="s">
        <v>1</v>
      </c>
      <c r="C1202">
        <v>18</v>
      </c>
      <c r="D1202">
        <f>_xlfn.XLOOKUP(CleanTable6[[#This Row],[Age]],$D$4:$D$7,$C$4:$C$7,,-1)</f>
        <v>0</v>
      </c>
      <c r="E1202" s="3">
        <v>29.825410392926681</v>
      </c>
      <c r="F1202" s="66">
        <f>_xlfn.XLOOKUP(CleanTable6[[#This Row],[BMI]],$F$4:$F$7,$C$4:$C$7,,-1)</f>
        <v>1</v>
      </c>
      <c r="G1202" t="s">
        <v>6</v>
      </c>
      <c r="H1202" s="2">
        <v>14133.04</v>
      </c>
      <c r="I1202">
        <v>0</v>
      </c>
      <c r="J1202" t="s">
        <v>5</v>
      </c>
      <c r="K1202" s="1"/>
    </row>
    <row r="1203" spans="1:11" x14ac:dyDescent="0.2">
      <c r="A1203">
        <v>11198</v>
      </c>
      <c r="B1203" t="s">
        <v>0</v>
      </c>
      <c r="C1203">
        <v>46</v>
      </c>
      <c r="D1203">
        <f>_xlfn.XLOOKUP(CleanTable6[[#This Row],[Age]],$D$4:$D$7,$C$4:$C$7,,-1)</f>
        <v>2</v>
      </c>
      <c r="E1203" s="3">
        <v>28.263937075232459</v>
      </c>
      <c r="F1203" s="66">
        <f>_xlfn.XLOOKUP(CleanTable6[[#This Row],[BMI]],$F$4:$F$7,$C$4:$C$7,,-1)</f>
        <v>1</v>
      </c>
      <c r="G1203" t="s">
        <v>6</v>
      </c>
      <c r="H1203" s="2">
        <v>9414.92</v>
      </c>
      <c r="I1203">
        <v>3</v>
      </c>
      <c r="J1203" t="s">
        <v>5</v>
      </c>
      <c r="K1203" s="1"/>
    </row>
    <row r="1204" spans="1:11" x14ac:dyDescent="0.2">
      <c r="A1204">
        <v>11199</v>
      </c>
      <c r="B1204" t="s">
        <v>3</v>
      </c>
      <c r="C1204">
        <v>44</v>
      </c>
      <c r="D1204">
        <f>_xlfn.XLOOKUP(CleanTable6[[#This Row],[Age]],$D$4:$D$7,$C$4:$C$7,,-1)</f>
        <v>2</v>
      </c>
      <c r="E1204" s="3">
        <v>29.997169519841346</v>
      </c>
      <c r="F1204" s="66">
        <f>_xlfn.XLOOKUP(CleanTable6[[#This Row],[BMI]],$F$4:$F$7,$C$4:$C$7,,-1)</f>
        <v>1</v>
      </c>
      <c r="G1204" t="s">
        <v>7</v>
      </c>
      <c r="H1204" s="2">
        <v>39556.5</v>
      </c>
      <c r="I1204">
        <v>1</v>
      </c>
      <c r="J1204" t="s">
        <v>4</v>
      </c>
      <c r="K1204" s="1"/>
    </row>
    <row r="1205" spans="1:11" x14ac:dyDescent="0.2">
      <c r="A1205">
        <v>11200</v>
      </c>
      <c r="B1205" t="s">
        <v>0</v>
      </c>
      <c r="C1205">
        <v>35</v>
      </c>
      <c r="D1205">
        <f>_xlfn.XLOOKUP(CleanTable6[[#This Row],[Age]],$D$4:$D$7,$C$4:$C$7,,-1)</f>
        <v>1</v>
      </c>
      <c r="E1205" s="3">
        <v>35.410584119120649</v>
      </c>
      <c r="F1205" s="66">
        <f>_xlfn.XLOOKUP(CleanTable6[[#This Row],[BMI]],$F$4:$F$7,$C$4:$C$7,,-1)</f>
        <v>3</v>
      </c>
      <c r="G1205" t="s">
        <v>6</v>
      </c>
      <c r="H1205" s="2">
        <v>5246.05</v>
      </c>
      <c r="I1205">
        <v>1</v>
      </c>
      <c r="J1205" t="s">
        <v>5</v>
      </c>
      <c r="K1205" s="1"/>
    </row>
    <row r="1206" spans="1:11" x14ac:dyDescent="0.2">
      <c r="A1206">
        <v>11201</v>
      </c>
      <c r="B1206" t="s">
        <v>3</v>
      </c>
      <c r="C1206">
        <v>32</v>
      </c>
      <c r="D1206">
        <f>_xlfn.XLOOKUP(CleanTable6[[#This Row],[Age]],$D$4:$D$7,$C$4:$C$7,,-1)</f>
        <v>1</v>
      </c>
      <c r="E1206" s="3">
        <v>30.486179444842769</v>
      </c>
      <c r="F1206" s="66">
        <f>_xlfn.XLOOKUP(CleanTable6[[#This Row],[BMI]],$F$4:$F$7,$C$4:$C$7,,-1)</f>
        <v>2</v>
      </c>
      <c r="G1206" t="s">
        <v>7</v>
      </c>
      <c r="H1206" s="2">
        <v>37607.53</v>
      </c>
      <c r="I1206">
        <v>1</v>
      </c>
      <c r="J1206" t="s">
        <v>4</v>
      </c>
      <c r="K1206" s="1"/>
    </row>
    <row r="1207" spans="1:11" x14ac:dyDescent="0.2">
      <c r="A1207">
        <v>11202</v>
      </c>
      <c r="B1207" t="s">
        <v>0</v>
      </c>
      <c r="C1207">
        <v>47</v>
      </c>
      <c r="D1207">
        <f>_xlfn.XLOOKUP(CleanTable6[[#This Row],[Age]],$D$4:$D$7,$C$4:$C$7,,-1)</f>
        <v>2</v>
      </c>
      <c r="E1207" s="3">
        <v>31.788891658696279</v>
      </c>
      <c r="F1207" s="66">
        <f>_xlfn.XLOOKUP(CleanTable6[[#This Row],[BMI]],$F$4:$F$7,$C$4:$C$7,,-1)</f>
        <v>2</v>
      </c>
      <c r="G1207" t="s">
        <v>7</v>
      </c>
      <c r="H1207" s="2">
        <v>8062.77</v>
      </c>
      <c r="I1207">
        <v>1</v>
      </c>
      <c r="J1207" t="s">
        <v>5</v>
      </c>
      <c r="K1207" s="1"/>
    </row>
    <row r="1208" spans="1:11" x14ac:dyDescent="0.2">
      <c r="A1208">
        <v>11203</v>
      </c>
      <c r="B1208" t="s">
        <v>2</v>
      </c>
      <c r="C1208">
        <v>22</v>
      </c>
      <c r="D1208">
        <f>_xlfn.XLOOKUP(CleanTable6[[#This Row],[Age]],$D$4:$D$7,$C$4:$C$7,,-1)</f>
        <v>0</v>
      </c>
      <c r="E1208" s="3">
        <v>39.490500032719751</v>
      </c>
      <c r="F1208" s="66">
        <f>_xlfn.XLOOKUP(CleanTable6[[#This Row],[BMI]],$F$4:$F$7,$C$4:$C$7,,-1)</f>
        <v>3</v>
      </c>
      <c r="G1208" t="s">
        <v>6</v>
      </c>
      <c r="H1208" s="2">
        <v>33907.550000000003</v>
      </c>
      <c r="I1208">
        <v>0</v>
      </c>
      <c r="J1208" t="s">
        <v>4</v>
      </c>
      <c r="K1208" s="1"/>
    </row>
    <row r="1209" spans="1:11" x14ac:dyDescent="0.2">
      <c r="A1209">
        <v>11204</v>
      </c>
      <c r="B1209" t="s">
        <v>2</v>
      </c>
      <c r="C1209">
        <v>34</v>
      </c>
      <c r="D1209">
        <f>_xlfn.XLOOKUP(CleanTable6[[#This Row],[Age]],$D$4:$D$7,$C$4:$C$7,,-1)</f>
        <v>1</v>
      </c>
      <c r="E1209" s="3">
        <v>32.991863646499183</v>
      </c>
      <c r="F1209" s="66">
        <f>_xlfn.XLOOKUP(CleanTable6[[#This Row],[BMI]],$F$4:$F$7,$C$4:$C$7,,-1)</f>
        <v>2</v>
      </c>
      <c r="G1209" t="s">
        <v>6</v>
      </c>
      <c r="H1209" s="2">
        <v>5385.34</v>
      </c>
      <c r="I1209">
        <v>1</v>
      </c>
      <c r="J1209" t="s">
        <v>5</v>
      </c>
      <c r="K1209" s="1"/>
    </row>
    <row r="1210" spans="1:11" x14ac:dyDescent="0.2">
      <c r="A1210">
        <v>11205</v>
      </c>
      <c r="B1210" t="s">
        <v>0</v>
      </c>
      <c r="C1210">
        <v>19</v>
      </c>
      <c r="D1210">
        <f>_xlfn.XLOOKUP(CleanTable6[[#This Row],[Age]],$D$4:$D$7,$C$4:$C$7,,-1)</f>
        <v>0</v>
      </c>
      <c r="E1210" s="3">
        <v>34.00554596541383</v>
      </c>
      <c r="F1210" s="66">
        <f>_xlfn.XLOOKUP(CleanTable6[[#This Row],[BMI]],$F$4:$F$7,$C$4:$C$7,,-1)</f>
        <v>2</v>
      </c>
      <c r="G1210" t="s">
        <v>6</v>
      </c>
      <c r="H1210" s="2">
        <v>1743.22</v>
      </c>
      <c r="I1210">
        <v>0</v>
      </c>
      <c r="J1210" t="s">
        <v>5</v>
      </c>
      <c r="K1210" s="1"/>
    </row>
    <row r="1211" spans="1:11" x14ac:dyDescent="0.2">
      <c r="A1211">
        <v>11206</v>
      </c>
      <c r="B1211" t="s">
        <v>2</v>
      </c>
      <c r="C1211">
        <v>46</v>
      </c>
      <c r="D1211">
        <f>_xlfn.XLOOKUP(CleanTable6[[#This Row],[Age]],$D$4:$D$7,$C$4:$C$7,,-1)</f>
        <v>2</v>
      </c>
      <c r="E1211" s="3">
        <v>31.004409778738474</v>
      </c>
      <c r="F1211" s="66">
        <f>_xlfn.XLOOKUP(CleanTable6[[#This Row],[BMI]],$F$4:$F$7,$C$4:$C$7,,-1)</f>
        <v>2</v>
      </c>
      <c r="G1211" t="s">
        <v>7</v>
      </c>
      <c r="H1211" s="2">
        <v>9301.9</v>
      </c>
      <c r="I1211">
        <v>3</v>
      </c>
      <c r="J1211" t="s">
        <v>5</v>
      </c>
      <c r="K1211" s="1"/>
    </row>
    <row r="1212" spans="1:11" x14ac:dyDescent="0.2">
      <c r="A1212">
        <v>11207</v>
      </c>
      <c r="B1212" t="s">
        <v>2</v>
      </c>
      <c r="C1212">
        <v>21</v>
      </c>
      <c r="D1212">
        <f>_xlfn.XLOOKUP(CleanTable6[[#This Row],[Age]],$D$4:$D$7,$C$4:$C$7,,-1)</f>
        <v>0</v>
      </c>
      <c r="E1212" s="3">
        <v>39.824412295002197</v>
      </c>
      <c r="F1212" s="66">
        <f>_xlfn.XLOOKUP(CleanTable6[[#This Row],[BMI]],$F$4:$F$7,$C$4:$C$7,,-1)</f>
        <v>3</v>
      </c>
      <c r="G1212" t="s">
        <v>7</v>
      </c>
      <c r="H1212" s="2">
        <v>1906.36</v>
      </c>
      <c r="I1212">
        <v>0</v>
      </c>
      <c r="J1212" t="s">
        <v>5</v>
      </c>
      <c r="K1212" s="1"/>
    </row>
    <row r="1213" spans="1:11" x14ac:dyDescent="0.2">
      <c r="A1213">
        <v>11208</v>
      </c>
      <c r="B1213" t="s">
        <v>2</v>
      </c>
      <c r="C1213">
        <v>23</v>
      </c>
      <c r="D1213">
        <f>_xlfn.XLOOKUP(CleanTable6[[#This Row],[Age]],$D$4:$D$7,$C$4:$C$7,,-1)</f>
        <v>0</v>
      </c>
      <c r="E1213" s="3">
        <v>34.845431284681844</v>
      </c>
      <c r="F1213" s="66">
        <f>_xlfn.XLOOKUP(CleanTable6[[#This Row],[BMI]],$F$4:$F$7,$C$4:$C$7,,-1)</f>
        <v>3</v>
      </c>
      <c r="G1213" t="s">
        <v>7</v>
      </c>
      <c r="H1213" s="2">
        <v>2789.0600000000004</v>
      </c>
      <c r="I1213">
        <v>1</v>
      </c>
      <c r="J1213" t="s">
        <v>5</v>
      </c>
      <c r="K1213" s="1"/>
    </row>
    <row r="1214" spans="1:11" x14ac:dyDescent="0.2">
      <c r="A1214">
        <v>11209</v>
      </c>
      <c r="B1214" t="s">
        <v>1</v>
      </c>
      <c r="C1214">
        <v>33</v>
      </c>
      <c r="D1214">
        <f>_xlfn.XLOOKUP(CleanTable6[[#This Row],[Age]],$D$4:$D$7,$C$4:$C$7,,-1)</f>
        <v>1</v>
      </c>
      <c r="E1214" s="3">
        <v>27.9521217863734</v>
      </c>
      <c r="F1214" s="66">
        <f>_xlfn.XLOOKUP(CleanTable6[[#This Row],[BMI]],$F$4:$F$7,$C$4:$C$7,,-1)</f>
        <v>1</v>
      </c>
      <c r="G1214" t="s">
        <v>7</v>
      </c>
      <c r="H1214" s="2">
        <v>3704.36</v>
      </c>
      <c r="I1214">
        <v>0</v>
      </c>
      <c r="J1214" t="s">
        <v>5</v>
      </c>
      <c r="K1214" s="1"/>
    </row>
    <row r="1215" spans="1:11" x14ac:dyDescent="0.2">
      <c r="A1215">
        <v>11210</v>
      </c>
      <c r="B1215" t="s">
        <v>3</v>
      </c>
      <c r="C1215">
        <v>33</v>
      </c>
      <c r="D1215">
        <f>_xlfn.XLOOKUP(CleanTable6[[#This Row],[Age]],$D$4:$D$7,$C$4:$C$7,,-1)</f>
        <v>1</v>
      </c>
      <c r="E1215" s="3">
        <v>23.369257972858687</v>
      </c>
      <c r="F1215" s="66">
        <f>_xlfn.XLOOKUP(CleanTable6[[#This Row],[BMI]],$F$4:$F$7,$C$4:$C$7,,-1)</f>
        <v>0</v>
      </c>
      <c r="G1215" t="s">
        <v>6</v>
      </c>
      <c r="H1215" s="2">
        <v>5354.08</v>
      </c>
      <c r="I1215">
        <v>1</v>
      </c>
      <c r="J1215" t="s">
        <v>5</v>
      </c>
      <c r="K1215" s="1"/>
    </row>
    <row r="1216" spans="1:11" x14ac:dyDescent="0.2">
      <c r="A1216">
        <v>11211</v>
      </c>
      <c r="B1216" t="s">
        <v>0</v>
      </c>
      <c r="C1216">
        <v>54</v>
      </c>
      <c r="D1216">
        <f>_xlfn.XLOOKUP(CleanTable6[[#This Row],[Age]],$D$4:$D$7,$C$4:$C$7,,-1)</f>
        <v>3</v>
      </c>
      <c r="E1216" s="3">
        <v>46.48398727681144</v>
      </c>
      <c r="F1216" s="66">
        <f>_xlfn.XLOOKUP(CleanTable6[[#This Row],[BMI]],$F$4:$F$7,$C$4:$C$7,,-1)</f>
        <v>3</v>
      </c>
      <c r="G1216" t="s">
        <v>7</v>
      </c>
      <c r="H1216" s="2">
        <v>10450.56</v>
      </c>
      <c r="I1216">
        <v>1</v>
      </c>
      <c r="J1216" t="s">
        <v>5</v>
      </c>
      <c r="K1216" s="1"/>
    </row>
    <row r="1217" spans="1:11" x14ac:dyDescent="0.2">
      <c r="A1217">
        <v>11212</v>
      </c>
      <c r="B1217" t="s">
        <v>1</v>
      </c>
      <c r="C1217">
        <v>57</v>
      </c>
      <c r="D1217">
        <f>_xlfn.XLOOKUP(CleanTable6[[#This Row],[Age]],$D$4:$D$7,$C$4:$C$7,,-1)</f>
        <v>3</v>
      </c>
      <c r="E1217" s="3">
        <v>33.882007624938026</v>
      </c>
      <c r="F1217" s="66">
        <f>_xlfn.XLOOKUP(CleanTable6[[#This Row],[BMI]],$F$4:$F$7,$C$4:$C$7,,-1)</f>
        <v>2</v>
      </c>
      <c r="G1217" t="s">
        <v>7</v>
      </c>
      <c r="H1217" s="2">
        <v>48675.520000000004</v>
      </c>
      <c r="I1217">
        <v>1</v>
      </c>
      <c r="J1217" t="s">
        <v>4</v>
      </c>
      <c r="K1217" s="1"/>
    </row>
    <row r="1218" spans="1:11" x14ac:dyDescent="0.2">
      <c r="A1218">
        <v>11213</v>
      </c>
      <c r="B1218" t="s">
        <v>2</v>
      </c>
      <c r="C1218">
        <v>53</v>
      </c>
      <c r="D1218">
        <f>_xlfn.XLOOKUP(CleanTable6[[#This Row],[Age]],$D$4:$D$7,$C$4:$C$7,,-1)</f>
        <v>3</v>
      </c>
      <c r="E1218" s="3">
        <v>29.561372379141535</v>
      </c>
      <c r="F1218" s="66">
        <f>_xlfn.XLOOKUP(CleanTable6[[#This Row],[BMI]],$F$4:$F$7,$C$4:$C$7,,-1)</f>
        <v>1</v>
      </c>
      <c r="G1218" t="s">
        <v>6</v>
      </c>
      <c r="H1218" s="2">
        <v>10942.14</v>
      </c>
      <c r="I1218">
        <v>1</v>
      </c>
      <c r="J1218" t="s">
        <v>5</v>
      </c>
      <c r="K1218" s="1"/>
    </row>
    <row r="1219" spans="1:11" x14ac:dyDescent="0.2">
      <c r="A1219">
        <v>11214</v>
      </c>
      <c r="B1219" t="s">
        <v>0</v>
      </c>
      <c r="C1219">
        <v>19</v>
      </c>
      <c r="D1219">
        <f>_xlfn.XLOOKUP(CleanTable6[[#This Row],[Age]],$D$4:$D$7,$C$4:$C$7,,-1)</f>
        <v>0</v>
      </c>
      <c r="E1219" s="3">
        <v>21.670193988875347</v>
      </c>
      <c r="F1219" s="66">
        <f>_xlfn.XLOOKUP(CleanTable6[[#This Row],[BMI]],$F$4:$F$7,$C$4:$C$7,,-1)</f>
        <v>0</v>
      </c>
      <c r="G1219" t="s">
        <v>6</v>
      </c>
      <c r="H1219" s="2">
        <v>1727.79</v>
      </c>
      <c r="I1219">
        <v>0</v>
      </c>
      <c r="J1219" t="s">
        <v>5</v>
      </c>
      <c r="K1219" s="1"/>
    </row>
    <row r="1220" spans="1:11" x14ac:dyDescent="0.2">
      <c r="A1220">
        <v>11215</v>
      </c>
      <c r="B1220" t="s">
        <v>0</v>
      </c>
      <c r="C1220">
        <v>24</v>
      </c>
      <c r="D1220">
        <f>_xlfn.XLOOKUP(CleanTable6[[#This Row],[Age]],$D$4:$D$7,$C$4:$C$7,,-1)</f>
        <v>0</v>
      </c>
      <c r="E1220" s="3">
        <v>29.349308512541032</v>
      </c>
      <c r="F1220" s="66">
        <f>_xlfn.XLOOKUP(CleanTable6[[#This Row],[BMI]],$F$4:$F$7,$C$4:$C$7,,-1)</f>
        <v>1</v>
      </c>
      <c r="G1220" t="s">
        <v>7</v>
      </c>
      <c r="H1220" s="2">
        <v>1972.95</v>
      </c>
      <c r="I1220">
        <v>0</v>
      </c>
      <c r="J1220" t="s">
        <v>5</v>
      </c>
      <c r="K1220" s="1"/>
    </row>
    <row r="1221" spans="1:11" x14ac:dyDescent="0.2">
      <c r="A1221">
        <v>11216</v>
      </c>
      <c r="B1221" t="s">
        <v>0</v>
      </c>
      <c r="C1221">
        <v>19</v>
      </c>
      <c r="D1221">
        <f>_xlfn.XLOOKUP(CleanTable6[[#This Row],[Age]],$D$4:$D$7,$C$4:$C$7,,-1)</f>
        <v>0</v>
      </c>
      <c r="E1221" s="3">
        <v>33.320551342285107</v>
      </c>
      <c r="F1221" s="66">
        <f>_xlfn.XLOOKUP(CleanTable6[[#This Row],[BMI]],$F$4:$F$7,$C$4:$C$7,,-1)</f>
        <v>2</v>
      </c>
      <c r="G1221" t="s">
        <v>7</v>
      </c>
      <c r="H1221" s="2">
        <v>23082.959999999999</v>
      </c>
      <c r="I1221">
        <v>0</v>
      </c>
      <c r="J1221" t="s">
        <v>5</v>
      </c>
      <c r="K1221" s="1"/>
    </row>
    <row r="1222" spans="1:11" x14ac:dyDescent="0.2">
      <c r="A1222">
        <v>11217</v>
      </c>
      <c r="B1222" t="s">
        <v>1</v>
      </c>
      <c r="C1222">
        <v>18</v>
      </c>
      <c r="D1222">
        <f>_xlfn.XLOOKUP(CleanTable6[[#This Row],[Age]],$D$4:$D$7,$C$4:$C$7,,-1)</f>
        <v>0</v>
      </c>
      <c r="E1222" s="3">
        <v>26.395073820158526</v>
      </c>
      <c r="F1222" s="66">
        <f>_xlfn.XLOOKUP(CleanTable6[[#This Row],[BMI]],$F$4:$F$7,$C$4:$C$7,,-1)</f>
        <v>1</v>
      </c>
      <c r="G1222" t="s">
        <v>7</v>
      </c>
      <c r="H1222" s="2">
        <v>1720.36</v>
      </c>
      <c r="I1222">
        <v>1</v>
      </c>
      <c r="J1222" t="s">
        <v>5</v>
      </c>
      <c r="K1222" s="1"/>
    </row>
    <row r="1223" spans="1:11" x14ac:dyDescent="0.2">
      <c r="A1223">
        <v>11218</v>
      </c>
      <c r="B1223" t="s">
        <v>0</v>
      </c>
      <c r="C1223">
        <v>34</v>
      </c>
      <c r="D1223">
        <f>_xlfn.XLOOKUP(CleanTable6[[#This Row],[Age]],$D$4:$D$7,$C$4:$C$7,,-1)</f>
        <v>1</v>
      </c>
      <c r="E1223" s="3">
        <v>33.781431753395061</v>
      </c>
      <c r="F1223" s="66">
        <f>_xlfn.XLOOKUP(CleanTable6[[#This Row],[BMI]],$F$4:$F$7,$C$4:$C$7,,-1)</f>
        <v>2</v>
      </c>
      <c r="G1223" t="s">
        <v>6</v>
      </c>
      <c r="H1223" s="2">
        <v>5012.4800000000005</v>
      </c>
      <c r="I1223">
        <v>1</v>
      </c>
      <c r="J1223" t="s">
        <v>5</v>
      </c>
      <c r="K1223" s="1"/>
    </row>
    <row r="1224" spans="1:11" x14ac:dyDescent="0.2">
      <c r="A1224">
        <v>11219</v>
      </c>
      <c r="B1224" t="s">
        <v>0</v>
      </c>
      <c r="C1224">
        <v>29</v>
      </c>
      <c r="D1224">
        <f>_xlfn.XLOOKUP(CleanTable6[[#This Row],[Age]],$D$4:$D$7,$C$4:$C$7,,-1)</f>
        <v>1</v>
      </c>
      <c r="E1224" s="3">
        <v>28.754471291031159</v>
      </c>
      <c r="F1224" s="66">
        <f>_xlfn.XLOOKUP(CleanTable6[[#This Row],[BMI]],$F$4:$F$7,$C$4:$C$7,,-1)</f>
        <v>1</v>
      </c>
      <c r="G1224" t="s">
        <v>6</v>
      </c>
      <c r="H1224" s="2">
        <v>5708.87</v>
      </c>
      <c r="I1224">
        <v>4</v>
      </c>
      <c r="J1224" t="s">
        <v>5</v>
      </c>
      <c r="K1224" s="1"/>
    </row>
    <row r="1225" spans="1:11" x14ac:dyDescent="0.2">
      <c r="A1225">
        <v>11220</v>
      </c>
      <c r="B1225" t="s">
        <v>2</v>
      </c>
      <c r="C1225">
        <v>44</v>
      </c>
      <c r="D1225">
        <f>_xlfn.XLOOKUP(CleanTable6[[#This Row],[Age]],$D$4:$D$7,$C$4:$C$7,,-1)</f>
        <v>2</v>
      </c>
      <c r="E1225" s="3">
        <v>33.010477482439214</v>
      </c>
      <c r="F1225" s="66">
        <f>_xlfn.XLOOKUP(CleanTable6[[#This Row],[BMI]],$F$4:$F$7,$C$4:$C$7,,-1)</f>
        <v>2</v>
      </c>
      <c r="G1225" t="s">
        <v>6</v>
      </c>
      <c r="H1225" s="2">
        <v>7419.4800000000005</v>
      </c>
      <c r="I1225">
        <v>0</v>
      </c>
      <c r="J1225" t="s">
        <v>5</v>
      </c>
      <c r="K1225" s="1"/>
    </row>
    <row r="1226" spans="1:11" x14ac:dyDescent="0.2">
      <c r="A1226">
        <v>11221</v>
      </c>
      <c r="B1226" t="s">
        <v>0</v>
      </c>
      <c r="C1226">
        <v>44</v>
      </c>
      <c r="D1226">
        <f>_xlfn.XLOOKUP(CleanTable6[[#This Row],[Age]],$D$4:$D$7,$C$4:$C$7,,-1)</f>
        <v>2</v>
      </c>
      <c r="E1226" s="3">
        <v>29.230002380376234</v>
      </c>
      <c r="F1226" s="66">
        <f>_xlfn.XLOOKUP(CleanTable6[[#This Row],[BMI]],$F$4:$F$7,$C$4:$C$7,,-1)</f>
        <v>1</v>
      </c>
      <c r="G1226" t="s">
        <v>6</v>
      </c>
      <c r="H1226" s="2">
        <v>7624.63</v>
      </c>
      <c r="I1226">
        <v>1</v>
      </c>
      <c r="J1226" t="s">
        <v>5</v>
      </c>
      <c r="K1226" s="1"/>
    </row>
    <row r="1227" spans="1:11" x14ac:dyDescent="0.2">
      <c r="A1227">
        <v>11222</v>
      </c>
      <c r="B1227" t="s">
        <v>1</v>
      </c>
      <c r="C1227">
        <v>46</v>
      </c>
      <c r="D1227">
        <f>_xlfn.XLOOKUP(CleanTable6[[#This Row],[Age]],$D$4:$D$7,$C$4:$C$7,,-1)</f>
        <v>2</v>
      </c>
      <c r="E1227" s="3">
        <v>39.805511078570888</v>
      </c>
      <c r="F1227" s="66">
        <f>_xlfn.XLOOKUP(CleanTable6[[#This Row],[BMI]],$F$4:$F$7,$C$4:$C$7,,-1)</f>
        <v>3</v>
      </c>
      <c r="G1227" t="s">
        <v>7</v>
      </c>
      <c r="H1227" s="2">
        <v>8944.1200000000008</v>
      </c>
      <c r="I1227">
        <v>3</v>
      </c>
      <c r="J1227" t="s">
        <v>5</v>
      </c>
      <c r="K1227" s="1"/>
    </row>
    <row r="1228" spans="1:11" x14ac:dyDescent="0.2">
      <c r="A1228">
        <v>11223</v>
      </c>
      <c r="B1228" t="s">
        <v>2</v>
      </c>
      <c r="C1228">
        <v>52</v>
      </c>
      <c r="D1228">
        <f>_xlfn.XLOOKUP(CleanTable6[[#This Row],[Age]],$D$4:$D$7,$C$4:$C$7,,-1)</f>
        <v>3</v>
      </c>
      <c r="E1228" s="3">
        <v>27.691340443639657</v>
      </c>
      <c r="F1228" s="66">
        <f>_xlfn.XLOOKUP(CleanTable6[[#This Row],[BMI]],$F$4:$F$7,$C$4:$C$7,,-1)</f>
        <v>1</v>
      </c>
      <c r="G1228" t="s">
        <v>7</v>
      </c>
      <c r="H1228" s="2">
        <v>11289.11</v>
      </c>
      <c r="I1228">
        <v>3</v>
      </c>
      <c r="J1228" t="s">
        <v>5</v>
      </c>
      <c r="K1228" s="1"/>
    </row>
    <row r="1229" spans="1:11" x14ac:dyDescent="0.2">
      <c r="A1229">
        <v>11224</v>
      </c>
      <c r="B1229" t="s">
        <v>2</v>
      </c>
      <c r="C1229">
        <v>59</v>
      </c>
      <c r="D1229">
        <f>_xlfn.XLOOKUP(CleanTable6[[#This Row],[Age]],$D$4:$D$7,$C$4:$C$7,,-1)</f>
        <v>3</v>
      </c>
      <c r="E1229" s="3">
        <v>29.888438637351516</v>
      </c>
      <c r="F1229" s="66">
        <f>_xlfn.XLOOKUP(CleanTable6[[#This Row],[BMI]],$F$4:$F$7,$C$4:$C$7,,-1)</f>
        <v>1</v>
      </c>
      <c r="G1229" t="s">
        <v>7</v>
      </c>
      <c r="H1229" s="2">
        <v>12125</v>
      </c>
      <c r="I1229">
        <v>0</v>
      </c>
      <c r="J1229" t="s">
        <v>5</v>
      </c>
      <c r="K1229" s="1"/>
    </row>
    <row r="1230" spans="1:11" x14ac:dyDescent="0.2">
      <c r="A1230">
        <v>11225</v>
      </c>
      <c r="B1230" t="s">
        <v>0</v>
      </c>
      <c r="C1230">
        <v>19</v>
      </c>
      <c r="D1230">
        <f>_xlfn.XLOOKUP(CleanTable6[[#This Row],[Age]],$D$4:$D$7,$C$4:$C$7,,-1)</f>
        <v>0</v>
      </c>
      <c r="E1230" s="3">
        <v>36.958109556162171</v>
      </c>
      <c r="F1230" s="66">
        <f>_xlfn.XLOOKUP(CleanTable6[[#This Row],[BMI]],$F$4:$F$7,$C$4:$C$7,,-1)</f>
        <v>3</v>
      </c>
      <c r="G1230" t="s">
        <v>6</v>
      </c>
      <c r="H1230" s="2">
        <v>13844.51</v>
      </c>
      <c r="I1230">
        <v>0</v>
      </c>
      <c r="J1230" t="s">
        <v>4</v>
      </c>
      <c r="K1230" s="1"/>
    </row>
    <row r="1231" spans="1:11" x14ac:dyDescent="0.2">
      <c r="A1231">
        <v>11226</v>
      </c>
      <c r="B1231" t="s">
        <v>2</v>
      </c>
      <c r="C1231">
        <v>37</v>
      </c>
      <c r="D1231">
        <f>_xlfn.XLOOKUP(CleanTable6[[#This Row],[Age]],$D$4:$D$7,$C$4:$C$7,,-1)</f>
        <v>1</v>
      </c>
      <c r="E1231" s="3">
        <v>23.615502872470156</v>
      </c>
      <c r="F1231" s="66">
        <f>_xlfn.XLOOKUP(CleanTable6[[#This Row],[BMI]],$F$4:$F$7,$C$4:$C$7,,-1)</f>
        <v>0</v>
      </c>
      <c r="G1231" t="s">
        <v>7</v>
      </c>
      <c r="H1231" s="2">
        <v>6796.87</v>
      </c>
      <c r="I1231">
        <v>3</v>
      </c>
      <c r="J1231" t="s">
        <v>5</v>
      </c>
      <c r="K1231" s="1"/>
    </row>
    <row r="1232" spans="1:11" x14ac:dyDescent="0.2">
      <c r="A1232">
        <v>11227</v>
      </c>
      <c r="B1232" t="s">
        <v>0</v>
      </c>
      <c r="C1232">
        <v>48</v>
      </c>
      <c r="D1232">
        <f>_xlfn.XLOOKUP(CleanTable6[[#This Row],[Age]],$D$4:$D$7,$C$4:$C$7,,-1)</f>
        <v>2</v>
      </c>
      <c r="E1232" s="3">
        <v>41.320387351798004</v>
      </c>
      <c r="F1232" s="66">
        <f>_xlfn.XLOOKUP(CleanTable6[[#This Row],[BMI]],$F$4:$F$7,$C$4:$C$7,,-1)</f>
        <v>3</v>
      </c>
      <c r="G1232" t="s">
        <v>7</v>
      </c>
      <c r="H1232" s="2">
        <v>21232.19</v>
      </c>
      <c r="I1232">
        <v>0</v>
      </c>
      <c r="J1232" t="s">
        <v>5</v>
      </c>
      <c r="K1232" s="1"/>
    </row>
    <row r="1233" spans="1:11" x14ac:dyDescent="0.2">
      <c r="A1233">
        <v>11228</v>
      </c>
      <c r="B1233" t="s">
        <v>1</v>
      </c>
      <c r="C1233">
        <v>58</v>
      </c>
      <c r="D1233">
        <f>_xlfn.XLOOKUP(CleanTable6[[#This Row],[Age]],$D$4:$D$7,$C$4:$C$7,,-1)</f>
        <v>3</v>
      </c>
      <c r="E1233" s="3">
        <v>37.396750522512335</v>
      </c>
      <c r="F1233" s="66">
        <f>_xlfn.XLOOKUP(CleanTable6[[#This Row],[BMI]],$F$4:$F$7,$C$4:$C$7,,-1)</f>
        <v>3</v>
      </c>
      <c r="G1233" t="s">
        <v>6</v>
      </c>
      <c r="H1233" s="2">
        <v>11833.79</v>
      </c>
      <c r="I1233">
        <v>0</v>
      </c>
      <c r="J1233" t="s">
        <v>5</v>
      </c>
      <c r="K1233" s="1"/>
    </row>
    <row r="1234" spans="1:11" x14ac:dyDescent="0.2">
      <c r="A1234">
        <v>11229</v>
      </c>
      <c r="B1234" t="s">
        <v>1</v>
      </c>
      <c r="C1234">
        <v>59</v>
      </c>
      <c r="D1234">
        <f>_xlfn.XLOOKUP(CleanTable6[[#This Row],[Age]],$D$4:$D$7,$C$4:$C$7,,-1)</f>
        <v>3</v>
      </c>
      <c r="E1234" s="3">
        <v>20.04472241185816</v>
      </c>
      <c r="F1234" s="66">
        <f>_xlfn.XLOOKUP(CleanTable6[[#This Row],[BMI]],$F$4:$F$7,$C$4:$C$7,,-1)</f>
        <v>0</v>
      </c>
      <c r="G1234" t="s">
        <v>6</v>
      </c>
      <c r="H1234" s="2">
        <v>14001.29</v>
      </c>
      <c r="I1234">
        <v>3</v>
      </c>
      <c r="J1234" t="s">
        <v>5</v>
      </c>
      <c r="K1234" s="1"/>
    </row>
    <row r="1235" spans="1:11" x14ac:dyDescent="0.2">
      <c r="A1235">
        <v>11230</v>
      </c>
      <c r="B1235" t="s">
        <v>1</v>
      </c>
      <c r="C1235">
        <v>46</v>
      </c>
      <c r="D1235">
        <f>_xlfn.XLOOKUP(CleanTable6[[#This Row],[Age]],$D$4:$D$7,$C$4:$C$7,,-1)</f>
        <v>2</v>
      </c>
      <c r="E1235" s="3">
        <v>28.129040950337394</v>
      </c>
      <c r="F1235" s="66">
        <f>_xlfn.XLOOKUP(CleanTable6[[#This Row],[BMI]],$F$4:$F$7,$C$4:$C$7,,-1)</f>
        <v>1</v>
      </c>
      <c r="G1235" t="s">
        <v>7</v>
      </c>
      <c r="H1235" s="2">
        <v>7742.1100000000006</v>
      </c>
      <c r="I1235">
        <v>1</v>
      </c>
      <c r="J1235" t="s">
        <v>5</v>
      </c>
      <c r="K1235" s="1"/>
    </row>
    <row r="1236" spans="1:11" x14ac:dyDescent="0.2">
      <c r="A1236">
        <v>11231</v>
      </c>
      <c r="B1236" t="s">
        <v>3</v>
      </c>
      <c r="C1236">
        <v>41</v>
      </c>
      <c r="D1236">
        <f>_xlfn.XLOOKUP(CleanTable6[[#This Row],[Age]],$D$4:$D$7,$C$4:$C$7,,-1)</f>
        <v>2</v>
      </c>
      <c r="E1236" s="3">
        <v>20.232563078997959</v>
      </c>
      <c r="F1236" s="66">
        <f>_xlfn.XLOOKUP(CleanTable6[[#This Row],[BMI]],$F$4:$F$7,$C$4:$C$7,,-1)</f>
        <v>0</v>
      </c>
      <c r="G1236" t="s">
        <v>7</v>
      </c>
      <c r="H1236" s="2">
        <v>9222.41</v>
      </c>
      <c r="I1236">
        <v>5</v>
      </c>
      <c r="J1236" t="s">
        <v>5</v>
      </c>
      <c r="K1236" s="1"/>
    </row>
    <row r="1237" spans="1:11" x14ac:dyDescent="0.2">
      <c r="A1237">
        <v>11232</v>
      </c>
      <c r="B1237" t="s">
        <v>1</v>
      </c>
      <c r="C1237">
        <v>45</v>
      </c>
      <c r="D1237">
        <f>_xlfn.XLOOKUP(CleanTable6[[#This Row],[Age]],$D$4:$D$7,$C$4:$C$7,,-1)</f>
        <v>2</v>
      </c>
      <c r="E1237" s="3">
        <v>26.983484235574064</v>
      </c>
      <c r="F1237" s="66">
        <f>_xlfn.XLOOKUP(CleanTable6[[#This Row],[BMI]],$F$4:$F$7,$C$4:$C$7,,-1)</f>
        <v>1</v>
      </c>
      <c r="G1237" t="s">
        <v>6</v>
      </c>
      <c r="H1237" s="2">
        <v>8516.83</v>
      </c>
      <c r="I1237">
        <v>2</v>
      </c>
      <c r="J1237" t="s">
        <v>5</v>
      </c>
      <c r="K1237" s="1"/>
    </row>
    <row r="1238" spans="1:11" x14ac:dyDescent="0.2">
      <c r="A1238">
        <v>11233</v>
      </c>
      <c r="B1238" t="s">
        <v>3</v>
      </c>
      <c r="C1238">
        <v>37</v>
      </c>
      <c r="D1238">
        <f>_xlfn.XLOOKUP(CleanTable6[[#This Row],[Age]],$D$4:$D$7,$C$4:$C$7,,-1)</f>
        <v>1</v>
      </c>
      <c r="E1238" s="3">
        <v>25.185914867151389</v>
      </c>
      <c r="F1238" s="66">
        <f>_xlfn.XLOOKUP(CleanTable6[[#This Row],[BMI]],$F$4:$F$7,$C$4:$C$7,,-1)</f>
        <v>0</v>
      </c>
      <c r="G1238" t="s">
        <v>7</v>
      </c>
      <c r="H1238" s="2">
        <v>6985.51</v>
      </c>
      <c r="I1238">
        <v>3</v>
      </c>
      <c r="J1238" t="s">
        <v>5</v>
      </c>
      <c r="K1238" s="1"/>
    </row>
    <row r="1239" spans="1:11" x14ac:dyDescent="0.2">
      <c r="A1239">
        <v>11234</v>
      </c>
      <c r="B1239" t="s">
        <v>2</v>
      </c>
      <c r="C1239">
        <v>23</v>
      </c>
      <c r="D1239">
        <f>_xlfn.XLOOKUP(CleanTable6[[#This Row],[Age]],$D$4:$D$7,$C$4:$C$7,,-1)</f>
        <v>0</v>
      </c>
      <c r="E1239" s="3">
        <v>27.704005627918583</v>
      </c>
      <c r="F1239" s="66">
        <f>_xlfn.XLOOKUP(CleanTable6[[#This Row],[BMI]],$F$4:$F$7,$C$4:$C$7,,-1)</f>
        <v>1</v>
      </c>
      <c r="G1239" t="s">
        <v>6</v>
      </c>
      <c r="H1239" s="2">
        <v>14426.08</v>
      </c>
      <c r="I1239">
        <v>2</v>
      </c>
      <c r="J1239" t="s">
        <v>5</v>
      </c>
      <c r="K1239" s="1"/>
    </row>
    <row r="1240" spans="1:11" x14ac:dyDescent="0.2">
      <c r="A1240">
        <v>11235</v>
      </c>
      <c r="B1240" t="s">
        <v>2</v>
      </c>
      <c r="C1240">
        <v>43</v>
      </c>
      <c r="D1240">
        <f>_xlfn.XLOOKUP(CleanTable6[[#This Row],[Age]],$D$4:$D$7,$C$4:$C$7,,-1)</f>
        <v>2</v>
      </c>
      <c r="E1240" s="3">
        <v>34.485667544305301</v>
      </c>
      <c r="F1240" s="66">
        <f>_xlfn.XLOOKUP(CleanTable6[[#This Row],[BMI]],$F$4:$F$7,$C$4:$C$7,,-1)</f>
        <v>2</v>
      </c>
      <c r="G1240" t="s">
        <v>6</v>
      </c>
      <c r="H1240" s="2">
        <v>21880.82</v>
      </c>
      <c r="I1240">
        <v>2</v>
      </c>
      <c r="J1240" t="s">
        <v>4</v>
      </c>
      <c r="K1240" s="1"/>
    </row>
    <row r="1241" spans="1:11" x14ac:dyDescent="0.2">
      <c r="A1241">
        <v>11236</v>
      </c>
      <c r="B1241" t="s">
        <v>1</v>
      </c>
      <c r="C1241">
        <v>30</v>
      </c>
      <c r="D1241">
        <f>_xlfn.XLOOKUP(CleanTable6[[#This Row],[Age]],$D$4:$D$7,$C$4:$C$7,,-1)</f>
        <v>1</v>
      </c>
      <c r="E1241" s="3">
        <v>30.366326071620541</v>
      </c>
      <c r="F1241" s="66">
        <f>_xlfn.XLOOKUP(CleanTable6[[#This Row],[BMI]],$F$4:$F$7,$C$4:$C$7,,-1)</f>
        <v>1</v>
      </c>
      <c r="G1241" t="s">
        <v>6</v>
      </c>
      <c r="H1241" s="2">
        <v>40932.43</v>
      </c>
      <c r="I1241">
        <v>3</v>
      </c>
      <c r="J1241" t="s">
        <v>4</v>
      </c>
      <c r="K1241" s="1"/>
    </row>
    <row r="1242" spans="1:11" x14ac:dyDescent="0.2">
      <c r="A1242">
        <v>11237</v>
      </c>
      <c r="B1242" t="s">
        <v>0</v>
      </c>
      <c r="C1242">
        <v>59</v>
      </c>
      <c r="D1242">
        <f>_xlfn.XLOOKUP(CleanTable6[[#This Row],[Age]],$D$4:$D$7,$C$4:$C$7,,-1)</f>
        <v>3</v>
      </c>
      <c r="E1242" s="3">
        <v>41.465232857990685</v>
      </c>
      <c r="F1242" s="66">
        <f>_xlfn.XLOOKUP(CleanTable6[[#This Row],[BMI]],$F$4:$F$7,$C$4:$C$7,,-1)</f>
        <v>3</v>
      </c>
      <c r="G1242" t="s">
        <v>7</v>
      </c>
      <c r="H1242" s="2">
        <v>21797.01</v>
      </c>
      <c r="I1242">
        <v>0</v>
      </c>
      <c r="J1242" t="s">
        <v>5</v>
      </c>
      <c r="K1242" s="1"/>
    </row>
    <row r="1243" spans="1:11" x14ac:dyDescent="0.2">
      <c r="A1243">
        <v>11238</v>
      </c>
      <c r="B1243" t="s">
        <v>1</v>
      </c>
      <c r="C1243">
        <v>55</v>
      </c>
      <c r="D1243">
        <f>_xlfn.XLOOKUP(CleanTable6[[#This Row],[Age]],$D$4:$D$7,$C$4:$C$7,,-1)</f>
        <v>3</v>
      </c>
      <c r="E1243" s="3">
        <v>27.605868337432032</v>
      </c>
      <c r="F1243" s="66">
        <f>_xlfn.XLOOKUP(CleanTable6[[#This Row],[BMI]],$F$4:$F$7,$C$4:$C$7,,-1)</f>
        <v>1</v>
      </c>
      <c r="G1243" t="s">
        <v>7</v>
      </c>
      <c r="H1243" s="2">
        <v>10807.49</v>
      </c>
      <c r="I1243">
        <v>1</v>
      </c>
      <c r="J1243" t="s">
        <v>5</v>
      </c>
      <c r="K1243" s="1"/>
    </row>
    <row r="1244" spans="1:11" x14ac:dyDescent="0.2">
      <c r="A1244">
        <v>11239</v>
      </c>
      <c r="B1244" t="s">
        <v>0</v>
      </c>
      <c r="C1244">
        <v>36</v>
      </c>
      <c r="D1244">
        <f>_xlfn.XLOOKUP(CleanTable6[[#This Row],[Age]],$D$4:$D$7,$C$4:$C$7,,-1)</f>
        <v>1</v>
      </c>
      <c r="E1244" s="3">
        <v>30.008935755680511</v>
      </c>
      <c r="F1244" s="66">
        <f>_xlfn.XLOOKUP(CleanTable6[[#This Row],[BMI]],$F$4:$F$7,$C$4:$C$7,,-1)</f>
        <v>1</v>
      </c>
      <c r="G1244" t="s">
        <v>7</v>
      </c>
      <c r="H1244" s="2">
        <v>4402.24</v>
      </c>
      <c r="I1244">
        <v>0</v>
      </c>
      <c r="J1244" t="s">
        <v>5</v>
      </c>
      <c r="K1244" s="1"/>
    </row>
    <row r="1245" spans="1:11" x14ac:dyDescent="0.2">
      <c r="A1245">
        <v>11240</v>
      </c>
      <c r="B1245" t="s">
        <v>3</v>
      </c>
      <c r="C1245">
        <v>23</v>
      </c>
      <c r="D1245">
        <f>_xlfn.XLOOKUP(CleanTable6[[#This Row],[Age]],$D$4:$D$7,$C$4:$C$7,,-1)</f>
        <v>0</v>
      </c>
      <c r="E1245" s="3">
        <v>27.929492462944282</v>
      </c>
      <c r="F1245" s="66">
        <f>_xlfn.XLOOKUP(CleanTable6[[#This Row],[BMI]],$F$4:$F$7,$C$4:$C$7,,-1)</f>
        <v>1</v>
      </c>
      <c r="G1245" t="s">
        <v>7</v>
      </c>
      <c r="H1245" s="2">
        <v>2395.1800000000003</v>
      </c>
      <c r="I1245">
        <v>0</v>
      </c>
      <c r="J1245" t="s">
        <v>5</v>
      </c>
      <c r="K1245" s="1"/>
    </row>
    <row r="1246" spans="1:11" x14ac:dyDescent="0.2">
      <c r="A1246">
        <v>11241</v>
      </c>
      <c r="B1246" t="s">
        <v>3</v>
      </c>
      <c r="C1246">
        <v>30</v>
      </c>
      <c r="D1246">
        <f>_xlfn.XLOOKUP(CleanTable6[[#This Row],[Age]],$D$4:$D$7,$C$4:$C$7,,-1)</f>
        <v>1</v>
      </c>
      <c r="E1246" s="3">
        <v>33.03995528512133</v>
      </c>
      <c r="F1246" s="66">
        <f>_xlfn.XLOOKUP(CleanTable6[[#This Row],[BMI]],$F$4:$F$7,$C$4:$C$7,,-1)</f>
        <v>2</v>
      </c>
      <c r="G1246" t="s">
        <v>7</v>
      </c>
      <c r="H1246" s="2">
        <v>5428.7300000000005</v>
      </c>
      <c r="I1246">
        <v>3</v>
      </c>
      <c r="J1246" t="s">
        <v>5</v>
      </c>
      <c r="K1246" s="1"/>
    </row>
    <row r="1247" spans="1:11" x14ac:dyDescent="0.2">
      <c r="A1247">
        <v>11242</v>
      </c>
      <c r="B1247" t="s">
        <v>2</v>
      </c>
      <c r="C1247">
        <v>38</v>
      </c>
      <c r="D1247">
        <f>_xlfn.XLOOKUP(CleanTable6[[#This Row],[Age]],$D$4:$D$7,$C$4:$C$7,,-1)</f>
        <v>1</v>
      </c>
      <c r="E1247" s="3">
        <v>17.791904456520022</v>
      </c>
      <c r="F1247" s="66">
        <f>_xlfn.XLOOKUP(CleanTable6[[#This Row],[BMI]],$F$4:$F$7,$C$4:$C$7,,-1)</f>
        <v>0</v>
      </c>
      <c r="G1247" t="s">
        <v>6</v>
      </c>
      <c r="H1247" s="2">
        <v>7537.17</v>
      </c>
      <c r="I1247">
        <v>3</v>
      </c>
      <c r="J1247" t="s">
        <v>5</v>
      </c>
      <c r="K1247" s="1"/>
    </row>
    <row r="1248" spans="1:11" x14ac:dyDescent="0.2">
      <c r="A1248">
        <v>11243</v>
      </c>
      <c r="B1248" t="s">
        <v>3</v>
      </c>
      <c r="C1248">
        <v>45</v>
      </c>
      <c r="D1248">
        <f>_xlfn.XLOOKUP(CleanTable6[[#This Row],[Age]],$D$4:$D$7,$C$4:$C$7,,-1)</f>
        <v>2</v>
      </c>
      <c r="E1248" s="3">
        <v>27.352131908719169</v>
      </c>
      <c r="F1248" s="66">
        <f>_xlfn.XLOOKUP(CleanTable6[[#This Row],[BMI]],$F$4:$F$7,$C$4:$C$7,,-1)</f>
        <v>1</v>
      </c>
      <c r="G1248" t="s">
        <v>7</v>
      </c>
      <c r="H1248" s="2">
        <v>8603.83</v>
      </c>
      <c r="I1248">
        <v>2</v>
      </c>
      <c r="J1248" t="s">
        <v>5</v>
      </c>
      <c r="K1248" s="1"/>
    </row>
    <row r="1249" spans="1:11" x14ac:dyDescent="0.2">
      <c r="A1249">
        <v>11244</v>
      </c>
      <c r="B1249" t="s">
        <v>2</v>
      </c>
      <c r="C1249">
        <v>19</v>
      </c>
      <c r="D1249">
        <f>_xlfn.XLOOKUP(CleanTable6[[#This Row],[Age]],$D$4:$D$7,$C$4:$C$7,,-1)</f>
        <v>0</v>
      </c>
      <c r="E1249" s="3">
        <v>20.791636887790236</v>
      </c>
      <c r="F1249" s="66">
        <f>_xlfn.XLOOKUP(CleanTable6[[#This Row],[BMI]],$F$4:$F$7,$C$4:$C$7,,-1)</f>
        <v>0</v>
      </c>
      <c r="G1249" t="s">
        <v>6</v>
      </c>
      <c r="H1249" s="2">
        <v>24059.69</v>
      </c>
      <c r="I1249">
        <v>2</v>
      </c>
      <c r="J1249" t="s">
        <v>5</v>
      </c>
      <c r="K1249" s="1"/>
    </row>
    <row r="1250" spans="1:11" x14ac:dyDescent="0.2">
      <c r="A1250">
        <v>11245</v>
      </c>
      <c r="B1250" t="s">
        <v>1</v>
      </c>
      <c r="C1250">
        <v>20</v>
      </c>
      <c r="D1250">
        <f>_xlfn.XLOOKUP(CleanTable6[[#This Row],[Age]],$D$4:$D$7,$C$4:$C$7,,-1)</f>
        <v>0</v>
      </c>
      <c r="E1250" s="3">
        <v>31.377863310332778</v>
      </c>
      <c r="F1250" s="66">
        <f>_xlfn.XLOOKUP(CleanTable6[[#This Row],[BMI]],$F$4:$F$7,$C$4:$C$7,,-1)</f>
        <v>2</v>
      </c>
      <c r="G1250" t="s">
        <v>6</v>
      </c>
      <c r="H1250" s="2">
        <v>1880.07</v>
      </c>
      <c r="I1250">
        <v>0</v>
      </c>
      <c r="J1250" t="s">
        <v>5</v>
      </c>
      <c r="K1250" s="1"/>
    </row>
    <row r="1251" spans="1:11" x14ac:dyDescent="0.2">
      <c r="A1251">
        <v>11246</v>
      </c>
      <c r="B1251" t="s">
        <v>2</v>
      </c>
      <c r="C1251">
        <v>24</v>
      </c>
      <c r="D1251">
        <f>_xlfn.XLOOKUP(CleanTable6[[#This Row],[Age]],$D$4:$D$7,$C$4:$C$7,,-1)</f>
        <v>0</v>
      </c>
      <c r="E1251" s="3">
        <v>27.708255740479274</v>
      </c>
      <c r="F1251" s="66">
        <f>_xlfn.XLOOKUP(CleanTable6[[#This Row],[BMI]],$F$4:$F$7,$C$4:$C$7,,-1)</f>
        <v>1</v>
      </c>
      <c r="G1251" t="s">
        <v>7</v>
      </c>
      <c r="H1251" s="2">
        <v>2352.9700000000003</v>
      </c>
      <c r="I1251">
        <v>0</v>
      </c>
      <c r="J1251" t="s">
        <v>5</v>
      </c>
      <c r="K1251" s="1"/>
    </row>
    <row r="1252" spans="1:11" x14ac:dyDescent="0.2">
      <c r="A1252">
        <v>11247</v>
      </c>
      <c r="B1252" t="s">
        <v>3</v>
      </c>
      <c r="C1252">
        <v>27</v>
      </c>
      <c r="D1252">
        <f>_xlfn.XLOOKUP(CleanTable6[[#This Row],[Age]],$D$4:$D$7,$C$4:$C$7,,-1)</f>
        <v>1</v>
      </c>
      <c r="E1252" s="3">
        <v>27.905755496035471</v>
      </c>
      <c r="F1252" s="66">
        <f>_xlfn.XLOOKUP(CleanTable6[[#This Row],[BMI]],$F$4:$F$7,$C$4:$C$7,,-1)</f>
        <v>1</v>
      </c>
      <c r="G1252" t="s">
        <v>7</v>
      </c>
      <c r="H1252" s="2">
        <v>4846.93</v>
      </c>
      <c r="I1252">
        <v>3</v>
      </c>
      <c r="J1252" t="s">
        <v>5</v>
      </c>
      <c r="K1252" s="1"/>
    </row>
    <row r="1253" spans="1:11" x14ac:dyDescent="0.2">
      <c r="A1253">
        <v>11248</v>
      </c>
      <c r="B1253" t="s">
        <v>3</v>
      </c>
      <c r="C1253">
        <v>46</v>
      </c>
      <c r="D1253">
        <f>_xlfn.XLOOKUP(CleanTable6[[#This Row],[Age]],$D$4:$D$7,$C$4:$C$7,,-1)</f>
        <v>2</v>
      </c>
      <c r="E1253" s="3">
        <v>34.45357655686994</v>
      </c>
      <c r="F1253" s="66">
        <f>_xlfn.XLOOKUP(CleanTable6[[#This Row],[BMI]],$F$4:$F$7,$C$4:$C$7,,-1)</f>
        <v>2</v>
      </c>
      <c r="G1253" t="s">
        <v>7</v>
      </c>
      <c r="H1253" s="2">
        <v>8342.91</v>
      </c>
      <c r="I1253">
        <v>1</v>
      </c>
      <c r="J1253" t="s">
        <v>5</v>
      </c>
      <c r="K1253" s="1"/>
    </row>
    <row r="1254" spans="1:11" x14ac:dyDescent="0.2">
      <c r="A1254">
        <v>11249</v>
      </c>
      <c r="B1254" t="s">
        <v>0</v>
      </c>
      <c r="C1254">
        <v>30</v>
      </c>
      <c r="D1254">
        <f>_xlfn.XLOOKUP(CleanTable6[[#This Row],[Age]],$D$4:$D$7,$C$4:$C$7,,-1)</f>
        <v>1</v>
      </c>
      <c r="E1254" s="3">
        <v>37.615858274176865</v>
      </c>
      <c r="F1254" s="66">
        <f>_xlfn.XLOOKUP(CleanTable6[[#This Row],[BMI]],$F$4:$F$7,$C$4:$C$7,,-1)</f>
        <v>3</v>
      </c>
      <c r="G1254" t="s">
        <v>7</v>
      </c>
      <c r="H1254" s="2">
        <v>18259.219999999998</v>
      </c>
      <c r="I1254">
        <v>3</v>
      </c>
      <c r="J1254" t="s">
        <v>4</v>
      </c>
      <c r="K1254" s="1"/>
    </row>
    <row r="1255" spans="1:11" x14ac:dyDescent="0.2">
      <c r="A1255">
        <v>11250</v>
      </c>
      <c r="B1255" t="s">
        <v>1</v>
      </c>
      <c r="C1255">
        <v>46</v>
      </c>
      <c r="D1255">
        <f>_xlfn.XLOOKUP(CleanTable6[[#This Row],[Age]],$D$4:$D$7,$C$4:$C$7,,-1)</f>
        <v>2</v>
      </c>
      <c r="E1255" s="3">
        <v>47.545698044453246</v>
      </c>
      <c r="F1255" s="66">
        <f>_xlfn.XLOOKUP(CleanTable6[[#This Row],[BMI]],$F$4:$F$7,$C$4:$C$7,,-1)</f>
        <v>3</v>
      </c>
      <c r="G1255" t="s">
        <v>6</v>
      </c>
      <c r="H1255" s="2">
        <v>8240.59</v>
      </c>
      <c r="I1255">
        <v>1</v>
      </c>
      <c r="J1255" t="s">
        <v>5</v>
      </c>
      <c r="K1255" s="1"/>
    </row>
    <row r="1256" spans="1:11" x14ac:dyDescent="0.2">
      <c r="A1256">
        <v>11251</v>
      </c>
      <c r="B1256" t="s">
        <v>0</v>
      </c>
      <c r="C1256">
        <v>60</v>
      </c>
      <c r="D1256">
        <f>_xlfn.XLOOKUP(CleanTable6[[#This Row],[Age]],$D$4:$D$7,$C$4:$C$7,,-1)</f>
        <v>3</v>
      </c>
      <c r="E1256" s="3">
        <v>26.38295467438309</v>
      </c>
      <c r="F1256" s="66">
        <f>_xlfn.XLOOKUP(CleanTable6[[#This Row],[BMI]],$F$4:$F$7,$C$4:$C$7,,-1)</f>
        <v>1</v>
      </c>
      <c r="G1256" t="s">
        <v>6</v>
      </c>
      <c r="H1256" s="2">
        <v>12638.2</v>
      </c>
      <c r="I1256">
        <v>0</v>
      </c>
      <c r="J1256" t="s">
        <v>5</v>
      </c>
      <c r="K1256" s="1"/>
    </row>
    <row r="1257" spans="1:11" x14ac:dyDescent="0.2">
      <c r="A1257">
        <v>11252</v>
      </c>
      <c r="B1257" t="s">
        <v>1</v>
      </c>
      <c r="C1257">
        <v>22</v>
      </c>
      <c r="D1257">
        <f>_xlfn.XLOOKUP(CleanTable6[[#This Row],[Age]],$D$4:$D$7,$C$4:$C$7,,-1)</f>
        <v>0</v>
      </c>
      <c r="E1257" s="3">
        <v>27.819124420418671</v>
      </c>
      <c r="F1257" s="66">
        <f>_xlfn.XLOOKUP(CleanTable6[[#This Row],[BMI]],$F$4:$F$7,$C$4:$C$7,,-1)</f>
        <v>1</v>
      </c>
      <c r="G1257" t="s">
        <v>6</v>
      </c>
      <c r="H1257" s="2">
        <v>35595.590000000004</v>
      </c>
      <c r="I1257">
        <v>3</v>
      </c>
      <c r="J1257" t="s">
        <v>4</v>
      </c>
      <c r="K1257" s="1"/>
    </row>
    <row r="1258" spans="1:11" x14ac:dyDescent="0.2">
      <c r="A1258">
        <v>11253</v>
      </c>
      <c r="B1258" t="s">
        <v>1</v>
      </c>
      <c r="C1258">
        <v>34</v>
      </c>
      <c r="D1258">
        <f>_xlfn.XLOOKUP(CleanTable6[[#This Row],[Age]],$D$4:$D$7,$C$4:$C$7,,-1)</f>
        <v>1</v>
      </c>
      <c r="E1258" s="3">
        <v>29.068982389556325</v>
      </c>
      <c r="F1258" s="66">
        <f>_xlfn.XLOOKUP(CleanTable6[[#This Row],[BMI]],$F$4:$F$7,$C$4:$C$7,,-1)</f>
        <v>1</v>
      </c>
      <c r="G1258" t="s">
        <v>6</v>
      </c>
      <c r="H1258" s="2">
        <v>6184.3</v>
      </c>
      <c r="I1258">
        <v>3</v>
      </c>
      <c r="J1258" t="s">
        <v>5</v>
      </c>
      <c r="K1258" s="1"/>
    </row>
    <row r="1259" spans="1:11" x14ac:dyDescent="0.2">
      <c r="A1259">
        <v>11254</v>
      </c>
      <c r="B1259" t="s">
        <v>3</v>
      </c>
      <c r="C1259">
        <v>62</v>
      </c>
      <c r="D1259">
        <f>_xlfn.XLOOKUP(CleanTable6[[#This Row],[Age]],$D$4:$D$7,$C$4:$C$7,,-1)</f>
        <v>3</v>
      </c>
      <c r="E1259" s="3">
        <v>26.399276568501929</v>
      </c>
      <c r="F1259" s="66">
        <f>_xlfn.XLOOKUP(CleanTable6[[#This Row],[BMI]],$F$4:$F$7,$C$4:$C$7,,-1)</f>
        <v>1</v>
      </c>
      <c r="G1259" t="s">
        <v>7</v>
      </c>
      <c r="H1259" s="2">
        <v>13555.01</v>
      </c>
      <c r="I1259">
        <v>0</v>
      </c>
      <c r="J1259" t="s">
        <v>5</v>
      </c>
      <c r="K1259" s="1"/>
    </row>
    <row r="1260" spans="1:11" x14ac:dyDescent="0.2">
      <c r="A1260">
        <v>11255</v>
      </c>
      <c r="B1260" t="s">
        <v>0</v>
      </c>
      <c r="C1260">
        <v>19</v>
      </c>
      <c r="D1260">
        <f>_xlfn.XLOOKUP(CleanTable6[[#This Row],[Age]],$D$4:$D$7,$C$4:$C$7,,-1)</f>
        <v>0</v>
      </c>
      <c r="E1260" s="3">
        <v>24.324916777193096</v>
      </c>
      <c r="F1260" s="66">
        <f>_xlfn.XLOOKUP(CleanTable6[[#This Row],[BMI]],$F$4:$F$7,$C$4:$C$7,,-1)</f>
        <v>0</v>
      </c>
      <c r="G1260" t="s">
        <v>6</v>
      </c>
      <c r="H1260" s="2">
        <v>1731.68</v>
      </c>
      <c r="I1260">
        <v>0</v>
      </c>
      <c r="J1260" t="s">
        <v>5</v>
      </c>
      <c r="K1260" s="1"/>
    </row>
    <row r="1261" spans="1:11" x14ac:dyDescent="0.2">
      <c r="A1261">
        <v>11256</v>
      </c>
      <c r="B1261" t="s">
        <v>1</v>
      </c>
      <c r="C1261">
        <v>47</v>
      </c>
      <c r="D1261">
        <f>_xlfn.XLOOKUP(CleanTable6[[#This Row],[Age]],$D$4:$D$7,$C$4:$C$7,,-1)</f>
        <v>2</v>
      </c>
      <c r="E1261" s="3">
        <v>23.760897202426015</v>
      </c>
      <c r="F1261" s="66">
        <f>_xlfn.XLOOKUP(CleanTable6[[#This Row],[BMI]],$F$4:$F$7,$C$4:$C$7,,-1)</f>
        <v>0</v>
      </c>
      <c r="G1261" t="s">
        <v>6</v>
      </c>
      <c r="H1261" s="2">
        <v>42969.86</v>
      </c>
      <c r="I1261">
        <v>1</v>
      </c>
      <c r="J1261" t="s">
        <v>4</v>
      </c>
      <c r="K1261" s="1"/>
    </row>
    <row r="1262" spans="1:11" x14ac:dyDescent="0.2">
      <c r="A1262">
        <v>11257</v>
      </c>
      <c r="B1262" t="s">
        <v>2</v>
      </c>
      <c r="C1262">
        <v>45</v>
      </c>
      <c r="D1262">
        <f>_xlfn.XLOOKUP(CleanTable6[[#This Row],[Age]],$D$4:$D$7,$C$4:$C$7,,-1)</f>
        <v>2</v>
      </c>
      <c r="E1262" s="3">
        <v>19.806189228648879</v>
      </c>
      <c r="F1262" s="66">
        <f>_xlfn.XLOOKUP(CleanTable6[[#This Row],[BMI]],$F$4:$F$7,$C$4:$C$7,,-1)</f>
        <v>0</v>
      </c>
      <c r="G1262" t="s">
        <v>7</v>
      </c>
      <c r="H1262" s="2">
        <v>8413.4699999999993</v>
      </c>
      <c r="I1262">
        <v>2</v>
      </c>
      <c r="J1262" t="s">
        <v>5</v>
      </c>
      <c r="K1262" s="1"/>
    </row>
    <row r="1263" spans="1:11" x14ac:dyDescent="0.2">
      <c r="A1263">
        <v>11258</v>
      </c>
      <c r="B1263" t="s">
        <v>2</v>
      </c>
      <c r="C1263">
        <v>19</v>
      </c>
      <c r="D1263">
        <f>_xlfn.XLOOKUP(CleanTable6[[#This Row],[Age]],$D$4:$D$7,$C$4:$C$7,,-1)</f>
        <v>0</v>
      </c>
      <c r="E1263" s="3">
        <v>23.192483504122258</v>
      </c>
      <c r="F1263" s="66">
        <f>_xlfn.XLOOKUP(CleanTable6[[#This Row],[BMI]],$F$4:$F$7,$C$4:$C$7,,-1)</f>
        <v>0</v>
      </c>
      <c r="G1263" t="s">
        <v>7</v>
      </c>
      <c r="H1263" s="2">
        <v>1625.44</v>
      </c>
      <c r="I1263">
        <v>0</v>
      </c>
      <c r="J1263" t="s">
        <v>5</v>
      </c>
      <c r="K1263" s="1"/>
    </row>
    <row r="1264" spans="1:11" x14ac:dyDescent="0.2">
      <c r="A1264">
        <v>11259</v>
      </c>
      <c r="B1264" t="s">
        <v>1</v>
      </c>
      <c r="C1264">
        <v>30</v>
      </c>
      <c r="D1264">
        <f>_xlfn.XLOOKUP(CleanTable6[[#This Row],[Age]],$D$4:$D$7,$C$4:$C$7,,-1)</f>
        <v>1</v>
      </c>
      <c r="E1264" s="3">
        <v>39.419894758522737</v>
      </c>
      <c r="F1264" s="66">
        <f>_xlfn.XLOOKUP(CleanTable6[[#This Row],[BMI]],$F$4:$F$7,$C$4:$C$7,,-1)</f>
        <v>3</v>
      </c>
      <c r="G1264" t="s">
        <v>6</v>
      </c>
      <c r="H1264" s="2">
        <v>4753.6400000000003</v>
      </c>
      <c r="I1264">
        <v>2</v>
      </c>
      <c r="J1264" t="s">
        <v>5</v>
      </c>
      <c r="K1264" s="1"/>
    </row>
    <row r="1265" spans="1:11" x14ac:dyDescent="0.2">
      <c r="A1265">
        <v>11260</v>
      </c>
      <c r="B1265" t="s">
        <v>0</v>
      </c>
      <c r="C1265">
        <v>41</v>
      </c>
      <c r="D1265">
        <f>_xlfn.XLOOKUP(CleanTable6[[#This Row],[Age]],$D$4:$D$7,$C$4:$C$7,,-1)</f>
        <v>2</v>
      </c>
      <c r="E1265" s="3">
        <v>39.496717841140821</v>
      </c>
      <c r="F1265" s="66">
        <f>_xlfn.XLOOKUP(CleanTable6[[#This Row],[BMI]],$F$4:$F$7,$C$4:$C$7,,-1)</f>
        <v>3</v>
      </c>
      <c r="G1265" t="s">
        <v>6</v>
      </c>
      <c r="H1265" s="2">
        <v>7371.7800000000007</v>
      </c>
      <c r="I1265">
        <v>2</v>
      </c>
      <c r="J1265" t="s">
        <v>5</v>
      </c>
      <c r="K1265" s="1"/>
    </row>
    <row r="1266" spans="1:11" x14ac:dyDescent="0.2">
      <c r="A1266">
        <v>11261</v>
      </c>
      <c r="B1266" t="s">
        <v>3</v>
      </c>
      <c r="C1266">
        <v>62</v>
      </c>
      <c r="D1266">
        <f>_xlfn.XLOOKUP(CleanTable6[[#This Row],[Age]],$D$4:$D$7,$C$4:$C$7,,-1)</f>
        <v>3</v>
      </c>
      <c r="E1266" s="3">
        <v>26.212120961027441</v>
      </c>
      <c r="F1266" s="66">
        <f>_xlfn.XLOOKUP(CleanTable6[[#This Row],[BMI]],$F$4:$F$7,$C$4:$C$7,,-1)</f>
        <v>0</v>
      </c>
      <c r="G1266" t="s">
        <v>6</v>
      </c>
      <c r="H1266" s="2">
        <v>14043.48</v>
      </c>
      <c r="I1266">
        <v>0</v>
      </c>
      <c r="J1266" t="s">
        <v>5</v>
      </c>
      <c r="K1266" s="1"/>
    </row>
    <row r="1267" spans="1:11" x14ac:dyDescent="0.2">
      <c r="A1267">
        <v>11262</v>
      </c>
      <c r="B1267" t="s">
        <v>1</v>
      </c>
      <c r="C1267">
        <v>21</v>
      </c>
      <c r="D1267">
        <f>_xlfn.XLOOKUP(CleanTable6[[#This Row],[Age]],$D$4:$D$7,$C$4:$C$7,,-1)</f>
        <v>0</v>
      </c>
      <c r="E1267" s="3">
        <v>37.087667135727152</v>
      </c>
      <c r="F1267" s="66">
        <f>_xlfn.XLOOKUP(CleanTable6[[#This Row],[BMI]],$F$4:$F$7,$C$4:$C$7,,-1)</f>
        <v>3</v>
      </c>
      <c r="G1267" t="s">
        <v>6</v>
      </c>
      <c r="H1267" s="2">
        <v>3180.5200000000004</v>
      </c>
      <c r="I1267">
        <v>2</v>
      </c>
      <c r="J1267" t="s">
        <v>5</v>
      </c>
      <c r="K1267" s="1"/>
    </row>
    <row r="1268" spans="1:11" x14ac:dyDescent="0.2">
      <c r="A1268">
        <v>11263</v>
      </c>
      <c r="B1268" t="s">
        <v>0</v>
      </c>
      <c r="C1268">
        <v>49</v>
      </c>
      <c r="D1268">
        <f>_xlfn.XLOOKUP(CleanTable6[[#This Row],[Age]],$D$4:$D$7,$C$4:$C$7,,-1)</f>
        <v>2</v>
      </c>
      <c r="E1268" s="3">
        <v>33.781863501286381</v>
      </c>
      <c r="F1268" s="66">
        <f>_xlfn.XLOOKUP(CleanTable6[[#This Row],[BMI]],$F$4:$F$7,$C$4:$C$7,,-1)</f>
        <v>2</v>
      </c>
      <c r="G1268" t="s">
        <v>7</v>
      </c>
      <c r="H1268" s="2">
        <v>8703.4600000000009</v>
      </c>
      <c r="I1268">
        <v>1</v>
      </c>
      <c r="J1268" t="s">
        <v>5</v>
      </c>
      <c r="K1268" s="1"/>
    </row>
    <row r="1269" spans="1:11" x14ac:dyDescent="0.2">
      <c r="A1269">
        <v>11264</v>
      </c>
      <c r="B1269" t="s">
        <v>1</v>
      </c>
      <c r="C1269">
        <v>53</v>
      </c>
      <c r="D1269">
        <f>_xlfn.XLOOKUP(CleanTable6[[#This Row],[Age]],$D$4:$D$7,$C$4:$C$7,,-1)</f>
        <v>3</v>
      </c>
      <c r="E1269" s="3">
        <v>29.43558600779291</v>
      </c>
      <c r="F1269" s="66">
        <f>_xlfn.XLOOKUP(CleanTable6[[#This Row],[BMI]],$F$4:$F$7,$C$4:$C$7,,-1)</f>
        <v>1</v>
      </c>
      <c r="G1269" t="s">
        <v>6</v>
      </c>
      <c r="H1269" s="2">
        <v>20463</v>
      </c>
      <c r="I1269">
        <v>3</v>
      </c>
      <c r="J1269" t="s">
        <v>5</v>
      </c>
      <c r="K1269" s="1"/>
    </row>
    <row r="1270" spans="1:11" x14ac:dyDescent="0.2">
      <c r="A1270">
        <v>11265</v>
      </c>
      <c r="B1270" t="s">
        <v>1</v>
      </c>
      <c r="C1270">
        <v>45</v>
      </c>
      <c r="D1270">
        <f>_xlfn.XLOOKUP(CleanTable6[[#This Row],[Age]],$D$4:$D$7,$C$4:$C$7,,-1)</f>
        <v>2</v>
      </c>
      <c r="E1270" s="3">
        <v>26.415674936585287</v>
      </c>
      <c r="F1270" s="66">
        <f>_xlfn.XLOOKUP(CleanTable6[[#This Row],[BMI]],$F$4:$F$7,$C$4:$C$7,,-1)</f>
        <v>1</v>
      </c>
      <c r="G1270" t="s">
        <v>6</v>
      </c>
      <c r="H1270" s="2">
        <v>8527.5400000000009</v>
      </c>
      <c r="I1270">
        <v>2</v>
      </c>
      <c r="J1270" t="s">
        <v>5</v>
      </c>
      <c r="K1270" s="1"/>
    </row>
    <row r="1271" spans="1:11" x14ac:dyDescent="0.2">
      <c r="A1271">
        <v>11266</v>
      </c>
      <c r="B1271" t="s">
        <v>1</v>
      </c>
      <c r="C1271">
        <v>49</v>
      </c>
      <c r="D1271">
        <f>_xlfn.XLOOKUP(CleanTable6[[#This Row],[Age]],$D$4:$D$7,$C$4:$C$7,,-1)</f>
        <v>2</v>
      </c>
      <c r="E1271" s="3">
        <v>36.382855821788581</v>
      </c>
      <c r="F1271" s="66">
        <f>_xlfn.XLOOKUP(CleanTable6[[#This Row],[BMI]],$F$4:$F$7,$C$4:$C$7,,-1)</f>
        <v>3</v>
      </c>
      <c r="G1271" t="s">
        <v>6</v>
      </c>
      <c r="H1271" s="2">
        <v>8601.33</v>
      </c>
      <c r="I1271">
        <v>0</v>
      </c>
      <c r="J1271" t="s">
        <v>5</v>
      </c>
      <c r="K1271" s="1"/>
    </row>
    <row r="1272" spans="1:11" x14ac:dyDescent="0.2">
      <c r="A1272">
        <v>11267</v>
      </c>
      <c r="B1272" t="s">
        <v>1</v>
      </c>
      <c r="C1272">
        <v>38</v>
      </c>
      <c r="D1272">
        <f>_xlfn.XLOOKUP(CleanTable6[[#This Row],[Age]],$D$4:$D$7,$C$4:$C$7,,-1)</f>
        <v>1</v>
      </c>
      <c r="E1272" s="3">
        <v>29.975839273561974</v>
      </c>
      <c r="F1272" s="66">
        <f>_xlfn.XLOOKUP(CleanTable6[[#This Row],[BMI]],$F$4:$F$7,$C$4:$C$7,,-1)</f>
        <v>1</v>
      </c>
      <c r="G1272" t="s">
        <v>7</v>
      </c>
      <c r="H1272" s="2">
        <v>41949.25</v>
      </c>
      <c r="I1272">
        <v>3</v>
      </c>
      <c r="J1272" t="s">
        <v>4</v>
      </c>
      <c r="K1272" s="1"/>
    </row>
    <row r="1273" spans="1:11" x14ac:dyDescent="0.2">
      <c r="A1273">
        <v>11268</v>
      </c>
      <c r="B1273" t="s">
        <v>2</v>
      </c>
      <c r="C1273">
        <v>38</v>
      </c>
      <c r="D1273">
        <f>_xlfn.XLOOKUP(CleanTable6[[#This Row],[Age]],$D$4:$D$7,$C$4:$C$7,,-1)</f>
        <v>1</v>
      </c>
      <c r="E1273" s="3">
        <v>36.275034412532264</v>
      </c>
      <c r="F1273" s="66">
        <f>_xlfn.XLOOKUP(CleanTable6[[#This Row],[BMI]],$F$4:$F$7,$C$4:$C$7,,-1)</f>
        <v>3</v>
      </c>
      <c r="G1273" t="s">
        <v>7</v>
      </c>
      <c r="H1273" s="2">
        <v>6455.87</v>
      </c>
      <c r="I1273">
        <v>2</v>
      </c>
      <c r="J1273" t="s">
        <v>5</v>
      </c>
      <c r="K1273" s="1"/>
    </row>
    <row r="1274" spans="1:11" x14ac:dyDescent="0.2">
      <c r="A1274">
        <v>11269</v>
      </c>
      <c r="B1274" t="s">
        <v>1</v>
      </c>
      <c r="C1274">
        <v>47</v>
      </c>
      <c r="D1274">
        <f>_xlfn.XLOOKUP(CleanTable6[[#This Row],[Age]],$D$4:$D$7,$C$4:$C$7,,-1)</f>
        <v>2</v>
      </c>
      <c r="E1274" s="3">
        <v>30.418881534084647</v>
      </c>
      <c r="F1274" s="66">
        <f>_xlfn.XLOOKUP(CleanTable6[[#This Row],[BMI]],$F$4:$F$7,$C$4:$C$7,,-1)</f>
        <v>2</v>
      </c>
      <c r="G1274" t="s">
        <v>6</v>
      </c>
      <c r="H1274" s="2">
        <v>8547.7000000000007</v>
      </c>
      <c r="I1274">
        <v>1</v>
      </c>
      <c r="J1274" t="s">
        <v>5</v>
      </c>
      <c r="K1274" s="1"/>
    </row>
    <row r="1275" spans="1:11" x14ac:dyDescent="0.2">
      <c r="A1275">
        <v>11270</v>
      </c>
      <c r="B1275" t="s">
        <v>0</v>
      </c>
      <c r="C1275">
        <v>28</v>
      </c>
      <c r="D1275">
        <f>_xlfn.XLOOKUP(CleanTable6[[#This Row],[Age]],$D$4:$D$7,$C$4:$C$7,,-1)</f>
        <v>1</v>
      </c>
      <c r="E1275" s="3">
        <v>27.26288047427807</v>
      </c>
      <c r="F1275" s="66">
        <f>_xlfn.XLOOKUP(CleanTable6[[#This Row],[BMI]],$F$4:$F$7,$C$4:$C$7,,-1)</f>
        <v>1</v>
      </c>
      <c r="G1275" t="s">
        <v>7</v>
      </c>
      <c r="H1275" s="2">
        <v>3847.6800000000003</v>
      </c>
      <c r="I1275">
        <v>2</v>
      </c>
      <c r="J1275" t="s">
        <v>5</v>
      </c>
      <c r="K1275" s="1"/>
    </row>
    <row r="1276" spans="1:11" x14ac:dyDescent="0.2">
      <c r="A1276">
        <v>11271</v>
      </c>
      <c r="B1276" t="s">
        <v>1</v>
      </c>
      <c r="C1276">
        <v>43</v>
      </c>
      <c r="D1276">
        <f>_xlfn.XLOOKUP(CleanTable6[[#This Row],[Age]],$D$4:$D$7,$C$4:$C$7,,-1)</f>
        <v>2</v>
      </c>
      <c r="E1276" s="3">
        <v>27.356094191295348</v>
      </c>
      <c r="F1276" s="66">
        <f>_xlfn.XLOOKUP(CleanTable6[[#This Row],[BMI]],$F$4:$F$7,$C$4:$C$7,,-1)</f>
        <v>1</v>
      </c>
      <c r="G1276" t="s">
        <v>7</v>
      </c>
      <c r="H1276" s="2">
        <v>18767.739999999998</v>
      </c>
      <c r="I1276">
        <v>2</v>
      </c>
      <c r="J1276" t="s">
        <v>4</v>
      </c>
      <c r="K1276" s="1"/>
    </row>
    <row r="1277" spans="1:11" x14ac:dyDescent="0.2">
      <c r="A1277">
        <v>11272</v>
      </c>
      <c r="B1277" t="s">
        <v>0</v>
      </c>
      <c r="C1277">
        <v>49</v>
      </c>
      <c r="D1277">
        <f>_xlfn.XLOOKUP(CleanTable6[[#This Row],[Age]],$D$4:$D$7,$C$4:$C$7,,-1)</f>
        <v>2</v>
      </c>
      <c r="E1277" s="3">
        <v>31.125562108970414</v>
      </c>
      <c r="F1277" s="66">
        <f>_xlfn.XLOOKUP(CleanTable6[[#This Row],[BMI]],$F$4:$F$7,$C$4:$C$7,,-1)</f>
        <v>2</v>
      </c>
      <c r="G1277" t="s">
        <v>6</v>
      </c>
      <c r="H1277" s="2">
        <v>11552.91</v>
      </c>
      <c r="I1277">
        <v>5</v>
      </c>
      <c r="J1277" t="s">
        <v>5</v>
      </c>
      <c r="K1277" s="1"/>
    </row>
    <row r="1278" spans="1:11" x14ac:dyDescent="0.2">
      <c r="A1278">
        <v>11273</v>
      </c>
      <c r="B1278" t="s">
        <v>2</v>
      </c>
      <c r="C1278">
        <v>40</v>
      </c>
      <c r="D1278">
        <f>_xlfn.XLOOKUP(CleanTable6[[#This Row],[Age]],$D$4:$D$7,$C$4:$C$7,,-1)</f>
        <v>2</v>
      </c>
      <c r="E1278" s="3">
        <v>27.106771483608604</v>
      </c>
      <c r="F1278" s="66">
        <f>_xlfn.XLOOKUP(CleanTable6[[#This Row],[BMI]],$F$4:$F$7,$C$4:$C$7,,-1)</f>
        <v>1</v>
      </c>
      <c r="G1278" t="s">
        <v>7</v>
      </c>
      <c r="H1278" s="2">
        <v>6986.7</v>
      </c>
      <c r="I1278">
        <v>2</v>
      </c>
      <c r="J1278" t="s">
        <v>5</v>
      </c>
      <c r="K1278" s="1"/>
    </row>
    <row r="1279" spans="1:11" x14ac:dyDescent="0.2">
      <c r="A1279">
        <v>11274</v>
      </c>
      <c r="B1279" t="s">
        <v>3</v>
      </c>
      <c r="C1279">
        <v>59</v>
      </c>
      <c r="D1279">
        <f>_xlfn.XLOOKUP(CleanTable6[[#This Row],[Age]],$D$4:$D$7,$C$4:$C$7,,-1)</f>
        <v>3</v>
      </c>
      <c r="E1279" s="3">
        <v>29.200008142466071</v>
      </c>
      <c r="F1279" s="66">
        <f>_xlfn.XLOOKUP(CleanTable6[[#This Row],[BMI]],$F$4:$F$7,$C$4:$C$7,,-1)</f>
        <v>1</v>
      </c>
      <c r="G1279" t="s">
        <v>7</v>
      </c>
      <c r="H1279" s="2">
        <v>30184.94</v>
      </c>
      <c r="I1279">
        <v>3</v>
      </c>
      <c r="J1279" t="s">
        <v>4</v>
      </c>
      <c r="K1279" s="1"/>
    </row>
    <row r="1280" spans="1:11" x14ac:dyDescent="0.2">
      <c r="A1280">
        <v>11275</v>
      </c>
      <c r="B1280" t="s">
        <v>1</v>
      </c>
      <c r="C1280">
        <v>60</v>
      </c>
      <c r="D1280">
        <f>_xlfn.XLOOKUP(CleanTable6[[#This Row],[Age]],$D$4:$D$7,$C$4:$C$7,,-1)</f>
        <v>3</v>
      </c>
      <c r="E1280" s="3">
        <v>17.193204152856943</v>
      </c>
      <c r="F1280" s="66">
        <f>_xlfn.XLOOKUP(CleanTable6[[#This Row],[BMI]],$F$4:$F$7,$C$4:$C$7,,-1)</f>
        <v>0</v>
      </c>
      <c r="G1280" t="s">
        <v>6</v>
      </c>
      <c r="H1280" s="2">
        <v>12629.9</v>
      </c>
      <c r="I1280">
        <v>0</v>
      </c>
      <c r="J1280" t="s">
        <v>5</v>
      </c>
      <c r="K1280" s="1"/>
    </row>
    <row r="1281" spans="1:11" x14ac:dyDescent="0.2">
      <c r="A1281">
        <v>11276</v>
      </c>
      <c r="B1281" t="s">
        <v>0</v>
      </c>
      <c r="C1281">
        <v>19</v>
      </c>
      <c r="D1281">
        <f>_xlfn.XLOOKUP(CleanTable6[[#This Row],[Age]],$D$4:$D$7,$C$4:$C$7,,-1)</f>
        <v>0</v>
      </c>
      <c r="E1281" s="3">
        <v>26.300534479611702</v>
      </c>
      <c r="F1281" s="66">
        <f>_xlfn.XLOOKUP(CleanTable6[[#This Row],[BMI]],$F$4:$F$7,$C$4:$C$7,,-1)</f>
        <v>1</v>
      </c>
      <c r="G1281" t="s">
        <v>6</v>
      </c>
      <c r="H1281" s="2">
        <v>2913.57</v>
      </c>
      <c r="I1281">
        <v>2</v>
      </c>
      <c r="J1281" t="s">
        <v>5</v>
      </c>
      <c r="K1281" s="1"/>
    </row>
    <row r="1282" spans="1:11" x14ac:dyDescent="0.2">
      <c r="A1282">
        <v>11277</v>
      </c>
      <c r="B1282" t="s">
        <v>1</v>
      </c>
      <c r="C1282">
        <v>28</v>
      </c>
      <c r="D1282">
        <f>_xlfn.XLOOKUP(CleanTable6[[#This Row],[Age]],$D$4:$D$7,$C$4:$C$7,,-1)</f>
        <v>1</v>
      </c>
      <c r="E1282" s="3">
        <v>27.904843474025974</v>
      </c>
      <c r="F1282" s="66">
        <f>_xlfn.XLOOKUP(CleanTable6[[#This Row],[BMI]],$F$4:$F$7,$C$4:$C$7,,-1)</f>
        <v>1</v>
      </c>
      <c r="G1282" t="s">
        <v>7</v>
      </c>
      <c r="H1282" s="2">
        <v>4449.47</v>
      </c>
      <c r="I1282">
        <v>3</v>
      </c>
      <c r="J1282" t="s">
        <v>5</v>
      </c>
      <c r="K1282" s="1"/>
    </row>
    <row r="1283" spans="1:11" x14ac:dyDescent="0.2">
      <c r="A1283">
        <v>11278</v>
      </c>
      <c r="B1283" t="s">
        <v>2</v>
      </c>
      <c r="C1283">
        <v>61</v>
      </c>
      <c r="D1283">
        <f>_xlfn.XLOOKUP(CleanTable6[[#This Row],[Age]],$D$4:$D$7,$C$4:$C$7,,-1)</f>
        <v>3</v>
      </c>
      <c r="E1283" s="3">
        <v>27.180554899257501</v>
      </c>
      <c r="F1283" s="66">
        <f>_xlfn.XLOOKUP(CleanTable6[[#This Row],[BMI]],$F$4:$F$7,$C$4:$C$7,,-1)</f>
        <v>1</v>
      </c>
      <c r="G1283" t="s">
        <v>7</v>
      </c>
      <c r="H1283" s="2">
        <v>14119.62</v>
      </c>
      <c r="I1283">
        <v>2</v>
      </c>
      <c r="J1283" t="s">
        <v>5</v>
      </c>
      <c r="K1283" s="1"/>
    </row>
    <row r="1284" spans="1:11" x14ac:dyDescent="0.2">
      <c r="A1284">
        <v>11279</v>
      </c>
      <c r="B1284" t="s">
        <v>3</v>
      </c>
      <c r="C1284">
        <v>18</v>
      </c>
      <c r="D1284">
        <f>_xlfn.XLOOKUP(CleanTable6[[#This Row],[Age]],$D$4:$D$7,$C$4:$C$7,,-1)</f>
        <v>0</v>
      </c>
      <c r="E1284" s="3">
        <v>28.599743951111705</v>
      </c>
      <c r="F1284" s="66">
        <f>_xlfn.XLOOKUP(CleanTable6[[#This Row],[BMI]],$F$4:$F$7,$C$4:$C$7,,-1)</f>
        <v>1</v>
      </c>
      <c r="G1284" t="s">
        <v>7</v>
      </c>
      <c r="H1284" s="2">
        <v>17178.689999999999</v>
      </c>
      <c r="I1284">
        <v>1</v>
      </c>
      <c r="J1284" t="s">
        <v>4</v>
      </c>
      <c r="K1284" s="1"/>
    </row>
    <row r="1285" spans="1:11" x14ac:dyDescent="0.2">
      <c r="A1285">
        <v>11280</v>
      </c>
      <c r="B1285" t="s">
        <v>0</v>
      </c>
      <c r="C1285">
        <v>63</v>
      </c>
      <c r="D1285">
        <f>_xlfn.XLOOKUP(CleanTable6[[#This Row],[Age]],$D$4:$D$7,$C$4:$C$7,,-1)</f>
        <v>3</v>
      </c>
      <c r="E1285" s="3">
        <v>27.928158934733343</v>
      </c>
      <c r="F1285" s="66">
        <f>_xlfn.XLOOKUP(CleanTable6[[#This Row],[BMI]],$F$4:$F$7,$C$4:$C$7,,-1)</f>
        <v>1</v>
      </c>
      <c r="G1285" t="s">
        <v>7</v>
      </c>
      <c r="H1285" s="2">
        <v>13390.56</v>
      </c>
      <c r="I1285">
        <v>0</v>
      </c>
      <c r="J1285" t="s">
        <v>5</v>
      </c>
      <c r="K1285" s="1"/>
    </row>
    <row r="1286" spans="1:11" x14ac:dyDescent="0.2">
      <c r="A1286">
        <v>11281</v>
      </c>
      <c r="B1286" t="s">
        <v>0</v>
      </c>
      <c r="C1286">
        <v>41</v>
      </c>
      <c r="D1286">
        <f>_xlfn.XLOOKUP(CleanTable6[[#This Row],[Age]],$D$4:$D$7,$C$4:$C$7,,-1)</f>
        <v>2</v>
      </c>
      <c r="E1286" s="3">
        <v>32.663930484317852</v>
      </c>
      <c r="F1286" s="66">
        <f>_xlfn.XLOOKUP(CleanTable6[[#This Row],[BMI]],$F$4:$F$7,$C$4:$C$7,,-1)</f>
        <v>2</v>
      </c>
      <c r="G1286" t="s">
        <v>6</v>
      </c>
      <c r="H1286" s="2">
        <v>7954.52</v>
      </c>
      <c r="I1286">
        <v>3</v>
      </c>
      <c r="J1286" t="s">
        <v>5</v>
      </c>
      <c r="K1286" s="1"/>
    </row>
    <row r="1287" spans="1:11" x14ac:dyDescent="0.2">
      <c r="A1287">
        <v>11282</v>
      </c>
      <c r="B1287" t="s">
        <v>2</v>
      </c>
      <c r="C1287">
        <v>30</v>
      </c>
      <c r="D1287">
        <f>_xlfn.XLOOKUP(CleanTable6[[#This Row],[Age]],$D$4:$D$7,$C$4:$C$7,,-1)</f>
        <v>1</v>
      </c>
      <c r="E1287" s="3">
        <v>33.698358107205891</v>
      </c>
      <c r="F1287" s="66">
        <f>_xlfn.XLOOKUP(CleanTable6[[#This Row],[BMI]],$F$4:$F$7,$C$4:$C$7,,-1)</f>
        <v>2</v>
      </c>
      <c r="G1287" t="s">
        <v>7</v>
      </c>
      <c r="H1287" s="2">
        <v>17361.769999999997</v>
      </c>
      <c r="I1287">
        <v>2</v>
      </c>
      <c r="J1287" t="s">
        <v>4</v>
      </c>
      <c r="K1287" s="1"/>
    </row>
    <row r="1288" spans="1:11" x14ac:dyDescent="0.2">
      <c r="A1288">
        <v>11283</v>
      </c>
      <c r="B1288" t="s">
        <v>0</v>
      </c>
      <c r="C1288">
        <v>31</v>
      </c>
      <c r="D1288">
        <f>_xlfn.XLOOKUP(CleanTable6[[#This Row],[Age]],$D$4:$D$7,$C$4:$C$7,,-1)</f>
        <v>1</v>
      </c>
      <c r="E1288" s="3">
        <v>40.118678990790599</v>
      </c>
      <c r="F1288" s="66">
        <f>_xlfn.XLOOKUP(CleanTable6[[#This Row],[BMI]],$F$4:$F$7,$C$4:$C$7,,-1)</f>
        <v>3</v>
      </c>
      <c r="G1288" t="s">
        <v>7</v>
      </c>
      <c r="H1288" s="2">
        <v>19199.949999999997</v>
      </c>
      <c r="I1288">
        <v>3</v>
      </c>
      <c r="J1288" t="s">
        <v>4</v>
      </c>
      <c r="K1288" s="1"/>
    </row>
    <row r="1289" spans="1:11" x14ac:dyDescent="0.2">
      <c r="A1289">
        <v>11284</v>
      </c>
      <c r="B1289" t="s">
        <v>0</v>
      </c>
      <c r="C1289">
        <v>54</v>
      </c>
      <c r="D1289">
        <f>_xlfn.XLOOKUP(CleanTable6[[#This Row],[Age]],$D$4:$D$7,$C$4:$C$7,,-1)</f>
        <v>3</v>
      </c>
      <c r="E1289" s="3">
        <v>36.762442045544098</v>
      </c>
      <c r="F1289" s="66">
        <f>_xlfn.XLOOKUP(CleanTable6[[#This Row],[BMI]],$F$4:$F$7,$C$4:$C$7,,-1)</f>
        <v>3</v>
      </c>
      <c r="G1289" t="s">
        <v>7</v>
      </c>
      <c r="H1289" s="2">
        <v>10436.1</v>
      </c>
      <c r="I1289">
        <v>1</v>
      </c>
      <c r="J1289" t="s">
        <v>5</v>
      </c>
      <c r="K1289" s="1"/>
    </row>
    <row r="1290" spans="1:11" x14ac:dyDescent="0.2">
      <c r="A1290">
        <v>11285</v>
      </c>
      <c r="B1290" t="s">
        <v>0</v>
      </c>
      <c r="C1290">
        <v>37</v>
      </c>
      <c r="D1290">
        <f>_xlfn.XLOOKUP(CleanTable6[[#This Row],[Age]],$D$4:$D$7,$C$4:$C$7,,-1)</f>
        <v>1</v>
      </c>
      <c r="E1290" s="3">
        <v>30.892086160493978</v>
      </c>
      <c r="F1290" s="66">
        <f>_xlfn.XLOOKUP(CleanTable6[[#This Row],[BMI]],$F$4:$F$7,$C$4:$C$7,,-1)</f>
        <v>2</v>
      </c>
      <c r="G1290" t="s">
        <v>7</v>
      </c>
      <c r="H1290" s="2">
        <v>40182.25</v>
      </c>
      <c r="I1290">
        <v>4</v>
      </c>
      <c r="J1290" t="s">
        <v>4</v>
      </c>
      <c r="K1290" s="1"/>
    </row>
    <row r="1291" spans="1:11" x14ac:dyDescent="0.2">
      <c r="A1291">
        <v>11286</v>
      </c>
      <c r="B1291" t="s">
        <v>1</v>
      </c>
      <c r="C1291">
        <v>50</v>
      </c>
      <c r="D1291">
        <f>_xlfn.XLOOKUP(CleanTable6[[#This Row],[Age]],$D$4:$D$7,$C$4:$C$7,,-1)</f>
        <v>2</v>
      </c>
      <c r="E1291" s="3">
        <v>39.500747485657982</v>
      </c>
      <c r="F1291" s="66">
        <f>_xlfn.XLOOKUP(CleanTable6[[#This Row],[BMI]],$F$4:$F$7,$C$4:$C$7,,-1)</f>
        <v>3</v>
      </c>
      <c r="G1291" t="s">
        <v>6</v>
      </c>
      <c r="H1291" s="2">
        <v>10107.23</v>
      </c>
      <c r="I1291">
        <v>2</v>
      </c>
      <c r="J1291" t="s">
        <v>5</v>
      </c>
      <c r="K1291" s="1"/>
    </row>
    <row r="1292" spans="1:11" x14ac:dyDescent="0.2">
      <c r="A1292">
        <v>11287</v>
      </c>
      <c r="B1292" t="s">
        <v>1</v>
      </c>
      <c r="C1292">
        <v>26</v>
      </c>
      <c r="D1292">
        <f>_xlfn.XLOOKUP(CleanTable6[[#This Row],[Age]],$D$4:$D$7,$C$4:$C$7,,-1)</f>
        <v>0</v>
      </c>
      <c r="E1292" s="3">
        <v>28.881001845721592</v>
      </c>
      <c r="F1292" s="66">
        <f>_xlfn.XLOOKUP(CleanTable6[[#This Row],[BMI]],$F$4:$F$7,$C$4:$C$7,,-1)</f>
        <v>1</v>
      </c>
      <c r="G1292" t="s">
        <v>7</v>
      </c>
      <c r="H1292" s="2">
        <v>2902.9100000000003</v>
      </c>
      <c r="I1292">
        <v>1</v>
      </c>
      <c r="J1292" t="s">
        <v>5</v>
      </c>
      <c r="K1292" s="1"/>
    </row>
    <row r="1293" spans="1:11" x14ac:dyDescent="0.2">
      <c r="A1293">
        <v>11288</v>
      </c>
      <c r="B1293" t="s">
        <v>1</v>
      </c>
      <c r="C1293">
        <v>37</v>
      </c>
      <c r="D1293">
        <f>_xlfn.XLOOKUP(CleanTable6[[#This Row],[Age]],$D$4:$D$7,$C$4:$C$7,,-1)</f>
        <v>1</v>
      </c>
      <c r="E1293" s="3">
        <v>26.216076869419648</v>
      </c>
      <c r="F1293" s="66">
        <f>_xlfn.XLOOKUP(CleanTable6[[#This Row],[BMI]],$F$4:$F$7,$C$4:$C$7,,-1)</f>
        <v>0</v>
      </c>
      <c r="G1293" t="s">
        <v>7</v>
      </c>
      <c r="H1293" s="2">
        <v>19214.71</v>
      </c>
      <c r="I1293">
        <v>0</v>
      </c>
      <c r="J1293" t="s">
        <v>5</v>
      </c>
      <c r="K1293" s="1"/>
    </row>
    <row r="1294" spans="1:11" x14ac:dyDescent="0.2">
      <c r="A1294">
        <v>11289</v>
      </c>
      <c r="B1294" t="s">
        <v>2</v>
      </c>
      <c r="C1294">
        <v>47</v>
      </c>
      <c r="D1294">
        <f>_xlfn.XLOOKUP(CleanTable6[[#This Row],[Age]],$D$4:$D$7,$C$4:$C$7,,-1)</f>
        <v>2</v>
      </c>
      <c r="E1294" s="3">
        <v>41.419096489367</v>
      </c>
      <c r="F1294" s="66">
        <f>_xlfn.XLOOKUP(CleanTable6[[#This Row],[BMI]],$F$4:$F$7,$C$4:$C$7,,-1)</f>
        <v>3</v>
      </c>
      <c r="G1294" t="s">
        <v>7</v>
      </c>
      <c r="H1294" s="2">
        <v>8428.07</v>
      </c>
      <c r="I1294">
        <v>1</v>
      </c>
      <c r="J1294" t="s">
        <v>5</v>
      </c>
      <c r="K1294" s="1"/>
    </row>
    <row r="1295" spans="1:11" x14ac:dyDescent="0.2">
      <c r="A1295">
        <v>11290</v>
      </c>
      <c r="B1295" t="s">
        <v>0</v>
      </c>
      <c r="C1295">
        <v>38</v>
      </c>
      <c r="D1295">
        <f>_xlfn.XLOOKUP(CleanTable6[[#This Row],[Age]],$D$4:$D$7,$C$4:$C$7,,-1)</f>
        <v>1</v>
      </c>
      <c r="E1295" s="3">
        <v>29.691291360062934</v>
      </c>
      <c r="F1295" s="66">
        <f>_xlfn.XLOOKUP(CleanTable6[[#This Row],[BMI]],$F$4:$F$7,$C$4:$C$7,,-1)</f>
        <v>1</v>
      </c>
      <c r="G1295" t="s">
        <v>7</v>
      </c>
      <c r="H1295" s="2">
        <v>5488.27</v>
      </c>
      <c r="I1295">
        <v>1</v>
      </c>
      <c r="J1295" t="s">
        <v>5</v>
      </c>
      <c r="K1295" s="1"/>
    </row>
    <row r="1296" spans="1:11" x14ac:dyDescent="0.2">
      <c r="A1296">
        <v>11291</v>
      </c>
      <c r="B1296" t="s">
        <v>0</v>
      </c>
      <c r="C1296">
        <v>35</v>
      </c>
      <c r="D1296">
        <f>_xlfn.XLOOKUP(CleanTable6[[#This Row],[Age]],$D$4:$D$7,$C$4:$C$7,,-1)</f>
        <v>1</v>
      </c>
      <c r="E1296" s="3">
        <v>30.847375584335825</v>
      </c>
      <c r="F1296" s="66">
        <f>_xlfn.XLOOKUP(CleanTable6[[#This Row],[BMI]],$F$4:$F$7,$C$4:$C$7,,-1)</f>
        <v>2</v>
      </c>
      <c r="G1296" t="s">
        <v>7</v>
      </c>
      <c r="H1296" s="2">
        <v>4746.3500000000004</v>
      </c>
      <c r="I1296">
        <v>1</v>
      </c>
      <c r="J1296" t="s">
        <v>5</v>
      </c>
      <c r="K1296" s="1"/>
    </row>
    <row r="1297" spans="1:11" x14ac:dyDescent="0.2">
      <c r="A1297">
        <v>11292</v>
      </c>
      <c r="B1297" t="s">
        <v>3</v>
      </c>
      <c r="C1297">
        <v>46</v>
      </c>
      <c r="D1297">
        <f>_xlfn.XLOOKUP(CleanTable6[[#This Row],[Age]],$D$4:$D$7,$C$4:$C$7,,-1)</f>
        <v>2</v>
      </c>
      <c r="E1297" s="3">
        <v>36.950924109903703</v>
      </c>
      <c r="F1297" s="66">
        <f>_xlfn.XLOOKUP(CleanTable6[[#This Row],[BMI]],$F$4:$F$7,$C$4:$C$7,,-1)</f>
        <v>3</v>
      </c>
      <c r="G1297" t="s">
        <v>6</v>
      </c>
      <c r="H1297" s="2">
        <v>9432.93</v>
      </c>
      <c r="I1297">
        <v>2</v>
      </c>
      <c r="J1297" t="s">
        <v>5</v>
      </c>
      <c r="K1297" s="1"/>
    </row>
    <row r="1298" spans="1:11" x14ac:dyDescent="0.2">
      <c r="A1298">
        <v>11293</v>
      </c>
      <c r="B1298" t="s">
        <v>2</v>
      </c>
      <c r="C1298">
        <v>50</v>
      </c>
      <c r="D1298">
        <f>_xlfn.XLOOKUP(CleanTable6[[#This Row],[Age]],$D$4:$D$7,$C$4:$C$7,,-1)</f>
        <v>2</v>
      </c>
      <c r="E1298" s="3">
        <v>29.919081828791391</v>
      </c>
      <c r="F1298" s="66">
        <f>_xlfn.XLOOKUP(CleanTable6[[#This Row],[BMI]],$F$4:$F$7,$C$4:$C$7,,-1)</f>
        <v>1</v>
      </c>
      <c r="G1298" t="s">
        <v>7</v>
      </c>
      <c r="H1298" s="2">
        <v>30284.649999999998</v>
      </c>
      <c r="I1298">
        <v>2</v>
      </c>
      <c r="J1298" t="s">
        <v>5</v>
      </c>
      <c r="K1298" s="1"/>
    </row>
    <row r="1299" spans="1:11" x14ac:dyDescent="0.2">
      <c r="A1299">
        <v>11294</v>
      </c>
      <c r="B1299" t="s">
        <v>3</v>
      </c>
      <c r="C1299">
        <v>21</v>
      </c>
      <c r="D1299">
        <f>_xlfn.XLOOKUP(CleanTable6[[#This Row],[Age]],$D$4:$D$7,$C$4:$C$7,,-1)</f>
        <v>0</v>
      </c>
      <c r="E1299" s="3">
        <v>30.869010226839134</v>
      </c>
      <c r="F1299" s="66">
        <f>_xlfn.XLOOKUP(CleanTable6[[#This Row],[BMI]],$F$4:$F$7,$C$4:$C$7,,-1)</f>
        <v>2</v>
      </c>
      <c r="G1299" t="s">
        <v>7</v>
      </c>
      <c r="H1299" s="2">
        <v>3279.8700000000003</v>
      </c>
      <c r="I1299">
        <v>2</v>
      </c>
      <c r="J1299" t="s">
        <v>5</v>
      </c>
      <c r="K1299" s="1"/>
    </row>
    <row r="1300" spans="1:11" x14ac:dyDescent="0.2">
      <c r="A1300">
        <v>11295</v>
      </c>
      <c r="B1300" t="s">
        <v>0</v>
      </c>
      <c r="C1300">
        <v>36</v>
      </c>
      <c r="D1300">
        <f>_xlfn.XLOOKUP(CleanTable6[[#This Row],[Age]],$D$4:$D$7,$C$4:$C$7,,-1)</f>
        <v>1</v>
      </c>
      <c r="E1300" s="3">
        <v>30.001186857430906</v>
      </c>
      <c r="F1300" s="66">
        <f>_xlfn.XLOOKUP(CleanTable6[[#This Row],[BMI]],$F$4:$F$7,$C$4:$C$7,,-1)</f>
        <v>1</v>
      </c>
      <c r="G1300" t="s">
        <v>6</v>
      </c>
      <c r="H1300" s="2">
        <v>4883.87</v>
      </c>
      <c r="I1300">
        <v>0</v>
      </c>
      <c r="J1300" t="s">
        <v>5</v>
      </c>
      <c r="K1300" s="1"/>
    </row>
    <row r="1301" spans="1:11" x14ac:dyDescent="0.2">
      <c r="A1301">
        <v>11296</v>
      </c>
      <c r="B1301" t="s">
        <v>2</v>
      </c>
      <c r="C1301">
        <v>54</v>
      </c>
      <c r="D1301">
        <f>_xlfn.XLOOKUP(CleanTable6[[#This Row],[Age]],$D$4:$D$7,$C$4:$C$7,,-1)</f>
        <v>3</v>
      </c>
      <c r="E1301" s="3">
        <v>31.915897852306639</v>
      </c>
      <c r="F1301" s="66">
        <f>_xlfn.XLOOKUP(CleanTable6[[#This Row],[BMI]],$F$4:$F$7,$C$4:$C$7,,-1)</f>
        <v>2</v>
      </c>
      <c r="G1301" t="s">
        <v>6</v>
      </c>
      <c r="H1301" s="2">
        <v>12495.300000000001</v>
      </c>
      <c r="I1301">
        <v>3</v>
      </c>
      <c r="J1301" t="s">
        <v>5</v>
      </c>
      <c r="K1301" s="1"/>
    </row>
    <row r="1302" spans="1:11" x14ac:dyDescent="0.2">
      <c r="A1302">
        <v>11297</v>
      </c>
      <c r="B1302" t="s">
        <v>3</v>
      </c>
      <c r="C1302">
        <v>36</v>
      </c>
      <c r="D1302">
        <f>_xlfn.XLOOKUP(CleanTable6[[#This Row],[Age]],$D$4:$D$7,$C$4:$C$7,,-1)</f>
        <v>1</v>
      </c>
      <c r="E1302" s="3">
        <v>23.540728275394478</v>
      </c>
      <c r="F1302" s="66">
        <f>_xlfn.XLOOKUP(CleanTable6[[#This Row],[BMI]],$F$4:$F$7,$C$4:$C$7,,-1)</f>
        <v>0</v>
      </c>
      <c r="G1302" t="s">
        <v>6</v>
      </c>
      <c r="H1302" s="2">
        <v>7228.22</v>
      </c>
      <c r="I1302">
        <v>3</v>
      </c>
      <c r="J1302" t="s">
        <v>5</v>
      </c>
      <c r="K1302" s="1"/>
    </row>
    <row r="1303" spans="1:11" x14ac:dyDescent="0.2">
      <c r="A1303">
        <v>11298</v>
      </c>
      <c r="B1303" t="s">
        <v>0</v>
      </c>
      <c r="C1303">
        <v>42</v>
      </c>
      <c r="D1303">
        <f>_xlfn.XLOOKUP(CleanTable6[[#This Row],[Age]],$D$4:$D$7,$C$4:$C$7,,-1)</f>
        <v>2</v>
      </c>
      <c r="E1303" s="3">
        <v>41.667256558902828</v>
      </c>
      <c r="F1303" s="66">
        <f>_xlfn.XLOOKUP(CleanTable6[[#This Row],[BMI]],$F$4:$F$7,$C$4:$C$7,,-1)</f>
        <v>3</v>
      </c>
      <c r="G1303" t="s">
        <v>6</v>
      </c>
      <c r="H1303" s="2">
        <v>6474.02</v>
      </c>
      <c r="I1303">
        <v>0</v>
      </c>
      <c r="J1303" t="s">
        <v>5</v>
      </c>
      <c r="K1303" s="1"/>
    </row>
    <row r="1304" spans="1:11" x14ac:dyDescent="0.2">
      <c r="A1304">
        <v>11299</v>
      </c>
      <c r="B1304" t="s">
        <v>3</v>
      </c>
      <c r="C1304">
        <v>41</v>
      </c>
      <c r="D1304">
        <f>_xlfn.XLOOKUP(CleanTable6[[#This Row],[Age]],$D$4:$D$7,$C$4:$C$7,,-1)</f>
        <v>2</v>
      </c>
      <c r="E1304" s="3">
        <v>23.065202248387447</v>
      </c>
      <c r="F1304" s="66">
        <f>_xlfn.XLOOKUP(CleanTable6[[#This Row],[BMI]],$F$4:$F$7,$C$4:$C$7,,-1)</f>
        <v>0</v>
      </c>
      <c r="G1304" t="s">
        <v>6</v>
      </c>
      <c r="H1304" s="2">
        <v>13725.48</v>
      </c>
      <c r="I1304">
        <v>1</v>
      </c>
      <c r="J1304" t="s">
        <v>5</v>
      </c>
      <c r="K1304" s="1"/>
    </row>
    <row r="1305" spans="1:11" x14ac:dyDescent="0.2">
      <c r="A1305">
        <v>11300</v>
      </c>
      <c r="B1305" t="s">
        <v>0</v>
      </c>
      <c r="C1305">
        <v>53</v>
      </c>
      <c r="D1305">
        <f>_xlfn.XLOOKUP(CleanTable6[[#This Row],[Age]],$D$4:$D$7,$C$4:$C$7,,-1)</f>
        <v>3</v>
      </c>
      <c r="E1305" s="3">
        <v>38.364881051815551</v>
      </c>
      <c r="F1305" s="66">
        <f>_xlfn.XLOOKUP(CleanTable6[[#This Row],[BMI]],$F$4:$F$7,$C$4:$C$7,,-1)</f>
        <v>3</v>
      </c>
      <c r="G1305" t="s">
        <v>7</v>
      </c>
      <c r="H1305" s="2">
        <v>11264.550000000001</v>
      </c>
      <c r="I1305">
        <v>3</v>
      </c>
      <c r="J1305" t="s">
        <v>5</v>
      </c>
      <c r="K1305" s="1"/>
    </row>
    <row r="1306" spans="1:11" x14ac:dyDescent="0.2">
      <c r="A1306">
        <v>11301</v>
      </c>
      <c r="B1306" t="s">
        <v>1</v>
      </c>
      <c r="C1306">
        <v>41</v>
      </c>
      <c r="D1306">
        <f>_xlfn.XLOOKUP(CleanTable6[[#This Row],[Age]],$D$4:$D$7,$C$4:$C$7,,-1)</f>
        <v>2</v>
      </c>
      <c r="E1306" s="3">
        <v>26.028459138445008</v>
      </c>
      <c r="F1306" s="66">
        <f>_xlfn.XLOOKUP(CleanTable6[[#This Row],[BMI]],$F$4:$F$7,$C$4:$C$7,,-1)</f>
        <v>0</v>
      </c>
      <c r="G1306" t="s">
        <v>6</v>
      </c>
      <c r="H1306" s="2">
        <v>6781.3600000000006</v>
      </c>
      <c r="I1306">
        <v>1</v>
      </c>
      <c r="J1306" t="s">
        <v>5</v>
      </c>
      <c r="K1306" s="1"/>
    </row>
    <row r="1307" spans="1:11" x14ac:dyDescent="0.2">
      <c r="A1307">
        <v>11302</v>
      </c>
      <c r="B1307" t="s">
        <v>2</v>
      </c>
      <c r="C1307">
        <v>38</v>
      </c>
      <c r="D1307">
        <f>_xlfn.XLOOKUP(CleanTable6[[#This Row],[Age]],$D$4:$D$7,$C$4:$C$7,,-1)</f>
        <v>1</v>
      </c>
      <c r="E1307" s="3">
        <v>34.810014077628672</v>
      </c>
      <c r="F1307" s="66">
        <f>_xlfn.XLOOKUP(CleanTable6[[#This Row],[BMI]],$F$4:$F$7,$C$4:$C$7,,-1)</f>
        <v>3</v>
      </c>
      <c r="G1307" t="s">
        <v>6</v>
      </c>
      <c r="H1307" s="2">
        <v>6373.56</v>
      </c>
      <c r="I1307">
        <v>1</v>
      </c>
      <c r="J1307" t="s">
        <v>5</v>
      </c>
      <c r="K1307" s="1"/>
    </row>
    <row r="1308" spans="1:11" x14ac:dyDescent="0.2">
      <c r="A1308">
        <v>11303</v>
      </c>
      <c r="B1308" t="s">
        <v>3</v>
      </c>
      <c r="C1308">
        <v>38</v>
      </c>
      <c r="D1308">
        <f>_xlfn.XLOOKUP(CleanTable6[[#This Row],[Age]],$D$4:$D$7,$C$4:$C$7,,-1)</f>
        <v>1</v>
      </c>
      <c r="E1308" s="3">
        <v>32.933964878175573</v>
      </c>
      <c r="F1308" s="66">
        <f>_xlfn.XLOOKUP(CleanTable6[[#This Row],[BMI]],$F$4:$F$7,$C$4:$C$7,,-1)</f>
        <v>2</v>
      </c>
      <c r="G1308" t="s">
        <v>7</v>
      </c>
      <c r="H1308" s="2">
        <v>6079.68</v>
      </c>
      <c r="I1308">
        <v>1</v>
      </c>
      <c r="J1308" t="s">
        <v>5</v>
      </c>
      <c r="K1308" s="1"/>
    </row>
    <row r="1309" spans="1:11" x14ac:dyDescent="0.2">
      <c r="A1309">
        <v>11304</v>
      </c>
      <c r="B1309" t="s">
        <v>0</v>
      </c>
      <c r="C1309">
        <v>21</v>
      </c>
      <c r="D1309">
        <f>_xlfn.XLOOKUP(CleanTable6[[#This Row],[Age]],$D$4:$D$7,$C$4:$C$7,,-1)</f>
        <v>0</v>
      </c>
      <c r="E1309" s="3">
        <v>21.362086923466645</v>
      </c>
      <c r="F1309" s="66">
        <f>_xlfn.XLOOKUP(CleanTable6[[#This Row],[BMI]],$F$4:$F$7,$C$4:$C$7,,-1)</f>
        <v>0</v>
      </c>
      <c r="G1309" t="s">
        <v>6</v>
      </c>
      <c r="H1309" s="2">
        <v>2585.2700000000004</v>
      </c>
      <c r="I1309">
        <v>1</v>
      </c>
      <c r="J1309" t="s">
        <v>5</v>
      </c>
      <c r="K1309" s="1"/>
    </row>
    <row r="1310" spans="1:11" x14ac:dyDescent="0.2">
      <c r="A1310">
        <v>11305</v>
      </c>
      <c r="B1310" t="s">
        <v>2</v>
      </c>
      <c r="C1310">
        <v>19</v>
      </c>
      <c r="D1310">
        <f>_xlfn.XLOOKUP(CleanTable6[[#This Row],[Age]],$D$4:$D$7,$C$4:$C$7,,-1)</f>
        <v>0</v>
      </c>
      <c r="E1310" s="3">
        <v>30.996643058326917</v>
      </c>
      <c r="F1310" s="66">
        <f>_xlfn.XLOOKUP(CleanTable6[[#This Row],[BMI]],$F$4:$F$7,$C$4:$C$7,,-1)</f>
        <v>2</v>
      </c>
      <c r="G1310" t="s">
        <v>7</v>
      </c>
      <c r="H1310" s="2">
        <v>1646.43</v>
      </c>
      <c r="I1310">
        <v>0</v>
      </c>
      <c r="J1310" t="s">
        <v>5</v>
      </c>
      <c r="K1310" s="1"/>
    </row>
    <row r="1311" spans="1:11" x14ac:dyDescent="0.2">
      <c r="A1311">
        <v>11306</v>
      </c>
      <c r="B1311" t="s">
        <v>3</v>
      </c>
      <c r="C1311">
        <v>22</v>
      </c>
      <c r="D1311">
        <f>_xlfn.XLOOKUP(CleanTable6[[#This Row],[Age]],$D$4:$D$7,$C$4:$C$7,,-1)</f>
        <v>0</v>
      </c>
      <c r="E1311" s="3">
        <v>34.766234421289361</v>
      </c>
      <c r="F1311" s="66">
        <f>_xlfn.XLOOKUP(CleanTable6[[#This Row],[BMI]],$F$4:$F$7,$C$4:$C$7,,-1)</f>
        <v>3</v>
      </c>
      <c r="G1311" t="s">
        <v>6</v>
      </c>
      <c r="H1311" s="2">
        <v>2755.03</v>
      </c>
      <c r="I1311">
        <v>0</v>
      </c>
      <c r="J1311" t="s">
        <v>5</v>
      </c>
      <c r="K1311" s="1"/>
    </row>
    <row r="1312" spans="1:11" x14ac:dyDescent="0.2">
      <c r="A1312">
        <v>11307</v>
      </c>
      <c r="B1312" t="s">
        <v>3</v>
      </c>
      <c r="C1312">
        <v>47</v>
      </c>
      <c r="D1312">
        <f>_xlfn.XLOOKUP(CleanTable6[[#This Row],[Age]],$D$4:$D$7,$C$4:$C$7,,-1)</f>
        <v>2</v>
      </c>
      <c r="E1312" s="3">
        <v>29.922452981200141</v>
      </c>
      <c r="F1312" s="66">
        <f>_xlfn.XLOOKUP(CleanTable6[[#This Row],[BMI]],$F$4:$F$7,$C$4:$C$7,,-1)</f>
        <v>1</v>
      </c>
      <c r="G1312" t="s">
        <v>6</v>
      </c>
      <c r="H1312" s="2">
        <v>20878.789999999997</v>
      </c>
      <c r="I1312">
        <v>0</v>
      </c>
      <c r="J1312" t="s">
        <v>5</v>
      </c>
      <c r="K1312" s="1"/>
    </row>
    <row r="1313" spans="1:11" x14ac:dyDescent="0.2">
      <c r="A1313">
        <v>11308</v>
      </c>
      <c r="B1313" t="s">
        <v>3</v>
      </c>
      <c r="C1313">
        <v>52</v>
      </c>
      <c r="D1313">
        <f>_xlfn.XLOOKUP(CleanTable6[[#This Row],[Age]],$D$4:$D$7,$C$4:$C$7,,-1)</f>
        <v>3</v>
      </c>
      <c r="E1313" s="3">
        <v>24.223506065385919</v>
      </c>
      <c r="F1313" s="66">
        <f>_xlfn.XLOOKUP(CleanTable6[[#This Row],[BMI]],$F$4:$F$7,$C$4:$C$7,,-1)</f>
        <v>0</v>
      </c>
      <c r="G1313" t="s">
        <v>6</v>
      </c>
      <c r="H1313" s="2">
        <v>10797.34</v>
      </c>
      <c r="I1313">
        <v>1</v>
      </c>
      <c r="J1313" t="s">
        <v>5</v>
      </c>
      <c r="K1313" s="1"/>
    </row>
    <row r="1314" spans="1:11" x14ac:dyDescent="0.2">
      <c r="A1314">
        <v>11309</v>
      </c>
      <c r="B1314" t="s">
        <v>0</v>
      </c>
      <c r="C1314">
        <v>51</v>
      </c>
      <c r="D1314">
        <f>_xlfn.XLOOKUP(CleanTable6[[#This Row],[Age]],$D$4:$D$7,$C$4:$C$7,,-1)</f>
        <v>3</v>
      </c>
      <c r="E1314" s="3">
        <v>46.51468375886359</v>
      </c>
      <c r="F1314" s="66">
        <f>_xlfn.XLOOKUP(CleanTable6[[#This Row],[BMI]],$F$4:$F$7,$C$4:$C$7,,-1)</f>
        <v>3</v>
      </c>
      <c r="G1314" t="s">
        <v>6</v>
      </c>
      <c r="H1314" s="2">
        <v>9880.07</v>
      </c>
      <c r="I1314">
        <v>1</v>
      </c>
      <c r="J1314" t="s">
        <v>5</v>
      </c>
      <c r="K1314" s="1"/>
    </row>
    <row r="1315" spans="1:11" x14ac:dyDescent="0.2">
      <c r="A1315">
        <v>11310</v>
      </c>
      <c r="B1315" t="s">
        <v>3</v>
      </c>
      <c r="C1315">
        <v>28</v>
      </c>
      <c r="D1315">
        <f>_xlfn.XLOOKUP(CleanTable6[[#This Row],[Age]],$D$4:$D$7,$C$4:$C$7,,-1)</f>
        <v>1</v>
      </c>
      <c r="E1315" s="3">
        <v>18.992068977138111</v>
      </c>
      <c r="F1315" s="66">
        <f>_xlfn.XLOOKUP(CleanTable6[[#This Row],[BMI]],$F$4:$F$7,$C$4:$C$7,,-1)</f>
        <v>0</v>
      </c>
      <c r="G1315" t="s">
        <v>6</v>
      </c>
      <c r="H1315" s="2">
        <v>3732.63</v>
      </c>
      <c r="I1315">
        <v>0</v>
      </c>
      <c r="J1315" t="s">
        <v>5</v>
      </c>
      <c r="K1315" s="1"/>
    </row>
    <row r="1316" spans="1:11" x14ac:dyDescent="0.2">
      <c r="A1316">
        <v>11311</v>
      </c>
      <c r="B1316" t="s">
        <v>0</v>
      </c>
      <c r="C1316">
        <v>61</v>
      </c>
      <c r="D1316">
        <f>_xlfn.XLOOKUP(CleanTable6[[#This Row],[Age]],$D$4:$D$7,$C$4:$C$7,,-1)</f>
        <v>3</v>
      </c>
      <c r="E1316" s="3">
        <v>20.904300614639954</v>
      </c>
      <c r="F1316" s="66">
        <f>_xlfn.XLOOKUP(CleanTable6[[#This Row],[BMI]],$F$4:$F$7,$C$4:$C$7,,-1)</f>
        <v>0</v>
      </c>
      <c r="G1316" t="s">
        <v>7</v>
      </c>
      <c r="H1316" s="2">
        <v>12574.050000000001</v>
      </c>
      <c r="I1316">
        <v>0</v>
      </c>
      <c r="J1316" t="s">
        <v>5</v>
      </c>
      <c r="K1316" s="1"/>
    </row>
    <row r="1317" spans="1:11" x14ac:dyDescent="0.2">
      <c r="A1317">
        <v>11312</v>
      </c>
      <c r="B1317" t="s">
        <v>2</v>
      </c>
      <c r="C1317">
        <v>41</v>
      </c>
      <c r="D1317">
        <f>_xlfn.XLOOKUP(CleanTable6[[#This Row],[Age]],$D$4:$D$7,$C$4:$C$7,,-1)</f>
        <v>2</v>
      </c>
      <c r="E1317" s="3">
        <v>27.995994164597629</v>
      </c>
      <c r="F1317" s="66">
        <f>_xlfn.XLOOKUP(CleanTable6[[#This Row],[BMI]],$F$4:$F$7,$C$4:$C$7,,-1)</f>
        <v>1</v>
      </c>
      <c r="G1317" t="s">
        <v>6</v>
      </c>
      <c r="H1317" s="2">
        <v>6571.0300000000007</v>
      </c>
      <c r="I1317">
        <v>0</v>
      </c>
      <c r="J1317" t="s">
        <v>5</v>
      </c>
      <c r="K1317" s="1"/>
    </row>
    <row r="1318" spans="1:11" x14ac:dyDescent="0.2">
      <c r="A1318">
        <v>11313</v>
      </c>
      <c r="B1318" t="s">
        <v>2</v>
      </c>
      <c r="C1318">
        <v>34</v>
      </c>
      <c r="D1318">
        <f>_xlfn.XLOOKUP(CleanTable6[[#This Row],[Age]],$D$4:$D$7,$C$4:$C$7,,-1)</f>
        <v>1</v>
      </c>
      <c r="E1318" s="3">
        <v>33.300844541218126</v>
      </c>
      <c r="F1318" s="66">
        <f>_xlfn.XLOOKUP(CleanTable6[[#This Row],[BMI]],$F$4:$F$7,$C$4:$C$7,,-1)</f>
        <v>2</v>
      </c>
      <c r="G1318" t="s">
        <v>6</v>
      </c>
      <c r="H1318" s="2">
        <v>5989.5300000000007</v>
      </c>
      <c r="I1318">
        <v>2</v>
      </c>
      <c r="J1318" t="s">
        <v>5</v>
      </c>
      <c r="K1318" s="1"/>
    </row>
    <row r="1319" spans="1:11" x14ac:dyDescent="0.2">
      <c r="A1319">
        <v>11314</v>
      </c>
      <c r="B1319" t="s">
        <v>1</v>
      </c>
      <c r="C1319">
        <v>49</v>
      </c>
      <c r="D1319">
        <f>_xlfn.XLOOKUP(CleanTable6[[#This Row],[Age]],$D$4:$D$7,$C$4:$C$7,,-1)</f>
        <v>2</v>
      </c>
      <c r="E1319" s="3">
        <v>38.170818125951563</v>
      </c>
      <c r="F1319" s="66">
        <f>_xlfn.XLOOKUP(CleanTable6[[#This Row],[BMI]],$F$4:$F$7,$C$4:$C$7,,-1)</f>
        <v>3</v>
      </c>
      <c r="G1319" t="s">
        <v>6</v>
      </c>
      <c r="H1319" s="2">
        <v>9800.89</v>
      </c>
      <c r="I1319">
        <v>2</v>
      </c>
      <c r="J1319" t="s">
        <v>5</v>
      </c>
      <c r="K1319" s="1"/>
    </row>
    <row r="1320" spans="1:11" x14ac:dyDescent="0.2">
      <c r="A1320">
        <v>11315</v>
      </c>
      <c r="B1320" t="s">
        <v>3</v>
      </c>
      <c r="C1320">
        <v>55</v>
      </c>
      <c r="D1320">
        <f>_xlfn.XLOOKUP(CleanTable6[[#This Row],[Age]],$D$4:$D$7,$C$4:$C$7,,-1)</f>
        <v>3</v>
      </c>
      <c r="E1320" s="3">
        <v>30.288343113309288</v>
      </c>
      <c r="F1320" s="66">
        <f>_xlfn.XLOOKUP(CleanTable6[[#This Row],[BMI]],$F$4:$F$7,$C$4:$C$7,,-1)</f>
        <v>1</v>
      </c>
      <c r="G1320" t="s">
        <v>6</v>
      </c>
      <c r="H1320" s="2">
        <v>13047.34</v>
      </c>
      <c r="I1320">
        <v>3</v>
      </c>
      <c r="J1320" t="s">
        <v>5</v>
      </c>
      <c r="K1320" s="1"/>
    </row>
    <row r="1321" spans="1:11" x14ac:dyDescent="0.2">
      <c r="A1321">
        <v>11316</v>
      </c>
      <c r="B1321" t="s">
        <v>3</v>
      </c>
      <c r="C1321">
        <v>60</v>
      </c>
      <c r="D1321">
        <f>_xlfn.XLOOKUP(CleanTable6[[#This Row],[Age]],$D$4:$D$7,$C$4:$C$7,,-1)</f>
        <v>3</v>
      </c>
      <c r="E1321" s="3">
        <v>32.749972133962835</v>
      </c>
      <c r="F1321" s="66">
        <f>_xlfn.XLOOKUP(CleanTable6[[#This Row],[BMI]],$F$4:$F$7,$C$4:$C$7,,-1)</f>
        <v>2</v>
      </c>
      <c r="G1321" t="s">
        <v>7</v>
      </c>
      <c r="H1321" s="2">
        <v>12741.17</v>
      </c>
      <c r="I1321">
        <v>0</v>
      </c>
      <c r="J1321" t="s">
        <v>5</v>
      </c>
      <c r="K1321" s="1"/>
    </row>
    <row r="1322" spans="1:11" x14ac:dyDescent="0.2">
      <c r="A1322">
        <v>11317</v>
      </c>
      <c r="B1322" t="s">
        <v>0</v>
      </c>
      <c r="C1322">
        <v>25</v>
      </c>
      <c r="D1322">
        <f>_xlfn.XLOOKUP(CleanTable6[[#This Row],[Age]],$D$4:$D$7,$C$4:$C$7,,-1)</f>
        <v>0</v>
      </c>
      <c r="E1322" s="3">
        <v>24.302885479403557</v>
      </c>
      <c r="F1322" s="66">
        <f>_xlfn.XLOOKUP(CleanTable6[[#This Row],[BMI]],$F$4:$F$7,$C$4:$C$7,,-1)</f>
        <v>0</v>
      </c>
      <c r="G1322" t="s">
        <v>6</v>
      </c>
      <c r="H1322" s="2">
        <v>3208.7900000000004</v>
      </c>
      <c r="I1322">
        <v>1</v>
      </c>
      <c r="J1322" t="s">
        <v>5</v>
      </c>
      <c r="K1322" s="1"/>
    </row>
    <row r="1323" spans="1:11" x14ac:dyDescent="0.2">
      <c r="A1323">
        <v>11318</v>
      </c>
      <c r="B1323" t="s">
        <v>0</v>
      </c>
      <c r="C1323">
        <v>50</v>
      </c>
      <c r="D1323">
        <f>_xlfn.XLOOKUP(CleanTable6[[#This Row],[Age]],$D$4:$D$7,$C$4:$C$7,,-1)</f>
        <v>2</v>
      </c>
      <c r="E1323" s="3">
        <v>31.996069853795099</v>
      </c>
      <c r="F1323" s="66">
        <f>_xlfn.XLOOKUP(CleanTable6[[#This Row],[BMI]],$F$4:$F$7,$C$4:$C$7,,-1)</f>
        <v>2</v>
      </c>
      <c r="G1323" t="s">
        <v>7</v>
      </c>
      <c r="H1323" s="2">
        <v>9630.4</v>
      </c>
      <c r="I1323">
        <v>2</v>
      </c>
      <c r="J1323" t="s">
        <v>5</v>
      </c>
      <c r="K1323" s="1"/>
    </row>
    <row r="1324" spans="1:11" x14ac:dyDescent="0.2">
      <c r="A1324">
        <v>11319</v>
      </c>
      <c r="B1324" t="s">
        <v>3</v>
      </c>
      <c r="C1324">
        <v>61</v>
      </c>
      <c r="D1324">
        <f>_xlfn.XLOOKUP(CleanTable6[[#This Row],[Age]],$D$4:$D$7,$C$4:$C$7,,-1)</f>
        <v>3</v>
      </c>
      <c r="E1324" s="3">
        <v>31.904968443440016</v>
      </c>
      <c r="F1324" s="66">
        <f>_xlfn.XLOOKUP(CleanTable6[[#This Row],[BMI]],$F$4:$F$7,$C$4:$C$7,,-1)</f>
        <v>2</v>
      </c>
      <c r="G1324" t="s">
        <v>6</v>
      </c>
      <c r="H1324" s="2">
        <v>13635.64</v>
      </c>
      <c r="I1324">
        <v>0</v>
      </c>
      <c r="J1324" t="s">
        <v>5</v>
      </c>
      <c r="K1324" s="1"/>
    </row>
    <row r="1325" spans="1:11" x14ac:dyDescent="0.2">
      <c r="A1325">
        <v>11320</v>
      </c>
      <c r="B1325" t="s">
        <v>3</v>
      </c>
      <c r="C1325">
        <v>61</v>
      </c>
      <c r="D1325">
        <f>_xlfn.XLOOKUP(CleanTable6[[#This Row],[Age]],$D$4:$D$7,$C$4:$C$7,,-1)</f>
        <v>3</v>
      </c>
      <c r="E1325" s="3">
        <v>31.371328627095146</v>
      </c>
      <c r="F1325" s="66">
        <f>_xlfn.XLOOKUP(CleanTable6[[#This Row],[BMI]],$F$4:$F$7,$C$4:$C$7,,-1)</f>
        <v>2</v>
      </c>
      <c r="G1325" t="s">
        <v>6</v>
      </c>
      <c r="H1325" s="2">
        <v>48517.57</v>
      </c>
      <c r="I1325">
        <v>1</v>
      </c>
      <c r="J1325" t="s">
        <v>4</v>
      </c>
      <c r="K1325" s="1"/>
    </row>
    <row r="1326" spans="1:11" x14ac:dyDescent="0.2">
      <c r="A1326">
        <v>11321</v>
      </c>
      <c r="B1326" t="s">
        <v>2</v>
      </c>
      <c r="C1326">
        <v>49</v>
      </c>
      <c r="D1326">
        <f>_xlfn.XLOOKUP(CleanTable6[[#This Row],[Age]],$D$4:$D$7,$C$4:$C$7,,-1)</f>
        <v>2</v>
      </c>
      <c r="E1326" s="3">
        <v>26.605954118792166</v>
      </c>
      <c r="F1326" s="66">
        <f>_xlfn.XLOOKUP(CleanTable6[[#This Row],[BMI]],$F$4:$F$7,$C$4:$C$7,,-1)</f>
        <v>1</v>
      </c>
      <c r="G1326" t="s">
        <v>6</v>
      </c>
      <c r="H1326" s="2">
        <v>9567</v>
      </c>
      <c r="I1326">
        <v>1</v>
      </c>
      <c r="J1326" t="s">
        <v>5</v>
      </c>
      <c r="K1326" s="1"/>
    </row>
    <row r="1327" spans="1:11" x14ac:dyDescent="0.2">
      <c r="A1327">
        <v>11322</v>
      </c>
      <c r="B1327" t="s">
        <v>2</v>
      </c>
      <c r="C1327">
        <v>43</v>
      </c>
      <c r="D1327">
        <f>_xlfn.XLOOKUP(CleanTable6[[#This Row],[Age]],$D$4:$D$7,$C$4:$C$7,,-1)</f>
        <v>2</v>
      </c>
      <c r="E1327" s="3">
        <v>35.706626473320192</v>
      </c>
      <c r="F1327" s="66">
        <f>_xlfn.XLOOKUP(CleanTable6[[#This Row],[BMI]],$F$4:$F$7,$C$4:$C$7,,-1)</f>
        <v>3</v>
      </c>
      <c r="G1327" t="s">
        <v>6</v>
      </c>
      <c r="H1327" s="2">
        <v>21774.329999999998</v>
      </c>
      <c r="I1327">
        <v>0</v>
      </c>
      <c r="J1327" t="s">
        <v>4</v>
      </c>
      <c r="K1327" s="1"/>
    </row>
    <row r="1328" spans="1:11" x14ac:dyDescent="0.2">
      <c r="A1328">
        <v>11323</v>
      </c>
      <c r="B1328" t="s">
        <v>3</v>
      </c>
      <c r="C1328">
        <v>29</v>
      </c>
      <c r="D1328">
        <f>_xlfn.XLOOKUP(CleanTable6[[#This Row],[Age]],$D$4:$D$7,$C$4:$C$7,,-1)</f>
        <v>1</v>
      </c>
      <c r="E1328" s="3">
        <v>24.303266484033184</v>
      </c>
      <c r="F1328" s="66">
        <f>_xlfn.XLOOKUP(CleanTable6[[#This Row],[BMI]],$F$4:$F$7,$C$4:$C$7,,-1)</f>
        <v>0</v>
      </c>
      <c r="G1328" t="s">
        <v>7</v>
      </c>
      <c r="H1328" s="2">
        <v>5209.58</v>
      </c>
      <c r="I1328">
        <v>3</v>
      </c>
      <c r="J1328" t="s">
        <v>5</v>
      </c>
      <c r="K1328" s="1"/>
    </row>
    <row r="1329" spans="1:11" x14ac:dyDescent="0.2">
      <c r="A1329">
        <v>11324</v>
      </c>
      <c r="B1329" t="s">
        <v>3</v>
      </c>
      <c r="C1329">
        <v>38</v>
      </c>
      <c r="D1329">
        <f>_xlfn.XLOOKUP(CleanTable6[[#This Row],[Age]],$D$4:$D$7,$C$4:$C$7,,-1)</f>
        <v>1</v>
      </c>
      <c r="E1329" s="3">
        <v>17.276644495996521</v>
      </c>
      <c r="F1329" s="66">
        <f>_xlfn.XLOOKUP(CleanTable6[[#This Row],[BMI]],$F$4:$F$7,$C$4:$C$7,,-1)</f>
        <v>0</v>
      </c>
      <c r="G1329" t="s">
        <v>7</v>
      </c>
      <c r="H1329" s="2">
        <v>6640.55</v>
      </c>
      <c r="I1329">
        <v>2</v>
      </c>
      <c r="J1329" t="s">
        <v>5</v>
      </c>
      <c r="K1329" s="1"/>
    </row>
    <row r="1330" spans="1:11" x14ac:dyDescent="0.2">
      <c r="A1330">
        <v>11325</v>
      </c>
      <c r="B1330" t="s">
        <v>3</v>
      </c>
      <c r="C1330">
        <v>34</v>
      </c>
      <c r="D1330">
        <f>_xlfn.XLOOKUP(CleanTable6[[#This Row],[Age]],$D$4:$D$7,$C$4:$C$7,,-1)</f>
        <v>1</v>
      </c>
      <c r="E1330" s="3">
        <v>27.3698028149491</v>
      </c>
      <c r="F1330" s="66">
        <f>_xlfn.XLOOKUP(CleanTable6[[#This Row],[BMI]],$F$4:$F$7,$C$4:$C$7,,-1)</f>
        <v>1</v>
      </c>
      <c r="G1330" t="s">
        <v>6</v>
      </c>
      <c r="H1330" s="2">
        <v>4992.38</v>
      </c>
      <c r="I1330">
        <v>0</v>
      </c>
      <c r="J1330" t="s">
        <v>5</v>
      </c>
      <c r="K1330" s="1"/>
    </row>
    <row r="1331" spans="1:11" x14ac:dyDescent="0.2">
      <c r="A1331">
        <v>11326</v>
      </c>
      <c r="B1331" t="s">
        <v>2</v>
      </c>
      <c r="C1331">
        <v>46</v>
      </c>
      <c r="D1331">
        <f>_xlfn.XLOOKUP(CleanTable6[[#This Row],[Age]],$D$4:$D$7,$C$4:$C$7,,-1)</f>
        <v>2</v>
      </c>
      <c r="E1331" s="3">
        <v>34.580490775650851</v>
      </c>
      <c r="F1331" s="66">
        <f>_xlfn.XLOOKUP(CleanTable6[[#This Row],[BMI]],$F$4:$F$7,$C$4:$C$7,,-1)</f>
        <v>2</v>
      </c>
      <c r="G1331" t="s">
        <v>7</v>
      </c>
      <c r="H1331" s="2">
        <v>8733.23</v>
      </c>
      <c r="I1331">
        <v>2</v>
      </c>
      <c r="J1331" t="s">
        <v>5</v>
      </c>
      <c r="K1331" s="1"/>
    </row>
    <row r="1332" spans="1:11" x14ac:dyDescent="0.2">
      <c r="A1332">
        <v>11327</v>
      </c>
      <c r="B1332" t="s">
        <v>1</v>
      </c>
      <c r="C1332">
        <v>43</v>
      </c>
      <c r="D1332">
        <f>_xlfn.XLOOKUP(CleanTable6[[#This Row],[Age]],$D$4:$D$7,$C$4:$C$7,,-1)</f>
        <v>2</v>
      </c>
      <c r="E1332" s="3">
        <v>28.487661121593323</v>
      </c>
      <c r="F1332" s="66">
        <f>_xlfn.XLOOKUP(CleanTable6[[#This Row],[BMI]],$F$4:$F$7,$C$4:$C$7,,-1)</f>
        <v>1</v>
      </c>
      <c r="G1332" t="s">
        <v>6</v>
      </c>
      <c r="H1332" s="2">
        <v>40941.29</v>
      </c>
      <c r="I1332">
        <v>3</v>
      </c>
      <c r="J1332" t="s">
        <v>4</v>
      </c>
      <c r="K1332" s="1"/>
    </row>
    <row r="1333" spans="1:11" x14ac:dyDescent="0.2">
      <c r="A1333">
        <v>11328</v>
      </c>
      <c r="B1333" t="s">
        <v>0</v>
      </c>
      <c r="C1333">
        <v>57</v>
      </c>
      <c r="D1333">
        <f>_xlfn.XLOOKUP(CleanTable6[[#This Row],[Age]],$D$4:$D$7,$C$4:$C$7,,-1)</f>
        <v>3</v>
      </c>
      <c r="E1333" s="3">
        <v>33.796177075421404</v>
      </c>
      <c r="F1333" s="66">
        <f>_xlfn.XLOOKUP(CleanTable6[[#This Row],[BMI]],$F$4:$F$7,$C$4:$C$7,,-1)</f>
        <v>2</v>
      </c>
      <c r="G1333" t="s">
        <v>6</v>
      </c>
      <c r="H1333" s="2">
        <v>11455.28</v>
      </c>
      <c r="I1333">
        <v>0</v>
      </c>
      <c r="J1333" t="s">
        <v>5</v>
      </c>
      <c r="K1333" s="1"/>
    </row>
    <row r="1334" spans="1:11" x14ac:dyDescent="0.2">
      <c r="A1334">
        <v>11329</v>
      </c>
      <c r="B1334" t="s">
        <v>2</v>
      </c>
      <c r="C1334">
        <v>31</v>
      </c>
      <c r="D1334">
        <f>_xlfn.XLOOKUP(CleanTable6[[#This Row],[Age]],$D$4:$D$7,$C$4:$C$7,,-1)</f>
        <v>1</v>
      </c>
      <c r="E1334" s="3">
        <v>27.699549256483465</v>
      </c>
      <c r="F1334" s="66">
        <f>_xlfn.XLOOKUP(CleanTable6[[#This Row],[BMI]],$F$4:$F$7,$C$4:$C$7,,-1)</f>
        <v>1</v>
      </c>
      <c r="G1334" t="s">
        <v>6</v>
      </c>
      <c r="H1334" s="2">
        <v>5327.41</v>
      </c>
      <c r="I1334">
        <v>2</v>
      </c>
      <c r="J1334" t="s">
        <v>5</v>
      </c>
      <c r="K1334" s="1"/>
    </row>
    <row r="1335" spans="1:11" x14ac:dyDescent="0.2">
      <c r="A1335">
        <v>11330</v>
      </c>
      <c r="B1335" t="s">
        <v>3</v>
      </c>
      <c r="C1335">
        <v>33</v>
      </c>
      <c r="D1335">
        <f>_xlfn.XLOOKUP(CleanTable6[[#This Row],[Age]],$D$4:$D$7,$C$4:$C$7,,-1)</f>
        <v>1</v>
      </c>
      <c r="E1335" s="3">
        <v>27.191077543572153</v>
      </c>
      <c r="F1335" s="66">
        <f>_xlfn.XLOOKUP(CleanTable6[[#This Row],[BMI]],$F$4:$F$7,$C$4:$C$7,,-1)</f>
        <v>1</v>
      </c>
      <c r="G1335" t="s">
        <v>7</v>
      </c>
      <c r="H1335" s="2">
        <v>17904.53</v>
      </c>
      <c r="I1335">
        <v>0</v>
      </c>
      <c r="J1335" t="s">
        <v>4</v>
      </c>
      <c r="K1335" s="1"/>
    </row>
    <row r="1336" spans="1:11" x14ac:dyDescent="0.2">
      <c r="A1336">
        <v>11331</v>
      </c>
      <c r="B1336" t="s">
        <v>3</v>
      </c>
      <c r="C1336">
        <v>31</v>
      </c>
      <c r="D1336">
        <f>_xlfn.XLOOKUP(CleanTable6[[#This Row],[Age]],$D$4:$D$7,$C$4:$C$7,,-1)</f>
        <v>1</v>
      </c>
      <c r="E1336" s="3">
        <v>32.374014597885832</v>
      </c>
      <c r="F1336" s="66">
        <f>_xlfn.XLOOKUP(CleanTable6[[#This Row],[BMI]],$F$4:$F$7,$C$4:$C$7,,-1)</f>
        <v>2</v>
      </c>
      <c r="G1336" t="s">
        <v>7</v>
      </c>
      <c r="H1336" s="2">
        <v>4441.22</v>
      </c>
      <c r="I1336">
        <v>1</v>
      </c>
      <c r="J1336" t="s">
        <v>5</v>
      </c>
      <c r="K1336" s="1"/>
    </row>
    <row r="1337" spans="1:11" x14ac:dyDescent="0.2">
      <c r="A1337">
        <v>11332</v>
      </c>
      <c r="B1337" t="s">
        <v>1</v>
      </c>
      <c r="C1337">
        <v>30</v>
      </c>
      <c r="D1337">
        <f>_xlfn.XLOOKUP(CleanTable6[[#This Row],[Age]],$D$4:$D$7,$C$4:$C$7,,-1)</f>
        <v>1</v>
      </c>
      <c r="E1337" s="3">
        <v>30.294300099961553</v>
      </c>
      <c r="F1337" s="66">
        <f>_xlfn.XLOOKUP(CleanTable6[[#This Row],[BMI]],$F$4:$F$7,$C$4:$C$7,,-1)</f>
        <v>1</v>
      </c>
      <c r="G1337" t="s">
        <v>7</v>
      </c>
      <c r="H1337" s="2">
        <v>18963.179999999997</v>
      </c>
      <c r="I1337">
        <v>1</v>
      </c>
      <c r="J1337" t="s">
        <v>5</v>
      </c>
      <c r="K1337" s="1"/>
    </row>
    <row r="1338" spans="1:11" x14ac:dyDescent="0.2">
      <c r="A1338">
        <v>11333</v>
      </c>
      <c r="B1338" t="s">
        <v>3</v>
      </c>
      <c r="C1338">
        <v>44</v>
      </c>
      <c r="D1338">
        <f>_xlfn.XLOOKUP(CleanTable6[[#This Row],[Age]],$D$4:$D$7,$C$4:$C$7,,-1)</f>
        <v>2</v>
      </c>
      <c r="E1338" s="3">
        <v>23.170271872295732</v>
      </c>
      <c r="F1338" s="66">
        <f>_xlfn.XLOOKUP(CleanTable6[[#This Row],[BMI]],$F$4:$F$7,$C$4:$C$7,,-1)</f>
        <v>0</v>
      </c>
      <c r="G1338" t="s">
        <v>7</v>
      </c>
      <c r="H1338" s="2">
        <v>8891.14</v>
      </c>
      <c r="I1338">
        <v>3</v>
      </c>
      <c r="J1338" t="s">
        <v>5</v>
      </c>
      <c r="K1338" s="1"/>
    </row>
    <row r="1339" spans="1:11" x14ac:dyDescent="0.2">
      <c r="A1339">
        <v>11334</v>
      </c>
      <c r="B1339" t="s">
        <v>2</v>
      </c>
      <c r="C1339">
        <v>19</v>
      </c>
      <c r="D1339">
        <f>_xlfn.XLOOKUP(CleanTable6[[#This Row],[Age]],$D$4:$D$7,$C$4:$C$7,,-1)</f>
        <v>0</v>
      </c>
      <c r="E1339" s="3">
        <v>24.779615592588332</v>
      </c>
      <c r="F1339" s="66">
        <f>_xlfn.XLOOKUP(CleanTable6[[#This Row],[BMI]],$F$4:$F$7,$C$4:$C$7,,-1)</f>
        <v>0</v>
      </c>
      <c r="G1339" t="s">
        <v>7</v>
      </c>
      <c r="H1339" s="2">
        <v>36219.410000000003</v>
      </c>
      <c r="I1339">
        <v>0</v>
      </c>
      <c r="J1339" t="s">
        <v>4</v>
      </c>
      <c r="K1339" s="1"/>
    </row>
    <row r="1340" spans="1:11" x14ac:dyDescent="0.2">
      <c r="A1340">
        <v>11335</v>
      </c>
      <c r="B1340" t="s">
        <v>3</v>
      </c>
      <c r="C1340">
        <v>26</v>
      </c>
      <c r="D1340">
        <f>_xlfn.XLOOKUP(CleanTable6[[#This Row],[Age]],$D$4:$D$7,$C$4:$C$7,,-1)</f>
        <v>0</v>
      </c>
      <c r="E1340" s="3">
        <v>33.124597264399732</v>
      </c>
      <c r="F1340" s="66">
        <f>_xlfn.XLOOKUP(CleanTable6[[#This Row],[BMI]],$F$4:$F$7,$C$4:$C$7,,-1)</f>
        <v>2</v>
      </c>
      <c r="G1340" t="s">
        <v>7</v>
      </c>
      <c r="H1340" s="2">
        <v>4661.29</v>
      </c>
      <c r="I1340">
        <v>3</v>
      </c>
      <c r="J1340" t="s">
        <v>5</v>
      </c>
      <c r="K1340" s="1"/>
    </row>
    <row r="1341" spans="1:11" x14ac:dyDescent="0.2">
      <c r="A1341">
        <v>11336</v>
      </c>
      <c r="B1341" t="s">
        <v>0</v>
      </c>
      <c r="C1341">
        <v>53</v>
      </c>
      <c r="D1341">
        <f>_xlfn.XLOOKUP(CleanTable6[[#This Row],[Age]],$D$4:$D$7,$C$4:$C$7,,-1)</f>
        <v>3</v>
      </c>
      <c r="E1341" s="3">
        <v>33.631716567191702</v>
      </c>
      <c r="F1341" s="66">
        <f>_xlfn.XLOOKUP(CleanTable6[[#This Row],[BMI]],$F$4:$F$7,$C$4:$C$7,,-1)</f>
        <v>2</v>
      </c>
      <c r="G1341" t="s">
        <v>7</v>
      </c>
      <c r="H1341" s="2">
        <v>11253.43</v>
      </c>
      <c r="I1341">
        <v>3</v>
      </c>
      <c r="J1341" t="s">
        <v>5</v>
      </c>
      <c r="K1341" s="1"/>
    </row>
    <row r="1342" spans="1:11" x14ac:dyDescent="0.2">
      <c r="A1342">
        <v>11337</v>
      </c>
      <c r="B1342" t="s">
        <v>0</v>
      </c>
      <c r="C1342">
        <v>32</v>
      </c>
      <c r="D1342">
        <f>_xlfn.XLOOKUP(CleanTable6[[#This Row],[Age]],$D$4:$D$7,$C$4:$C$7,,-1)</f>
        <v>1</v>
      </c>
      <c r="E1342" s="3">
        <v>30.036845747292919</v>
      </c>
      <c r="F1342" s="66">
        <f>_xlfn.XLOOKUP(CleanTable6[[#This Row],[BMI]],$F$4:$F$7,$C$4:$C$7,,-1)</f>
        <v>1</v>
      </c>
      <c r="G1342" t="s">
        <v>7</v>
      </c>
      <c r="H1342" s="2">
        <v>4076.5</v>
      </c>
      <c r="I1342">
        <v>1</v>
      </c>
      <c r="J1342" t="s">
        <v>5</v>
      </c>
      <c r="K1342" s="1"/>
    </row>
    <row r="1343" spans="1:11" x14ac:dyDescent="0.2">
      <c r="A1343">
        <v>11338</v>
      </c>
      <c r="B1343" t="s">
        <v>2</v>
      </c>
      <c r="C1343">
        <v>59</v>
      </c>
      <c r="D1343">
        <f>_xlfn.XLOOKUP(CleanTable6[[#This Row],[Age]],$D$4:$D$7,$C$4:$C$7,,-1)</f>
        <v>3</v>
      </c>
      <c r="E1343" s="3">
        <v>33.329358126230083</v>
      </c>
      <c r="F1343" s="66">
        <f>_xlfn.XLOOKUP(CleanTable6[[#This Row],[BMI]],$F$4:$F$7,$C$4:$C$7,,-1)</f>
        <v>2</v>
      </c>
      <c r="G1343" t="s">
        <v>6</v>
      </c>
      <c r="H1343" s="2">
        <v>14382.710000000001</v>
      </c>
      <c r="I1343">
        <v>3</v>
      </c>
      <c r="J1343" t="s">
        <v>5</v>
      </c>
      <c r="K1343" s="1"/>
    </row>
    <row r="1344" spans="1:11" x14ac:dyDescent="0.2">
      <c r="A1344">
        <v>11339</v>
      </c>
      <c r="B1344" t="s">
        <v>0</v>
      </c>
      <c r="C1344">
        <v>26</v>
      </c>
      <c r="D1344">
        <f>_xlfn.XLOOKUP(CleanTable6[[#This Row],[Age]],$D$4:$D$7,$C$4:$C$7,,-1)</f>
        <v>0</v>
      </c>
      <c r="E1344" s="3">
        <v>34.314418715218643</v>
      </c>
      <c r="F1344" s="66">
        <f>_xlfn.XLOOKUP(CleanTable6[[#This Row],[BMI]],$F$4:$F$7,$C$4:$C$7,,-1)</f>
        <v>2</v>
      </c>
      <c r="G1344" t="s">
        <v>6</v>
      </c>
      <c r="H1344" s="2">
        <v>3987.9300000000003</v>
      </c>
      <c r="I1344">
        <v>2</v>
      </c>
      <c r="J1344" t="s">
        <v>5</v>
      </c>
      <c r="K1344" s="1"/>
    </row>
    <row r="1345" spans="1:11" x14ac:dyDescent="0.2">
      <c r="A1345">
        <v>11340</v>
      </c>
      <c r="B1345" t="s">
        <v>1</v>
      </c>
      <c r="C1345">
        <v>29</v>
      </c>
      <c r="D1345">
        <f>_xlfn.XLOOKUP(CleanTable6[[#This Row],[Age]],$D$4:$D$7,$C$4:$C$7,,-1)</f>
        <v>1</v>
      </c>
      <c r="E1345" s="3">
        <v>25.447888068717166</v>
      </c>
      <c r="F1345" s="66">
        <f>_xlfn.XLOOKUP(CleanTable6[[#This Row],[BMI]],$F$4:$F$7,$C$4:$C$7,,-1)</f>
        <v>0</v>
      </c>
      <c r="G1345" t="s">
        <v>6</v>
      </c>
      <c r="H1345" s="2">
        <v>3366.67</v>
      </c>
      <c r="I1345">
        <v>0</v>
      </c>
      <c r="J1345" t="s">
        <v>5</v>
      </c>
      <c r="K1345" s="1"/>
    </row>
    <row r="1346" spans="1:11" x14ac:dyDescent="0.2">
      <c r="A1346">
        <v>11341</v>
      </c>
      <c r="B1346" t="s">
        <v>1</v>
      </c>
      <c r="C1346">
        <v>46</v>
      </c>
      <c r="D1346">
        <f>_xlfn.XLOOKUP(CleanTable6[[#This Row],[Age]],$D$4:$D$7,$C$4:$C$7,,-1)</f>
        <v>2</v>
      </c>
      <c r="E1346" s="3">
        <v>37.035285711566942</v>
      </c>
      <c r="F1346" s="66">
        <f>_xlfn.XLOOKUP(CleanTable6[[#This Row],[BMI]],$F$4:$F$7,$C$4:$C$7,,-1)</f>
        <v>3</v>
      </c>
      <c r="G1346" t="s">
        <v>6</v>
      </c>
      <c r="H1346" s="2">
        <v>8232.64</v>
      </c>
      <c r="I1346">
        <v>1</v>
      </c>
      <c r="J1346" t="s">
        <v>5</v>
      </c>
      <c r="K1346" s="1"/>
    </row>
    <row r="1347" spans="1:11" x14ac:dyDescent="0.2">
      <c r="A1347">
        <v>11342</v>
      </c>
      <c r="B1347" t="s">
        <v>1</v>
      </c>
      <c r="C1347">
        <v>27</v>
      </c>
      <c r="D1347">
        <f>_xlfn.XLOOKUP(CleanTable6[[#This Row],[Age]],$D$4:$D$7,$C$4:$C$7,,-1)</f>
        <v>1</v>
      </c>
      <c r="E1347" s="3">
        <v>28.024082170758934</v>
      </c>
      <c r="F1347" s="66">
        <f>_xlfn.XLOOKUP(CleanTable6[[#This Row],[BMI]],$F$4:$F$7,$C$4:$C$7,,-1)</f>
        <v>1</v>
      </c>
      <c r="G1347" t="s">
        <v>7</v>
      </c>
      <c r="H1347" s="2">
        <v>34806.47</v>
      </c>
      <c r="I1347">
        <v>1</v>
      </c>
      <c r="J1347" t="s">
        <v>4</v>
      </c>
      <c r="K1347" s="1"/>
    </row>
  </sheetData>
  <phoneticPr fontId="27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BC4A9-8130-0B4B-BEB5-CDC7F5D8A6F0}">
  <dimension ref="B2:H29"/>
  <sheetViews>
    <sheetView showGridLines="0" workbookViewId="0">
      <selection activeCell="F4" sqref="F4"/>
    </sheetView>
  </sheetViews>
  <sheetFormatPr baseColWidth="10" defaultRowHeight="15" x14ac:dyDescent="0.2"/>
  <cols>
    <col min="2" max="4" width="13.83203125" customWidth="1"/>
    <col min="5" max="5" width="17" customWidth="1"/>
    <col min="6" max="7" width="13.83203125" customWidth="1"/>
  </cols>
  <sheetData>
    <row r="2" spans="2:8" x14ac:dyDescent="0.2">
      <c r="B2" s="80" t="s">
        <v>92</v>
      </c>
      <c r="F2" s="71" t="s">
        <v>106</v>
      </c>
    </row>
    <row r="3" spans="2:8" x14ac:dyDescent="0.2">
      <c r="F3" s="70"/>
    </row>
    <row r="4" spans="2:8" x14ac:dyDescent="0.2">
      <c r="B4" s="81" t="s">
        <v>16</v>
      </c>
      <c r="C4" s="81" t="s">
        <v>8</v>
      </c>
      <c r="D4" s="72" t="s">
        <v>13</v>
      </c>
      <c r="E4" s="81" t="s">
        <v>14</v>
      </c>
      <c r="F4" s="69" t="s">
        <v>107</v>
      </c>
      <c r="H4" s="4"/>
    </row>
    <row r="5" spans="2:8" x14ac:dyDescent="0.2">
      <c r="B5" s="82" t="str" cm="1">
        <f t="array" ref="B5:B8">_xlfn._xlws.SORT(_xlfn.UNIQUE(CleanTable[Region]))</f>
        <v>northeast</v>
      </c>
      <c r="C5" s="82" t="str" cm="1">
        <f t="array" ref="C5:C6">_xlfn._xlws.SORT(_xlfn.UNIQUE(CleanTable[Gender]))</f>
        <v>Female</v>
      </c>
      <c r="D5" s="73" cm="1">
        <f t="array" ref="D5:D10">_xlfn._xlws.SORT(_xlfn.UNIQUE(CleanTable['# of Children]))</f>
        <v>0</v>
      </c>
      <c r="E5" s="82" t="str" cm="1">
        <f t="array" ref="E5:E6">_xlfn._xlws.SORT(_xlfn.UNIQUE(CleanTable[Smoker]))</f>
        <v>No</v>
      </c>
      <c r="F5" s="70" t="s">
        <v>4</v>
      </c>
    </row>
    <row r="6" spans="2:8" x14ac:dyDescent="0.2">
      <c r="B6" s="82" t="str">
        <v>northwest</v>
      </c>
      <c r="C6" s="82" t="str">
        <v>Male</v>
      </c>
      <c r="D6" s="73">
        <v>1</v>
      </c>
      <c r="E6" s="82" t="str">
        <v>Yes</v>
      </c>
      <c r="F6" s="70" t="s">
        <v>5</v>
      </c>
    </row>
    <row r="7" spans="2:8" x14ac:dyDescent="0.2">
      <c r="B7" s="82" t="str">
        <v>southeast</v>
      </c>
      <c r="C7" s="82"/>
      <c r="D7" s="73">
        <v>2</v>
      </c>
    </row>
    <row r="8" spans="2:8" x14ac:dyDescent="0.2">
      <c r="B8" s="82" t="str">
        <v>southwest</v>
      </c>
      <c r="C8" s="82"/>
      <c r="D8" s="73">
        <v>3</v>
      </c>
    </row>
    <row r="9" spans="2:8" x14ac:dyDescent="0.2">
      <c r="D9" s="73">
        <v>4</v>
      </c>
    </row>
    <row r="10" spans="2:8" x14ac:dyDescent="0.2">
      <c r="D10" s="73">
        <v>5</v>
      </c>
    </row>
    <row r="12" spans="2:8" x14ac:dyDescent="0.2">
      <c r="D12" s="74" t="s">
        <v>93</v>
      </c>
    </row>
    <row r="14" spans="2:8" x14ac:dyDescent="0.2">
      <c r="D14" s="4" t="s">
        <v>13</v>
      </c>
      <c r="E14" s="4" t="s">
        <v>85</v>
      </c>
    </row>
    <row r="15" spans="2:8" x14ac:dyDescent="0.2">
      <c r="D15" cm="1">
        <f t="array" ref="D15:D20">_xlfn._xlws.SORT(_xlfn.UNIQUE(CleanTable['# of Children]))</f>
        <v>0</v>
      </c>
      <c r="E15" cm="1">
        <f t="array" ref="E15:E20">COUNTIF(CleanTable['# of Children],_xlfn.ANCHORARRAY(D15))</f>
        <v>574</v>
      </c>
    </row>
    <row r="16" spans="2:8" x14ac:dyDescent="0.2">
      <c r="D16">
        <v>1</v>
      </c>
      <c r="E16">
        <v>324</v>
      </c>
    </row>
    <row r="17" spans="4:7" x14ac:dyDescent="0.2">
      <c r="D17">
        <v>2</v>
      </c>
      <c r="E17">
        <v>240</v>
      </c>
    </row>
    <row r="18" spans="4:7" x14ac:dyDescent="0.2">
      <c r="D18">
        <v>3</v>
      </c>
      <c r="E18">
        <v>157</v>
      </c>
    </row>
    <row r="19" spans="4:7" x14ac:dyDescent="0.2">
      <c r="D19">
        <v>4</v>
      </c>
      <c r="E19" s="75">
        <v>25</v>
      </c>
      <c r="F19" s="76" t="s">
        <v>94</v>
      </c>
    </row>
    <row r="20" spans="4:7" x14ac:dyDescent="0.2">
      <c r="D20">
        <v>5</v>
      </c>
      <c r="E20" s="75">
        <v>18</v>
      </c>
      <c r="F20" s="76" t="s">
        <v>96</v>
      </c>
    </row>
    <row r="22" spans="4:7" x14ac:dyDescent="0.2">
      <c r="D22" s="67" t="s">
        <v>86</v>
      </c>
      <c r="E22" s="4" t="s">
        <v>87</v>
      </c>
    </row>
    <row r="23" spans="4:7" x14ac:dyDescent="0.2">
      <c r="D23">
        <v>0</v>
      </c>
      <c r="E23" s="68" t="s">
        <v>88</v>
      </c>
      <c r="F23" cm="1">
        <f t="array" ref="F23">_xlfn.XLOOKUP($D23,_xlfn.ANCHORARRAY($D$15),_xlfn.ANCHORARRAY($E$15),)</f>
        <v>574</v>
      </c>
      <c r="G23" s="68">
        <f>F23</f>
        <v>574</v>
      </c>
    </row>
    <row r="24" spans="4:7" x14ac:dyDescent="0.2">
      <c r="D24">
        <v>1</v>
      </c>
      <c r="E24" s="68" t="s">
        <v>89</v>
      </c>
      <c r="F24" cm="1">
        <f t="array" ref="F24">_xlfn.XLOOKUP($D24,_xlfn.ANCHORARRAY($D$15),_xlfn.ANCHORARRAY($E$15),)</f>
        <v>324</v>
      </c>
      <c r="G24" s="68">
        <f>F24</f>
        <v>324</v>
      </c>
    </row>
    <row r="25" spans="4:7" x14ac:dyDescent="0.2">
      <c r="D25">
        <v>2</v>
      </c>
      <c r="E25" s="68" t="s">
        <v>90</v>
      </c>
      <c r="F25" cm="1">
        <f t="array" ref="F25">_xlfn.XLOOKUP($D25,_xlfn.ANCHORARRAY($D$15),_xlfn.ANCHORARRAY($E$15),)</f>
        <v>240</v>
      </c>
      <c r="G25" s="68">
        <f>F25</f>
        <v>240</v>
      </c>
    </row>
    <row r="26" spans="4:7" x14ac:dyDescent="0.2">
      <c r="D26">
        <v>3</v>
      </c>
      <c r="E26" s="68" t="s">
        <v>91</v>
      </c>
      <c r="F26" cm="1">
        <f t="array" ref="F26">_xlfn.XLOOKUP($D26,_xlfn.ANCHORARRAY($D$15),_xlfn.ANCHORARRAY($E$15),)</f>
        <v>157</v>
      </c>
      <c r="G26" s="68">
        <f>SUM(F26:F28)</f>
        <v>200</v>
      </c>
    </row>
    <row r="27" spans="4:7" x14ac:dyDescent="0.2">
      <c r="D27">
        <v>4</v>
      </c>
      <c r="E27" t="s">
        <v>91</v>
      </c>
      <c r="F27" cm="1">
        <f t="array" ref="F27">_xlfn.XLOOKUP($D27,_xlfn.ANCHORARRAY($D$15),_xlfn.ANCHORARRAY($E$15),)</f>
        <v>25</v>
      </c>
    </row>
    <row r="28" spans="4:7" x14ac:dyDescent="0.2">
      <c r="D28">
        <v>5</v>
      </c>
      <c r="E28" t="s">
        <v>91</v>
      </c>
      <c r="F28" cm="1">
        <f t="array" ref="F28">_xlfn.XLOOKUP($D28,_xlfn.ANCHORARRAY($D$15),_xlfn.ANCHORARRAY($E$15),)</f>
        <v>18</v>
      </c>
    </row>
    <row r="29" spans="4:7" x14ac:dyDescent="0.2">
      <c r="G29" s="77" t="s">
        <v>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3CF15-7A5F-3545-9E17-CB977EFF48E9}">
  <dimension ref="A1:M1339"/>
  <sheetViews>
    <sheetView workbookViewId="0">
      <selection activeCell="I2" sqref="I2"/>
    </sheetView>
  </sheetViews>
  <sheetFormatPr baseColWidth="10" defaultColWidth="8.83203125" defaultRowHeight="15" x14ac:dyDescent="0.2"/>
  <cols>
    <col min="1" max="1" width="6" bestFit="1" customWidth="1"/>
    <col min="2" max="2" width="10.33203125" bestFit="1" customWidth="1"/>
    <col min="3" max="4" width="6.5" customWidth="1"/>
    <col min="5" max="6" width="12.6640625" customWidth="1"/>
    <col min="7" max="7" width="9.33203125" customWidth="1"/>
    <col min="8" max="8" width="31.6640625" bestFit="1" customWidth="1"/>
    <col min="9" max="9" width="31.6640625" customWidth="1"/>
    <col min="10" max="11" width="13.1640625" customWidth="1"/>
    <col min="12" max="12" width="9.33203125" customWidth="1"/>
    <col min="14" max="14" width="11.5" bestFit="1" customWidth="1"/>
  </cols>
  <sheetData>
    <row r="1" spans="1:13" x14ac:dyDescent="0.2">
      <c r="A1" s="4" t="s">
        <v>9</v>
      </c>
      <c r="B1" s="4" t="s">
        <v>16</v>
      </c>
      <c r="C1" s="4" t="s">
        <v>15</v>
      </c>
      <c r="D1" s="4" t="s">
        <v>83</v>
      </c>
      <c r="E1" s="4" t="s">
        <v>55</v>
      </c>
      <c r="F1" s="4" t="s">
        <v>84</v>
      </c>
      <c r="G1" s="4" t="s">
        <v>8</v>
      </c>
      <c r="H1" s="4" t="s">
        <v>12</v>
      </c>
      <c r="I1" s="4" t="s">
        <v>131</v>
      </c>
      <c r="J1" s="4" t="s">
        <v>13</v>
      </c>
      <c r="K1" s="4" t="s">
        <v>97</v>
      </c>
      <c r="L1" s="4" t="s">
        <v>14</v>
      </c>
    </row>
    <row r="2" spans="1:13" x14ac:dyDescent="0.2">
      <c r="A2">
        <v>10002</v>
      </c>
      <c r="B2" t="s">
        <v>3</v>
      </c>
      <c r="C2">
        <v>24</v>
      </c>
      <c r="D2">
        <v>0</v>
      </c>
      <c r="E2" s="3">
        <v>30.096316598857143</v>
      </c>
      <c r="F2" s="65">
        <v>1</v>
      </c>
      <c r="G2" t="s">
        <v>7</v>
      </c>
      <c r="H2" s="2">
        <v>17128.429999999997</v>
      </c>
      <c r="I2" s="2" t="str">
        <f>IF(CleanTable67[[#This Row],[Annual Expenditure in HealthCare]]&gt;25000,"Yes","No")</f>
        <v>No</v>
      </c>
      <c r="J2">
        <v>4</v>
      </c>
      <c r="K2" t="str">
        <f>_xlfn.XLOOKUP(CleanTable67[[#This Row],['# of Children]],'Reduce Categories'!$D$23:$D$28,'Reduce Categories'!$E$23:$E$28)</f>
        <v>3 or more children</v>
      </c>
      <c r="L2" t="s">
        <v>5</v>
      </c>
      <c r="M2" s="1"/>
    </row>
    <row r="3" spans="1:13" x14ac:dyDescent="0.2">
      <c r="A3">
        <v>10003</v>
      </c>
      <c r="B3" t="s">
        <v>2</v>
      </c>
      <c r="C3">
        <v>42</v>
      </c>
      <c r="D3">
        <v>2</v>
      </c>
      <c r="E3" s="3">
        <v>32.209590718576301</v>
      </c>
      <c r="F3" s="66">
        <v>2</v>
      </c>
      <c r="G3" t="s">
        <v>7</v>
      </c>
      <c r="H3" s="2">
        <v>6940.91</v>
      </c>
      <c r="I3" s="2" t="str">
        <f>IF(CleanTable67[[#This Row],[Annual Expenditure in HealthCare]]&gt;25000,"Yes","No")</f>
        <v>No</v>
      </c>
      <c r="J3">
        <v>1</v>
      </c>
      <c r="K3" t="str">
        <f>_xlfn.XLOOKUP(CleanTable67[[#This Row],['# of Children]],'Reduce Categories'!$D$23:$D$28,'Reduce Categories'!$E$23:$E$28)</f>
        <v>1 children</v>
      </c>
      <c r="L3" t="s">
        <v>5</v>
      </c>
      <c r="M3" s="1"/>
    </row>
    <row r="4" spans="1:13" x14ac:dyDescent="0.2">
      <c r="A4">
        <v>10004</v>
      </c>
      <c r="B4" t="s">
        <v>2</v>
      </c>
      <c r="C4">
        <v>28</v>
      </c>
      <c r="D4">
        <v>1</v>
      </c>
      <c r="E4" s="3">
        <v>31.348412660633624</v>
      </c>
      <c r="F4" s="66">
        <v>2</v>
      </c>
      <c r="G4" t="s">
        <v>6</v>
      </c>
      <c r="H4" s="2">
        <v>4133.6500000000005</v>
      </c>
      <c r="I4" s="2" t="str">
        <f>IF(CleanTable67[[#This Row],[Annual Expenditure in HealthCare]]&gt;25000,"Yes","No")</f>
        <v>No</v>
      </c>
      <c r="J4">
        <v>1</v>
      </c>
      <c r="K4" t="str">
        <f>_xlfn.XLOOKUP(CleanTable67[[#This Row],['# of Children]],'Reduce Categories'!$D$23:$D$28,'Reduce Categories'!$E$23:$E$28)</f>
        <v>1 children</v>
      </c>
      <c r="L4" t="s">
        <v>5</v>
      </c>
      <c r="M4" s="1"/>
    </row>
    <row r="5" spans="1:13" x14ac:dyDescent="0.2">
      <c r="A5">
        <v>10005</v>
      </c>
      <c r="B5" t="s">
        <v>3</v>
      </c>
      <c r="C5">
        <v>28</v>
      </c>
      <c r="D5">
        <v>1</v>
      </c>
      <c r="E5" s="3">
        <v>28.782700150403297</v>
      </c>
      <c r="F5" s="66">
        <v>1</v>
      </c>
      <c r="G5" t="s">
        <v>6</v>
      </c>
      <c r="H5" s="2">
        <v>23288.929999999997</v>
      </c>
      <c r="I5" s="2" t="str">
        <f>IF(CleanTable67[[#This Row],[Annual Expenditure in HealthCare]]&gt;25000,"Yes","No")</f>
        <v>No</v>
      </c>
      <c r="J5">
        <v>1</v>
      </c>
      <c r="K5" t="str">
        <f>_xlfn.XLOOKUP(CleanTable67[[#This Row],['# of Children]],'Reduce Categories'!$D$23:$D$28,'Reduce Categories'!$E$23:$E$28)</f>
        <v>1 children</v>
      </c>
      <c r="L5" t="s">
        <v>5</v>
      </c>
      <c r="M5" s="1"/>
    </row>
    <row r="6" spans="1:13" x14ac:dyDescent="0.2">
      <c r="A6">
        <v>10006</v>
      </c>
      <c r="B6" t="s">
        <v>2</v>
      </c>
      <c r="C6">
        <v>25</v>
      </c>
      <c r="D6">
        <v>0</v>
      </c>
      <c r="E6" s="3">
        <v>30.285407385163602</v>
      </c>
      <c r="F6" s="66">
        <v>1</v>
      </c>
      <c r="G6" t="s">
        <v>6</v>
      </c>
      <c r="H6" s="2">
        <v>3021.8100000000004</v>
      </c>
      <c r="I6" s="2" t="str">
        <f>IF(CleanTable67[[#This Row],[Annual Expenditure in HealthCare]]&gt;25000,"Yes","No")</f>
        <v>No</v>
      </c>
      <c r="J6">
        <v>0</v>
      </c>
      <c r="K6" t="str">
        <f>_xlfn.XLOOKUP(CleanTable67[[#This Row],['# of Children]],'Reduce Categories'!$D$23:$D$28,'Reduce Categories'!$E$23:$E$28)</f>
        <v>No children</v>
      </c>
      <c r="L6" t="s">
        <v>5</v>
      </c>
      <c r="M6" s="1"/>
    </row>
    <row r="7" spans="1:13" x14ac:dyDescent="0.2">
      <c r="A7">
        <v>10007</v>
      </c>
      <c r="B7" t="s">
        <v>0</v>
      </c>
      <c r="C7">
        <v>48</v>
      </c>
      <c r="D7">
        <v>2</v>
      </c>
      <c r="E7" s="3">
        <v>35.528280874349299</v>
      </c>
      <c r="F7" s="66">
        <v>3</v>
      </c>
      <c r="G7" t="s">
        <v>6</v>
      </c>
      <c r="H7" s="2">
        <v>8277.5300000000007</v>
      </c>
      <c r="I7" s="2" t="str">
        <f>IF(CleanTable67[[#This Row],[Annual Expenditure in HealthCare]]&gt;25000,"Yes","No")</f>
        <v>No</v>
      </c>
      <c r="J7">
        <v>0</v>
      </c>
      <c r="K7" t="str">
        <f>_xlfn.XLOOKUP(CleanTable67[[#This Row],['# of Children]],'Reduce Categories'!$D$23:$D$28,'Reduce Categories'!$E$23:$E$28)</f>
        <v>No children</v>
      </c>
      <c r="L7" t="s">
        <v>5</v>
      </c>
      <c r="M7" s="1"/>
    </row>
    <row r="8" spans="1:13" x14ac:dyDescent="0.2">
      <c r="A8">
        <v>10008</v>
      </c>
      <c r="B8" t="s">
        <v>1</v>
      </c>
      <c r="C8">
        <v>59</v>
      </c>
      <c r="D8">
        <v>3</v>
      </c>
      <c r="E8" s="3">
        <v>26.886904102139699</v>
      </c>
      <c r="F8" s="66">
        <v>1</v>
      </c>
      <c r="G8" t="s">
        <v>6</v>
      </c>
      <c r="H8" s="2">
        <v>28287.899999999998</v>
      </c>
      <c r="I8" s="2" t="str">
        <f>IF(CleanTable67[[#This Row],[Annual Expenditure in HealthCare]]&gt;25000,"Yes","No")</f>
        <v>Yes</v>
      </c>
      <c r="J8">
        <v>1</v>
      </c>
      <c r="K8" t="str">
        <f>_xlfn.XLOOKUP(CleanTable67[[#This Row],['# of Children]],'Reduce Categories'!$D$23:$D$28,'Reduce Categories'!$E$23:$E$28)</f>
        <v>1 children</v>
      </c>
      <c r="L8" t="s">
        <v>5</v>
      </c>
      <c r="M8" s="1"/>
    </row>
    <row r="9" spans="1:13" x14ac:dyDescent="0.2">
      <c r="A9">
        <v>10009</v>
      </c>
      <c r="B9" t="s">
        <v>1</v>
      </c>
      <c r="C9">
        <v>40</v>
      </c>
      <c r="D9">
        <v>2</v>
      </c>
      <c r="E9" s="3">
        <v>28.027533086521903</v>
      </c>
      <c r="F9" s="66">
        <v>1</v>
      </c>
      <c r="G9" t="s">
        <v>6</v>
      </c>
      <c r="H9" s="2">
        <v>19444.269999999997</v>
      </c>
      <c r="I9" s="2" t="str">
        <f>IF(CleanTable67[[#This Row],[Annual Expenditure in HealthCare]]&gt;25000,"Yes","No")</f>
        <v>No</v>
      </c>
      <c r="J9">
        <v>2</v>
      </c>
      <c r="K9" t="str">
        <f>_xlfn.XLOOKUP(CleanTable67[[#This Row],['# of Children]],'Reduce Categories'!$D$23:$D$28,'Reduce Categories'!$E$23:$E$28)</f>
        <v>2 children</v>
      </c>
      <c r="L9" t="s">
        <v>4</v>
      </c>
      <c r="M9" s="1"/>
    </row>
    <row r="10" spans="1:13" x14ac:dyDescent="0.2">
      <c r="A10">
        <v>10010</v>
      </c>
      <c r="B10" t="s">
        <v>1</v>
      </c>
      <c r="C10">
        <v>35</v>
      </c>
      <c r="D10">
        <v>1</v>
      </c>
      <c r="E10" s="3">
        <v>25.829384534456896</v>
      </c>
      <c r="F10" s="66">
        <v>0</v>
      </c>
      <c r="G10" t="s">
        <v>6</v>
      </c>
      <c r="H10" s="2">
        <v>5836.5300000000007</v>
      </c>
      <c r="I10" s="2" t="str">
        <f>IF(CleanTable67[[#This Row],[Annual Expenditure in HealthCare]]&gt;25000,"Yes","No")</f>
        <v>No</v>
      </c>
      <c r="J10">
        <v>2</v>
      </c>
      <c r="K10" t="str">
        <f>_xlfn.XLOOKUP(CleanTable67[[#This Row],['# of Children]],'Reduce Categories'!$D$23:$D$28,'Reduce Categories'!$E$23:$E$28)</f>
        <v>2 children</v>
      </c>
      <c r="L10" t="s">
        <v>5</v>
      </c>
      <c r="M10" s="1"/>
    </row>
    <row r="11" spans="1:13" x14ac:dyDescent="0.2">
      <c r="A11">
        <v>10011</v>
      </c>
      <c r="B11" t="s">
        <v>0</v>
      </c>
      <c r="C11">
        <v>49</v>
      </c>
      <c r="D11">
        <v>2</v>
      </c>
      <c r="E11" s="3">
        <v>38.360954720000002</v>
      </c>
      <c r="F11" s="66">
        <v>3</v>
      </c>
      <c r="G11" t="s">
        <v>7</v>
      </c>
      <c r="H11" s="2">
        <v>23306.55</v>
      </c>
      <c r="I11" s="2" t="str">
        <f>IF(CleanTable67[[#This Row],[Annual Expenditure in HealthCare]]&gt;25000,"Yes","No")</f>
        <v>No</v>
      </c>
      <c r="J11">
        <v>2</v>
      </c>
      <c r="K11" t="str">
        <f>_xlfn.XLOOKUP(CleanTable67[[#This Row],['# of Children]],'Reduce Categories'!$D$23:$D$28,'Reduce Categories'!$E$23:$E$28)</f>
        <v>2 children</v>
      </c>
      <c r="L11" t="s">
        <v>4</v>
      </c>
      <c r="M11" s="1"/>
    </row>
    <row r="12" spans="1:13" x14ac:dyDescent="0.2">
      <c r="A12">
        <v>10012</v>
      </c>
      <c r="B12" t="s">
        <v>2</v>
      </c>
      <c r="C12">
        <v>55</v>
      </c>
      <c r="D12">
        <v>3</v>
      </c>
      <c r="E12" s="3">
        <v>27.6020048350099</v>
      </c>
      <c r="F12" s="66">
        <v>1</v>
      </c>
      <c r="G12" t="s">
        <v>6</v>
      </c>
      <c r="H12" s="2">
        <v>12268.64</v>
      </c>
      <c r="I12" s="2" t="str">
        <f>IF(CleanTable67[[#This Row],[Annual Expenditure in HealthCare]]&gt;25000,"Yes","No")</f>
        <v>No</v>
      </c>
      <c r="J12">
        <v>2</v>
      </c>
      <c r="K12" t="str">
        <f>_xlfn.XLOOKUP(CleanTable67[[#This Row],['# of Children]],'Reduce Categories'!$D$23:$D$28,'Reduce Categories'!$E$23:$E$28)</f>
        <v>2 children</v>
      </c>
      <c r="L12" t="s">
        <v>5</v>
      </c>
      <c r="M12" s="1"/>
    </row>
    <row r="13" spans="1:13" x14ac:dyDescent="0.2">
      <c r="A13">
        <v>10013</v>
      </c>
      <c r="B13" t="s">
        <v>1</v>
      </c>
      <c r="C13">
        <v>42</v>
      </c>
      <c r="D13">
        <v>2</v>
      </c>
      <c r="E13" s="3">
        <v>32.269349362982169</v>
      </c>
      <c r="F13" s="66">
        <v>2</v>
      </c>
      <c r="G13" t="s">
        <v>7</v>
      </c>
      <c r="H13" s="2">
        <v>38245.599999999999</v>
      </c>
      <c r="I13" s="2" t="str">
        <f>IF(CleanTable67[[#This Row],[Annual Expenditure in HealthCare]]&gt;25000,"Yes","No")</f>
        <v>Yes</v>
      </c>
      <c r="J13">
        <v>1</v>
      </c>
      <c r="K13" t="str">
        <f>_xlfn.XLOOKUP(CleanTable67[[#This Row],['# of Children]],'Reduce Categories'!$D$23:$D$28,'Reduce Categories'!$E$23:$E$28)</f>
        <v>1 children</v>
      </c>
      <c r="L13" t="s">
        <v>4</v>
      </c>
      <c r="M13" s="1"/>
    </row>
    <row r="14" spans="1:13" x14ac:dyDescent="0.2">
      <c r="A14">
        <v>10014</v>
      </c>
      <c r="B14" t="s">
        <v>0</v>
      </c>
      <c r="C14">
        <v>40</v>
      </c>
      <c r="D14">
        <v>2</v>
      </c>
      <c r="E14" s="3">
        <v>36.191447034745778</v>
      </c>
      <c r="F14" s="66">
        <v>3</v>
      </c>
      <c r="G14" t="s">
        <v>7</v>
      </c>
      <c r="H14" s="2">
        <v>7196.87</v>
      </c>
      <c r="I14" s="2" t="str">
        <f>IF(CleanTable67[[#This Row],[Annual Expenditure in HealthCare]]&gt;25000,"Yes","No")</f>
        <v>No</v>
      </c>
      <c r="J14">
        <v>3</v>
      </c>
      <c r="K14" t="str">
        <f>_xlfn.XLOOKUP(CleanTable67[[#This Row],['# of Children]],'Reduce Categories'!$D$23:$D$28,'Reduce Categories'!$E$23:$E$28)</f>
        <v>3 or more children</v>
      </c>
      <c r="L14" t="s">
        <v>5</v>
      </c>
      <c r="M14" s="1"/>
    </row>
    <row r="15" spans="1:13" x14ac:dyDescent="0.2">
      <c r="A15">
        <v>10015</v>
      </c>
      <c r="B15" t="s">
        <v>1</v>
      </c>
      <c r="C15">
        <v>58</v>
      </c>
      <c r="D15">
        <v>3</v>
      </c>
      <c r="E15" s="3">
        <v>26.128042944091408</v>
      </c>
      <c r="F15" s="66">
        <v>0</v>
      </c>
      <c r="G15" t="s">
        <v>7</v>
      </c>
      <c r="H15" s="2">
        <v>11363.29</v>
      </c>
      <c r="I15" s="2" t="str">
        <f>IF(CleanTable67[[#This Row],[Annual Expenditure in HealthCare]]&gt;25000,"Yes","No")</f>
        <v>No</v>
      </c>
      <c r="J15">
        <v>0</v>
      </c>
      <c r="K15" t="str">
        <f>_xlfn.XLOOKUP(CleanTable67[[#This Row],['# of Children]],'Reduce Categories'!$D$23:$D$28,'Reduce Categories'!$E$23:$E$28)</f>
        <v>No children</v>
      </c>
      <c r="L15" t="s">
        <v>5</v>
      </c>
      <c r="M15" s="1"/>
    </row>
    <row r="16" spans="1:13" x14ac:dyDescent="0.2">
      <c r="A16">
        <v>10016</v>
      </c>
      <c r="B16" t="s">
        <v>0</v>
      </c>
      <c r="C16">
        <v>53</v>
      </c>
      <c r="D16">
        <v>3</v>
      </c>
      <c r="E16" s="3">
        <v>37.516317846201289</v>
      </c>
      <c r="F16" s="66">
        <v>3</v>
      </c>
      <c r="G16" t="s">
        <v>7</v>
      </c>
      <c r="H16" s="2">
        <v>10085.85</v>
      </c>
      <c r="I16" s="2" t="str">
        <f>IF(CleanTable67[[#This Row],[Annual Expenditure in HealthCare]]&gt;25000,"Yes","No")</f>
        <v>No</v>
      </c>
      <c r="J16">
        <v>1</v>
      </c>
      <c r="K16" t="str">
        <f>_xlfn.XLOOKUP(CleanTable67[[#This Row],['# of Children]],'Reduce Categories'!$D$23:$D$28,'Reduce Categories'!$E$23:$E$28)</f>
        <v>1 children</v>
      </c>
      <c r="L16" t="s">
        <v>5</v>
      </c>
      <c r="M16" s="1"/>
    </row>
    <row r="17" spans="1:13" x14ac:dyDescent="0.2">
      <c r="A17">
        <v>10017</v>
      </c>
      <c r="B17" t="s">
        <v>2</v>
      </c>
      <c r="C17">
        <v>47</v>
      </c>
      <c r="D17">
        <v>2</v>
      </c>
      <c r="E17" s="3">
        <v>36.080898617213691</v>
      </c>
      <c r="F17" s="66">
        <v>3</v>
      </c>
      <c r="G17" t="s">
        <v>6</v>
      </c>
      <c r="H17" s="2">
        <v>24535.699999999997</v>
      </c>
      <c r="I17" s="2" t="str">
        <f>IF(CleanTable67[[#This Row],[Annual Expenditure in HealthCare]]&gt;25000,"Yes","No")</f>
        <v>No</v>
      </c>
      <c r="J17">
        <v>2</v>
      </c>
      <c r="K17" t="str">
        <f>_xlfn.XLOOKUP(CleanTable67[[#This Row],['# of Children]],'Reduce Categories'!$D$23:$D$28,'Reduce Categories'!$E$23:$E$28)</f>
        <v>2 children</v>
      </c>
      <c r="L17" t="s">
        <v>4</v>
      </c>
      <c r="M17" s="1"/>
    </row>
    <row r="18" spans="1:13" x14ac:dyDescent="0.2">
      <c r="A18">
        <v>10018</v>
      </c>
      <c r="B18" t="s">
        <v>1</v>
      </c>
      <c r="C18">
        <v>45</v>
      </c>
      <c r="D18">
        <v>2</v>
      </c>
      <c r="E18" s="3">
        <v>46.690376995272899</v>
      </c>
      <c r="F18" s="66">
        <v>3</v>
      </c>
      <c r="G18" t="s">
        <v>7</v>
      </c>
      <c r="H18" s="2">
        <v>9788.8700000000008</v>
      </c>
      <c r="I18" s="2" t="str">
        <f>IF(CleanTable67[[#This Row],[Annual Expenditure in HealthCare]]&gt;25000,"Yes","No")</f>
        <v>No</v>
      </c>
      <c r="J18">
        <v>5</v>
      </c>
      <c r="K18" t="str">
        <f>_xlfn.XLOOKUP(CleanTable67[[#This Row],['# of Children]],'Reduce Categories'!$D$23:$D$28,'Reduce Categories'!$E$23:$E$28)</f>
        <v>3 or more children</v>
      </c>
      <c r="L18" t="s">
        <v>5</v>
      </c>
      <c r="M18" s="1"/>
    </row>
    <row r="19" spans="1:13" x14ac:dyDescent="0.2">
      <c r="A19">
        <v>10019</v>
      </c>
      <c r="B19" t="s">
        <v>3</v>
      </c>
      <c r="C19">
        <v>29</v>
      </c>
      <c r="D19">
        <v>1</v>
      </c>
      <c r="E19" s="3">
        <v>25.605045679689717</v>
      </c>
      <c r="F19" s="66">
        <v>0</v>
      </c>
      <c r="G19" t="s">
        <v>6</v>
      </c>
      <c r="H19" s="2">
        <v>16115.31</v>
      </c>
      <c r="I19" s="2" t="str">
        <f>IF(CleanTable67[[#This Row],[Annual Expenditure in HealthCare]]&gt;25000,"Yes","No")</f>
        <v>No</v>
      </c>
      <c r="J19">
        <v>0</v>
      </c>
      <c r="K19" t="str">
        <f>_xlfn.XLOOKUP(CleanTable67[[#This Row],['# of Children]],'Reduce Categories'!$D$23:$D$28,'Reduce Categories'!$E$23:$E$28)</f>
        <v>No children</v>
      </c>
      <c r="L19" t="s">
        <v>4</v>
      </c>
      <c r="M19" s="1"/>
    </row>
    <row r="20" spans="1:13" x14ac:dyDescent="0.2">
      <c r="A20">
        <v>10020</v>
      </c>
      <c r="B20" t="s">
        <v>3</v>
      </c>
      <c r="C20">
        <v>40</v>
      </c>
      <c r="D20">
        <v>2</v>
      </c>
      <c r="E20" s="3">
        <v>30.394661664447657</v>
      </c>
      <c r="F20" s="66">
        <v>2</v>
      </c>
      <c r="G20" t="s">
        <v>7</v>
      </c>
      <c r="H20" s="2">
        <v>39125.340000000004</v>
      </c>
      <c r="I20" s="2" t="str">
        <f>IF(CleanTable67[[#This Row],[Annual Expenditure in HealthCare]]&gt;25000,"Yes","No")</f>
        <v>Yes</v>
      </c>
      <c r="J20">
        <v>1</v>
      </c>
      <c r="K20" t="str">
        <f>_xlfn.XLOOKUP(CleanTable67[[#This Row],['# of Children]],'Reduce Categories'!$D$23:$D$28,'Reduce Categories'!$E$23:$E$28)</f>
        <v>1 children</v>
      </c>
      <c r="L20" t="s">
        <v>4</v>
      </c>
      <c r="M20" s="1"/>
    </row>
    <row r="21" spans="1:13" x14ac:dyDescent="0.2">
      <c r="A21">
        <v>10021</v>
      </c>
      <c r="B21" t="s">
        <v>3</v>
      </c>
      <c r="C21">
        <v>18</v>
      </c>
      <c r="D21">
        <v>0</v>
      </c>
      <c r="E21" s="3">
        <v>22.599070967527325</v>
      </c>
      <c r="F21" s="66">
        <v>0</v>
      </c>
      <c r="G21" t="s">
        <v>7</v>
      </c>
      <c r="H21" s="2">
        <v>3481.8700000000003</v>
      </c>
      <c r="I21" s="2" t="str">
        <f>IF(CleanTable67[[#This Row],[Annual Expenditure in HealthCare]]&gt;25000,"Yes","No")</f>
        <v>No</v>
      </c>
      <c r="J21">
        <v>3</v>
      </c>
      <c r="K21" t="str">
        <f>_xlfn.XLOOKUP(CleanTable67[[#This Row],['# of Children]],'Reduce Categories'!$D$23:$D$28,'Reduce Categories'!$E$23:$E$28)</f>
        <v>3 or more children</v>
      </c>
      <c r="L21" t="s">
        <v>5</v>
      </c>
      <c r="M21" s="1"/>
    </row>
    <row r="22" spans="1:13" x14ac:dyDescent="0.2">
      <c r="A22">
        <v>10022</v>
      </c>
      <c r="B22" t="s">
        <v>3</v>
      </c>
      <c r="C22">
        <v>33</v>
      </c>
      <c r="D22">
        <v>1</v>
      </c>
      <c r="E22" s="3">
        <v>23.303149415842853</v>
      </c>
      <c r="F22" s="66">
        <v>0</v>
      </c>
      <c r="G22" t="s">
        <v>6</v>
      </c>
      <c r="H22" s="2">
        <v>16776.309999999998</v>
      </c>
      <c r="I22" s="2" t="str">
        <f>IF(CleanTable67[[#This Row],[Annual Expenditure in HealthCare]]&gt;25000,"Yes","No")</f>
        <v>No</v>
      </c>
      <c r="J22">
        <v>2</v>
      </c>
      <c r="K22" t="str">
        <f>_xlfn.XLOOKUP(CleanTable67[[#This Row],['# of Children]],'Reduce Categories'!$D$23:$D$28,'Reduce Categories'!$E$23:$E$28)</f>
        <v>2 children</v>
      </c>
      <c r="L22" t="s">
        <v>4</v>
      </c>
      <c r="M22" s="1"/>
    </row>
    <row r="23" spans="1:13" x14ac:dyDescent="0.2">
      <c r="A23">
        <v>10023</v>
      </c>
      <c r="B23" t="s">
        <v>1</v>
      </c>
      <c r="C23">
        <v>51</v>
      </c>
      <c r="D23">
        <v>3</v>
      </c>
      <c r="E23" s="3">
        <v>35.992485056770242</v>
      </c>
      <c r="F23" s="66">
        <v>3</v>
      </c>
      <c r="G23" t="s">
        <v>6</v>
      </c>
      <c r="H23" s="2">
        <v>9855.14</v>
      </c>
      <c r="I23" s="2" t="str">
        <f>IF(CleanTable67[[#This Row],[Annual Expenditure in HealthCare]]&gt;25000,"Yes","No")</f>
        <v>No</v>
      </c>
      <c r="J23">
        <v>1</v>
      </c>
      <c r="K23" t="str">
        <f>_xlfn.XLOOKUP(CleanTable67[[#This Row],['# of Children]],'Reduce Categories'!$D$23:$D$28,'Reduce Categories'!$E$23:$E$28)</f>
        <v>1 children</v>
      </c>
      <c r="L23" t="s">
        <v>5</v>
      </c>
      <c r="M23" s="1"/>
    </row>
    <row r="24" spans="1:13" x14ac:dyDescent="0.2">
      <c r="A24">
        <v>10024</v>
      </c>
      <c r="B24" t="s">
        <v>1</v>
      </c>
      <c r="C24">
        <v>40</v>
      </c>
      <c r="D24">
        <v>2</v>
      </c>
      <c r="E24" s="3">
        <v>22.206321197046833</v>
      </c>
      <c r="F24" s="66">
        <v>0</v>
      </c>
      <c r="G24" t="s">
        <v>6</v>
      </c>
      <c r="H24" s="2">
        <v>6500.24</v>
      </c>
      <c r="I24" s="2" t="str">
        <f>IF(CleanTable67[[#This Row],[Annual Expenditure in HealthCare]]&gt;25000,"Yes","No")</f>
        <v>No</v>
      </c>
      <c r="J24">
        <v>1</v>
      </c>
      <c r="K24" t="str">
        <f>_xlfn.XLOOKUP(CleanTable67[[#This Row],['# of Children]],'Reduce Categories'!$D$23:$D$28,'Reduce Categories'!$E$23:$E$28)</f>
        <v>1 children</v>
      </c>
      <c r="L24" t="s">
        <v>5</v>
      </c>
      <c r="M24" s="1"/>
    </row>
    <row r="25" spans="1:13" x14ac:dyDescent="0.2">
      <c r="A25">
        <v>10025</v>
      </c>
      <c r="B25" t="s">
        <v>3</v>
      </c>
      <c r="C25">
        <v>53</v>
      </c>
      <c r="D25">
        <v>3</v>
      </c>
      <c r="E25" s="3">
        <v>26.856283948092603</v>
      </c>
      <c r="F25" s="66">
        <v>1</v>
      </c>
      <c r="G25" t="s">
        <v>6</v>
      </c>
      <c r="H25" s="2">
        <v>29186.489999999998</v>
      </c>
      <c r="I25" s="2" t="str">
        <f>IF(CleanTable67[[#This Row],[Annual Expenditure in HealthCare]]&gt;25000,"Yes","No")</f>
        <v>Yes</v>
      </c>
      <c r="J25">
        <v>2</v>
      </c>
      <c r="K25" t="str">
        <f>_xlfn.XLOOKUP(CleanTable67[[#This Row],['# of Children]],'Reduce Categories'!$D$23:$D$28,'Reduce Categories'!$E$23:$E$28)</f>
        <v>2 children</v>
      </c>
      <c r="L25" t="s">
        <v>5</v>
      </c>
      <c r="M25" s="1"/>
    </row>
    <row r="26" spans="1:13" x14ac:dyDescent="0.2">
      <c r="A26">
        <v>10026</v>
      </c>
      <c r="B26" t="s">
        <v>2</v>
      </c>
      <c r="C26">
        <v>42</v>
      </c>
      <c r="D26">
        <v>2</v>
      </c>
      <c r="E26" s="3">
        <v>29.578073719468733</v>
      </c>
      <c r="F26" s="66">
        <v>1</v>
      </c>
      <c r="G26" t="s">
        <v>6</v>
      </c>
      <c r="H26" s="2">
        <v>8017.0700000000006</v>
      </c>
      <c r="I26" s="2" t="str">
        <f>IF(CleanTable67[[#This Row],[Annual Expenditure in HealthCare]]&gt;25000,"Yes","No")</f>
        <v>No</v>
      </c>
      <c r="J26">
        <v>2</v>
      </c>
      <c r="K26" t="str">
        <f>_xlfn.XLOOKUP(CleanTable67[[#This Row],['# of Children]],'Reduce Categories'!$D$23:$D$28,'Reduce Categories'!$E$23:$E$28)</f>
        <v>2 children</v>
      </c>
      <c r="L26" t="s">
        <v>5</v>
      </c>
      <c r="M26" s="1"/>
    </row>
    <row r="27" spans="1:13" x14ac:dyDescent="0.2">
      <c r="A27">
        <v>10027</v>
      </c>
      <c r="B27" t="s">
        <v>3</v>
      </c>
      <c r="C27">
        <v>21</v>
      </c>
      <c r="D27">
        <v>0</v>
      </c>
      <c r="E27" s="3">
        <v>23.448232800298772</v>
      </c>
      <c r="F27" s="66">
        <v>0</v>
      </c>
      <c r="G27" t="s">
        <v>6</v>
      </c>
      <c r="H27" s="2">
        <v>2585.86</v>
      </c>
      <c r="I27" s="2" t="str">
        <f>IF(CleanTable67[[#This Row],[Annual Expenditure in HealthCare]]&gt;25000,"Yes","No")</f>
        <v>No</v>
      </c>
      <c r="J27">
        <v>0</v>
      </c>
      <c r="K27" t="str">
        <f>_xlfn.XLOOKUP(CleanTable67[[#This Row],['# of Children]],'Reduce Categories'!$D$23:$D$28,'Reduce Categories'!$E$23:$E$28)</f>
        <v>No children</v>
      </c>
      <c r="L27" t="s">
        <v>5</v>
      </c>
      <c r="M27" s="1"/>
    </row>
    <row r="28" spans="1:13" x14ac:dyDescent="0.2">
      <c r="A28">
        <v>10028</v>
      </c>
      <c r="B28" t="s">
        <v>2</v>
      </c>
      <c r="C28">
        <v>57</v>
      </c>
      <c r="D28">
        <v>3</v>
      </c>
      <c r="E28" s="3">
        <v>28.987231562300178</v>
      </c>
      <c r="F28" s="66">
        <v>1</v>
      </c>
      <c r="G28" t="s">
        <v>7</v>
      </c>
      <c r="H28" s="2">
        <v>11945.14</v>
      </c>
      <c r="I28" s="2" t="str">
        <f>IF(CleanTable67[[#This Row],[Annual Expenditure in HealthCare]]&gt;25000,"Yes","No")</f>
        <v>No</v>
      </c>
      <c r="J28">
        <v>1</v>
      </c>
      <c r="K28" t="str">
        <f>_xlfn.XLOOKUP(CleanTable67[[#This Row],['# of Children]],'Reduce Categories'!$D$23:$D$28,'Reduce Categories'!$E$23:$E$28)</f>
        <v>1 children</v>
      </c>
      <c r="L28" t="s">
        <v>5</v>
      </c>
      <c r="M28" s="1"/>
    </row>
    <row r="29" spans="1:13" x14ac:dyDescent="0.2">
      <c r="A29">
        <v>10029</v>
      </c>
      <c r="B29" t="s">
        <v>0</v>
      </c>
      <c r="C29">
        <v>53</v>
      </c>
      <c r="D29">
        <v>3</v>
      </c>
      <c r="E29" s="3">
        <v>32.296577386319406</v>
      </c>
      <c r="F29" s="66">
        <v>2</v>
      </c>
      <c r="G29" t="s">
        <v>6</v>
      </c>
      <c r="H29" s="2">
        <v>11741.73</v>
      </c>
      <c r="I29" s="2" t="str">
        <f>IF(CleanTable67[[#This Row],[Annual Expenditure in HealthCare]]&gt;25000,"Yes","No")</f>
        <v>No</v>
      </c>
      <c r="J29">
        <v>3</v>
      </c>
      <c r="K29" t="str">
        <f>_xlfn.XLOOKUP(CleanTable67[[#This Row],['# of Children]],'Reduce Categories'!$D$23:$D$28,'Reduce Categories'!$E$23:$E$28)</f>
        <v>3 or more children</v>
      </c>
      <c r="L29" t="s">
        <v>5</v>
      </c>
      <c r="M29" s="1"/>
    </row>
    <row r="30" spans="1:13" x14ac:dyDescent="0.2">
      <c r="A30">
        <v>10030</v>
      </c>
      <c r="B30" t="s">
        <v>2</v>
      </c>
      <c r="C30">
        <v>19</v>
      </c>
      <c r="D30">
        <v>0</v>
      </c>
      <c r="E30" s="3">
        <v>20.601044965935014</v>
      </c>
      <c r="F30" s="66">
        <v>0</v>
      </c>
      <c r="G30" t="s">
        <v>7</v>
      </c>
      <c r="H30" s="2">
        <v>1639.57</v>
      </c>
      <c r="I30" s="2" t="str">
        <f>IF(CleanTable67[[#This Row],[Annual Expenditure in HealthCare]]&gt;25000,"Yes","No")</f>
        <v>No</v>
      </c>
      <c r="J30">
        <v>0</v>
      </c>
      <c r="K30" t="str">
        <f>_xlfn.XLOOKUP(CleanTable67[[#This Row],['# of Children]],'Reduce Categories'!$D$23:$D$28,'Reduce Categories'!$E$23:$E$28)</f>
        <v>No children</v>
      </c>
      <c r="L30" t="s">
        <v>5</v>
      </c>
      <c r="M30" s="1"/>
    </row>
    <row r="31" spans="1:13" x14ac:dyDescent="0.2">
      <c r="A31">
        <v>10031</v>
      </c>
      <c r="B31" t="s">
        <v>3</v>
      </c>
      <c r="C31">
        <v>24</v>
      </c>
      <c r="D31">
        <v>0</v>
      </c>
      <c r="E31" s="3">
        <v>28.892322146498191</v>
      </c>
      <c r="F31" s="66">
        <v>1</v>
      </c>
      <c r="G31" t="s">
        <v>7</v>
      </c>
      <c r="H31" s="2">
        <v>35147.53</v>
      </c>
      <c r="I31" s="2" t="str">
        <f>IF(CleanTable67[[#This Row],[Annual Expenditure in HealthCare]]&gt;25000,"Yes","No")</f>
        <v>Yes</v>
      </c>
      <c r="J31">
        <v>0</v>
      </c>
      <c r="K31" t="str">
        <f>_xlfn.XLOOKUP(CleanTable67[[#This Row],['# of Children]],'Reduce Categories'!$D$23:$D$28,'Reduce Categories'!$E$23:$E$28)</f>
        <v>No children</v>
      </c>
      <c r="L31" t="s">
        <v>4</v>
      </c>
      <c r="M31" s="1"/>
    </row>
    <row r="32" spans="1:13" x14ac:dyDescent="0.2">
      <c r="A32">
        <v>10032</v>
      </c>
      <c r="B32" t="s">
        <v>0</v>
      </c>
      <c r="C32">
        <v>52</v>
      </c>
      <c r="D32">
        <v>3</v>
      </c>
      <c r="E32" s="3">
        <v>38.806669070059655</v>
      </c>
      <c r="F32" s="66">
        <v>3</v>
      </c>
      <c r="G32" t="s">
        <v>7</v>
      </c>
      <c r="H32" s="2">
        <v>9144.57</v>
      </c>
      <c r="I32" s="2" t="str">
        <f>IF(CleanTable67[[#This Row],[Annual Expenditure in HealthCare]]&gt;25000,"Yes","No")</f>
        <v>No</v>
      </c>
      <c r="J32">
        <v>0</v>
      </c>
      <c r="K32" t="str">
        <f>_xlfn.XLOOKUP(CleanTable67[[#This Row],['# of Children]],'Reduce Categories'!$D$23:$D$28,'Reduce Categories'!$E$23:$E$28)</f>
        <v>No children</v>
      </c>
      <c r="L32" t="s">
        <v>5</v>
      </c>
      <c r="M32" s="1"/>
    </row>
    <row r="33" spans="1:13" x14ac:dyDescent="0.2">
      <c r="A33">
        <v>10033</v>
      </c>
      <c r="B33" t="s">
        <v>0</v>
      </c>
      <c r="C33">
        <v>38</v>
      </c>
      <c r="D33">
        <v>1</v>
      </c>
      <c r="E33" s="3">
        <v>36.161111481516386</v>
      </c>
      <c r="F33" s="66">
        <v>3</v>
      </c>
      <c r="G33" t="s">
        <v>7</v>
      </c>
      <c r="H33" s="2">
        <v>15820.7</v>
      </c>
      <c r="I33" s="2" t="str">
        <f>IF(CleanTable67[[#This Row],[Annual Expenditure in HealthCare]]&gt;25000,"Yes","No")</f>
        <v>No</v>
      </c>
      <c r="J33">
        <v>0</v>
      </c>
      <c r="K33" t="str">
        <f>_xlfn.XLOOKUP(CleanTable67[[#This Row],['# of Children]],'Reduce Categories'!$D$23:$D$28,'Reduce Categories'!$E$23:$E$28)</f>
        <v>No children</v>
      </c>
      <c r="L33" t="s">
        <v>4</v>
      </c>
      <c r="M33" s="1"/>
    </row>
    <row r="34" spans="1:13" x14ac:dyDescent="0.2">
      <c r="A34">
        <v>10034</v>
      </c>
      <c r="B34" t="s">
        <v>2</v>
      </c>
      <c r="C34">
        <v>54</v>
      </c>
      <c r="D34">
        <v>3</v>
      </c>
      <c r="E34" s="3">
        <v>29.449092642940141</v>
      </c>
      <c r="F34" s="66">
        <v>1</v>
      </c>
      <c r="G34" t="s">
        <v>6</v>
      </c>
      <c r="H34" s="2">
        <v>12479.710000000001</v>
      </c>
      <c r="I34" s="2" t="str">
        <f>IF(CleanTable67[[#This Row],[Annual Expenditure in HealthCare]]&gt;25000,"Yes","No")</f>
        <v>No</v>
      </c>
      <c r="J34">
        <v>3</v>
      </c>
      <c r="K34" t="str">
        <f>_xlfn.XLOOKUP(CleanTable67[[#This Row],['# of Children]],'Reduce Categories'!$D$23:$D$28,'Reduce Categories'!$E$23:$E$28)</f>
        <v>3 or more children</v>
      </c>
      <c r="L34" t="s">
        <v>5</v>
      </c>
      <c r="M34" s="1"/>
    </row>
    <row r="35" spans="1:13" x14ac:dyDescent="0.2">
      <c r="A35">
        <v>10035</v>
      </c>
      <c r="B35" t="s">
        <v>3</v>
      </c>
      <c r="C35">
        <v>44</v>
      </c>
      <c r="D35">
        <v>2</v>
      </c>
      <c r="E35" s="3">
        <v>23.70319122517661</v>
      </c>
      <c r="F35" s="66">
        <v>0</v>
      </c>
      <c r="G35" t="s">
        <v>6</v>
      </c>
      <c r="H35" s="2">
        <v>19594.809999999998</v>
      </c>
      <c r="I35" s="2" t="str">
        <f>IF(CleanTable67[[#This Row],[Annual Expenditure in HealthCare]]&gt;25000,"Yes","No")</f>
        <v>No</v>
      </c>
      <c r="J35">
        <v>1</v>
      </c>
      <c r="K35" t="str">
        <f>_xlfn.XLOOKUP(CleanTable67[[#This Row],['# of Children]],'Reduce Categories'!$D$23:$D$28,'Reduce Categories'!$E$23:$E$28)</f>
        <v>1 children</v>
      </c>
      <c r="L35" t="s">
        <v>4</v>
      </c>
      <c r="M35" s="1"/>
    </row>
    <row r="36" spans="1:13" x14ac:dyDescent="0.2">
      <c r="A36">
        <v>10036</v>
      </c>
      <c r="B36" t="s">
        <v>0</v>
      </c>
      <c r="C36">
        <v>21</v>
      </c>
      <c r="D36">
        <v>0</v>
      </c>
      <c r="E36" s="3">
        <v>35.305469212644603</v>
      </c>
      <c r="F36" s="66">
        <v>3</v>
      </c>
      <c r="G36" t="s">
        <v>6</v>
      </c>
      <c r="H36" s="2">
        <v>2020.18</v>
      </c>
      <c r="I36" s="2" t="str">
        <f>IF(CleanTable67[[#This Row],[Annual Expenditure in HealthCare]]&gt;25000,"Yes","No")</f>
        <v>No</v>
      </c>
      <c r="J36">
        <v>0</v>
      </c>
      <c r="K36" t="str">
        <f>_xlfn.XLOOKUP(CleanTable67[[#This Row],['# of Children]],'Reduce Categories'!$D$23:$D$28,'Reduce Categories'!$E$23:$E$28)</f>
        <v>No children</v>
      </c>
      <c r="L36" t="s">
        <v>5</v>
      </c>
      <c r="M36" s="1"/>
    </row>
    <row r="37" spans="1:13" x14ac:dyDescent="0.2">
      <c r="A37">
        <v>10037</v>
      </c>
      <c r="B37" t="s">
        <v>1</v>
      </c>
      <c r="C37">
        <v>62</v>
      </c>
      <c r="D37">
        <v>3</v>
      </c>
      <c r="E37" s="3">
        <v>36.063281822330808</v>
      </c>
      <c r="F37" s="66">
        <v>3</v>
      </c>
      <c r="G37" t="s">
        <v>7</v>
      </c>
      <c r="H37" s="2">
        <v>27000.989999999998</v>
      </c>
      <c r="I37" s="2" t="str">
        <f>IF(CleanTable67[[#This Row],[Annual Expenditure in HealthCare]]&gt;25000,"Yes","No")</f>
        <v>Yes</v>
      </c>
      <c r="J37">
        <v>1</v>
      </c>
      <c r="K37" t="str">
        <f>_xlfn.XLOOKUP(CleanTable67[[#This Row],['# of Children]],'Reduce Categories'!$D$23:$D$28,'Reduce Categories'!$E$23:$E$28)</f>
        <v>1 children</v>
      </c>
      <c r="L37" t="s">
        <v>5</v>
      </c>
      <c r="M37" s="1"/>
    </row>
    <row r="38" spans="1:13" x14ac:dyDescent="0.2">
      <c r="A38">
        <v>10038</v>
      </c>
      <c r="B38" t="s">
        <v>0</v>
      </c>
      <c r="C38">
        <v>60</v>
      </c>
      <c r="D38">
        <v>3</v>
      </c>
      <c r="E38" s="3">
        <v>39.367544125719476</v>
      </c>
      <c r="F38" s="66">
        <v>3</v>
      </c>
      <c r="G38" t="s">
        <v>7</v>
      </c>
      <c r="H38" s="2">
        <v>48173.37</v>
      </c>
      <c r="I38" s="2" t="str">
        <f>IF(CleanTable67[[#This Row],[Annual Expenditure in HealthCare]]&gt;25000,"Yes","No")</f>
        <v>Yes</v>
      </c>
      <c r="J38">
        <v>0</v>
      </c>
      <c r="K38" t="str">
        <f>_xlfn.XLOOKUP(CleanTable67[[#This Row],['# of Children]],'Reduce Categories'!$D$23:$D$28,'Reduce Categories'!$E$23:$E$28)</f>
        <v>No children</v>
      </c>
      <c r="L38" t="s">
        <v>4</v>
      </c>
      <c r="M38" s="1"/>
    </row>
    <row r="39" spans="1:13" x14ac:dyDescent="0.2">
      <c r="A39">
        <v>10039</v>
      </c>
      <c r="B39" t="s">
        <v>2</v>
      </c>
      <c r="C39">
        <v>27</v>
      </c>
      <c r="D39">
        <v>1</v>
      </c>
      <c r="E39" s="3">
        <v>25.206332264957606</v>
      </c>
      <c r="F39" s="66">
        <v>0</v>
      </c>
      <c r="G39" t="s">
        <v>6</v>
      </c>
      <c r="H39" s="2">
        <v>3956.0800000000004</v>
      </c>
      <c r="I39" s="2" t="str">
        <f>IF(CleanTable67[[#This Row],[Annual Expenditure in HealthCare]]&gt;25000,"Yes","No")</f>
        <v>No</v>
      </c>
      <c r="J39">
        <v>1</v>
      </c>
      <c r="K39" t="str">
        <f>_xlfn.XLOOKUP(CleanTable67[[#This Row],['# of Children]],'Reduce Categories'!$D$23:$D$28,'Reduce Categories'!$E$23:$E$28)</f>
        <v>1 children</v>
      </c>
      <c r="L39" t="s">
        <v>5</v>
      </c>
      <c r="M39" s="1"/>
    </row>
    <row r="40" spans="1:13" x14ac:dyDescent="0.2">
      <c r="A40">
        <v>10040</v>
      </c>
      <c r="B40" t="s">
        <v>3</v>
      </c>
      <c r="C40">
        <v>18</v>
      </c>
      <c r="D40">
        <v>0</v>
      </c>
      <c r="E40" s="3">
        <v>33.797384181640354</v>
      </c>
      <c r="F40" s="66">
        <v>2</v>
      </c>
      <c r="G40" t="s">
        <v>6</v>
      </c>
      <c r="H40" s="2">
        <v>3393.36</v>
      </c>
      <c r="I40" s="2" t="str">
        <f>IF(CleanTable67[[#This Row],[Annual Expenditure in HealthCare]]&gt;25000,"Yes","No")</f>
        <v>No</v>
      </c>
      <c r="J40">
        <v>2</v>
      </c>
      <c r="K40" t="str">
        <f>_xlfn.XLOOKUP(CleanTable67[[#This Row],['# of Children]],'Reduce Categories'!$D$23:$D$28,'Reduce Categories'!$E$23:$E$28)</f>
        <v>2 children</v>
      </c>
      <c r="L40" t="s">
        <v>5</v>
      </c>
      <c r="M40" s="1"/>
    </row>
    <row r="41" spans="1:13" x14ac:dyDescent="0.2">
      <c r="A41">
        <v>10041</v>
      </c>
      <c r="B41" t="s">
        <v>2</v>
      </c>
      <c r="C41">
        <v>37</v>
      </c>
      <c r="D41">
        <v>1</v>
      </c>
      <c r="E41" s="3">
        <v>29.882376854334947</v>
      </c>
      <c r="F41" s="66">
        <v>1</v>
      </c>
      <c r="G41" t="s">
        <v>6</v>
      </c>
      <c r="H41" s="2">
        <v>6112.3600000000006</v>
      </c>
      <c r="I41" s="2" t="str">
        <f>IF(CleanTable67[[#This Row],[Annual Expenditure in HealthCare]]&gt;25000,"Yes","No")</f>
        <v>No</v>
      </c>
      <c r="J41">
        <v>1</v>
      </c>
      <c r="K41" t="str">
        <f>_xlfn.XLOOKUP(CleanTable67[[#This Row],['# of Children]],'Reduce Categories'!$D$23:$D$28,'Reduce Categories'!$E$23:$E$28)</f>
        <v>1 children</v>
      </c>
      <c r="L41" t="s">
        <v>5</v>
      </c>
      <c r="M41" s="1"/>
    </row>
    <row r="42" spans="1:13" x14ac:dyDescent="0.2">
      <c r="A42">
        <v>10042</v>
      </c>
      <c r="B42" t="s">
        <v>1</v>
      </c>
      <c r="C42">
        <v>51</v>
      </c>
      <c r="D42">
        <v>3</v>
      </c>
      <c r="E42" s="3">
        <v>27.055614839838434</v>
      </c>
      <c r="F42" s="66">
        <v>1</v>
      </c>
      <c r="G42" t="s">
        <v>6</v>
      </c>
      <c r="H42" s="2">
        <v>44400.41</v>
      </c>
      <c r="I42" s="2" t="str">
        <f>IF(CleanTable67[[#This Row],[Annual Expenditure in HealthCare]]&gt;25000,"Yes","No")</f>
        <v>Yes</v>
      </c>
      <c r="J42">
        <v>0</v>
      </c>
      <c r="K42" t="str">
        <f>_xlfn.XLOOKUP(CleanTable67[[#This Row],['# of Children]],'Reduce Categories'!$D$23:$D$28,'Reduce Categories'!$E$23:$E$28)</f>
        <v>No children</v>
      </c>
      <c r="L42" t="s">
        <v>4</v>
      </c>
      <c r="M42" s="1"/>
    </row>
    <row r="43" spans="1:13" x14ac:dyDescent="0.2">
      <c r="A43">
        <v>10043</v>
      </c>
      <c r="B43" t="s">
        <v>3</v>
      </c>
      <c r="C43">
        <v>18</v>
      </c>
      <c r="D43">
        <v>0</v>
      </c>
      <c r="E43" s="3">
        <v>30.481495059899064</v>
      </c>
      <c r="F43" s="66">
        <v>2</v>
      </c>
      <c r="G43" t="s">
        <v>7</v>
      </c>
      <c r="H43" s="2">
        <v>34617.85</v>
      </c>
      <c r="I43" s="2" t="str">
        <f>IF(CleanTable67[[#This Row],[Annual Expenditure in HealthCare]]&gt;25000,"Yes","No")</f>
        <v>Yes</v>
      </c>
      <c r="J43">
        <v>0</v>
      </c>
      <c r="K43" t="str">
        <f>_xlfn.XLOOKUP(CleanTable67[[#This Row],['# of Children]],'Reduce Categories'!$D$23:$D$28,'Reduce Categories'!$E$23:$E$28)</f>
        <v>No children</v>
      </c>
      <c r="L43" t="s">
        <v>4</v>
      </c>
      <c r="M43" s="1"/>
    </row>
    <row r="44" spans="1:13" x14ac:dyDescent="0.2">
      <c r="A44">
        <v>10044</v>
      </c>
      <c r="B44" t="s">
        <v>1</v>
      </c>
      <c r="C44">
        <v>27</v>
      </c>
      <c r="D44">
        <v>1</v>
      </c>
      <c r="E44" s="3">
        <v>26.681087689469589</v>
      </c>
      <c r="F44" s="66">
        <v>1</v>
      </c>
      <c r="G44" t="s">
        <v>7</v>
      </c>
      <c r="H44" s="2">
        <v>2497.0400000000004</v>
      </c>
      <c r="I44" s="2" t="str">
        <f>IF(CleanTable67[[#This Row],[Annual Expenditure in HealthCare]]&gt;25000,"Yes","No")</f>
        <v>No</v>
      </c>
      <c r="J44">
        <v>0</v>
      </c>
      <c r="K44" t="str">
        <f>_xlfn.XLOOKUP(CleanTable67[[#This Row],['# of Children]],'Reduce Categories'!$D$23:$D$28,'Reduce Categories'!$E$23:$E$28)</f>
        <v>No children</v>
      </c>
      <c r="L44" t="s">
        <v>5</v>
      </c>
      <c r="M44" s="1"/>
    </row>
    <row r="45" spans="1:13" x14ac:dyDescent="0.2">
      <c r="A45">
        <v>10045</v>
      </c>
      <c r="B45" t="s">
        <v>0</v>
      </c>
      <c r="C45">
        <v>52</v>
      </c>
      <c r="D45">
        <v>3</v>
      </c>
      <c r="E45" s="3">
        <v>25.28529338595893</v>
      </c>
      <c r="F45" s="66">
        <v>0</v>
      </c>
      <c r="G45" t="s">
        <v>7</v>
      </c>
      <c r="H45" s="2">
        <v>9724.5300000000007</v>
      </c>
      <c r="I45" s="2" t="str">
        <f>IF(CleanTable67[[#This Row],[Annual Expenditure in HealthCare]]&gt;25000,"Yes","No")</f>
        <v>No</v>
      </c>
      <c r="J45">
        <v>1</v>
      </c>
      <c r="K45" t="str">
        <f>_xlfn.XLOOKUP(CleanTable67[[#This Row],['# of Children]],'Reduce Categories'!$D$23:$D$28,'Reduce Categories'!$E$23:$E$28)</f>
        <v>1 children</v>
      </c>
      <c r="L45" t="s">
        <v>5</v>
      </c>
      <c r="M45" s="1"/>
    </row>
    <row r="46" spans="1:13" x14ac:dyDescent="0.2">
      <c r="A46">
        <v>10046</v>
      </c>
      <c r="B46" t="s">
        <v>3</v>
      </c>
      <c r="C46">
        <v>26</v>
      </c>
      <c r="D46">
        <v>0</v>
      </c>
      <c r="E46" s="3">
        <v>38.629545973500569</v>
      </c>
      <c r="F46" s="66">
        <v>3</v>
      </c>
      <c r="G46" t="s">
        <v>6</v>
      </c>
      <c r="H46" s="2">
        <v>3385.4</v>
      </c>
      <c r="I46" s="2" t="str">
        <f>IF(CleanTable67[[#This Row],[Annual Expenditure in HealthCare]]&gt;25000,"Yes","No")</f>
        <v>No</v>
      </c>
      <c r="J46">
        <v>0</v>
      </c>
      <c r="K46" t="str">
        <f>_xlfn.XLOOKUP(CleanTable67[[#This Row],['# of Children]],'Reduce Categories'!$D$23:$D$28,'Reduce Categories'!$E$23:$E$28)</f>
        <v>No children</v>
      </c>
      <c r="L46" t="s">
        <v>5</v>
      </c>
      <c r="M46" s="1"/>
    </row>
    <row r="47" spans="1:13" x14ac:dyDescent="0.2">
      <c r="A47">
        <v>10047</v>
      </c>
      <c r="B47" t="s">
        <v>3</v>
      </c>
      <c r="C47">
        <v>62</v>
      </c>
      <c r="D47">
        <v>3</v>
      </c>
      <c r="E47" s="3">
        <v>30.299438898102579</v>
      </c>
      <c r="F47" s="66">
        <v>1</v>
      </c>
      <c r="G47" t="s">
        <v>7</v>
      </c>
      <c r="H47" s="2">
        <v>45710.21</v>
      </c>
      <c r="I47" s="2" t="str">
        <f>IF(CleanTable67[[#This Row],[Annual Expenditure in HealthCare]]&gt;25000,"Yes","No")</f>
        <v>Yes</v>
      </c>
      <c r="J47">
        <v>0</v>
      </c>
      <c r="K47" t="str">
        <f>_xlfn.XLOOKUP(CleanTable67[[#This Row],['# of Children]],'Reduce Categories'!$D$23:$D$28,'Reduce Categories'!$E$23:$E$28)</f>
        <v>No children</v>
      </c>
      <c r="L47" t="s">
        <v>4</v>
      </c>
      <c r="M47" s="1"/>
    </row>
    <row r="48" spans="1:13" x14ac:dyDescent="0.2">
      <c r="A48">
        <v>10048</v>
      </c>
      <c r="B48" t="s">
        <v>0</v>
      </c>
      <c r="C48">
        <v>59</v>
      </c>
      <c r="D48">
        <v>3</v>
      </c>
      <c r="E48" s="3">
        <v>31.520111898466098</v>
      </c>
      <c r="F48" s="66">
        <v>2</v>
      </c>
      <c r="G48" t="s">
        <v>6</v>
      </c>
      <c r="H48" s="2">
        <v>12233.83</v>
      </c>
      <c r="I48" s="2" t="str">
        <f>IF(CleanTable67[[#This Row],[Annual Expenditure in HealthCare]]&gt;25000,"Yes","No")</f>
        <v>No</v>
      </c>
      <c r="J48">
        <v>0</v>
      </c>
      <c r="K48" t="str">
        <f>_xlfn.XLOOKUP(CleanTable67[[#This Row],['# of Children]],'Reduce Categories'!$D$23:$D$28,'Reduce Categories'!$E$23:$E$28)</f>
        <v>No children</v>
      </c>
      <c r="L48" t="s">
        <v>5</v>
      </c>
      <c r="M48" s="1"/>
    </row>
    <row r="49" spans="1:13" x14ac:dyDescent="0.2">
      <c r="A49">
        <v>10049</v>
      </c>
      <c r="B49" t="s">
        <v>3</v>
      </c>
      <c r="C49">
        <v>63</v>
      </c>
      <c r="D49">
        <v>3</v>
      </c>
      <c r="E49" s="3">
        <v>25.848307900310036</v>
      </c>
      <c r="F49" s="66">
        <v>0</v>
      </c>
      <c r="G49" t="s">
        <v>7</v>
      </c>
      <c r="H49" s="2">
        <v>13974.460000000001</v>
      </c>
      <c r="I49" s="2" t="str">
        <f>IF(CleanTable67[[#This Row],[Annual Expenditure in HealthCare]]&gt;25000,"Yes","No")</f>
        <v>No</v>
      </c>
      <c r="J49">
        <v>0</v>
      </c>
      <c r="K49" t="str">
        <f>_xlfn.XLOOKUP(CleanTable67[[#This Row],['# of Children]],'Reduce Categories'!$D$23:$D$28,'Reduce Categories'!$E$23:$E$28)</f>
        <v>No children</v>
      </c>
      <c r="L49" t="s">
        <v>5</v>
      </c>
      <c r="M49" s="1"/>
    </row>
    <row r="50" spans="1:13" x14ac:dyDescent="0.2">
      <c r="A50">
        <v>10050</v>
      </c>
      <c r="B50" t="s">
        <v>0</v>
      </c>
      <c r="C50">
        <v>64</v>
      </c>
      <c r="D50">
        <v>3</v>
      </c>
      <c r="E50" s="3">
        <v>27.299881890286709</v>
      </c>
      <c r="F50" s="66">
        <v>1</v>
      </c>
      <c r="G50" t="s">
        <v>6</v>
      </c>
      <c r="H50" s="2">
        <v>47291.060000000005</v>
      </c>
      <c r="I50" s="2" t="str">
        <f>IF(CleanTable67[[#This Row],[Annual Expenditure in HealthCare]]&gt;25000,"Yes","No")</f>
        <v>Yes</v>
      </c>
      <c r="J50">
        <v>2</v>
      </c>
      <c r="K50" t="str">
        <f>_xlfn.XLOOKUP(CleanTable67[[#This Row],['# of Children]],'Reduce Categories'!$D$23:$D$28,'Reduce Categories'!$E$23:$E$28)</f>
        <v>2 children</v>
      </c>
      <c r="L50" t="s">
        <v>4</v>
      </c>
      <c r="M50" s="1"/>
    </row>
    <row r="51" spans="1:13" x14ac:dyDescent="0.2">
      <c r="A51">
        <v>10051</v>
      </c>
      <c r="B51" t="s">
        <v>3</v>
      </c>
      <c r="C51">
        <v>50</v>
      </c>
      <c r="D51">
        <v>2</v>
      </c>
      <c r="E51" s="3">
        <v>33.311814476979556</v>
      </c>
      <c r="F51" s="66">
        <v>2</v>
      </c>
      <c r="G51" t="s">
        <v>7</v>
      </c>
      <c r="H51" s="2">
        <v>9617.67</v>
      </c>
      <c r="I51" s="2" t="str">
        <f>IF(CleanTable67[[#This Row],[Annual Expenditure in HealthCare]]&gt;25000,"Yes","No")</f>
        <v>No</v>
      </c>
      <c r="J51">
        <v>1</v>
      </c>
      <c r="K51" t="str">
        <f>_xlfn.XLOOKUP(CleanTable67[[#This Row],['# of Children]],'Reduce Categories'!$D$23:$D$28,'Reduce Categories'!$E$23:$E$28)</f>
        <v>1 children</v>
      </c>
      <c r="L51" t="s">
        <v>5</v>
      </c>
      <c r="M51" s="1"/>
    </row>
    <row r="52" spans="1:13" x14ac:dyDescent="0.2">
      <c r="A52">
        <v>10052</v>
      </c>
      <c r="B52" t="s">
        <v>1</v>
      </c>
      <c r="C52">
        <v>18</v>
      </c>
      <c r="D52">
        <v>0</v>
      </c>
      <c r="E52" s="3">
        <v>43.983784217324228</v>
      </c>
      <c r="F52" s="66">
        <v>3</v>
      </c>
      <c r="G52" t="s">
        <v>6</v>
      </c>
      <c r="H52" s="2">
        <v>2201.1000000000004</v>
      </c>
      <c r="I52" s="2" t="str">
        <f>IF(CleanTable67[[#This Row],[Annual Expenditure in HealthCare]]&gt;25000,"Yes","No")</f>
        <v>No</v>
      </c>
      <c r="J52">
        <v>1</v>
      </c>
      <c r="K52" t="str">
        <f>_xlfn.XLOOKUP(CleanTable67[[#This Row],['# of Children]],'Reduce Categories'!$D$23:$D$28,'Reduce Categories'!$E$23:$E$28)</f>
        <v>1 children</v>
      </c>
      <c r="L52" t="s">
        <v>5</v>
      </c>
      <c r="M52" s="1"/>
    </row>
    <row r="53" spans="1:13" x14ac:dyDescent="0.2">
      <c r="A53">
        <v>10053</v>
      </c>
      <c r="B53" t="s">
        <v>3</v>
      </c>
      <c r="C53">
        <v>18</v>
      </c>
      <c r="D53">
        <v>0</v>
      </c>
      <c r="E53" s="3">
        <v>31.802122268389279</v>
      </c>
      <c r="F53" s="66">
        <v>2</v>
      </c>
      <c r="G53" t="s">
        <v>6</v>
      </c>
      <c r="H53" s="2">
        <v>2211.1400000000003</v>
      </c>
      <c r="I53" s="2" t="str">
        <f>IF(CleanTable67[[#This Row],[Annual Expenditure in HealthCare]]&gt;25000,"Yes","No")</f>
        <v>No</v>
      </c>
      <c r="J53">
        <v>0</v>
      </c>
      <c r="K53" t="str">
        <f>_xlfn.XLOOKUP(CleanTable67[[#This Row],['# of Children]],'Reduce Categories'!$D$23:$D$28,'Reduce Categories'!$E$23:$E$28)</f>
        <v>No children</v>
      </c>
      <c r="L53" t="s">
        <v>5</v>
      </c>
      <c r="M53" s="1"/>
    </row>
    <row r="54" spans="1:13" x14ac:dyDescent="0.2">
      <c r="A54">
        <v>10054</v>
      </c>
      <c r="B54" t="s">
        <v>0</v>
      </c>
      <c r="C54">
        <v>22</v>
      </c>
      <c r="D54">
        <v>0</v>
      </c>
      <c r="E54" s="3">
        <v>30.864202025474874</v>
      </c>
      <c r="F54" s="66">
        <v>2</v>
      </c>
      <c r="G54" t="s">
        <v>6</v>
      </c>
      <c r="H54" s="2">
        <v>2154.3700000000003</v>
      </c>
      <c r="I54" s="2" t="str">
        <f>IF(CleanTable67[[#This Row],[Annual Expenditure in HealthCare]]&gt;25000,"Yes","No")</f>
        <v>No</v>
      </c>
      <c r="J54">
        <v>0</v>
      </c>
      <c r="K54" t="str">
        <f>_xlfn.XLOOKUP(CleanTable67[[#This Row],['# of Children]],'Reduce Categories'!$D$23:$D$28,'Reduce Categories'!$E$23:$E$28)</f>
        <v>No children</v>
      </c>
      <c r="L54" t="s">
        <v>5</v>
      </c>
      <c r="M54" s="1"/>
    </row>
    <row r="55" spans="1:13" x14ac:dyDescent="0.2">
      <c r="A55">
        <v>10055</v>
      </c>
      <c r="B55" t="s">
        <v>3</v>
      </c>
      <c r="C55">
        <v>18</v>
      </c>
      <c r="D55">
        <v>0</v>
      </c>
      <c r="E55" s="3">
        <v>22.301595603712123</v>
      </c>
      <c r="F55" s="66">
        <v>0</v>
      </c>
      <c r="G55" t="s">
        <v>7</v>
      </c>
      <c r="H55" s="2">
        <v>12829.460000000001</v>
      </c>
      <c r="I55" s="2" t="str">
        <f>IF(CleanTable67[[#This Row],[Annual Expenditure in HealthCare]]&gt;25000,"Yes","No")</f>
        <v>No</v>
      </c>
      <c r="J55">
        <v>2</v>
      </c>
      <c r="K55" t="str">
        <f>_xlfn.XLOOKUP(CleanTable67[[#This Row],['# of Children]],'Reduce Categories'!$D$23:$D$28,'Reduce Categories'!$E$23:$E$28)</f>
        <v>2 children</v>
      </c>
      <c r="L55" t="s">
        <v>4</v>
      </c>
      <c r="M55" s="1"/>
    </row>
    <row r="56" spans="1:13" x14ac:dyDescent="0.2">
      <c r="A56">
        <v>10056</v>
      </c>
      <c r="B56" t="s">
        <v>0</v>
      </c>
      <c r="C56">
        <v>39</v>
      </c>
      <c r="D56">
        <v>2</v>
      </c>
      <c r="E56" s="3">
        <v>52.541116191666667</v>
      </c>
      <c r="F56" s="66">
        <v>3</v>
      </c>
      <c r="G56" t="s">
        <v>7</v>
      </c>
      <c r="H56" s="2">
        <v>21082.16</v>
      </c>
      <c r="I56" s="2" t="str">
        <f>IF(CleanTable67[[#This Row],[Annual Expenditure in HealthCare]]&gt;25000,"Yes","No")</f>
        <v>No</v>
      </c>
      <c r="J56">
        <v>1</v>
      </c>
      <c r="K56" t="str">
        <f>_xlfn.XLOOKUP(CleanTable67[[#This Row],['# of Children]],'Reduce Categories'!$D$23:$D$28,'Reduce Categories'!$E$23:$E$28)</f>
        <v>1 children</v>
      </c>
      <c r="L56" t="s">
        <v>4</v>
      </c>
      <c r="M56" s="1"/>
    </row>
    <row r="57" spans="1:13" x14ac:dyDescent="0.2">
      <c r="A57">
        <v>10057</v>
      </c>
      <c r="B57" t="s">
        <v>3</v>
      </c>
      <c r="C57">
        <v>20</v>
      </c>
      <c r="D57">
        <v>0</v>
      </c>
      <c r="E57" s="3">
        <v>22.522088086089028</v>
      </c>
      <c r="F57" s="66">
        <v>0</v>
      </c>
      <c r="G57" t="s">
        <v>7</v>
      </c>
      <c r="H57" s="2">
        <v>4915.0600000000004</v>
      </c>
      <c r="I57" s="2" t="str">
        <f>IF(CleanTable67[[#This Row],[Annual Expenditure in HealthCare]]&gt;25000,"Yes","No")</f>
        <v>No</v>
      </c>
      <c r="J57">
        <v>5</v>
      </c>
      <c r="K57" t="str">
        <f>_xlfn.XLOOKUP(CleanTable67[[#This Row],['# of Children]],'Reduce Categories'!$D$23:$D$28,'Reduce Categories'!$E$23:$E$28)</f>
        <v>3 or more children</v>
      </c>
      <c r="L57" t="s">
        <v>5</v>
      </c>
      <c r="M57" s="1"/>
    </row>
    <row r="58" spans="1:13" x14ac:dyDescent="0.2">
      <c r="A58">
        <v>10058</v>
      </c>
      <c r="B58" t="s">
        <v>2</v>
      </c>
      <c r="C58">
        <v>64</v>
      </c>
      <c r="D58">
        <v>3</v>
      </c>
      <c r="E58" s="3">
        <v>28.096807376000001</v>
      </c>
      <c r="F58" s="66">
        <v>1</v>
      </c>
      <c r="G58" t="s">
        <v>6</v>
      </c>
      <c r="H58" s="2">
        <v>14692.67</v>
      </c>
      <c r="I58" s="2" t="str">
        <f>IF(CleanTable67[[#This Row],[Annual Expenditure in HealthCare]]&gt;25000,"Yes","No")</f>
        <v>No</v>
      </c>
      <c r="J58">
        <v>0</v>
      </c>
      <c r="K58" t="str">
        <f>_xlfn.XLOOKUP(CleanTable67[[#This Row],['# of Children]],'Reduce Categories'!$D$23:$D$28,'Reduce Categories'!$E$23:$E$28)</f>
        <v>No children</v>
      </c>
      <c r="L58" t="s">
        <v>5</v>
      </c>
      <c r="M58" s="1"/>
    </row>
    <row r="59" spans="1:13" x14ac:dyDescent="0.2">
      <c r="A59">
        <v>10059</v>
      </c>
      <c r="B59" t="s">
        <v>0</v>
      </c>
      <c r="C59">
        <v>54</v>
      </c>
      <c r="D59">
        <v>3</v>
      </c>
      <c r="E59" s="3">
        <v>38.151918670154814</v>
      </c>
      <c r="F59" s="66">
        <v>3</v>
      </c>
      <c r="G59" t="s">
        <v>7</v>
      </c>
      <c r="H59" s="2">
        <v>25382.3</v>
      </c>
      <c r="I59" s="2" t="str">
        <f>IF(CleanTable67[[#This Row],[Annual Expenditure in HealthCare]]&gt;25000,"Yes","No")</f>
        <v>Yes</v>
      </c>
      <c r="J59">
        <v>3</v>
      </c>
      <c r="K59" t="str">
        <f>_xlfn.XLOOKUP(CleanTable67[[#This Row],['# of Children]],'Reduce Categories'!$D$23:$D$28,'Reduce Categories'!$E$23:$E$28)</f>
        <v>3 or more children</v>
      </c>
      <c r="L59" t="s">
        <v>4</v>
      </c>
      <c r="M59" s="1"/>
    </row>
    <row r="60" spans="1:13" x14ac:dyDescent="0.2">
      <c r="A60">
        <v>10060</v>
      </c>
      <c r="B60" t="s">
        <v>1</v>
      </c>
      <c r="C60">
        <v>31</v>
      </c>
      <c r="D60">
        <v>1</v>
      </c>
      <c r="E60" s="3">
        <v>30.771824963393978</v>
      </c>
      <c r="F60" s="66">
        <v>2</v>
      </c>
      <c r="G60" t="s">
        <v>6</v>
      </c>
      <c r="H60" s="2">
        <v>3757.8500000000004</v>
      </c>
      <c r="I60" s="2" t="str">
        <f>IF(CleanTable67[[#This Row],[Annual Expenditure in HealthCare]]&gt;25000,"Yes","No")</f>
        <v>No</v>
      </c>
      <c r="J60">
        <v>0</v>
      </c>
      <c r="K60" t="str">
        <f>_xlfn.XLOOKUP(CleanTable67[[#This Row],['# of Children]],'Reduce Categories'!$D$23:$D$28,'Reduce Categories'!$E$23:$E$28)</f>
        <v>No children</v>
      </c>
      <c r="L60" t="s">
        <v>5</v>
      </c>
      <c r="M60" s="1"/>
    </row>
    <row r="61" spans="1:13" x14ac:dyDescent="0.2">
      <c r="A61">
        <v>10061</v>
      </c>
      <c r="B61" t="s">
        <v>1</v>
      </c>
      <c r="C61">
        <v>52</v>
      </c>
      <c r="D61">
        <v>3</v>
      </c>
      <c r="E61" s="3">
        <v>31.713533021582091</v>
      </c>
      <c r="F61" s="66">
        <v>2</v>
      </c>
      <c r="G61" t="s">
        <v>6</v>
      </c>
      <c r="H61" s="2">
        <v>24667.42</v>
      </c>
      <c r="I61" s="2" t="str">
        <f>IF(CleanTable67[[#This Row],[Annual Expenditure in HealthCare]]&gt;25000,"Yes","No")</f>
        <v>No</v>
      </c>
      <c r="J61">
        <v>2</v>
      </c>
      <c r="K61" t="str">
        <f>_xlfn.XLOOKUP(CleanTable67[[#This Row],['# of Children]],'Reduce Categories'!$D$23:$D$28,'Reduce Categories'!$E$23:$E$28)</f>
        <v>2 children</v>
      </c>
      <c r="L61" t="s">
        <v>4</v>
      </c>
      <c r="M61" s="1"/>
    </row>
    <row r="62" spans="1:13" x14ac:dyDescent="0.2">
      <c r="A62">
        <v>10062</v>
      </c>
      <c r="B62" t="s">
        <v>1</v>
      </c>
      <c r="C62">
        <v>27</v>
      </c>
      <c r="D62">
        <v>1</v>
      </c>
      <c r="E62" s="3">
        <v>37.904352107527586</v>
      </c>
      <c r="F62" s="66">
        <v>3</v>
      </c>
      <c r="G62" t="s">
        <v>7</v>
      </c>
      <c r="H62" s="2">
        <v>2483.7400000000002</v>
      </c>
      <c r="I62" s="2" t="str">
        <f>IF(CleanTable67[[#This Row],[Annual Expenditure in HealthCare]]&gt;25000,"Yes","No")</f>
        <v>No</v>
      </c>
      <c r="J62">
        <v>0</v>
      </c>
      <c r="K62" t="str">
        <f>_xlfn.XLOOKUP(CleanTable67[[#This Row],['# of Children]],'Reduce Categories'!$D$23:$D$28,'Reduce Categories'!$E$23:$E$28)</f>
        <v>No children</v>
      </c>
      <c r="L62" t="s">
        <v>5</v>
      </c>
      <c r="M62" s="1"/>
    </row>
    <row r="63" spans="1:13" x14ac:dyDescent="0.2">
      <c r="A63">
        <v>10063</v>
      </c>
      <c r="B63" t="s">
        <v>0</v>
      </c>
      <c r="C63">
        <v>22</v>
      </c>
      <c r="D63">
        <v>0</v>
      </c>
      <c r="E63" s="3">
        <v>37.255310114792593</v>
      </c>
      <c r="F63" s="66">
        <v>3</v>
      </c>
      <c r="G63" t="s">
        <v>6</v>
      </c>
      <c r="H63" s="2">
        <v>2166.7400000000002</v>
      </c>
      <c r="I63" s="2" t="str">
        <f>IF(CleanTable67[[#This Row],[Annual Expenditure in HealthCare]]&gt;25000,"Yes","No")</f>
        <v>No</v>
      </c>
      <c r="J63">
        <v>0</v>
      </c>
      <c r="K63" t="str">
        <f>_xlfn.XLOOKUP(CleanTable67[[#This Row],['# of Children]],'Reduce Categories'!$D$23:$D$28,'Reduce Categories'!$E$23:$E$28)</f>
        <v>No children</v>
      </c>
      <c r="L63" t="s">
        <v>5</v>
      </c>
      <c r="M63" s="1"/>
    </row>
    <row r="64" spans="1:13" x14ac:dyDescent="0.2">
      <c r="A64">
        <v>10064</v>
      </c>
      <c r="B64" t="s">
        <v>1</v>
      </c>
      <c r="C64">
        <v>18</v>
      </c>
      <c r="D64">
        <v>0</v>
      </c>
      <c r="E64" s="3">
        <v>35.781760159634302</v>
      </c>
      <c r="F64" s="66">
        <v>3</v>
      </c>
      <c r="G64" t="s">
        <v>6</v>
      </c>
      <c r="H64" s="2">
        <v>1607.52</v>
      </c>
      <c r="I64" s="2" t="str">
        <f>IF(CleanTable67[[#This Row],[Annual Expenditure in HealthCare]]&gt;25000,"Yes","No")</f>
        <v>No</v>
      </c>
      <c r="J64">
        <v>0</v>
      </c>
      <c r="K64" t="str">
        <f>_xlfn.XLOOKUP(CleanTable67[[#This Row],['# of Children]],'Reduce Categories'!$D$23:$D$28,'Reduce Categories'!$E$23:$E$28)</f>
        <v>No children</v>
      </c>
      <c r="L64" t="s">
        <v>5</v>
      </c>
      <c r="M64" s="1"/>
    </row>
    <row r="65" spans="1:13" x14ac:dyDescent="0.2">
      <c r="A65">
        <v>10065</v>
      </c>
      <c r="B65" t="s">
        <v>3</v>
      </c>
      <c r="C65">
        <v>59</v>
      </c>
      <c r="D65">
        <v>3</v>
      </c>
      <c r="E65" s="3">
        <v>31.588240403862308</v>
      </c>
      <c r="F65" s="66">
        <v>2</v>
      </c>
      <c r="G65" t="s">
        <v>6</v>
      </c>
      <c r="H65" s="2">
        <v>47896.800000000003</v>
      </c>
      <c r="I65" s="2" t="str">
        <f>IF(CleanTable67[[#This Row],[Annual Expenditure in HealthCare]]&gt;25000,"Yes","No")</f>
        <v>Yes</v>
      </c>
      <c r="J65">
        <v>1</v>
      </c>
      <c r="K65" t="str">
        <f>_xlfn.XLOOKUP(CleanTable67[[#This Row],['# of Children]],'Reduce Categories'!$D$23:$D$28,'Reduce Categories'!$E$23:$E$28)</f>
        <v>1 children</v>
      </c>
      <c r="L65" t="s">
        <v>4</v>
      </c>
      <c r="M65" s="1"/>
    </row>
    <row r="66" spans="1:13" x14ac:dyDescent="0.2">
      <c r="A66">
        <v>10066</v>
      </c>
      <c r="B66" t="s">
        <v>2</v>
      </c>
      <c r="C66">
        <v>44</v>
      </c>
      <c r="D66">
        <v>2</v>
      </c>
      <c r="E66" s="3">
        <v>35.649477922795754</v>
      </c>
      <c r="F66" s="66">
        <v>3</v>
      </c>
      <c r="G66" t="s">
        <v>6</v>
      </c>
      <c r="H66" s="2">
        <v>7421.2</v>
      </c>
      <c r="I66" s="2" t="str">
        <f>IF(CleanTable67[[#This Row],[Annual Expenditure in HealthCare]]&gt;25000,"Yes","No")</f>
        <v>No</v>
      </c>
      <c r="J66">
        <v>0</v>
      </c>
      <c r="K66" t="str">
        <f>_xlfn.XLOOKUP(CleanTable67[[#This Row],['# of Children]],'Reduce Categories'!$D$23:$D$28,'Reduce Categories'!$E$23:$E$28)</f>
        <v>No children</v>
      </c>
      <c r="L66" t="s">
        <v>5</v>
      </c>
      <c r="M66" s="1"/>
    </row>
    <row r="67" spans="1:13" x14ac:dyDescent="0.2">
      <c r="A67">
        <v>10067</v>
      </c>
      <c r="B67" t="s">
        <v>2</v>
      </c>
      <c r="C67">
        <v>29</v>
      </c>
      <c r="D67">
        <v>1</v>
      </c>
      <c r="E67" s="3">
        <v>26.398949952026264</v>
      </c>
      <c r="F67" s="66">
        <v>1</v>
      </c>
      <c r="G67" t="s">
        <v>7</v>
      </c>
      <c r="H67" s="2">
        <v>4433.92</v>
      </c>
      <c r="I67" s="2" t="str">
        <f>IF(CleanTable67[[#This Row],[Annual Expenditure in HealthCare]]&gt;25000,"Yes","No")</f>
        <v>No</v>
      </c>
      <c r="J67">
        <v>2</v>
      </c>
      <c r="K67" t="str">
        <f>_xlfn.XLOOKUP(CleanTable67[[#This Row],['# of Children]],'Reduce Categories'!$D$23:$D$28,'Reduce Categories'!$E$23:$E$28)</f>
        <v>2 children</v>
      </c>
      <c r="L67" t="s">
        <v>5</v>
      </c>
      <c r="M67" s="1"/>
    </row>
    <row r="68" spans="1:13" x14ac:dyDescent="0.2">
      <c r="A68">
        <v>10068</v>
      </c>
      <c r="B68" t="s">
        <v>2</v>
      </c>
      <c r="C68">
        <v>38</v>
      </c>
      <c r="D68">
        <v>1</v>
      </c>
      <c r="E68" s="3">
        <v>21.545595783973695</v>
      </c>
      <c r="F68" s="66">
        <v>0</v>
      </c>
      <c r="G68" t="s">
        <v>7</v>
      </c>
      <c r="H68" s="2">
        <v>5855.91</v>
      </c>
      <c r="I68" s="2" t="str">
        <f>IF(CleanTable67[[#This Row],[Annual Expenditure in HealthCare]]&gt;25000,"Yes","No")</f>
        <v>No</v>
      </c>
      <c r="J68">
        <v>1</v>
      </c>
      <c r="K68" t="str">
        <f>_xlfn.XLOOKUP(CleanTable67[[#This Row],['# of Children]],'Reduce Categories'!$D$23:$D$28,'Reduce Categories'!$E$23:$E$28)</f>
        <v>1 children</v>
      </c>
      <c r="L68" t="s">
        <v>5</v>
      </c>
      <c r="M68" s="1"/>
    </row>
    <row r="69" spans="1:13" x14ac:dyDescent="0.2">
      <c r="A69">
        <v>10069</v>
      </c>
      <c r="B69" t="s">
        <v>3</v>
      </c>
      <c r="C69">
        <v>30</v>
      </c>
      <c r="D69">
        <v>1</v>
      </c>
      <c r="E69" s="3">
        <v>35.9171618311617</v>
      </c>
      <c r="F69" s="66">
        <v>3</v>
      </c>
      <c r="G69" t="s">
        <v>6</v>
      </c>
      <c r="H69" s="2">
        <v>4137.5300000000007</v>
      </c>
      <c r="I69" s="2" t="str">
        <f>IF(CleanTable67[[#This Row],[Annual Expenditure in HealthCare]]&gt;25000,"Yes","No")</f>
        <v>No</v>
      </c>
      <c r="J69">
        <v>0</v>
      </c>
      <c r="K69" t="str">
        <f>_xlfn.XLOOKUP(CleanTable67[[#This Row],['# of Children]],'Reduce Categories'!$D$23:$D$28,'Reduce Categories'!$E$23:$E$28)</f>
        <v>No children</v>
      </c>
      <c r="L69" t="s">
        <v>5</v>
      </c>
      <c r="M69" s="1"/>
    </row>
    <row r="70" spans="1:13" x14ac:dyDescent="0.2">
      <c r="A70">
        <v>10070</v>
      </c>
      <c r="B70" t="s">
        <v>2</v>
      </c>
      <c r="C70">
        <v>19</v>
      </c>
      <c r="D70">
        <v>0</v>
      </c>
      <c r="E70" s="3">
        <v>37.424204858162049</v>
      </c>
      <c r="F70" s="66">
        <v>3</v>
      </c>
      <c r="G70" t="s">
        <v>7</v>
      </c>
      <c r="H70" s="2">
        <v>1621.35</v>
      </c>
      <c r="I70" s="2" t="str">
        <f>IF(CleanTable67[[#This Row],[Annual Expenditure in HealthCare]]&gt;25000,"Yes","No")</f>
        <v>No</v>
      </c>
      <c r="J70">
        <v>0</v>
      </c>
      <c r="K70" t="str">
        <f>_xlfn.XLOOKUP(CleanTable67[[#This Row],['# of Children]],'Reduce Categories'!$D$23:$D$28,'Reduce Categories'!$E$23:$E$28)</f>
        <v>No children</v>
      </c>
      <c r="L70" t="s">
        <v>5</v>
      </c>
      <c r="M70" s="1"/>
    </row>
    <row r="71" spans="1:13" x14ac:dyDescent="0.2">
      <c r="A71">
        <v>10071</v>
      </c>
      <c r="B71" t="s">
        <v>0</v>
      </c>
      <c r="C71">
        <v>25</v>
      </c>
      <c r="D71">
        <v>0</v>
      </c>
      <c r="E71" s="3">
        <v>25.731841191698365</v>
      </c>
      <c r="F71" s="66">
        <v>0</v>
      </c>
      <c r="G71" t="s">
        <v>6</v>
      </c>
      <c r="H71" s="2">
        <v>2633</v>
      </c>
      <c r="I71" s="2" t="str">
        <f>IF(CleanTable67[[#This Row],[Annual Expenditure in HealthCare]]&gt;25000,"Yes","No")</f>
        <v>No</v>
      </c>
      <c r="J71">
        <v>0</v>
      </c>
      <c r="K71" t="str">
        <f>_xlfn.XLOOKUP(CleanTable67[[#This Row],['# of Children]],'Reduce Categories'!$D$23:$D$28,'Reduce Categories'!$E$23:$E$28)</f>
        <v>No children</v>
      </c>
      <c r="L71" t="s">
        <v>5</v>
      </c>
      <c r="M71" s="1"/>
    </row>
    <row r="72" spans="1:13" x14ac:dyDescent="0.2">
      <c r="A72">
        <v>10072</v>
      </c>
      <c r="B72" t="s">
        <v>2</v>
      </c>
      <c r="C72">
        <v>41</v>
      </c>
      <c r="D72">
        <v>2</v>
      </c>
      <c r="E72" s="3">
        <v>38.037829703186119</v>
      </c>
      <c r="F72" s="66">
        <v>3</v>
      </c>
      <c r="G72" t="s">
        <v>6</v>
      </c>
      <c r="H72" s="2">
        <v>7153.56</v>
      </c>
      <c r="I72" s="2" t="str">
        <f>IF(CleanTable67[[#This Row],[Annual Expenditure in HealthCare]]&gt;25000,"Yes","No")</f>
        <v>No</v>
      </c>
      <c r="J72">
        <v>1</v>
      </c>
      <c r="K72" t="str">
        <f>_xlfn.XLOOKUP(CleanTable67[[#This Row],['# of Children]],'Reduce Categories'!$D$23:$D$28,'Reduce Categories'!$E$23:$E$28)</f>
        <v>1 children</v>
      </c>
      <c r="L72" t="s">
        <v>5</v>
      </c>
      <c r="M72" s="1"/>
    </row>
    <row r="73" spans="1:13" x14ac:dyDescent="0.2">
      <c r="A73">
        <v>10073</v>
      </c>
      <c r="B73" t="s">
        <v>3</v>
      </c>
      <c r="C73">
        <v>29</v>
      </c>
      <c r="D73">
        <v>1</v>
      </c>
      <c r="E73" s="3">
        <v>41.302134082177517</v>
      </c>
      <c r="F73" s="66">
        <v>3</v>
      </c>
      <c r="G73" t="s">
        <v>7</v>
      </c>
      <c r="H73" s="2">
        <v>4040.5600000000004</v>
      </c>
      <c r="I73" s="2" t="str">
        <f>IF(CleanTable67[[#This Row],[Annual Expenditure in HealthCare]]&gt;25000,"Yes","No")</f>
        <v>No</v>
      </c>
      <c r="J73">
        <v>1</v>
      </c>
      <c r="K73" t="str">
        <f>_xlfn.XLOOKUP(CleanTable67[[#This Row],['# of Children]],'Reduce Categories'!$D$23:$D$28,'Reduce Categories'!$E$23:$E$28)</f>
        <v>1 children</v>
      </c>
      <c r="L73" t="s">
        <v>5</v>
      </c>
      <c r="M73" s="1"/>
    </row>
    <row r="74" spans="1:13" x14ac:dyDescent="0.2">
      <c r="A74">
        <v>10074</v>
      </c>
      <c r="B74" t="s">
        <v>3</v>
      </c>
      <c r="C74">
        <v>49</v>
      </c>
      <c r="D74">
        <v>2</v>
      </c>
      <c r="E74" s="3">
        <v>26.883265750306695</v>
      </c>
      <c r="F74" s="66">
        <v>1</v>
      </c>
      <c r="G74" t="s">
        <v>6</v>
      </c>
      <c r="H74" s="2">
        <v>24106.92</v>
      </c>
      <c r="I74" s="2" t="str">
        <f>IF(CleanTable67[[#This Row],[Annual Expenditure in HealthCare]]&gt;25000,"Yes","No")</f>
        <v>No</v>
      </c>
      <c r="J74">
        <v>3</v>
      </c>
      <c r="K74" t="str">
        <f>_xlfn.XLOOKUP(CleanTable67[[#This Row],['# of Children]],'Reduce Categories'!$D$23:$D$28,'Reduce Categories'!$E$23:$E$28)</f>
        <v>3 or more children</v>
      </c>
      <c r="L74" t="s">
        <v>4</v>
      </c>
      <c r="M74" s="1"/>
    </row>
    <row r="75" spans="1:13" x14ac:dyDescent="0.2">
      <c r="A75">
        <v>10075</v>
      </c>
      <c r="B75" t="s">
        <v>1</v>
      </c>
      <c r="C75">
        <v>22</v>
      </c>
      <c r="D75">
        <v>0</v>
      </c>
      <c r="E75" s="3">
        <v>27.656609691504823</v>
      </c>
      <c r="F75" s="66">
        <v>1</v>
      </c>
      <c r="G75" t="s">
        <v>6</v>
      </c>
      <c r="H75" s="2">
        <v>2156.7600000000002</v>
      </c>
      <c r="I75" s="2" t="str">
        <f>IF(CleanTable67[[#This Row],[Annual Expenditure in HealthCare]]&gt;25000,"Yes","No")</f>
        <v>No</v>
      </c>
      <c r="J75">
        <v>0</v>
      </c>
      <c r="K75" t="str">
        <f>_xlfn.XLOOKUP(CleanTable67[[#This Row],['# of Children]],'Reduce Categories'!$D$23:$D$28,'Reduce Categories'!$E$23:$E$28)</f>
        <v>No children</v>
      </c>
      <c r="L75" t="s">
        <v>5</v>
      </c>
      <c r="M75" s="1"/>
    </row>
    <row r="76" spans="1:13" x14ac:dyDescent="0.2">
      <c r="A76">
        <v>10076</v>
      </c>
      <c r="B76" t="s">
        <v>3</v>
      </c>
      <c r="C76">
        <v>38</v>
      </c>
      <c r="D76">
        <v>1</v>
      </c>
      <c r="E76" s="3">
        <v>32.847908921522027</v>
      </c>
      <c r="F76" s="66">
        <v>2</v>
      </c>
      <c r="G76" t="s">
        <v>6</v>
      </c>
      <c r="H76" s="2">
        <v>6555.08</v>
      </c>
      <c r="I76" s="2" t="str">
        <f>IF(CleanTable67[[#This Row],[Annual Expenditure in HealthCare]]&gt;25000,"Yes","No")</f>
        <v>No</v>
      </c>
      <c r="J76">
        <v>1</v>
      </c>
      <c r="K76" t="str">
        <f>_xlfn.XLOOKUP(CleanTable67[[#This Row],['# of Children]],'Reduce Categories'!$D$23:$D$28,'Reduce Categories'!$E$23:$E$28)</f>
        <v>1 children</v>
      </c>
      <c r="L76" t="s">
        <v>5</v>
      </c>
      <c r="M76" s="1"/>
    </row>
    <row r="77" spans="1:13" x14ac:dyDescent="0.2">
      <c r="A77">
        <v>10077</v>
      </c>
      <c r="B77" t="s">
        <v>2</v>
      </c>
      <c r="C77">
        <v>27</v>
      </c>
      <c r="D77">
        <v>1</v>
      </c>
      <c r="E77" s="3">
        <v>32.970676236612292</v>
      </c>
      <c r="F77" s="66">
        <v>2</v>
      </c>
      <c r="G77" t="s">
        <v>6</v>
      </c>
      <c r="H77" s="2">
        <v>16420.5</v>
      </c>
      <c r="I77" s="2" t="str">
        <f>IF(CleanTable67[[#This Row],[Annual Expenditure in HealthCare]]&gt;25000,"Yes","No")</f>
        <v>No</v>
      </c>
      <c r="J77">
        <v>3</v>
      </c>
      <c r="K77" t="str">
        <f>_xlfn.XLOOKUP(CleanTable67[[#This Row],['# of Children]],'Reduce Categories'!$D$23:$D$28,'Reduce Categories'!$E$23:$E$28)</f>
        <v>3 or more children</v>
      </c>
      <c r="L77" t="s">
        <v>4</v>
      </c>
      <c r="M77" s="1"/>
    </row>
    <row r="78" spans="1:13" x14ac:dyDescent="0.2">
      <c r="A78">
        <v>10078</v>
      </c>
      <c r="B78" t="s">
        <v>3</v>
      </c>
      <c r="C78">
        <v>62</v>
      </c>
      <c r="D78">
        <v>3</v>
      </c>
      <c r="E78" s="3">
        <v>28.40424109074711</v>
      </c>
      <c r="F78" s="66">
        <v>1</v>
      </c>
      <c r="G78" t="s">
        <v>7</v>
      </c>
      <c r="H78" s="2">
        <v>28101.34</v>
      </c>
      <c r="I78" s="2" t="str">
        <f>IF(CleanTable67[[#This Row],[Annual Expenditure in HealthCare]]&gt;25000,"Yes","No")</f>
        <v>Yes</v>
      </c>
      <c r="J78">
        <v>0</v>
      </c>
      <c r="K78" t="str">
        <f>_xlfn.XLOOKUP(CleanTable67[[#This Row],['# of Children]],'Reduce Categories'!$D$23:$D$28,'Reduce Categories'!$E$23:$E$28)</f>
        <v>No children</v>
      </c>
      <c r="L78" t="s">
        <v>4</v>
      </c>
      <c r="M78" s="1"/>
    </row>
    <row r="79" spans="1:13" x14ac:dyDescent="0.2">
      <c r="A79">
        <v>10079</v>
      </c>
      <c r="B79" t="s">
        <v>2</v>
      </c>
      <c r="C79">
        <v>31</v>
      </c>
      <c r="D79">
        <v>1</v>
      </c>
      <c r="E79" s="3">
        <v>38.798465254576037</v>
      </c>
      <c r="F79" s="66">
        <v>3</v>
      </c>
      <c r="G79" t="s">
        <v>7</v>
      </c>
      <c r="H79" s="2">
        <v>4243.6000000000004</v>
      </c>
      <c r="I79" s="2" t="str">
        <f>IF(CleanTable67[[#This Row],[Annual Expenditure in HealthCare]]&gt;25000,"Yes","No")</f>
        <v>No</v>
      </c>
      <c r="J79">
        <v>1</v>
      </c>
      <c r="K79" t="str">
        <f>_xlfn.XLOOKUP(CleanTable67[[#This Row],['# of Children]],'Reduce Categories'!$D$23:$D$28,'Reduce Categories'!$E$23:$E$28)</f>
        <v>1 children</v>
      </c>
      <c r="L79" t="s">
        <v>5</v>
      </c>
      <c r="M79" s="1"/>
    </row>
    <row r="80" spans="1:13" x14ac:dyDescent="0.2">
      <c r="A80">
        <v>10080</v>
      </c>
      <c r="B80" t="s">
        <v>2</v>
      </c>
      <c r="C80">
        <v>61</v>
      </c>
      <c r="D80">
        <v>3</v>
      </c>
      <c r="E80" s="3">
        <v>37.997826290820207</v>
      </c>
      <c r="F80" s="66">
        <v>3</v>
      </c>
      <c r="G80" t="s">
        <v>6</v>
      </c>
      <c r="H80" s="2">
        <v>29141.37</v>
      </c>
      <c r="I80" s="2" t="str">
        <f>IF(CleanTable67[[#This Row],[Annual Expenditure in HealthCare]]&gt;25000,"Yes","No")</f>
        <v>Yes</v>
      </c>
      <c r="J80">
        <v>0</v>
      </c>
      <c r="K80" t="str">
        <f>_xlfn.XLOOKUP(CleanTable67[[#This Row],['# of Children]],'Reduce Categories'!$D$23:$D$28,'Reduce Categories'!$E$23:$E$28)</f>
        <v>No children</v>
      </c>
      <c r="L80" t="s">
        <v>4</v>
      </c>
      <c r="M80" s="1"/>
    </row>
    <row r="81" spans="1:13" x14ac:dyDescent="0.2">
      <c r="A81">
        <v>10081</v>
      </c>
      <c r="B81" t="s">
        <v>1</v>
      </c>
      <c r="C81">
        <v>47</v>
      </c>
      <c r="D81">
        <v>2</v>
      </c>
      <c r="E81" s="3">
        <v>19.573143195504588</v>
      </c>
      <c r="F81" s="66">
        <v>0</v>
      </c>
      <c r="G81" t="s">
        <v>7</v>
      </c>
      <c r="H81" s="2">
        <v>8083.92</v>
      </c>
      <c r="I81" s="2" t="str">
        <f>IF(CleanTable67[[#This Row],[Annual Expenditure in HealthCare]]&gt;25000,"Yes","No")</f>
        <v>No</v>
      </c>
      <c r="J81">
        <v>1</v>
      </c>
      <c r="K81" t="str">
        <f>_xlfn.XLOOKUP(CleanTable67[[#This Row],['# of Children]],'Reduce Categories'!$D$23:$D$28,'Reduce Categories'!$E$23:$E$28)</f>
        <v>1 children</v>
      </c>
      <c r="L81" t="s">
        <v>5</v>
      </c>
      <c r="M81" s="1"/>
    </row>
    <row r="82" spans="1:13" x14ac:dyDescent="0.2">
      <c r="A82">
        <v>10082</v>
      </c>
      <c r="B82" t="s">
        <v>3</v>
      </c>
      <c r="C82">
        <v>18</v>
      </c>
      <c r="D82">
        <v>0</v>
      </c>
      <c r="E82" s="3">
        <v>26.290655204808601</v>
      </c>
      <c r="F82" s="66">
        <v>0</v>
      </c>
      <c r="G82" t="s">
        <v>7</v>
      </c>
      <c r="H82" s="2">
        <v>1704.71</v>
      </c>
      <c r="I82" s="2" t="str">
        <f>IF(CleanTable67[[#This Row],[Annual Expenditure in HealthCare]]&gt;25000,"Yes","No")</f>
        <v>No</v>
      </c>
      <c r="J82">
        <v>0</v>
      </c>
      <c r="K82" t="str">
        <f>_xlfn.XLOOKUP(CleanTable67[[#This Row],['# of Children]],'Reduce Categories'!$D$23:$D$28,'Reduce Categories'!$E$23:$E$28)</f>
        <v>No children</v>
      </c>
      <c r="L82" t="s">
        <v>5</v>
      </c>
      <c r="M82" s="1"/>
    </row>
    <row r="83" spans="1:13" x14ac:dyDescent="0.2">
      <c r="A83">
        <v>10083</v>
      </c>
      <c r="B83" t="s">
        <v>2</v>
      </c>
      <c r="C83">
        <v>53</v>
      </c>
      <c r="D83">
        <v>3</v>
      </c>
      <c r="E83" s="3">
        <v>28.250746341332288</v>
      </c>
      <c r="F83" s="66">
        <v>1</v>
      </c>
      <c r="G83" t="s">
        <v>7</v>
      </c>
      <c r="H83" s="2">
        <v>9863.48</v>
      </c>
      <c r="I83" s="2" t="str">
        <f>IF(CleanTable67[[#This Row],[Annual Expenditure in HealthCare]]&gt;25000,"Yes","No")</f>
        <v>No</v>
      </c>
      <c r="J83">
        <v>0</v>
      </c>
      <c r="K83" t="str">
        <f>_xlfn.XLOOKUP(CleanTable67[[#This Row],['# of Children]],'Reduce Categories'!$D$23:$D$28,'Reduce Categories'!$E$23:$E$28)</f>
        <v>No children</v>
      </c>
      <c r="L83" t="s">
        <v>5</v>
      </c>
      <c r="M83" s="1"/>
    </row>
    <row r="84" spans="1:13" x14ac:dyDescent="0.2">
      <c r="A84">
        <v>10084</v>
      </c>
      <c r="B84" t="s">
        <v>2</v>
      </c>
      <c r="C84">
        <v>30</v>
      </c>
      <c r="D84">
        <v>1</v>
      </c>
      <c r="E84" s="3">
        <v>37.266863649420415</v>
      </c>
      <c r="F84" s="66">
        <v>3</v>
      </c>
      <c r="G84" t="s">
        <v>7</v>
      </c>
      <c r="H84" s="2">
        <v>20745.989999999998</v>
      </c>
      <c r="I84" s="2" t="str">
        <f>IF(CleanTable67[[#This Row],[Annual Expenditure in HealthCare]]&gt;25000,"Yes","No")</f>
        <v>No</v>
      </c>
      <c r="J84">
        <v>3</v>
      </c>
      <c r="K84" t="str">
        <f>_xlfn.XLOOKUP(CleanTable67[[#This Row],['# of Children]],'Reduce Categories'!$D$23:$D$28,'Reduce Categories'!$E$23:$E$28)</f>
        <v>3 or more children</v>
      </c>
      <c r="L84" t="s">
        <v>4</v>
      </c>
      <c r="M84" s="1"/>
    </row>
    <row r="85" spans="1:13" x14ac:dyDescent="0.2">
      <c r="A85">
        <v>10085</v>
      </c>
      <c r="B85" t="s">
        <v>1</v>
      </c>
      <c r="C85">
        <v>18</v>
      </c>
      <c r="D85">
        <v>0</v>
      </c>
      <c r="E85" s="3">
        <v>27.831818173849527</v>
      </c>
      <c r="F85" s="66">
        <v>1</v>
      </c>
      <c r="G85" t="s">
        <v>7</v>
      </c>
      <c r="H85" s="2">
        <v>1131.51</v>
      </c>
      <c r="I85" s="2" t="str">
        <f>IF(CleanTable67[[#This Row],[Annual Expenditure in HealthCare]]&gt;25000,"Yes","No")</f>
        <v>No</v>
      </c>
      <c r="J85">
        <v>0</v>
      </c>
      <c r="K85" t="str">
        <f>_xlfn.XLOOKUP(CleanTable67[[#This Row],['# of Children]],'Reduce Categories'!$D$23:$D$28,'Reduce Categories'!$E$23:$E$28)</f>
        <v>No children</v>
      </c>
      <c r="L85" t="s">
        <v>5</v>
      </c>
      <c r="M85" s="1"/>
    </row>
    <row r="86" spans="1:13" x14ac:dyDescent="0.2">
      <c r="A86">
        <v>10086</v>
      </c>
      <c r="B86" t="s">
        <v>2</v>
      </c>
      <c r="C86">
        <v>31</v>
      </c>
      <c r="D86">
        <v>1</v>
      </c>
      <c r="E86" s="3">
        <v>27.485922095048824</v>
      </c>
      <c r="F86" s="66">
        <v>1</v>
      </c>
      <c r="G86" t="s">
        <v>6</v>
      </c>
      <c r="H86" s="2">
        <v>4738.2700000000004</v>
      </c>
      <c r="I86" s="2" t="str">
        <f>IF(CleanTable67[[#This Row],[Annual Expenditure in HealthCare]]&gt;25000,"Yes","No")</f>
        <v>No</v>
      </c>
      <c r="J86">
        <v>1</v>
      </c>
      <c r="K86" t="str">
        <f>_xlfn.XLOOKUP(CleanTable67[[#This Row],['# of Children]],'Reduce Categories'!$D$23:$D$28,'Reduce Categories'!$E$23:$E$28)</f>
        <v>1 children</v>
      </c>
      <c r="L86" t="s">
        <v>5</v>
      </c>
      <c r="M86" s="1"/>
    </row>
    <row r="87" spans="1:13" x14ac:dyDescent="0.2">
      <c r="A87">
        <v>10087</v>
      </c>
      <c r="B87" t="s">
        <v>2</v>
      </c>
      <c r="C87">
        <v>57</v>
      </c>
      <c r="D87">
        <v>3</v>
      </c>
      <c r="E87" s="3">
        <v>27.164435735638126</v>
      </c>
      <c r="F87" s="66">
        <v>1</v>
      </c>
      <c r="G87" t="s">
        <v>6</v>
      </c>
      <c r="H87" s="2">
        <v>11830.61</v>
      </c>
      <c r="I87" s="2" t="str">
        <f>IF(CleanTable67[[#This Row],[Annual Expenditure in HealthCare]]&gt;25000,"Yes","No")</f>
        <v>No</v>
      </c>
      <c r="J87">
        <v>0</v>
      </c>
      <c r="K87" t="str">
        <f>_xlfn.XLOOKUP(CleanTable67[[#This Row],['# of Children]],'Reduce Categories'!$D$23:$D$28,'Reduce Categories'!$E$23:$E$28)</f>
        <v>No children</v>
      </c>
      <c r="L87" t="s">
        <v>5</v>
      </c>
      <c r="M87" s="1"/>
    </row>
    <row r="88" spans="1:13" x14ac:dyDescent="0.2">
      <c r="A88">
        <v>10088</v>
      </c>
      <c r="B88" t="s">
        <v>3</v>
      </c>
      <c r="C88">
        <v>26</v>
      </c>
      <c r="D88">
        <v>0</v>
      </c>
      <c r="E88" s="3">
        <v>22.300417401124395</v>
      </c>
      <c r="F88" s="66">
        <v>0</v>
      </c>
      <c r="G88" t="s">
        <v>6</v>
      </c>
      <c r="H88" s="2">
        <v>14455.65</v>
      </c>
      <c r="I88" s="2" t="str">
        <f>IF(CleanTable67[[#This Row],[Annual Expenditure in HealthCare]]&gt;25000,"Yes","No")</f>
        <v>No</v>
      </c>
      <c r="J88">
        <v>2</v>
      </c>
      <c r="K88" t="str">
        <f>_xlfn.XLOOKUP(CleanTable67[[#This Row],['# of Children]],'Reduce Categories'!$D$23:$D$28,'Reduce Categories'!$E$23:$E$28)</f>
        <v>2 children</v>
      </c>
      <c r="L88" t="s">
        <v>4</v>
      </c>
      <c r="M88" s="1"/>
    </row>
    <row r="89" spans="1:13" x14ac:dyDescent="0.2">
      <c r="A89">
        <v>10089</v>
      </c>
      <c r="B89" t="s">
        <v>1</v>
      </c>
      <c r="C89">
        <v>30</v>
      </c>
      <c r="D89">
        <v>1</v>
      </c>
      <c r="E89" s="3">
        <v>40.544153900636651</v>
      </c>
      <c r="F89" s="66">
        <v>3</v>
      </c>
      <c r="G89" t="s">
        <v>6</v>
      </c>
      <c r="H89" s="2">
        <v>19521.969999999998</v>
      </c>
      <c r="I89" s="2" t="str">
        <f>IF(CleanTable67[[#This Row],[Annual Expenditure in HealthCare]]&gt;25000,"Yes","No")</f>
        <v>No</v>
      </c>
      <c r="J89">
        <v>1</v>
      </c>
      <c r="K89" t="str">
        <f>_xlfn.XLOOKUP(CleanTable67[[#This Row],['# of Children]],'Reduce Categories'!$D$23:$D$28,'Reduce Categories'!$E$23:$E$28)</f>
        <v>1 children</v>
      </c>
      <c r="L89" t="s">
        <v>4</v>
      </c>
      <c r="M89" s="1"/>
    </row>
    <row r="90" spans="1:13" x14ac:dyDescent="0.2">
      <c r="A90">
        <v>10090</v>
      </c>
      <c r="B90" t="s">
        <v>0</v>
      </c>
      <c r="C90">
        <v>46</v>
      </c>
      <c r="D90">
        <v>2</v>
      </c>
      <c r="E90" s="3">
        <v>32.876403674712797</v>
      </c>
      <c r="F90" s="66">
        <v>2</v>
      </c>
      <c r="G90" t="s">
        <v>6</v>
      </c>
      <c r="H90" s="2">
        <v>41661.61</v>
      </c>
      <c r="I90" s="2" t="str">
        <f>IF(CleanTable67[[#This Row],[Annual Expenditure in HealthCare]]&gt;25000,"Yes","No")</f>
        <v>Yes</v>
      </c>
      <c r="J90">
        <v>1</v>
      </c>
      <c r="K90" t="str">
        <f>_xlfn.XLOOKUP(CleanTable67[[#This Row],['# of Children]],'Reduce Categories'!$D$23:$D$28,'Reduce Categories'!$E$23:$E$28)</f>
        <v>1 children</v>
      </c>
      <c r="L90" t="s">
        <v>4</v>
      </c>
      <c r="M90" s="1"/>
    </row>
    <row r="91" spans="1:13" x14ac:dyDescent="0.2">
      <c r="A91">
        <v>10091</v>
      </c>
      <c r="B91" t="s">
        <v>1</v>
      </c>
      <c r="C91">
        <v>54</v>
      </c>
      <c r="D91">
        <v>3</v>
      </c>
      <c r="E91" s="3">
        <v>33.104355487455358</v>
      </c>
      <c r="F91" s="66">
        <v>2</v>
      </c>
      <c r="G91" t="s">
        <v>6</v>
      </c>
      <c r="H91" s="2">
        <v>10338.94</v>
      </c>
      <c r="I91" s="2" t="str">
        <f>IF(CleanTable67[[#This Row],[Annual Expenditure in HealthCare]]&gt;25000,"Yes","No")</f>
        <v>No</v>
      </c>
      <c r="J91">
        <v>0</v>
      </c>
      <c r="K91" t="str">
        <f>_xlfn.XLOOKUP(CleanTable67[[#This Row],['# of Children]],'Reduce Categories'!$D$23:$D$28,'Reduce Categories'!$E$23:$E$28)</f>
        <v>No children</v>
      </c>
      <c r="L91" t="s">
        <v>5</v>
      </c>
      <c r="M91" s="1"/>
    </row>
    <row r="92" spans="1:13" x14ac:dyDescent="0.2">
      <c r="A92">
        <v>10092</v>
      </c>
      <c r="B92" t="s">
        <v>1</v>
      </c>
      <c r="C92">
        <v>58</v>
      </c>
      <c r="D92">
        <v>3</v>
      </c>
      <c r="E92" s="3">
        <v>30.563337688676928</v>
      </c>
      <c r="F92" s="66">
        <v>2</v>
      </c>
      <c r="G92" t="s">
        <v>6</v>
      </c>
      <c r="H92" s="2">
        <v>11856.42</v>
      </c>
      <c r="I92" s="2" t="str">
        <f>IF(CleanTable67[[#This Row],[Annual Expenditure in HealthCare]]&gt;25000,"Yes","No")</f>
        <v>No</v>
      </c>
      <c r="J92">
        <v>0</v>
      </c>
      <c r="K92" t="str">
        <f>_xlfn.XLOOKUP(CleanTable67[[#This Row],['# of Children]],'Reduce Categories'!$D$23:$D$28,'Reduce Categories'!$E$23:$E$28)</f>
        <v>No children</v>
      </c>
      <c r="L92" t="s">
        <v>5</v>
      </c>
      <c r="M92" s="1"/>
    </row>
    <row r="93" spans="1:13" x14ac:dyDescent="0.2">
      <c r="A93">
        <v>10093</v>
      </c>
      <c r="B93" t="s">
        <v>2</v>
      </c>
      <c r="C93">
        <v>26</v>
      </c>
      <c r="D93">
        <v>0</v>
      </c>
      <c r="E93" s="3">
        <v>34.376631383455525</v>
      </c>
      <c r="F93" s="66">
        <v>2</v>
      </c>
      <c r="G93" t="s">
        <v>6</v>
      </c>
      <c r="H93" s="2">
        <v>3201.25</v>
      </c>
      <c r="I93" s="2" t="str">
        <f>IF(CleanTable67[[#This Row],[Annual Expenditure in HealthCare]]&gt;25000,"Yes","No")</f>
        <v>No</v>
      </c>
      <c r="J93">
        <v>0</v>
      </c>
      <c r="K93" t="str">
        <f>_xlfn.XLOOKUP(CleanTable67[[#This Row],['# of Children]],'Reduce Categories'!$D$23:$D$28,'Reduce Categories'!$E$23:$E$28)</f>
        <v>No children</v>
      </c>
      <c r="L93" t="s">
        <v>5</v>
      </c>
      <c r="M93" s="1"/>
    </row>
    <row r="94" spans="1:13" x14ac:dyDescent="0.2">
      <c r="A94">
        <v>10094</v>
      </c>
      <c r="B94" t="s">
        <v>0</v>
      </c>
      <c r="C94">
        <v>55</v>
      </c>
      <c r="D94">
        <v>3</v>
      </c>
      <c r="E94" s="3">
        <v>39.941249659882899</v>
      </c>
      <c r="F94" s="66">
        <v>3</v>
      </c>
      <c r="G94" t="s">
        <v>6</v>
      </c>
      <c r="H94" s="2">
        <v>10713.65</v>
      </c>
      <c r="I94" s="2" t="str">
        <f>IF(CleanTable67[[#This Row],[Annual Expenditure in HealthCare]]&gt;25000,"Yes","No")</f>
        <v>No</v>
      </c>
      <c r="J94">
        <v>0</v>
      </c>
      <c r="K94" t="str">
        <f>_xlfn.XLOOKUP(CleanTable67[[#This Row],['# of Children]],'Reduce Categories'!$D$23:$D$28,'Reduce Categories'!$E$23:$E$28)</f>
        <v>No children</v>
      </c>
      <c r="L94" t="s">
        <v>5</v>
      </c>
      <c r="M94" s="1"/>
    </row>
    <row r="95" spans="1:13" x14ac:dyDescent="0.2">
      <c r="A95">
        <v>10095</v>
      </c>
      <c r="B95" t="s">
        <v>1</v>
      </c>
      <c r="C95">
        <v>30</v>
      </c>
      <c r="D95">
        <v>1</v>
      </c>
      <c r="E95" s="3">
        <v>33.470530611841461</v>
      </c>
      <c r="F95" s="66">
        <v>2</v>
      </c>
      <c r="G95" t="s">
        <v>6</v>
      </c>
      <c r="H95" s="2">
        <v>4151.0300000000007</v>
      </c>
      <c r="I95" s="2" t="str">
        <f>IF(CleanTable67[[#This Row],[Annual Expenditure in HealthCare]]&gt;25000,"Yes","No")</f>
        <v>No</v>
      </c>
      <c r="J95">
        <v>1</v>
      </c>
      <c r="K95" t="str">
        <f>_xlfn.XLOOKUP(CleanTable67[[#This Row],['# of Children]],'Reduce Categories'!$D$23:$D$28,'Reduce Categories'!$E$23:$E$28)</f>
        <v>1 children</v>
      </c>
      <c r="L95" t="s">
        <v>5</v>
      </c>
      <c r="M95" s="1"/>
    </row>
    <row r="96" spans="1:13" x14ac:dyDescent="0.2">
      <c r="A96">
        <v>10096</v>
      </c>
      <c r="B96" t="s">
        <v>1</v>
      </c>
      <c r="C96">
        <v>57</v>
      </c>
      <c r="D96">
        <v>3</v>
      </c>
      <c r="E96" s="3">
        <v>23.360025332576448</v>
      </c>
      <c r="F96" s="66">
        <v>0</v>
      </c>
      <c r="G96" t="s">
        <v>6</v>
      </c>
      <c r="H96" s="2">
        <v>12629.17</v>
      </c>
      <c r="I96" s="2" t="str">
        <f>IF(CleanTable67[[#This Row],[Annual Expenditure in HealthCare]]&gt;25000,"Yes","No")</f>
        <v>No</v>
      </c>
      <c r="J96">
        <v>2</v>
      </c>
      <c r="K96" t="str">
        <f>_xlfn.XLOOKUP(CleanTable67[[#This Row],['# of Children]],'Reduce Categories'!$D$23:$D$28,'Reduce Categories'!$E$23:$E$28)</f>
        <v>2 children</v>
      </c>
      <c r="L96" t="s">
        <v>5</v>
      </c>
      <c r="M96" s="1"/>
    </row>
    <row r="97" spans="1:13" x14ac:dyDescent="0.2">
      <c r="A97">
        <v>10097</v>
      </c>
      <c r="B97" t="s">
        <v>1</v>
      </c>
      <c r="C97">
        <v>44</v>
      </c>
      <c r="D97">
        <v>2</v>
      </c>
      <c r="E97" s="3">
        <v>35.185630758385649</v>
      </c>
      <c r="F97" s="66">
        <v>3</v>
      </c>
      <c r="G97" t="s">
        <v>6</v>
      </c>
      <c r="H97" s="2">
        <v>46200.990000000005</v>
      </c>
      <c r="I97" s="2" t="str">
        <f>IF(CleanTable67[[#This Row],[Annual Expenditure in HealthCare]]&gt;25000,"Yes","No")</f>
        <v>Yes</v>
      </c>
      <c r="J97">
        <v>2</v>
      </c>
      <c r="K97" t="str">
        <f>_xlfn.XLOOKUP(CleanTable67[[#This Row],['# of Children]],'Reduce Categories'!$D$23:$D$28,'Reduce Categories'!$E$23:$E$28)</f>
        <v>2 children</v>
      </c>
      <c r="L97" t="s">
        <v>4</v>
      </c>
      <c r="M97" s="1"/>
    </row>
    <row r="98" spans="1:13" x14ac:dyDescent="0.2">
      <c r="A98">
        <v>10098</v>
      </c>
      <c r="B98" t="s">
        <v>1</v>
      </c>
      <c r="C98">
        <v>18</v>
      </c>
      <c r="D98">
        <v>0</v>
      </c>
      <c r="E98" s="3">
        <v>33.092640362194807</v>
      </c>
      <c r="F98" s="66">
        <v>2</v>
      </c>
      <c r="G98" t="s">
        <v>6</v>
      </c>
      <c r="H98" s="2">
        <v>1622.19</v>
      </c>
      <c r="I98" s="2" t="str">
        <f>IF(CleanTable67[[#This Row],[Annual Expenditure in HealthCare]]&gt;25000,"Yes","No")</f>
        <v>No</v>
      </c>
      <c r="J98">
        <v>0</v>
      </c>
      <c r="K98" t="str">
        <f>_xlfn.XLOOKUP(CleanTable67[[#This Row],['# of Children]],'Reduce Categories'!$D$23:$D$28,'Reduce Categories'!$E$23:$E$28)</f>
        <v>No children</v>
      </c>
      <c r="L98" t="s">
        <v>5</v>
      </c>
      <c r="M98" s="1"/>
    </row>
    <row r="99" spans="1:13" x14ac:dyDescent="0.2">
      <c r="A99">
        <v>10099</v>
      </c>
      <c r="B99" t="s">
        <v>3</v>
      </c>
      <c r="C99">
        <v>24</v>
      </c>
      <c r="D99">
        <v>0</v>
      </c>
      <c r="E99" s="3">
        <v>32.397205703399962</v>
      </c>
      <c r="F99" s="66">
        <v>2</v>
      </c>
      <c r="G99" t="s">
        <v>6</v>
      </c>
      <c r="H99" s="2">
        <v>3046.07</v>
      </c>
      <c r="I99" s="2" t="str">
        <f>IF(CleanTable67[[#This Row],[Annual Expenditure in HealthCare]]&gt;25000,"Yes","No")</f>
        <v>No</v>
      </c>
      <c r="J99">
        <v>0</v>
      </c>
      <c r="K99" t="str">
        <f>_xlfn.XLOOKUP(CleanTable67[[#This Row],['# of Children]],'Reduce Categories'!$D$23:$D$28,'Reduce Categories'!$E$23:$E$28)</f>
        <v>No children</v>
      </c>
      <c r="L99" t="s">
        <v>5</v>
      </c>
      <c r="M99" s="1"/>
    </row>
    <row r="100" spans="1:13" x14ac:dyDescent="0.2">
      <c r="A100">
        <v>10100</v>
      </c>
      <c r="B100" t="s">
        <v>1</v>
      </c>
      <c r="C100">
        <v>28</v>
      </c>
      <c r="D100">
        <v>1</v>
      </c>
      <c r="E100" s="3">
        <v>27.727344007110712</v>
      </c>
      <c r="F100" s="66">
        <v>1</v>
      </c>
      <c r="G100" t="s">
        <v>6</v>
      </c>
      <c r="H100" s="2">
        <v>4340.45</v>
      </c>
      <c r="I100" s="2" t="str">
        <f>IF(CleanTable67[[#This Row],[Annual Expenditure in HealthCare]]&gt;25000,"Yes","No")</f>
        <v>No</v>
      </c>
      <c r="J100">
        <v>2</v>
      </c>
      <c r="K100" t="str">
        <f>_xlfn.XLOOKUP(CleanTable67[[#This Row],['# of Children]],'Reduce Categories'!$D$23:$D$28,'Reduce Categories'!$E$23:$E$28)</f>
        <v>2 children</v>
      </c>
      <c r="L100" t="s">
        <v>5</v>
      </c>
      <c r="M100" s="1"/>
    </row>
    <row r="101" spans="1:13" x14ac:dyDescent="0.2">
      <c r="A101">
        <v>10101</v>
      </c>
      <c r="B101" t="s">
        <v>2</v>
      </c>
      <c r="C101">
        <v>41</v>
      </c>
      <c r="D101">
        <v>2</v>
      </c>
      <c r="E101" s="3">
        <v>30.095932685783378</v>
      </c>
      <c r="F101" s="66">
        <v>1</v>
      </c>
      <c r="G101" t="s">
        <v>7</v>
      </c>
      <c r="H101" s="2">
        <v>7261.75</v>
      </c>
      <c r="I101" s="2" t="str">
        <f>IF(CleanTable67[[#This Row],[Annual Expenditure in HealthCare]]&gt;25000,"Yes","No")</f>
        <v>No</v>
      </c>
      <c r="J101">
        <v>2</v>
      </c>
      <c r="K101" t="str">
        <f>_xlfn.XLOOKUP(CleanTable67[[#This Row],['# of Children]],'Reduce Categories'!$D$23:$D$28,'Reduce Categories'!$E$23:$E$28)</f>
        <v>2 children</v>
      </c>
      <c r="L101" t="s">
        <v>5</v>
      </c>
      <c r="M101" s="1"/>
    </row>
    <row r="102" spans="1:13" x14ac:dyDescent="0.2">
      <c r="A102">
        <v>10102</v>
      </c>
      <c r="B102" t="s">
        <v>2</v>
      </c>
      <c r="C102">
        <v>29</v>
      </c>
      <c r="D102">
        <v>1</v>
      </c>
      <c r="E102" s="3">
        <v>31.768610748874341</v>
      </c>
      <c r="F102" s="66">
        <v>2</v>
      </c>
      <c r="G102" t="s">
        <v>6</v>
      </c>
      <c r="H102" s="2">
        <v>3736.4700000000003</v>
      </c>
      <c r="I102" s="2" t="str">
        <f>IF(CleanTable67[[#This Row],[Annual Expenditure in HealthCare]]&gt;25000,"Yes","No")</f>
        <v>No</v>
      </c>
      <c r="J102">
        <v>0</v>
      </c>
      <c r="K102" t="str">
        <f>_xlfn.XLOOKUP(CleanTable67[[#This Row],['# of Children]],'Reduce Categories'!$D$23:$D$28,'Reduce Categories'!$E$23:$E$28)</f>
        <v>No children</v>
      </c>
      <c r="L102" t="s">
        <v>5</v>
      </c>
      <c r="M102" s="1"/>
    </row>
    <row r="103" spans="1:13" x14ac:dyDescent="0.2">
      <c r="A103">
        <v>10103</v>
      </c>
      <c r="B103" t="s">
        <v>0</v>
      </c>
      <c r="C103">
        <v>27</v>
      </c>
      <c r="D103">
        <v>1</v>
      </c>
      <c r="E103" s="3">
        <v>26.49732254983007</v>
      </c>
      <c r="F103" s="66">
        <v>1</v>
      </c>
      <c r="G103" t="s">
        <v>7</v>
      </c>
      <c r="H103" s="2">
        <v>2494.0300000000002</v>
      </c>
      <c r="I103" s="2" t="str">
        <f>IF(CleanTable67[[#This Row],[Annual Expenditure in HealthCare]]&gt;25000,"Yes","No")</f>
        <v>No</v>
      </c>
      <c r="J103">
        <v>0</v>
      </c>
      <c r="K103" t="str">
        <f>_xlfn.XLOOKUP(CleanTable67[[#This Row],['# of Children]],'Reduce Categories'!$D$23:$D$28,'Reduce Categories'!$E$23:$E$28)</f>
        <v>No children</v>
      </c>
      <c r="L103" t="s">
        <v>5</v>
      </c>
      <c r="M103" s="1"/>
    </row>
    <row r="104" spans="1:13" x14ac:dyDescent="0.2">
      <c r="A104">
        <v>10104</v>
      </c>
      <c r="B104" t="s">
        <v>0</v>
      </c>
      <c r="C104">
        <v>55</v>
      </c>
      <c r="D104">
        <v>3</v>
      </c>
      <c r="E104" s="3">
        <v>23.099356475400686</v>
      </c>
      <c r="F104" s="66">
        <v>0</v>
      </c>
      <c r="G104" t="s">
        <v>7</v>
      </c>
      <c r="H104" s="2">
        <v>10214.64</v>
      </c>
      <c r="I104" s="2" t="str">
        <f>IF(CleanTable67[[#This Row],[Annual Expenditure in HealthCare]]&gt;25000,"Yes","No")</f>
        <v>No</v>
      </c>
      <c r="J104">
        <v>0</v>
      </c>
      <c r="K104" t="str">
        <f>_xlfn.XLOOKUP(CleanTable67[[#This Row],['# of Children]],'Reduce Categories'!$D$23:$D$28,'Reduce Categories'!$E$23:$E$28)</f>
        <v>No children</v>
      </c>
      <c r="L104" t="s">
        <v>5</v>
      </c>
      <c r="M104" s="1"/>
    </row>
    <row r="105" spans="1:13" x14ac:dyDescent="0.2">
      <c r="A105">
        <v>10105</v>
      </c>
      <c r="B105" t="s">
        <v>1</v>
      </c>
      <c r="C105">
        <v>21</v>
      </c>
      <c r="D105">
        <v>0</v>
      </c>
      <c r="E105" s="3">
        <v>31.736322011903031</v>
      </c>
      <c r="F105" s="66">
        <v>2</v>
      </c>
      <c r="G105" t="s">
        <v>6</v>
      </c>
      <c r="H105" s="2">
        <v>2026.98</v>
      </c>
      <c r="I105" s="2" t="str">
        <f>IF(CleanTable67[[#This Row],[Annual Expenditure in HealthCare]]&gt;25000,"Yes","No")</f>
        <v>No</v>
      </c>
      <c r="J105">
        <v>0</v>
      </c>
      <c r="K105" t="str">
        <f>_xlfn.XLOOKUP(CleanTable67[[#This Row],['# of Children]],'Reduce Categories'!$D$23:$D$28,'Reduce Categories'!$E$23:$E$28)</f>
        <v>No children</v>
      </c>
      <c r="L105" t="s">
        <v>5</v>
      </c>
      <c r="M105" s="1"/>
    </row>
    <row r="106" spans="1:13" x14ac:dyDescent="0.2">
      <c r="A106">
        <v>10106</v>
      </c>
      <c r="B106" t="s">
        <v>0</v>
      </c>
      <c r="C106">
        <v>22</v>
      </c>
      <c r="D106">
        <v>0</v>
      </c>
      <c r="E106" s="3">
        <v>46.501461365878505</v>
      </c>
      <c r="F106" s="66">
        <v>3</v>
      </c>
      <c r="G106" t="s">
        <v>7</v>
      </c>
      <c r="H106" s="2">
        <v>1682.6</v>
      </c>
      <c r="I106" s="2" t="str">
        <f>IF(CleanTable67[[#This Row],[Annual Expenditure in HealthCare]]&gt;25000,"Yes","No")</f>
        <v>No</v>
      </c>
      <c r="J106">
        <v>0</v>
      </c>
      <c r="K106" t="str">
        <f>_xlfn.XLOOKUP(CleanTable67[[#This Row],['# of Children]],'Reduce Categories'!$D$23:$D$28,'Reduce Categories'!$E$23:$E$28)</f>
        <v>No children</v>
      </c>
      <c r="L106" t="s">
        <v>5</v>
      </c>
      <c r="M106" s="1"/>
    </row>
    <row r="107" spans="1:13" x14ac:dyDescent="0.2">
      <c r="A107">
        <v>10107</v>
      </c>
      <c r="B107" t="s">
        <v>1</v>
      </c>
      <c r="C107">
        <v>34</v>
      </c>
      <c r="D107">
        <v>1</v>
      </c>
      <c r="E107" s="3">
        <v>38.103142791015891</v>
      </c>
      <c r="F107" s="66">
        <v>3</v>
      </c>
      <c r="G107" t="s">
        <v>6</v>
      </c>
      <c r="H107" s="2">
        <v>4415.16</v>
      </c>
      <c r="I107" s="2" t="str">
        <f>IF(CleanTable67[[#This Row],[Annual Expenditure in HealthCare]]&gt;25000,"Yes","No")</f>
        <v>No</v>
      </c>
      <c r="J107">
        <v>0</v>
      </c>
      <c r="K107" t="str">
        <f>_xlfn.XLOOKUP(CleanTable67[[#This Row],['# of Children]],'Reduce Categories'!$D$23:$D$28,'Reduce Categories'!$E$23:$E$28)</f>
        <v>No children</v>
      </c>
      <c r="L107" t="s">
        <v>5</v>
      </c>
      <c r="M107" s="1"/>
    </row>
    <row r="108" spans="1:13" x14ac:dyDescent="0.2">
      <c r="A108">
        <v>10108</v>
      </c>
      <c r="B108" t="s">
        <v>3</v>
      </c>
      <c r="C108">
        <v>43</v>
      </c>
      <c r="D108">
        <v>2</v>
      </c>
      <c r="E108" s="3">
        <v>30.804093665494864</v>
      </c>
      <c r="F108" s="66">
        <v>2</v>
      </c>
      <c r="G108" t="s">
        <v>7</v>
      </c>
      <c r="H108" s="2">
        <v>41034.230000000003</v>
      </c>
      <c r="I108" s="2" t="str">
        <f>IF(CleanTable67[[#This Row],[Annual Expenditure in HealthCare]]&gt;25000,"Yes","No")</f>
        <v>Yes</v>
      </c>
      <c r="J108">
        <v>1</v>
      </c>
      <c r="K108" t="str">
        <f>_xlfn.XLOOKUP(CleanTable67[[#This Row],['# of Children]],'Reduce Categories'!$D$23:$D$28,'Reduce Categories'!$E$23:$E$28)</f>
        <v>1 children</v>
      </c>
      <c r="L108" t="s">
        <v>4</v>
      </c>
      <c r="M108" s="1"/>
    </row>
    <row r="109" spans="1:13" x14ac:dyDescent="0.2">
      <c r="A109">
        <v>10109</v>
      </c>
      <c r="B109" t="s">
        <v>2</v>
      </c>
      <c r="C109">
        <v>19</v>
      </c>
      <c r="D109">
        <v>0</v>
      </c>
      <c r="E109" s="3">
        <v>30.670520002047127</v>
      </c>
      <c r="F109" s="66">
        <v>2</v>
      </c>
      <c r="G109" t="s">
        <v>7</v>
      </c>
      <c r="H109" s="2">
        <v>2221.5700000000002</v>
      </c>
      <c r="I109" s="2" t="str">
        <f>IF(CleanTable67[[#This Row],[Annual Expenditure in HealthCare]]&gt;25000,"Yes","No")</f>
        <v>No</v>
      </c>
      <c r="J109">
        <v>1</v>
      </c>
      <c r="K109" t="str">
        <f>_xlfn.XLOOKUP(CleanTable67[[#This Row],['# of Children]],'Reduce Categories'!$D$23:$D$28,'Reduce Categories'!$E$23:$E$28)</f>
        <v>1 children</v>
      </c>
      <c r="L109" t="s">
        <v>5</v>
      </c>
      <c r="M109" s="1"/>
    </row>
    <row r="110" spans="1:13" x14ac:dyDescent="0.2">
      <c r="A110">
        <v>10110</v>
      </c>
      <c r="B110" t="s">
        <v>1</v>
      </c>
      <c r="C110">
        <v>24</v>
      </c>
      <c r="D110">
        <v>0</v>
      </c>
      <c r="E110" s="3">
        <v>46.176384918975501</v>
      </c>
      <c r="F110" s="66">
        <v>3</v>
      </c>
      <c r="G110" t="s">
        <v>7</v>
      </c>
      <c r="H110" s="2">
        <v>1981.59</v>
      </c>
      <c r="I110" s="2" t="str">
        <f>IF(CleanTable67[[#This Row],[Annual Expenditure in HealthCare]]&gt;25000,"Yes","No")</f>
        <v>No</v>
      </c>
      <c r="J110">
        <v>0</v>
      </c>
      <c r="K110" t="str">
        <f>_xlfn.XLOOKUP(CleanTable67[[#This Row],['# of Children]],'Reduce Categories'!$D$23:$D$28,'Reduce Categories'!$E$23:$E$28)</f>
        <v>No children</v>
      </c>
      <c r="L110" t="s">
        <v>5</v>
      </c>
      <c r="M110" s="1"/>
    </row>
    <row r="111" spans="1:13" x14ac:dyDescent="0.2">
      <c r="A111">
        <v>10111</v>
      </c>
      <c r="B111" t="s">
        <v>3</v>
      </c>
      <c r="C111">
        <v>33</v>
      </c>
      <c r="D111">
        <v>1</v>
      </c>
      <c r="E111" s="3">
        <v>31.257223402142831</v>
      </c>
      <c r="F111" s="66">
        <v>2</v>
      </c>
      <c r="G111" t="s">
        <v>7</v>
      </c>
      <c r="H111" s="2">
        <v>12404.880000000001</v>
      </c>
      <c r="I111" s="2" t="str">
        <f>IF(CleanTable67[[#This Row],[Annual Expenditure in HealthCare]]&gt;25000,"Yes","No")</f>
        <v>No</v>
      </c>
      <c r="J111">
        <v>0</v>
      </c>
      <c r="K111" t="str">
        <f>_xlfn.XLOOKUP(CleanTable67[[#This Row],['# of Children]],'Reduce Categories'!$D$23:$D$28,'Reduce Categories'!$E$23:$E$28)</f>
        <v>No children</v>
      </c>
      <c r="L111" t="s">
        <v>5</v>
      </c>
      <c r="M111" s="1"/>
    </row>
    <row r="112" spans="1:13" x14ac:dyDescent="0.2">
      <c r="A112">
        <v>10112</v>
      </c>
      <c r="B112" t="s">
        <v>2</v>
      </c>
      <c r="C112">
        <v>24</v>
      </c>
      <c r="D112">
        <v>0</v>
      </c>
      <c r="E112" s="3">
        <v>28.031694561245676</v>
      </c>
      <c r="F112" s="66">
        <v>1</v>
      </c>
      <c r="G112" t="s">
        <v>6</v>
      </c>
      <c r="H112" s="2">
        <v>2842.7700000000004</v>
      </c>
      <c r="I112" s="2" t="str">
        <f>IF(CleanTable67[[#This Row],[Annual Expenditure in HealthCare]]&gt;25000,"Yes","No")</f>
        <v>No</v>
      </c>
      <c r="J112">
        <v>0</v>
      </c>
      <c r="K112" t="str">
        <f>_xlfn.XLOOKUP(CleanTable67[[#This Row],['# of Children]],'Reduce Categories'!$D$23:$D$28,'Reduce Categories'!$E$23:$E$28)</f>
        <v>No children</v>
      </c>
      <c r="L112" t="s">
        <v>5</v>
      </c>
      <c r="M112" s="1"/>
    </row>
    <row r="113" spans="1:13" x14ac:dyDescent="0.2">
      <c r="A113">
        <v>10113</v>
      </c>
      <c r="B113" t="s">
        <v>2</v>
      </c>
      <c r="C113">
        <v>35</v>
      </c>
      <c r="D113">
        <v>1</v>
      </c>
      <c r="E113" s="3">
        <v>32.006297490147389</v>
      </c>
      <c r="F113" s="66">
        <v>2</v>
      </c>
      <c r="G113" t="s">
        <v>6</v>
      </c>
      <c r="H113" s="2">
        <v>5630.46</v>
      </c>
      <c r="I113" s="2" t="str">
        <f>IF(CleanTable67[[#This Row],[Annual Expenditure in HealthCare]]&gt;25000,"Yes","No")</f>
        <v>No</v>
      </c>
      <c r="J113">
        <v>1</v>
      </c>
      <c r="K113" t="str">
        <f>_xlfn.XLOOKUP(CleanTable67[[#This Row],['# of Children]],'Reduce Categories'!$D$23:$D$28,'Reduce Categories'!$E$23:$E$28)</f>
        <v>1 children</v>
      </c>
      <c r="L113" t="s">
        <v>5</v>
      </c>
      <c r="M113" s="1"/>
    </row>
    <row r="114" spans="1:13" x14ac:dyDescent="0.2">
      <c r="A114">
        <v>10114</v>
      </c>
      <c r="B114" t="s">
        <v>3</v>
      </c>
      <c r="C114">
        <v>34</v>
      </c>
      <c r="D114">
        <v>1</v>
      </c>
      <c r="E114" s="3">
        <v>22.230792405003708</v>
      </c>
      <c r="F114" s="66">
        <v>0</v>
      </c>
      <c r="G114" t="s">
        <v>7</v>
      </c>
      <c r="H114" s="2">
        <v>4500.34</v>
      </c>
      <c r="I114" s="2" t="str">
        <f>IF(CleanTable67[[#This Row],[Annual Expenditure in HealthCare]]&gt;25000,"Yes","No")</f>
        <v>No</v>
      </c>
      <c r="J114">
        <v>0</v>
      </c>
      <c r="K114" t="str">
        <f>_xlfn.XLOOKUP(CleanTable67[[#This Row],['# of Children]],'Reduce Categories'!$D$23:$D$28,'Reduce Categories'!$E$23:$E$28)</f>
        <v>No children</v>
      </c>
      <c r="L114" t="s">
        <v>5</v>
      </c>
      <c r="M114" s="1"/>
    </row>
    <row r="115" spans="1:13" x14ac:dyDescent="0.2">
      <c r="A115">
        <v>10115</v>
      </c>
      <c r="B115" t="s">
        <v>3</v>
      </c>
      <c r="C115">
        <v>35</v>
      </c>
      <c r="D115">
        <v>1</v>
      </c>
      <c r="E115" s="3">
        <v>34.574284917131443</v>
      </c>
      <c r="F115" s="66">
        <v>2</v>
      </c>
      <c r="G115" t="s">
        <v>7</v>
      </c>
      <c r="H115" s="2">
        <v>19496.719999999998</v>
      </c>
      <c r="I115" s="2" t="str">
        <f>IF(CleanTable67[[#This Row],[Annual Expenditure in HealthCare]]&gt;25000,"Yes","No")</f>
        <v>No</v>
      </c>
      <c r="J115">
        <v>4</v>
      </c>
      <c r="K115" t="str">
        <f>_xlfn.XLOOKUP(CleanTable67[[#This Row],['# of Children]],'Reduce Categories'!$D$23:$D$28,'Reduce Categories'!$E$23:$E$28)</f>
        <v>3 or more children</v>
      </c>
      <c r="L115" t="s">
        <v>5</v>
      </c>
      <c r="M115" s="1"/>
    </row>
    <row r="116" spans="1:13" x14ac:dyDescent="0.2">
      <c r="A116">
        <v>10116</v>
      </c>
      <c r="B116" t="s">
        <v>2</v>
      </c>
      <c r="C116">
        <v>33</v>
      </c>
      <c r="D116">
        <v>1</v>
      </c>
      <c r="E116" s="3">
        <v>35.195532761069266</v>
      </c>
      <c r="F116" s="66">
        <v>3</v>
      </c>
      <c r="G116" t="s">
        <v>7</v>
      </c>
      <c r="H116" s="2">
        <v>5261.47</v>
      </c>
      <c r="I116" s="2" t="str">
        <f>IF(CleanTable67[[#This Row],[Annual Expenditure in HealthCare]]&gt;25000,"Yes","No")</f>
        <v>No</v>
      </c>
      <c r="J116">
        <v>2</v>
      </c>
      <c r="K116" t="str">
        <f>_xlfn.XLOOKUP(CleanTable67[[#This Row],['# of Children]],'Reduce Categories'!$D$23:$D$28,'Reduce Categories'!$E$23:$E$28)</f>
        <v>2 children</v>
      </c>
      <c r="L116" t="s">
        <v>5</v>
      </c>
      <c r="M116" s="1"/>
    </row>
    <row r="117" spans="1:13" x14ac:dyDescent="0.2">
      <c r="A117">
        <v>10117</v>
      </c>
      <c r="B117" t="s">
        <v>3</v>
      </c>
      <c r="C117">
        <v>27</v>
      </c>
      <c r="D117">
        <v>1</v>
      </c>
      <c r="E117" s="3">
        <v>20.510261739548671</v>
      </c>
      <c r="F117" s="66">
        <v>0</v>
      </c>
      <c r="G117" t="s">
        <v>7</v>
      </c>
      <c r="H117" s="2">
        <v>4827.91</v>
      </c>
      <c r="I117" s="2" t="str">
        <f>IF(CleanTable67[[#This Row],[Annual Expenditure in HealthCare]]&gt;25000,"Yes","No")</f>
        <v>No</v>
      </c>
      <c r="J117">
        <v>3</v>
      </c>
      <c r="K117" t="str">
        <f>_xlfn.XLOOKUP(CleanTable67[[#This Row],['# of Children]],'Reduce Categories'!$D$23:$D$28,'Reduce Categories'!$E$23:$E$28)</f>
        <v>3 or more children</v>
      </c>
      <c r="L117" t="s">
        <v>5</v>
      </c>
      <c r="M117" s="1"/>
    </row>
    <row r="118" spans="1:13" x14ac:dyDescent="0.2">
      <c r="A118">
        <v>10118</v>
      </c>
      <c r="B118" t="s">
        <v>3</v>
      </c>
      <c r="C118">
        <v>32</v>
      </c>
      <c r="D118">
        <v>1</v>
      </c>
      <c r="E118" s="3">
        <v>32.969844434651222</v>
      </c>
      <c r="F118" s="66">
        <v>2</v>
      </c>
      <c r="G118" t="s">
        <v>6</v>
      </c>
      <c r="H118" s="2">
        <v>6334.35</v>
      </c>
      <c r="I118" s="2" t="str">
        <f>IF(CleanTable67[[#This Row],[Annual Expenditure in HealthCare]]&gt;25000,"Yes","No")</f>
        <v>No</v>
      </c>
      <c r="J118">
        <v>3</v>
      </c>
      <c r="K118" t="str">
        <f>_xlfn.XLOOKUP(CleanTable67[[#This Row],['# of Children]],'Reduce Categories'!$D$23:$D$28,'Reduce Categories'!$E$23:$E$28)</f>
        <v>3 or more children</v>
      </c>
      <c r="L118" t="s">
        <v>5</v>
      </c>
      <c r="M118" s="1"/>
    </row>
    <row r="119" spans="1:13" x14ac:dyDescent="0.2">
      <c r="A119">
        <v>10119</v>
      </c>
      <c r="B119" t="s">
        <v>1</v>
      </c>
      <c r="C119">
        <v>45</v>
      </c>
      <c r="D119">
        <v>2</v>
      </c>
      <c r="E119" s="3">
        <v>26.699717763917601</v>
      </c>
      <c r="F119" s="66">
        <v>1</v>
      </c>
      <c r="G119" t="s">
        <v>7</v>
      </c>
      <c r="H119" s="2">
        <v>62592.880000000005</v>
      </c>
      <c r="I119" s="2" t="str">
        <f>IF(CleanTable67[[#This Row],[Annual Expenditure in HealthCare]]&gt;25000,"Yes","No")</f>
        <v>Yes</v>
      </c>
      <c r="J119">
        <v>0</v>
      </c>
      <c r="K119" t="str">
        <f>_xlfn.XLOOKUP(CleanTable67[[#This Row],['# of Children]],'Reduce Categories'!$D$23:$D$28,'Reduce Categories'!$E$23:$E$28)</f>
        <v>No children</v>
      </c>
      <c r="L119" t="s">
        <v>4</v>
      </c>
      <c r="M119" s="1"/>
    </row>
    <row r="120" spans="1:13" x14ac:dyDescent="0.2">
      <c r="A120">
        <v>10120</v>
      </c>
      <c r="B120" t="s">
        <v>3</v>
      </c>
      <c r="C120">
        <v>18</v>
      </c>
      <c r="D120">
        <v>0</v>
      </c>
      <c r="E120" s="3">
        <v>27.48843353922442</v>
      </c>
      <c r="F120" s="66">
        <v>1</v>
      </c>
      <c r="G120" t="s">
        <v>7</v>
      </c>
      <c r="H120" s="2">
        <v>15518.19</v>
      </c>
      <c r="I120" s="2" t="str">
        <f>IF(CleanTable67[[#This Row],[Annual Expenditure in HealthCare]]&gt;25000,"Yes","No")</f>
        <v>No</v>
      </c>
      <c r="J120">
        <v>0</v>
      </c>
      <c r="K120" t="str">
        <f>_xlfn.XLOOKUP(CleanTable67[[#This Row],['# of Children]],'Reduce Categories'!$D$23:$D$28,'Reduce Categories'!$E$23:$E$28)</f>
        <v>No children</v>
      </c>
      <c r="L120" t="s">
        <v>4</v>
      </c>
      <c r="M120" s="1"/>
    </row>
    <row r="121" spans="1:13" x14ac:dyDescent="0.2">
      <c r="A121">
        <v>10121</v>
      </c>
      <c r="B121" t="s">
        <v>0</v>
      </c>
      <c r="C121">
        <v>28</v>
      </c>
      <c r="D121">
        <v>1</v>
      </c>
      <c r="E121" s="3">
        <v>27.813282642803767</v>
      </c>
      <c r="F121" s="66">
        <v>1</v>
      </c>
      <c r="G121" t="s">
        <v>7</v>
      </c>
      <c r="H121" s="2">
        <v>5615.37</v>
      </c>
      <c r="I121" s="2" t="str">
        <f>IF(CleanTable67[[#This Row],[Annual Expenditure in HealthCare]]&gt;25000,"Yes","No")</f>
        <v>No</v>
      </c>
      <c r="J121">
        <v>5</v>
      </c>
      <c r="K121" t="str">
        <f>_xlfn.XLOOKUP(CleanTable67[[#This Row],['# of Children]],'Reduce Categories'!$D$23:$D$28,'Reduce Categories'!$E$23:$E$28)</f>
        <v>3 or more children</v>
      </c>
      <c r="L121" t="s">
        <v>5</v>
      </c>
      <c r="M121" s="1"/>
    </row>
    <row r="122" spans="1:13" x14ac:dyDescent="0.2">
      <c r="A122">
        <v>10122</v>
      </c>
      <c r="B122" t="s">
        <v>3</v>
      </c>
      <c r="C122">
        <v>62</v>
      </c>
      <c r="D122">
        <v>3</v>
      </c>
      <c r="E122" s="3">
        <v>32.75295897707425</v>
      </c>
      <c r="F122" s="66">
        <v>2</v>
      </c>
      <c r="G122" t="s">
        <v>6</v>
      </c>
      <c r="H122" s="2">
        <v>31620.01</v>
      </c>
      <c r="I122" s="2" t="str">
        <f>IF(CleanTable67[[#This Row],[Annual Expenditure in HealthCare]]&gt;25000,"Yes","No")</f>
        <v>Yes</v>
      </c>
      <c r="J122">
        <v>1</v>
      </c>
      <c r="K122" t="str">
        <f>_xlfn.XLOOKUP(CleanTable67[[#This Row],['# of Children]],'Reduce Categories'!$D$23:$D$28,'Reduce Categories'!$E$23:$E$28)</f>
        <v>1 children</v>
      </c>
      <c r="L122" t="s">
        <v>5</v>
      </c>
      <c r="M122" s="1"/>
    </row>
    <row r="123" spans="1:13" x14ac:dyDescent="0.2">
      <c r="A123">
        <v>10123</v>
      </c>
      <c r="B123" t="s">
        <v>0</v>
      </c>
      <c r="C123">
        <v>56</v>
      </c>
      <c r="D123">
        <v>3</v>
      </c>
      <c r="E123" s="3">
        <v>38.038847045660255</v>
      </c>
      <c r="F123" s="66">
        <v>3</v>
      </c>
      <c r="G123" t="s">
        <v>7</v>
      </c>
      <c r="H123" s="2">
        <v>12363.550000000001</v>
      </c>
      <c r="I123" s="2" t="str">
        <f>IF(CleanTable67[[#This Row],[Annual Expenditure in HealthCare]]&gt;25000,"Yes","No")</f>
        <v>No</v>
      </c>
      <c r="J123">
        <v>3</v>
      </c>
      <c r="K123" t="str">
        <f>_xlfn.XLOOKUP(CleanTable67[[#This Row],['# of Children]],'Reduce Categories'!$D$23:$D$28,'Reduce Categories'!$E$23:$E$28)</f>
        <v>3 or more children</v>
      </c>
      <c r="L123" t="s">
        <v>5</v>
      </c>
      <c r="M123" s="1"/>
    </row>
    <row r="124" spans="1:13" x14ac:dyDescent="0.2">
      <c r="A124">
        <v>10124</v>
      </c>
      <c r="B124" t="s">
        <v>3</v>
      </c>
      <c r="C124">
        <v>20</v>
      </c>
      <c r="D124">
        <v>0</v>
      </c>
      <c r="E124" s="3">
        <v>35.709487538358516</v>
      </c>
      <c r="F124" s="66">
        <v>3</v>
      </c>
      <c r="G124" t="s">
        <v>7</v>
      </c>
      <c r="H124" s="2">
        <v>1967.03</v>
      </c>
      <c r="I124" s="2" t="str">
        <f>IF(CleanTable67[[#This Row],[Annual Expenditure in HealthCare]]&gt;25000,"Yes","No")</f>
        <v>No</v>
      </c>
      <c r="J124">
        <v>0</v>
      </c>
      <c r="K124" t="str">
        <f>_xlfn.XLOOKUP(CleanTable67[[#This Row],['# of Children]],'Reduce Categories'!$D$23:$D$28,'Reduce Categories'!$E$23:$E$28)</f>
        <v>No children</v>
      </c>
      <c r="L124" t="s">
        <v>5</v>
      </c>
      <c r="M124" s="1"/>
    </row>
    <row r="125" spans="1:13" x14ac:dyDescent="0.2">
      <c r="A125">
        <v>10125</v>
      </c>
      <c r="B125" t="s">
        <v>0</v>
      </c>
      <c r="C125">
        <v>59</v>
      </c>
      <c r="D125">
        <v>3</v>
      </c>
      <c r="E125" s="3">
        <v>35.862226776198895</v>
      </c>
      <c r="F125" s="66">
        <v>3</v>
      </c>
      <c r="G125" t="s">
        <v>6</v>
      </c>
      <c r="H125" s="2">
        <v>36910.61</v>
      </c>
      <c r="I125" s="2" t="str">
        <f>IF(CleanTable67[[#This Row],[Annual Expenditure in HealthCare]]&gt;25000,"Yes","No")</f>
        <v>Yes</v>
      </c>
      <c r="J125">
        <v>2</v>
      </c>
      <c r="K125" t="str">
        <f>_xlfn.XLOOKUP(CleanTable67[[#This Row],['# of Children]],'Reduce Categories'!$D$23:$D$28,'Reduce Categories'!$E$23:$E$28)</f>
        <v>2 children</v>
      </c>
      <c r="L125" t="s">
        <v>5</v>
      </c>
      <c r="M125" s="1"/>
    </row>
    <row r="126" spans="1:13" x14ac:dyDescent="0.2">
      <c r="A126">
        <v>10126</v>
      </c>
      <c r="B126" t="s">
        <v>3</v>
      </c>
      <c r="C126">
        <v>42</v>
      </c>
      <c r="D126">
        <v>2</v>
      </c>
      <c r="E126" s="3">
        <v>28.385405051498363</v>
      </c>
      <c r="F126" s="66">
        <v>1</v>
      </c>
      <c r="G126" t="s">
        <v>6</v>
      </c>
      <c r="H126" s="2">
        <v>7639.42</v>
      </c>
      <c r="I126" s="2" t="str">
        <f>IF(CleanTable67[[#This Row],[Annual Expenditure in HealthCare]]&gt;25000,"Yes","No")</f>
        <v>No</v>
      </c>
      <c r="J126">
        <v>1</v>
      </c>
      <c r="K126" t="str">
        <f>_xlfn.XLOOKUP(CleanTable67[[#This Row],['# of Children]],'Reduce Categories'!$D$23:$D$28,'Reduce Categories'!$E$23:$E$28)</f>
        <v>1 children</v>
      </c>
      <c r="L126" t="s">
        <v>5</v>
      </c>
      <c r="M126" s="1"/>
    </row>
    <row r="127" spans="1:13" x14ac:dyDescent="0.2">
      <c r="A127">
        <v>10127</v>
      </c>
      <c r="B127" t="s">
        <v>3</v>
      </c>
      <c r="C127">
        <v>18</v>
      </c>
      <c r="D127">
        <v>0</v>
      </c>
      <c r="E127" s="3">
        <v>30.570563004128182</v>
      </c>
      <c r="F127" s="66">
        <v>2</v>
      </c>
      <c r="G127" t="s">
        <v>7</v>
      </c>
      <c r="H127" s="2">
        <v>1708.01</v>
      </c>
      <c r="I127" s="2" t="str">
        <f>IF(CleanTable67[[#This Row],[Annual Expenditure in HealthCare]]&gt;25000,"Yes","No")</f>
        <v>No</v>
      </c>
      <c r="J127">
        <v>0</v>
      </c>
      <c r="K127" t="str">
        <f>_xlfn.XLOOKUP(CleanTable67[[#This Row],['# of Children]],'Reduce Categories'!$D$23:$D$28,'Reduce Categories'!$E$23:$E$28)</f>
        <v>No children</v>
      </c>
      <c r="L127" t="s">
        <v>5</v>
      </c>
      <c r="M127" s="1"/>
    </row>
    <row r="128" spans="1:13" x14ac:dyDescent="0.2">
      <c r="A128">
        <v>10128</v>
      </c>
      <c r="B128" t="s">
        <v>3</v>
      </c>
      <c r="C128">
        <v>59</v>
      </c>
      <c r="D128">
        <v>3</v>
      </c>
      <c r="E128" s="3">
        <v>30.756061280051146</v>
      </c>
      <c r="F128" s="66">
        <v>2</v>
      </c>
      <c r="G128" t="s">
        <v>7</v>
      </c>
      <c r="H128" s="2">
        <v>12914</v>
      </c>
      <c r="I128" s="2" t="str">
        <f>IF(CleanTable67[[#This Row],[Annual Expenditure in HealthCare]]&gt;25000,"Yes","No")</f>
        <v>No</v>
      </c>
      <c r="J128">
        <v>1</v>
      </c>
      <c r="K128" t="str">
        <f>_xlfn.XLOOKUP(CleanTable67[[#This Row],['# of Children]],'Reduce Categories'!$D$23:$D$28,'Reduce Categories'!$E$23:$E$28)</f>
        <v>1 children</v>
      </c>
      <c r="L128" t="s">
        <v>5</v>
      </c>
      <c r="M128" s="1"/>
    </row>
    <row r="129" spans="1:13" x14ac:dyDescent="0.2">
      <c r="A129">
        <v>10129</v>
      </c>
      <c r="B129" t="s">
        <v>3</v>
      </c>
      <c r="C129">
        <v>45</v>
      </c>
      <c r="D129">
        <v>2</v>
      </c>
      <c r="E129" s="3">
        <v>33.516853942535732</v>
      </c>
      <c r="F129" s="66">
        <v>2</v>
      </c>
      <c r="G129" t="s">
        <v>6</v>
      </c>
      <c r="H129" s="2">
        <v>7935.3</v>
      </c>
      <c r="I129" s="2" t="str">
        <f>IF(CleanTable67[[#This Row],[Annual Expenditure in HealthCare]]&gt;25000,"Yes","No")</f>
        <v>No</v>
      </c>
      <c r="J129">
        <v>0</v>
      </c>
      <c r="K129" t="str">
        <f>_xlfn.XLOOKUP(CleanTable67[[#This Row],['# of Children]],'Reduce Categories'!$D$23:$D$28,'Reduce Categories'!$E$23:$E$28)</f>
        <v>No children</v>
      </c>
      <c r="L129" t="s">
        <v>5</v>
      </c>
      <c r="M129" s="1"/>
    </row>
    <row r="130" spans="1:13" x14ac:dyDescent="0.2">
      <c r="A130">
        <v>10130</v>
      </c>
      <c r="B130" t="s">
        <v>2</v>
      </c>
      <c r="C130">
        <v>50</v>
      </c>
      <c r="D130">
        <v>2</v>
      </c>
      <c r="E130" s="3">
        <v>26.788572848540866</v>
      </c>
      <c r="F130" s="66">
        <v>1</v>
      </c>
      <c r="G130" t="s">
        <v>7</v>
      </c>
      <c r="H130" s="2">
        <v>8835.27</v>
      </c>
      <c r="I130" s="2" t="str">
        <f>IF(CleanTable67[[#This Row],[Annual Expenditure in HealthCare]]&gt;25000,"Yes","No")</f>
        <v>No</v>
      </c>
      <c r="J130">
        <v>0</v>
      </c>
      <c r="K130" t="str">
        <f>_xlfn.XLOOKUP(CleanTable67[[#This Row],['# of Children]],'Reduce Categories'!$D$23:$D$28,'Reduce Categories'!$E$23:$E$28)</f>
        <v>No children</v>
      </c>
      <c r="L130" t="s">
        <v>5</v>
      </c>
      <c r="M130" s="1"/>
    </row>
    <row r="131" spans="1:13" x14ac:dyDescent="0.2">
      <c r="A131">
        <v>10131</v>
      </c>
      <c r="B131" t="s">
        <v>3</v>
      </c>
      <c r="C131">
        <v>22</v>
      </c>
      <c r="D131">
        <v>0</v>
      </c>
      <c r="E131" s="3">
        <v>26.011270772665089</v>
      </c>
      <c r="F131" s="66">
        <v>0</v>
      </c>
      <c r="G131" t="s">
        <v>7</v>
      </c>
      <c r="H131" s="2">
        <v>2254.8000000000002</v>
      </c>
      <c r="I131" s="2" t="str">
        <f>IF(CleanTable67[[#This Row],[Annual Expenditure in HealthCare]]&gt;25000,"Yes","No")</f>
        <v>No</v>
      </c>
      <c r="J131">
        <v>0</v>
      </c>
      <c r="K131" t="str">
        <f>_xlfn.XLOOKUP(CleanTable67[[#This Row],['# of Children]],'Reduce Categories'!$D$23:$D$28,'Reduce Categories'!$E$23:$E$28)</f>
        <v>No children</v>
      </c>
      <c r="L131" t="s">
        <v>5</v>
      </c>
      <c r="M131" s="1"/>
    </row>
    <row r="132" spans="1:13" x14ac:dyDescent="0.2">
      <c r="A132">
        <v>10132</v>
      </c>
      <c r="B132" t="s">
        <v>3</v>
      </c>
      <c r="C132">
        <v>20</v>
      </c>
      <c r="D132">
        <v>0</v>
      </c>
      <c r="E132" s="3">
        <v>24.030997733343664</v>
      </c>
      <c r="F132" s="66">
        <v>0</v>
      </c>
      <c r="G132" t="s">
        <v>6</v>
      </c>
      <c r="H132" s="2">
        <v>2459.73</v>
      </c>
      <c r="I132" s="2" t="str">
        <f>IF(CleanTable67[[#This Row],[Annual Expenditure in HealthCare]]&gt;25000,"Yes","No")</f>
        <v>No</v>
      </c>
      <c r="J132">
        <v>0</v>
      </c>
      <c r="K132" t="str">
        <f>_xlfn.XLOOKUP(CleanTable67[[#This Row],['# of Children]],'Reduce Categories'!$D$23:$D$28,'Reduce Categories'!$E$23:$E$28)</f>
        <v>No children</v>
      </c>
      <c r="L132" t="s">
        <v>5</v>
      </c>
      <c r="M132" s="1"/>
    </row>
    <row r="133" spans="1:13" x14ac:dyDescent="0.2">
      <c r="A133">
        <v>10133</v>
      </c>
      <c r="B133" t="s">
        <v>3</v>
      </c>
      <c r="C133">
        <v>18</v>
      </c>
      <c r="D133">
        <v>0</v>
      </c>
      <c r="E133" s="3">
        <v>22.786373909847587</v>
      </c>
      <c r="F133" s="66">
        <v>0</v>
      </c>
      <c r="G133" t="s">
        <v>7</v>
      </c>
      <c r="H133" s="2">
        <v>1702.46</v>
      </c>
      <c r="I133" s="2" t="str">
        <f>IF(CleanTable67[[#This Row],[Annual Expenditure in HealthCare]]&gt;25000,"Yes","No")</f>
        <v>No</v>
      </c>
      <c r="J133">
        <v>0</v>
      </c>
      <c r="K133" t="str">
        <f>_xlfn.XLOOKUP(CleanTable67[[#This Row],['# of Children]],'Reduce Categories'!$D$23:$D$28,'Reduce Categories'!$E$23:$E$28)</f>
        <v>No children</v>
      </c>
      <c r="L133" t="s">
        <v>5</v>
      </c>
      <c r="M133" s="1"/>
    </row>
    <row r="134" spans="1:13" x14ac:dyDescent="0.2">
      <c r="A134">
        <v>10134</v>
      </c>
      <c r="B134" t="s">
        <v>3</v>
      </c>
      <c r="C134">
        <v>56</v>
      </c>
      <c r="D134">
        <v>3</v>
      </c>
      <c r="E134" s="3">
        <v>26.680555668953989</v>
      </c>
      <c r="F134" s="66">
        <v>1</v>
      </c>
      <c r="G134" t="s">
        <v>6</v>
      </c>
      <c r="H134" s="2">
        <v>13430.27</v>
      </c>
      <c r="I134" s="2" t="str">
        <f>IF(CleanTable67[[#This Row],[Annual Expenditure in HealthCare]]&gt;25000,"Yes","No")</f>
        <v>No</v>
      </c>
      <c r="J134">
        <v>3</v>
      </c>
      <c r="K134" t="str">
        <f>_xlfn.XLOOKUP(CleanTable67[[#This Row],['# of Children]],'Reduce Categories'!$D$23:$D$28,'Reduce Categories'!$E$23:$E$28)</f>
        <v>3 or more children</v>
      </c>
      <c r="L134" t="s">
        <v>5</v>
      </c>
      <c r="M134" s="1"/>
    </row>
    <row r="135" spans="1:13" x14ac:dyDescent="0.2">
      <c r="A135">
        <v>10135</v>
      </c>
      <c r="B135" t="s">
        <v>1</v>
      </c>
      <c r="C135">
        <v>20</v>
      </c>
      <c r="D135">
        <v>0</v>
      </c>
      <c r="E135" s="3">
        <v>33.790542333550512</v>
      </c>
      <c r="F135" s="66">
        <v>2</v>
      </c>
      <c r="G135" t="s">
        <v>7</v>
      </c>
      <c r="H135" s="2">
        <v>1391.53</v>
      </c>
      <c r="I135" s="2" t="str">
        <f>IF(CleanTable67[[#This Row],[Annual Expenditure in HealthCare]]&gt;25000,"Yes","No")</f>
        <v>No</v>
      </c>
      <c r="J135">
        <v>0</v>
      </c>
      <c r="K135" t="str">
        <f>_xlfn.XLOOKUP(CleanTable67[[#This Row],['# of Children]],'Reduce Categories'!$D$23:$D$28,'Reduce Categories'!$E$23:$E$28)</f>
        <v>No children</v>
      </c>
      <c r="L135" t="s">
        <v>5</v>
      </c>
      <c r="M135" s="1"/>
    </row>
    <row r="136" spans="1:13" x14ac:dyDescent="0.2">
      <c r="A136">
        <v>10136</v>
      </c>
      <c r="B136" t="s">
        <v>0</v>
      </c>
      <c r="C136">
        <v>35</v>
      </c>
      <c r="D136">
        <v>1</v>
      </c>
      <c r="E136" s="3">
        <v>34.395189050963324</v>
      </c>
      <c r="F136" s="66">
        <v>2</v>
      </c>
      <c r="G136" t="s">
        <v>7</v>
      </c>
      <c r="H136" s="2">
        <v>5926.85</v>
      </c>
      <c r="I136" s="2" t="str">
        <f>IF(CleanTable67[[#This Row],[Annual Expenditure in HealthCare]]&gt;25000,"Yes","No")</f>
        <v>No</v>
      </c>
      <c r="J136">
        <v>3</v>
      </c>
      <c r="K136" t="str">
        <f>_xlfn.XLOOKUP(CleanTable67[[#This Row],['# of Children]],'Reduce Categories'!$D$23:$D$28,'Reduce Categories'!$E$23:$E$28)</f>
        <v>3 or more children</v>
      </c>
      <c r="L136" t="s">
        <v>5</v>
      </c>
      <c r="M136" s="1"/>
    </row>
    <row r="137" spans="1:13" x14ac:dyDescent="0.2">
      <c r="A137">
        <v>10137</v>
      </c>
      <c r="B137" t="s">
        <v>3</v>
      </c>
      <c r="C137">
        <v>46</v>
      </c>
      <c r="D137">
        <v>2</v>
      </c>
      <c r="E137" s="3">
        <v>29.713353815825002</v>
      </c>
      <c r="F137" s="66">
        <v>1</v>
      </c>
      <c r="G137" t="s">
        <v>7</v>
      </c>
      <c r="H137" s="2">
        <v>8334.4600000000009</v>
      </c>
      <c r="I137" s="2" t="str">
        <f>IF(CleanTable67[[#This Row],[Annual Expenditure in HealthCare]]&gt;25000,"Yes","No")</f>
        <v>No</v>
      </c>
      <c r="J137">
        <v>1</v>
      </c>
      <c r="K137" t="str">
        <f>_xlfn.XLOOKUP(CleanTable67[[#This Row],['# of Children]],'Reduce Categories'!$D$23:$D$28,'Reduce Categories'!$E$23:$E$28)</f>
        <v>1 children</v>
      </c>
      <c r="L137" t="s">
        <v>5</v>
      </c>
      <c r="M137" s="1"/>
    </row>
    <row r="138" spans="1:13" x14ac:dyDescent="0.2">
      <c r="A138">
        <v>10138</v>
      </c>
      <c r="B138" t="s">
        <v>1</v>
      </c>
      <c r="C138">
        <v>41</v>
      </c>
      <c r="D138">
        <v>2</v>
      </c>
      <c r="E138" s="3">
        <v>16.806643940291046</v>
      </c>
      <c r="F138" s="66">
        <v>0</v>
      </c>
      <c r="G138" t="s">
        <v>7</v>
      </c>
      <c r="H138" s="2">
        <v>5699.84</v>
      </c>
      <c r="I138" s="2" t="str">
        <f>IF(CleanTable67[[#This Row],[Annual Expenditure in HealthCare]]&gt;25000,"Yes","No")</f>
        <v>No</v>
      </c>
      <c r="J138">
        <v>0</v>
      </c>
      <c r="K138" t="str">
        <f>_xlfn.XLOOKUP(CleanTable67[[#This Row],['# of Children]],'Reduce Categories'!$D$23:$D$28,'Reduce Categories'!$E$23:$E$28)</f>
        <v>No children</v>
      </c>
      <c r="L138" t="s">
        <v>5</v>
      </c>
      <c r="M138" s="1"/>
    </row>
    <row r="139" spans="1:13" x14ac:dyDescent="0.2">
      <c r="A139">
        <v>10139</v>
      </c>
      <c r="B139" t="s">
        <v>1</v>
      </c>
      <c r="C139">
        <v>19</v>
      </c>
      <c r="D139">
        <v>0</v>
      </c>
      <c r="E139" s="3">
        <v>29.068637468391728</v>
      </c>
      <c r="F139" s="66">
        <v>1</v>
      </c>
      <c r="G139" t="s">
        <v>6</v>
      </c>
      <c r="H139" s="2">
        <v>34439.86</v>
      </c>
      <c r="I139" s="2" t="str">
        <f>IF(CleanTable67[[#This Row],[Annual Expenditure in HealthCare]]&gt;25000,"Yes","No")</f>
        <v>Yes</v>
      </c>
      <c r="J139">
        <v>0</v>
      </c>
      <c r="K139" t="str">
        <f>_xlfn.XLOOKUP(CleanTable67[[#This Row],['# of Children]],'Reduce Categories'!$D$23:$D$28,'Reduce Categories'!$E$23:$E$28)</f>
        <v>No children</v>
      </c>
      <c r="L139" t="s">
        <v>4</v>
      </c>
      <c r="M139" s="1"/>
    </row>
    <row r="140" spans="1:13" x14ac:dyDescent="0.2">
      <c r="A140">
        <v>10140</v>
      </c>
      <c r="B140" t="s">
        <v>0</v>
      </c>
      <c r="C140">
        <v>64</v>
      </c>
      <c r="D140">
        <v>3</v>
      </c>
      <c r="E140" s="3">
        <v>35.20675680736575</v>
      </c>
      <c r="F140" s="66">
        <v>3</v>
      </c>
      <c r="G140" t="s">
        <v>7</v>
      </c>
      <c r="H140" s="2">
        <v>13822.81</v>
      </c>
      <c r="I140" s="2" t="str">
        <f>IF(CleanTable67[[#This Row],[Annual Expenditure in HealthCare]]&gt;25000,"Yes","No")</f>
        <v>No</v>
      </c>
      <c r="J140">
        <v>0</v>
      </c>
      <c r="K140" t="str">
        <f>_xlfn.XLOOKUP(CleanTable67[[#This Row],['# of Children]],'Reduce Categories'!$D$23:$D$28,'Reduce Categories'!$E$23:$E$28)</f>
        <v>No children</v>
      </c>
      <c r="L140" t="s">
        <v>5</v>
      </c>
      <c r="M140" s="1"/>
    </row>
    <row r="141" spans="1:13" x14ac:dyDescent="0.2">
      <c r="A141">
        <v>10141</v>
      </c>
      <c r="B141" t="s">
        <v>1</v>
      </c>
      <c r="C141">
        <v>33</v>
      </c>
      <c r="D141">
        <v>1</v>
      </c>
      <c r="E141" s="3">
        <v>25.456766938364094</v>
      </c>
      <c r="F141" s="66">
        <v>0</v>
      </c>
      <c r="G141" t="s">
        <v>7</v>
      </c>
      <c r="H141" s="2">
        <v>4890</v>
      </c>
      <c r="I141" s="2" t="str">
        <f>IF(CleanTable67[[#This Row],[Annual Expenditure in HealthCare]]&gt;25000,"Yes","No")</f>
        <v>No</v>
      </c>
      <c r="J141">
        <v>2</v>
      </c>
      <c r="K141" t="str">
        <f>_xlfn.XLOOKUP(CleanTable67[[#This Row],['# of Children]],'Reduce Categories'!$D$23:$D$28,'Reduce Categories'!$E$23:$E$28)</f>
        <v>2 children</v>
      </c>
      <c r="L141" t="s">
        <v>5</v>
      </c>
      <c r="M141" s="1"/>
    </row>
    <row r="142" spans="1:13" x14ac:dyDescent="0.2">
      <c r="A142">
        <v>10142</v>
      </c>
      <c r="B142" t="s">
        <v>2</v>
      </c>
      <c r="C142">
        <v>25</v>
      </c>
      <c r="D142">
        <v>0</v>
      </c>
      <c r="E142" s="3">
        <v>26.168323557745371</v>
      </c>
      <c r="F142" s="66">
        <v>0</v>
      </c>
      <c r="G142" t="s">
        <v>6</v>
      </c>
      <c r="H142" s="2">
        <v>3594.1800000000003</v>
      </c>
      <c r="I142" s="2" t="str">
        <f>IF(CleanTable67[[#This Row],[Annual Expenditure in HealthCare]]&gt;25000,"Yes","No")</f>
        <v>No</v>
      </c>
      <c r="J142">
        <v>1</v>
      </c>
      <c r="K142" t="str">
        <f>_xlfn.XLOOKUP(CleanTable67[[#This Row],['# of Children]],'Reduce Categories'!$D$23:$D$28,'Reduce Categories'!$E$23:$E$28)</f>
        <v>1 children</v>
      </c>
      <c r="L142" t="s">
        <v>5</v>
      </c>
      <c r="M142" s="1"/>
    </row>
    <row r="143" spans="1:13" x14ac:dyDescent="0.2">
      <c r="A143">
        <v>10143</v>
      </c>
      <c r="B143" t="s">
        <v>0</v>
      </c>
      <c r="C143">
        <v>45</v>
      </c>
      <c r="D143">
        <v>2</v>
      </c>
      <c r="E143" s="3">
        <v>31.618745118997808</v>
      </c>
      <c r="F143" s="66">
        <v>2</v>
      </c>
      <c r="G143" t="s">
        <v>7</v>
      </c>
      <c r="H143" s="2">
        <v>8615.2999999999993</v>
      </c>
      <c r="I143" s="2" t="str">
        <f>IF(CleanTable67[[#This Row],[Annual Expenditure in HealthCare]]&gt;25000,"Yes","No")</f>
        <v>No</v>
      </c>
      <c r="J143">
        <v>3</v>
      </c>
      <c r="K143" t="str">
        <f>_xlfn.XLOOKUP(CleanTable67[[#This Row],['# of Children]],'Reduce Categories'!$D$23:$D$28,'Reduce Categories'!$E$23:$E$28)</f>
        <v>3 or more children</v>
      </c>
      <c r="L143" t="s">
        <v>5</v>
      </c>
      <c r="M143" s="1"/>
    </row>
    <row r="144" spans="1:13" x14ac:dyDescent="0.2">
      <c r="A144">
        <v>10144</v>
      </c>
      <c r="B144" t="s">
        <v>0</v>
      </c>
      <c r="C144">
        <v>36</v>
      </c>
      <c r="D144">
        <v>1</v>
      </c>
      <c r="E144" s="3">
        <v>30.005580707578847</v>
      </c>
      <c r="F144" s="66">
        <v>1</v>
      </c>
      <c r="G144" t="s">
        <v>6</v>
      </c>
      <c r="H144" s="2">
        <v>5472.45</v>
      </c>
      <c r="I144" s="2" t="str">
        <f>IF(CleanTable67[[#This Row],[Annual Expenditure in HealthCare]]&gt;25000,"Yes","No")</f>
        <v>No</v>
      </c>
      <c r="J144">
        <v>1</v>
      </c>
      <c r="K144" t="str">
        <f>_xlfn.XLOOKUP(CleanTable67[[#This Row],['# of Children]],'Reduce Categories'!$D$23:$D$28,'Reduce Categories'!$E$23:$E$28)</f>
        <v>1 children</v>
      </c>
      <c r="L144" t="s">
        <v>5</v>
      </c>
      <c r="M144" s="1"/>
    </row>
    <row r="145" spans="1:13" x14ac:dyDescent="0.2">
      <c r="A145">
        <v>10145</v>
      </c>
      <c r="B145" t="s">
        <v>1</v>
      </c>
      <c r="C145">
        <v>48</v>
      </c>
      <c r="D145">
        <v>2</v>
      </c>
      <c r="E145" s="3">
        <v>37.704499549261769</v>
      </c>
      <c r="F145" s="66">
        <v>3</v>
      </c>
      <c r="G145" t="s">
        <v>6</v>
      </c>
      <c r="H145" s="2">
        <v>8283.69</v>
      </c>
      <c r="I145" s="2" t="str">
        <f>IF(CleanTable67[[#This Row],[Annual Expenditure in HealthCare]]&gt;25000,"Yes","No")</f>
        <v>No</v>
      </c>
      <c r="J145">
        <v>0</v>
      </c>
      <c r="K145" t="str">
        <f>_xlfn.XLOOKUP(CleanTable67[[#This Row],['# of Children]],'Reduce Categories'!$D$23:$D$28,'Reduce Categories'!$E$23:$E$28)</f>
        <v>No children</v>
      </c>
      <c r="L145" t="s">
        <v>5</v>
      </c>
      <c r="M145" s="1"/>
    </row>
    <row r="146" spans="1:13" x14ac:dyDescent="0.2">
      <c r="A146">
        <v>10146</v>
      </c>
      <c r="B146" t="s">
        <v>3</v>
      </c>
      <c r="C146">
        <v>18</v>
      </c>
      <c r="D146">
        <v>0</v>
      </c>
      <c r="E146" s="3">
        <v>35.150542584631403</v>
      </c>
      <c r="F146" s="66">
        <v>3</v>
      </c>
      <c r="G146" t="s">
        <v>6</v>
      </c>
      <c r="H146" s="2">
        <v>2217.4700000000003</v>
      </c>
      <c r="I146" s="2" t="str">
        <f>IF(CleanTable67[[#This Row],[Annual Expenditure in HealthCare]]&gt;25000,"Yes","No")</f>
        <v>No</v>
      </c>
      <c r="J146">
        <v>0</v>
      </c>
      <c r="K146" t="str">
        <f>_xlfn.XLOOKUP(CleanTable67[[#This Row],['# of Children]],'Reduce Categories'!$D$23:$D$28,'Reduce Categories'!$E$23:$E$28)</f>
        <v>No children</v>
      </c>
      <c r="L146" t="s">
        <v>5</v>
      </c>
      <c r="M146" s="1"/>
    </row>
    <row r="147" spans="1:13" x14ac:dyDescent="0.2">
      <c r="A147">
        <v>10147</v>
      </c>
      <c r="B147" t="s">
        <v>0</v>
      </c>
      <c r="C147">
        <v>61</v>
      </c>
      <c r="D147">
        <v>3</v>
      </c>
      <c r="E147" s="3">
        <v>21.389269966941413</v>
      </c>
      <c r="F147" s="66">
        <v>0</v>
      </c>
      <c r="G147" t="s">
        <v>6</v>
      </c>
      <c r="H147" s="2">
        <v>13063.89</v>
      </c>
      <c r="I147" s="2" t="str">
        <f>IF(CleanTable67[[#This Row],[Annual Expenditure in HealthCare]]&gt;25000,"Yes","No")</f>
        <v>No</v>
      </c>
      <c r="J147">
        <v>0</v>
      </c>
      <c r="K147" t="str">
        <f>_xlfn.XLOOKUP(CleanTable67[[#This Row],['# of Children]],'Reduce Categories'!$D$23:$D$28,'Reduce Categories'!$E$23:$E$28)</f>
        <v>No children</v>
      </c>
      <c r="L147" t="s">
        <v>5</v>
      </c>
      <c r="M147" s="1"/>
    </row>
    <row r="148" spans="1:13" x14ac:dyDescent="0.2">
      <c r="A148">
        <v>10148</v>
      </c>
      <c r="B148" t="s">
        <v>1</v>
      </c>
      <c r="C148">
        <v>38</v>
      </c>
      <c r="D148">
        <v>1</v>
      </c>
      <c r="E148" s="3">
        <v>28.003408421488423</v>
      </c>
      <c r="F148" s="66">
        <v>1</v>
      </c>
      <c r="G148" t="s">
        <v>6</v>
      </c>
      <c r="H148" s="2">
        <v>5974.39</v>
      </c>
      <c r="I148" s="2" t="str">
        <f>IF(CleanTable67[[#This Row],[Annual Expenditure in HealthCare]]&gt;25000,"Yes","No")</f>
        <v>No</v>
      </c>
      <c r="J148">
        <v>1</v>
      </c>
      <c r="K148" t="str">
        <f>_xlfn.XLOOKUP(CleanTable67[[#This Row],['# of Children]],'Reduce Categories'!$D$23:$D$28,'Reduce Categories'!$E$23:$E$28)</f>
        <v>1 children</v>
      </c>
      <c r="L148" t="s">
        <v>5</v>
      </c>
      <c r="M148" s="1"/>
    </row>
    <row r="149" spans="1:13" x14ac:dyDescent="0.2">
      <c r="A149">
        <v>10149</v>
      </c>
      <c r="B149" t="s">
        <v>1</v>
      </c>
      <c r="C149">
        <v>52</v>
      </c>
      <c r="D149">
        <v>3</v>
      </c>
      <c r="E149" s="3">
        <v>25.544660837044741</v>
      </c>
      <c r="F149" s="66">
        <v>0</v>
      </c>
      <c r="G149" t="s">
        <v>7</v>
      </c>
      <c r="H149" s="2">
        <v>25992.829999999998</v>
      </c>
      <c r="I149" s="2" t="str">
        <f>IF(CleanTable67[[#This Row],[Annual Expenditure in HealthCare]]&gt;25000,"Yes","No")</f>
        <v>Yes</v>
      </c>
      <c r="J149">
        <v>3</v>
      </c>
      <c r="K149" t="str">
        <f>_xlfn.XLOOKUP(CleanTable67[[#This Row],['# of Children]],'Reduce Categories'!$D$23:$D$28,'Reduce Categories'!$E$23:$E$28)</f>
        <v>3 or more children</v>
      </c>
      <c r="L149" t="s">
        <v>5</v>
      </c>
      <c r="M149" s="1"/>
    </row>
    <row r="150" spans="1:13" x14ac:dyDescent="0.2">
      <c r="A150">
        <v>10150</v>
      </c>
      <c r="B150" t="s">
        <v>1</v>
      </c>
      <c r="C150">
        <v>60</v>
      </c>
      <c r="D150">
        <v>3</v>
      </c>
      <c r="E150" s="3">
        <v>29.265572771806323</v>
      </c>
      <c r="F150" s="66">
        <v>1</v>
      </c>
      <c r="G150" t="s">
        <v>6</v>
      </c>
      <c r="H150" s="2">
        <v>12648.710000000001</v>
      </c>
      <c r="I150" s="2" t="str">
        <f>IF(CleanTable67[[#This Row],[Annual Expenditure in HealthCare]]&gt;25000,"Yes","No")</f>
        <v>No</v>
      </c>
      <c r="J150">
        <v>0</v>
      </c>
      <c r="K150" t="str">
        <f>_xlfn.XLOOKUP(CleanTable67[[#This Row],['# of Children]],'Reduce Categories'!$D$23:$D$28,'Reduce Categories'!$E$23:$E$28)</f>
        <v>No children</v>
      </c>
      <c r="L150" t="s">
        <v>5</v>
      </c>
      <c r="M150" s="1"/>
    </row>
    <row r="151" spans="1:13" x14ac:dyDescent="0.2">
      <c r="A151">
        <v>10151</v>
      </c>
      <c r="B151" t="s">
        <v>3</v>
      </c>
      <c r="C151">
        <v>53</v>
      </c>
      <c r="D151">
        <v>3</v>
      </c>
      <c r="E151" s="3">
        <v>30.800618692218144</v>
      </c>
      <c r="F151" s="66">
        <v>2</v>
      </c>
      <c r="G151" t="s">
        <v>7</v>
      </c>
      <c r="H151" s="2">
        <v>43254.420000000006</v>
      </c>
      <c r="I151" s="2" t="str">
        <f>IF(CleanTable67[[#This Row],[Annual Expenditure in HealthCare]]&gt;25000,"Yes","No")</f>
        <v>Yes</v>
      </c>
      <c r="J151">
        <v>0</v>
      </c>
      <c r="K151" t="str">
        <f>_xlfn.XLOOKUP(CleanTable67[[#This Row],['# of Children]],'Reduce Categories'!$D$23:$D$28,'Reduce Categories'!$E$23:$E$28)</f>
        <v>No children</v>
      </c>
      <c r="L151" t="s">
        <v>4</v>
      </c>
      <c r="M151" s="1"/>
    </row>
    <row r="152" spans="1:13" x14ac:dyDescent="0.2">
      <c r="A152">
        <v>10152</v>
      </c>
      <c r="B152" t="s">
        <v>2</v>
      </c>
      <c r="C152">
        <v>39</v>
      </c>
      <c r="D152">
        <v>2</v>
      </c>
      <c r="E152" s="3">
        <v>25.060894365362692</v>
      </c>
      <c r="F152" s="66">
        <v>0</v>
      </c>
      <c r="G152" t="s">
        <v>7</v>
      </c>
      <c r="H152" s="2">
        <v>6117.5</v>
      </c>
      <c r="I152" s="2" t="str">
        <f>IF(CleanTable67[[#This Row],[Annual Expenditure in HealthCare]]&gt;25000,"Yes","No")</f>
        <v>No</v>
      </c>
      <c r="J152">
        <v>1</v>
      </c>
      <c r="K152" t="str">
        <f>_xlfn.XLOOKUP(CleanTable67[[#This Row],['# of Children]],'Reduce Categories'!$D$23:$D$28,'Reduce Categories'!$E$23:$E$28)</f>
        <v>1 children</v>
      </c>
      <c r="L152" t="s">
        <v>5</v>
      </c>
      <c r="M152" s="1"/>
    </row>
    <row r="153" spans="1:13" x14ac:dyDescent="0.2">
      <c r="A153">
        <v>10153</v>
      </c>
      <c r="B153" t="s">
        <v>0</v>
      </c>
      <c r="C153">
        <v>21</v>
      </c>
      <c r="D153">
        <v>0</v>
      </c>
      <c r="E153" s="3">
        <v>30.106638382845134</v>
      </c>
      <c r="F153" s="66">
        <v>1</v>
      </c>
      <c r="G153" t="s">
        <v>6</v>
      </c>
      <c r="H153" s="2">
        <v>2597.7800000000002</v>
      </c>
      <c r="I153" s="2" t="str">
        <f>IF(CleanTable67[[#This Row],[Annual Expenditure in HealthCare]]&gt;25000,"Yes","No")</f>
        <v>No</v>
      </c>
      <c r="J153">
        <v>1</v>
      </c>
      <c r="K153" t="str">
        <f>_xlfn.XLOOKUP(CleanTable67[[#This Row],['# of Children]],'Reduce Categories'!$D$23:$D$28,'Reduce Categories'!$E$23:$E$28)</f>
        <v>1 children</v>
      </c>
      <c r="L153" t="s">
        <v>5</v>
      </c>
      <c r="M153" s="1"/>
    </row>
    <row r="154" spans="1:13" x14ac:dyDescent="0.2">
      <c r="A154">
        <v>10154</v>
      </c>
      <c r="B154" t="s">
        <v>0</v>
      </c>
      <c r="C154">
        <v>38</v>
      </c>
      <c r="D154">
        <v>1</v>
      </c>
      <c r="E154" s="3">
        <v>32.123912721991161</v>
      </c>
      <c r="F154" s="66">
        <v>2</v>
      </c>
      <c r="G154" t="s">
        <v>6</v>
      </c>
      <c r="H154" s="2">
        <v>5383.54</v>
      </c>
      <c r="I154" s="2" t="str">
        <f>IF(CleanTable67[[#This Row],[Annual Expenditure in HealthCare]]&gt;25000,"Yes","No")</f>
        <v>No</v>
      </c>
      <c r="J154">
        <v>0</v>
      </c>
      <c r="K154" t="str">
        <f>_xlfn.XLOOKUP(CleanTable67[[#This Row],['# of Children]],'Reduce Categories'!$D$23:$D$28,'Reduce Categories'!$E$23:$E$28)</f>
        <v>No children</v>
      </c>
      <c r="L154" t="s">
        <v>5</v>
      </c>
      <c r="M154" s="1"/>
    </row>
    <row r="155" spans="1:13" x14ac:dyDescent="0.2">
      <c r="A155">
        <v>10155</v>
      </c>
      <c r="B155" t="s">
        <v>3</v>
      </c>
      <c r="C155">
        <v>54</v>
      </c>
      <c r="D155">
        <v>3</v>
      </c>
      <c r="E155" s="3">
        <v>41.331186958196071</v>
      </c>
      <c r="F155" s="66">
        <v>3</v>
      </c>
      <c r="G155" t="s">
        <v>6</v>
      </c>
      <c r="H155" s="2">
        <v>12096.66</v>
      </c>
      <c r="I155" s="2" t="str">
        <f>IF(CleanTable67[[#This Row],[Annual Expenditure in HealthCare]]&gt;25000,"Yes","No")</f>
        <v>No</v>
      </c>
      <c r="J155">
        <v>2</v>
      </c>
      <c r="K155" t="str">
        <f>_xlfn.XLOOKUP(CleanTable67[[#This Row],['# of Children]],'Reduce Categories'!$D$23:$D$28,'Reduce Categories'!$E$23:$E$28)</f>
        <v>2 children</v>
      </c>
      <c r="L155" t="s">
        <v>5</v>
      </c>
      <c r="M155" s="1"/>
    </row>
    <row r="156" spans="1:13" x14ac:dyDescent="0.2">
      <c r="A156">
        <v>10156</v>
      </c>
      <c r="B156" t="s">
        <v>2</v>
      </c>
      <c r="C156">
        <v>40</v>
      </c>
      <c r="D156">
        <v>2</v>
      </c>
      <c r="E156" s="3">
        <v>34.802356071641945</v>
      </c>
      <c r="F156" s="66">
        <v>3</v>
      </c>
      <c r="G156" t="s">
        <v>6</v>
      </c>
      <c r="H156" s="2">
        <v>28476.739999999998</v>
      </c>
      <c r="I156" s="2" t="str">
        <f>IF(CleanTable67[[#This Row],[Annual Expenditure in HealthCare]]&gt;25000,"Yes","No")</f>
        <v>Yes</v>
      </c>
      <c r="J156">
        <v>1</v>
      </c>
      <c r="K156" t="str">
        <f>_xlfn.XLOOKUP(CleanTable67[[#This Row],['# of Children]],'Reduce Categories'!$D$23:$D$28,'Reduce Categories'!$E$23:$E$28)</f>
        <v>1 children</v>
      </c>
      <c r="L156" t="s">
        <v>5</v>
      </c>
      <c r="M156" s="1"/>
    </row>
    <row r="157" spans="1:13" x14ac:dyDescent="0.2">
      <c r="A157">
        <v>10157</v>
      </c>
      <c r="B157" t="s">
        <v>1</v>
      </c>
      <c r="C157">
        <v>37</v>
      </c>
      <c r="D157">
        <v>1</v>
      </c>
      <c r="E157" s="3">
        <v>29.154028542633984</v>
      </c>
      <c r="F157" s="66">
        <v>1</v>
      </c>
      <c r="G157" t="s">
        <v>6</v>
      </c>
      <c r="H157" s="2">
        <v>40419.020000000004</v>
      </c>
      <c r="I157" s="2" t="str">
        <f>IF(CleanTable67[[#This Row],[Annual Expenditure in HealthCare]]&gt;25000,"Yes","No")</f>
        <v>Yes</v>
      </c>
      <c r="J157">
        <v>0</v>
      </c>
      <c r="K157" t="str">
        <f>_xlfn.XLOOKUP(CleanTable67[[#This Row],['# of Children]],'Reduce Categories'!$D$23:$D$28,'Reduce Categories'!$E$23:$E$28)</f>
        <v>No children</v>
      </c>
      <c r="L157" t="s">
        <v>4</v>
      </c>
      <c r="M157" s="1"/>
    </row>
    <row r="158" spans="1:13" x14ac:dyDescent="0.2">
      <c r="A158">
        <v>10158</v>
      </c>
      <c r="B158" t="s">
        <v>2</v>
      </c>
      <c r="C158">
        <v>52</v>
      </c>
      <c r="D158">
        <v>3</v>
      </c>
      <c r="E158" s="3">
        <v>25.699603814869668</v>
      </c>
      <c r="F158" s="66">
        <v>0</v>
      </c>
      <c r="G158" t="s">
        <v>6</v>
      </c>
      <c r="H158" s="2">
        <v>11187.66</v>
      </c>
      <c r="I158" s="2" t="str">
        <f>IF(CleanTable67[[#This Row],[Annual Expenditure in HealthCare]]&gt;25000,"Yes","No")</f>
        <v>No</v>
      </c>
      <c r="J158">
        <v>2</v>
      </c>
      <c r="K158" t="str">
        <f>_xlfn.XLOOKUP(CleanTable67[[#This Row],['# of Children]],'Reduce Categories'!$D$23:$D$28,'Reduce Categories'!$E$23:$E$28)</f>
        <v>2 children</v>
      </c>
      <c r="L158" t="s">
        <v>5</v>
      </c>
      <c r="M158" s="1"/>
    </row>
    <row r="159" spans="1:13" x14ac:dyDescent="0.2">
      <c r="A159">
        <v>10159</v>
      </c>
      <c r="B159" t="s">
        <v>1</v>
      </c>
      <c r="C159">
        <v>44</v>
      </c>
      <c r="D159">
        <v>2</v>
      </c>
      <c r="E159" s="3">
        <v>23.736982968834479</v>
      </c>
      <c r="F159" s="66">
        <v>0</v>
      </c>
      <c r="G159" t="s">
        <v>7</v>
      </c>
      <c r="H159" s="2">
        <v>7147.4800000000005</v>
      </c>
      <c r="I159" s="2" t="str">
        <f>IF(CleanTable67[[#This Row],[Annual Expenditure in HealthCare]]&gt;25000,"Yes","No")</f>
        <v>No</v>
      </c>
      <c r="J159">
        <v>1</v>
      </c>
      <c r="K159" t="str">
        <f>_xlfn.XLOOKUP(CleanTable67[[#This Row],['# of Children]],'Reduce Categories'!$D$23:$D$28,'Reduce Categories'!$E$23:$E$28)</f>
        <v>1 children</v>
      </c>
      <c r="L159" t="s">
        <v>5</v>
      </c>
      <c r="M159" s="1"/>
    </row>
    <row r="160" spans="1:13" x14ac:dyDescent="0.2">
      <c r="A160">
        <v>10160</v>
      </c>
      <c r="B160" t="s">
        <v>3</v>
      </c>
      <c r="C160">
        <v>27</v>
      </c>
      <c r="D160">
        <v>1</v>
      </c>
      <c r="E160" s="3">
        <v>23.837299787107483</v>
      </c>
      <c r="F160" s="66">
        <v>0</v>
      </c>
      <c r="G160" t="s">
        <v>6</v>
      </c>
      <c r="H160" s="2">
        <v>16796.419999999998</v>
      </c>
      <c r="I160" s="2" t="str">
        <f>IF(CleanTable67[[#This Row],[Annual Expenditure in HealthCare]]&gt;25000,"Yes","No")</f>
        <v>No</v>
      </c>
      <c r="J160">
        <v>1</v>
      </c>
      <c r="K160" t="str">
        <f>_xlfn.XLOOKUP(CleanTable67[[#This Row],['# of Children]],'Reduce Categories'!$D$23:$D$28,'Reduce Categories'!$E$23:$E$28)</f>
        <v>1 children</v>
      </c>
      <c r="L160" t="s">
        <v>5</v>
      </c>
      <c r="M160" s="1"/>
    </row>
    <row r="161" spans="1:13" x14ac:dyDescent="0.2">
      <c r="A161">
        <v>10161</v>
      </c>
      <c r="B161" t="s">
        <v>2</v>
      </c>
      <c r="C161">
        <v>37</v>
      </c>
      <c r="D161">
        <v>1</v>
      </c>
      <c r="E161" s="3">
        <v>27.721698482306007</v>
      </c>
      <c r="F161" s="66">
        <v>1</v>
      </c>
      <c r="G161" t="s">
        <v>6</v>
      </c>
      <c r="H161" s="2">
        <v>6686.4400000000005</v>
      </c>
      <c r="I161" s="2" t="str">
        <f>IF(CleanTable67[[#This Row],[Annual Expenditure in HealthCare]]&gt;25000,"Yes","No")</f>
        <v>No</v>
      </c>
      <c r="J161">
        <v>2</v>
      </c>
      <c r="K161" t="str">
        <f>_xlfn.XLOOKUP(CleanTable67[[#This Row],['# of Children]],'Reduce Categories'!$D$23:$D$28,'Reduce Categories'!$E$23:$E$28)</f>
        <v>2 children</v>
      </c>
      <c r="L161" t="s">
        <v>5</v>
      </c>
      <c r="M161" s="1"/>
    </row>
    <row r="162" spans="1:13" x14ac:dyDescent="0.2">
      <c r="A162">
        <v>10162</v>
      </c>
      <c r="B162" t="s">
        <v>3</v>
      </c>
      <c r="C162">
        <v>18</v>
      </c>
      <c r="D162">
        <v>0</v>
      </c>
      <c r="E162" s="3">
        <v>30.171237633801859</v>
      </c>
      <c r="F162" s="66">
        <v>1</v>
      </c>
      <c r="G162" t="s">
        <v>7</v>
      </c>
      <c r="H162" s="2">
        <v>33732.69</v>
      </c>
      <c r="I162" s="2" t="str">
        <f>IF(CleanTable67[[#This Row],[Annual Expenditure in HealthCare]]&gt;25000,"Yes","No")</f>
        <v>Yes</v>
      </c>
      <c r="J162">
        <v>0</v>
      </c>
      <c r="K162" t="str">
        <f>_xlfn.XLOOKUP(CleanTable67[[#This Row],['# of Children]],'Reduce Categories'!$D$23:$D$28,'Reduce Categories'!$E$23:$E$28)</f>
        <v>No children</v>
      </c>
      <c r="L162" t="s">
        <v>4</v>
      </c>
      <c r="M162" s="1"/>
    </row>
    <row r="163" spans="1:13" x14ac:dyDescent="0.2">
      <c r="A163">
        <v>10163</v>
      </c>
      <c r="B163" t="s">
        <v>3</v>
      </c>
      <c r="C163">
        <v>20</v>
      </c>
      <c r="D163">
        <v>0</v>
      </c>
      <c r="E163" s="3">
        <v>39.320327048626005</v>
      </c>
      <c r="F163" s="66">
        <v>3</v>
      </c>
      <c r="G163" t="s">
        <v>6</v>
      </c>
      <c r="H163" s="2">
        <v>2457.2200000000003</v>
      </c>
      <c r="I163" s="2" t="str">
        <f>IF(CleanTable67[[#This Row],[Annual Expenditure in HealthCare]]&gt;25000,"Yes","No")</f>
        <v>No</v>
      </c>
      <c r="J163">
        <v>0</v>
      </c>
      <c r="K163" t="str">
        <f>_xlfn.XLOOKUP(CleanTable67[[#This Row],['# of Children]],'Reduce Categories'!$D$23:$D$28,'Reduce Categories'!$E$23:$E$28)</f>
        <v>No children</v>
      </c>
      <c r="L163" t="s">
        <v>5</v>
      </c>
      <c r="M163" s="1"/>
    </row>
    <row r="164" spans="1:13" x14ac:dyDescent="0.2">
      <c r="A164">
        <v>10164</v>
      </c>
      <c r="B164" t="s">
        <v>2</v>
      </c>
      <c r="C164">
        <v>32</v>
      </c>
      <c r="D164">
        <v>1</v>
      </c>
      <c r="E164" s="3">
        <v>39.235433518225804</v>
      </c>
      <c r="F164" s="66">
        <v>3</v>
      </c>
      <c r="G164" t="s">
        <v>7</v>
      </c>
      <c r="H164" s="2">
        <v>3866.86</v>
      </c>
      <c r="I164" s="2" t="str">
        <f>IF(CleanTable67[[#This Row],[Annual Expenditure in HealthCare]]&gt;25000,"Yes","No")</f>
        <v>No</v>
      </c>
      <c r="J164">
        <v>0</v>
      </c>
      <c r="K164" t="str">
        <f>_xlfn.XLOOKUP(CleanTable67[[#This Row],['# of Children]],'Reduce Categories'!$D$23:$D$28,'Reduce Categories'!$E$23:$E$28)</f>
        <v>No children</v>
      </c>
      <c r="L164" t="s">
        <v>5</v>
      </c>
      <c r="M164" s="1"/>
    </row>
    <row r="165" spans="1:13" x14ac:dyDescent="0.2">
      <c r="A165">
        <v>10165</v>
      </c>
      <c r="B165" t="s">
        <v>1</v>
      </c>
      <c r="C165">
        <v>54</v>
      </c>
      <c r="D165">
        <v>3</v>
      </c>
      <c r="E165" s="3">
        <v>31.911079575763541</v>
      </c>
      <c r="F165" s="66">
        <v>2</v>
      </c>
      <c r="G165" t="s">
        <v>7</v>
      </c>
      <c r="H165" s="2">
        <v>44260.75</v>
      </c>
      <c r="I165" s="2" t="str">
        <f>IF(CleanTable67[[#This Row],[Annual Expenditure in HealthCare]]&gt;25000,"Yes","No")</f>
        <v>Yes</v>
      </c>
      <c r="J165">
        <v>2</v>
      </c>
      <c r="K165" t="str">
        <f>_xlfn.XLOOKUP(CleanTable67[[#This Row],['# of Children]],'Reduce Categories'!$D$23:$D$28,'Reduce Categories'!$E$23:$E$28)</f>
        <v>2 children</v>
      </c>
      <c r="L165" t="s">
        <v>4</v>
      </c>
      <c r="M165" s="1"/>
    </row>
    <row r="166" spans="1:13" x14ac:dyDescent="0.2">
      <c r="A166">
        <v>10166</v>
      </c>
      <c r="B166" t="s">
        <v>3</v>
      </c>
      <c r="C166">
        <v>26</v>
      </c>
      <c r="D166">
        <v>0</v>
      </c>
      <c r="E166" s="3">
        <v>19.929628248692477</v>
      </c>
      <c r="F166" s="66">
        <v>0</v>
      </c>
      <c r="G166" t="s">
        <v>6</v>
      </c>
      <c r="H166" s="2">
        <v>24671.67</v>
      </c>
      <c r="I166" s="2" t="str">
        <f>IF(CleanTable67[[#This Row],[Annual Expenditure in HealthCare]]&gt;25000,"Yes","No")</f>
        <v>No</v>
      </c>
      <c r="J166">
        <v>4</v>
      </c>
      <c r="K166" t="str">
        <f>_xlfn.XLOOKUP(CleanTable67[[#This Row],['# of Children]],'Reduce Categories'!$D$23:$D$28,'Reduce Categories'!$E$23:$E$28)</f>
        <v>3 or more children</v>
      </c>
      <c r="L166" t="s">
        <v>5</v>
      </c>
      <c r="M166" s="1"/>
    </row>
    <row r="167" spans="1:13" x14ac:dyDescent="0.2">
      <c r="A167">
        <v>10168</v>
      </c>
      <c r="B167" t="s">
        <v>1</v>
      </c>
      <c r="C167">
        <v>63</v>
      </c>
      <c r="D167">
        <v>3</v>
      </c>
      <c r="E167" s="3">
        <v>34.653497823605619</v>
      </c>
      <c r="F167" s="66">
        <v>2</v>
      </c>
      <c r="G167" t="s">
        <v>7</v>
      </c>
      <c r="H167" s="2">
        <v>13405.4</v>
      </c>
      <c r="I167" s="2" t="str">
        <f>IF(CleanTable67[[#This Row],[Annual Expenditure in HealthCare]]&gt;25000,"Yes","No")</f>
        <v>No</v>
      </c>
      <c r="J167">
        <v>0</v>
      </c>
      <c r="K167" t="str">
        <f>_xlfn.XLOOKUP(CleanTable67[[#This Row],['# of Children]],'Reduce Categories'!$D$23:$D$28,'Reduce Categories'!$E$23:$E$28)</f>
        <v>No children</v>
      </c>
      <c r="L167" t="s">
        <v>5</v>
      </c>
      <c r="M167" s="1"/>
    </row>
    <row r="168" spans="1:13" x14ac:dyDescent="0.2">
      <c r="A168">
        <v>10169</v>
      </c>
      <c r="B168" t="s">
        <v>1</v>
      </c>
      <c r="C168">
        <v>33</v>
      </c>
      <c r="D168">
        <v>1</v>
      </c>
      <c r="E168" s="3">
        <v>37.436297048566814</v>
      </c>
      <c r="F168" s="66">
        <v>3</v>
      </c>
      <c r="G168" t="s">
        <v>7</v>
      </c>
      <c r="H168" s="2">
        <v>11326.72</v>
      </c>
      <c r="I168" s="2" t="str">
        <f>IF(CleanTable67[[#This Row],[Annual Expenditure in HealthCare]]&gt;25000,"Yes","No")</f>
        <v>No</v>
      </c>
      <c r="J168">
        <v>1</v>
      </c>
      <c r="K168" t="str">
        <f>_xlfn.XLOOKUP(CleanTable67[[#This Row],['# of Children]],'Reduce Categories'!$D$23:$D$28,'Reduce Categories'!$E$23:$E$28)</f>
        <v>1 children</v>
      </c>
      <c r="L168" t="s">
        <v>5</v>
      </c>
      <c r="M168" s="1"/>
    </row>
    <row r="169" spans="1:13" x14ac:dyDescent="0.2">
      <c r="A169">
        <v>10170</v>
      </c>
      <c r="B169" t="s">
        <v>2</v>
      </c>
      <c r="C169">
        <v>40</v>
      </c>
      <c r="D169">
        <v>2</v>
      </c>
      <c r="E169" s="3">
        <v>39.813319639544133</v>
      </c>
      <c r="F169" s="66">
        <v>3</v>
      </c>
      <c r="G169" t="s">
        <v>7</v>
      </c>
      <c r="H169" s="2">
        <v>6393.6100000000006</v>
      </c>
      <c r="I169" s="2" t="str">
        <f>IF(CleanTable67[[#This Row],[Annual Expenditure in HealthCare]]&gt;25000,"Yes","No")</f>
        <v>No</v>
      </c>
      <c r="J169">
        <v>1</v>
      </c>
      <c r="K169" t="str">
        <f>_xlfn.XLOOKUP(CleanTable67[[#This Row],['# of Children]],'Reduce Categories'!$D$23:$D$28,'Reduce Categories'!$E$23:$E$28)</f>
        <v>1 children</v>
      </c>
      <c r="L169" t="s">
        <v>5</v>
      </c>
      <c r="M169" s="1"/>
    </row>
    <row r="170" spans="1:13" x14ac:dyDescent="0.2">
      <c r="A170">
        <v>10171</v>
      </c>
      <c r="B170" t="s">
        <v>1</v>
      </c>
      <c r="C170">
        <v>45</v>
      </c>
      <c r="D170">
        <v>2</v>
      </c>
      <c r="E170" s="3">
        <v>39.049744886778669</v>
      </c>
      <c r="F170" s="66">
        <v>3</v>
      </c>
      <c r="G170" t="s">
        <v>6</v>
      </c>
      <c r="H170" s="2">
        <v>17929.309999999998</v>
      </c>
      <c r="I170" s="2" t="str">
        <f>IF(CleanTable67[[#This Row],[Annual Expenditure in HealthCare]]&gt;25000,"Yes","No")</f>
        <v>No</v>
      </c>
      <c r="J170">
        <v>0</v>
      </c>
      <c r="K170" t="str">
        <f>_xlfn.XLOOKUP(CleanTable67[[#This Row],['# of Children]],'Reduce Categories'!$D$23:$D$28,'Reduce Categories'!$E$23:$E$28)</f>
        <v>No children</v>
      </c>
      <c r="L170" t="s">
        <v>5</v>
      </c>
      <c r="M170" s="1"/>
    </row>
    <row r="171" spans="1:13" x14ac:dyDescent="0.2">
      <c r="A171">
        <v>10172</v>
      </c>
      <c r="B171" t="s">
        <v>3</v>
      </c>
      <c r="C171">
        <v>61</v>
      </c>
      <c r="D171">
        <v>3</v>
      </c>
      <c r="E171" s="3">
        <v>27.55518415814695</v>
      </c>
      <c r="F171" s="66">
        <v>1</v>
      </c>
      <c r="G171" t="s">
        <v>7</v>
      </c>
      <c r="H171" s="2">
        <v>13129.61</v>
      </c>
      <c r="I171" s="2" t="str">
        <f>IF(CleanTable67[[#This Row],[Annual Expenditure in HealthCare]]&gt;25000,"Yes","No")</f>
        <v>No</v>
      </c>
      <c r="J171">
        <v>0</v>
      </c>
      <c r="K171" t="str">
        <f>_xlfn.XLOOKUP(CleanTable67[[#This Row],['# of Children]],'Reduce Categories'!$D$23:$D$28,'Reduce Categories'!$E$23:$E$28)</f>
        <v>No children</v>
      </c>
      <c r="L171" t="s">
        <v>5</v>
      </c>
      <c r="M171" s="1"/>
    </row>
    <row r="172" spans="1:13" x14ac:dyDescent="0.2">
      <c r="A172">
        <v>10173</v>
      </c>
      <c r="B172" t="s">
        <v>2</v>
      </c>
      <c r="C172">
        <v>35</v>
      </c>
      <c r="D172">
        <v>1</v>
      </c>
      <c r="E172" s="3">
        <v>37.495667337655313</v>
      </c>
      <c r="F172" s="66">
        <v>3</v>
      </c>
      <c r="G172" t="s">
        <v>7</v>
      </c>
      <c r="H172" s="2">
        <v>5116.51</v>
      </c>
      <c r="I172" s="2" t="str">
        <f>IF(CleanTable67[[#This Row],[Annual Expenditure in HealthCare]]&gt;25000,"Yes","No")</f>
        <v>No</v>
      </c>
      <c r="J172">
        <v>1</v>
      </c>
      <c r="K172" t="str">
        <f>_xlfn.XLOOKUP(CleanTable67[[#This Row],['# of Children]],'Reduce Categories'!$D$23:$D$28,'Reduce Categories'!$E$23:$E$28)</f>
        <v>1 children</v>
      </c>
      <c r="L172" t="s">
        <v>5</v>
      </c>
      <c r="M172" s="1"/>
    </row>
    <row r="173" spans="1:13" x14ac:dyDescent="0.2">
      <c r="A173">
        <v>10174</v>
      </c>
      <c r="B173" t="s">
        <v>1</v>
      </c>
      <c r="C173">
        <v>26</v>
      </c>
      <c r="D173">
        <v>0</v>
      </c>
      <c r="E173" s="3">
        <v>34.110263890957647</v>
      </c>
      <c r="F173" s="66">
        <v>2</v>
      </c>
      <c r="G173" t="s">
        <v>7</v>
      </c>
      <c r="H173" s="2">
        <v>17043.349999999999</v>
      </c>
      <c r="I173" s="2" t="str">
        <f>IF(CleanTable67[[#This Row],[Annual Expenditure in HealthCare]]&gt;25000,"Yes","No")</f>
        <v>No</v>
      </c>
      <c r="J173">
        <v>0</v>
      </c>
      <c r="K173" t="str">
        <f>_xlfn.XLOOKUP(CleanTable67[[#This Row],['# of Children]],'Reduce Categories'!$D$23:$D$28,'Reduce Categories'!$E$23:$E$28)</f>
        <v>No children</v>
      </c>
      <c r="L173" t="s">
        <v>4</v>
      </c>
      <c r="M173" s="1"/>
    </row>
    <row r="174" spans="1:13" x14ac:dyDescent="0.2">
      <c r="A174">
        <v>10175</v>
      </c>
      <c r="B174" t="s">
        <v>3</v>
      </c>
      <c r="C174">
        <v>20</v>
      </c>
      <c r="D174">
        <v>0</v>
      </c>
      <c r="E174" s="3">
        <v>29.587002309027781</v>
      </c>
      <c r="F174" s="66">
        <v>1</v>
      </c>
      <c r="G174" t="s">
        <v>7</v>
      </c>
      <c r="H174" s="2">
        <v>33475.82</v>
      </c>
      <c r="I174" s="2" t="str">
        <f>IF(CleanTable67[[#This Row],[Annual Expenditure in HealthCare]]&gt;25000,"Yes","No")</f>
        <v>Yes</v>
      </c>
      <c r="J174">
        <v>0</v>
      </c>
      <c r="K174" t="str">
        <f>_xlfn.XLOOKUP(CleanTable67[[#This Row],['# of Children]],'Reduce Categories'!$D$23:$D$28,'Reduce Categories'!$E$23:$E$28)</f>
        <v>No children</v>
      </c>
      <c r="L174" t="s">
        <v>4</v>
      </c>
      <c r="M174" s="1"/>
    </row>
    <row r="175" spans="1:13" x14ac:dyDescent="0.2">
      <c r="A175">
        <v>10176</v>
      </c>
      <c r="B175" t="s">
        <v>1</v>
      </c>
      <c r="C175">
        <v>18</v>
      </c>
      <c r="D175">
        <v>0</v>
      </c>
      <c r="E175" s="3">
        <v>32.781743041723779</v>
      </c>
      <c r="F175" s="66">
        <v>2</v>
      </c>
      <c r="G175" t="s">
        <v>6</v>
      </c>
      <c r="H175" s="2">
        <v>1621.89</v>
      </c>
      <c r="I175" s="2" t="str">
        <f>IF(CleanTable67[[#This Row],[Annual Expenditure in HealthCare]]&gt;25000,"Yes","No")</f>
        <v>No</v>
      </c>
      <c r="J175">
        <v>0</v>
      </c>
      <c r="K175" t="str">
        <f>_xlfn.XLOOKUP(CleanTable67[[#This Row],['# of Children]],'Reduce Categories'!$D$23:$D$28,'Reduce Categories'!$E$23:$E$28)</f>
        <v>No children</v>
      </c>
      <c r="L175" t="s">
        <v>5</v>
      </c>
      <c r="M175" s="1"/>
    </row>
    <row r="176" spans="1:13" x14ac:dyDescent="0.2">
      <c r="A176">
        <v>10177</v>
      </c>
      <c r="B176" t="s">
        <v>1</v>
      </c>
      <c r="C176">
        <v>51</v>
      </c>
      <c r="D176">
        <v>3</v>
      </c>
      <c r="E176" s="3">
        <v>35.087638080988242</v>
      </c>
      <c r="F176" s="66">
        <v>3</v>
      </c>
      <c r="G176" t="s">
        <v>7</v>
      </c>
      <c r="H176" s="2">
        <v>47462.9</v>
      </c>
      <c r="I176" s="2" t="str">
        <f>IF(CleanTable67[[#This Row],[Annual Expenditure in HealthCare]]&gt;25000,"Yes","No")</f>
        <v>Yes</v>
      </c>
      <c r="J176">
        <v>2</v>
      </c>
      <c r="K176" t="str">
        <f>_xlfn.XLOOKUP(CleanTable67[[#This Row],['# of Children]],'Reduce Categories'!$D$23:$D$28,'Reduce Categories'!$E$23:$E$28)</f>
        <v>2 children</v>
      </c>
      <c r="L176" t="s">
        <v>4</v>
      </c>
      <c r="M176" s="1"/>
    </row>
    <row r="177" spans="1:13" x14ac:dyDescent="0.2">
      <c r="A177">
        <v>10178</v>
      </c>
      <c r="B177" t="s">
        <v>0</v>
      </c>
      <c r="C177">
        <v>30</v>
      </c>
      <c r="D177">
        <v>1</v>
      </c>
      <c r="E177" s="3">
        <v>31.995518807317751</v>
      </c>
      <c r="F177" s="66">
        <v>2</v>
      </c>
      <c r="G177" t="s">
        <v>6</v>
      </c>
      <c r="H177" s="2">
        <v>4149.74</v>
      </c>
      <c r="I177" s="2" t="str">
        <f>IF(CleanTable67[[#This Row],[Annual Expenditure in HealthCare]]&gt;25000,"Yes","No")</f>
        <v>No</v>
      </c>
      <c r="J177">
        <v>1</v>
      </c>
      <c r="K177" t="str">
        <f>_xlfn.XLOOKUP(CleanTable67[[#This Row],['# of Children]],'Reduce Categories'!$D$23:$D$28,'Reduce Categories'!$E$23:$E$28)</f>
        <v>1 children</v>
      </c>
      <c r="L177" t="s">
        <v>5</v>
      </c>
      <c r="M177" s="1"/>
    </row>
    <row r="178" spans="1:13" x14ac:dyDescent="0.2">
      <c r="A178">
        <v>10179</v>
      </c>
      <c r="B178" t="s">
        <v>1</v>
      </c>
      <c r="C178">
        <v>54</v>
      </c>
      <c r="D178">
        <v>3</v>
      </c>
      <c r="E178" s="3">
        <v>40.347951280599503</v>
      </c>
      <c r="F178" s="66">
        <v>3</v>
      </c>
      <c r="G178" t="s">
        <v>6</v>
      </c>
      <c r="H178" s="2">
        <v>27322.739999999998</v>
      </c>
      <c r="I178" s="2" t="str">
        <f>IF(CleanTable67[[#This Row],[Annual Expenditure in HealthCare]]&gt;25000,"Yes","No")</f>
        <v>Yes</v>
      </c>
      <c r="J178">
        <v>3</v>
      </c>
      <c r="K178" t="str">
        <f>_xlfn.XLOOKUP(CleanTable67[[#This Row],['# of Children]],'Reduce Categories'!$D$23:$D$28,'Reduce Categories'!$E$23:$E$28)</f>
        <v>3 or more children</v>
      </c>
      <c r="L178" t="s">
        <v>5</v>
      </c>
      <c r="M178" s="1"/>
    </row>
    <row r="179" spans="1:13" x14ac:dyDescent="0.2">
      <c r="A179">
        <v>10180</v>
      </c>
      <c r="B179" t="s">
        <v>0</v>
      </c>
      <c r="C179">
        <v>20</v>
      </c>
      <c r="D179">
        <v>0</v>
      </c>
      <c r="E179" s="3">
        <v>25.1701333469356</v>
      </c>
      <c r="F179" s="66">
        <v>0</v>
      </c>
      <c r="G179" t="s">
        <v>7</v>
      </c>
      <c r="H179" s="2">
        <v>1964.78</v>
      </c>
      <c r="I179" s="2" t="str">
        <f>IF(CleanTable67[[#This Row],[Annual Expenditure in HealthCare]]&gt;25000,"Yes","No")</f>
        <v>No</v>
      </c>
      <c r="J179">
        <v>1</v>
      </c>
      <c r="K179" t="str">
        <f>_xlfn.XLOOKUP(CleanTable67[[#This Row],['# of Children]],'Reduce Categories'!$D$23:$D$28,'Reduce Categories'!$E$23:$E$28)</f>
        <v>1 children</v>
      </c>
      <c r="L179" t="s">
        <v>5</v>
      </c>
      <c r="M179" s="1"/>
    </row>
    <row r="180" spans="1:13" x14ac:dyDescent="0.2">
      <c r="A180">
        <v>10181</v>
      </c>
      <c r="B180" t="s">
        <v>1</v>
      </c>
      <c r="C180">
        <v>32</v>
      </c>
      <c r="D180">
        <v>1</v>
      </c>
      <c r="E180" s="3">
        <v>34.082266929651553</v>
      </c>
      <c r="F180" s="66">
        <v>2</v>
      </c>
      <c r="G180" t="s">
        <v>6</v>
      </c>
      <c r="H180" s="2">
        <v>4562.8500000000004</v>
      </c>
      <c r="I180" s="2" t="str">
        <f>IF(CleanTable67[[#This Row],[Annual Expenditure in HealthCare]]&gt;25000,"Yes","No")</f>
        <v>No</v>
      </c>
      <c r="J180">
        <v>1</v>
      </c>
      <c r="K180" t="str">
        <f>_xlfn.XLOOKUP(CleanTable67[[#This Row],['# of Children]],'Reduce Categories'!$D$23:$D$28,'Reduce Categories'!$E$23:$E$28)</f>
        <v>1 children</v>
      </c>
      <c r="L180" t="s">
        <v>5</v>
      </c>
      <c r="M180" s="1"/>
    </row>
    <row r="181" spans="1:13" x14ac:dyDescent="0.2">
      <c r="A181">
        <v>10182</v>
      </c>
      <c r="B181" t="s">
        <v>3</v>
      </c>
      <c r="C181">
        <v>55</v>
      </c>
      <c r="D181">
        <v>3</v>
      </c>
      <c r="E181" s="3">
        <v>29.596185029850222</v>
      </c>
      <c r="F181" s="66">
        <v>1</v>
      </c>
      <c r="G181" t="s">
        <v>7</v>
      </c>
      <c r="H181" s="2">
        <v>42303.700000000004</v>
      </c>
      <c r="I181" s="2" t="str">
        <f>IF(CleanTable67[[#This Row],[Annual Expenditure in HealthCare]]&gt;25000,"Yes","No")</f>
        <v>Yes</v>
      </c>
      <c r="J181">
        <v>0</v>
      </c>
      <c r="K181" t="str">
        <f>_xlfn.XLOOKUP(CleanTable67[[#This Row],['# of Children]],'Reduce Categories'!$D$23:$D$28,'Reduce Categories'!$E$23:$E$28)</f>
        <v>No children</v>
      </c>
      <c r="L181" t="s">
        <v>4</v>
      </c>
      <c r="M181" s="1"/>
    </row>
    <row r="182" spans="1:13" x14ac:dyDescent="0.2">
      <c r="A182">
        <v>10183</v>
      </c>
      <c r="B182" t="s">
        <v>2</v>
      </c>
      <c r="C182">
        <v>30</v>
      </c>
      <c r="D182">
        <v>1</v>
      </c>
      <c r="E182" s="3">
        <v>34.300803049456498</v>
      </c>
      <c r="F182" s="66">
        <v>2</v>
      </c>
      <c r="G182" t="s">
        <v>6</v>
      </c>
      <c r="H182" s="2">
        <v>18765.879999999997</v>
      </c>
      <c r="I182" s="2" t="str">
        <f>IF(CleanTable67[[#This Row],[Annual Expenditure in HealthCare]]&gt;25000,"Yes","No")</f>
        <v>No</v>
      </c>
      <c r="J182">
        <v>3</v>
      </c>
      <c r="K182" t="str">
        <f>_xlfn.XLOOKUP(CleanTable67[[#This Row],['# of Children]],'Reduce Categories'!$D$23:$D$28,'Reduce Categories'!$E$23:$E$28)</f>
        <v>3 or more children</v>
      </c>
      <c r="L182" t="s">
        <v>4</v>
      </c>
      <c r="M182" s="1"/>
    </row>
    <row r="183" spans="1:13" x14ac:dyDescent="0.2">
      <c r="A183">
        <v>10184</v>
      </c>
      <c r="B183" t="s">
        <v>0</v>
      </c>
      <c r="C183">
        <v>22</v>
      </c>
      <c r="D183">
        <v>0</v>
      </c>
      <c r="E183" s="3">
        <v>27.539930367730182</v>
      </c>
      <c r="F183" s="66">
        <v>1</v>
      </c>
      <c r="G183" t="s">
        <v>6</v>
      </c>
      <c r="H183" s="2">
        <v>2150.4700000000003</v>
      </c>
      <c r="I183" s="2" t="str">
        <f>IF(CleanTable67[[#This Row],[Annual Expenditure in HealthCare]]&gt;25000,"Yes","No")</f>
        <v>No</v>
      </c>
      <c r="J183">
        <v>0</v>
      </c>
      <c r="K183" t="str">
        <f>_xlfn.XLOOKUP(CleanTable67[[#This Row],['# of Children]],'Reduce Categories'!$D$23:$D$28,'Reduce Categories'!$E$23:$E$28)</f>
        <v>No children</v>
      </c>
      <c r="L183" t="s">
        <v>5</v>
      </c>
      <c r="M183" s="1"/>
    </row>
    <row r="184" spans="1:13" x14ac:dyDescent="0.2">
      <c r="A184">
        <v>10185</v>
      </c>
      <c r="B184" t="s">
        <v>3</v>
      </c>
      <c r="C184">
        <v>27</v>
      </c>
      <c r="D184">
        <v>1</v>
      </c>
      <c r="E184" s="3">
        <v>27.632307575528046</v>
      </c>
      <c r="F184" s="66">
        <v>1</v>
      </c>
      <c r="G184" t="s">
        <v>6</v>
      </c>
      <c r="H184" s="2">
        <v>18903.5</v>
      </c>
      <c r="I184" s="2" t="str">
        <f>IF(CleanTable67[[#This Row],[Annual Expenditure in HealthCare]]&gt;25000,"Yes","No")</f>
        <v>No</v>
      </c>
      <c r="J184">
        <v>1</v>
      </c>
      <c r="K184" t="str">
        <f>_xlfn.XLOOKUP(CleanTable67[[#This Row],['# of Children]],'Reduce Categories'!$D$23:$D$28,'Reduce Categories'!$E$23:$E$28)</f>
        <v>1 children</v>
      </c>
      <c r="L184" t="s">
        <v>5</v>
      </c>
      <c r="M184" s="1"/>
    </row>
    <row r="185" spans="1:13" x14ac:dyDescent="0.2">
      <c r="A185">
        <v>10186</v>
      </c>
      <c r="B185" t="s">
        <v>1</v>
      </c>
      <c r="C185">
        <v>33</v>
      </c>
      <c r="D185">
        <v>1</v>
      </c>
      <c r="E185" s="3">
        <v>15.952796984154816</v>
      </c>
      <c r="F185" s="66">
        <v>0</v>
      </c>
      <c r="G185" t="s">
        <v>7</v>
      </c>
      <c r="H185" s="2">
        <v>6653.79</v>
      </c>
      <c r="I185" s="2" t="str">
        <f>IF(CleanTable67[[#This Row],[Annual Expenditure in HealthCare]]&gt;25000,"Yes","No")</f>
        <v>No</v>
      </c>
      <c r="J185">
        <v>5</v>
      </c>
      <c r="K185" t="str">
        <f>_xlfn.XLOOKUP(CleanTable67[[#This Row],['# of Children]],'Reduce Categories'!$D$23:$D$28,'Reduce Categories'!$E$23:$E$28)</f>
        <v>3 or more children</v>
      </c>
      <c r="L185" t="s">
        <v>5</v>
      </c>
      <c r="M185" s="1"/>
    </row>
    <row r="186" spans="1:13" x14ac:dyDescent="0.2">
      <c r="A186">
        <v>10187</v>
      </c>
      <c r="B186" t="s">
        <v>3</v>
      </c>
      <c r="C186">
        <v>63</v>
      </c>
      <c r="D186">
        <v>3</v>
      </c>
      <c r="E186" s="3">
        <v>22.896000671047727</v>
      </c>
      <c r="F186" s="66">
        <v>0</v>
      </c>
      <c r="G186" t="s">
        <v>6</v>
      </c>
      <c r="H186" s="2">
        <v>14449.86</v>
      </c>
      <c r="I186" s="2" t="str">
        <f>IF(CleanTable67[[#This Row],[Annual Expenditure in HealthCare]]&gt;25000,"Yes","No")</f>
        <v>No</v>
      </c>
      <c r="J186">
        <v>0</v>
      </c>
      <c r="K186" t="str">
        <f>_xlfn.XLOOKUP(CleanTable67[[#This Row],['# of Children]],'Reduce Categories'!$D$23:$D$28,'Reduce Categories'!$E$23:$E$28)</f>
        <v>No children</v>
      </c>
      <c r="L186" t="s">
        <v>5</v>
      </c>
      <c r="M186" s="1"/>
    </row>
    <row r="187" spans="1:13" x14ac:dyDescent="0.2">
      <c r="A187">
        <v>10188</v>
      </c>
      <c r="B187" t="s">
        <v>0</v>
      </c>
      <c r="C187">
        <v>48</v>
      </c>
      <c r="D187">
        <v>2</v>
      </c>
      <c r="E187" s="3">
        <v>25.535257731164577</v>
      </c>
      <c r="F187" s="66">
        <v>0</v>
      </c>
      <c r="G187" t="s">
        <v>6</v>
      </c>
      <c r="H187" s="2">
        <v>8269.0500000000011</v>
      </c>
      <c r="I187" s="2" t="str">
        <f>IF(CleanTable67[[#This Row],[Annual Expenditure in HealthCare]]&gt;25000,"Yes","No")</f>
        <v>No</v>
      </c>
      <c r="J187">
        <v>0</v>
      </c>
      <c r="K187" t="str">
        <f>_xlfn.XLOOKUP(CleanTable67[[#This Row],['# of Children]],'Reduce Categories'!$D$23:$D$28,'Reduce Categories'!$E$23:$E$28)</f>
        <v>No children</v>
      </c>
      <c r="L187" t="s">
        <v>5</v>
      </c>
      <c r="M187" s="1"/>
    </row>
    <row r="188" spans="1:13" x14ac:dyDescent="0.2">
      <c r="A188">
        <v>10189</v>
      </c>
      <c r="B188" t="s">
        <v>3</v>
      </c>
      <c r="C188">
        <v>55</v>
      </c>
      <c r="D188">
        <v>3</v>
      </c>
      <c r="E188" s="3">
        <v>44.738683765562023</v>
      </c>
      <c r="F188" s="66">
        <v>3</v>
      </c>
      <c r="G188" t="s">
        <v>7</v>
      </c>
      <c r="H188" s="2">
        <v>10796.36</v>
      </c>
      <c r="I188" s="2" t="str">
        <f>IF(CleanTable67[[#This Row],[Annual Expenditure in HealthCare]]&gt;25000,"Yes","No")</f>
        <v>No</v>
      </c>
      <c r="J188">
        <v>0</v>
      </c>
      <c r="K188" t="str">
        <f>_xlfn.XLOOKUP(CleanTable67[[#This Row],['# of Children]],'Reduce Categories'!$D$23:$D$28,'Reduce Categories'!$E$23:$E$28)</f>
        <v>No children</v>
      </c>
      <c r="L188" t="s">
        <v>5</v>
      </c>
      <c r="M188" s="1"/>
    </row>
    <row r="189" spans="1:13" x14ac:dyDescent="0.2">
      <c r="A189">
        <v>10190</v>
      </c>
      <c r="B189" t="s">
        <v>2</v>
      </c>
      <c r="C189">
        <v>51</v>
      </c>
      <c r="D189">
        <v>3</v>
      </c>
      <c r="E189" s="3">
        <v>28.93501826261582</v>
      </c>
      <c r="F189" s="66">
        <v>1</v>
      </c>
      <c r="G189" t="s">
        <v>7</v>
      </c>
      <c r="H189" s="2">
        <v>11520.1</v>
      </c>
      <c r="I189" s="2" t="str">
        <f>IF(CleanTable67[[#This Row],[Annual Expenditure in HealthCare]]&gt;25000,"Yes","No")</f>
        <v>No</v>
      </c>
      <c r="J189">
        <v>4</v>
      </c>
      <c r="K189" t="str">
        <f>_xlfn.XLOOKUP(CleanTable67[[#This Row],['# of Children]],'Reduce Categories'!$D$23:$D$28,'Reduce Categories'!$E$23:$E$28)</f>
        <v>3 or more children</v>
      </c>
      <c r="L189" t="s">
        <v>5</v>
      </c>
      <c r="M189" s="1"/>
    </row>
    <row r="190" spans="1:13" x14ac:dyDescent="0.2">
      <c r="A190">
        <v>10191</v>
      </c>
      <c r="B190" t="s">
        <v>1</v>
      </c>
      <c r="C190">
        <v>38</v>
      </c>
      <c r="D190">
        <v>1</v>
      </c>
      <c r="E190" s="3">
        <v>28.488754103899439</v>
      </c>
      <c r="F190" s="66">
        <v>1</v>
      </c>
      <c r="G190" t="s">
        <v>6</v>
      </c>
      <c r="H190" s="2">
        <v>5976.84</v>
      </c>
      <c r="I190" s="2" t="str">
        <f>IF(CleanTable67[[#This Row],[Annual Expenditure in HealthCare]]&gt;25000,"Yes","No")</f>
        <v>No</v>
      </c>
      <c r="J190">
        <v>1</v>
      </c>
      <c r="K190" t="str">
        <f>_xlfn.XLOOKUP(CleanTable67[[#This Row],['# of Children]],'Reduce Categories'!$D$23:$D$28,'Reduce Categories'!$E$23:$E$28)</f>
        <v>1 children</v>
      </c>
      <c r="L190" t="s">
        <v>5</v>
      </c>
      <c r="M190" s="1"/>
    </row>
    <row r="191" spans="1:13" x14ac:dyDescent="0.2">
      <c r="A191">
        <v>10192</v>
      </c>
      <c r="B191" t="s">
        <v>2</v>
      </c>
      <c r="C191">
        <v>62</v>
      </c>
      <c r="D191">
        <v>3</v>
      </c>
      <c r="E191" s="3">
        <v>43.119898762925324</v>
      </c>
      <c r="F191" s="66">
        <v>3</v>
      </c>
      <c r="G191" t="s">
        <v>7</v>
      </c>
      <c r="H191" s="2">
        <v>13352.1</v>
      </c>
      <c r="I191" s="2" t="str">
        <f>IF(CleanTable67[[#This Row],[Annual Expenditure in HealthCare]]&gt;25000,"Yes","No")</f>
        <v>No</v>
      </c>
      <c r="J191">
        <v>0</v>
      </c>
      <c r="K191" t="str">
        <f>_xlfn.XLOOKUP(CleanTable67[[#This Row],['# of Children]],'Reduce Categories'!$D$23:$D$28,'Reduce Categories'!$E$23:$E$28)</f>
        <v>No children</v>
      </c>
      <c r="L191" t="s">
        <v>5</v>
      </c>
      <c r="M191" s="1"/>
    </row>
    <row r="192" spans="1:13" x14ac:dyDescent="0.2">
      <c r="A192">
        <v>10193</v>
      </c>
      <c r="B192" t="s">
        <v>0</v>
      </c>
      <c r="C192">
        <v>39</v>
      </c>
      <c r="D192">
        <v>2</v>
      </c>
      <c r="E192" s="3">
        <v>32.991617959296441</v>
      </c>
      <c r="F192" s="66">
        <v>2</v>
      </c>
      <c r="G192" t="s">
        <v>6</v>
      </c>
      <c r="H192" s="2">
        <v>5649.72</v>
      </c>
      <c r="I192" s="2" t="str">
        <f>IF(CleanTable67[[#This Row],[Annual Expenditure in HealthCare]]&gt;25000,"Yes","No")</f>
        <v>No</v>
      </c>
      <c r="J192">
        <v>0</v>
      </c>
      <c r="K192" t="str">
        <f>_xlfn.XLOOKUP(CleanTable67[[#This Row],['# of Children]],'Reduce Categories'!$D$23:$D$28,'Reduce Categories'!$E$23:$E$28)</f>
        <v>No children</v>
      </c>
      <c r="L192" t="s">
        <v>5</v>
      </c>
      <c r="M192" s="1"/>
    </row>
    <row r="193" spans="1:13" x14ac:dyDescent="0.2">
      <c r="A193">
        <v>10194</v>
      </c>
      <c r="B193" t="s">
        <v>3</v>
      </c>
      <c r="C193">
        <v>28</v>
      </c>
      <c r="D193">
        <v>1</v>
      </c>
      <c r="E193" s="3">
        <v>31.697389061248089</v>
      </c>
      <c r="F193" s="66">
        <v>2</v>
      </c>
      <c r="G193" t="s">
        <v>7</v>
      </c>
      <c r="H193" s="2">
        <v>3268.8500000000004</v>
      </c>
      <c r="I193" s="2" t="str">
        <f>IF(CleanTable67[[#This Row],[Annual Expenditure in HealthCare]]&gt;25000,"Yes","No")</f>
        <v>No</v>
      </c>
      <c r="J193">
        <v>0</v>
      </c>
      <c r="K193" t="str">
        <f>_xlfn.XLOOKUP(CleanTable67[[#This Row],['# of Children]],'Reduce Categories'!$D$23:$D$28,'Reduce Categories'!$E$23:$E$28)</f>
        <v>No children</v>
      </c>
      <c r="L193" t="s">
        <v>5</v>
      </c>
      <c r="M193" s="1"/>
    </row>
    <row r="194" spans="1:13" x14ac:dyDescent="0.2">
      <c r="A194">
        <v>10195</v>
      </c>
      <c r="B194" t="s">
        <v>0</v>
      </c>
      <c r="C194">
        <v>25</v>
      </c>
      <c r="D194">
        <v>0</v>
      </c>
      <c r="E194" s="3">
        <v>27.642478453112837</v>
      </c>
      <c r="F194" s="66">
        <v>1</v>
      </c>
      <c r="G194" t="s">
        <v>6</v>
      </c>
      <c r="H194" s="2">
        <v>4391.66</v>
      </c>
      <c r="I194" s="2" t="str">
        <f>IF(CleanTable67[[#This Row],[Annual Expenditure in HealthCare]]&gt;25000,"Yes","No")</f>
        <v>No</v>
      </c>
      <c r="J194">
        <v>3</v>
      </c>
      <c r="K194" t="str">
        <f>_xlfn.XLOOKUP(CleanTable67[[#This Row],['# of Children]],'Reduce Categories'!$D$23:$D$28,'Reduce Categories'!$E$23:$E$28)</f>
        <v>3 or more children</v>
      </c>
      <c r="L194" t="s">
        <v>5</v>
      </c>
      <c r="M194" s="1"/>
    </row>
    <row r="195" spans="1:13" x14ac:dyDescent="0.2">
      <c r="A195">
        <v>10196</v>
      </c>
      <c r="B195" t="s">
        <v>1</v>
      </c>
      <c r="C195">
        <v>55</v>
      </c>
      <c r="D195">
        <v>3</v>
      </c>
      <c r="E195" s="3">
        <v>29.619359296286838</v>
      </c>
      <c r="F195" s="66">
        <v>1</v>
      </c>
      <c r="G195" t="s">
        <v>7</v>
      </c>
      <c r="H195" s="2">
        <v>10226.290000000001</v>
      </c>
      <c r="I195" s="2" t="str">
        <f>IF(CleanTable67[[#This Row],[Annual Expenditure in HealthCare]]&gt;25000,"Yes","No")</f>
        <v>No</v>
      </c>
      <c r="J195">
        <v>0</v>
      </c>
      <c r="K195" t="str">
        <f>_xlfn.XLOOKUP(CleanTable67[[#This Row],['# of Children]],'Reduce Categories'!$D$23:$D$28,'Reduce Categories'!$E$23:$E$28)</f>
        <v>No children</v>
      </c>
      <c r="L195" t="s">
        <v>5</v>
      </c>
      <c r="M195" s="1"/>
    </row>
    <row r="196" spans="1:13" x14ac:dyDescent="0.2">
      <c r="A196">
        <v>10197</v>
      </c>
      <c r="B196" t="s">
        <v>2</v>
      </c>
      <c r="C196">
        <v>48</v>
      </c>
      <c r="D196">
        <v>2</v>
      </c>
      <c r="E196" s="3">
        <v>32.867498736699574</v>
      </c>
      <c r="F196" s="66">
        <v>2</v>
      </c>
      <c r="G196" t="s">
        <v>7</v>
      </c>
      <c r="H196" s="2">
        <v>28468.92</v>
      </c>
      <c r="I196" s="2" t="str">
        <f>IF(CleanTable67[[#This Row],[Annual Expenditure in HealthCare]]&gt;25000,"Yes","No")</f>
        <v>Yes</v>
      </c>
      <c r="J196">
        <v>1</v>
      </c>
      <c r="K196" t="str">
        <f>_xlfn.XLOOKUP(CleanTable67[[#This Row],['# of Children]],'Reduce Categories'!$D$23:$D$28,'Reduce Categories'!$E$23:$E$28)</f>
        <v>1 children</v>
      </c>
      <c r="L196" t="s">
        <v>5</v>
      </c>
      <c r="M196" s="1"/>
    </row>
    <row r="197" spans="1:13" x14ac:dyDescent="0.2">
      <c r="A197">
        <v>10198</v>
      </c>
      <c r="B197" t="s">
        <v>0</v>
      </c>
      <c r="C197">
        <v>47</v>
      </c>
      <c r="D197">
        <v>2</v>
      </c>
      <c r="E197" s="3">
        <v>26.307170234926105</v>
      </c>
      <c r="F197" s="66">
        <v>1</v>
      </c>
      <c r="G197" t="s">
        <v>6</v>
      </c>
      <c r="H197" s="2">
        <v>8539.68</v>
      </c>
      <c r="I197" s="2" t="str">
        <f>IF(CleanTable67[[#This Row],[Annual Expenditure in HealthCare]]&gt;25000,"Yes","No")</f>
        <v>No</v>
      </c>
      <c r="J197">
        <v>1</v>
      </c>
      <c r="K197" t="str">
        <f>_xlfn.XLOOKUP(CleanTable67[[#This Row],['# of Children]],'Reduce Categories'!$D$23:$D$28,'Reduce Categories'!$E$23:$E$28)</f>
        <v>1 children</v>
      </c>
      <c r="L197" t="s">
        <v>5</v>
      </c>
      <c r="M197" s="1"/>
    </row>
    <row r="198" spans="1:13" x14ac:dyDescent="0.2">
      <c r="A198">
        <v>10199</v>
      </c>
      <c r="B198" t="s">
        <v>0</v>
      </c>
      <c r="C198">
        <v>50</v>
      </c>
      <c r="D198">
        <v>2</v>
      </c>
      <c r="E198" s="3">
        <v>32.691806875773452</v>
      </c>
      <c r="F198" s="66">
        <v>2</v>
      </c>
      <c r="G198" t="s">
        <v>7</v>
      </c>
      <c r="H198" s="2">
        <v>42856.840000000004</v>
      </c>
      <c r="I198" s="2" t="str">
        <f>IF(CleanTable67[[#This Row],[Annual Expenditure in HealthCare]]&gt;25000,"Yes","No")</f>
        <v>Yes</v>
      </c>
      <c r="J198">
        <v>2</v>
      </c>
      <c r="K198" t="str">
        <f>_xlfn.XLOOKUP(CleanTable67[[#This Row],['# of Children]],'Reduce Categories'!$D$23:$D$28,'Reduce Categories'!$E$23:$E$28)</f>
        <v>2 children</v>
      </c>
      <c r="L198" t="s">
        <v>4</v>
      </c>
      <c r="M198" s="1"/>
    </row>
    <row r="199" spans="1:13" x14ac:dyDescent="0.2">
      <c r="A199">
        <v>10200</v>
      </c>
      <c r="B199" t="s">
        <v>2</v>
      </c>
      <c r="C199">
        <v>41</v>
      </c>
      <c r="D199">
        <v>2</v>
      </c>
      <c r="E199" s="3">
        <v>28.176704330908613</v>
      </c>
      <c r="F199" s="66">
        <v>1</v>
      </c>
      <c r="G199" t="s">
        <v>6</v>
      </c>
      <c r="H199" s="2">
        <v>7749.16</v>
      </c>
      <c r="I199" s="2" t="str">
        <f>IF(CleanTable67[[#This Row],[Annual Expenditure in HealthCare]]&gt;25000,"Yes","No")</f>
        <v>No</v>
      </c>
      <c r="J199">
        <v>2</v>
      </c>
      <c r="K199" t="str">
        <f>_xlfn.XLOOKUP(CleanTable67[[#This Row],['# of Children]],'Reduce Categories'!$D$23:$D$28,'Reduce Categories'!$E$23:$E$28)</f>
        <v>2 children</v>
      </c>
      <c r="L199" t="s">
        <v>5</v>
      </c>
      <c r="M199" s="1"/>
    </row>
    <row r="200" spans="1:13" x14ac:dyDescent="0.2">
      <c r="A200">
        <v>10201</v>
      </c>
      <c r="B200" t="s">
        <v>1</v>
      </c>
      <c r="C200">
        <v>57</v>
      </c>
      <c r="D200">
        <v>3</v>
      </c>
      <c r="E200" s="3">
        <v>23.647275320769403</v>
      </c>
      <c r="F200" s="66">
        <v>0</v>
      </c>
      <c r="G200" t="s">
        <v>7</v>
      </c>
      <c r="H200" s="2">
        <v>11554.23</v>
      </c>
      <c r="I200" s="2" t="str">
        <f>IF(CleanTable67[[#This Row],[Annual Expenditure in HealthCare]]&gt;25000,"Yes","No")</f>
        <v>No</v>
      </c>
      <c r="J200">
        <v>1</v>
      </c>
      <c r="K200" t="str">
        <f>_xlfn.XLOOKUP(CleanTable67[[#This Row],['# of Children]],'Reduce Categories'!$D$23:$D$28,'Reduce Categories'!$E$23:$E$28)</f>
        <v>1 children</v>
      </c>
      <c r="L200" t="s">
        <v>5</v>
      </c>
      <c r="M200" s="1"/>
    </row>
    <row r="201" spans="1:13" x14ac:dyDescent="0.2">
      <c r="A201">
        <v>10202</v>
      </c>
      <c r="B201" t="s">
        <v>0</v>
      </c>
      <c r="C201">
        <v>46</v>
      </c>
      <c r="D201">
        <v>2</v>
      </c>
      <c r="E201" s="3">
        <v>32.016942985033182</v>
      </c>
      <c r="F201" s="66">
        <v>2</v>
      </c>
      <c r="G201" t="s">
        <v>7</v>
      </c>
      <c r="H201" s="2">
        <v>24603.05</v>
      </c>
      <c r="I201" s="2" t="str">
        <f>IF(CleanTable67[[#This Row],[Annual Expenditure in HealthCare]]&gt;25000,"Yes","No")</f>
        <v>No</v>
      </c>
      <c r="J201">
        <v>0</v>
      </c>
      <c r="K201" t="str">
        <f>_xlfn.XLOOKUP(CleanTable67[[#This Row],['# of Children]],'Reduce Categories'!$D$23:$D$28,'Reduce Categories'!$E$23:$E$28)</f>
        <v>No children</v>
      </c>
      <c r="L201" t="s">
        <v>5</v>
      </c>
      <c r="M201" s="1"/>
    </row>
    <row r="202" spans="1:13" x14ac:dyDescent="0.2">
      <c r="A202">
        <v>10203</v>
      </c>
      <c r="B202" t="s">
        <v>0</v>
      </c>
      <c r="C202">
        <v>22</v>
      </c>
      <c r="D202">
        <v>0</v>
      </c>
      <c r="E202" s="3">
        <v>35.28756358544603</v>
      </c>
      <c r="F202" s="66">
        <v>3</v>
      </c>
      <c r="G202" t="s">
        <v>7</v>
      </c>
      <c r="H202" s="2">
        <v>35585.58</v>
      </c>
      <c r="I202" s="2" t="str">
        <f>IF(CleanTable67[[#This Row],[Annual Expenditure in HealthCare]]&gt;25000,"Yes","No")</f>
        <v>Yes</v>
      </c>
      <c r="J202">
        <v>0</v>
      </c>
      <c r="K202" t="str">
        <f>_xlfn.XLOOKUP(CleanTable67[[#This Row],['# of Children]],'Reduce Categories'!$D$23:$D$28,'Reduce Categories'!$E$23:$E$28)</f>
        <v>No children</v>
      </c>
      <c r="L202" t="s">
        <v>4</v>
      </c>
      <c r="M202" s="1"/>
    </row>
    <row r="203" spans="1:13" x14ac:dyDescent="0.2">
      <c r="A203">
        <v>10204</v>
      </c>
      <c r="B203" t="s">
        <v>0</v>
      </c>
      <c r="C203">
        <v>33</v>
      </c>
      <c r="D203">
        <v>1</v>
      </c>
      <c r="E203" s="3">
        <v>44.203812892040226</v>
      </c>
      <c r="F203" s="66">
        <v>3</v>
      </c>
      <c r="G203" t="s">
        <v>6</v>
      </c>
      <c r="H203" s="2">
        <v>5972.38</v>
      </c>
      <c r="I203" s="2" t="str">
        <f>IF(CleanTable67[[#This Row],[Annual Expenditure in HealthCare]]&gt;25000,"Yes","No")</f>
        <v>No</v>
      </c>
      <c r="J203">
        <v>3</v>
      </c>
      <c r="K203" t="str">
        <f>_xlfn.XLOOKUP(CleanTable67[[#This Row],['# of Children]],'Reduce Categories'!$D$23:$D$28,'Reduce Categories'!$E$23:$E$28)</f>
        <v>3 or more children</v>
      </c>
      <c r="L203" t="s">
        <v>5</v>
      </c>
      <c r="M203" s="1"/>
    </row>
    <row r="204" spans="1:13" x14ac:dyDescent="0.2">
      <c r="A204">
        <v>10205</v>
      </c>
      <c r="B204" t="s">
        <v>3</v>
      </c>
      <c r="C204">
        <v>31</v>
      </c>
      <c r="D204">
        <v>1</v>
      </c>
      <c r="E204" s="3">
        <v>23.174610173611114</v>
      </c>
      <c r="F204" s="66">
        <v>0</v>
      </c>
      <c r="G204" t="s">
        <v>6</v>
      </c>
      <c r="H204" s="2">
        <v>6113.24</v>
      </c>
      <c r="I204" s="2" t="str">
        <f>IF(CleanTable67[[#This Row],[Annual Expenditure in HealthCare]]&gt;25000,"Yes","No")</f>
        <v>No</v>
      </c>
      <c r="J204">
        <v>3</v>
      </c>
      <c r="K204" t="str">
        <f>_xlfn.XLOOKUP(CleanTable67[[#This Row],['# of Children]],'Reduce Categories'!$D$23:$D$28,'Reduce Categories'!$E$23:$E$28)</f>
        <v>3 or more children</v>
      </c>
      <c r="L204" t="s">
        <v>5</v>
      </c>
      <c r="M204" s="1"/>
    </row>
    <row r="205" spans="1:13" x14ac:dyDescent="0.2">
      <c r="A205">
        <v>10206</v>
      </c>
      <c r="B205" t="s">
        <v>0</v>
      </c>
      <c r="C205">
        <v>38</v>
      </c>
      <c r="D205">
        <v>1</v>
      </c>
      <c r="E205" s="3">
        <v>32.297288770518243</v>
      </c>
      <c r="F205" s="66">
        <v>2</v>
      </c>
      <c r="G205" t="s">
        <v>6</v>
      </c>
      <c r="H205" s="2">
        <v>7151.1</v>
      </c>
      <c r="I205" s="2" t="str">
        <f>IF(CleanTable67[[#This Row],[Annual Expenditure in HealthCare]]&gt;25000,"Yes","No")</f>
        <v>No</v>
      </c>
      <c r="J205">
        <v>3</v>
      </c>
      <c r="K205" t="str">
        <f>_xlfn.XLOOKUP(CleanTable67[[#This Row],['# of Children]],'Reduce Categories'!$D$23:$D$28,'Reduce Categories'!$E$23:$E$28)</f>
        <v>3 or more children</v>
      </c>
      <c r="L205" t="s">
        <v>5</v>
      </c>
      <c r="M205" s="1"/>
    </row>
    <row r="206" spans="1:13" x14ac:dyDescent="0.2">
      <c r="A206">
        <v>10207</v>
      </c>
      <c r="B206" t="s">
        <v>3</v>
      </c>
      <c r="C206">
        <v>64</v>
      </c>
      <c r="D206">
        <v>3</v>
      </c>
      <c r="E206" s="3">
        <v>34.089391317520779</v>
      </c>
      <c r="F206" s="66">
        <v>2</v>
      </c>
      <c r="G206" t="s">
        <v>6</v>
      </c>
      <c r="H206" s="2">
        <v>14901.52</v>
      </c>
      <c r="I206" s="2" t="str">
        <f>IF(CleanTable67[[#This Row],[Annual Expenditure in HealthCare]]&gt;25000,"Yes","No")</f>
        <v>No</v>
      </c>
      <c r="J206">
        <v>0</v>
      </c>
      <c r="K206" t="str">
        <f>_xlfn.XLOOKUP(CleanTable67[[#This Row],['# of Children]],'Reduce Categories'!$D$23:$D$28,'Reduce Categories'!$E$23:$E$28)</f>
        <v>No children</v>
      </c>
      <c r="L206" t="s">
        <v>5</v>
      </c>
      <c r="M206" s="1"/>
    </row>
    <row r="207" spans="1:13" x14ac:dyDescent="0.2">
      <c r="A207">
        <v>10208</v>
      </c>
      <c r="B207" t="s">
        <v>0</v>
      </c>
      <c r="C207">
        <v>57</v>
      </c>
      <c r="D207">
        <v>3</v>
      </c>
      <c r="E207" s="3">
        <v>26.792233453067503</v>
      </c>
      <c r="F207" s="66">
        <v>1</v>
      </c>
      <c r="G207" t="s">
        <v>7</v>
      </c>
      <c r="H207" s="2">
        <v>10959.33</v>
      </c>
      <c r="I207" s="2" t="str">
        <f>IF(CleanTable67[[#This Row],[Annual Expenditure in HealthCare]]&gt;25000,"Yes","No")</f>
        <v>No</v>
      </c>
      <c r="J207">
        <v>0</v>
      </c>
      <c r="K207" t="str">
        <f>_xlfn.XLOOKUP(CleanTable67[[#This Row],['# of Children]],'Reduce Categories'!$D$23:$D$28,'Reduce Categories'!$E$23:$E$28)</f>
        <v>No children</v>
      </c>
      <c r="L207" t="s">
        <v>5</v>
      </c>
      <c r="M207" s="1"/>
    </row>
    <row r="208" spans="1:13" x14ac:dyDescent="0.2">
      <c r="A208">
        <v>10209</v>
      </c>
      <c r="B208" t="s">
        <v>2</v>
      </c>
      <c r="C208">
        <v>23</v>
      </c>
      <c r="D208">
        <v>0</v>
      </c>
      <c r="E208" s="3">
        <v>30.892706115114496</v>
      </c>
      <c r="F208" s="66">
        <v>2</v>
      </c>
      <c r="G208" t="s">
        <v>6</v>
      </c>
      <c r="H208" s="2">
        <v>4466.63</v>
      </c>
      <c r="I208" s="2" t="str">
        <f>IF(CleanTable67[[#This Row],[Annual Expenditure in HealthCare]]&gt;25000,"Yes","No")</f>
        <v>No</v>
      </c>
      <c r="J208">
        <v>3</v>
      </c>
      <c r="K208" t="str">
        <f>_xlfn.XLOOKUP(CleanTable67[[#This Row],['# of Children]],'Reduce Categories'!$D$23:$D$28,'Reduce Categories'!$E$23:$E$28)</f>
        <v>3 or more children</v>
      </c>
      <c r="L208" t="s">
        <v>5</v>
      </c>
      <c r="M208" s="1"/>
    </row>
    <row r="209" spans="1:13" x14ac:dyDescent="0.2">
      <c r="A209">
        <v>10210</v>
      </c>
      <c r="B209" t="s">
        <v>3</v>
      </c>
      <c r="C209">
        <v>20</v>
      </c>
      <c r="D209">
        <v>0</v>
      </c>
      <c r="E209" s="3">
        <v>35.777774112834415</v>
      </c>
      <c r="F209" s="66">
        <v>3</v>
      </c>
      <c r="G209" t="s">
        <v>7</v>
      </c>
      <c r="H209" s="2">
        <v>1984.46</v>
      </c>
      <c r="I209" s="2" t="str">
        <f>IF(CleanTable67[[#This Row],[Annual Expenditure in HealthCare]]&gt;25000,"Yes","No")</f>
        <v>No</v>
      </c>
      <c r="J209">
        <v>0</v>
      </c>
      <c r="K209" t="str">
        <f>_xlfn.XLOOKUP(CleanTable67[[#This Row],['# of Children]],'Reduce Categories'!$D$23:$D$28,'Reduce Categories'!$E$23:$E$28)</f>
        <v>No children</v>
      </c>
      <c r="L209" t="s">
        <v>5</v>
      </c>
      <c r="M209" s="1"/>
    </row>
    <row r="210" spans="1:13" x14ac:dyDescent="0.2">
      <c r="A210">
        <v>10211</v>
      </c>
      <c r="B210" t="s">
        <v>1</v>
      </c>
      <c r="C210">
        <v>18</v>
      </c>
      <c r="D210">
        <v>0</v>
      </c>
      <c r="E210" s="3">
        <v>32.487221945079092</v>
      </c>
      <c r="F210" s="66">
        <v>2</v>
      </c>
      <c r="G210" t="s">
        <v>6</v>
      </c>
      <c r="H210" s="2">
        <v>1633.97</v>
      </c>
      <c r="I210" s="2" t="str">
        <f>IF(CleanTable67[[#This Row],[Annual Expenditure in HealthCare]]&gt;25000,"Yes","No")</f>
        <v>No</v>
      </c>
      <c r="J210">
        <v>0</v>
      </c>
      <c r="K210" t="str">
        <f>_xlfn.XLOOKUP(CleanTable67[[#This Row],['# of Children]],'Reduce Categories'!$D$23:$D$28,'Reduce Categories'!$E$23:$E$28)</f>
        <v>No children</v>
      </c>
      <c r="L210" t="s">
        <v>5</v>
      </c>
      <c r="M210" s="1"/>
    </row>
    <row r="211" spans="1:13" x14ac:dyDescent="0.2">
      <c r="A211">
        <v>10213</v>
      </c>
      <c r="B211" t="s">
        <v>2</v>
      </c>
      <c r="C211">
        <v>19</v>
      </c>
      <c r="D211">
        <v>0</v>
      </c>
      <c r="E211" s="3">
        <v>29.3663631633157</v>
      </c>
      <c r="F211" s="66">
        <v>1</v>
      </c>
      <c r="G211" t="s">
        <v>6</v>
      </c>
      <c r="H211" s="2">
        <v>2709.25</v>
      </c>
      <c r="I211" s="2" t="str">
        <f>IF(CleanTable67[[#This Row],[Annual Expenditure in HealthCare]]&gt;25000,"Yes","No")</f>
        <v>No</v>
      </c>
      <c r="J211">
        <v>1</v>
      </c>
      <c r="K211" t="str">
        <f>_xlfn.XLOOKUP(CleanTable67[[#This Row],['# of Children]],'Reduce Categories'!$D$23:$D$28,'Reduce Categories'!$E$23:$E$28)</f>
        <v>1 children</v>
      </c>
      <c r="L211" t="s">
        <v>5</v>
      </c>
      <c r="M211" s="1"/>
    </row>
    <row r="212" spans="1:13" x14ac:dyDescent="0.2">
      <c r="A212">
        <v>10214</v>
      </c>
      <c r="B212" t="s">
        <v>3</v>
      </c>
      <c r="C212">
        <v>60</v>
      </c>
      <c r="D212">
        <v>3</v>
      </c>
      <c r="E212" s="3">
        <v>19.951429800666482</v>
      </c>
      <c r="F212" s="66">
        <v>0</v>
      </c>
      <c r="G212" t="s">
        <v>6</v>
      </c>
      <c r="H212" s="2">
        <v>13204.29</v>
      </c>
      <c r="I212" s="2" t="str">
        <f>IF(CleanTable67[[#This Row],[Annual Expenditure in HealthCare]]&gt;25000,"Yes","No")</f>
        <v>No</v>
      </c>
      <c r="J212">
        <v>0</v>
      </c>
      <c r="K212" t="str">
        <f>_xlfn.XLOOKUP(CleanTable67[[#This Row],['# of Children]],'Reduce Categories'!$D$23:$D$28,'Reduce Categories'!$E$23:$E$28)</f>
        <v>No children</v>
      </c>
      <c r="L212" t="s">
        <v>5</v>
      </c>
      <c r="M212" s="1"/>
    </row>
    <row r="213" spans="1:13" x14ac:dyDescent="0.2">
      <c r="A213">
        <v>10215</v>
      </c>
      <c r="B213" t="s">
        <v>2</v>
      </c>
      <c r="C213">
        <v>19</v>
      </c>
      <c r="D213">
        <v>0</v>
      </c>
      <c r="E213" s="3">
        <v>30.142941174065029</v>
      </c>
      <c r="F213" s="66">
        <v>1</v>
      </c>
      <c r="G213" t="s">
        <v>7</v>
      </c>
      <c r="H213" s="2">
        <v>1632.57</v>
      </c>
      <c r="I213" s="2" t="str">
        <f>IF(CleanTable67[[#This Row],[Annual Expenditure in HealthCare]]&gt;25000,"Yes","No")</f>
        <v>No</v>
      </c>
      <c r="J213">
        <v>0</v>
      </c>
      <c r="K213" t="str">
        <f>_xlfn.XLOOKUP(CleanTable67[[#This Row],['# of Children]],'Reduce Categories'!$D$23:$D$28,'Reduce Categories'!$E$23:$E$28)</f>
        <v>No children</v>
      </c>
      <c r="L213" t="s">
        <v>5</v>
      </c>
      <c r="M213" s="1"/>
    </row>
    <row r="214" spans="1:13" x14ac:dyDescent="0.2">
      <c r="A214">
        <v>10216</v>
      </c>
      <c r="B214" t="s">
        <v>0</v>
      </c>
      <c r="C214">
        <v>57</v>
      </c>
      <c r="D214">
        <v>3</v>
      </c>
      <c r="E214" s="3">
        <v>32.404546754377868</v>
      </c>
      <c r="F214" s="66">
        <v>2</v>
      </c>
      <c r="G214" t="s">
        <v>7</v>
      </c>
      <c r="H214" s="2">
        <v>10965.45</v>
      </c>
      <c r="I214" s="2" t="str">
        <f>IF(CleanTable67[[#This Row],[Annual Expenditure in HealthCare]]&gt;25000,"Yes","No")</f>
        <v>No</v>
      </c>
      <c r="J214">
        <v>0</v>
      </c>
      <c r="K214" t="str">
        <f>_xlfn.XLOOKUP(CleanTable67[[#This Row],['# of Children]],'Reduce Categories'!$D$23:$D$28,'Reduce Categories'!$E$23:$E$28)</f>
        <v>No children</v>
      </c>
      <c r="L214" t="s">
        <v>5</v>
      </c>
      <c r="M214" s="1"/>
    </row>
    <row r="215" spans="1:13" x14ac:dyDescent="0.2">
      <c r="A215">
        <v>10217</v>
      </c>
      <c r="B215" t="s">
        <v>2</v>
      </c>
      <c r="C215">
        <v>44</v>
      </c>
      <c r="D215">
        <v>2</v>
      </c>
      <c r="E215" s="3">
        <v>33.091400167327862</v>
      </c>
      <c r="F215" s="66">
        <v>2</v>
      </c>
      <c r="G215" t="s">
        <v>6</v>
      </c>
      <c r="H215" s="2">
        <v>8023.14</v>
      </c>
      <c r="I215" s="2" t="str">
        <f>IF(CleanTable67[[#This Row],[Annual Expenditure in HealthCare]]&gt;25000,"Yes","No")</f>
        <v>No</v>
      </c>
      <c r="J215">
        <v>1</v>
      </c>
      <c r="K215" t="str">
        <f>_xlfn.XLOOKUP(CleanTable67[[#This Row],['# of Children]],'Reduce Categories'!$D$23:$D$28,'Reduce Categories'!$E$23:$E$28)</f>
        <v>1 children</v>
      </c>
      <c r="L215" t="s">
        <v>5</v>
      </c>
      <c r="M215" s="1"/>
    </row>
    <row r="216" spans="1:13" x14ac:dyDescent="0.2">
      <c r="A216">
        <v>10218</v>
      </c>
      <c r="B216" t="s">
        <v>3</v>
      </c>
      <c r="C216">
        <v>40</v>
      </c>
      <c r="D216">
        <v>2</v>
      </c>
      <c r="E216" s="3">
        <v>36.362037134182152</v>
      </c>
      <c r="F216" s="66">
        <v>3</v>
      </c>
      <c r="G216" t="s">
        <v>7</v>
      </c>
      <c r="H216" s="2">
        <v>6610.1100000000006</v>
      </c>
      <c r="I216" s="2" t="str">
        <f>IF(CleanTable67[[#This Row],[Annual Expenditure in HealthCare]]&gt;25000,"Yes","No")</f>
        <v>No</v>
      </c>
      <c r="J216">
        <v>1</v>
      </c>
      <c r="K216" t="str">
        <f>_xlfn.XLOOKUP(CleanTable67[[#This Row],['# of Children]],'Reduce Categories'!$D$23:$D$28,'Reduce Categories'!$E$23:$E$28)</f>
        <v>1 children</v>
      </c>
      <c r="L216" t="s">
        <v>5</v>
      </c>
      <c r="M216" s="1"/>
    </row>
    <row r="217" spans="1:13" x14ac:dyDescent="0.2">
      <c r="A217">
        <v>10219</v>
      </c>
      <c r="B217" t="s">
        <v>3</v>
      </c>
      <c r="C217">
        <v>39</v>
      </c>
      <c r="D217">
        <v>2</v>
      </c>
      <c r="E217" s="3">
        <v>28.078025721754358</v>
      </c>
      <c r="F217" s="66">
        <v>1</v>
      </c>
      <c r="G217" t="s">
        <v>7</v>
      </c>
      <c r="H217" s="2">
        <v>20149.329999999998</v>
      </c>
      <c r="I217" s="2" t="str">
        <f>IF(CleanTable67[[#This Row],[Annual Expenditure in HealthCare]]&gt;25000,"Yes","No")</f>
        <v>No</v>
      </c>
      <c r="J217">
        <v>0</v>
      </c>
      <c r="K217" t="str">
        <f>_xlfn.XLOOKUP(CleanTable67[[#This Row],['# of Children]],'Reduce Categories'!$D$23:$D$28,'Reduce Categories'!$E$23:$E$28)</f>
        <v>No children</v>
      </c>
      <c r="L217" t="s">
        <v>4</v>
      </c>
      <c r="M217" s="1"/>
    </row>
    <row r="218" spans="1:13" x14ac:dyDescent="0.2">
      <c r="A218">
        <v>10220</v>
      </c>
      <c r="B218" t="s">
        <v>3</v>
      </c>
      <c r="C218">
        <v>37</v>
      </c>
      <c r="D218">
        <v>1</v>
      </c>
      <c r="E218" s="3">
        <v>30.776392024203755</v>
      </c>
      <c r="F218" s="66">
        <v>2</v>
      </c>
      <c r="G218" t="s">
        <v>7</v>
      </c>
      <c r="H218" s="2">
        <v>39047.29</v>
      </c>
      <c r="I218" s="2" t="str">
        <f>IF(CleanTable67[[#This Row],[Annual Expenditure in HealthCare]]&gt;25000,"Yes","No")</f>
        <v>Yes</v>
      </c>
      <c r="J218">
        <v>1</v>
      </c>
      <c r="K218" t="str">
        <f>_xlfn.XLOOKUP(CleanTable67[[#This Row],['# of Children]],'Reduce Categories'!$D$23:$D$28,'Reduce Categories'!$E$23:$E$28)</f>
        <v>1 children</v>
      </c>
      <c r="L218" t="s">
        <v>4</v>
      </c>
      <c r="M218" s="1"/>
    </row>
    <row r="219" spans="1:13" x14ac:dyDescent="0.2">
      <c r="A219">
        <v>10221</v>
      </c>
      <c r="B219" t="s">
        <v>1</v>
      </c>
      <c r="C219">
        <v>20</v>
      </c>
      <c r="D219">
        <v>0</v>
      </c>
      <c r="E219" s="3">
        <v>33.628145269368495</v>
      </c>
      <c r="F219" s="66">
        <v>2</v>
      </c>
      <c r="G219" t="s">
        <v>6</v>
      </c>
      <c r="H219" s="2">
        <v>17085.269999999997</v>
      </c>
      <c r="I219" s="2" t="str">
        <f>IF(CleanTable67[[#This Row],[Annual Expenditure in HealthCare]]&gt;25000,"Yes","No")</f>
        <v>No</v>
      </c>
      <c r="J219">
        <v>1</v>
      </c>
      <c r="K219" t="str">
        <f>_xlfn.XLOOKUP(CleanTable67[[#This Row],['# of Children]],'Reduce Categories'!$D$23:$D$28,'Reduce Categories'!$E$23:$E$28)</f>
        <v>1 children</v>
      </c>
      <c r="L219" t="s">
        <v>4</v>
      </c>
      <c r="M219" s="1"/>
    </row>
    <row r="220" spans="1:13" x14ac:dyDescent="0.2">
      <c r="A220">
        <v>10222</v>
      </c>
      <c r="B220" t="s">
        <v>0</v>
      </c>
      <c r="C220">
        <v>35</v>
      </c>
      <c r="D220">
        <v>1</v>
      </c>
      <c r="E220" s="3">
        <v>32.296698072117849</v>
      </c>
      <c r="F220" s="66">
        <v>2</v>
      </c>
      <c r="G220" t="s">
        <v>6</v>
      </c>
      <c r="H220" s="2">
        <v>6414.18</v>
      </c>
      <c r="I220" s="2" t="str">
        <f>IF(CleanTable67[[#This Row],[Annual Expenditure in HealthCare]]&gt;25000,"Yes","No")</f>
        <v>No</v>
      </c>
      <c r="J220">
        <v>3</v>
      </c>
      <c r="K220" t="str">
        <f>_xlfn.XLOOKUP(CleanTable67[[#This Row],['# of Children]],'Reduce Categories'!$D$23:$D$28,'Reduce Categories'!$E$23:$E$28)</f>
        <v>3 or more children</v>
      </c>
      <c r="L220" t="s">
        <v>5</v>
      </c>
      <c r="M220" s="1"/>
    </row>
    <row r="221" spans="1:13" x14ac:dyDescent="0.2">
      <c r="A221">
        <v>10223</v>
      </c>
      <c r="B221" t="s">
        <v>1</v>
      </c>
      <c r="C221">
        <v>64</v>
      </c>
      <c r="D221">
        <v>3</v>
      </c>
      <c r="E221" s="3">
        <v>30.853046229951687</v>
      </c>
      <c r="F221" s="66">
        <v>2</v>
      </c>
      <c r="G221" t="s">
        <v>7</v>
      </c>
      <c r="H221" s="2">
        <v>14418.29</v>
      </c>
      <c r="I221" s="2" t="str">
        <f>IF(CleanTable67[[#This Row],[Annual Expenditure in HealthCare]]&gt;25000,"Yes","No")</f>
        <v>No</v>
      </c>
      <c r="J221">
        <v>1</v>
      </c>
      <c r="K221" t="str">
        <f>_xlfn.XLOOKUP(CleanTable67[[#This Row],['# of Children]],'Reduce Categories'!$D$23:$D$28,'Reduce Categories'!$E$23:$E$28)</f>
        <v>1 children</v>
      </c>
      <c r="L221" t="s">
        <v>5</v>
      </c>
      <c r="M221" s="1"/>
    </row>
    <row r="222" spans="1:13" x14ac:dyDescent="0.2">
      <c r="A222">
        <v>10224</v>
      </c>
      <c r="B222" t="s">
        <v>1</v>
      </c>
      <c r="C222">
        <v>35</v>
      </c>
      <c r="D222">
        <v>1</v>
      </c>
      <c r="E222" s="3">
        <v>22.997827433035717</v>
      </c>
      <c r="F222" s="66">
        <v>0</v>
      </c>
      <c r="G222" t="s">
        <v>6</v>
      </c>
      <c r="H222" s="2">
        <v>5245.2300000000005</v>
      </c>
      <c r="I222" s="2" t="str">
        <f>IF(CleanTable67[[#This Row],[Annual Expenditure in HealthCare]]&gt;25000,"Yes","No")</f>
        <v>No</v>
      </c>
      <c r="J222">
        <v>1</v>
      </c>
      <c r="K222" t="str">
        <f>_xlfn.XLOOKUP(CleanTable67[[#This Row],['# of Children]],'Reduce Categories'!$D$23:$D$28,'Reduce Categories'!$E$23:$E$28)</f>
        <v>1 children</v>
      </c>
      <c r="L222" t="s">
        <v>5</v>
      </c>
      <c r="M222" s="1"/>
    </row>
    <row r="223" spans="1:13" x14ac:dyDescent="0.2">
      <c r="A223">
        <v>10225</v>
      </c>
      <c r="B223" t="s">
        <v>3</v>
      </c>
      <c r="C223">
        <v>55</v>
      </c>
      <c r="D223">
        <v>3</v>
      </c>
      <c r="E223" s="3">
        <v>31.335427835051558</v>
      </c>
      <c r="F223" s="66">
        <v>2</v>
      </c>
      <c r="G223" t="s">
        <v>7</v>
      </c>
      <c r="H223" s="2">
        <v>11394.07</v>
      </c>
      <c r="I223" s="2" t="str">
        <f>IF(CleanTable67[[#This Row],[Annual Expenditure in HealthCare]]&gt;25000,"Yes","No")</f>
        <v>No</v>
      </c>
      <c r="J223">
        <v>1</v>
      </c>
      <c r="K223" t="str">
        <f>_xlfn.XLOOKUP(CleanTable67[[#This Row],['# of Children]],'Reduce Categories'!$D$23:$D$28,'Reduce Categories'!$E$23:$E$28)</f>
        <v>1 children</v>
      </c>
      <c r="L223" t="s">
        <v>5</v>
      </c>
      <c r="M223" s="1"/>
    </row>
    <row r="224" spans="1:13" x14ac:dyDescent="0.2">
      <c r="A224">
        <v>10226</v>
      </c>
      <c r="B224" t="s">
        <v>0</v>
      </c>
      <c r="C224">
        <v>30</v>
      </c>
      <c r="D224">
        <v>1</v>
      </c>
      <c r="E224" s="3">
        <v>34.79652547815855</v>
      </c>
      <c r="F224" s="66">
        <v>3</v>
      </c>
      <c r="G224" t="s">
        <v>7</v>
      </c>
      <c r="H224" s="2">
        <v>36837.47</v>
      </c>
      <c r="I224" s="2" t="str">
        <f>IF(CleanTable67[[#This Row],[Annual Expenditure in HealthCare]]&gt;25000,"Yes","No")</f>
        <v>Yes</v>
      </c>
      <c r="J224">
        <v>0</v>
      </c>
      <c r="K224" t="str">
        <f>_xlfn.XLOOKUP(CleanTable67[[#This Row],['# of Children]],'Reduce Categories'!$D$23:$D$28,'Reduce Categories'!$E$23:$E$28)</f>
        <v>No children</v>
      </c>
      <c r="L224" t="s">
        <v>4</v>
      </c>
      <c r="M224" s="1"/>
    </row>
    <row r="225" spans="1:13" x14ac:dyDescent="0.2">
      <c r="A225">
        <v>10227</v>
      </c>
      <c r="B225" t="s">
        <v>1</v>
      </c>
      <c r="C225">
        <v>36</v>
      </c>
      <c r="D225">
        <v>1</v>
      </c>
      <c r="E225" s="3">
        <v>34.455316656927273</v>
      </c>
      <c r="F225" s="66">
        <v>2</v>
      </c>
      <c r="G225" t="s">
        <v>7</v>
      </c>
      <c r="H225" s="2">
        <v>38709.18</v>
      </c>
      <c r="I225" s="2" t="str">
        <f>IF(CleanTable67[[#This Row],[Annual Expenditure in HealthCare]]&gt;25000,"Yes","No")</f>
        <v>Yes</v>
      </c>
      <c r="J225">
        <v>1</v>
      </c>
      <c r="K225" t="str">
        <f>_xlfn.XLOOKUP(CleanTable67[[#This Row],['# of Children]],'Reduce Categories'!$D$23:$D$28,'Reduce Categories'!$E$23:$E$28)</f>
        <v>1 children</v>
      </c>
      <c r="L225" t="s">
        <v>4</v>
      </c>
      <c r="M225" s="1"/>
    </row>
    <row r="226" spans="1:13" x14ac:dyDescent="0.2">
      <c r="A226">
        <v>10228</v>
      </c>
      <c r="B226" t="s">
        <v>0</v>
      </c>
      <c r="C226">
        <v>50</v>
      </c>
      <c r="D226">
        <v>2</v>
      </c>
      <c r="E226" s="3">
        <v>42.094408643677433</v>
      </c>
      <c r="F226" s="66">
        <v>3</v>
      </c>
      <c r="G226" t="s">
        <v>6</v>
      </c>
      <c r="H226" s="2">
        <v>24520.269999999997</v>
      </c>
      <c r="I226" s="2" t="str">
        <f>IF(CleanTable67[[#This Row],[Annual Expenditure in HealthCare]]&gt;25000,"Yes","No")</f>
        <v>No</v>
      </c>
      <c r="J226">
        <v>1</v>
      </c>
      <c r="K226" t="str">
        <f>_xlfn.XLOOKUP(CleanTable67[[#This Row],['# of Children]],'Reduce Categories'!$D$23:$D$28,'Reduce Categories'!$E$23:$E$28)</f>
        <v>1 children</v>
      </c>
      <c r="L226" t="s">
        <v>4</v>
      </c>
      <c r="M226" s="1"/>
    </row>
    <row r="227" spans="1:13" x14ac:dyDescent="0.2">
      <c r="A227">
        <v>10229</v>
      </c>
      <c r="B227" t="s">
        <v>2</v>
      </c>
      <c r="C227">
        <v>19</v>
      </c>
      <c r="D227">
        <v>0</v>
      </c>
      <c r="E227" s="3">
        <v>42.902347107737718</v>
      </c>
      <c r="F227" s="66">
        <v>3</v>
      </c>
      <c r="G227" t="s">
        <v>6</v>
      </c>
      <c r="H227" s="2">
        <v>36898.740000000005</v>
      </c>
      <c r="I227" s="2" t="str">
        <f>IF(CleanTable67[[#This Row],[Annual Expenditure in HealthCare]]&gt;25000,"Yes","No")</f>
        <v>Yes</v>
      </c>
      <c r="J227">
        <v>0</v>
      </c>
      <c r="K227" t="str">
        <f>_xlfn.XLOOKUP(CleanTable67[[#This Row],['# of Children]],'Reduce Categories'!$D$23:$D$28,'Reduce Categories'!$E$23:$E$28)</f>
        <v>No children</v>
      </c>
      <c r="L227" t="s">
        <v>4</v>
      </c>
      <c r="M227" s="1"/>
    </row>
    <row r="228" spans="1:13" x14ac:dyDescent="0.2">
      <c r="A228">
        <v>10230</v>
      </c>
      <c r="B228" t="s">
        <v>2</v>
      </c>
      <c r="C228">
        <v>37</v>
      </c>
      <c r="D228">
        <v>1</v>
      </c>
      <c r="E228" s="3">
        <v>36.151693653003242</v>
      </c>
      <c r="F228" s="66">
        <v>3</v>
      </c>
      <c r="G228" t="s">
        <v>6</v>
      </c>
      <c r="H228" s="2">
        <v>7281.51</v>
      </c>
      <c r="I228" s="2" t="str">
        <f>IF(CleanTable67[[#This Row],[Annual Expenditure in HealthCare]]&gt;25000,"Yes","No")</f>
        <v>No</v>
      </c>
      <c r="J228">
        <v>3</v>
      </c>
      <c r="K228" t="str">
        <f>_xlfn.XLOOKUP(CleanTable67[[#This Row],['# of Children]],'Reduce Categories'!$D$23:$D$28,'Reduce Categories'!$E$23:$E$28)</f>
        <v>3 or more children</v>
      </c>
      <c r="L228" t="s">
        <v>5</v>
      </c>
      <c r="M228" s="1"/>
    </row>
    <row r="229" spans="1:13" x14ac:dyDescent="0.2">
      <c r="A229">
        <v>10231</v>
      </c>
      <c r="B229" t="s">
        <v>2</v>
      </c>
      <c r="C229">
        <v>61</v>
      </c>
      <c r="D229">
        <v>3</v>
      </c>
      <c r="E229" s="3">
        <v>24.583050291673789</v>
      </c>
      <c r="F229" s="66">
        <v>0</v>
      </c>
      <c r="G229" t="s">
        <v>6</v>
      </c>
      <c r="H229" s="2">
        <v>13429.04</v>
      </c>
      <c r="I229" s="2" t="str">
        <f>IF(CleanTable67[[#This Row],[Annual Expenditure in HealthCare]]&gt;25000,"Yes","No")</f>
        <v>No</v>
      </c>
      <c r="J229">
        <v>0</v>
      </c>
      <c r="K229" t="str">
        <f>_xlfn.XLOOKUP(CleanTable67[[#This Row],['# of Children]],'Reduce Categories'!$D$23:$D$28,'Reduce Categories'!$E$23:$E$28)</f>
        <v>No children</v>
      </c>
      <c r="L229" t="s">
        <v>5</v>
      </c>
      <c r="M229" s="1"/>
    </row>
    <row r="230" spans="1:13" x14ac:dyDescent="0.2">
      <c r="A230">
        <v>10232</v>
      </c>
      <c r="B230" t="s">
        <v>2</v>
      </c>
      <c r="C230">
        <v>19</v>
      </c>
      <c r="D230">
        <v>0</v>
      </c>
      <c r="E230" s="3">
        <v>29.236089020698877</v>
      </c>
      <c r="F230" s="66">
        <v>1</v>
      </c>
      <c r="G230" t="s">
        <v>6</v>
      </c>
      <c r="H230" s="2">
        <v>2709.1200000000003</v>
      </c>
      <c r="I230" s="2" t="str">
        <f>IF(CleanTable67[[#This Row],[Annual Expenditure in HealthCare]]&gt;25000,"Yes","No")</f>
        <v>No</v>
      </c>
      <c r="J230">
        <v>1</v>
      </c>
      <c r="K230" t="str">
        <f>_xlfn.XLOOKUP(CleanTable67[[#This Row],['# of Children]],'Reduce Categories'!$D$23:$D$28,'Reduce Categories'!$E$23:$E$28)</f>
        <v>1 children</v>
      </c>
      <c r="L230" t="s">
        <v>5</v>
      </c>
      <c r="M230" s="1"/>
    </row>
    <row r="231" spans="1:13" x14ac:dyDescent="0.2">
      <c r="A231">
        <v>10233</v>
      </c>
      <c r="B231" t="s">
        <v>3</v>
      </c>
      <c r="C231">
        <v>29</v>
      </c>
      <c r="D231">
        <v>1</v>
      </c>
      <c r="E231" s="3">
        <v>24.602919803819702</v>
      </c>
      <c r="F231" s="66">
        <v>0</v>
      </c>
      <c r="G231" t="s">
        <v>6</v>
      </c>
      <c r="H231" s="2">
        <v>16657.719999999998</v>
      </c>
      <c r="I231" s="2" t="str">
        <f>IF(CleanTable67[[#This Row],[Annual Expenditure in HealthCare]]&gt;25000,"Yes","No")</f>
        <v>No</v>
      </c>
      <c r="J231">
        <v>1</v>
      </c>
      <c r="K231" t="str">
        <f>_xlfn.XLOOKUP(CleanTable67[[#This Row],['# of Children]],'Reduce Categories'!$D$23:$D$28,'Reduce Categories'!$E$23:$E$28)</f>
        <v>1 children</v>
      </c>
      <c r="L231" t="s">
        <v>4</v>
      </c>
      <c r="M231" s="1"/>
    </row>
    <row r="232" spans="1:13" x14ac:dyDescent="0.2">
      <c r="A232">
        <v>10234</v>
      </c>
      <c r="B232" t="s">
        <v>0</v>
      </c>
      <c r="C232">
        <v>33</v>
      </c>
      <c r="D232">
        <v>1</v>
      </c>
      <c r="E232" s="3">
        <v>20.394598449452236</v>
      </c>
      <c r="F232" s="66">
        <v>0</v>
      </c>
      <c r="G232" t="s">
        <v>7</v>
      </c>
      <c r="H232" s="2">
        <v>6666.25</v>
      </c>
      <c r="I232" s="2" t="str">
        <f>IF(CleanTable67[[#This Row],[Annual Expenditure in HealthCare]]&gt;25000,"Yes","No")</f>
        <v>No</v>
      </c>
      <c r="J232">
        <v>5</v>
      </c>
      <c r="K232" t="str">
        <f>_xlfn.XLOOKUP(CleanTable67[[#This Row],['# of Children]],'Reduce Categories'!$D$23:$D$28,'Reduce Categories'!$E$23:$E$28)</f>
        <v>3 or more children</v>
      </c>
      <c r="L232" t="s">
        <v>5</v>
      </c>
      <c r="M232" s="1"/>
    </row>
    <row r="233" spans="1:13" x14ac:dyDescent="0.2">
      <c r="A233">
        <v>10235</v>
      </c>
      <c r="B233" t="s">
        <v>3</v>
      </c>
      <c r="C233">
        <v>52</v>
      </c>
      <c r="D233">
        <v>3</v>
      </c>
      <c r="E233" s="3">
        <v>26.992243483890487</v>
      </c>
      <c r="F233" s="66">
        <v>1</v>
      </c>
      <c r="G233" t="s">
        <v>7</v>
      </c>
      <c r="H233" s="2">
        <v>24869.84</v>
      </c>
      <c r="I233" s="2" t="str">
        <f>IF(CleanTable67[[#This Row],[Annual Expenditure in HealthCare]]&gt;25000,"Yes","No")</f>
        <v>No</v>
      </c>
      <c r="J233">
        <v>3</v>
      </c>
      <c r="K233" t="str">
        <f>_xlfn.XLOOKUP(CleanTable67[[#This Row],['# of Children]],'Reduce Categories'!$D$23:$D$28,'Reduce Categories'!$E$23:$E$28)</f>
        <v>3 or more children</v>
      </c>
      <c r="L233" t="s">
        <v>4</v>
      </c>
      <c r="M233" s="1"/>
    </row>
    <row r="234" spans="1:13" x14ac:dyDescent="0.2">
      <c r="A234">
        <v>10236</v>
      </c>
      <c r="B234" t="s">
        <v>3</v>
      </c>
      <c r="C234">
        <v>63</v>
      </c>
      <c r="D234">
        <v>3</v>
      </c>
      <c r="E234" s="3">
        <v>28.674438911738786</v>
      </c>
      <c r="F234" s="66">
        <v>1</v>
      </c>
      <c r="G234" t="s">
        <v>6</v>
      </c>
      <c r="H234" s="2">
        <v>29523.17</v>
      </c>
      <c r="I234" s="2" t="str">
        <f>IF(CleanTable67[[#This Row],[Annual Expenditure in HealthCare]]&gt;25000,"Yes","No")</f>
        <v>Yes</v>
      </c>
      <c r="J234">
        <v>0</v>
      </c>
      <c r="K234" t="str">
        <f>_xlfn.XLOOKUP(CleanTable67[[#This Row],['# of Children]],'Reduce Categories'!$D$23:$D$28,'Reduce Categories'!$E$23:$E$28)</f>
        <v>No children</v>
      </c>
      <c r="L234" t="s">
        <v>4</v>
      </c>
      <c r="M234" s="1"/>
    </row>
    <row r="235" spans="1:13" x14ac:dyDescent="0.2">
      <c r="A235">
        <v>10237</v>
      </c>
      <c r="B235" t="s">
        <v>3</v>
      </c>
      <c r="C235">
        <v>54</v>
      </c>
      <c r="D235">
        <v>3</v>
      </c>
      <c r="E235" s="3">
        <v>28.108772487982691</v>
      </c>
      <c r="F235" s="66">
        <v>1</v>
      </c>
      <c r="G235" t="s">
        <v>7</v>
      </c>
      <c r="H235" s="2">
        <v>10435.07</v>
      </c>
      <c r="I235" s="2" t="str">
        <f>IF(CleanTable67[[#This Row],[Annual Expenditure in HealthCare]]&gt;25000,"Yes","No")</f>
        <v>No</v>
      </c>
      <c r="J235">
        <v>0</v>
      </c>
      <c r="K235" t="str">
        <f>_xlfn.XLOOKUP(CleanTable67[[#This Row],['# of Children]],'Reduce Categories'!$D$23:$D$28,'Reduce Categories'!$E$23:$E$28)</f>
        <v>No children</v>
      </c>
      <c r="L235" t="s">
        <v>5</v>
      </c>
      <c r="M235" s="1"/>
    </row>
    <row r="236" spans="1:13" x14ac:dyDescent="0.2">
      <c r="A236">
        <v>10238</v>
      </c>
      <c r="B236" t="s">
        <v>3</v>
      </c>
      <c r="C236">
        <v>18</v>
      </c>
      <c r="D236">
        <v>0</v>
      </c>
      <c r="E236" s="3">
        <v>36.289064239555096</v>
      </c>
      <c r="F236" s="66">
        <v>3</v>
      </c>
      <c r="G236" t="s">
        <v>6</v>
      </c>
      <c r="H236" s="2">
        <v>2200.84</v>
      </c>
      <c r="I236" s="2" t="str">
        <f>IF(CleanTable67[[#This Row],[Annual Expenditure in HealthCare]]&gt;25000,"Yes","No")</f>
        <v>No</v>
      </c>
      <c r="J236">
        <v>0</v>
      </c>
      <c r="K236" t="str">
        <f>_xlfn.XLOOKUP(CleanTable67[[#This Row],['# of Children]],'Reduce Categories'!$D$23:$D$28,'Reduce Categories'!$E$23:$E$28)</f>
        <v>No children</v>
      </c>
      <c r="L236" t="s">
        <v>5</v>
      </c>
      <c r="M236" s="1"/>
    </row>
    <row r="237" spans="1:13" x14ac:dyDescent="0.2">
      <c r="A237">
        <v>10239</v>
      </c>
      <c r="B237" t="s">
        <v>3</v>
      </c>
      <c r="C237">
        <v>34</v>
      </c>
      <c r="D237">
        <v>1</v>
      </c>
      <c r="E237" s="3">
        <v>30.207081491692072</v>
      </c>
      <c r="F237" s="66">
        <v>1</v>
      </c>
      <c r="G237" t="s">
        <v>6</v>
      </c>
      <c r="H237" s="2">
        <v>37701.880000000005</v>
      </c>
      <c r="I237" s="2" t="str">
        <f>IF(CleanTable67[[#This Row],[Annual Expenditure in HealthCare]]&gt;25000,"Yes","No")</f>
        <v>Yes</v>
      </c>
      <c r="J237">
        <v>1</v>
      </c>
      <c r="K237" t="str">
        <f>_xlfn.XLOOKUP(CleanTable67[[#This Row],['# of Children]],'Reduce Categories'!$D$23:$D$28,'Reduce Categories'!$E$23:$E$28)</f>
        <v>1 children</v>
      </c>
      <c r="L237" t="s">
        <v>4</v>
      </c>
      <c r="M237" s="1"/>
    </row>
    <row r="238" spans="1:13" x14ac:dyDescent="0.2">
      <c r="A238">
        <v>10240</v>
      </c>
      <c r="B238" t="s">
        <v>2</v>
      </c>
      <c r="C238">
        <v>34</v>
      </c>
      <c r="D238">
        <v>1</v>
      </c>
      <c r="E238" s="3">
        <v>36.069423366010703</v>
      </c>
      <c r="F238" s="66">
        <v>3</v>
      </c>
      <c r="G238" t="s">
        <v>7</v>
      </c>
      <c r="H238" s="2">
        <v>20009.64</v>
      </c>
      <c r="I238" s="2" t="str">
        <f>IF(CleanTable67[[#This Row],[Annual Expenditure in HealthCare]]&gt;25000,"Yes","No")</f>
        <v>No</v>
      </c>
      <c r="J238">
        <v>1</v>
      </c>
      <c r="K238" t="str">
        <f>_xlfn.XLOOKUP(CleanTable67[[#This Row],['# of Children]],'Reduce Categories'!$D$23:$D$28,'Reduce Categories'!$E$23:$E$28)</f>
        <v>1 children</v>
      </c>
      <c r="L238" t="s">
        <v>4</v>
      </c>
      <c r="M238" s="1"/>
    </row>
    <row r="239" spans="1:13" x14ac:dyDescent="0.2">
      <c r="A239">
        <v>10241</v>
      </c>
      <c r="B239" t="s">
        <v>2</v>
      </c>
      <c r="C239">
        <v>26</v>
      </c>
      <c r="D239">
        <v>0</v>
      </c>
      <c r="E239" s="3">
        <v>29.780421420775738</v>
      </c>
      <c r="F239" s="66">
        <v>1</v>
      </c>
      <c r="G239" t="s">
        <v>7</v>
      </c>
      <c r="H239" s="2">
        <v>3292.53</v>
      </c>
      <c r="I239" s="2" t="str">
        <f>IF(CleanTable67[[#This Row],[Annual Expenditure in HealthCare]]&gt;25000,"Yes","No")</f>
        <v>No</v>
      </c>
      <c r="J239">
        <v>1</v>
      </c>
      <c r="K239" t="str">
        <f>_xlfn.XLOOKUP(CleanTable67[[#This Row],['# of Children]],'Reduce Categories'!$D$23:$D$28,'Reduce Categories'!$E$23:$E$28)</f>
        <v>1 children</v>
      </c>
      <c r="L239" t="s">
        <v>5</v>
      </c>
      <c r="M239" s="1"/>
    </row>
    <row r="240" spans="1:13" x14ac:dyDescent="0.2">
      <c r="A240">
        <v>10242</v>
      </c>
      <c r="B240" t="s">
        <v>0</v>
      </c>
      <c r="C240">
        <v>60</v>
      </c>
      <c r="D240">
        <v>3</v>
      </c>
      <c r="E240" s="3">
        <v>35.962553990269591</v>
      </c>
      <c r="F240" s="66">
        <v>3</v>
      </c>
      <c r="G240" t="s">
        <v>6</v>
      </c>
      <c r="H240" s="2">
        <v>12644.59</v>
      </c>
      <c r="I240" s="2" t="str">
        <f>IF(CleanTable67[[#This Row],[Annual Expenditure in HealthCare]]&gt;25000,"Yes","No")</f>
        <v>No</v>
      </c>
      <c r="J240">
        <v>0</v>
      </c>
      <c r="K240" t="str">
        <f>_xlfn.XLOOKUP(CleanTable67[[#This Row],['# of Children]],'Reduce Categories'!$D$23:$D$28,'Reduce Categories'!$E$23:$E$28)</f>
        <v>No children</v>
      </c>
      <c r="L240" t="s">
        <v>5</v>
      </c>
      <c r="M240" s="1"/>
    </row>
    <row r="241" spans="1:13" x14ac:dyDescent="0.2">
      <c r="A241">
        <v>10243</v>
      </c>
      <c r="B241" t="s">
        <v>1</v>
      </c>
      <c r="C241">
        <v>44</v>
      </c>
      <c r="D241">
        <v>2</v>
      </c>
      <c r="E241" s="3">
        <v>41.064216402006686</v>
      </c>
      <c r="F241" s="66">
        <v>3</v>
      </c>
      <c r="G241" t="s">
        <v>6</v>
      </c>
      <c r="H241" s="2">
        <v>8211.11</v>
      </c>
      <c r="I241" s="2" t="str">
        <f>IF(CleanTable67[[#This Row],[Annual Expenditure in HealthCare]]&gt;25000,"Yes","No")</f>
        <v>No</v>
      </c>
      <c r="J241">
        <v>2</v>
      </c>
      <c r="K241" t="str">
        <f>_xlfn.XLOOKUP(CleanTable67[[#This Row],['# of Children]],'Reduce Categories'!$D$23:$D$28,'Reduce Categories'!$E$23:$E$28)</f>
        <v>2 children</v>
      </c>
      <c r="L241" t="s">
        <v>5</v>
      </c>
      <c r="M241" s="1"/>
    </row>
    <row r="242" spans="1:13" x14ac:dyDescent="0.2">
      <c r="A242">
        <v>10244</v>
      </c>
      <c r="B242" t="s">
        <v>2</v>
      </c>
      <c r="C242">
        <v>32</v>
      </c>
      <c r="D242">
        <v>1</v>
      </c>
      <c r="E242" s="3">
        <v>28.398269562237317</v>
      </c>
      <c r="F242" s="66">
        <v>1</v>
      </c>
      <c r="G242" t="s">
        <v>6</v>
      </c>
      <c r="H242" s="2">
        <v>6128.8</v>
      </c>
      <c r="I242" s="2" t="str">
        <f>IF(CleanTable67[[#This Row],[Annual Expenditure in HealthCare]]&gt;25000,"Yes","No")</f>
        <v>No</v>
      </c>
      <c r="J242">
        <v>3</v>
      </c>
      <c r="K242" t="str">
        <f>_xlfn.XLOOKUP(CleanTable67[[#This Row],['# of Children]],'Reduce Categories'!$D$23:$D$28,'Reduce Categories'!$E$23:$E$28)</f>
        <v>3 or more children</v>
      </c>
      <c r="L242" t="s">
        <v>5</v>
      </c>
      <c r="M242" s="1"/>
    </row>
    <row r="243" spans="1:13" x14ac:dyDescent="0.2">
      <c r="A243">
        <v>10245</v>
      </c>
      <c r="B243" t="s">
        <v>1</v>
      </c>
      <c r="C243">
        <v>18</v>
      </c>
      <c r="D243">
        <v>0</v>
      </c>
      <c r="E243" s="3">
        <v>34.210219357498175</v>
      </c>
      <c r="F243" s="66">
        <v>2</v>
      </c>
      <c r="G243" t="s">
        <v>6</v>
      </c>
      <c r="H243" s="2">
        <v>18223.46</v>
      </c>
      <c r="I243" s="2" t="str">
        <f>IF(CleanTable67[[#This Row],[Annual Expenditure in HealthCare]]&gt;25000,"Yes","No")</f>
        <v>No</v>
      </c>
      <c r="J243">
        <v>3</v>
      </c>
      <c r="K243" t="str">
        <f>_xlfn.XLOOKUP(CleanTable67[[#This Row],['# of Children]],'Reduce Categories'!$D$23:$D$28,'Reduce Categories'!$E$23:$E$28)</f>
        <v>3 or more children</v>
      </c>
      <c r="L243" t="s">
        <v>4</v>
      </c>
      <c r="M243" s="1"/>
    </row>
    <row r="244" spans="1:13" x14ac:dyDescent="0.2">
      <c r="A244">
        <v>10246</v>
      </c>
      <c r="B244" t="s">
        <v>2</v>
      </c>
      <c r="C244">
        <v>32</v>
      </c>
      <c r="D244">
        <v>1</v>
      </c>
      <c r="E244" s="3">
        <v>36.572473337473873</v>
      </c>
      <c r="F244" s="66">
        <v>3</v>
      </c>
      <c r="G244" t="s">
        <v>7</v>
      </c>
      <c r="H244" s="2">
        <v>21472.48</v>
      </c>
      <c r="I244" s="2" t="str">
        <f>IF(CleanTable67[[#This Row],[Annual Expenditure in HealthCare]]&gt;25000,"Yes","No")</f>
        <v>No</v>
      </c>
      <c r="J244">
        <v>4</v>
      </c>
      <c r="K244" t="str">
        <f>_xlfn.XLOOKUP(CleanTable67[[#This Row],['# of Children]],'Reduce Categories'!$D$23:$D$28,'Reduce Categories'!$E$23:$E$28)</f>
        <v>3 or more children</v>
      </c>
      <c r="L244" t="s">
        <v>4</v>
      </c>
      <c r="M244" s="1"/>
    </row>
    <row r="245" spans="1:13" x14ac:dyDescent="0.2">
      <c r="A245">
        <v>10247</v>
      </c>
      <c r="B245" t="s">
        <v>1</v>
      </c>
      <c r="C245">
        <v>18</v>
      </c>
      <c r="D245">
        <v>0</v>
      </c>
      <c r="E245" s="3">
        <v>22.127296665831871</v>
      </c>
      <c r="F245" s="66">
        <v>0</v>
      </c>
      <c r="G245" t="s">
        <v>6</v>
      </c>
      <c r="H245" s="2">
        <v>11482.64</v>
      </c>
      <c r="I245" s="2" t="str">
        <f>IF(CleanTable67[[#This Row],[Annual Expenditure in HealthCare]]&gt;25000,"Yes","No")</f>
        <v>No</v>
      </c>
      <c r="J245">
        <v>0</v>
      </c>
      <c r="K245" t="str">
        <f>_xlfn.XLOOKUP(CleanTable67[[#This Row],['# of Children]],'Reduce Categories'!$D$23:$D$28,'Reduce Categories'!$E$23:$E$28)</f>
        <v>No children</v>
      </c>
      <c r="L245" t="s">
        <v>5</v>
      </c>
      <c r="M245" s="1"/>
    </row>
    <row r="246" spans="1:13" x14ac:dyDescent="0.2">
      <c r="A246">
        <v>10248</v>
      </c>
      <c r="B246" t="s">
        <v>0</v>
      </c>
      <c r="C246">
        <v>58</v>
      </c>
      <c r="D246">
        <v>3</v>
      </c>
      <c r="E246" s="3">
        <v>33.538264299005924</v>
      </c>
      <c r="F246" s="66">
        <v>2</v>
      </c>
      <c r="G246" t="s">
        <v>6</v>
      </c>
      <c r="H246" s="2">
        <v>11848.15</v>
      </c>
      <c r="I246" s="2" t="str">
        <f>IF(CleanTable67[[#This Row],[Annual Expenditure in HealthCare]]&gt;25000,"Yes","No")</f>
        <v>No</v>
      </c>
      <c r="J246">
        <v>0</v>
      </c>
      <c r="K246" t="str">
        <f>_xlfn.XLOOKUP(CleanTable67[[#This Row],['# of Children]],'Reduce Categories'!$D$23:$D$28,'Reduce Categories'!$E$23:$E$28)</f>
        <v>No children</v>
      </c>
      <c r="L246" t="s">
        <v>5</v>
      </c>
      <c r="M246" s="1"/>
    </row>
    <row r="247" spans="1:13" x14ac:dyDescent="0.2">
      <c r="A247">
        <v>10249</v>
      </c>
      <c r="B247" t="s">
        <v>3</v>
      </c>
      <c r="C247">
        <v>49</v>
      </c>
      <c r="D247">
        <v>2</v>
      </c>
      <c r="E247" s="3">
        <v>29.907986330387534</v>
      </c>
      <c r="F247" s="66">
        <v>1</v>
      </c>
      <c r="G247" t="s">
        <v>6</v>
      </c>
      <c r="H247" s="2">
        <v>10370.92</v>
      </c>
      <c r="I247" s="2" t="str">
        <f>IF(CleanTable67[[#This Row],[Annual Expenditure in HealthCare]]&gt;25000,"Yes","No")</f>
        <v>No</v>
      </c>
      <c r="J247">
        <v>2</v>
      </c>
      <c r="K247" t="str">
        <f>_xlfn.XLOOKUP(CleanTable67[[#This Row],['# of Children]],'Reduce Categories'!$D$23:$D$28,'Reduce Categories'!$E$23:$E$28)</f>
        <v>2 children</v>
      </c>
      <c r="L247" t="s">
        <v>5</v>
      </c>
      <c r="M247" s="1"/>
    </row>
    <row r="248" spans="1:13" x14ac:dyDescent="0.2">
      <c r="A248">
        <v>10250</v>
      </c>
      <c r="B248" t="s">
        <v>1</v>
      </c>
      <c r="C248">
        <v>51</v>
      </c>
      <c r="D248">
        <v>3</v>
      </c>
      <c r="E248" s="3">
        <v>28.880631355412078</v>
      </c>
      <c r="F248" s="66">
        <v>1</v>
      </c>
      <c r="G248" t="s">
        <v>6</v>
      </c>
      <c r="H248" s="2">
        <v>9877.61</v>
      </c>
      <c r="I248" s="2" t="str">
        <f>IF(CleanTable67[[#This Row],[Annual Expenditure in HealthCare]]&gt;25000,"Yes","No")</f>
        <v>No</v>
      </c>
      <c r="J248">
        <v>1</v>
      </c>
      <c r="K248" t="str">
        <f>_xlfn.XLOOKUP(CleanTable67[[#This Row],['# of Children]],'Reduce Categories'!$D$23:$D$28,'Reduce Categories'!$E$23:$E$28)</f>
        <v>1 children</v>
      </c>
      <c r="L248" t="s">
        <v>5</v>
      </c>
      <c r="M248" s="1"/>
    </row>
    <row r="249" spans="1:13" x14ac:dyDescent="0.2">
      <c r="A249">
        <v>10251</v>
      </c>
      <c r="B249" t="s">
        <v>2</v>
      </c>
      <c r="C249">
        <v>34</v>
      </c>
      <c r="D249">
        <v>1</v>
      </c>
      <c r="E249" s="3">
        <v>38.564223529020985</v>
      </c>
      <c r="F249" s="66">
        <v>3</v>
      </c>
      <c r="G249" t="s">
        <v>6</v>
      </c>
      <c r="H249" s="2">
        <v>43943.880000000005</v>
      </c>
      <c r="I249" s="2" t="str">
        <f>IF(CleanTable67[[#This Row],[Annual Expenditure in HealthCare]]&gt;25000,"Yes","No")</f>
        <v>Yes</v>
      </c>
      <c r="J249">
        <v>1</v>
      </c>
      <c r="K249" t="str">
        <f>_xlfn.XLOOKUP(CleanTable67[[#This Row],['# of Children]],'Reduce Categories'!$D$23:$D$28,'Reduce Categories'!$E$23:$E$28)</f>
        <v>1 children</v>
      </c>
      <c r="L249" t="s">
        <v>4</v>
      </c>
      <c r="M249" s="1"/>
    </row>
    <row r="250" spans="1:13" x14ac:dyDescent="0.2">
      <c r="A250">
        <v>10252</v>
      </c>
      <c r="B250" t="s">
        <v>0</v>
      </c>
      <c r="C250">
        <v>46</v>
      </c>
      <c r="D250">
        <v>2</v>
      </c>
      <c r="E250" s="3">
        <v>28.971062074000507</v>
      </c>
      <c r="F250" s="66">
        <v>1</v>
      </c>
      <c r="G250" t="s">
        <v>7</v>
      </c>
      <c r="H250" s="2">
        <v>10096.969999999999</v>
      </c>
      <c r="I250" s="2" t="str">
        <f>IF(CleanTable67[[#This Row],[Annual Expenditure in HealthCare]]&gt;25000,"Yes","No")</f>
        <v>No</v>
      </c>
      <c r="J250">
        <v>5</v>
      </c>
      <c r="K250" t="str">
        <f>_xlfn.XLOOKUP(CleanTable67[[#This Row],['# of Children]],'Reduce Categories'!$D$23:$D$28,'Reduce Categories'!$E$23:$E$28)</f>
        <v>3 or more children</v>
      </c>
      <c r="L250" t="s">
        <v>5</v>
      </c>
      <c r="M250" s="1"/>
    </row>
    <row r="251" spans="1:13" x14ac:dyDescent="0.2">
      <c r="A251">
        <v>10253</v>
      </c>
      <c r="B251" t="s">
        <v>1</v>
      </c>
      <c r="C251">
        <v>27</v>
      </c>
      <c r="D251">
        <v>1</v>
      </c>
      <c r="E251" s="3">
        <v>18.906287274441013</v>
      </c>
      <c r="F251" s="66">
        <v>0</v>
      </c>
      <c r="G251" t="s">
        <v>7</v>
      </c>
      <c r="H251" s="2">
        <v>2498.42</v>
      </c>
      <c r="I251" s="2" t="str">
        <f>IF(CleanTable67[[#This Row],[Annual Expenditure in HealthCare]]&gt;25000,"Yes","No")</f>
        <v>No</v>
      </c>
      <c r="J251">
        <v>0</v>
      </c>
      <c r="K251" t="str">
        <f>_xlfn.XLOOKUP(CleanTable67[[#This Row],['# of Children]],'Reduce Categories'!$D$23:$D$28,'Reduce Categories'!$E$23:$E$28)</f>
        <v>No children</v>
      </c>
      <c r="L251" t="s">
        <v>5</v>
      </c>
      <c r="M251" s="1"/>
    </row>
    <row r="252" spans="1:13" x14ac:dyDescent="0.2">
      <c r="A252">
        <v>10254</v>
      </c>
      <c r="B252" t="s">
        <v>0</v>
      </c>
      <c r="C252">
        <v>21</v>
      </c>
      <c r="D252">
        <v>0</v>
      </c>
      <c r="E252" s="3">
        <v>38.928102615229093</v>
      </c>
      <c r="F252" s="66">
        <v>3</v>
      </c>
      <c r="G252" t="s">
        <v>7</v>
      </c>
      <c r="H252" s="2">
        <v>17942.109999999997</v>
      </c>
      <c r="I252" s="2" t="str">
        <f>IF(CleanTable67[[#This Row],[Annual Expenditure in HealthCare]]&gt;25000,"Yes","No")</f>
        <v>No</v>
      </c>
      <c r="J252">
        <v>4</v>
      </c>
      <c r="K252" t="str">
        <f>_xlfn.XLOOKUP(CleanTable67[[#This Row],['# of Children]],'Reduce Categories'!$D$23:$D$28,'Reduce Categories'!$E$23:$E$28)</f>
        <v>3 or more children</v>
      </c>
      <c r="L252" t="s">
        <v>4</v>
      </c>
      <c r="M252" s="1"/>
    </row>
    <row r="253" spans="1:13" x14ac:dyDescent="0.2">
      <c r="A253">
        <v>10255</v>
      </c>
      <c r="B253" t="s">
        <v>0</v>
      </c>
      <c r="C253">
        <v>19</v>
      </c>
      <c r="D253">
        <v>0</v>
      </c>
      <c r="E253" s="3">
        <v>34.418824538176324</v>
      </c>
      <c r="F253" s="66">
        <v>2</v>
      </c>
      <c r="G253" t="s">
        <v>7</v>
      </c>
      <c r="H253" s="2">
        <v>1261.8599999999999</v>
      </c>
      <c r="I253" s="2" t="str">
        <f>IF(CleanTable67[[#This Row],[Annual Expenditure in HealthCare]]&gt;25000,"Yes","No")</f>
        <v>No</v>
      </c>
      <c r="J253">
        <v>0</v>
      </c>
      <c r="K253" t="str">
        <f>_xlfn.XLOOKUP(CleanTable67[[#This Row],['# of Children]],'Reduce Categories'!$D$23:$D$28,'Reduce Categories'!$E$23:$E$28)</f>
        <v>No children</v>
      </c>
      <c r="L253" t="s">
        <v>5</v>
      </c>
      <c r="M253" s="1"/>
    </row>
    <row r="254" spans="1:13" x14ac:dyDescent="0.2">
      <c r="A254">
        <v>10256</v>
      </c>
      <c r="B254" t="s">
        <v>3</v>
      </c>
      <c r="C254">
        <v>24</v>
      </c>
      <c r="D254">
        <v>0</v>
      </c>
      <c r="E254" s="3">
        <v>23.776986594039371</v>
      </c>
      <c r="F254" s="66">
        <v>0</v>
      </c>
      <c r="G254" t="s">
        <v>6</v>
      </c>
      <c r="H254" s="2">
        <v>14571.9</v>
      </c>
      <c r="I254" s="2" t="str">
        <f>IF(CleanTable67[[#This Row],[Annual Expenditure in HealthCare]]&gt;25000,"Yes","No")</f>
        <v>No</v>
      </c>
      <c r="J254">
        <v>0</v>
      </c>
      <c r="K254" t="str">
        <f>_xlfn.XLOOKUP(CleanTable67[[#This Row],['# of Children]],'Reduce Categories'!$D$23:$D$28,'Reduce Categories'!$E$23:$E$28)</f>
        <v>No children</v>
      </c>
      <c r="L254" t="s">
        <v>4</v>
      </c>
      <c r="M254" s="1"/>
    </row>
    <row r="255" spans="1:13" x14ac:dyDescent="0.2">
      <c r="A255">
        <v>10257</v>
      </c>
      <c r="B255" t="s">
        <v>1</v>
      </c>
      <c r="C255">
        <v>48</v>
      </c>
      <c r="D255">
        <v>2</v>
      </c>
      <c r="E255" s="3">
        <v>32.016545856664976</v>
      </c>
      <c r="F255" s="66">
        <v>2</v>
      </c>
      <c r="G255" t="s">
        <v>6</v>
      </c>
      <c r="H255" s="2">
        <v>24180.94</v>
      </c>
      <c r="I255" s="2" t="str">
        <f>IF(CleanTable67[[#This Row],[Annual Expenditure in HealthCare]]&gt;25000,"Yes","No")</f>
        <v>No</v>
      </c>
      <c r="J255">
        <v>3</v>
      </c>
      <c r="K255" t="str">
        <f>_xlfn.XLOOKUP(CleanTable67[[#This Row],['# of Children]],'Reduce Categories'!$D$23:$D$28,'Reduce Categories'!$E$23:$E$28)</f>
        <v>3 or more children</v>
      </c>
      <c r="L255" t="s">
        <v>4</v>
      </c>
      <c r="M255" s="1"/>
    </row>
    <row r="256" spans="1:13" x14ac:dyDescent="0.2">
      <c r="A256">
        <v>10258</v>
      </c>
      <c r="B256" t="s">
        <v>3</v>
      </c>
      <c r="C256">
        <v>56</v>
      </c>
      <c r="D256">
        <v>3</v>
      </c>
      <c r="E256" s="3">
        <v>36.467540936639985</v>
      </c>
      <c r="F256" s="66">
        <v>3</v>
      </c>
      <c r="G256" t="s">
        <v>6</v>
      </c>
      <c r="H256" s="2">
        <v>11657.72</v>
      </c>
      <c r="I256" s="2" t="str">
        <f>IF(CleanTable67[[#This Row],[Annual Expenditure in HealthCare]]&gt;25000,"Yes","No")</f>
        <v>No</v>
      </c>
      <c r="J256">
        <v>0</v>
      </c>
      <c r="K256" t="str">
        <f>_xlfn.XLOOKUP(CleanTable67[[#This Row],['# of Children]],'Reduce Categories'!$D$23:$D$28,'Reduce Categories'!$E$23:$E$28)</f>
        <v>No children</v>
      </c>
      <c r="L256" t="s">
        <v>5</v>
      </c>
      <c r="M256" s="1"/>
    </row>
    <row r="257" spans="1:13" x14ac:dyDescent="0.2">
      <c r="A257">
        <v>10259</v>
      </c>
      <c r="B257" t="s">
        <v>2</v>
      </c>
      <c r="C257">
        <v>21</v>
      </c>
      <c r="D257">
        <v>0</v>
      </c>
      <c r="E257" s="3">
        <v>28.884608823133917</v>
      </c>
      <c r="F257" s="66">
        <v>1</v>
      </c>
      <c r="G257" t="s">
        <v>6</v>
      </c>
      <c r="H257" s="2">
        <v>3579.8300000000004</v>
      </c>
      <c r="I257" s="2" t="str">
        <f>IF(CleanTable67[[#This Row],[Annual Expenditure in HealthCare]]&gt;25000,"Yes","No")</f>
        <v>No</v>
      </c>
      <c r="J257">
        <v>2</v>
      </c>
      <c r="K257" t="str">
        <f>_xlfn.XLOOKUP(CleanTable67[[#This Row],['# of Children]],'Reduce Categories'!$D$23:$D$28,'Reduce Categories'!$E$23:$E$28)</f>
        <v>2 children</v>
      </c>
      <c r="L257" t="s">
        <v>5</v>
      </c>
      <c r="M257" s="1"/>
    </row>
    <row r="258" spans="1:13" x14ac:dyDescent="0.2">
      <c r="A258">
        <v>10260</v>
      </c>
      <c r="B258" t="s">
        <v>3</v>
      </c>
      <c r="C258">
        <v>23</v>
      </c>
      <c r="D258">
        <v>0</v>
      </c>
      <c r="E258" s="3">
        <v>31.143753774427008</v>
      </c>
      <c r="F258" s="66">
        <v>2</v>
      </c>
      <c r="G258" t="s">
        <v>6</v>
      </c>
      <c r="H258" s="2">
        <v>2899.4900000000002</v>
      </c>
      <c r="I258" s="2" t="str">
        <f>IF(CleanTable67[[#This Row],[Annual Expenditure in HealthCare]]&gt;25000,"Yes","No")</f>
        <v>No</v>
      </c>
      <c r="J258">
        <v>0</v>
      </c>
      <c r="K258" t="str">
        <f>_xlfn.XLOOKUP(CleanTable67[[#This Row],['# of Children]],'Reduce Categories'!$D$23:$D$28,'Reduce Categories'!$E$23:$E$28)</f>
        <v>No children</v>
      </c>
      <c r="L258" t="s">
        <v>5</v>
      </c>
      <c r="M258" s="1"/>
    </row>
    <row r="259" spans="1:13" x14ac:dyDescent="0.2">
      <c r="A259">
        <v>10261</v>
      </c>
      <c r="B259" t="s">
        <v>1</v>
      </c>
      <c r="C259">
        <v>29</v>
      </c>
      <c r="D259">
        <v>1</v>
      </c>
      <c r="E259" s="3">
        <v>36.639063493501766</v>
      </c>
      <c r="F259" s="66">
        <v>3</v>
      </c>
      <c r="G259" t="s">
        <v>6</v>
      </c>
      <c r="H259" s="2">
        <v>19107.78</v>
      </c>
      <c r="I259" s="2" t="str">
        <f>IF(CleanTable67[[#This Row],[Annual Expenditure in HealthCare]]&gt;25000,"Yes","No")</f>
        <v>No</v>
      </c>
      <c r="J259">
        <v>1</v>
      </c>
      <c r="K259" t="str">
        <f>_xlfn.XLOOKUP(CleanTable67[[#This Row],['# of Children]],'Reduce Categories'!$D$23:$D$28,'Reduce Categories'!$E$23:$E$28)</f>
        <v>1 children</v>
      </c>
      <c r="L259" t="s">
        <v>4</v>
      </c>
      <c r="M259" s="1"/>
    </row>
    <row r="260" spans="1:13" x14ac:dyDescent="0.2">
      <c r="A260">
        <v>10262</v>
      </c>
      <c r="B260" t="s">
        <v>3</v>
      </c>
      <c r="C260">
        <v>56</v>
      </c>
      <c r="D260">
        <v>3</v>
      </c>
      <c r="E260" s="3">
        <v>39.804131067687074</v>
      </c>
      <c r="F260" s="66">
        <v>3</v>
      </c>
      <c r="G260" t="s">
        <v>6</v>
      </c>
      <c r="H260" s="2">
        <v>11658.380000000001</v>
      </c>
      <c r="I260" s="2" t="str">
        <f>IF(CleanTable67[[#This Row],[Annual Expenditure in HealthCare]]&gt;25000,"Yes","No")</f>
        <v>No</v>
      </c>
      <c r="J260">
        <v>0</v>
      </c>
      <c r="K260" t="str">
        <f>_xlfn.XLOOKUP(CleanTable67[[#This Row],['# of Children]],'Reduce Categories'!$D$23:$D$28,'Reduce Categories'!$E$23:$E$28)</f>
        <v>No children</v>
      </c>
      <c r="L260" t="s">
        <v>5</v>
      </c>
      <c r="M260" s="1"/>
    </row>
    <row r="261" spans="1:13" x14ac:dyDescent="0.2">
      <c r="A261">
        <v>10263</v>
      </c>
      <c r="B261" t="s">
        <v>3</v>
      </c>
      <c r="C261">
        <v>43</v>
      </c>
      <c r="D261">
        <v>2</v>
      </c>
      <c r="E261" s="3">
        <v>31.537757113107634</v>
      </c>
      <c r="F261" s="66">
        <v>2</v>
      </c>
      <c r="G261" t="s">
        <v>7</v>
      </c>
      <c r="H261" s="2">
        <v>6837.37</v>
      </c>
      <c r="I261" s="2" t="str">
        <f>IF(CleanTable67[[#This Row],[Annual Expenditure in HealthCare]]&gt;25000,"Yes","No")</f>
        <v>No</v>
      </c>
      <c r="J261">
        <v>0</v>
      </c>
      <c r="K261" t="str">
        <f>_xlfn.XLOOKUP(CleanTable67[[#This Row],['# of Children]],'Reduce Categories'!$D$23:$D$28,'Reduce Categories'!$E$23:$E$28)</f>
        <v>No children</v>
      </c>
      <c r="L261" t="s">
        <v>5</v>
      </c>
      <c r="M261" s="1"/>
    </row>
    <row r="262" spans="1:13" x14ac:dyDescent="0.2">
      <c r="A262">
        <v>10264</v>
      </c>
      <c r="B262" t="s">
        <v>3</v>
      </c>
      <c r="C262">
        <v>50</v>
      </c>
      <c r="D262">
        <v>2</v>
      </c>
      <c r="E262" s="3">
        <v>26.608083006363128</v>
      </c>
      <c r="F262" s="66">
        <v>1</v>
      </c>
      <c r="G262" t="s">
        <v>7</v>
      </c>
      <c r="H262" s="2">
        <v>25333.34</v>
      </c>
      <c r="I262" s="2" t="str">
        <f>IF(CleanTable67[[#This Row],[Annual Expenditure in HealthCare]]&gt;25000,"Yes","No")</f>
        <v>Yes</v>
      </c>
      <c r="J262">
        <v>2</v>
      </c>
      <c r="K262" t="str">
        <f>_xlfn.XLOOKUP(CleanTable67[[#This Row],['# of Children]],'Reduce Categories'!$D$23:$D$28,'Reduce Categories'!$E$23:$E$28)</f>
        <v>2 children</v>
      </c>
      <c r="L262" t="s">
        <v>5</v>
      </c>
      <c r="M262" s="1"/>
    </row>
    <row r="263" spans="1:13" x14ac:dyDescent="0.2">
      <c r="A263">
        <v>10265</v>
      </c>
      <c r="B263" t="s">
        <v>1</v>
      </c>
      <c r="C263">
        <v>18</v>
      </c>
      <c r="D263">
        <v>0</v>
      </c>
      <c r="E263" s="3">
        <v>29.735249973073774</v>
      </c>
      <c r="F263" s="66">
        <v>1</v>
      </c>
      <c r="G263" t="s">
        <v>6</v>
      </c>
      <c r="H263" s="2">
        <v>1631.83</v>
      </c>
      <c r="I263" s="2" t="str">
        <f>IF(CleanTable67[[#This Row],[Annual Expenditure in HealthCare]]&gt;25000,"Yes","No")</f>
        <v>No</v>
      </c>
      <c r="J263">
        <v>0</v>
      </c>
      <c r="K263" t="str">
        <f>_xlfn.XLOOKUP(CleanTable67[[#This Row],['# of Children]],'Reduce Categories'!$D$23:$D$28,'Reduce Categories'!$E$23:$E$28)</f>
        <v>No children</v>
      </c>
      <c r="L263" t="s">
        <v>5</v>
      </c>
      <c r="M263" s="1"/>
    </row>
    <row r="264" spans="1:13" x14ac:dyDescent="0.2">
      <c r="A264">
        <v>10266</v>
      </c>
      <c r="B264" t="s">
        <v>0</v>
      </c>
      <c r="C264">
        <v>37</v>
      </c>
      <c r="D264">
        <v>1</v>
      </c>
      <c r="E264" s="3">
        <v>27.610249846230161</v>
      </c>
      <c r="F264" s="66">
        <v>1</v>
      </c>
      <c r="G264" t="s">
        <v>7</v>
      </c>
      <c r="H264" s="2">
        <v>4646.76</v>
      </c>
      <c r="I264" s="2" t="str">
        <f>IF(CleanTable67[[#This Row],[Annual Expenditure in HealthCare]]&gt;25000,"Yes","No")</f>
        <v>No</v>
      </c>
      <c r="J264">
        <v>0</v>
      </c>
      <c r="K264" t="str">
        <f>_xlfn.XLOOKUP(CleanTable67[[#This Row],['# of Children]],'Reduce Categories'!$D$23:$D$28,'Reduce Categories'!$E$23:$E$28)</f>
        <v>No children</v>
      </c>
      <c r="L264" t="s">
        <v>5</v>
      </c>
      <c r="M264" s="1"/>
    </row>
    <row r="265" spans="1:13" x14ac:dyDescent="0.2">
      <c r="A265">
        <v>10267</v>
      </c>
      <c r="B265" t="s">
        <v>0</v>
      </c>
      <c r="C265">
        <v>52</v>
      </c>
      <c r="D265">
        <v>3</v>
      </c>
      <c r="E265" s="3">
        <v>43.890099833888875</v>
      </c>
      <c r="F265" s="66">
        <v>3</v>
      </c>
      <c r="G265" t="s">
        <v>7</v>
      </c>
      <c r="H265" s="2">
        <v>10325.210000000001</v>
      </c>
      <c r="I265" s="2" t="str">
        <f>IF(CleanTable67[[#This Row],[Annual Expenditure in HealthCare]]&gt;25000,"Yes","No")</f>
        <v>No</v>
      </c>
      <c r="J265">
        <v>2</v>
      </c>
      <c r="K265" t="str">
        <f>_xlfn.XLOOKUP(CleanTable67[[#This Row],['# of Children]],'Reduce Categories'!$D$23:$D$28,'Reduce Categories'!$E$23:$E$28)</f>
        <v>2 children</v>
      </c>
      <c r="L265" t="s">
        <v>5</v>
      </c>
      <c r="M265" s="1"/>
    </row>
    <row r="266" spans="1:13" x14ac:dyDescent="0.2">
      <c r="A266">
        <v>10268</v>
      </c>
      <c r="B266" t="s">
        <v>0</v>
      </c>
      <c r="C266">
        <v>62</v>
      </c>
      <c r="D266">
        <v>3</v>
      </c>
      <c r="E266" s="3">
        <v>41.462334463533708</v>
      </c>
      <c r="F266" s="66">
        <v>3</v>
      </c>
      <c r="G266" t="s">
        <v>7</v>
      </c>
      <c r="H266" s="2">
        <v>12979.36</v>
      </c>
      <c r="I266" s="2" t="str">
        <f>IF(CleanTable67[[#This Row],[Annual Expenditure in HealthCare]]&gt;25000,"Yes","No")</f>
        <v>No</v>
      </c>
      <c r="J266">
        <v>0</v>
      </c>
      <c r="K266" t="str">
        <f>_xlfn.XLOOKUP(CleanTable67[[#This Row],['# of Children]],'Reduce Categories'!$D$23:$D$28,'Reduce Categories'!$E$23:$E$28)</f>
        <v>No children</v>
      </c>
      <c r="L266" t="s">
        <v>5</v>
      </c>
      <c r="M266" s="1"/>
    </row>
    <row r="267" spans="1:13" x14ac:dyDescent="0.2">
      <c r="A267">
        <v>10269</v>
      </c>
      <c r="B267" t="s">
        <v>0</v>
      </c>
      <c r="C267">
        <v>41</v>
      </c>
      <c r="D267">
        <v>2</v>
      </c>
      <c r="E267" s="3">
        <v>33.89904967306957</v>
      </c>
      <c r="F267" s="66">
        <v>2</v>
      </c>
      <c r="G267" t="s">
        <v>7</v>
      </c>
      <c r="H267" s="2">
        <v>6282.24</v>
      </c>
      <c r="I267" s="2" t="str">
        <f>IF(CleanTable67[[#This Row],[Annual Expenditure in HealthCare]]&gt;25000,"Yes","No")</f>
        <v>No</v>
      </c>
      <c r="J267">
        <v>1</v>
      </c>
      <c r="K267" t="str">
        <f>_xlfn.XLOOKUP(CleanTable67[[#This Row],['# of Children]],'Reduce Categories'!$D$23:$D$28,'Reduce Categories'!$E$23:$E$28)</f>
        <v>1 children</v>
      </c>
      <c r="L267" t="s">
        <v>5</v>
      </c>
      <c r="M267" s="1"/>
    </row>
    <row r="268" spans="1:13" x14ac:dyDescent="0.2">
      <c r="A268">
        <v>10270</v>
      </c>
      <c r="B268" t="s">
        <v>2</v>
      </c>
      <c r="C268">
        <v>37</v>
      </c>
      <c r="D268">
        <v>1</v>
      </c>
      <c r="E268" s="3">
        <v>28.929475575325416</v>
      </c>
      <c r="F268" s="66">
        <v>1</v>
      </c>
      <c r="G268" t="s">
        <v>7</v>
      </c>
      <c r="H268" s="2">
        <v>6198.76</v>
      </c>
      <c r="I268" s="2" t="str">
        <f>IF(CleanTable67[[#This Row],[Annual Expenditure in HealthCare]]&gt;25000,"Yes","No")</f>
        <v>No</v>
      </c>
      <c r="J268">
        <v>2</v>
      </c>
      <c r="K268" t="str">
        <f>_xlfn.XLOOKUP(CleanTable67[[#This Row],['# of Children]],'Reduce Categories'!$D$23:$D$28,'Reduce Categories'!$E$23:$E$28)</f>
        <v>2 children</v>
      </c>
      <c r="L268" t="s">
        <v>5</v>
      </c>
      <c r="M268" s="1"/>
    </row>
    <row r="269" spans="1:13" x14ac:dyDescent="0.2">
      <c r="A269">
        <v>10271</v>
      </c>
      <c r="B269" t="s">
        <v>1</v>
      </c>
      <c r="C269">
        <v>55</v>
      </c>
      <c r="D269">
        <v>3</v>
      </c>
      <c r="E269" s="3">
        <v>35.605294990411267</v>
      </c>
      <c r="F269" s="66">
        <v>3</v>
      </c>
      <c r="G269" t="s">
        <v>6</v>
      </c>
      <c r="H269" s="2">
        <v>44423.810000000005</v>
      </c>
      <c r="I269" s="2" t="str">
        <f>IF(CleanTable67[[#This Row],[Annual Expenditure in HealthCare]]&gt;25000,"Yes","No")</f>
        <v>Yes</v>
      </c>
      <c r="J269">
        <v>0</v>
      </c>
      <c r="K269" t="str">
        <f>_xlfn.XLOOKUP(CleanTable67[[#This Row],['# of Children]],'Reduce Categories'!$D$23:$D$28,'Reduce Categories'!$E$23:$E$28)</f>
        <v>No children</v>
      </c>
      <c r="L269" t="s">
        <v>4</v>
      </c>
      <c r="M269" s="1"/>
    </row>
    <row r="270" spans="1:13" x14ac:dyDescent="0.2">
      <c r="A270">
        <v>10272</v>
      </c>
      <c r="B270" t="s">
        <v>3</v>
      </c>
      <c r="C270">
        <v>27</v>
      </c>
      <c r="D270">
        <v>1</v>
      </c>
      <c r="E270" s="3">
        <v>29.609599106462767</v>
      </c>
      <c r="F270" s="66">
        <v>1</v>
      </c>
      <c r="G270" t="s">
        <v>6</v>
      </c>
      <c r="H270" s="2">
        <v>3558.63</v>
      </c>
      <c r="I270" s="2" t="str">
        <f>IF(CleanTable67[[#This Row],[Annual Expenditure in HealthCare]]&gt;25000,"Yes","No")</f>
        <v>No</v>
      </c>
      <c r="J270">
        <v>0</v>
      </c>
      <c r="K270" t="str">
        <f>_xlfn.XLOOKUP(CleanTable67[[#This Row],['# of Children]],'Reduce Categories'!$D$23:$D$28,'Reduce Categories'!$E$23:$E$28)</f>
        <v>No children</v>
      </c>
      <c r="L270" t="s">
        <v>5</v>
      </c>
      <c r="M270" s="1"/>
    </row>
    <row r="271" spans="1:13" x14ac:dyDescent="0.2">
      <c r="A271">
        <v>10273</v>
      </c>
      <c r="B271" t="s">
        <v>3</v>
      </c>
      <c r="C271">
        <v>21</v>
      </c>
      <c r="D271">
        <v>0</v>
      </c>
      <c r="E271" s="3">
        <v>31.700652213744313</v>
      </c>
      <c r="F271" s="66">
        <v>2</v>
      </c>
      <c r="G271" t="s">
        <v>7</v>
      </c>
      <c r="H271" s="2">
        <v>2102.2700000000004</v>
      </c>
      <c r="I271" s="2" t="str">
        <f>IF(CleanTable67[[#This Row],[Annual Expenditure in HealthCare]]&gt;25000,"Yes","No")</f>
        <v>No</v>
      </c>
      <c r="J271">
        <v>0</v>
      </c>
      <c r="K271" t="str">
        <f>_xlfn.XLOOKUP(CleanTable67[[#This Row],['# of Children]],'Reduce Categories'!$D$23:$D$28,'Reduce Categories'!$E$23:$E$28)</f>
        <v>No children</v>
      </c>
      <c r="L271" t="s">
        <v>5</v>
      </c>
      <c r="M271" s="1"/>
    </row>
    <row r="272" spans="1:13" x14ac:dyDescent="0.2">
      <c r="A272">
        <v>10274</v>
      </c>
      <c r="B272" t="s">
        <v>1</v>
      </c>
      <c r="C272">
        <v>27</v>
      </c>
      <c r="D272">
        <v>1</v>
      </c>
      <c r="E272" s="3">
        <v>20.110712381827831</v>
      </c>
      <c r="F272" s="66">
        <v>0</v>
      </c>
      <c r="G272" t="s">
        <v>6</v>
      </c>
      <c r="H272" s="2">
        <v>37133.9</v>
      </c>
      <c r="I272" s="2" t="str">
        <f>IF(CleanTable67[[#This Row],[Annual Expenditure in HealthCare]]&gt;25000,"Yes","No")</f>
        <v>Yes</v>
      </c>
      <c r="J272">
        <v>0</v>
      </c>
      <c r="K272" t="str">
        <f>_xlfn.XLOOKUP(CleanTable67[[#This Row],['# of Children]],'Reduce Categories'!$D$23:$D$28,'Reduce Categories'!$E$23:$E$28)</f>
        <v>No children</v>
      </c>
      <c r="L272" t="s">
        <v>4</v>
      </c>
      <c r="M272" s="1"/>
    </row>
    <row r="273" spans="1:13" x14ac:dyDescent="0.2">
      <c r="A273">
        <v>10275</v>
      </c>
      <c r="B273" t="s">
        <v>0</v>
      </c>
      <c r="C273">
        <v>61</v>
      </c>
      <c r="D273">
        <v>3</v>
      </c>
      <c r="E273" s="3">
        <v>35.585381561696011</v>
      </c>
      <c r="F273" s="66">
        <v>3</v>
      </c>
      <c r="G273" t="s">
        <v>7</v>
      </c>
      <c r="H273" s="2">
        <v>47403.88</v>
      </c>
      <c r="I273" s="2" t="str">
        <f>IF(CleanTable67[[#This Row],[Annual Expenditure in HealthCare]]&gt;25000,"Yes","No")</f>
        <v>Yes</v>
      </c>
      <c r="J273">
        <v>1</v>
      </c>
      <c r="K273" t="str">
        <f>_xlfn.XLOOKUP(CleanTable67[[#This Row],['# of Children]],'Reduce Categories'!$D$23:$D$28,'Reduce Categories'!$E$23:$E$28)</f>
        <v>1 children</v>
      </c>
      <c r="L273" t="s">
        <v>4</v>
      </c>
      <c r="M273" s="1"/>
    </row>
    <row r="274" spans="1:13" x14ac:dyDescent="0.2">
      <c r="A274">
        <v>10276</v>
      </c>
      <c r="B274" t="s">
        <v>0</v>
      </c>
      <c r="C274">
        <v>51</v>
      </c>
      <c r="D274">
        <v>3</v>
      </c>
      <c r="E274" s="3">
        <v>38.932154185423229</v>
      </c>
      <c r="F274" s="66">
        <v>3</v>
      </c>
      <c r="G274" t="s">
        <v>7</v>
      </c>
      <c r="H274" s="2">
        <v>8798.6</v>
      </c>
      <c r="I274" s="2" t="str">
        <f>IF(CleanTable67[[#This Row],[Annual Expenditure in HealthCare]]&gt;25000,"Yes","No")</f>
        <v>No</v>
      </c>
      <c r="J274">
        <v>0</v>
      </c>
      <c r="K274" t="str">
        <f>_xlfn.XLOOKUP(CleanTable67[[#This Row],['# of Children]],'Reduce Categories'!$D$23:$D$28,'Reduce Categories'!$E$23:$E$28)</f>
        <v>No children</v>
      </c>
      <c r="L274" t="s">
        <v>5</v>
      </c>
      <c r="M274" s="1"/>
    </row>
    <row r="275" spans="1:13" x14ac:dyDescent="0.2">
      <c r="A275">
        <v>10277</v>
      </c>
      <c r="B275" t="s">
        <v>2</v>
      </c>
      <c r="C275">
        <v>53</v>
      </c>
      <c r="D275">
        <v>3</v>
      </c>
      <c r="E275" s="3">
        <v>24.69476418681008</v>
      </c>
      <c r="F275" s="66">
        <v>0</v>
      </c>
      <c r="G275" t="s">
        <v>7</v>
      </c>
      <c r="H275" s="2">
        <v>10461.98</v>
      </c>
      <c r="I275" s="2" t="str">
        <f>IF(CleanTable67[[#This Row],[Annual Expenditure in HealthCare]]&gt;25000,"Yes","No")</f>
        <v>No</v>
      </c>
      <c r="J275">
        <v>1</v>
      </c>
      <c r="K275" t="str">
        <f>_xlfn.XLOOKUP(CleanTable67[[#This Row],['# of Children]],'Reduce Categories'!$D$23:$D$28,'Reduce Categories'!$E$23:$E$28)</f>
        <v>1 children</v>
      </c>
      <c r="L275" t="s">
        <v>5</v>
      </c>
      <c r="M275" s="1"/>
    </row>
    <row r="276" spans="1:13" x14ac:dyDescent="0.2">
      <c r="A276">
        <v>10278</v>
      </c>
      <c r="B276" t="s">
        <v>2</v>
      </c>
      <c r="C276">
        <v>61</v>
      </c>
      <c r="D276">
        <v>3</v>
      </c>
      <c r="E276" s="3">
        <v>37.09884997792453</v>
      </c>
      <c r="F276" s="66">
        <v>3</v>
      </c>
      <c r="G276" t="s">
        <v>7</v>
      </c>
      <c r="H276" s="2">
        <v>28868.67</v>
      </c>
      <c r="I276" s="2" t="str">
        <f>IF(CleanTable67[[#This Row],[Annual Expenditure in HealthCare]]&gt;25000,"Yes","No")</f>
        <v>Yes</v>
      </c>
      <c r="J276">
        <v>1</v>
      </c>
      <c r="K276" t="str">
        <f>_xlfn.XLOOKUP(CleanTable67[[#This Row],['# of Children]],'Reduce Categories'!$D$23:$D$28,'Reduce Categories'!$E$23:$E$28)</f>
        <v>1 children</v>
      </c>
      <c r="L276" t="s">
        <v>4</v>
      </c>
      <c r="M276" s="1"/>
    </row>
    <row r="277" spans="1:13" x14ac:dyDescent="0.2">
      <c r="A277">
        <v>10279</v>
      </c>
      <c r="B277" t="s">
        <v>3</v>
      </c>
      <c r="C277">
        <v>37</v>
      </c>
      <c r="D277">
        <v>1</v>
      </c>
      <c r="E277" s="3">
        <v>29.889533678040813</v>
      </c>
      <c r="F277" s="66">
        <v>1</v>
      </c>
      <c r="G277" t="s">
        <v>6</v>
      </c>
      <c r="H277" s="2">
        <v>37270.160000000003</v>
      </c>
      <c r="I277" s="2" t="str">
        <f>IF(CleanTable67[[#This Row],[Annual Expenditure in HealthCare]]&gt;25000,"Yes","No")</f>
        <v>Yes</v>
      </c>
      <c r="J277">
        <v>0</v>
      </c>
      <c r="K277" t="str">
        <f>_xlfn.XLOOKUP(CleanTable67[[#This Row],['# of Children]],'Reduce Categories'!$D$23:$D$28,'Reduce Categories'!$E$23:$E$28)</f>
        <v>No children</v>
      </c>
      <c r="L277" t="s">
        <v>4</v>
      </c>
      <c r="M277" s="1"/>
    </row>
    <row r="278" spans="1:13" x14ac:dyDescent="0.2">
      <c r="A278">
        <v>10280</v>
      </c>
      <c r="B278" t="s">
        <v>2</v>
      </c>
      <c r="C278">
        <v>19</v>
      </c>
      <c r="D278">
        <v>0</v>
      </c>
      <c r="E278" s="3">
        <v>37.061205120469928</v>
      </c>
      <c r="F278" s="66">
        <v>3</v>
      </c>
      <c r="G278" t="s">
        <v>6</v>
      </c>
      <c r="H278" s="2">
        <v>17468.989999999998</v>
      </c>
      <c r="I278" s="2" t="str">
        <f>IF(CleanTable67[[#This Row],[Annual Expenditure in HealthCare]]&gt;25000,"Yes","No")</f>
        <v>No</v>
      </c>
      <c r="J278">
        <v>0</v>
      </c>
      <c r="K278" t="str">
        <f>_xlfn.XLOOKUP(CleanTable67[[#This Row],['# of Children]],'Reduce Categories'!$D$23:$D$28,'Reduce Categories'!$E$23:$E$28)</f>
        <v>No children</v>
      </c>
      <c r="L278" t="s">
        <v>4</v>
      </c>
      <c r="M278" s="1"/>
    </row>
    <row r="279" spans="1:13" x14ac:dyDescent="0.2">
      <c r="A279">
        <v>10281</v>
      </c>
      <c r="B279" t="s">
        <v>3</v>
      </c>
      <c r="C279">
        <v>35</v>
      </c>
      <c r="D279">
        <v>1</v>
      </c>
      <c r="E279" s="3">
        <v>31.809761382485892</v>
      </c>
      <c r="F279" s="66">
        <v>2</v>
      </c>
      <c r="G279" t="s">
        <v>6</v>
      </c>
      <c r="H279" s="2">
        <v>5227.99</v>
      </c>
      <c r="I279" s="2" t="str">
        <f>IF(CleanTable67[[#This Row],[Annual Expenditure in HealthCare]]&gt;25000,"Yes","No")</f>
        <v>No</v>
      </c>
      <c r="J279">
        <v>0</v>
      </c>
      <c r="K279" t="str">
        <f>_xlfn.XLOOKUP(CleanTable67[[#This Row],['# of Children]],'Reduce Categories'!$D$23:$D$28,'Reduce Categories'!$E$23:$E$28)</f>
        <v>No children</v>
      </c>
      <c r="L279" t="s">
        <v>5</v>
      </c>
      <c r="M279" s="1"/>
    </row>
    <row r="280" spans="1:13" x14ac:dyDescent="0.2">
      <c r="A280">
        <v>10282</v>
      </c>
      <c r="B280" t="s">
        <v>2</v>
      </c>
      <c r="C280">
        <v>21</v>
      </c>
      <c r="D280">
        <v>0</v>
      </c>
      <c r="E280" s="3">
        <v>24.984714257841539</v>
      </c>
      <c r="F280" s="66">
        <v>0</v>
      </c>
      <c r="G280" t="s">
        <v>7</v>
      </c>
      <c r="H280" s="2">
        <v>1909.53</v>
      </c>
      <c r="I280" s="2" t="str">
        <f>IF(CleanTable67[[#This Row],[Annual Expenditure in HealthCare]]&gt;25000,"Yes","No")</f>
        <v>No</v>
      </c>
      <c r="J280">
        <v>0</v>
      </c>
      <c r="K280" t="str">
        <f>_xlfn.XLOOKUP(CleanTable67[[#This Row],['# of Children]],'Reduce Categories'!$D$23:$D$28,'Reduce Categories'!$E$23:$E$28)</f>
        <v>No children</v>
      </c>
      <c r="L280" t="s">
        <v>5</v>
      </c>
      <c r="M280" s="1"/>
    </row>
    <row r="281" spans="1:13" x14ac:dyDescent="0.2">
      <c r="A281">
        <v>10283</v>
      </c>
      <c r="B281" t="s">
        <v>2</v>
      </c>
      <c r="C281">
        <v>26</v>
      </c>
      <c r="D281">
        <v>0</v>
      </c>
      <c r="E281" s="3">
        <v>26.497663916456627</v>
      </c>
      <c r="F281" s="66">
        <v>1</v>
      </c>
      <c r="G281" t="s">
        <v>6</v>
      </c>
      <c r="H281" s="2">
        <v>3176.82</v>
      </c>
      <c r="I281" s="2" t="str">
        <f>IF(CleanTable67[[#This Row],[Annual Expenditure in HealthCare]]&gt;25000,"Yes","No")</f>
        <v>No</v>
      </c>
      <c r="J281">
        <v>0</v>
      </c>
      <c r="K281" t="str">
        <f>_xlfn.XLOOKUP(CleanTable67[[#This Row],['# of Children]],'Reduce Categories'!$D$23:$D$28,'Reduce Categories'!$E$23:$E$28)</f>
        <v>No children</v>
      </c>
      <c r="L281" t="s">
        <v>5</v>
      </c>
      <c r="M281" s="1"/>
    </row>
    <row r="282" spans="1:13" x14ac:dyDescent="0.2">
      <c r="A282">
        <v>10284</v>
      </c>
      <c r="B282" t="s">
        <v>2</v>
      </c>
      <c r="C282">
        <v>23</v>
      </c>
      <c r="D282">
        <v>0</v>
      </c>
      <c r="E282" s="3">
        <v>37.245768870136722</v>
      </c>
      <c r="F282" s="66">
        <v>3</v>
      </c>
      <c r="G282" t="s">
        <v>6</v>
      </c>
      <c r="H282" s="2">
        <v>2690.1200000000003</v>
      </c>
      <c r="I282" s="2" t="str">
        <f>IF(CleanTable67[[#This Row],[Annual Expenditure in HealthCare]]&gt;25000,"Yes","No")</f>
        <v>No</v>
      </c>
      <c r="J282">
        <v>0</v>
      </c>
      <c r="K282" t="str">
        <f>_xlfn.XLOOKUP(CleanTable67[[#This Row],['# of Children]],'Reduce Categories'!$D$23:$D$28,'Reduce Categories'!$E$23:$E$28)</f>
        <v>No children</v>
      </c>
      <c r="L282" t="s">
        <v>5</v>
      </c>
      <c r="M282" s="1"/>
    </row>
    <row r="283" spans="1:13" x14ac:dyDescent="0.2">
      <c r="A283">
        <v>10285</v>
      </c>
      <c r="B283" t="s">
        <v>2</v>
      </c>
      <c r="C283">
        <v>39</v>
      </c>
      <c r="D283">
        <v>2</v>
      </c>
      <c r="E283" s="3">
        <v>31.904217365185009</v>
      </c>
      <c r="F283" s="66">
        <v>2</v>
      </c>
      <c r="G283" t="s">
        <v>7</v>
      </c>
      <c r="H283" s="2">
        <v>6123.5700000000006</v>
      </c>
      <c r="I283" s="2" t="str">
        <f>IF(CleanTable67[[#This Row],[Annual Expenditure in HealthCare]]&gt;25000,"Yes","No")</f>
        <v>No</v>
      </c>
      <c r="J283">
        <v>1</v>
      </c>
      <c r="K283" t="str">
        <f>_xlfn.XLOOKUP(CleanTable67[[#This Row],['# of Children]],'Reduce Categories'!$D$23:$D$28,'Reduce Categories'!$E$23:$E$28)</f>
        <v>1 children</v>
      </c>
      <c r="L283" t="s">
        <v>5</v>
      </c>
      <c r="M283" s="1"/>
    </row>
    <row r="284" spans="1:13" x14ac:dyDescent="0.2">
      <c r="A284">
        <v>10286</v>
      </c>
      <c r="B284" t="s">
        <v>0</v>
      </c>
      <c r="C284">
        <v>64</v>
      </c>
      <c r="D284">
        <v>3</v>
      </c>
      <c r="E284" s="3">
        <v>28.665876600464774</v>
      </c>
      <c r="F284" s="66">
        <v>1</v>
      </c>
      <c r="G284" t="s">
        <v>7</v>
      </c>
      <c r="H284" s="2">
        <v>14988.44</v>
      </c>
      <c r="I284" s="2" t="str">
        <f>IF(CleanTable67[[#This Row],[Annual Expenditure in HealthCare]]&gt;25000,"Yes","No")</f>
        <v>No</v>
      </c>
      <c r="J284">
        <v>2</v>
      </c>
      <c r="K284" t="str">
        <f>_xlfn.XLOOKUP(CleanTable67[[#This Row],['# of Children]],'Reduce Categories'!$D$23:$D$28,'Reduce Categories'!$E$23:$E$28)</f>
        <v>2 children</v>
      </c>
      <c r="L284" t="s">
        <v>5</v>
      </c>
      <c r="M284" s="1"/>
    </row>
    <row r="285" spans="1:13" x14ac:dyDescent="0.2">
      <c r="A285">
        <v>10287</v>
      </c>
      <c r="B285" t="s">
        <v>2</v>
      </c>
      <c r="C285">
        <v>28</v>
      </c>
      <c r="D285">
        <v>1</v>
      </c>
      <c r="E285" s="3">
        <v>27.810428014400074</v>
      </c>
      <c r="F285" s="66">
        <v>1</v>
      </c>
      <c r="G285" t="s">
        <v>6</v>
      </c>
      <c r="H285" s="2">
        <v>4719.74</v>
      </c>
      <c r="I285" s="2" t="str">
        <f>IF(CleanTable67[[#This Row],[Annual Expenditure in HealthCare]]&gt;25000,"Yes","No")</f>
        <v>No</v>
      </c>
      <c r="J285">
        <v>2</v>
      </c>
      <c r="K285" t="str">
        <f>_xlfn.XLOOKUP(CleanTable67[[#This Row],['# of Children]],'Reduce Categories'!$D$23:$D$28,'Reduce Categories'!$E$23:$E$28)</f>
        <v>2 children</v>
      </c>
      <c r="L285" t="s">
        <v>5</v>
      </c>
      <c r="M285" s="1"/>
    </row>
    <row r="286" spans="1:13" x14ac:dyDescent="0.2">
      <c r="A286">
        <v>10288</v>
      </c>
      <c r="B286" t="s">
        <v>2</v>
      </c>
      <c r="C286">
        <v>19</v>
      </c>
      <c r="D286">
        <v>0</v>
      </c>
      <c r="E286" s="3">
        <v>26.190898278787881</v>
      </c>
      <c r="F286" s="66">
        <v>0</v>
      </c>
      <c r="G286" t="s">
        <v>6</v>
      </c>
      <c r="H286" s="2">
        <v>2130.6800000000003</v>
      </c>
      <c r="I286" s="2" t="str">
        <f>IF(CleanTable67[[#This Row],[Annual Expenditure in HealthCare]]&gt;25000,"Yes","No")</f>
        <v>No</v>
      </c>
      <c r="J286">
        <v>0</v>
      </c>
      <c r="K286" t="str">
        <f>_xlfn.XLOOKUP(CleanTable67[[#This Row],['# of Children]],'Reduce Categories'!$D$23:$D$28,'Reduce Categories'!$E$23:$E$28)</f>
        <v>No children</v>
      </c>
      <c r="L286" t="s">
        <v>5</v>
      </c>
      <c r="M286" s="1"/>
    </row>
    <row r="287" spans="1:13" x14ac:dyDescent="0.2">
      <c r="A287">
        <v>10289</v>
      </c>
      <c r="B287" t="s">
        <v>1</v>
      </c>
      <c r="C287">
        <v>53</v>
      </c>
      <c r="D287">
        <v>3</v>
      </c>
      <c r="E287" s="3">
        <v>28.480943636256303</v>
      </c>
      <c r="F287" s="66">
        <v>1</v>
      </c>
      <c r="G287" t="s">
        <v>6</v>
      </c>
      <c r="H287" s="2">
        <v>23244.799999999999</v>
      </c>
      <c r="I287" s="2" t="str">
        <f>IF(CleanTable67[[#This Row],[Annual Expenditure in HealthCare]]&gt;25000,"Yes","No")</f>
        <v>No</v>
      </c>
      <c r="J287">
        <v>1</v>
      </c>
      <c r="K287" t="str">
        <f>_xlfn.XLOOKUP(CleanTable67[[#This Row],['# of Children]],'Reduce Categories'!$D$23:$D$28,'Reduce Categories'!$E$23:$E$28)</f>
        <v>1 children</v>
      </c>
      <c r="L287" t="s">
        <v>4</v>
      </c>
      <c r="M287" s="1"/>
    </row>
    <row r="288" spans="1:13" x14ac:dyDescent="0.2">
      <c r="A288">
        <v>10290</v>
      </c>
      <c r="B288" t="s">
        <v>0</v>
      </c>
      <c r="C288">
        <v>30</v>
      </c>
      <c r="D288">
        <v>1</v>
      </c>
      <c r="E288" s="3">
        <v>36.373457775829102</v>
      </c>
      <c r="F288" s="66">
        <v>3</v>
      </c>
      <c r="G288" t="s">
        <v>7</v>
      </c>
      <c r="H288" s="2">
        <v>39241.450000000004</v>
      </c>
      <c r="I288" s="2" t="str">
        <f>IF(CleanTable67[[#This Row],[Annual Expenditure in HealthCare]]&gt;25000,"Yes","No")</f>
        <v>Yes</v>
      </c>
      <c r="J288">
        <v>2</v>
      </c>
      <c r="K288" t="str">
        <f>_xlfn.XLOOKUP(CleanTable67[[#This Row],['# of Children]],'Reduce Categories'!$D$23:$D$28,'Reduce Categories'!$E$23:$E$28)</f>
        <v>2 children</v>
      </c>
      <c r="L288" t="s">
        <v>4</v>
      </c>
      <c r="M288" s="1"/>
    </row>
    <row r="289" spans="1:13" x14ac:dyDescent="0.2">
      <c r="A289">
        <v>10291</v>
      </c>
      <c r="B289" t="s">
        <v>3</v>
      </c>
      <c r="C289">
        <v>31</v>
      </c>
      <c r="D289">
        <v>1</v>
      </c>
      <c r="E289" s="3">
        <v>32.296164918787795</v>
      </c>
      <c r="F289" s="66">
        <v>2</v>
      </c>
      <c r="G289" t="s">
        <v>6</v>
      </c>
      <c r="H289" s="2">
        <v>58571.08</v>
      </c>
      <c r="I289" s="2" t="str">
        <f>IF(CleanTable67[[#This Row],[Annual Expenditure in HealthCare]]&gt;25000,"Yes","No")</f>
        <v>Yes</v>
      </c>
      <c r="J289">
        <v>1</v>
      </c>
      <c r="K289" t="str">
        <f>_xlfn.XLOOKUP(CleanTable67[[#This Row],['# of Children]],'Reduce Categories'!$D$23:$D$28,'Reduce Categories'!$E$23:$E$28)</f>
        <v>1 children</v>
      </c>
      <c r="L289" t="s">
        <v>4</v>
      </c>
      <c r="M289" s="1"/>
    </row>
    <row r="290" spans="1:13" x14ac:dyDescent="0.2">
      <c r="A290">
        <v>10292</v>
      </c>
      <c r="B290" t="s">
        <v>2</v>
      </c>
      <c r="C290">
        <v>59</v>
      </c>
      <c r="D290">
        <v>3</v>
      </c>
      <c r="E290" s="3">
        <v>39.139126576397182</v>
      </c>
      <c r="F290" s="66">
        <v>3</v>
      </c>
      <c r="G290" t="s">
        <v>7</v>
      </c>
      <c r="H290" s="2">
        <v>12129.62</v>
      </c>
      <c r="I290" s="2" t="str">
        <f>IF(CleanTable67[[#This Row],[Annual Expenditure in HealthCare]]&gt;25000,"Yes","No")</f>
        <v>No</v>
      </c>
      <c r="J290">
        <v>0</v>
      </c>
      <c r="K290" t="str">
        <f>_xlfn.XLOOKUP(CleanTable67[[#This Row],['# of Children]],'Reduce Categories'!$D$23:$D$28,'Reduce Categories'!$E$23:$E$28)</f>
        <v>No children</v>
      </c>
      <c r="L290" t="s">
        <v>5</v>
      </c>
      <c r="M290" s="1"/>
    </row>
    <row r="291" spans="1:13" x14ac:dyDescent="0.2">
      <c r="A291">
        <v>10293</v>
      </c>
      <c r="B291" t="s">
        <v>3</v>
      </c>
      <c r="C291">
        <v>49</v>
      </c>
      <c r="D291">
        <v>2</v>
      </c>
      <c r="E291" s="3">
        <v>21.4764150430352</v>
      </c>
      <c r="F291" s="66">
        <v>0</v>
      </c>
      <c r="G291" t="s">
        <v>7</v>
      </c>
      <c r="H291" s="2">
        <v>9288.0300000000007</v>
      </c>
      <c r="I291" s="2" t="str">
        <f>IF(CleanTable67[[#This Row],[Annual Expenditure in HealthCare]]&gt;25000,"Yes","No")</f>
        <v>No</v>
      </c>
      <c r="J291">
        <v>1</v>
      </c>
      <c r="K291" t="str">
        <f>_xlfn.XLOOKUP(CleanTable67[[#This Row],['# of Children]],'Reduce Categories'!$D$23:$D$28,'Reduce Categories'!$E$23:$E$28)</f>
        <v>1 children</v>
      </c>
      <c r="L291" t="s">
        <v>5</v>
      </c>
      <c r="M291" s="1"/>
    </row>
    <row r="292" spans="1:13" x14ac:dyDescent="0.2">
      <c r="A292">
        <v>10294</v>
      </c>
      <c r="B292" t="s">
        <v>2</v>
      </c>
      <c r="C292">
        <v>57</v>
      </c>
      <c r="D292">
        <v>3</v>
      </c>
      <c r="E292" s="3">
        <v>39.783231919400585</v>
      </c>
      <c r="F292" s="66">
        <v>3</v>
      </c>
      <c r="G292" t="s">
        <v>6</v>
      </c>
      <c r="H292" s="2">
        <v>43578.94</v>
      </c>
      <c r="I292" s="2" t="str">
        <f>IF(CleanTable67[[#This Row],[Annual Expenditure in HealthCare]]&gt;25000,"Yes","No")</f>
        <v>Yes</v>
      </c>
      <c r="J292">
        <v>0</v>
      </c>
      <c r="K292" t="str">
        <f>_xlfn.XLOOKUP(CleanTable67[[#This Row],['# of Children]],'Reduce Categories'!$D$23:$D$28,'Reduce Categories'!$E$23:$E$28)</f>
        <v>No children</v>
      </c>
      <c r="L292" t="s">
        <v>4</v>
      </c>
      <c r="M292" s="1"/>
    </row>
    <row r="293" spans="1:13" x14ac:dyDescent="0.2">
      <c r="A293">
        <v>10295</v>
      </c>
      <c r="B293" t="s">
        <v>1</v>
      </c>
      <c r="C293">
        <v>24</v>
      </c>
      <c r="D293">
        <v>0</v>
      </c>
      <c r="E293" s="3">
        <v>22.425905800113625</v>
      </c>
      <c r="F293" s="66">
        <v>0</v>
      </c>
      <c r="G293" t="s">
        <v>6</v>
      </c>
      <c r="H293" s="2">
        <v>2473.34</v>
      </c>
      <c r="I293" s="2" t="str">
        <f>IF(CleanTable67[[#This Row],[Annual Expenditure in HealthCare]]&gt;25000,"Yes","No")</f>
        <v>No</v>
      </c>
      <c r="J293">
        <v>0</v>
      </c>
      <c r="K293" t="str">
        <f>_xlfn.XLOOKUP(CleanTable67[[#This Row],['# of Children]],'Reduce Categories'!$D$23:$D$28,'Reduce Categories'!$E$23:$E$28)</f>
        <v>No children</v>
      </c>
      <c r="L293" t="s">
        <v>5</v>
      </c>
      <c r="M293" s="1"/>
    </row>
    <row r="294" spans="1:13" x14ac:dyDescent="0.2">
      <c r="A294">
        <v>10296</v>
      </c>
      <c r="B294" t="s">
        <v>0</v>
      </c>
      <c r="C294">
        <v>19</v>
      </c>
      <c r="D294">
        <v>0</v>
      </c>
      <c r="E294" s="3">
        <v>42.884748709507242</v>
      </c>
      <c r="F294" s="66">
        <v>3</v>
      </c>
      <c r="G294" t="s">
        <v>6</v>
      </c>
      <c r="H294" s="2">
        <v>16884.929999999997</v>
      </c>
      <c r="I294" s="2" t="str">
        <f>IF(CleanTable67[[#This Row],[Annual Expenditure in HealthCare]]&gt;25000,"Yes","No")</f>
        <v>No</v>
      </c>
      <c r="J294">
        <v>0</v>
      </c>
      <c r="K294" t="str">
        <f>_xlfn.XLOOKUP(CleanTable67[[#This Row],['# of Children]],'Reduce Categories'!$D$23:$D$28,'Reduce Categories'!$E$23:$E$28)</f>
        <v>No children</v>
      </c>
      <c r="L294" t="s">
        <v>4</v>
      </c>
      <c r="M294" s="1"/>
    </row>
    <row r="295" spans="1:13" x14ac:dyDescent="0.2">
      <c r="A295">
        <v>10297</v>
      </c>
      <c r="B295" t="s">
        <v>2</v>
      </c>
      <c r="C295">
        <v>47</v>
      </c>
      <c r="D295">
        <v>2</v>
      </c>
      <c r="E295" s="3">
        <v>29.680058597051545</v>
      </c>
      <c r="F295" s="66">
        <v>1</v>
      </c>
      <c r="G295" t="s">
        <v>6</v>
      </c>
      <c r="H295" s="2">
        <v>10115.01</v>
      </c>
      <c r="I295" s="2" t="str">
        <f>IF(CleanTable67[[#This Row],[Annual Expenditure in HealthCare]]&gt;25000,"Yes","No")</f>
        <v>No</v>
      </c>
      <c r="J295">
        <v>3</v>
      </c>
      <c r="K295" t="str">
        <f>_xlfn.XLOOKUP(CleanTable67[[#This Row],['# of Children]],'Reduce Categories'!$D$23:$D$28,'Reduce Categories'!$E$23:$E$28)</f>
        <v>3 or more children</v>
      </c>
      <c r="L295" t="s">
        <v>5</v>
      </c>
      <c r="M295" s="1"/>
    </row>
    <row r="296" spans="1:13" x14ac:dyDescent="0.2">
      <c r="A296">
        <v>10298</v>
      </c>
      <c r="B296" t="s">
        <v>3</v>
      </c>
      <c r="C296">
        <v>45</v>
      </c>
      <c r="D296">
        <v>2</v>
      </c>
      <c r="E296" s="3">
        <v>28.296423310720972</v>
      </c>
      <c r="F296" s="66">
        <v>1</v>
      </c>
      <c r="G296" t="s">
        <v>7</v>
      </c>
      <c r="H296" s="2">
        <v>8604.49</v>
      </c>
      <c r="I296" s="2" t="str">
        <f>IF(CleanTable67[[#This Row],[Annual Expenditure in HealthCare]]&gt;25000,"Yes","No")</f>
        <v>No</v>
      </c>
      <c r="J296">
        <v>2</v>
      </c>
      <c r="K296" t="str">
        <f>_xlfn.XLOOKUP(CleanTable67[[#This Row],['# of Children]],'Reduce Categories'!$D$23:$D$28,'Reduce Categories'!$E$23:$E$28)</f>
        <v>2 children</v>
      </c>
      <c r="L296" t="s">
        <v>5</v>
      </c>
      <c r="M296" s="1"/>
    </row>
    <row r="297" spans="1:13" x14ac:dyDescent="0.2">
      <c r="A297">
        <v>10299</v>
      </c>
      <c r="B297" t="s">
        <v>3</v>
      </c>
      <c r="C297">
        <v>42</v>
      </c>
      <c r="D297">
        <v>2</v>
      </c>
      <c r="E297" s="3">
        <v>28.101910601153136</v>
      </c>
      <c r="F297" s="66">
        <v>1</v>
      </c>
      <c r="G297" t="s">
        <v>6</v>
      </c>
      <c r="H297" s="2">
        <v>7050.0300000000007</v>
      </c>
      <c r="I297" s="2" t="str">
        <f>IF(CleanTable67[[#This Row],[Annual Expenditure in HealthCare]]&gt;25000,"Yes","No")</f>
        <v>No</v>
      </c>
      <c r="J297">
        <v>0</v>
      </c>
      <c r="K297" t="str">
        <f>_xlfn.XLOOKUP(CleanTable67[[#This Row],['# of Children]],'Reduce Categories'!$D$23:$D$28,'Reduce Categories'!$E$23:$E$28)</f>
        <v>No children</v>
      </c>
      <c r="L297" t="s">
        <v>5</v>
      </c>
      <c r="M297" s="1"/>
    </row>
    <row r="298" spans="1:13" x14ac:dyDescent="0.2">
      <c r="A298">
        <v>10300</v>
      </c>
      <c r="B298" t="s">
        <v>0</v>
      </c>
      <c r="C298">
        <v>44</v>
      </c>
      <c r="D298">
        <v>2</v>
      </c>
      <c r="E298" s="3">
        <v>28.305999693716071</v>
      </c>
      <c r="F298" s="66">
        <v>1</v>
      </c>
      <c r="G298" t="s">
        <v>6</v>
      </c>
      <c r="H298" s="2">
        <v>7623.52</v>
      </c>
      <c r="I298" s="2" t="str">
        <f>IF(CleanTable67[[#This Row],[Annual Expenditure in HealthCare]]&gt;25000,"Yes","No")</f>
        <v>No</v>
      </c>
      <c r="J298">
        <v>1</v>
      </c>
      <c r="K298" t="str">
        <f>_xlfn.XLOOKUP(CleanTable67[[#This Row],['# of Children]],'Reduce Categories'!$D$23:$D$28,'Reduce Categories'!$E$23:$E$28)</f>
        <v>1 children</v>
      </c>
      <c r="L298" t="s">
        <v>5</v>
      </c>
      <c r="M298" s="1"/>
    </row>
    <row r="299" spans="1:13" x14ac:dyDescent="0.2">
      <c r="A299">
        <v>10301</v>
      </c>
      <c r="B299" t="s">
        <v>1</v>
      </c>
      <c r="C299">
        <v>38</v>
      </c>
      <c r="D299">
        <v>1</v>
      </c>
      <c r="E299" s="3">
        <v>26.885034390351521</v>
      </c>
      <c r="F299" s="66">
        <v>1</v>
      </c>
      <c r="G299" t="s">
        <v>7</v>
      </c>
      <c r="H299" s="2">
        <v>5484.47</v>
      </c>
      <c r="I299" s="2" t="str">
        <f>IF(CleanTable67[[#This Row],[Annual Expenditure in HealthCare]]&gt;25000,"Yes","No")</f>
        <v>No</v>
      </c>
      <c r="J299">
        <v>1</v>
      </c>
      <c r="K299" t="str">
        <f>_xlfn.XLOOKUP(CleanTable67[[#This Row],['# of Children]],'Reduce Categories'!$D$23:$D$28,'Reduce Categories'!$E$23:$E$28)</f>
        <v>1 children</v>
      </c>
      <c r="L299" t="s">
        <v>5</v>
      </c>
      <c r="M299" s="1"/>
    </row>
    <row r="300" spans="1:13" x14ac:dyDescent="0.2">
      <c r="A300">
        <v>10302</v>
      </c>
      <c r="B300" t="s">
        <v>3</v>
      </c>
      <c r="C300">
        <v>52</v>
      </c>
      <c r="D300">
        <v>3</v>
      </c>
      <c r="E300" s="3">
        <v>26.576399290748903</v>
      </c>
      <c r="F300" s="66">
        <v>1</v>
      </c>
      <c r="G300" t="s">
        <v>6</v>
      </c>
      <c r="H300" s="2">
        <v>10197.780000000001</v>
      </c>
      <c r="I300" s="2" t="str">
        <f>IF(CleanTable67[[#This Row],[Annual Expenditure in HealthCare]]&gt;25000,"Yes","No")</f>
        <v>No</v>
      </c>
      <c r="J300">
        <v>0</v>
      </c>
      <c r="K300" t="str">
        <f>_xlfn.XLOOKUP(CleanTable67[[#This Row],['# of Children]],'Reduce Categories'!$D$23:$D$28,'Reduce Categories'!$E$23:$E$28)</f>
        <v>No children</v>
      </c>
      <c r="L300" t="s">
        <v>5</v>
      </c>
      <c r="M300" s="1"/>
    </row>
    <row r="301" spans="1:13" x14ac:dyDescent="0.2">
      <c r="A301">
        <v>10303</v>
      </c>
      <c r="B301" t="s">
        <v>1</v>
      </c>
      <c r="C301">
        <v>60</v>
      </c>
      <c r="D301">
        <v>3</v>
      </c>
      <c r="E301" s="3">
        <v>31.392539190929771</v>
      </c>
      <c r="F301" s="66">
        <v>2</v>
      </c>
      <c r="G301" t="s">
        <v>7</v>
      </c>
      <c r="H301" s="2">
        <v>13919.83</v>
      </c>
      <c r="I301" s="2" t="str">
        <f>IF(CleanTable67[[#This Row],[Annual Expenditure in HealthCare]]&gt;25000,"Yes","No")</f>
        <v>No</v>
      </c>
      <c r="J301">
        <v>3</v>
      </c>
      <c r="K301" t="str">
        <f>_xlfn.XLOOKUP(CleanTable67[[#This Row],['# of Children]],'Reduce Categories'!$D$23:$D$28,'Reduce Categories'!$E$23:$E$28)</f>
        <v>3 or more children</v>
      </c>
      <c r="L301" t="s">
        <v>5</v>
      </c>
      <c r="M301" s="1"/>
    </row>
    <row r="302" spans="1:13" x14ac:dyDescent="0.2">
      <c r="A302">
        <v>10304</v>
      </c>
      <c r="B302" t="s">
        <v>1</v>
      </c>
      <c r="C302">
        <v>34</v>
      </c>
      <c r="D302">
        <v>1</v>
      </c>
      <c r="E302" s="3">
        <v>31.722850698000414</v>
      </c>
      <c r="F302" s="66">
        <v>2</v>
      </c>
      <c r="G302" t="s">
        <v>7</v>
      </c>
      <c r="H302" s="2">
        <v>18972.5</v>
      </c>
      <c r="I302" s="2" t="str">
        <f>IF(CleanTable67[[#This Row],[Annual Expenditure in HealthCare]]&gt;25000,"Yes","No")</f>
        <v>No</v>
      </c>
      <c r="J302">
        <v>2</v>
      </c>
      <c r="K302" t="str">
        <f>_xlfn.XLOOKUP(CleanTable67[[#This Row],['# of Children]],'Reduce Categories'!$D$23:$D$28,'Reduce Categories'!$E$23:$E$28)</f>
        <v>2 children</v>
      </c>
      <c r="L302" t="s">
        <v>4</v>
      </c>
      <c r="M302" s="1"/>
    </row>
    <row r="303" spans="1:13" x14ac:dyDescent="0.2">
      <c r="A303">
        <v>10305</v>
      </c>
      <c r="B303" t="s">
        <v>1</v>
      </c>
      <c r="C303">
        <v>50</v>
      </c>
      <c r="D303">
        <v>2</v>
      </c>
      <c r="E303" s="3">
        <v>26.587836839428313</v>
      </c>
      <c r="F303" s="66">
        <v>1</v>
      </c>
      <c r="G303" t="s">
        <v>6</v>
      </c>
      <c r="H303" s="2">
        <v>10702.65</v>
      </c>
      <c r="I303" s="2" t="str">
        <f>IF(CleanTable67[[#This Row],[Annual Expenditure in HealthCare]]&gt;25000,"Yes","No")</f>
        <v>No</v>
      </c>
      <c r="J303">
        <v>3</v>
      </c>
      <c r="K303" t="str">
        <f>_xlfn.XLOOKUP(CleanTable67[[#This Row],['# of Children]],'Reduce Categories'!$D$23:$D$28,'Reduce Categories'!$E$23:$E$28)</f>
        <v>3 or more children</v>
      </c>
      <c r="L303" t="s">
        <v>5</v>
      </c>
      <c r="M303" s="1"/>
    </row>
    <row r="304" spans="1:13" x14ac:dyDescent="0.2">
      <c r="A304">
        <v>10306</v>
      </c>
      <c r="B304" t="s">
        <v>1</v>
      </c>
      <c r="C304">
        <v>26</v>
      </c>
      <c r="D304">
        <v>0</v>
      </c>
      <c r="E304" s="3">
        <v>17.848642512096234</v>
      </c>
      <c r="F304" s="66">
        <v>0</v>
      </c>
      <c r="G304" t="s">
        <v>7</v>
      </c>
      <c r="H304" s="2">
        <v>2927.07</v>
      </c>
      <c r="I304" s="2" t="str">
        <f>IF(CleanTable67[[#This Row],[Annual Expenditure in HealthCare]]&gt;25000,"Yes","No")</f>
        <v>No</v>
      </c>
      <c r="J304">
        <v>1</v>
      </c>
      <c r="K304" t="str">
        <f>_xlfn.XLOOKUP(CleanTable67[[#This Row],['# of Children]],'Reduce Categories'!$D$23:$D$28,'Reduce Categories'!$E$23:$E$28)</f>
        <v>1 children</v>
      </c>
      <c r="L304" t="s">
        <v>5</v>
      </c>
      <c r="M304" s="1"/>
    </row>
    <row r="305" spans="1:13" x14ac:dyDescent="0.2">
      <c r="A305">
        <v>10307</v>
      </c>
      <c r="B305" t="s">
        <v>1</v>
      </c>
      <c r="C305">
        <v>35</v>
      </c>
      <c r="D305">
        <v>1</v>
      </c>
      <c r="E305" s="3">
        <v>23.55792646971484</v>
      </c>
      <c r="F305" s="66">
        <v>0</v>
      </c>
      <c r="G305" t="s">
        <v>7</v>
      </c>
      <c r="H305" s="2">
        <v>5934.38</v>
      </c>
      <c r="I305" s="2" t="str">
        <f>IF(CleanTable67[[#This Row],[Annual Expenditure in HealthCare]]&gt;25000,"Yes","No")</f>
        <v>No</v>
      </c>
      <c r="J305">
        <v>3</v>
      </c>
      <c r="K305" t="str">
        <f>_xlfn.XLOOKUP(CleanTable67[[#This Row],['# of Children]],'Reduce Categories'!$D$23:$D$28,'Reduce Categories'!$E$23:$E$28)</f>
        <v>3 or more children</v>
      </c>
      <c r="L305" t="s">
        <v>5</v>
      </c>
      <c r="M305" s="1"/>
    </row>
    <row r="306" spans="1:13" x14ac:dyDescent="0.2">
      <c r="A306">
        <v>10308</v>
      </c>
      <c r="B306" t="s">
        <v>2</v>
      </c>
      <c r="C306">
        <v>38</v>
      </c>
      <c r="D306">
        <v>1</v>
      </c>
      <c r="E306" s="3">
        <v>41.212755511163188</v>
      </c>
      <c r="F306" s="66">
        <v>3</v>
      </c>
      <c r="G306" t="s">
        <v>6</v>
      </c>
      <c r="H306" s="2">
        <v>6933.25</v>
      </c>
      <c r="I306" s="2" t="str">
        <f>IF(CleanTable67[[#This Row],[Annual Expenditure in HealthCare]]&gt;25000,"Yes","No")</f>
        <v>No</v>
      </c>
      <c r="J306">
        <v>2</v>
      </c>
      <c r="K306" t="str">
        <f>_xlfn.XLOOKUP(CleanTable67[[#This Row],['# of Children]],'Reduce Categories'!$D$23:$D$28,'Reduce Categories'!$E$23:$E$28)</f>
        <v>2 children</v>
      </c>
      <c r="L306" t="s">
        <v>5</v>
      </c>
      <c r="M306" s="1"/>
    </row>
    <row r="307" spans="1:13" x14ac:dyDescent="0.2">
      <c r="A307">
        <v>10309</v>
      </c>
      <c r="B307" t="s">
        <v>0</v>
      </c>
      <c r="C307">
        <v>63</v>
      </c>
      <c r="D307">
        <v>3</v>
      </c>
      <c r="E307" s="3">
        <v>50.350794881544168</v>
      </c>
      <c r="F307" s="66">
        <v>3</v>
      </c>
      <c r="G307" t="s">
        <v>7</v>
      </c>
      <c r="H307" s="2">
        <v>15170.07</v>
      </c>
      <c r="I307" s="2" t="str">
        <f>IF(CleanTable67[[#This Row],[Annual Expenditure in HealthCare]]&gt;25000,"Yes","No")</f>
        <v>No</v>
      </c>
      <c r="J307">
        <v>3</v>
      </c>
      <c r="K307" t="str">
        <f>_xlfn.XLOOKUP(CleanTable67[[#This Row],['# of Children]],'Reduce Categories'!$D$23:$D$28,'Reduce Categories'!$E$23:$E$28)</f>
        <v>3 or more children</v>
      </c>
      <c r="L307" t="s">
        <v>5</v>
      </c>
      <c r="M307" s="1"/>
    </row>
    <row r="308" spans="1:13" x14ac:dyDescent="0.2">
      <c r="A308">
        <v>10310</v>
      </c>
      <c r="B308" t="s">
        <v>2</v>
      </c>
      <c r="C308">
        <v>53</v>
      </c>
      <c r="D308">
        <v>3</v>
      </c>
      <c r="E308" s="3">
        <v>39.494600458712121</v>
      </c>
      <c r="F308" s="66">
        <v>3</v>
      </c>
      <c r="G308" t="s">
        <v>7</v>
      </c>
      <c r="H308" s="2">
        <v>9869.82</v>
      </c>
      <c r="I308" s="2" t="str">
        <f>IF(CleanTable67[[#This Row],[Annual Expenditure in HealthCare]]&gt;25000,"Yes","No")</f>
        <v>No</v>
      </c>
      <c r="J308">
        <v>0</v>
      </c>
      <c r="K308" t="str">
        <f>_xlfn.XLOOKUP(CleanTable67[[#This Row],['# of Children]],'Reduce Categories'!$D$23:$D$28,'Reduce Categories'!$E$23:$E$28)</f>
        <v>No children</v>
      </c>
      <c r="L308" t="s">
        <v>5</v>
      </c>
      <c r="M308" s="1"/>
    </row>
    <row r="309" spans="1:13" x14ac:dyDescent="0.2">
      <c r="A309">
        <v>10311</v>
      </c>
      <c r="B309" t="s">
        <v>0</v>
      </c>
      <c r="C309">
        <v>28</v>
      </c>
      <c r="D309">
        <v>1</v>
      </c>
      <c r="E309" s="3">
        <v>29.616148011184148</v>
      </c>
      <c r="F309" s="66">
        <v>1</v>
      </c>
      <c r="G309" t="s">
        <v>6</v>
      </c>
      <c r="H309" s="2">
        <v>3161.46</v>
      </c>
      <c r="I309" s="2" t="str">
        <f>IF(CleanTable67[[#This Row],[Annual Expenditure in HealthCare]]&gt;25000,"Yes","No")</f>
        <v>No</v>
      </c>
      <c r="J309">
        <v>0</v>
      </c>
      <c r="K309" t="str">
        <f>_xlfn.XLOOKUP(CleanTable67[[#This Row],['# of Children]],'Reduce Categories'!$D$23:$D$28,'Reduce Categories'!$E$23:$E$28)</f>
        <v>No children</v>
      </c>
      <c r="L309" t="s">
        <v>5</v>
      </c>
      <c r="M309" s="1"/>
    </row>
    <row r="310" spans="1:13" x14ac:dyDescent="0.2">
      <c r="A310">
        <v>10312</v>
      </c>
      <c r="B310" t="s">
        <v>3</v>
      </c>
      <c r="C310">
        <v>21</v>
      </c>
      <c r="D310">
        <v>0</v>
      </c>
      <c r="E310" s="3">
        <v>17.293304228439581</v>
      </c>
      <c r="F310" s="66">
        <v>0</v>
      </c>
      <c r="G310" t="s">
        <v>6</v>
      </c>
      <c r="H310" s="2">
        <v>3167.46</v>
      </c>
      <c r="I310" s="2" t="str">
        <f>IF(CleanTable67[[#This Row],[Annual Expenditure in HealthCare]]&gt;25000,"Yes","No")</f>
        <v>No</v>
      </c>
      <c r="J310">
        <v>1</v>
      </c>
      <c r="K310" t="str">
        <f>_xlfn.XLOOKUP(CleanTable67[[#This Row],['# of Children]],'Reduce Categories'!$D$23:$D$28,'Reduce Categories'!$E$23:$E$28)</f>
        <v>1 children</v>
      </c>
      <c r="L310" t="s">
        <v>5</v>
      </c>
      <c r="M310" s="1"/>
    </row>
    <row r="311" spans="1:13" x14ac:dyDescent="0.2">
      <c r="A311">
        <v>10313</v>
      </c>
      <c r="B311" t="s">
        <v>1</v>
      </c>
      <c r="C311">
        <v>25</v>
      </c>
      <c r="D311">
        <v>0</v>
      </c>
      <c r="E311" s="3">
        <v>35.748710741456819</v>
      </c>
      <c r="F311" s="66">
        <v>3</v>
      </c>
      <c r="G311" t="s">
        <v>7</v>
      </c>
      <c r="H311" s="2">
        <v>42112.240000000005</v>
      </c>
      <c r="I311" s="2" t="str">
        <f>IF(CleanTable67[[#This Row],[Annual Expenditure in HealthCare]]&gt;25000,"Yes","No")</f>
        <v>Yes</v>
      </c>
      <c r="J311">
        <v>2</v>
      </c>
      <c r="K311" t="str">
        <f>_xlfn.XLOOKUP(CleanTable67[[#This Row],['# of Children]],'Reduce Categories'!$D$23:$D$28,'Reduce Categories'!$E$23:$E$28)</f>
        <v>2 children</v>
      </c>
      <c r="L311" t="s">
        <v>4</v>
      </c>
      <c r="M311" s="1"/>
    </row>
    <row r="312" spans="1:13" x14ac:dyDescent="0.2">
      <c r="A312">
        <v>10314</v>
      </c>
      <c r="B312" t="s">
        <v>0</v>
      </c>
      <c r="C312">
        <v>37</v>
      </c>
      <c r="D312">
        <v>1</v>
      </c>
      <c r="E312" s="3">
        <v>39.867734110506817</v>
      </c>
      <c r="F312" s="66">
        <v>3</v>
      </c>
      <c r="G312" t="s">
        <v>6</v>
      </c>
      <c r="H312" s="2">
        <v>46113.520000000004</v>
      </c>
      <c r="I312" s="2" t="str">
        <f>IF(CleanTable67[[#This Row],[Annual Expenditure in HealthCare]]&gt;25000,"Yes","No")</f>
        <v>Yes</v>
      </c>
      <c r="J312">
        <v>2</v>
      </c>
      <c r="K312" t="str">
        <f>_xlfn.XLOOKUP(CleanTable67[[#This Row],['# of Children]],'Reduce Categories'!$D$23:$D$28,'Reduce Categories'!$E$23:$E$28)</f>
        <v>2 children</v>
      </c>
      <c r="L312" t="s">
        <v>4</v>
      </c>
      <c r="M312" s="1"/>
    </row>
    <row r="313" spans="1:13" x14ac:dyDescent="0.2">
      <c r="A313">
        <v>10315</v>
      </c>
      <c r="B313" t="s">
        <v>3</v>
      </c>
      <c r="C313">
        <v>48</v>
      </c>
      <c r="D313">
        <v>2</v>
      </c>
      <c r="E313" s="3">
        <v>24.490280607977223</v>
      </c>
      <c r="F313" s="66">
        <v>0</v>
      </c>
      <c r="G313" t="s">
        <v>7</v>
      </c>
      <c r="H313" s="2">
        <v>10141.14</v>
      </c>
      <c r="I313" s="2" t="str">
        <f>IF(CleanTable67[[#This Row],[Annual Expenditure in HealthCare]]&gt;25000,"Yes","No")</f>
        <v>No</v>
      </c>
      <c r="J313">
        <v>3</v>
      </c>
      <c r="K313" t="str">
        <f>_xlfn.XLOOKUP(CleanTable67[[#This Row],['# of Children]],'Reduce Categories'!$D$23:$D$28,'Reduce Categories'!$E$23:$E$28)</f>
        <v>3 or more children</v>
      </c>
      <c r="L313" t="s">
        <v>5</v>
      </c>
      <c r="M313" s="1"/>
    </row>
    <row r="314" spans="1:13" x14ac:dyDescent="0.2">
      <c r="A314">
        <v>10316</v>
      </c>
      <c r="B314" t="s">
        <v>0</v>
      </c>
      <c r="C314">
        <v>33</v>
      </c>
      <c r="D314">
        <v>1</v>
      </c>
      <c r="E314" s="3">
        <v>21.751355167835541</v>
      </c>
      <c r="F314" s="66">
        <v>0</v>
      </c>
      <c r="G314" t="s">
        <v>6</v>
      </c>
      <c r="H314" s="2">
        <v>4766.0300000000007</v>
      </c>
      <c r="I314" s="2" t="str">
        <f>IF(CleanTable67[[#This Row],[Annual Expenditure in HealthCare]]&gt;25000,"Yes","No")</f>
        <v>No</v>
      </c>
      <c r="J314">
        <v>1</v>
      </c>
      <c r="K314" t="str">
        <f>_xlfn.XLOOKUP(CleanTable67[[#This Row],['# of Children]],'Reduce Categories'!$D$23:$D$28,'Reduce Categories'!$E$23:$E$28)</f>
        <v>1 children</v>
      </c>
      <c r="L314" t="s">
        <v>5</v>
      </c>
      <c r="M314" s="1"/>
    </row>
    <row r="315" spans="1:13" x14ac:dyDescent="0.2">
      <c r="A315">
        <v>10317</v>
      </c>
      <c r="B315" t="s">
        <v>1</v>
      </c>
      <c r="C315">
        <v>43</v>
      </c>
      <c r="D315">
        <v>2</v>
      </c>
      <c r="E315" s="3">
        <v>25.471091400038226</v>
      </c>
      <c r="F315" s="66">
        <v>0</v>
      </c>
      <c r="G315" t="s">
        <v>6</v>
      </c>
      <c r="H315" s="2">
        <v>7345.7300000000005</v>
      </c>
      <c r="I315" s="2" t="str">
        <f>IF(CleanTable67[[#This Row],[Annual Expenditure in HealthCare]]&gt;25000,"Yes","No")</f>
        <v>No</v>
      </c>
      <c r="J315">
        <v>1</v>
      </c>
      <c r="K315" t="str">
        <f>_xlfn.XLOOKUP(CleanTable67[[#This Row],['# of Children]],'Reduce Categories'!$D$23:$D$28,'Reduce Categories'!$E$23:$E$28)</f>
        <v>1 children</v>
      </c>
      <c r="L315" t="s">
        <v>5</v>
      </c>
      <c r="M315" s="1"/>
    </row>
    <row r="316" spans="1:13" x14ac:dyDescent="0.2">
      <c r="A316">
        <v>10318</v>
      </c>
      <c r="B316" t="s">
        <v>1</v>
      </c>
      <c r="C316">
        <v>27</v>
      </c>
      <c r="D316">
        <v>1</v>
      </c>
      <c r="E316" s="3">
        <v>33.297148185174791</v>
      </c>
      <c r="F316" s="66">
        <v>2</v>
      </c>
      <c r="G316" t="s">
        <v>7</v>
      </c>
      <c r="H316" s="2">
        <v>39611.760000000002</v>
      </c>
      <c r="I316" s="2" t="str">
        <f>IF(CleanTable67[[#This Row],[Annual Expenditure in HealthCare]]&gt;25000,"Yes","No")</f>
        <v>Yes</v>
      </c>
      <c r="J316">
        <v>0</v>
      </c>
      <c r="K316" t="str">
        <f>_xlfn.XLOOKUP(CleanTable67[[#This Row],['# of Children]],'Reduce Categories'!$D$23:$D$28,'Reduce Categories'!$E$23:$E$28)</f>
        <v>No children</v>
      </c>
      <c r="L316" t="s">
        <v>4</v>
      </c>
      <c r="M316" s="1"/>
    </row>
    <row r="317" spans="1:13" x14ac:dyDescent="0.2">
      <c r="A317">
        <v>10319</v>
      </c>
      <c r="B317" t="s">
        <v>3</v>
      </c>
      <c r="C317">
        <v>42</v>
      </c>
      <c r="D317">
        <v>2</v>
      </c>
      <c r="E317" s="3">
        <v>36.566553889730947</v>
      </c>
      <c r="F317" s="66">
        <v>3</v>
      </c>
      <c r="G317" t="s">
        <v>6</v>
      </c>
      <c r="H317" s="2">
        <v>7650.7800000000007</v>
      </c>
      <c r="I317" s="2" t="str">
        <f>IF(CleanTable67[[#This Row],[Annual Expenditure in HealthCare]]&gt;25000,"Yes","No")</f>
        <v>No</v>
      </c>
      <c r="J317">
        <v>1</v>
      </c>
      <c r="K317" t="str">
        <f>_xlfn.XLOOKUP(CleanTable67[[#This Row],['# of Children]],'Reduce Categories'!$D$23:$D$28,'Reduce Categories'!$E$23:$E$28)</f>
        <v>1 children</v>
      </c>
      <c r="L317" t="s">
        <v>5</v>
      </c>
      <c r="M317" s="1"/>
    </row>
    <row r="318" spans="1:13" x14ac:dyDescent="0.2">
      <c r="A318">
        <v>10320</v>
      </c>
      <c r="B318" t="s">
        <v>2</v>
      </c>
      <c r="C318">
        <v>63</v>
      </c>
      <c r="D318">
        <v>3</v>
      </c>
      <c r="E318" s="3">
        <v>34.79770663483017</v>
      </c>
      <c r="F318" s="66">
        <v>3</v>
      </c>
      <c r="G318" t="s">
        <v>7</v>
      </c>
      <c r="H318" s="2">
        <v>15555.19</v>
      </c>
      <c r="I318" s="2" t="str">
        <f>IF(CleanTable67[[#This Row],[Annual Expenditure in HealthCare]]&gt;25000,"Yes","No")</f>
        <v>No</v>
      </c>
      <c r="J318">
        <v>3</v>
      </c>
      <c r="K318" t="str">
        <f>_xlfn.XLOOKUP(CleanTable67[[#This Row],['# of Children]],'Reduce Categories'!$D$23:$D$28,'Reduce Categories'!$E$23:$E$28)</f>
        <v>3 or more children</v>
      </c>
      <c r="L318" t="s">
        <v>5</v>
      </c>
      <c r="M318" s="1"/>
    </row>
    <row r="319" spans="1:13" x14ac:dyDescent="0.2">
      <c r="A319">
        <v>10321</v>
      </c>
      <c r="B319" t="s">
        <v>2</v>
      </c>
      <c r="C319">
        <v>47</v>
      </c>
      <c r="D319">
        <v>2</v>
      </c>
      <c r="E319" s="3">
        <v>41.870260200286907</v>
      </c>
      <c r="F319" s="66">
        <v>3</v>
      </c>
      <c r="G319" t="s">
        <v>7</v>
      </c>
      <c r="H319" s="2">
        <v>9620.34</v>
      </c>
      <c r="I319" s="2" t="str">
        <f>IF(CleanTable67[[#This Row],[Annual Expenditure in HealthCare]]&gt;25000,"Yes","No")</f>
        <v>No</v>
      </c>
      <c r="J319">
        <v>3</v>
      </c>
      <c r="K319" t="str">
        <f>_xlfn.XLOOKUP(CleanTable67[[#This Row],['# of Children]],'Reduce Categories'!$D$23:$D$28,'Reduce Categories'!$E$23:$E$28)</f>
        <v>3 or more children</v>
      </c>
      <c r="L319" t="s">
        <v>5</v>
      </c>
      <c r="M319" s="1"/>
    </row>
    <row r="320" spans="1:13" x14ac:dyDescent="0.2">
      <c r="A320">
        <v>10322</v>
      </c>
      <c r="B320" t="s">
        <v>3</v>
      </c>
      <c r="C320">
        <v>59</v>
      </c>
      <c r="D320">
        <v>3</v>
      </c>
      <c r="E320" s="3">
        <v>28.762429402532266</v>
      </c>
      <c r="F320" s="66">
        <v>1</v>
      </c>
      <c r="G320" t="s">
        <v>7</v>
      </c>
      <c r="H320" s="2">
        <v>12323.94</v>
      </c>
      <c r="I320" s="2" t="str">
        <f>IF(CleanTable67[[#This Row],[Annual Expenditure in HealthCare]]&gt;25000,"Yes","No")</f>
        <v>No</v>
      </c>
      <c r="J320">
        <v>0</v>
      </c>
      <c r="K320" t="str">
        <f>_xlfn.XLOOKUP(CleanTable67[[#This Row],['# of Children]],'Reduce Categories'!$D$23:$D$28,'Reduce Categories'!$E$23:$E$28)</f>
        <v>No children</v>
      </c>
      <c r="L320" t="s">
        <v>5</v>
      </c>
      <c r="M320" s="1"/>
    </row>
    <row r="321" spans="1:13" x14ac:dyDescent="0.2">
      <c r="A321">
        <v>10323</v>
      </c>
      <c r="B321" t="s">
        <v>3</v>
      </c>
      <c r="C321">
        <v>29</v>
      </c>
      <c r="D321">
        <v>1</v>
      </c>
      <c r="E321" s="3">
        <v>24.967242053116834</v>
      </c>
      <c r="F321" s="66">
        <v>0</v>
      </c>
      <c r="G321" t="s">
        <v>6</v>
      </c>
      <c r="H321" s="2">
        <v>3943.6000000000004</v>
      </c>
      <c r="I321" s="2" t="str">
        <f>IF(CleanTable67[[#This Row],[Annual Expenditure in HealthCare]]&gt;25000,"Yes","No")</f>
        <v>No</v>
      </c>
      <c r="J321">
        <v>0</v>
      </c>
      <c r="K321" t="str">
        <f>_xlfn.XLOOKUP(CleanTable67[[#This Row],['# of Children]],'Reduce Categories'!$D$23:$D$28,'Reduce Categories'!$E$23:$E$28)</f>
        <v>No children</v>
      </c>
      <c r="L321" t="s">
        <v>5</v>
      </c>
      <c r="M321" s="1"/>
    </row>
    <row r="322" spans="1:13" x14ac:dyDescent="0.2">
      <c r="A322">
        <v>10324</v>
      </c>
      <c r="B322" t="s">
        <v>2</v>
      </c>
      <c r="C322">
        <v>31</v>
      </c>
      <c r="D322">
        <v>1</v>
      </c>
      <c r="E322" s="3">
        <v>24.282088171792829</v>
      </c>
      <c r="F322" s="66">
        <v>0</v>
      </c>
      <c r="G322" t="s">
        <v>7</v>
      </c>
      <c r="H322" s="2">
        <v>5425.0300000000007</v>
      </c>
      <c r="I322" s="2" t="str">
        <f>IF(CleanTable67[[#This Row],[Annual Expenditure in HealthCare]]&gt;25000,"Yes","No")</f>
        <v>No</v>
      </c>
      <c r="J322">
        <v>3</v>
      </c>
      <c r="K322" t="str">
        <f>_xlfn.XLOOKUP(CleanTable67[[#This Row],['# of Children]],'Reduce Categories'!$D$23:$D$28,'Reduce Categories'!$E$23:$E$28)</f>
        <v>3 or more children</v>
      </c>
      <c r="L322" t="s">
        <v>5</v>
      </c>
      <c r="M322" s="1"/>
    </row>
    <row r="323" spans="1:13" x14ac:dyDescent="0.2">
      <c r="A323">
        <v>10325</v>
      </c>
      <c r="B323" t="s">
        <v>1</v>
      </c>
      <c r="C323">
        <v>39</v>
      </c>
      <c r="D323">
        <v>2</v>
      </c>
      <c r="E323" s="3">
        <v>22.584296649015545</v>
      </c>
      <c r="F323" s="66">
        <v>0</v>
      </c>
      <c r="G323" t="s">
        <v>7</v>
      </c>
      <c r="H323" s="2">
        <v>6338.08</v>
      </c>
      <c r="I323" s="2" t="str">
        <f>IF(CleanTable67[[#This Row],[Annual Expenditure in HealthCare]]&gt;25000,"Yes","No")</f>
        <v>No</v>
      </c>
      <c r="J323">
        <v>2</v>
      </c>
      <c r="K323" t="str">
        <f>_xlfn.XLOOKUP(CleanTable67[[#This Row],['# of Children]],'Reduce Categories'!$D$23:$D$28,'Reduce Categories'!$E$23:$E$28)</f>
        <v>2 children</v>
      </c>
      <c r="L323" t="s">
        <v>5</v>
      </c>
      <c r="M323" s="1"/>
    </row>
    <row r="324" spans="1:13" x14ac:dyDescent="0.2">
      <c r="A324">
        <v>10326</v>
      </c>
      <c r="B324" t="s">
        <v>0</v>
      </c>
      <c r="C324">
        <v>40</v>
      </c>
      <c r="D324">
        <v>2</v>
      </c>
      <c r="E324" s="3">
        <v>31.067603665521194</v>
      </c>
      <c r="F324" s="66">
        <v>2</v>
      </c>
      <c r="G324" t="s">
        <v>6</v>
      </c>
      <c r="H324" s="2">
        <v>6496.89</v>
      </c>
      <c r="I324" s="2" t="str">
        <f>IF(CleanTable67[[#This Row],[Annual Expenditure in HealthCare]]&gt;25000,"Yes","No")</f>
        <v>No</v>
      </c>
      <c r="J324">
        <v>1</v>
      </c>
      <c r="K324" t="str">
        <f>_xlfn.XLOOKUP(CleanTable67[[#This Row],['# of Children]],'Reduce Categories'!$D$23:$D$28,'Reduce Categories'!$E$23:$E$28)</f>
        <v>1 children</v>
      </c>
      <c r="L324" t="s">
        <v>5</v>
      </c>
      <c r="M324" s="1"/>
    </row>
    <row r="325" spans="1:13" x14ac:dyDescent="0.2">
      <c r="A325">
        <v>10327</v>
      </c>
      <c r="B325" t="s">
        <v>3</v>
      </c>
      <c r="C325">
        <v>18</v>
      </c>
      <c r="D325">
        <v>0</v>
      </c>
      <c r="E325" s="3">
        <v>24.276965105955529</v>
      </c>
      <c r="F325" s="66">
        <v>0</v>
      </c>
      <c r="G325" t="s">
        <v>6</v>
      </c>
      <c r="H325" s="2">
        <v>14283.460000000001</v>
      </c>
      <c r="I325" s="2" t="str">
        <f>IF(CleanTable67[[#This Row],[Annual Expenditure in HealthCare]]&gt;25000,"Yes","No")</f>
        <v>No</v>
      </c>
      <c r="J325">
        <v>0</v>
      </c>
      <c r="K325" t="str">
        <f>_xlfn.XLOOKUP(CleanTable67[[#This Row],['# of Children]],'Reduce Categories'!$D$23:$D$28,'Reduce Categories'!$E$23:$E$28)</f>
        <v>No children</v>
      </c>
      <c r="L325" t="s">
        <v>4</v>
      </c>
      <c r="M325" s="1"/>
    </row>
    <row r="326" spans="1:13" x14ac:dyDescent="0.2">
      <c r="A326">
        <v>10328</v>
      </c>
      <c r="B326" t="s">
        <v>2</v>
      </c>
      <c r="C326">
        <v>48</v>
      </c>
      <c r="D326">
        <v>2</v>
      </c>
      <c r="E326" s="3">
        <v>36.608349861810616</v>
      </c>
      <c r="F326" s="66">
        <v>3</v>
      </c>
      <c r="G326" t="s">
        <v>6</v>
      </c>
      <c r="H326" s="2">
        <v>11015.18</v>
      </c>
      <c r="I326" s="2" t="str">
        <f>IF(CleanTable67[[#This Row],[Annual Expenditure in HealthCare]]&gt;25000,"Yes","No")</f>
        <v>No</v>
      </c>
      <c r="J326">
        <v>4</v>
      </c>
      <c r="K326" t="str">
        <f>_xlfn.XLOOKUP(CleanTable67[[#This Row],['# of Children]],'Reduce Categories'!$D$23:$D$28,'Reduce Categories'!$E$23:$E$28)</f>
        <v>3 or more children</v>
      </c>
      <c r="L326" t="s">
        <v>5</v>
      </c>
      <c r="M326" s="1"/>
    </row>
    <row r="327" spans="1:13" x14ac:dyDescent="0.2">
      <c r="A327">
        <v>10329</v>
      </c>
      <c r="B327" t="s">
        <v>0</v>
      </c>
      <c r="C327">
        <v>60</v>
      </c>
      <c r="D327">
        <v>3</v>
      </c>
      <c r="E327" s="3">
        <v>29.702633501761948</v>
      </c>
      <c r="F327" s="66">
        <v>1</v>
      </c>
      <c r="G327" t="s">
        <v>7</v>
      </c>
      <c r="H327" s="2">
        <v>52590.83</v>
      </c>
      <c r="I327" s="2" t="str">
        <f>IF(CleanTable67[[#This Row],[Annual Expenditure in HealthCare]]&gt;25000,"Yes","No")</f>
        <v>Yes</v>
      </c>
      <c r="J327">
        <v>0</v>
      </c>
      <c r="K327" t="str">
        <f>_xlfn.XLOOKUP(CleanTable67[[#This Row],['# of Children]],'Reduce Categories'!$D$23:$D$28,'Reduce Categories'!$E$23:$E$28)</f>
        <v>No children</v>
      </c>
      <c r="L327" t="s">
        <v>4</v>
      </c>
      <c r="M327" s="1"/>
    </row>
    <row r="328" spans="1:13" x14ac:dyDescent="0.2">
      <c r="A328">
        <v>10330</v>
      </c>
      <c r="B328" t="s">
        <v>1</v>
      </c>
      <c r="C328">
        <v>39</v>
      </c>
      <c r="D328">
        <v>2</v>
      </c>
      <c r="E328" s="3">
        <v>22.710376796652859</v>
      </c>
      <c r="F328" s="66">
        <v>0</v>
      </c>
      <c r="G328" t="s">
        <v>7</v>
      </c>
      <c r="H328" s="2">
        <v>23563.019999999997</v>
      </c>
      <c r="I328" s="2" t="str">
        <f>IF(CleanTable67[[#This Row],[Annual Expenditure in HealthCare]]&gt;25000,"Yes","No")</f>
        <v>No</v>
      </c>
      <c r="J328">
        <v>2</v>
      </c>
      <c r="K328" t="str">
        <f>_xlfn.XLOOKUP(CleanTable67[[#This Row],['# of Children]],'Reduce Categories'!$D$23:$D$28,'Reduce Categories'!$E$23:$E$28)</f>
        <v>2 children</v>
      </c>
      <c r="L328" t="s">
        <v>5</v>
      </c>
      <c r="M328" s="1"/>
    </row>
    <row r="329" spans="1:13" x14ac:dyDescent="0.2">
      <c r="A329">
        <v>10331</v>
      </c>
      <c r="B329" t="s">
        <v>0</v>
      </c>
      <c r="C329">
        <v>63</v>
      </c>
      <c r="D329">
        <v>3</v>
      </c>
      <c r="E329" s="3">
        <v>31.00850783537858</v>
      </c>
      <c r="F329" s="66">
        <v>2</v>
      </c>
      <c r="G329" t="s">
        <v>6</v>
      </c>
      <c r="H329" s="2">
        <v>13880.95</v>
      </c>
      <c r="I329" s="2" t="str">
        <f>IF(CleanTable67[[#This Row],[Annual Expenditure in HealthCare]]&gt;25000,"Yes","No")</f>
        <v>No</v>
      </c>
      <c r="J329">
        <v>0</v>
      </c>
      <c r="K329" t="str">
        <f>_xlfn.XLOOKUP(CleanTable67[[#This Row],['# of Children]],'Reduce Categories'!$D$23:$D$28,'Reduce Categories'!$E$23:$E$28)</f>
        <v>No children</v>
      </c>
      <c r="L329" t="s">
        <v>5</v>
      </c>
      <c r="M329" s="1"/>
    </row>
    <row r="330" spans="1:13" x14ac:dyDescent="0.2">
      <c r="A330">
        <v>10332</v>
      </c>
      <c r="B330" t="s">
        <v>1</v>
      </c>
      <c r="C330">
        <v>43</v>
      </c>
      <c r="D330">
        <v>2</v>
      </c>
      <c r="E330" s="3">
        <v>25.180487129964746</v>
      </c>
      <c r="F330" s="66">
        <v>0</v>
      </c>
      <c r="G330" t="s">
        <v>7</v>
      </c>
      <c r="H330" s="2">
        <v>18806.149999999998</v>
      </c>
      <c r="I330" s="2" t="str">
        <f>IF(CleanTable67[[#This Row],[Annual Expenditure in HealthCare]]&gt;25000,"Yes","No")</f>
        <v>No</v>
      </c>
      <c r="J330">
        <v>2</v>
      </c>
      <c r="K330" t="str">
        <f>_xlfn.XLOOKUP(CleanTable67[[#This Row],['# of Children]],'Reduce Categories'!$D$23:$D$28,'Reduce Categories'!$E$23:$E$28)</f>
        <v>2 children</v>
      </c>
      <c r="L330" t="s">
        <v>5</v>
      </c>
      <c r="M330" s="1"/>
    </row>
    <row r="331" spans="1:13" x14ac:dyDescent="0.2">
      <c r="A331">
        <v>10333</v>
      </c>
      <c r="B331" t="s">
        <v>3</v>
      </c>
      <c r="C331">
        <v>35</v>
      </c>
      <c r="D331">
        <v>1</v>
      </c>
      <c r="E331" s="3">
        <v>28.695704826605684</v>
      </c>
      <c r="F331" s="66">
        <v>1</v>
      </c>
      <c r="G331" t="s">
        <v>7</v>
      </c>
      <c r="H331" s="2">
        <v>20984.1</v>
      </c>
      <c r="I331" s="2" t="str">
        <f>IF(CleanTable67[[#This Row],[Annual Expenditure in HealthCare]]&gt;25000,"Yes","No")</f>
        <v>No</v>
      </c>
      <c r="J331">
        <v>2</v>
      </c>
      <c r="K331" t="str">
        <f>_xlfn.XLOOKUP(CleanTable67[[#This Row],['# of Children]],'Reduce Categories'!$D$23:$D$28,'Reduce Categories'!$E$23:$E$28)</f>
        <v>2 children</v>
      </c>
      <c r="L331" t="s">
        <v>4</v>
      </c>
      <c r="M331" s="1"/>
    </row>
    <row r="332" spans="1:13" x14ac:dyDescent="0.2">
      <c r="A332">
        <v>10334</v>
      </c>
      <c r="B332" t="s">
        <v>0</v>
      </c>
      <c r="C332">
        <v>32</v>
      </c>
      <c r="D332">
        <v>1</v>
      </c>
      <c r="E332" s="3">
        <v>38.030805796596013</v>
      </c>
      <c r="F332" s="66">
        <v>3</v>
      </c>
      <c r="G332" t="s">
        <v>6</v>
      </c>
      <c r="H332" s="2">
        <v>17496.309999999998</v>
      </c>
      <c r="I332" s="2" t="str">
        <f>IF(CleanTable67[[#This Row],[Annual Expenditure in HealthCare]]&gt;25000,"Yes","No")</f>
        <v>No</v>
      </c>
      <c r="J332">
        <v>0</v>
      </c>
      <c r="K332" t="str">
        <f>_xlfn.XLOOKUP(CleanTable67[[#This Row],['# of Children]],'Reduce Categories'!$D$23:$D$28,'Reduce Categories'!$E$23:$E$28)</f>
        <v>No children</v>
      </c>
      <c r="L332" t="s">
        <v>4</v>
      </c>
      <c r="M332" s="1"/>
    </row>
    <row r="333" spans="1:13" x14ac:dyDescent="0.2">
      <c r="A333">
        <v>10335</v>
      </c>
      <c r="B333" t="s">
        <v>2</v>
      </c>
      <c r="C333">
        <v>37</v>
      </c>
      <c r="D333">
        <v>1</v>
      </c>
      <c r="E333" s="3">
        <v>36.824823745342322</v>
      </c>
      <c r="F333" s="66">
        <v>3</v>
      </c>
      <c r="G333" t="s">
        <v>7</v>
      </c>
      <c r="H333" s="2">
        <v>6203.91</v>
      </c>
      <c r="I333" s="2" t="str">
        <f>IF(CleanTable67[[#This Row],[Annual Expenditure in HealthCare]]&gt;25000,"Yes","No")</f>
        <v>No</v>
      </c>
      <c r="J333">
        <v>2</v>
      </c>
      <c r="K333" t="str">
        <f>_xlfn.XLOOKUP(CleanTable67[[#This Row],['# of Children]],'Reduce Categories'!$D$23:$D$28,'Reduce Categories'!$E$23:$E$28)</f>
        <v>2 children</v>
      </c>
      <c r="L333" t="s">
        <v>5</v>
      </c>
      <c r="M333" s="1"/>
    </row>
    <row r="334" spans="1:13" x14ac:dyDescent="0.2">
      <c r="A334">
        <v>10336</v>
      </c>
      <c r="B334" t="s">
        <v>2</v>
      </c>
      <c r="C334">
        <v>50</v>
      </c>
      <c r="D334">
        <v>2</v>
      </c>
      <c r="E334" s="3">
        <v>24.096403753864291</v>
      </c>
      <c r="F334" s="66">
        <v>0</v>
      </c>
      <c r="G334" t="s">
        <v>7</v>
      </c>
      <c r="H334" s="2">
        <v>10600.550000000001</v>
      </c>
      <c r="I334" s="2" t="str">
        <f>IF(CleanTable67[[#This Row],[Annual Expenditure in HealthCare]]&gt;25000,"Yes","No")</f>
        <v>No</v>
      </c>
      <c r="J334">
        <v>3</v>
      </c>
      <c r="K334" t="str">
        <f>_xlfn.XLOOKUP(CleanTable67[[#This Row],['# of Children]],'Reduce Categories'!$D$23:$D$28,'Reduce Categories'!$E$23:$E$28)</f>
        <v>3 or more children</v>
      </c>
      <c r="L334" t="s">
        <v>5</v>
      </c>
      <c r="M334" s="1"/>
    </row>
    <row r="335" spans="1:13" x14ac:dyDescent="0.2">
      <c r="A335">
        <v>10337</v>
      </c>
      <c r="B335" t="s">
        <v>0</v>
      </c>
      <c r="C335">
        <v>23</v>
      </c>
      <c r="D335">
        <v>0</v>
      </c>
      <c r="E335" s="3">
        <v>27.787614889849767</v>
      </c>
      <c r="F335" s="66">
        <v>1</v>
      </c>
      <c r="G335" t="s">
        <v>6</v>
      </c>
      <c r="H335" s="2">
        <v>34166.28</v>
      </c>
      <c r="I335" s="2" t="str">
        <f>IF(CleanTable67[[#This Row],[Annual Expenditure in HealthCare]]&gt;25000,"Yes","No")</f>
        <v>Yes</v>
      </c>
      <c r="J335">
        <v>0</v>
      </c>
      <c r="K335" t="str">
        <f>_xlfn.XLOOKUP(CleanTable67[[#This Row],['# of Children]],'Reduce Categories'!$D$23:$D$28,'Reduce Categories'!$E$23:$E$28)</f>
        <v>No children</v>
      </c>
      <c r="L335" t="s">
        <v>4</v>
      </c>
      <c r="M335" s="1"/>
    </row>
    <row r="336" spans="1:13" x14ac:dyDescent="0.2">
      <c r="A336">
        <v>10338</v>
      </c>
      <c r="B336" t="s">
        <v>2</v>
      </c>
      <c r="C336">
        <v>19</v>
      </c>
      <c r="D336">
        <v>0</v>
      </c>
      <c r="E336" s="3">
        <v>38.577330114276904</v>
      </c>
      <c r="F336" s="66">
        <v>3</v>
      </c>
      <c r="G336" t="s">
        <v>6</v>
      </c>
      <c r="H336" s="2">
        <v>33307.560000000005</v>
      </c>
      <c r="I336" s="2" t="str">
        <f>IF(CleanTable67[[#This Row],[Annual Expenditure in HealthCare]]&gt;25000,"Yes","No")</f>
        <v>Yes</v>
      </c>
      <c r="J336">
        <v>0</v>
      </c>
      <c r="K336" t="str">
        <f>_xlfn.XLOOKUP(CleanTable67[[#This Row],['# of Children]],'Reduce Categories'!$D$23:$D$28,'Reduce Categories'!$E$23:$E$28)</f>
        <v>No children</v>
      </c>
      <c r="L336" t="s">
        <v>4</v>
      </c>
      <c r="M336" s="1"/>
    </row>
    <row r="337" spans="1:13" x14ac:dyDescent="0.2">
      <c r="A337">
        <v>10339</v>
      </c>
      <c r="B337" t="s">
        <v>0</v>
      </c>
      <c r="C337">
        <v>20</v>
      </c>
      <c r="D337">
        <v>0</v>
      </c>
      <c r="E337" s="3">
        <v>37.068055942877571</v>
      </c>
      <c r="F337" s="66">
        <v>3</v>
      </c>
      <c r="G337" t="s">
        <v>6</v>
      </c>
      <c r="H337" s="2">
        <v>20167.34</v>
      </c>
      <c r="I337" s="2" t="str">
        <f>IF(CleanTable67[[#This Row],[Annual Expenditure in HealthCare]]&gt;25000,"Yes","No")</f>
        <v>No</v>
      </c>
      <c r="J337">
        <v>0</v>
      </c>
      <c r="K337" t="str">
        <f>_xlfn.XLOOKUP(CleanTable67[[#This Row],['# of Children]],'Reduce Categories'!$D$23:$D$28,'Reduce Categories'!$E$23:$E$28)</f>
        <v>No children</v>
      </c>
      <c r="L337" t="s">
        <v>4</v>
      </c>
      <c r="M337" s="1"/>
    </row>
    <row r="338" spans="1:13" x14ac:dyDescent="0.2">
      <c r="A338">
        <v>10340</v>
      </c>
      <c r="B338" t="s">
        <v>1</v>
      </c>
      <c r="C338">
        <v>55</v>
      </c>
      <c r="D338">
        <v>3</v>
      </c>
      <c r="E338" s="3">
        <v>27.258978547857485</v>
      </c>
      <c r="F338" s="66">
        <v>1</v>
      </c>
      <c r="G338" t="s">
        <v>6</v>
      </c>
      <c r="H338" s="2">
        <v>11881.97</v>
      </c>
      <c r="I338" s="2" t="str">
        <f>IF(CleanTable67[[#This Row],[Annual Expenditure in HealthCare]]&gt;25000,"Yes","No")</f>
        <v>No</v>
      </c>
      <c r="J338">
        <v>2</v>
      </c>
      <c r="K338" t="str">
        <f>_xlfn.XLOOKUP(CleanTable67[[#This Row],['# of Children]],'Reduce Categories'!$D$23:$D$28,'Reduce Categories'!$E$23:$E$28)</f>
        <v>2 children</v>
      </c>
      <c r="L338" t="s">
        <v>5</v>
      </c>
      <c r="M338" s="1"/>
    </row>
    <row r="339" spans="1:13" x14ac:dyDescent="0.2">
      <c r="A339">
        <v>10341</v>
      </c>
      <c r="B339" t="s">
        <v>0</v>
      </c>
      <c r="C339">
        <v>19</v>
      </c>
      <c r="D339">
        <v>0</v>
      </c>
      <c r="E339" s="3">
        <v>19.800792614437889</v>
      </c>
      <c r="F339" s="66">
        <v>0</v>
      </c>
      <c r="G339" t="s">
        <v>6</v>
      </c>
      <c r="H339" s="2">
        <v>1759.34</v>
      </c>
      <c r="I339" s="2" t="str">
        <f>IF(CleanTable67[[#This Row],[Annual Expenditure in HealthCare]]&gt;25000,"Yes","No")</f>
        <v>No</v>
      </c>
      <c r="J339">
        <v>0</v>
      </c>
      <c r="K339" t="str">
        <f>_xlfn.XLOOKUP(CleanTable67[[#This Row],['# of Children]],'Reduce Categories'!$D$23:$D$28,'Reduce Categories'!$E$23:$E$28)</f>
        <v>No children</v>
      </c>
      <c r="L339" t="s">
        <v>5</v>
      </c>
      <c r="M339" s="1"/>
    </row>
    <row r="340" spans="1:13" x14ac:dyDescent="0.2">
      <c r="A340">
        <v>10342</v>
      </c>
      <c r="B340" t="s">
        <v>2</v>
      </c>
      <c r="C340">
        <v>54</v>
      </c>
      <c r="D340">
        <v>3</v>
      </c>
      <c r="E340" s="3">
        <v>36.042763147841825</v>
      </c>
      <c r="F340" s="66">
        <v>3</v>
      </c>
      <c r="G340" t="s">
        <v>6</v>
      </c>
      <c r="H340" s="2">
        <v>11305.94</v>
      </c>
      <c r="I340" s="2" t="str">
        <f>IF(CleanTable67[[#This Row],[Annual Expenditure in HealthCare]]&gt;25000,"Yes","No")</f>
        <v>No</v>
      </c>
      <c r="J340">
        <v>1</v>
      </c>
      <c r="K340" t="str">
        <f>_xlfn.XLOOKUP(CleanTable67[[#This Row],['# of Children]],'Reduce Categories'!$D$23:$D$28,'Reduce Categories'!$E$23:$E$28)</f>
        <v>1 children</v>
      </c>
      <c r="L340" t="s">
        <v>5</v>
      </c>
      <c r="M340" s="1"/>
    </row>
    <row r="341" spans="1:13" x14ac:dyDescent="0.2">
      <c r="A341">
        <v>10343</v>
      </c>
      <c r="B341" t="s">
        <v>1</v>
      </c>
      <c r="C341">
        <v>52</v>
      </c>
      <c r="D341">
        <v>3</v>
      </c>
      <c r="E341" s="3">
        <v>22.504245140263425</v>
      </c>
      <c r="F341" s="66">
        <v>0</v>
      </c>
      <c r="G341" t="s">
        <v>7</v>
      </c>
      <c r="H341" s="2">
        <v>9140.9600000000009</v>
      </c>
      <c r="I341" s="2" t="str">
        <f>IF(CleanTable67[[#This Row],[Annual Expenditure in HealthCare]]&gt;25000,"Yes","No")</f>
        <v>No</v>
      </c>
      <c r="J341">
        <v>0</v>
      </c>
      <c r="K341" t="str">
        <f>_xlfn.XLOOKUP(CleanTable67[[#This Row],['# of Children]],'Reduce Categories'!$D$23:$D$28,'Reduce Categories'!$E$23:$E$28)</f>
        <v>No children</v>
      </c>
      <c r="L341" t="s">
        <v>5</v>
      </c>
      <c r="M341" s="1"/>
    </row>
    <row r="342" spans="1:13" x14ac:dyDescent="0.2">
      <c r="A342">
        <v>10344</v>
      </c>
      <c r="B342" t="s">
        <v>0</v>
      </c>
      <c r="C342">
        <v>21</v>
      </c>
      <c r="D342">
        <v>0</v>
      </c>
      <c r="E342" s="3">
        <v>29.737221530017742</v>
      </c>
      <c r="F342" s="66">
        <v>1</v>
      </c>
      <c r="G342" t="s">
        <v>6</v>
      </c>
      <c r="H342" s="2">
        <v>2007.95</v>
      </c>
      <c r="I342" s="2" t="str">
        <f>IF(CleanTable67[[#This Row],[Annual Expenditure in HealthCare]]&gt;25000,"Yes","No")</f>
        <v>No</v>
      </c>
      <c r="J342">
        <v>0</v>
      </c>
      <c r="K342" t="str">
        <f>_xlfn.XLOOKUP(CleanTable67[[#This Row],['# of Children]],'Reduce Categories'!$D$23:$D$28,'Reduce Categories'!$E$23:$E$28)</f>
        <v>No children</v>
      </c>
      <c r="L342" t="s">
        <v>5</v>
      </c>
      <c r="M342" s="1"/>
    </row>
    <row r="343" spans="1:13" x14ac:dyDescent="0.2">
      <c r="A343">
        <v>10345</v>
      </c>
      <c r="B343" t="s">
        <v>2</v>
      </c>
      <c r="C343">
        <v>30</v>
      </c>
      <c r="D343">
        <v>1</v>
      </c>
      <c r="E343" s="3">
        <v>21.890847149412039</v>
      </c>
      <c r="F343" s="66">
        <v>0</v>
      </c>
      <c r="G343" t="s">
        <v>6</v>
      </c>
      <c r="H343" s="2">
        <v>5693.4400000000005</v>
      </c>
      <c r="I343" s="2" t="str">
        <f>IF(CleanTable67[[#This Row],[Annual Expenditure in HealthCare]]&gt;25000,"Yes","No")</f>
        <v>No</v>
      </c>
      <c r="J343">
        <v>3</v>
      </c>
      <c r="K343" t="str">
        <f>_xlfn.XLOOKUP(CleanTable67[[#This Row],['# of Children]],'Reduce Categories'!$D$23:$D$28,'Reduce Categories'!$E$23:$E$28)</f>
        <v>3 or more children</v>
      </c>
      <c r="L343" t="s">
        <v>5</v>
      </c>
      <c r="M343" s="1"/>
    </row>
    <row r="344" spans="1:13" x14ac:dyDescent="0.2">
      <c r="A344">
        <v>10346</v>
      </c>
      <c r="B344" t="s">
        <v>1</v>
      </c>
      <c r="C344">
        <v>57</v>
      </c>
      <c r="D344">
        <v>3</v>
      </c>
      <c r="E344" s="3">
        <v>33.520709249785028</v>
      </c>
      <c r="F344" s="66">
        <v>2</v>
      </c>
      <c r="G344" t="s">
        <v>7</v>
      </c>
      <c r="H344" s="2">
        <v>10982.51</v>
      </c>
      <c r="I344" s="2" t="str">
        <f>IF(CleanTable67[[#This Row],[Annual Expenditure in HealthCare]]&gt;25000,"Yes","No")</f>
        <v>No</v>
      </c>
      <c r="J344">
        <v>0</v>
      </c>
      <c r="K344" t="str">
        <f>_xlfn.XLOOKUP(CleanTable67[[#This Row],['# of Children]],'Reduce Categories'!$D$23:$D$28,'Reduce Categories'!$E$23:$E$28)</f>
        <v>No children</v>
      </c>
      <c r="L344" t="s">
        <v>5</v>
      </c>
      <c r="M344" s="1"/>
    </row>
    <row r="345" spans="1:13" x14ac:dyDescent="0.2">
      <c r="A345">
        <v>10347</v>
      </c>
      <c r="B345" t="s">
        <v>1</v>
      </c>
      <c r="C345">
        <v>32</v>
      </c>
      <c r="D345">
        <v>1</v>
      </c>
      <c r="E345" s="3">
        <v>26.294972910058636</v>
      </c>
      <c r="F345" s="66">
        <v>1</v>
      </c>
      <c r="G345" t="s">
        <v>7</v>
      </c>
      <c r="H345" s="2">
        <v>4074.46</v>
      </c>
      <c r="I345" s="2" t="str">
        <f>IF(CleanTable67[[#This Row],[Annual Expenditure in HealthCare]]&gt;25000,"Yes","No")</f>
        <v>No</v>
      </c>
      <c r="J345">
        <v>1</v>
      </c>
      <c r="K345" t="str">
        <f>_xlfn.XLOOKUP(CleanTable67[[#This Row],['# of Children]],'Reduce Categories'!$D$23:$D$28,'Reduce Categories'!$E$23:$E$28)</f>
        <v>1 children</v>
      </c>
      <c r="L345" t="s">
        <v>5</v>
      </c>
      <c r="M345" s="1"/>
    </row>
    <row r="346" spans="1:13" x14ac:dyDescent="0.2">
      <c r="A346">
        <v>10348</v>
      </c>
      <c r="B346" t="s">
        <v>0</v>
      </c>
      <c r="C346">
        <v>45</v>
      </c>
      <c r="D346">
        <v>2</v>
      </c>
      <c r="E346" s="3">
        <v>29.35699445847882</v>
      </c>
      <c r="F346" s="66">
        <v>1</v>
      </c>
      <c r="G346" t="s">
        <v>6</v>
      </c>
      <c r="H346" s="2">
        <v>8520.0300000000007</v>
      </c>
      <c r="I346" s="2" t="str">
        <f>IF(CleanTable67[[#This Row],[Annual Expenditure in HealthCare]]&gt;25000,"Yes","No")</f>
        <v>No</v>
      </c>
      <c r="J346">
        <v>2</v>
      </c>
      <c r="K346" t="str">
        <f>_xlfn.XLOOKUP(CleanTable67[[#This Row],['# of Children]],'Reduce Categories'!$D$23:$D$28,'Reduce Categories'!$E$23:$E$28)</f>
        <v>2 children</v>
      </c>
      <c r="L346" t="s">
        <v>5</v>
      </c>
      <c r="M346" s="1"/>
    </row>
    <row r="347" spans="1:13" x14ac:dyDescent="0.2">
      <c r="A347">
        <v>10349</v>
      </c>
      <c r="B347" t="s">
        <v>2</v>
      </c>
      <c r="C347">
        <v>35</v>
      </c>
      <c r="D347">
        <v>1</v>
      </c>
      <c r="E347" s="3">
        <v>28.036560377966328</v>
      </c>
      <c r="F347" s="66">
        <v>1</v>
      </c>
      <c r="G347" t="s">
        <v>7</v>
      </c>
      <c r="H347" s="2">
        <v>5125.22</v>
      </c>
      <c r="I347" s="2" t="str">
        <f>IF(CleanTable67[[#This Row],[Annual Expenditure in HealthCare]]&gt;25000,"Yes","No")</f>
        <v>No</v>
      </c>
      <c r="J347">
        <v>1</v>
      </c>
      <c r="K347" t="str">
        <f>_xlfn.XLOOKUP(CleanTable67[[#This Row],['# of Children]],'Reduce Categories'!$D$23:$D$28,'Reduce Categories'!$E$23:$E$28)</f>
        <v>1 children</v>
      </c>
      <c r="L347" t="s">
        <v>5</v>
      </c>
      <c r="M347" s="1"/>
    </row>
    <row r="348" spans="1:13" x14ac:dyDescent="0.2">
      <c r="A348">
        <v>10350</v>
      </c>
      <c r="B348" t="s">
        <v>2</v>
      </c>
      <c r="C348">
        <v>63</v>
      </c>
      <c r="D348">
        <v>3</v>
      </c>
      <c r="E348" s="3">
        <v>24.312524694803308</v>
      </c>
      <c r="F348" s="66">
        <v>0</v>
      </c>
      <c r="G348" t="s">
        <v>7</v>
      </c>
      <c r="H348" s="2">
        <v>14349.86</v>
      </c>
      <c r="I348" s="2" t="str">
        <f>IF(CleanTable67[[#This Row],[Annual Expenditure in HealthCare]]&gt;25000,"Yes","No")</f>
        <v>No</v>
      </c>
      <c r="J348">
        <v>1</v>
      </c>
      <c r="K348" t="str">
        <f>_xlfn.XLOOKUP(CleanTable67[[#This Row],['# of Children]],'Reduce Categories'!$D$23:$D$28,'Reduce Categories'!$E$23:$E$28)</f>
        <v>1 children</v>
      </c>
      <c r="L348" t="s">
        <v>5</v>
      </c>
      <c r="M348" s="1"/>
    </row>
    <row r="349" spans="1:13" x14ac:dyDescent="0.2">
      <c r="A349">
        <v>10351</v>
      </c>
      <c r="B349" t="s">
        <v>0</v>
      </c>
      <c r="C349">
        <v>31</v>
      </c>
      <c r="D349">
        <v>1</v>
      </c>
      <c r="E349" s="3">
        <v>24.130229393925241</v>
      </c>
      <c r="F349" s="66">
        <v>0</v>
      </c>
      <c r="G349" t="s">
        <v>7</v>
      </c>
      <c r="H349" s="2">
        <v>3260.2000000000003</v>
      </c>
      <c r="I349" s="2" t="str">
        <f>IF(CleanTable67[[#This Row],[Annual Expenditure in HealthCare]]&gt;25000,"Yes","No")</f>
        <v>No</v>
      </c>
      <c r="J349">
        <v>0</v>
      </c>
      <c r="K349" t="str">
        <f>_xlfn.XLOOKUP(CleanTable67[[#This Row],['# of Children]],'Reduce Categories'!$D$23:$D$28,'Reduce Categories'!$E$23:$E$28)</f>
        <v>No children</v>
      </c>
      <c r="L349" t="s">
        <v>5</v>
      </c>
      <c r="M349" s="1"/>
    </row>
    <row r="350" spans="1:13" x14ac:dyDescent="0.2">
      <c r="A350">
        <v>10352</v>
      </c>
      <c r="B350" t="s">
        <v>3</v>
      </c>
      <c r="C350">
        <v>18</v>
      </c>
      <c r="D350">
        <v>0</v>
      </c>
      <c r="E350" s="3">
        <v>31.903729727906882</v>
      </c>
      <c r="F350" s="66">
        <v>2</v>
      </c>
      <c r="G350" t="s">
        <v>7</v>
      </c>
      <c r="H350" s="2">
        <v>1708.93</v>
      </c>
      <c r="I350" s="2" t="str">
        <f>IF(CleanTable67[[#This Row],[Annual Expenditure in HealthCare]]&gt;25000,"Yes","No")</f>
        <v>No</v>
      </c>
      <c r="J350">
        <v>0</v>
      </c>
      <c r="K350" t="str">
        <f>_xlfn.XLOOKUP(CleanTable67[[#This Row],['# of Children]],'Reduce Categories'!$D$23:$D$28,'Reduce Categories'!$E$23:$E$28)</f>
        <v>No children</v>
      </c>
      <c r="L350" t="s">
        <v>5</v>
      </c>
      <c r="M350" s="1"/>
    </row>
    <row r="351" spans="1:13" x14ac:dyDescent="0.2">
      <c r="A351">
        <v>10353</v>
      </c>
      <c r="B351" t="s">
        <v>1</v>
      </c>
      <c r="C351">
        <v>40</v>
      </c>
      <c r="D351">
        <v>2</v>
      </c>
      <c r="E351" s="3">
        <v>31.280175180513911</v>
      </c>
      <c r="F351" s="66">
        <v>2</v>
      </c>
      <c r="G351" t="s">
        <v>6</v>
      </c>
      <c r="H351" s="2">
        <v>7682.67</v>
      </c>
      <c r="I351" s="2" t="str">
        <f>IF(CleanTable67[[#This Row],[Annual Expenditure in HealthCare]]&gt;25000,"Yes","No")</f>
        <v>No</v>
      </c>
      <c r="J351">
        <v>3</v>
      </c>
      <c r="K351" t="str">
        <f>_xlfn.XLOOKUP(CleanTable67[[#This Row],['# of Children]],'Reduce Categories'!$D$23:$D$28,'Reduce Categories'!$E$23:$E$28)</f>
        <v>3 or more children</v>
      </c>
      <c r="L351" t="s">
        <v>5</v>
      </c>
      <c r="M351" s="1"/>
    </row>
    <row r="352" spans="1:13" x14ac:dyDescent="0.2">
      <c r="A352">
        <v>10354</v>
      </c>
      <c r="B352" t="s">
        <v>3</v>
      </c>
      <c r="C352">
        <v>39</v>
      </c>
      <c r="D352">
        <v>2</v>
      </c>
      <c r="E352" s="3">
        <v>26.587506952590484</v>
      </c>
      <c r="F352" s="66">
        <v>1</v>
      </c>
      <c r="G352" t="s">
        <v>6</v>
      </c>
      <c r="H352" s="2">
        <v>7986.4800000000005</v>
      </c>
      <c r="I352" s="2" t="str">
        <f>IF(CleanTable67[[#This Row],[Annual Expenditure in HealthCare]]&gt;25000,"Yes","No")</f>
        <v>No</v>
      </c>
      <c r="J352">
        <v>3</v>
      </c>
      <c r="K352" t="str">
        <f>_xlfn.XLOOKUP(CleanTable67[[#This Row],['# of Children]],'Reduce Categories'!$D$23:$D$28,'Reduce Categories'!$E$23:$E$28)</f>
        <v>3 or more children</v>
      </c>
      <c r="L352" t="s">
        <v>5</v>
      </c>
      <c r="M352" s="1"/>
    </row>
    <row r="353" spans="1:13" x14ac:dyDescent="0.2">
      <c r="A353">
        <v>10355</v>
      </c>
      <c r="B353" t="s">
        <v>3</v>
      </c>
      <c r="C353">
        <v>49</v>
      </c>
      <c r="D353">
        <v>2</v>
      </c>
      <c r="E353" s="3">
        <v>25.07029456900279</v>
      </c>
      <c r="F353" s="66">
        <v>0</v>
      </c>
      <c r="G353" t="s">
        <v>7</v>
      </c>
      <c r="H353" s="2">
        <v>8688.86</v>
      </c>
      <c r="I353" s="2" t="str">
        <f>IF(CleanTable67[[#This Row],[Annual Expenditure in HealthCare]]&gt;25000,"Yes","No")</f>
        <v>No</v>
      </c>
      <c r="J353">
        <v>0</v>
      </c>
      <c r="K353" t="str">
        <f>_xlfn.XLOOKUP(CleanTable67[[#This Row],['# of Children]],'Reduce Categories'!$D$23:$D$28,'Reduce Categories'!$E$23:$E$28)</f>
        <v>No children</v>
      </c>
      <c r="L353" t="s">
        <v>5</v>
      </c>
      <c r="M353" s="1"/>
    </row>
    <row r="354" spans="1:13" x14ac:dyDescent="0.2">
      <c r="A354">
        <v>10356</v>
      </c>
      <c r="B354" t="s">
        <v>1</v>
      </c>
      <c r="C354">
        <v>37</v>
      </c>
      <c r="D354">
        <v>1</v>
      </c>
      <c r="E354" s="3">
        <v>24.624104181847851</v>
      </c>
      <c r="F354" s="66">
        <v>0</v>
      </c>
      <c r="G354" t="s">
        <v>7</v>
      </c>
      <c r="H354" s="2">
        <v>39871.71</v>
      </c>
      <c r="I354" s="2" t="str">
        <f>IF(CleanTable67[[#This Row],[Annual Expenditure in HealthCare]]&gt;25000,"Yes","No")</f>
        <v>Yes</v>
      </c>
      <c r="J354">
        <v>1</v>
      </c>
      <c r="K354" t="str">
        <f>_xlfn.XLOOKUP(CleanTable67[[#This Row],['# of Children]],'Reduce Categories'!$D$23:$D$28,'Reduce Categories'!$E$23:$E$28)</f>
        <v>1 children</v>
      </c>
      <c r="L354" t="s">
        <v>4</v>
      </c>
      <c r="M354" s="1"/>
    </row>
    <row r="355" spans="1:13" x14ac:dyDescent="0.2">
      <c r="A355">
        <v>10357</v>
      </c>
      <c r="B355" t="s">
        <v>3</v>
      </c>
      <c r="C355">
        <v>39</v>
      </c>
      <c r="D355">
        <v>2</v>
      </c>
      <c r="E355" s="3">
        <v>25.268600064812315</v>
      </c>
      <c r="F355" s="66">
        <v>0</v>
      </c>
      <c r="G355" t="s">
        <v>6</v>
      </c>
      <c r="H355" s="2">
        <v>7985.8200000000006</v>
      </c>
      <c r="I355" s="2" t="str">
        <f>IF(CleanTable67[[#This Row],[Annual Expenditure in HealthCare]]&gt;25000,"Yes","No")</f>
        <v>No</v>
      </c>
      <c r="J355">
        <v>3</v>
      </c>
      <c r="K355" t="str">
        <f>_xlfn.XLOOKUP(CleanTable67[[#This Row],['# of Children]],'Reduce Categories'!$D$23:$D$28,'Reduce Categories'!$E$23:$E$28)</f>
        <v>3 or more children</v>
      </c>
      <c r="L355" t="s">
        <v>5</v>
      </c>
      <c r="M355" s="1"/>
    </row>
    <row r="356" spans="1:13" x14ac:dyDescent="0.2">
      <c r="A356">
        <v>10358</v>
      </c>
      <c r="B356" t="s">
        <v>1</v>
      </c>
      <c r="C356">
        <v>28</v>
      </c>
      <c r="D356">
        <v>1</v>
      </c>
      <c r="E356" s="3">
        <v>28.59353535255724</v>
      </c>
      <c r="F356" s="66">
        <v>1</v>
      </c>
      <c r="G356" t="s">
        <v>6</v>
      </c>
      <c r="H356" s="2">
        <v>3766.8900000000003</v>
      </c>
      <c r="I356" s="2" t="str">
        <f>IF(CleanTable67[[#This Row],[Annual Expenditure in HealthCare]]&gt;25000,"Yes","No")</f>
        <v>No</v>
      </c>
      <c r="J356">
        <v>1</v>
      </c>
      <c r="K356" t="str">
        <f>_xlfn.XLOOKUP(CleanTable67[[#This Row],['# of Children]],'Reduce Categories'!$D$23:$D$28,'Reduce Categories'!$E$23:$E$28)</f>
        <v>1 children</v>
      </c>
      <c r="L356" t="s">
        <v>5</v>
      </c>
      <c r="M356" s="1"/>
    </row>
    <row r="357" spans="1:13" x14ac:dyDescent="0.2">
      <c r="A357">
        <v>10359</v>
      </c>
      <c r="B357" t="s">
        <v>2</v>
      </c>
      <c r="C357">
        <v>43</v>
      </c>
      <c r="D357">
        <v>2</v>
      </c>
      <c r="E357" s="3">
        <v>30.46677756045186</v>
      </c>
      <c r="F357" s="66">
        <v>2</v>
      </c>
      <c r="G357" t="s">
        <v>6</v>
      </c>
      <c r="H357" s="2">
        <v>7727.26</v>
      </c>
      <c r="I357" s="2" t="str">
        <f>IF(CleanTable67[[#This Row],[Annual Expenditure in HealthCare]]&gt;25000,"Yes","No")</f>
        <v>No</v>
      </c>
      <c r="J357">
        <v>1</v>
      </c>
      <c r="K357" t="str">
        <f>_xlfn.XLOOKUP(CleanTable67[[#This Row],['# of Children]],'Reduce Categories'!$D$23:$D$28,'Reduce Categories'!$E$23:$E$28)</f>
        <v>1 children</v>
      </c>
      <c r="L357" t="s">
        <v>5</v>
      </c>
      <c r="M357" s="1"/>
    </row>
    <row r="358" spans="1:13" x14ac:dyDescent="0.2">
      <c r="A358">
        <v>10360</v>
      </c>
      <c r="B358" t="s">
        <v>1</v>
      </c>
      <c r="C358">
        <v>18</v>
      </c>
      <c r="D358">
        <v>0</v>
      </c>
      <c r="E358" s="3">
        <v>29.627224352831139</v>
      </c>
      <c r="F358" s="66">
        <v>1</v>
      </c>
      <c r="G358" t="s">
        <v>6</v>
      </c>
      <c r="H358" s="2">
        <v>1631.67</v>
      </c>
      <c r="I358" s="2" t="str">
        <f>IF(CleanTable67[[#This Row],[Annual Expenditure in HealthCare]]&gt;25000,"Yes","No")</f>
        <v>No</v>
      </c>
      <c r="J358">
        <v>0</v>
      </c>
      <c r="K358" t="str">
        <f>_xlfn.XLOOKUP(CleanTable67[[#This Row],['# of Children]],'Reduce Categories'!$D$23:$D$28,'Reduce Categories'!$E$23:$E$28)</f>
        <v>No children</v>
      </c>
      <c r="L358" t="s">
        <v>5</v>
      </c>
      <c r="M358" s="1"/>
    </row>
    <row r="359" spans="1:13" x14ac:dyDescent="0.2">
      <c r="A359">
        <v>10361</v>
      </c>
      <c r="B359" t="s">
        <v>3</v>
      </c>
      <c r="C359">
        <v>36</v>
      </c>
      <c r="D359">
        <v>1</v>
      </c>
      <c r="E359" s="3">
        <v>32.591246981704252</v>
      </c>
      <c r="F359" s="66">
        <v>2</v>
      </c>
      <c r="G359" t="s">
        <v>7</v>
      </c>
      <c r="H359" s="2">
        <v>43753.340000000004</v>
      </c>
      <c r="I359" s="2" t="str">
        <f>IF(CleanTable67[[#This Row],[Annual Expenditure in HealthCare]]&gt;25000,"Yes","No")</f>
        <v>Yes</v>
      </c>
      <c r="J359">
        <v>3</v>
      </c>
      <c r="K359" t="str">
        <f>_xlfn.XLOOKUP(CleanTable67[[#This Row],['# of Children]],'Reduce Categories'!$D$23:$D$28,'Reduce Categories'!$E$23:$E$28)</f>
        <v>3 or more children</v>
      </c>
      <c r="L359" t="s">
        <v>4</v>
      </c>
      <c r="M359" s="1"/>
    </row>
    <row r="360" spans="1:13" x14ac:dyDescent="0.2">
      <c r="A360">
        <v>10362</v>
      </c>
      <c r="B360" t="s">
        <v>3</v>
      </c>
      <c r="C360">
        <v>48</v>
      </c>
      <c r="D360">
        <v>2</v>
      </c>
      <c r="E360" s="3">
        <v>25.741420101275498</v>
      </c>
      <c r="F360" s="66">
        <v>0</v>
      </c>
      <c r="G360" t="s">
        <v>7</v>
      </c>
      <c r="H360" s="2">
        <v>8964.07</v>
      </c>
      <c r="I360" s="2" t="str">
        <f>IF(CleanTable67[[#This Row],[Annual Expenditure in HealthCare]]&gt;25000,"Yes","No")</f>
        <v>No</v>
      </c>
      <c r="J360">
        <v>1</v>
      </c>
      <c r="K360" t="str">
        <f>_xlfn.XLOOKUP(CleanTable67[[#This Row],['# of Children]],'Reduce Categories'!$D$23:$D$28,'Reduce Categories'!$E$23:$E$28)</f>
        <v>1 children</v>
      </c>
      <c r="L360" t="s">
        <v>5</v>
      </c>
      <c r="M360" s="1"/>
    </row>
    <row r="361" spans="1:13" x14ac:dyDescent="0.2">
      <c r="A361">
        <v>10363</v>
      </c>
      <c r="B361" t="s">
        <v>1</v>
      </c>
      <c r="C361">
        <v>37</v>
      </c>
      <c r="D361">
        <v>1</v>
      </c>
      <c r="E361" s="3">
        <v>29.811624169755337</v>
      </c>
      <c r="F361" s="66">
        <v>1</v>
      </c>
      <c r="G361" t="s">
        <v>6</v>
      </c>
      <c r="H361" s="2">
        <v>6313.76</v>
      </c>
      <c r="I361" s="2" t="str">
        <f>IF(CleanTable67[[#This Row],[Annual Expenditure in HealthCare]]&gt;25000,"Yes","No")</f>
        <v>No</v>
      </c>
      <c r="J361">
        <v>2</v>
      </c>
      <c r="K361" t="str">
        <f>_xlfn.XLOOKUP(CleanTable67[[#This Row],['# of Children]],'Reduce Categories'!$D$23:$D$28,'Reduce Categories'!$E$23:$E$28)</f>
        <v>2 children</v>
      </c>
      <c r="L361" t="s">
        <v>5</v>
      </c>
      <c r="M361" s="1"/>
    </row>
    <row r="362" spans="1:13" x14ac:dyDescent="0.2">
      <c r="A362">
        <v>10364</v>
      </c>
      <c r="B362" t="s">
        <v>1</v>
      </c>
      <c r="C362">
        <v>18</v>
      </c>
      <c r="D362">
        <v>0</v>
      </c>
      <c r="E362" s="3">
        <v>28.037521119260486</v>
      </c>
      <c r="F362" s="66">
        <v>1</v>
      </c>
      <c r="G362" t="s">
        <v>7</v>
      </c>
      <c r="H362" s="2">
        <v>1141.45</v>
      </c>
      <c r="I362" s="2" t="str">
        <f>IF(CleanTable67[[#This Row],[Annual Expenditure in HealthCare]]&gt;25000,"Yes","No")</f>
        <v>No</v>
      </c>
      <c r="J362">
        <v>0</v>
      </c>
      <c r="K362" t="str">
        <f>_xlfn.XLOOKUP(CleanTable67[[#This Row],['# of Children]],'Reduce Categories'!$D$23:$D$28,'Reduce Categories'!$E$23:$E$28)</f>
        <v>No children</v>
      </c>
      <c r="L362" t="s">
        <v>5</v>
      </c>
      <c r="M362" s="1"/>
    </row>
    <row r="363" spans="1:13" x14ac:dyDescent="0.2">
      <c r="A363">
        <v>10365</v>
      </c>
      <c r="B363" t="s">
        <v>2</v>
      </c>
      <c r="C363">
        <v>62</v>
      </c>
      <c r="D363">
        <v>3</v>
      </c>
      <c r="E363" s="3">
        <v>39.676263739704041</v>
      </c>
      <c r="F363" s="66">
        <v>3</v>
      </c>
      <c r="G363" t="s">
        <v>7</v>
      </c>
      <c r="H363" s="2">
        <v>46718.170000000006</v>
      </c>
      <c r="I363" s="2" t="str">
        <f>IF(CleanTable67[[#This Row],[Annual Expenditure in HealthCare]]&gt;25000,"Yes","No")</f>
        <v>Yes</v>
      </c>
      <c r="J363">
        <v>3</v>
      </c>
      <c r="K363" t="str">
        <f>_xlfn.XLOOKUP(CleanTable67[[#This Row],['# of Children]],'Reduce Categories'!$D$23:$D$28,'Reduce Categories'!$E$23:$E$28)</f>
        <v>3 or more children</v>
      </c>
      <c r="L363" t="s">
        <v>4</v>
      </c>
      <c r="M363" s="1"/>
    </row>
    <row r="364" spans="1:13" x14ac:dyDescent="0.2">
      <c r="A364">
        <v>10366</v>
      </c>
      <c r="B364" t="s">
        <v>0</v>
      </c>
      <c r="C364">
        <v>64</v>
      </c>
      <c r="D364">
        <v>3</v>
      </c>
      <c r="E364" s="3">
        <v>30.779232418568036</v>
      </c>
      <c r="F364" s="66">
        <v>2</v>
      </c>
      <c r="G364" t="s">
        <v>6</v>
      </c>
      <c r="H364" s="2">
        <v>47928.03</v>
      </c>
      <c r="I364" s="2" t="str">
        <f>IF(CleanTable67[[#This Row],[Annual Expenditure in HealthCare]]&gt;25000,"Yes","No")</f>
        <v>Yes</v>
      </c>
      <c r="J364">
        <v>1</v>
      </c>
      <c r="K364" t="str">
        <f>_xlfn.XLOOKUP(CleanTable67[[#This Row],['# of Children]],'Reduce Categories'!$D$23:$D$28,'Reduce Categories'!$E$23:$E$28)</f>
        <v>1 children</v>
      </c>
      <c r="L364" t="s">
        <v>4</v>
      </c>
      <c r="M364" s="1"/>
    </row>
    <row r="365" spans="1:13" x14ac:dyDescent="0.2">
      <c r="A365">
        <v>10367</v>
      </c>
      <c r="B365" t="s">
        <v>3</v>
      </c>
      <c r="C365">
        <v>57</v>
      </c>
      <c r="D365">
        <v>3</v>
      </c>
      <c r="E365" s="3">
        <v>36.203750473192535</v>
      </c>
      <c r="F365" s="66">
        <v>3</v>
      </c>
      <c r="G365" t="s">
        <v>7</v>
      </c>
      <c r="H365" s="2">
        <v>11566.31</v>
      </c>
      <c r="I365" s="2" t="str">
        <f>IF(CleanTable67[[#This Row],[Annual Expenditure in HealthCare]]&gt;25000,"Yes","No")</f>
        <v>No</v>
      </c>
      <c r="J365">
        <v>0</v>
      </c>
      <c r="K365" t="str">
        <f>_xlfn.XLOOKUP(CleanTable67[[#This Row],['# of Children]],'Reduce Categories'!$D$23:$D$28,'Reduce Categories'!$E$23:$E$28)</f>
        <v>No children</v>
      </c>
      <c r="L365" t="s">
        <v>5</v>
      </c>
      <c r="M365" s="1"/>
    </row>
    <row r="366" spans="1:13" x14ac:dyDescent="0.2">
      <c r="A366">
        <v>10368</v>
      </c>
      <c r="B366" t="s">
        <v>3</v>
      </c>
      <c r="C366">
        <v>34</v>
      </c>
      <c r="D366">
        <v>1</v>
      </c>
      <c r="E366" s="3">
        <v>24.22394914420941</v>
      </c>
      <c r="F366" s="66">
        <v>0</v>
      </c>
      <c r="G366" t="s">
        <v>7</v>
      </c>
      <c r="H366" s="2">
        <v>27375.91</v>
      </c>
      <c r="I366" s="2" t="str">
        <f>IF(CleanTable67[[#This Row],[Annual Expenditure in HealthCare]]&gt;25000,"Yes","No")</f>
        <v>Yes</v>
      </c>
      <c r="J366">
        <v>2</v>
      </c>
      <c r="K366" t="str">
        <f>_xlfn.XLOOKUP(CleanTable67[[#This Row],['# of Children]],'Reduce Categories'!$D$23:$D$28,'Reduce Categories'!$E$23:$E$28)</f>
        <v>2 children</v>
      </c>
      <c r="L366" t="s">
        <v>5</v>
      </c>
      <c r="M366" s="1"/>
    </row>
    <row r="367" spans="1:13" x14ac:dyDescent="0.2">
      <c r="A367">
        <v>10369</v>
      </c>
      <c r="B367" t="s">
        <v>1</v>
      </c>
      <c r="C367">
        <v>56</v>
      </c>
      <c r="D367">
        <v>3</v>
      </c>
      <c r="E367" s="3">
        <v>28.481742318016092</v>
      </c>
      <c r="F367" s="66">
        <v>1</v>
      </c>
      <c r="G367" t="s">
        <v>6</v>
      </c>
      <c r="H367" s="2">
        <v>12265.51</v>
      </c>
      <c r="I367" s="2" t="str">
        <f>IF(CleanTable67[[#This Row],[Annual Expenditure in HealthCare]]&gt;25000,"Yes","No")</f>
        <v>No</v>
      </c>
      <c r="J367">
        <v>2</v>
      </c>
      <c r="K367" t="str">
        <f>_xlfn.XLOOKUP(CleanTable67[[#This Row],['# of Children]],'Reduce Categories'!$D$23:$D$28,'Reduce Categories'!$E$23:$E$28)</f>
        <v>2 children</v>
      </c>
      <c r="L367" t="s">
        <v>5</v>
      </c>
      <c r="M367" s="1"/>
    </row>
    <row r="368" spans="1:13" x14ac:dyDescent="0.2">
      <c r="A368">
        <v>10370</v>
      </c>
      <c r="B368" t="s">
        <v>3</v>
      </c>
      <c r="C368">
        <v>48</v>
      </c>
      <c r="D368">
        <v>2</v>
      </c>
      <c r="E368" s="3">
        <v>31.827152510184249</v>
      </c>
      <c r="F368" s="66">
        <v>2</v>
      </c>
      <c r="G368" t="s">
        <v>7</v>
      </c>
      <c r="H368" s="2">
        <v>10736.880000000001</v>
      </c>
      <c r="I368" s="2" t="str">
        <f>IF(CleanTable67[[#This Row],[Annual Expenditure in HealthCare]]&gt;25000,"Yes","No")</f>
        <v>No</v>
      </c>
      <c r="J368">
        <v>4</v>
      </c>
      <c r="K368" t="str">
        <f>_xlfn.XLOOKUP(CleanTable67[[#This Row],['# of Children]],'Reduce Categories'!$D$23:$D$28,'Reduce Categories'!$E$23:$E$28)</f>
        <v>3 or more children</v>
      </c>
      <c r="L368" t="s">
        <v>5</v>
      </c>
      <c r="M368" s="1"/>
    </row>
    <row r="369" spans="1:13" x14ac:dyDescent="0.2">
      <c r="A369">
        <v>10371</v>
      </c>
      <c r="B369" t="s">
        <v>1</v>
      </c>
      <c r="C369">
        <v>63</v>
      </c>
      <c r="D369">
        <v>3</v>
      </c>
      <c r="E369" s="3">
        <v>34.362491158000616</v>
      </c>
      <c r="F369" s="66">
        <v>2</v>
      </c>
      <c r="G369" t="s">
        <v>7</v>
      </c>
      <c r="H369" s="2">
        <v>47055.54</v>
      </c>
      <c r="I369" s="2" t="str">
        <f>IF(CleanTable67[[#This Row],[Annual Expenditure in HealthCare]]&gt;25000,"Yes","No")</f>
        <v>Yes</v>
      </c>
      <c r="J369">
        <v>0</v>
      </c>
      <c r="K369" t="str">
        <f>_xlfn.XLOOKUP(CleanTable67[[#This Row],['# of Children]],'Reduce Categories'!$D$23:$D$28,'Reduce Categories'!$E$23:$E$28)</f>
        <v>No children</v>
      </c>
      <c r="L369" t="s">
        <v>4</v>
      </c>
      <c r="M369" s="1"/>
    </row>
    <row r="370" spans="1:13" x14ac:dyDescent="0.2">
      <c r="A370">
        <v>10372</v>
      </c>
      <c r="B370" t="s">
        <v>2</v>
      </c>
      <c r="C370">
        <v>25</v>
      </c>
      <c r="D370">
        <v>0</v>
      </c>
      <c r="E370" s="3">
        <v>34.371584502914509</v>
      </c>
      <c r="F370" s="66">
        <v>2</v>
      </c>
      <c r="G370" t="s">
        <v>7</v>
      </c>
      <c r="H370" s="2">
        <v>15817.99</v>
      </c>
      <c r="I370" s="2" t="str">
        <f>IF(CleanTable67[[#This Row],[Annual Expenditure in HealthCare]]&gt;25000,"Yes","No")</f>
        <v>No</v>
      </c>
      <c r="J370">
        <v>0</v>
      </c>
      <c r="K370" t="str">
        <f>_xlfn.XLOOKUP(CleanTable67[[#This Row],['# of Children]],'Reduce Categories'!$D$23:$D$28,'Reduce Categories'!$E$23:$E$28)</f>
        <v>No children</v>
      </c>
      <c r="L370" t="s">
        <v>4</v>
      </c>
      <c r="M370" s="1"/>
    </row>
    <row r="371" spans="1:13" x14ac:dyDescent="0.2">
      <c r="A371">
        <v>10373</v>
      </c>
      <c r="B371" t="s">
        <v>2</v>
      </c>
      <c r="C371">
        <v>19</v>
      </c>
      <c r="D371">
        <v>0</v>
      </c>
      <c r="E371" s="3">
        <v>23.530479221754042</v>
      </c>
      <c r="F371" s="66">
        <v>0</v>
      </c>
      <c r="G371" t="s">
        <v>7</v>
      </c>
      <c r="H371" s="2">
        <v>2803.7000000000003</v>
      </c>
      <c r="I371" s="2" t="str">
        <f>IF(CleanTable67[[#This Row],[Annual Expenditure in HealthCare]]&gt;25000,"Yes","No")</f>
        <v>No</v>
      </c>
      <c r="J371">
        <v>2</v>
      </c>
      <c r="K371" t="str">
        <f>_xlfn.XLOOKUP(CleanTable67[[#This Row],['# of Children]],'Reduce Categories'!$D$23:$D$28,'Reduce Categories'!$E$23:$E$28)</f>
        <v>2 children</v>
      </c>
      <c r="L371" t="s">
        <v>5</v>
      </c>
      <c r="M371" s="1"/>
    </row>
    <row r="372" spans="1:13" x14ac:dyDescent="0.2">
      <c r="A372">
        <v>10374</v>
      </c>
      <c r="B372" t="s">
        <v>2</v>
      </c>
      <c r="C372">
        <v>19</v>
      </c>
      <c r="D372">
        <v>0</v>
      </c>
      <c r="E372" s="3">
        <v>37.397806212172519</v>
      </c>
      <c r="F372" s="66">
        <v>3</v>
      </c>
      <c r="G372" t="s">
        <v>7</v>
      </c>
      <c r="H372" s="2">
        <v>17352.689999999999</v>
      </c>
      <c r="I372" s="2" t="str">
        <f>IF(CleanTable67[[#This Row],[Annual Expenditure in HealthCare]]&gt;25000,"Yes","No")</f>
        <v>No</v>
      </c>
      <c r="J372">
        <v>0</v>
      </c>
      <c r="K372" t="str">
        <f>_xlfn.XLOOKUP(CleanTable67[[#This Row],['# of Children]],'Reduce Categories'!$D$23:$D$28,'Reduce Categories'!$E$23:$E$28)</f>
        <v>No children</v>
      </c>
      <c r="L372" t="s">
        <v>4</v>
      </c>
      <c r="M372" s="1"/>
    </row>
    <row r="373" spans="1:13" x14ac:dyDescent="0.2">
      <c r="A373">
        <v>10375</v>
      </c>
      <c r="B373" t="s">
        <v>1</v>
      </c>
      <c r="C373">
        <v>64</v>
      </c>
      <c r="D373">
        <v>3</v>
      </c>
      <c r="E373" s="3">
        <v>30.77422507678579</v>
      </c>
      <c r="F373" s="66">
        <v>2</v>
      </c>
      <c r="G373" t="s">
        <v>6</v>
      </c>
      <c r="H373" s="2">
        <v>16085.130000000001</v>
      </c>
      <c r="I373" s="2" t="str">
        <f>IF(CleanTable67[[#This Row],[Annual Expenditure in HealthCare]]&gt;25000,"Yes","No")</f>
        <v>No</v>
      </c>
      <c r="J373">
        <v>3</v>
      </c>
      <c r="K373" t="str">
        <f>_xlfn.XLOOKUP(CleanTable67[[#This Row],['# of Children]],'Reduce Categories'!$D$23:$D$28,'Reduce Categories'!$E$23:$E$28)</f>
        <v>3 or more children</v>
      </c>
      <c r="L373" t="s">
        <v>5</v>
      </c>
      <c r="M373" s="1"/>
    </row>
    <row r="374" spans="1:13" x14ac:dyDescent="0.2">
      <c r="A374">
        <v>10376</v>
      </c>
      <c r="B374" t="s">
        <v>1</v>
      </c>
      <c r="C374">
        <v>26</v>
      </c>
      <c r="D374">
        <v>0</v>
      </c>
      <c r="E374" s="3">
        <v>25.45184431471872</v>
      </c>
      <c r="F374" s="66">
        <v>0</v>
      </c>
      <c r="G374" t="s">
        <v>7</v>
      </c>
      <c r="H374" s="2">
        <v>2322.63</v>
      </c>
      <c r="I374" s="2" t="str">
        <f>IF(CleanTable67[[#This Row],[Annual Expenditure in HealthCare]]&gt;25000,"Yes","No")</f>
        <v>No</v>
      </c>
      <c r="J374">
        <v>0</v>
      </c>
      <c r="K374" t="str">
        <f>_xlfn.XLOOKUP(CleanTable67[[#This Row],['# of Children]],'Reduce Categories'!$D$23:$D$28,'Reduce Categories'!$E$23:$E$28)</f>
        <v>No children</v>
      </c>
      <c r="L374" t="s">
        <v>5</v>
      </c>
      <c r="M374" s="1"/>
    </row>
    <row r="375" spans="1:13" x14ac:dyDescent="0.2">
      <c r="A375">
        <v>10377</v>
      </c>
      <c r="B375" t="s">
        <v>1</v>
      </c>
      <c r="C375">
        <v>51</v>
      </c>
      <c r="D375">
        <v>3</v>
      </c>
      <c r="E375" s="3">
        <v>34.578618336213204</v>
      </c>
      <c r="F375" s="66">
        <v>2</v>
      </c>
      <c r="G375" t="s">
        <v>7</v>
      </c>
      <c r="H375" s="2">
        <v>10560.5</v>
      </c>
      <c r="I375" s="2" t="str">
        <f>IF(CleanTable67[[#This Row],[Annual Expenditure in HealthCare]]&gt;25000,"Yes","No")</f>
        <v>No</v>
      </c>
      <c r="J375">
        <v>3</v>
      </c>
      <c r="K375" t="str">
        <f>_xlfn.XLOOKUP(CleanTable67[[#This Row],['# of Children]],'Reduce Categories'!$D$23:$D$28,'Reduce Categories'!$E$23:$E$28)</f>
        <v>3 or more children</v>
      </c>
      <c r="L375" t="s">
        <v>5</v>
      </c>
      <c r="M375" s="1"/>
    </row>
    <row r="376" spans="1:13" x14ac:dyDescent="0.2">
      <c r="A376">
        <v>10378</v>
      </c>
      <c r="B376" t="s">
        <v>0</v>
      </c>
      <c r="C376">
        <v>42</v>
      </c>
      <c r="D376">
        <v>2</v>
      </c>
      <c r="E376" s="3">
        <v>25.085219026274537</v>
      </c>
      <c r="F376" s="66">
        <v>0</v>
      </c>
      <c r="G376" t="s">
        <v>7</v>
      </c>
      <c r="H376" s="2">
        <v>22144.039999999997</v>
      </c>
      <c r="I376" s="2" t="str">
        <f>IF(CleanTable67[[#This Row],[Annual Expenditure in HealthCare]]&gt;25000,"Yes","No")</f>
        <v>No</v>
      </c>
      <c r="J376">
        <v>0</v>
      </c>
      <c r="K376" t="str">
        <f>_xlfn.XLOOKUP(CleanTable67[[#This Row],['# of Children]],'Reduce Categories'!$D$23:$D$28,'Reduce Categories'!$E$23:$E$28)</f>
        <v>No children</v>
      </c>
      <c r="L376" t="s">
        <v>4</v>
      </c>
      <c r="M376" s="1"/>
    </row>
    <row r="377" spans="1:13" x14ac:dyDescent="0.2">
      <c r="A377">
        <v>10379</v>
      </c>
      <c r="B377" t="s">
        <v>3</v>
      </c>
      <c r="C377">
        <v>42</v>
      </c>
      <c r="D377">
        <v>2</v>
      </c>
      <c r="E377" s="3">
        <v>31.800682225846828</v>
      </c>
      <c r="F377" s="66">
        <v>2</v>
      </c>
      <c r="G377" t="s">
        <v>7</v>
      </c>
      <c r="H377" s="2">
        <v>7729.6500000000005</v>
      </c>
      <c r="I377" s="2" t="str">
        <f>IF(CleanTable67[[#This Row],[Annual Expenditure in HealthCare]]&gt;25000,"Yes","No")</f>
        <v>No</v>
      </c>
      <c r="J377">
        <v>2</v>
      </c>
      <c r="K377" t="str">
        <f>_xlfn.XLOOKUP(CleanTable67[[#This Row],['# of Children]],'Reduce Categories'!$D$23:$D$28,'Reduce Categories'!$E$23:$E$28)</f>
        <v>2 children</v>
      </c>
      <c r="L377" t="s">
        <v>5</v>
      </c>
      <c r="M377" s="1"/>
    </row>
    <row r="378" spans="1:13" x14ac:dyDescent="0.2">
      <c r="A378">
        <v>10380</v>
      </c>
      <c r="B378" t="s">
        <v>2</v>
      </c>
      <c r="C378">
        <v>21</v>
      </c>
      <c r="D378">
        <v>0</v>
      </c>
      <c r="E378" s="3">
        <v>27.826266502334438</v>
      </c>
      <c r="F378" s="66">
        <v>1</v>
      </c>
      <c r="G378" t="s">
        <v>7</v>
      </c>
      <c r="H378" s="2">
        <v>3077.1000000000004</v>
      </c>
      <c r="I378" s="2" t="str">
        <f>IF(CleanTable67[[#This Row],[Annual Expenditure in HealthCare]]&gt;25000,"Yes","No")</f>
        <v>No</v>
      </c>
      <c r="J378">
        <v>2</v>
      </c>
      <c r="K378" t="str">
        <f>_xlfn.XLOOKUP(CleanTable67[[#This Row],['# of Children]],'Reduce Categories'!$D$23:$D$28,'Reduce Categories'!$E$23:$E$28)</f>
        <v>2 children</v>
      </c>
      <c r="L378" t="s">
        <v>5</v>
      </c>
      <c r="M378" s="1"/>
    </row>
    <row r="379" spans="1:13" x14ac:dyDescent="0.2">
      <c r="A379">
        <v>10381</v>
      </c>
      <c r="B379" t="s">
        <v>0</v>
      </c>
      <c r="C379">
        <v>19</v>
      </c>
      <c r="D379">
        <v>0</v>
      </c>
      <c r="E379" s="3">
        <v>27.998069354119334</v>
      </c>
      <c r="F379" s="66">
        <v>1</v>
      </c>
      <c r="G379" t="s">
        <v>6</v>
      </c>
      <c r="H379" s="2">
        <v>1737.3799999999999</v>
      </c>
      <c r="I379" s="2" t="str">
        <f>IF(CleanTable67[[#This Row],[Annual Expenditure in HealthCare]]&gt;25000,"Yes","No")</f>
        <v>No</v>
      </c>
      <c r="J379">
        <v>0</v>
      </c>
      <c r="K379" t="str">
        <f>_xlfn.XLOOKUP(CleanTable67[[#This Row],['# of Children]],'Reduce Categories'!$D$23:$D$28,'Reduce Categories'!$E$23:$E$28)</f>
        <v>No children</v>
      </c>
      <c r="L379" t="s">
        <v>5</v>
      </c>
      <c r="M379" s="1"/>
    </row>
    <row r="380" spans="1:13" x14ac:dyDescent="0.2">
      <c r="A380">
        <v>10382</v>
      </c>
      <c r="B380" t="s">
        <v>3</v>
      </c>
      <c r="C380">
        <v>26</v>
      </c>
      <c r="D380">
        <v>0</v>
      </c>
      <c r="E380" s="3">
        <v>18.341873261381245</v>
      </c>
      <c r="F380" s="66">
        <v>0</v>
      </c>
      <c r="G380" t="s">
        <v>6</v>
      </c>
      <c r="H380" s="2">
        <v>4564.2</v>
      </c>
      <c r="I380" s="2" t="str">
        <f>IF(CleanTable67[[#This Row],[Annual Expenditure in HealthCare]]&gt;25000,"Yes","No")</f>
        <v>No</v>
      </c>
      <c r="J380">
        <v>2</v>
      </c>
      <c r="K380" t="str">
        <f>_xlfn.XLOOKUP(CleanTable67[[#This Row],['# of Children]],'Reduce Categories'!$D$23:$D$28,'Reduce Categories'!$E$23:$E$28)</f>
        <v>2 children</v>
      </c>
      <c r="L380" t="s">
        <v>5</v>
      </c>
      <c r="M380" s="1"/>
    </row>
    <row r="381" spans="1:13" x14ac:dyDescent="0.2">
      <c r="A381">
        <v>10383</v>
      </c>
      <c r="B381" t="s">
        <v>0</v>
      </c>
      <c r="C381">
        <v>47</v>
      </c>
      <c r="D381">
        <v>2</v>
      </c>
      <c r="E381" s="3">
        <v>38.177798602176004</v>
      </c>
      <c r="F381" s="66">
        <v>3</v>
      </c>
      <c r="G381" t="s">
        <v>7</v>
      </c>
      <c r="H381" s="2">
        <v>8068.1900000000005</v>
      </c>
      <c r="I381" s="2" t="str">
        <f>IF(CleanTable67[[#This Row],[Annual Expenditure in HealthCare]]&gt;25000,"Yes","No")</f>
        <v>No</v>
      </c>
      <c r="J381">
        <v>1</v>
      </c>
      <c r="K381" t="str">
        <f>_xlfn.XLOOKUP(CleanTable67[[#This Row],['# of Children]],'Reduce Categories'!$D$23:$D$28,'Reduce Categories'!$E$23:$E$28)</f>
        <v>1 children</v>
      </c>
      <c r="L381" t="s">
        <v>5</v>
      </c>
      <c r="M381" s="1"/>
    </row>
    <row r="382" spans="1:13" x14ac:dyDescent="0.2">
      <c r="A382">
        <v>10384</v>
      </c>
      <c r="B382" t="s">
        <v>1</v>
      </c>
      <c r="C382">
        <v>59</v>
      </c>
      <c r="D382">
        <v>3</v>
      </c>
      <c r="E382" s="3">
        <v>36.743564976873927</v>
      </c>
      <c r="F382" s="66">
        <v>3</v>
      </c>
      <c r="G382" t="s">
        <v>6</v>
      </c>
      <c r="H382" s="2">
        <v>14001.14</v>
      </c>
      <c r="I382" s="2" t="str">
        <f>IF(CleanTable67[[#This Row],[Annual Expenditure in HealthCare]]&gt;25000,"Yes","No")</f>
        <v>No</v>
      </c>
      <c r="J382">
        <v>3</v>
      </c>
      <c r="K382" t="str">
        <f>_xlfn.XLOOKUP(CleanTable67[[#This Row],['# of Children]],'Reduce Categories'!$D$23:$D$28,'Reduce Categories'!$E$23:$E$28)</f>
        <v>3 or more children</v>
      </c>
      <c r="L382" t="s">
        <v>5</v>
      </c>
      <c r="M382" s="1"/>
    </row>
    <row r="383" spans="1:13" x14ac:dyDescent="0.2">
      <c r="A383">
        <v>10385</v>
      </c>
      <c r="B383" t="s">
        <v>2</v>
      </c>
      <c r="C383">
        <v>19</v>
      </c>
      <c r="D383">
        <v>0</v>
      </c>
      <c r="E383" s="3">
        <v>25.809393845326056</v>
      </c>
      <c r="F383" s="66">
        <v>0</v>
      </c>
      <c r="G383" t="s">
        <v>6</v>
      </c>
      <c r="H383" s="2">
        <v>2719.28</v>
      </c>
      <c r="I383" s="2" t="str">
        <f>IF(CleanTable67[[#This Row],[Annual Expenditure in HealthCare]]&gt;25000,"Yes","No")</f>
        <v>No</v>
      </c>
      <c r="J383">
        <v>1</v>
      </c>
      <c r="K383" t="str">
        <f>_xlfn.XLOOKUP(CleanTable67[[#This Row],['# of Children]],'Reduce Categories'!$D$23:$D$28,'Reduce Categories'!$E$23:$E$28)</f>
        <v>1 children</v>
      </c>
      <c r="L383" t="s">
        <v>5</v>
      </c>
      <c r="M383" s="1"/>
    </row>
    <row r="384" spans="1:13" x14ac:dyDescent="0.2">
      <c r="A384">
        <v>10386</v>
      </c>
      <c r="B384" t="s">
        <v>1</v>
      </c>
      <c r="C384">
        <v>22</v>
      </c>
      <c r="D384">
        <v>0</v>
      </c>
      <c r="E384" s="3">
        <v>21.467067468077602</v>
      </c>
      <c r="F384" s="66">
        <v>0</v>
      </c>
      <c r="G384" t="s">
        <v>7</v>
      </c>
      <c r="H384" s="2">
        <v>1674.64</v>
      </c>
      <c r="I384" s="2" t="str">
        <f>IF(CleanTable67[[#This Row],[Annual Expenditure in HealthCare]]&gt;25000,"Yes","No")</f>
        <v>No</v>
      </c>
      <c r="J384">
        <v>0</v>
      </c>
      <c r="K384" t="str">
        <f>_xlfn.XLOOKUP(CleanTable67[[#This Row],['# of Children]],'Reduce Categories'!$D$23:$D$28,'Reduce Categories'!$E$23:$E$28)</f>
        <v>No children</v>
      </c>
      <c r="L384" t="s">
        <v>5</v>
      </c>
      <c r="M384" s="1"/>
    </row>
    <row r="385" spans="1:13" x14ac:dyDescent="0.2">
      <c r="A385">
        <v>10387</v>
      </c>
      <c r="B385" t="s">
        <v>3</v>
      </c>
      <c r="C385">
        <v>57</v>
      </c>
      <c r="D385">
        <v>3</v>
      </c>
      <c r="E385" s="3">
        <v>30.476925791270215</v>
      </c>
      <c r="F385" s="66">
        <v>2</v>
      </c>
      <c r="G385" t="s">
        <v>6</v>
      </c>
      <c r="H385" s="2">
        <v>13224.06</v>
      </c>
      <c r="I385" s="2" t="str">
        <f>IF(CleanTable67[[#This Row],[Annual Expenditure in HealthCare]]&gt;25000,"Yes","No")</f>
        <v>No</v>
      </c>
      <c r="J385">
        <v>2</v>
      </c>
      <c r="K385" t="str">
        <f>_xlfn.XLOOKUP(CleanTable67[[#This Row],['# of Children]],'Reduce Categories'!$D$23:$D$28,'Reduce Categories'!$E$23:$E$28)</f>
        <v>2 children</v>
      </c>
      <c r="L385" t="s">
        <v>5</v>
      </c>
      <c r="M385" s="1"/>
    </row>
    <row r="386" spans="1:13" x14ac:dyDescent="0.2">
      <c r="A386">
        <v>10388</v>
      </c>
      <c r="B386" t="s">
        <v>0</v>
      </c>
      <c r="C386">
        <v>33</v>
      </c>
      <c r="D386">
        <v>1</v>
      </c>
      <c r="E386" s="3">
        <v>37.701491077328406</v>
      </c>
      <c r="F386" s="66">
        <v>3</v>
      </c>
      <c r="G386" t="s">
        <v>7</v>
      </c>
      <c r="H386" s="2">
        <v>6059.18</v>
      </c>
      <c r="I386" s="2" t="str">
        <f>IF(CleanTable67[[#This Row],[Annual Expenditure in HealthCare]]&gt;25000,"Yes","No")</f>
        <v>No</v>
      </c>
      <c r="J386">
        <v>4</v>
      </c>
      <c r="K386" t="str">
        <f>_xlfn.XLOOKUP(CleanTable67[[#This Row],['# of Children]],'Reduce Categories'!$D$23:$D$28,'Reduce Categories'!$E$23:$E$28)</f>
        <v>3 or more children</v>
      </c>
      <c r="L386" t="s">
        <v>5</v>
      </c>
      <c r="M386" s="1"/>
    </row>
    <row r="387" spans="1:13" x14ac:dyDescent="0.2">
      <c r="A387">
        <v>10389</v>
      </c>
      <c r="B387" t="s">
        <v>3</v>
      </c>
      <c r="C387">
        <v>57</v>
      </c>
      <c r="D387">
        <v>3</v>
      </c>
      <c r="E387" s="3">
        <v>39.991786531715995</v>
      </c>
      <c r="F387" s="66">
        <v>3</v>
      </c>
      <c r="G387" t="s">
        <v>6</v>
      </c>
      <c r="H387" s="2">
        <v>14394.4</v>
      </c>
      <c r="I387" s="2" t="str">
        <f>IF(CleanTable67[[#This Row],[Annual Expenditure in HealthCare]]&gt;25000,"Yes","No")</f>
        <v>No</v>
      </c>
      <c r="J387">
        <v>4</v>
      </c>
      <c r="K387" t="str">
        <f>_xlfn.XLOOKUP(CleanTable67[[#This Row],['# of Children]],'Reduce Categories'!$D$23:$D$28,'Reduce Categories'!$E$23:$E$28)</f>
        <v>3 or more children</v>
      </c>
      <c r="L387" t="s">
        <v>5</v>
      </c>
      <c r="M387" s="1"/>
    </row>
    <row r="388" spans="1:13" x14ac:dyDescent="0.2">
      <c r="A388">
        <v>10390</v>
      </c>
      <c r="B388" t="s">
        <v>1</v>
      </c>
      <c r="C388">
        <v>55</v>
      </c>
      <c r="D388">
        <v>3</v>
      </c>
      <c r="E388" s="3">
        <v>21.834655912789049</v>
      </c>
      <c r="F388" s="66">
        <v>0</v>
      </c>
      <c r="G388" t="s">
        <v>7</v>
      </c>
      <c r="H388" s="2">
        <v>11987.17</v>
      </c>
      <c r="I388" s="2" t="str">
        <f>IF(CleanTable67[[#This Row],[Annual Expenditure in HealthCare]]&gt;25000,"Yes","No")</f>
        <v>No</v>
      </c>
      <c r="J388">
        <v>3</v>
      </c>
      <c r="K388" t="str">
        <f>_xlfn.XLOOKUP(CleanTable67[[#This Row],['# of Children]],'Reduce Categories'!$D$23:$D$28,'Reduce Categories'!$E$23:$E$28)</f>
        <v>3 or more children</v>
      </c>
      <c r="L388" t="s">
        <v>5</v>
      </c>
      <c r="M388" s="1"/>
    </row>
    <row r="389" spans="1:13" x14ac:dyDescent="0.2">
      <c r="A389">
        <v>10391</v>
      </c>
      <c r="B389" t="s">
        <v>1</v>
      </c>
      <c r="C389">
        <v>54</v>
      </c>
      <c r="D389">
        <v>3</v>
      </c>
      <c r="E389" s="3">
        <v>35.833139031092337</v>
      </c>
      <c r="F389" s="66">
        <v>3</v>
      </c>
      <c r="G389" t="s">
        <v>6</v>
      </c>
      <c r="H389" s="2">
        <v>63770.43</v>
      </c>
      <c r="I389" s="2" t="str">
        <f>IF(CleanTable67[[#This Row],[Annual Expenditure in HealthCare]]&gt;25000,"Yes","No")</f>
        <v>Yes</v>
      </c>
      <c r="J389">
        <v>0</v>
      </c>
      <c r="K389" t="str">
        <f>_xlfn.XLOOKUP(CleanTable67[[#This Row],['# of Children]],'Reduce Categories'!$D$23:$D$28,'Reduce Categories'!$E$23:$E$28)</f>
        <v>No children</v>
      </c>
      <c r="L389" t="s">
        <v>4</v>
      </c>
      <c r="M389" s="1"/>
    </row>
    <row r="390" spans="1:13" x14ac:dyDescent="0.2">
      <c r="A390">
        <v>10392</v>
      </c>
      <c r="B390" t="s">
        <v>2</v>
      </c>
      <c r="C390">
        <v>19</v>
      </c>
      <c r="D390">
        <v>0</v>
      </c>
      <c r="E390" s="3">
        <v>31.130309032195189</v>
      </c>
      <c r="F390" s="66">
        <v>2</v>
      </c>
      <c r="G390" t="s">
        <v>6</v>
      </c>
      <c r="H390" s="2">
        <v>2710.8300000000004</v>
      </c>
      <c r="I390" s="2" t="str">
        <f>IF(CleanTable67[[#This Row],[Annual Expenditure in HealthCare]]&gt;25000,"Yes","No")</f>
        <v>No</v>
      </c>
      <c r="J390">
        <v>1</v>
      </c>
      <c r="K390" t="str">
        <f>_xlfn.XLOOKUP(CleanTable67[[#This Row],['# of Children]],'Reduce Categories'!$D$23:$D$28,'Reduce Categories'!$E$23:$E$28)</f>
        <v>1 children</v>
      </c>
      <c r="L390" t="s">
        <v>5</v>
      </c>
      <c r="M390" s="1"/>
    </row>
    <row r="391" spans="1:13" x14ac:dyDescent="0.2">
      <c r="A391">
        <v>10393</v>
      </c>
      <c r="B391" t="s">
        <v>2</v>
      </c>
      <c r="C391">
        <v>23</v>
      </c>
      <c r="D391">
        <v>0</v>
      </c>
      <c r="E391" s="3">
        <v>37.330233420262566</v>
      </c>
      <c r="F391" s="66">
        <v>3</v>
      </c>
      <c r="G391" t="s">
        <v>7</v>
      </c>
      <c r="H391" s="2">
        <v>2775.2000000000003</v>
      </c>
      <c r="I391" s="2" t="str">
        <f>IF(CleanTable67[[#This Row],[Annual Expenditure in HealthCare]]&gt;25000,"Yes","No")</f>
        <v>No</v>
      </c>
      <c r="J391">
        <v>1</v>
      </c>
      <c r="K391" t="str">
        <f>_xlfn.XLOOKUP(CleanTable67[[#This Row],['# of Children]],'Reduce Categories'!$D$23:$D$28,'Reduce Categories'!$E$23:$E$28)</f>
        <v>1 children</v>
      </c>
      <c r="L391" t="s">
        <v>5</v>
      </c>
      <c r="M391" s="1"/>
    </row>
    <row r="392" spans="1:13" x14ac:dyDescent="0.2">
      <c r="A392">
        <v>10394</v>
      </c>
      <c r="B392" t="s">
        <v>0</v>
      </c>
      <c r="C392">
        <v>58</v>
      </c>
      <c r="D392">
        <v>3</v>
      </c>
      <c r="E392" s="3">
        <v>42.450535568961669</v>
      </c>
      <c r="F392" s="66">
        <v>3</v>
      </c>
      <c r="G392" t="s">
        <v>7</v>
      </c>
      <c r="H392" s="2">
        <v>11365.960000000001</v>
      </c>
      <c r="I392" s="2" t="str">
        <f>IF(CleanTable67[[#This Row],[Annual Expenditure in HealthCare]]&gt;25000,"Yes","No")</f>
        <v>No</v>
      </c>
      <c r="J392">
        <v>0</v>
      </c>
      <c r="K392" t="str">
        <f>_xlfn.XLOOKUP(CleanTable67[[#This Row],['# of Children]],'Reduce Categories'!$D$23:$D$28,'Reduce Categories'!$E$23:$E$28)</f>
        <v>No children</v>
      </c>
      <c r="L392" t="s">
        <v>5</v>
      </c>
      <c r="M392" s="1"/>
    </row>
    <row r="393" spans="1:13" x14ac:dyDescent="0.2">
      <c r="A393">
        <v>10395</v>
      </c>
      <c r="B393" t="s">
        <v>0</v>
      </c>
      <c r="C393">
        <v>40</v>
      </c>
      <c r="D393">
        <v>2</v>
      </c>
      <c r="E393" s="3">
        <v>38.367426517935769</v>
      </c>
      <c r="F393" s="66">
        <v>3</v>
      </c>
      <c r="G393" t="s">
        <v>6</v>
      </c>
      <c r="H393" s="2">
        <v>5910.95</v>
      </c>
      <c r="I393" s="2" t="str">
        <f>IF(CleanTable67[[#This Row],[Annual Expenditure in HealthCare]]&gt;25000,"Yes","No")</f>
        <v>No</v>
      </c>
      <c r="J393">
        <v>0</v>
      </c>
      <c r="K393" t="str">
        <f>_xlfn.XLOOKUP(CleanTable67[[#This Row],['# of Children]],'Reduce Categories'!$D$23:$D$28,'Reduce Categories'!$E$23:$E$28)</f>
        <v>No children</v>
      </c>
      <c r="L393" t="s">
        <v>5</v>
      </c>
      <c r="M393" s="1"/>
    </row>
    <row r="394" spans="1:13" x14ac:dyDescent="0.2">
      <c r="A394">
        <v>10396</v>
      </c>
      <c r="B394" t="s">
        <v>1</v>
      </c>
      <c r="C394">
        <v>21</v>
      </c>
      <c r="D394">
        <v>0</v>
      </c>
      <c r="E394" s="3">
        <v>39.07298860189114</v>
      </c>
      <c r="F394" s="66">
        <v>3</v>
      </c>
      <c r="G394" t="s">
        <v>7</v>
      </c>
      <c r="H394" s="2">
        <v>1515.35</v>
      </c>
      <c r="I394" s="2" t="str">
        <f>IF(CleanTable67[[#This Row],[Annual Expenditure in HealthCare]]&gt;25000,"Yes","No")</f>
        <v>No</v>
      </c>
      <c r="J394">
        <v>0</v>
      </c>
      <c r="K394" t="str">
        <f>_xlfn.XLOOKUP(CleanTable67[[#This Row],['# of Children]],'Reduce Categories'!$D$23:$D$28,'Reduce Categories'!$E$23:$E$28)</f>
        <v>No children</v>
      </c>
      <c r="L394" t="s">
        <v>5</v>
      </c>
      <c r="M394" s="1"/>
    </row>
    <row r="395" spans="1:13" x14ac:dyDescent="0.2">
      <c r="A395">
        <v>10397</v>
      </c>
      <c r="B395" t="s">
        <v>2</v>
      </c>
      <c r="C395">
        <v>52</v>
      </c>
      <c r="D395">
        <v>3</v>
      </c>
      <c r="E395" s="3">
        <v>34.406660718931171</v>
      </c>
      <c r="F395" s="66">
        <v>2</v>
      </c>
      <c r="G395" t="s">
        <v>6</v>
      </c>
      <c r="H395" s="2">
        <v>23887.67</v>
      </c>
      <c r="I395" s="2" t="str">
        <f>IF(CleanTable67[[#This Row],[Annual Expenditure in HealthCare]]&gt;25000,"Yes","No")</f>
        <v>No</v>
      </c>
      <c r="J395">
        <v>1</v>
      </c>
      <c r="K395" t="str">
        <f>_xlfn.XLOOKUP(CleanTable67[[#This Row],['# of Children]],'Reduce Categories'!$D$23:$D$28,'Reduce Categories'!$E$23:$E$28)</f>
        <v>1 children</v>
      </c>
      <c r="L395" t="s">
        <v>4</v>
      </c>
      <c r="M395" s="1"/>
    </row>
    <row r="396" spans="1:13" x14ac:dyDescent="0.2">
      <c r="A396">
        <v>10398</v>
      </c>
      <c r="B396" t="s">
        <v>0</v>
      </c>
      <c r="C396">
        <v>49</v>
      </c>
      <c r="D396">
        <v>2</v>
      </c>
      <c r="E396" s="3">
        <v>30.851056255331187</v>
      </c>
      <c r="F396" s="66">
        <v>2</v>
      </c>
      <c r="G396" t="s">
        <v>6</v>
      </c>
      <c r="H396" s="2">
        <v>26140.37</v>
      </c>
      <c r="I396" s="2" t="str">
        <f>IF(CleanTable67[[#This Row],[Annual Expenditure in HealthCare]]&gt;25000,"Yes","No")</f>
        <v>Yes</v>
      </c>
      <c r="J396">
        <v>1</v>
      </c>
      <c r="K396" t="str">
        <f>_xlfn.XLOOKUP(CleanTable67[[#This Row],['# of Children]],'Reduce Categories'!$D$23:$D$28,'Reduce Categories'!$E$23:$E$28)</f>
        <v>1 children</v>
      </c>
      <c r="L396" t="s">
        <v>5</v>
      </c>
      <c r="M396" s="1"/>
    </row>
    <row r="397" spans="1:13" x14ac:dyDescent="0.2">
      <c r="A397">
        <v>10399</v>
      </c>
      <c r="B397" t="s">
        <v>0</v>
      </c>
      <c r="C397">
        <v>53</v>
      </c>
      <c r="D397">
        <v>3</v>
      </c>
      <c r="E397" s="3">
        <v>24.692479159195507</v>
      </c>
      <c r="F397" s="66">
        <v>0</v>
      </c>
      <c r="G397" t="s">
        <v>7</v>
      </c>
      <c r="H397" s="2">
        <v>10065.42</v>
      </c>
      <c r="I397" s="2" t="str">
        <f>IF(CleanTable67[[#This Row],[Annual Expenditure in HealthCare]]&gt;25000,"Yes","No")</f>
        <v>No</v>
      </c>
      <c r="J397">
        <v>1</v>
      </c>
      <c r="K397" t="str">
        <f>_xlfn.XLOOKUP(CleanTable67[[#This Row],['# of Children]],'Reduce Categories'!$D$23:$D$28,'Reduce Categories'!$E$23:$E$28)</f>
        <v>1 children</v>
      </c>
      <c r="L397" t="s">
        <v>5</v>
      </c>
      <c r="M397" s="1"/>
    </row>
    <row r="398" spans="1:13" x14ac:dyDescent="0.2">
      <c r="A398">
        <v>10400</v>
      </c>
      <c r="B398" t="s">
        <v>3</v>
      </c>
      <c r="C398">
        <v>18</v>
      </c>
      <c r="D398">
        <v>0</v>
      </c>
      <c r="E398" s="3">
        <v>29.159226510612278</v>
      </c>
      <c r="F398" s="66">
        <v>1</v>
      </c>
      <c r="G398" t="s">
        <v>6</v>
      </c>
      <c r="H398" s="2">
        <v>2196.48</v>
      </c>
      <c r="I398" s="2" t="str">
        <f>IF(CleanTable67[[#This Row],[Annual Expenditure in HealthCare]]&gt;25000,"Yes","No")</f>
        <v>No</v>
      </c>
      <c r="J398">
        <v>0</v>
      </c>
      <c r="K398" t="str">
        <f>_xlfn.XLOOKUP(CleanTable67[[#This Row],['# of Children]],'Reduce Categories'!$D$23:$D$28,'Reduce Categories'!$E$23:$E$28)</f>
        <v>No children</v>
      </c>
      <c r="L398" t="s">
        <v>5</v>
      </c>
      <c r="M398" s="1"/>
    </row>
    <row r="399" spans="1:13" x14ac:dyDescent="0.2">
      <c r="A399">
        <v>10401</v>
      </c>
      <c r="B399" t="s">
        <v>2</v>
      </c>
      <c r="C399">
        <v>42</v>
      </c>
      <c r="D399">
        <v>2</v>
      </c>
      <c r="E399" s="3">
        <v>24.984644702479567</v>
      </c>
      <c r="F399" s="66">
        <v>0</v>
      </c>
      <c r="G399" t="s">
        <v>7</v>
      </c>
      <c r="H399" s="2">
        <v>6358.7800000000007</v>
      </c>
      <c r="I399" s="2" t="str">
        <f>IF(CleanTable67[[#This Row],[Annual Expenditure in HealthCare]]&gt;25000,"Yes","No")</f>
        <v>No</v>
      </c>
      <c r="J399">
        <v>0</v>
      </c>
      <c r="K399" t="str">
        <f>_xlfn.XLOOKUP(CleanTable67[[#This Row],['# of Children]],'Reduce Categories'!$D$23:$D$28,'Reduce Categories'!$E$23:$E$28)</f>
        <v>No children</v>
      </c>
      <c r="L399" t="s">
        <v>5</v>
      </c>
      <c r="M399" s="1"/>
    </row>
    <row r="400" spans="1:13" x14ac:dyDescent="0.2">
      <c r="A400">
        <v>10402</v>
      </c>
      <c r="B400" t="s">
        <v>3</v>
      </c>
      <c r="C400">
        <v>43</v>
      </c>
      <c r="D400">
        <v>2</v>
      </c>
      <c r="E400" s="3">
        <v>31.902178831168829</v>
      </c>
      <c r="F400" s="66">
        <v>2</v>
      </c>
      <c r="G400" t="s">
        <v>6</v>
      </c>
      <c r="H400" s="2">
        <v>19144.579999999998</v>
      </c>
      <c r="I400" s="2" t="str">
        <f>IF(CleanTable67[[#This Row],[Annual Expenditure in HealthCare]]&gt;25000,"Yes","No")</f>
        <v>No</v>
      </c>
      <c r="J400">
        <v>2</v>
      </c>
      <c r="K400" t="str">
        <f>_xlfn.XLOOKUP(CleanTable67[[#This Row],['# of Children]],'Reduce Categories'!$D$23:$D$28,'Reduce Categories'!$E$23:$E$28)</f>
        <v>2 children</v>
      </c>
      <c r="L400" t="s">
        <v>5</v>
      </c>
      <c r="M400" s="1"/>
    </row>
    <row r="401" spans="1:13" x14ac:dyDescent="0.2">
      <c r="A401">
        <v>10403</v>
      </c>
      <c r="B401" t="s">
        <v>0</v>
      </c>
      <c r="C401">
        <v>25</v>
      </c>
      <c r="D401">
        <v>0</v>
      </c>
      <c r="E401" s="3">
        <v>19.296103503846179</v>
      </c>
      <c r="F401" s="66">
        <v>0</v>
      </c>
      <c r="G401" t="s">
        <v>7</v>
      </c>
      <c r="H401" s="2">
        <v>19933.46</v>
      </c>
      <c r="I401" s="2" t="str">
        <f>IF(CleanTable67[[#This Row],[Annual Expenditure in HealthCare]]&gt;25000,"Yes","No")</f>
        <v>No</v>
      </c>
      <c r="J401">
        <v>3</v>
      </c>
      <c r="K401" t="str">
        <f>_xlfn.XLOOKUP(CleanTable67[[#This Row],['# of Children]],'Reduce Categories'!$D$23:$D$28,'Reduce Categories'!$E$23:$E$28)</f>
        <v>3 or more children</v>
      </c>
      <c r="L401" t="s">
        <v>4</v>
      </c>
      <c r="M401" s="1"/>
    </row>
    <row r="402" spans="1:13" x14ac:dyDescent="0.2">
      <c r="A402">
        <v>10404</v>
      </c>
      <c r="B402" t="s">
        <v>0</v>
      </c>
      <c r="C402">
        <v>23</v>
      </c>
      <c r="D402">
        <v>0</v>
      </c>
      <c r="E402" s="3">
        <v>40.147904966480837</v>
      </c>
      <c r="F402" s="66">
        <v>3</v>
      </c>
      <c r="G402" t="s">
        <v>7</v>
      </c>
      <c r="H402" s="2">
        <v>3597.6000000000004</v>
      </c>
      <c r="I402" s="2" t="str">
        <f>IF(CleanTable67[[#This Row],[Annual Expenditure in HealthCare]]&gt;25000,"Yes","No")</f>
        <v>No</v>
      </c>
      <c r="J402">
        <v>3</v>
      </c>
      <c r="K402" t="str">
        <f>_xlfn.XLOOKUP(CleanTable67[[#This Row],['# of Children]],'Reduce Categories'!$D$23:$D$28,'Reduce Categories'!$E$23:$E$28)</f>
        <v>3 or more children</v>
      </c>
      <c r="L402" t="s">
        <v>5</v>
      </c>
      <c r="M402" s="1"/>
    </row>
    <row r="403" spans="1:13" x14ac:dyDescent="0.2">
      <c r="A403">
        <v>10405</v>
      </c>
      <c r="B403" t="s">
        <v>1</v>
      </c>
      <c r="C403">
        <v>22</v>
      </c>
      <c r="D403">
        <v>0</v>
      </c>
      <c r="E403" s="3">
        <v>23.658870032467533</v>
      </c>
      <c r="F403" s="66">
        <v>0</v>
      </c>
      <c r="G403" t="s">
        <v>6</v>
      </c>
      <c r="H403" s="2">
        <v>2155.69</v>
      </c>
      <c r="I403" s="2" t="str">
        <f>IF(CleanTable67[[#This Row],[Annual Expenditure in HealthCare]]&gt;25000,"Yes","No")</f>
        <v>No</v>
      </c>
      <c r="J403">
        <v>0</v>
      </c>
      <c r="K403" t="str">
        <f>_xlfn.XLOOKUP(CleanTable67[[#This Row],['# of Children]],'Reduce Categories'!$D$23:$D$28,'Reduce Categories'!$E$23:$E$28)</f>
        <v>No children</v>
      </c>
      <c r="L403" t="s">
        <v>5</v>
      </c>
      <c r="M403" s="1"/>
    </row>
    <row r="404" spans="1:13" x14ac:dyDescent="0.2">
      <c r="A404">
        <v>10406</v>
      </c>
      <c r="B404" t="s">
        <v>2</v>
      </c>
      <c r="C404">
        <v>46</v>
      </c>
      <c r="D404">
        <v>2</v>
      </c>
      <c r="E404" s="3">
        <v>34.0765497958309</v>
      </c>
      <c r="F404" s="66">
        <v>2</v>
      </c>
      <c r="G404" t="s">
        <v>6</v>
      </c>
      <c r="H404" s="2">
        <v>21677.289999999997</v>
      </c>
      <c r="I404" s="2" t="str">
        <f>IF(CleanTable67[[#This Row],[Annual Expenditure in HealthCare]]&gt;25000,"Yes","No")</f>
        <v>No</v>
      </c>
      <c r="J404">
        <v>1</v>
      </c>
      <c r="K404" t="str">
        <f>_xlfn.XLOOKUP(CleanTable67[[#This Row],['# of Children]],'Reduce Categories'!$D$23:$D$28,'Reduce Categories'!$E$23:$E$28)</f>
        <v>1 children</v>
      </c>
      <c r="L404" t="s">
        <v>4</v>
      </c>
      <c r="M404" s="1"/>
    </row>
    <row r="405" spans="1:13" x14ac:dyDescent="0.2">
      <c r="A405">
        <v>10407</v>
      </c>
      <c r="B405" t="s">
        <v>2</v>
      </c>
      <c r="C405">
        <v>60</v>
      </c>
      <c r="D405">
        <v>3</v>
      </c>
      <c r="E405" s="3">
        <v>28.832269008384944</v>
      </c>
      <c r="F405" s="66">
        <v>1</v>
      </c>
      <c r="G405" t="s">
        <v>7</v>
      </c>
      <c r="H405" s="2">
        <v>12523.61</v>
      </c>
      <c r="I405" s="2" t="str">
        <f>IF(CleanTable67[[#This Row],[Annual Expenditure in HealthCare]]&gt;25000,"Yes","No")</f>
        <v>No</v>
      </c>
      <c r="J405">
        <v>0</v>
      </c>
      <c r="K405" t="str">
        <f>_xlfn.XLOOKUP(CleanTable67[[#This Row],['# of Children]],'Reduce Categories'!$D$23:$D$28,'Reduce Categories'!$E$23:$E$28)</f>
        <v>No children</v>
      </c>
      <c r="L405" t="s">
        <v>5</v>
      </c>
      <c r="M405" s="1"/>
    </row>
    <row r="406" spans="1:13" x14ac:dyDescent="0.2">
      <c r="A406">
        <v>10408</v>
      </c>
      <c r="B406" t="s">
        <v>3</v>
      </c>
      <c r="C406">
        <v>35</v>
      </c>
      <c r="D406">
        <v>1</v>
      </c>
      <c r="E406" s="3">
        <v>33.347870631084376</v>
      </c>
      <c r="F406" s="66">
        <v>2</v>
      </c>
      <c r="G406" t="s">
        <v>6</v>
      </c>
      <c r="H406" s="2">
        <v>24915.05</v>
      </c>
      <c r="I406" s="2" t="str">
        <f>IF(CleanTable67[[#This Row],[Annual Expenditure in HealthCare]]&gt;25000,"Yes","No")</f>
        <v>No</v>
      </c>
      <c r="J406">
        <v>2</v>
      </c>
      <c r="K406" t="str">
        <f>_xlfn.XLOOKUP(CleanTable67[[#This Row],['# of Children]],'Reduce Categories'!$D$23:$D$28,'Reduce Categories'!$E$23:$E$28)</f>
        <v>2 children</v>
      </c>
      <c r="L406" t="s">
        <v>5</v>
      </c>
      <c r="M406" s="1"/>
    </row>
    <row r="407" spans="1:13" x14ac:dyDescent="0.2">
      <c r="A407">
        <v>10409</v>
      </c>
      <c r="B407" t="s">
        <v>2</v>
      </c>
      <c r="C407">
        <v>24</v>
      </c>
      <c r="D407">
        <v>0</v>
      </c>
      <c r="E407" s="3">
        <v>38.276865667569751</v>
      </c>
      <c r="F407" s="66">
        <v>3</v>
      </c>
      <c r="G407" t="s">
        <v>7</v>
      </c>
      <c r="H407" s="2">
        <v>3537.71</v>
      </c>
      <c r="I407" s="2" t="str">
        <f>IF(CleanTable67[[#This Row],[Annual Expenditure in HealthCare]]&gt;25000,"Yes","No")</f>
        <v>No</v>
      </c>
      <c r="J407">
        <v>2</v>
      </c>
      <c r="K407" t="str">
        <f>_xlfn.XLOOKUP(CleanTable67[[#This Row],['# of Children]],'Reduce Categories'!$D$23:$D$28,'Reduce Categories'!$E$23:$E$28)</f>
        <v>2 children</v>
      </c>
      <c r="L407" t="s">
        <v>5</v>
      </c>
      <c r="M407" s="1"/>
    </row>
    <row r="408" spans="1:13" x14ac:dyDescent="0.2">
      <c r="A408">
        <v>10410</v>
      </c>
      <c r="B408" t="s">
        <v>1</v>
      </c>
      <c r="C408">
        <v>25</v>
      </c>
      <c r="D408">
        <v>0</v>
      </c>
      <c r="E408" s="3">
        <v>37.298521929843758</v>
      </c>
      <c r="F408" s="66">
        <v>3</v>
      </c>
      <c r="G408" t="s">
        <v>6</v>
      </c>
      <c r="H408" s="2">
        <v>3238.44</v>
      </c>
      <c r="I408" s="2" t="str">
        <f>IF(CleanTable67[[#This Row],[Annual Expenditure in HealthCare]]&gt;25000,"Yes","No")</f>
        <v>No</v>
      </c>
      <c r="J408">
        <v>1</v>
      </c>
      <c r="K408" t="str">
        <f>_xlfn.XLOOKUP(CleanTable67[[#This Row],['# of Children]],'Reduce Categories'!$D$23:$D$28,'Reduce Categories'!$E$23:$E$28)</f>
        <v>1 children</v>
      </c>
      <c r="L408" t="s">
        <v>5</v>
      </c>
      <c r="M408" s="1"/>
    </row>
    <row r="409" spans="1:13" x14ac:dyDescent="0.2">
      <c r="A409">
        <v>10411</v>
      </c>
      <c r="B409" t="s">
        <v>1</v>
      </c>
      <c r="C409">
        <v>41</v>
      </c>
      <c r="D409">
        <v>2</v>
      </c>
      <c r="E409" s="3">
        <v>31.028599064464405</v>
      </c>
      <c r="F409" s="66">
        <v>2</v>
      </c>
      <c r="G409" t="s">
        <v>6</v>
      </c>
      <c r="H409" s="2">
        <v>6185.33</v>
      </c>
      <c r="I409" s="2" t="str">
        <f>IF(CleanTable67[[#This Row],[Annual Expenditure in HealthCare]]&gt;25000,"Yes","No")</f>
        <v>No</v>
      </c>
      <c r="J409">
        <v>0</v>
      </c>
      <c r="K409" t="str">
        <f>_xlfn.XLOOKUP(CleanTable67[[#This Row],['# of Children]],'Reduce Categories'!$D$23:$D$28,'Reduce Categories'!$E$23:$E$28)</f>
        <v>No children</v>
      </c>
      <c r="L409" t="s">
        <v>5</v>
      </c>
      <c r="M409" s="1"/>
    </row>
    <row r="410" spans="1:13" x14ac:dyDescent="0.2">
      <c r="A410">
        <v>10412</v>
      </c>
      <c r="B410" t="s">
        <v>3</v>
      </c>
      <c r="C410">
        <v>46</v>
      </c>
      <c r="D410">
        <v>2</v>
      </c>
      <c r="E410" s="3">
        <v>31.10262456246593</v>
      </c>
      <c r="F410" s="66">
        <v>2</v>
      </c>
      <c r="G410" t="s">
        <v>6</v>
      </c>
      <c r="H410" s="2">
        <v>42111.670000000006</v>
      </c>
      <c r="I410" s="2" t="str">
        <f>IF(CleanTable67[[#This Row],[Annual Expenditure in HealthCare]]&gt;25000,"Yes","No")</f>
        <v>Yes</v>
      </c>
      <c r="J410">
        <v>0</v>
      </c>
      <c r="K410" t="str">
        <f>_xlfn.XLOOKUP(CleanTable67[[#This Row],['# of Children]],'Reduce Categories'!$D$23:$D$28,'Reduce Categories'!$E$23:$E$28)</f>
        <v>No children</v>
      </c>
      <c r="L410" t="s">
        <v>4</v>
      </c>
      <c r="M410" s="1"/>
    </row>
    <row r="411" spans="1:13" x14ac:dyDescent="0.2">
      <c r="A411">
        <v>10413</v>
      </c>
      <c r="B411" t="s">
        <v>1</v>
      </c>
      <c r="C411">
        <v>43</v>
      </c>
      <c r="D411">
        <v>2</v>
      </c>
      <c r="E411" s="3">
        <v>21.753684686804984</v>
      </c>
      <c r="F411" s="66">
        <v>0</v>
      </c>
      <c r="G411" t="s">
        <v>7</v>
      </c>
      <c r="H411" s="2">
        <v>14478.34</v>
      </c>
      <c r="I411" s="2" t="str">
        <f>IF(CleanTable67[[#This Row],[Annual Expenditure in HealthCare]]&gt;25000,"Yes","No")</f>
        <v>No</v>
      </c>
      <c r="J411">
        <v>5</v>
      </c>
      <c r="K411" t="str">
        <f>_xlfn.XLOOKUP(CleanTable67[[#This Row],['# of Children]],'Reduce Categories'!$D$23:$D$28,'Reduce Categories'!$E$23:$E$28)</f>
        <v>3 or more children</v>
      </c>
      <c r="L411" t="s">
        <v>5</v>
      </c>
      <c r="M411" s="1"/>
    </row>
    <row r="412" spans="1:13" x14ac:dyDescent="0.2">
      <c r="A412">
        <v>10414</v>
      </c>
      <c r="B412" t="s">
        <v>0</v>
      </c>
      <c r="C412">
        <v>53</v>
      </c>
      <c r="D412">
        <v>3</v>
      </c>
      <c r="E412" s="3">
        <v>30.47150436931296</v>
      </c>
      <c r="F412" s="66">
        <v>2</v>
      </c>
      <c r="G412" t="s">
        <v>6</v>
      </c>
      <c r="H412" s="2">
        <v>11150.78</v>
      </c>
      <c r="I412" s="2" t="str">
        <f>IF(CleanTable67[[#This Row],[Annual Expenditure in HealthCare]]&gt;25000,"Yes","No")</f>
        <v>No</v>
      </c>
      <c r="J412">
        <v>2</v>
      </c>
      <c r="K412" t="str">
        <f>_xlfn.XLOOKUP(CleanTable67[[#This Row],['# of Children]],'Reduce Categories'!$D$23:$D$28,'Reduce Categories'!$E$23:$E$28)</f>
        <v>2 children</v>
      </c>
      <c r="L412" t="s">
        <v>5</v>
      </c>
      <c r="M412" s="1"/>
    </row>
    <row r="413" spans="1:13" x14ac:dyDescent="0.2">
      <c r="A413">
        <v>10415</v>
      </c>
      <c r="B413" t="s">
        <v>2</v>
      </c>
      <c r="C413">
        <v>26</v>
      </c>
      <c r="D413">
        <v>0</v>
      </c>
      <c r="E413" s="3">
        <v>25.720889242480233</v>
      </c>
      <c r="F413" s="66">
        <v>0</v>
      </c>
      <c r="G413" t="s">
        <v>6</v>
      </c>
      <c r="H413" s="2">
        <v>3176.2900000000004</v>
      </c>
      <c r="I413" s="2" t="str">
        <f>IF(CleanTable67[[#This Row],[Annual Expenditure in HealthCare]]&gt;25000,"Yes","No")</f>
        <v>No</v>
      </c>
      <c r="J413">
        <v>0</v>
      </c>
      <c r="K413" t="str">
        <f>_xlfn.XLOOKUP(CleanTable67[[#This Row],['# of Children]],'Reduce Categories'!$D$23:$D$28,'Reduce Categories'!$E$23:$E$28)</f>
        <v>No children</v>
      </c>
      <c r="L413" t="s">
        <v>5</v>
      </c>
      <c r="M413" s="1"/>
    </row>
    <row r="414" spans="1:13" x14ac:dyDescent="0.2">
      <c r="A414">
        <v>10416</v>
      </c>
      <c r="B414" t="s">
        <v>0</v>
      </c>
      <c r="C414">
        <v>49</v>
      </c>
      <c r="D414">
        <v>2</v>
      </c>
      <c r="E414" s="3">
        <v>25.53058753218011</v>
      </c>
      <c r="F414" s="66">
        <v>0</v>
      </c>
      <c r="G414" t="s">
        <v>7</v>
      </c>
      <c r="H414" s="2">
        <v>8116.68</v>
      </c>
      <c r="I414" s="2" t="str">
        <f>IF(CleanTable67[[#This Row],[Annual Expenditure in HealthCare]]&gt;25000,"Yes","No")</f>
        <v>No</v>
      </c>
      <c r="J414">
        <v>0</v>
      </c>
      <c r="K414" t="str">
        <f>_xlfn.XLOOKUP(CleanTable67[[#This Row],['# of Children]],'Reduce Categories'!$D$23:$D$28,'Reduce Categories'!$E$23:$E$28)</f>
        <v>No children</v>
      </c>
      <c r="L414" t="s">
        <v>5</v>
      </c>
      <c r="M414" s="1"/>
    </row>
    <row r="415" spans="1:13" x14ac:dyDescent="0.2">
      <c r="A415">
        <v>10417</v>
      </c>
      <c r="B415" t="s">
        <v>1</v>
      </c>
      <c r="C415">
        <v>18</v>
      </c>
      <c r="D415">
        <v>0</v>
      </c>
      <c r="E415" s="3">
        <v>23.959773753743995</v>
      </c>
      <c r="F415" s="66">
        <v>0</v>
      </c>
      <c r="G415" t="s">
        <v>6</v>
      </c>
      <c r="H415" s="2">
        <v>36149.490000000005</v>
      </c>
      <c r="I415" s="2" t="str">
        <f>IF(CleanTable67[[#This Row],[Annual Expenditure in HealthCare]]&gt;25000,"Yes","No")</f>
        <v>Yes</v>
      </c>
      <c r="J415">
        <v>0</v>
      </c>
      <c r="K415" t="str">
        <f>_xlfn.XLOOKUP(CleanTable67[[#This Row],['# of Children]],'Reduce Categories'!$D$23:$D$28,'Reduce Categories'!$E$23:$E$28)</f>
        <v>No children</v>
      </c>
      <c r="L415" t="s">
        <v>4</v>
      </c>
      <c r="M415" s="1"/>
    </row>
    <row r="416" spans="1:13" x14ac:dyDescent="0.2">
      <c r="A416">
        <v>10418</v>
      </c>
      <c r="B416" t="s">
        <v>2</v>
      </c>
      <c r="C416">
        <v>20</v>
      </c>
      <c r="D416">
        <v>0</v>
      </c>
      <c r="E416" s="3">
        <v>41.48308001741124</v>
      </c>
      <c r="F416" s="66">
        <v>3</v>
      </c>
      <c r="G416" t="s">
        <v>7</v>
      </c>
      <c r="H416" s="2">
        <v>1769.54</v>
      </c>
      <c r="I416" s="2" t="str">
        <f>IF(CleanTable67[[#This Row],[Annual Expenditure in HealthCare]]&gt;25000,"Yes","No")</f>
        <v>No</v>
      </c>
      <c r="J416">
        <v>0</v>
      </c>
      <c r="K416" t="str">
        <f>_xlfn.XLOOKUP(CleanTable67[[#This Row],['# of Children]],'Reduce Categories'!$D$23:$D$28,'Reduce Categories'!$E$23:$E$28)</f>
        <v>No children</v>
      </c>
      <c r="L416" t="s">
        <v>5</v>
      </c>
      <c r="M416" s="1"/>
    </row>
    <row r="417" spans="1:13" x14ac:dyDescent="0.2">
      <c r="A417">
        <v>10419</v>
      </c>
      <c r="B417" t="s">
        <v>1</v>
      </c>
      <c r="C417">
        <v>18</v>
      </c>
      <c r="D417">
        <v>0</v>
      </c>
      <c r="E417" s="3">
        <v>39.113831192814573</v>
      </c>
      <c r="F417" s="66">
        <v>3</v>
      </c>
      <c r="G417" t="s">
        <v>7</v>
      </c>
      <c r="H417" s="2">
        <v>1149.4000000000001</v>
      </c>
      <c r="I417" s="2" t="str">
        <f>IF(CleanTable67[[#This Row],[Annual Expenditure in HealthCare]]&gt;25000,"Yes","No")</f>
        <v>No</v>
      </c>
      <c r="J417">
        <v>0</v>
      </c>
      <c r="K417" t="str">
        <f>_xlfn.XLOOKUP(CleanTable67[[#This Row],['# of Children]],'Reduce Categories'!$D$23:$D$28,'Reduce Categories'!$E$23:$E$28)</f>
        <v>No children</v>
      </c>
      <c r="L417" t="s">
        <v>5</v>
      </c>
      <c r="M417" s="1"/>
    </row>
    <row r="418" spans="1:13" x14ac:dyDescent="0.2">
      <c r="A418">
        <v>10420</v>
      </c>
      <c r="B418" t="s">
        <v>1</v>
      </c>
      <c r="C418">
        <v>64</v>
      </c>
      <c r="D418">
        <v>3</v>
      </c>
      <c r="E418" s="3">
        <v>28.980341136880131</v>
      </c>
      <c r="F418" s="66">
        <v>1</v>
      </c>
      <c r="G418" t="s">
        <v>6</v>
      </c>
      <c r="H418" s="2">
        <v>27037.919999999998</v>
      </c>
      <c r="I418" s="2" t="str">
        <f>IF(CleanTable67[[#This Row],[Annual Expenditure in HealthCare]]&gt;25000,"Yes","No")</f>
        <v>Yes</v>
      </c>
      <c r="J418">
        <v>0</v>
      </c>
      <c r="K418" t="str">
        <f>_xlfn.XLOOKUP(CleanTable67[[#This Row],['# of Children]],'Reduce Categories'!$D$23:$D$28,'Reduce Categories'!$E$23:$E$28)</f>
        <v>No children</v>
      </c>
      <c r="L418" t="s">
        <v>4</v>
      </c>
      <c r="M418" s="1"/>
    </row>
    <row r="419" spans="1:13" x14ac:dyDescent="0.2">
      <c r="A419">
        <v>10421</v>
      </c>
      <c r="B419" t="s">
        <v>0</v>
      </c>
      <c r="C419">
        <v>28</v>
      </c>
      <c r="D419">
        <v>1</v>
      </c>
      <c r="E419" s="3">
        <v>40.334875967609605</v>
      </c>
      <c r="F419" s="66">
        <v>3</v>
      </c>
      <c r="G419" t="s">
        <v>7</v>
      </c>
      <c r="H419" s="2">
        <v>3277.17</v>
      </c>
      <c r="I419" s="2" t="str">
        <f>IF(CleanTable67[[#This Row],[Annual Expenditure in HealthCare]]&gt;25000,"Yes","No")</f>
        <v>No</v>
      </c>
      <c r="J419">
        <v>1</v>
      </c>
      <c r="K419" t="str">
        <f>_xlfn.XLOOKUP(CleanTable67[[#This Row],['# of Children]],'Reduce Categories'!$D$23:$D$28,'Reduce Categories'!$E$23:$E$28)</f>
        <v>1 children</v>
      </c>
      <c r="L419" t="s">
        <v>5</v>
      </c>
      <c r="M419" s="1"/>
    </row>
    <row r="420" spans="1:13" x14ac:dyDescent="0.2">
      <c r="A420">
        <v>10422</v>
      </c>
      <c r="B420" t="s">
        <v>3</v>
      </c>
      <c r="C420">
        <v>47</v>
      </c>
      <c r="D420">
        <v>2</v>
      </c>
      <c r="E420" s="3">
        <v>30.586370252839338</v>
      </c>
      <c r="F420" s="66">
        <v>2</v>
      </c>
      <c r="G420" t="s">
        <v>7</v>
      </c>
      <c r="H420" s="2">
        <v>9225.26</v>
      </c>
      <c r="I420" s="2" t="str">
        <f>IF(CleanTable67[[#This Row],[Annual Expenditure in HealthCare]]&gt;25000,"Yes","No")</f>
        <v>No</v>
      </c>
      <c r="J420">
        <v>2</v>
      </c>
      <c r="K420" t="str">
        <f>_xlfn.XLOOKUP(CleanTable67[[#This Row],['# of Children]],'Reduce Categories'!$D$23:$D$28,'Reduce Categories'!$E$23:$E$28)</f>
        <v>2 children</v>
      </c>
      <c r="L420" t="s">
        <v>5</v>
      </c>
      <c r="M420" s="1"/>
    </row>
    <row r="421" spans="1:13" x14ac:dyDescent="0.2">
      <c r="A421">
        <v>10423</v>
      </c>
      <c r="B421" t="s">
        <v>0</v>
      </c>
      <c r="C421">
        <v>37</v>
      </c>
      <c r="D421">
        <v>1</v>
      </c>
      <c r="E421" s="3">
        <v>34.098496309970457</v>
      </c>
      <c r="F421" s="66">
        <v>2</v>
      </c>
      <c r="G421" t="s">
        <v>6</v>
      </c>
      <c r="H421" s="2">
        <v>39836.520000000004</v>
      </c>
      <c r="I421" s="2" t="str">
        <f>IF(CleanTable67[[#This Row],[Annual Expenditure in HealthCare]]&gt;25000,"Yes","No")</f>
        <v>Yes</v>
      </c>
      <c r="J421">
        <v>2</v>
      </c>
      <c r="K421" t="str">
        <f>_xlfn.XLOOKUP(CleanTable67[[#This Row],['# of Children]],'Reduce Categories'!$D$23:$D$28,'Reduce Categories'!$E$23:$E$28)</f>
        <v>2 children</v>
      </c>
      <c r="L421" t="s">
        <v>4</v>
      </c>
      <c r="M421" s="1"/>
    </row>
    <row r="422" spans="1:13" x14ac:dyDescent="0.2">
      <c r="A422">
        <v>10424</v>
      </c>
      <c r="B422" t="s">
        <v>1</v>
      </c>
      <c r="C422">
        <v>18</v>
      </c>
      <c r="D422">
        <v>0</v>
      </c>
      <c r="E422" s="3">
        <v>28.102495925359086</v>
      </c>
      <c r="F422" s="66">
        <v>1</v>
      </c>
      <c r="G422" t="s">
        <v>7</v>
      </c>
      <c r="H422" s="2">
        <v>34303.170000000006</v>
      </c>
      <c r="I422" s="2" t="str">
        <f>IF(CleanTable67[[#This Row],[Annual Expenditure in HealthCare]]&gt;25000,"Yes","No")</f>
        <v>Yes</v>
      </c>
      <c r="J422">
        <v>2</v>
      </c>
      <c r="K422" t="str">
        <f>_xlfn.XLOOKUP(CleanTable67[[#This Row],['# of Children]],'Reduce Categories'!$D$23:$D$28,'Reduce Categories'!$E$23:$E$28)</f>
        <v>2 children</v>
      </c>
      <c r="L422" t="s">
        <v>4</v>
      </c>
      <c r="M422" s="1"/>
    </row>
    <row r="423" spans="1:13" x14ac:dyDescent="0.2">
      <c r="A423">
        <v>10425</v>
      </c>
      <c r="B423" t="s">
        <v>1</v>
      </c>
      <c r="C423">
        <v>46</v>
      </c>
      <c r="D423">
        <v>2</v>
      </c>
      <c r="E423" s="3">
        <v>34.440596560150567</v>
      </c>
      <c r="F423" s="66">
        <v>2</v>
      </c>
      <c r="G423" t="s">
        <v>7</v>
      </c>
      <c r="H423" s="2">
        <v>46151.130000000005</v>
      </c>
      <c r="I423" s="2" t="str">
        <f>IF(CleanTable67[[#This Row],[Annual Expenditure in HealthCare]]&gt;25000,"Yes","No")</f>
        <v>Yes</v>
      </c>
      <c r="J423">
        <v>3</v>
      </c>
      <c r="K423" t="str">
        <f>_xlfn.XLOOKUP(CleanTable67[[#This Row],['# of Children]],'Reduce Categories'!$D$23:$D$28,'Reduce Categories'!$E$23:$E$28)</f>
        <v>3 or more children</v>
      </c>
      <c r="L423" t="s">
        <v>4</v>
      </c>
      <c r="M423" s="1"/>
    </row>
    <row r="424" spans="1:13" x14ac:dyDescent="0.2">
      <c r="A424">
        <v>10426</v>
      </c>
      <c r="B424" t="s">
        <v>2</v>
      </c>
      <c r="C424">
        <v>46</v>
      </c>
      <c r="D424">
        <v>2</v>
      </c>
      <c r="E424" s="3">
        <v>42.935562177835067</v>
      </c>
      <c r="F424" s="66">
        <v>3</v>
      </c>
      <c r="G424" t="s">
        <v>7</v>
      </c>
      <c r="H424" s="2">
        <v>7526.71</v>
      </c>
      <c r="I424" s="2" t="str">
        <f>IF(CleanTable67[[#This Row],[Annual Expenditure in HealthCare]]&gt;25000,"Yes","No")</f>
        <v>No</v>
      </c>
      <c r="J424">
        <v>0</v>
      </c>
      <c r="K424" t="str">
        <f>_xlfn.XLOOKUP(CleanTable67[[#This Row],['# of Children]],'Reduce Categories'!$D$23:$D$28,'Reduce Categories'!$E$23:$E$28)</f>
        <v>No children</v>
      </c>
      <c r="L424" t="s">
        <v>5</v>
      </c>
      <c r="M424" s="1"/>
    </row>
    <row r="425" spans="1:13" x14ac:dyDescent="0.2">
      <c r="A425">
        <v>10427</v>
      </c>
      <c r="B425" t="s">
        <v>1</v>
      </c>
      <c r="C425">
        <v>58</v>
      </c>
      <c r="D425">
        <v>3</v>
      </c>
      <c r="E425" s="3">
        <v>35.598251305438325</v>
      </c>
      <c r="F425" s="66">
        <v>3</v>
      </c>
      <c r="G425" t="s">
        <v>6</v>
      </c>
      <c r="H425" s="2">
        <v>24227.34</v>
      </c>
      <c r="I425" s="2" t="str">
        <f>IF(CleanTable67[[#This Row],[Annual Expenditure in HealthCare]]&gt;25000,"Yes","No")</f>
        <v>No</v>
      </c>
      <c r="J425">
        <v>0</v>
      </c>
      <c r="K425" t="str">
        <f>_xlfn.XLOOKUP(CleanTable67[[#This Row],['# of Children]],'Reduce Categories'!$D$23:$D$28,'Reduce Categories'!$E$23:$E$28)</f>
        <v>No children</v>
      </c>
      <c r="L425" t="s">
        <v>5</v>
      </c>
      <c r="M425" s="1"/>
    </row>
    <row r="426" spans="1:13" x14ac:dyDescent="0.2">
      <c r="A426">
        <v>10428</v>
      </c>
      <c r="B426" t="s">
        <v>0</v>
      </c>
      <c r="C426">
        <v>30</v>
      </c>
      <c r="D426">
        <v>1</v>
      </c>
      <c r="E426" s="3">
        <v>32.208864279614197</v>
      </c>
      <c r="F426" s="66">
        <v>2</v>
      </c>
      <c r="G426" t="s">
        <v>6</v>
      </c>
      <c r="H426" s="2">
        <v>3554.21</v>
      </c>
      <c r="I426" s="2" t="str">
        <f>IF(CleanTable67[[#This Row],[Annual Expenditure in HealthCare]]&gt;25000,"Yes","No")</f>
        <v>No</v>
      </c>
      <c r="J426">
        <v>0</v>
      </c>
      <c r="K426" t="str">
        <f>_xlfn.XLOOKUP(CleanTable67[[#This Row],['# of Children]],'Reduce Categories'!$D$23:$D$28,'Reduce Categories'!$E$23:$E$28)</f>
        <v>No children</v>
      </c>
      <c r="L426" t="s">
        <v>5</v>
      </c>
      <c r="M426" s="1"/>
    </row>
    <row r="427" spans="1:13" x14ac:dyDescent="0.2">
      <c r="A427">
        <v>10429</v>
      </c>
      <c r="B427" t="s">
        <v>1</v>
      </c>
      <c r="C427">
        <v>39</v>
      </c>
      <c r="D427">
        <v>2</v>
      </c>
      <c r="E427" s="3">
        <v>23.641725471511844</v>
      </c>
      <c r="F427" s="66">
        <v>0</v>
      </c>
      <c r="G427" t="s">
        <v>6</v>
      </c>
      <c r="H427" s="2">
        <v>8596.83</v>
      </c>
      <c r="I427" s="2" t="str">
        <f>IF(CleanTable67[[#This Row],[Annual Expenditure in HealthCare]]&gt;25000,"Yes","No")</f>
        <v>No</v>
      </c>
      <c r="J427">
        <v>5</v>
      </c>
      <c r="K427" t="str">
        <f>_xlfn.XLOOKUP(CleanTable67[[#This Row],['# of Children]],'Reduce Categories'!$D$23:$D$28,'Reduce Categories'!$E$23:$E$28)</f>
        <v>3 or more children</v>
      </c>
      <c r="L427" t="s">
        <v>5</v>
      </c>
      <c r="M427" s="1"/>
    </row>
    <row r="428" spans="1:13" x14ac:dyDescent="0.2">
      <c r="A428">
        <v>10430</v>
      </c>
      <c r="B428" t="s">
        <v>2</v>
      </c>
      <c r="C428">
        <v>40</v>
      </c>
      <c r="D428">
        <v>2</v>
      </c>
      <c r="E428" s="3">
        <v>39.027123829614062</v>
      </c>
      <c r="F428" s="66">
        <v>3</v>
      </c>
      <c r="G428" t="s">
        <v>6</v>
      </c>
      <c r="H428" s="2">
        <v>8059.68</v>
      </c>
      <c r="I428" s="2" t="str">
        <f>IF(CleanTable67[[#This Row],[Annual Expenditure in HealthCare]]&gt;25000,"Yes","No")</f>
        <v>No</v>
      </c>
      <c r="J428">
        <v>3</v>
      </c>
      <c r="K428" t="str">
        <f>_xlfn.XLOOKUP(CleanTable67[[#This Row],['# of Children]],'Reduce Categories'!$D$23:$D$28,'Reduce Categories'!$E$23:$E$28)</f>
        <v>3 or more children</v>
      </c>
      <c r="L428" t="s">
        <v>5</v>
      </c>
      <c r="M428" s="1"/>
    </row>
    <row r="429" spans="1:13" x14ac:dyDescent="0.2">
      <c r="A429">
        <v>10431</v>
      </c>
      <c r="B429" t="s">
        <v>3</v>
      </c>
      <c r="C429">
        <v>41</v>
      </c>
      <c r="D429">
        <v>2</v>
      </c>
      <c r="E429" s="3">
        <v>25.939507859172629</v>
      </c>
      <c r="F429" s="66">
        <v>0</v>
      </c>
      <c r="G429" t="s">
        <v>6</v>
      </c>
      <c r="H429" s="2">
        <v>7358.18</v>
      </c>
      <c r="I429" s="2" t="str">
        <f>IF(CleanTable67[[#This Row],[Annual Expenditure in HealthCare]]&gt;25000,"Yes","No")</f>
        <v>No</v>
      </c>
      <c r="J429">
        <v>1</v>
      </c>
      <c r="K429" t="str">
        <f>_xlfn.XLOOKUP(CleanTable67[[#This Row],['# of Children]],'Reduce Categories'!$D$23:$D$28,'Reduce Categories'!$E$23:$E$28)</f>
        <v>1 children</v>
      </c>
      <c r="L429" t="s">
        <v>5</v>
      </c>
      <c r="M429" s="1"/>
    </row>
    <row r="430" spans="1:13" x14ac:dyDescent="0.2">
      <c r="A430">
        <v>10432</v>
      </c>
      <c r="B430" t="s">
        <v>1</v>
      </c>
      <c r="C430">
        <v>30</v>
      </c>
      <c r="D430">
        <v>1</v>
      </c>
      <c r="E430" s="3">
        <v>36.453601164151927</v>
      </c>
      <c r="F430" s="66">
        <v>3</v>
      </c>
      <c r="G430" t="s">
        <v>7</v>
      </c>
      <c r="H430" s="2">
        <v>36950.26</v>
      </c>
      <c r="I430" s="2" t="str">
        <f>IF(CleanTable67[[#This Row],[Annual Expenditure in HealthCare]]&gt;25000,"Yes","No")</f>
        <v>Yes</v>
      </c>
      <c r="J430">
        <v>0</v>
      </c>
      <c r="K430" t="str">
        <f>_xlfn.XLOOKUP(CleanTable67[[#This Row],['# of Children]],'Reduce Categories'!$D$23:$D$28,'Reduce Categories'!$E$23:$E$28)</f>
        <v>No children</v>
      </c>
      <c r="L430" t="s">
        <v>4</v>
      </c>
      <c r="M430" s="1"/>
    </row>
    <row r="431" spans="1:13" x14ac:dyDescent="0.2">
      <c r="A431">
        <v>10433</v>
      </c>
      <c r="B431" t="s">
        <v>2</v>
      </c>
      <c r="C431">
        <v>48</v>
      </c>
      <c r="D431">
        <v>2</v>
      </c>
      <c r="E431" s="3">
        <v>27.38878320760918</v>
      </c>
      <c r="F431" s="66">
        <v>1</v>
      </c>
      <c r="G431" t="s">
        <v>7</v>
      </c>
      <c r="H431" s="2">
        <v>8765.25</v>
      </c>
      <c r="I431" s="2" t="str">
        <f>IF(CleanTable67[[#This Row],[Annual Expenditure in HealthCare]]&gt;25000,"Yes","No")</f>
        <v>No</v>
      </c>
      <c r="J431">
        <v>1</v>
      </c>
      <c r="K431" t="str">
        <f>_xlfn.XLOOKUP(CleanTable67[[#This Row],['# of Children]],'Reduce Categories'!$D$23:$D$28,'Reduce Categories'!$E$23:$E$28)</f>
        <v>1 children</v>
      </c>
      <c r="L431" t="s">
        <v>5</v>
      </c>
      <c r="M431" s="1"/>
    </row>
    <row r="432" spans="1:13" x14ac:dyDescent="0.2">
      <c r="A432">
        <v>10434</v>
      </c>
      <c r="B432" t="s">
        <v>0</v>
      </c>
      <c r="C432">
        <v>51</v>
      </c>
      <c r="D432">
        <v>3</v>
      </c>
      <c r="E432" s="3">
        <v>34.21717755539327</v>
      </c>
      <c r="F432" s="66">
        <v>2</v>
      </c>
      <c r="G432" t="s">
        <v>6</v>
      </c>
      <c r="H432" s="2">
        <v>9872.7100000000009</v>
      </c>
      <c r="I432" s="2" t="str">
        <f>IF(CleanTable67[[#This Row],[Annual Expenditure in HealthCare]]&gt;25000,"Yes","No")</f>
        <v>No</v>
      </c>
      <c r="J432">
        <v>1</v>
      </c>
      <c r="K432" t="str">
        <f>_xlfn.XLOOKUP(CleanTable67[[#This Row],['# of Children]],'Reduce Categories'!$D$23:$D$28,'Reduce Categories'!$E$23:$E$28)</f>
        <v>1 children</v>
      </c>
      <c r="L432" t="s">
        <v>5</v>
      </c>
      <c r="M432" s="1"/>
    </row>
    <row r="433" spans="1:13" x14ac:dyDescent="0.2">
      <c r="A433">
        <v>10435</v>
      </c>
      <c r="B433" t="s">
        <v>0</v>
      </c>
      <c r="C433">
        <v>35</v>
      </c>
      <c r="D433">
        <v>1</v>
      </c>
      <c r="E433" s="3">
        <v>29.479537942381427</v>
      </c>
      <c r="F433" s="66">
        <v>1</v>
      </c>
      <c r="G433" t="s">
        <v>6</v>
      </c>
      <c r="H433" s="2">
        <v>5240.7700000000004</v>
      </c>
      <c r="I433" s="2" t="str">
        <f>IF(CleanTable67[[#This Row],[Annual Expenditure in HealthCare]]&gt;25000,"Yes","No")</f>
        <v>No</v>
      </c>
      <c r="J433">
        <v>1</v>
      </c>
      <c r="K433" t="str">
        <f>_xlfn.XLOOKUP(CleanTable67[[#This Row],['# of Children]],'Reduce Categories'!$D$23:$D$28,'Reduce Categories'!$E$23:$E$28)</f>
        <v>1 children</v>
      </c>
      <c r="L433" t="s">
        <v>5</v>
      </c>
      <c r="M433" s="1"/>
    </row>
    <row r="434" spans="1:13" x14ac:dyDescent="0.2">
      <c r="A434">
        <v>10436</v>
      </c>
      <c r="B434" t="s">
        <v>0</v>
      </c>
      <c r="C434">
        <v>43</v>
      </c>
      <c r="D434">
        <v>2</v>
      </c>
      <c r="E434" s="3">
        <v>23.215708292964084</v>
      </c>
      <c r="F434" s="66">
        <v>0</v>
      </c>
      <c r="G434" t="s">
        <v>6</v>
      </c>
      <c r="H434" s="2">
        <v>7337.75</v>
      </c>
      <c r="I434" s="2" t="str">
        <f>IF(CleanTable67[[#This Row],[Annual Expenditure in HealthCare]]&gt;25000,"Yes","No")</f>
        <v>No</v>
      </c>
      <c r="J434">
        <v>1</v>
      </c>
      <c r="K434" t="str">
        <f>_xlfn.XLOOKUP(CleanTable67[[#This Row],['# of Children]],'Reduce Categories'!$D$23:$D$28,'Reduce Categories'!$E$23:$E$28)</f>
        <v>1 children</v>
      </c>
      <c r="L434" t="s">
        <v>5</v>
      </c>
      <c r="M434" s="1"/>
    </row>
    <row r="435" spans="1:13" x14ac:dyDescent="0.2">
      <c r="A435">
        <v>10437</v>
      </c>
      <c r="B435" t="s">
        <v>2</v>
      </c>
      <c r="C435">
        <v>36</v>
      </c>
      <c r="D435">
        <v>1</v>
      </c>
      <c r="E435" s="3">
        <v>43.312275309194931</v>
      </c>
      <c r="F435" s="66">
        <v>3</v>
      </c>
      <c r="G435" t="s">
        <v>6</v>
      </c>
      <c r="H435" s="2">
        <v>5272.18</v>
      </c>
      <c r="I435" s="2" t="str">
        <f>IF(CleanTable67[[#This Row],[Annual Expenditure in HealthCare]]&gt;25000,"Yes","No")</f>
        <v>No</v>
      </c>
      <c r="J435">
        <v>0</v>
      </c>
      <c r="K435" t="str">
        <f>_xlfn.XLOOKUP(CleanTable67[[#This Row],['# of Children]],'Reduce Categories'!$D$23:$D$28,'Reduce Categories'!$E$23:$E$28)</f>
        <v>No children</v>
      </c>
      <c r="L435" t="s">
        <v>5</v>
      </c>
      <c r="M435" s="1"/>
    </row>
    <row r="436" spans="1:13" x14ac:dyDescent="0.2">
      <c r="A436">
        <v>10438</v>
      </c>
      <c r="B436" t="s">
        <v>3</v>
      </c>
      <c r="C436">
        <v>64</v>
      </c>
      <c r="D436">
        <v>3</v>
      </c>
      <c r="E436" s="3">
        <v>26.297847020686266</v>
      </c>
      <c r="F436" s="66">
        <v>1</v>
      </c>
      <c r="G436" t="s">
        <v>6</v>
      </c>
      <c r="H436" s="2">
        <v>16069.09</v>
      </c>
      <c r="I436" s="2" t="str">
        <f>IF(CleanTable67[[#This Row],[Annual Expenditure in HealthCare]]&gt;25000,"Yes","No")</f>
        <v>No</v>
      </c>
      <c r="J436">
        <v>2</v>
      </c>
      <c r="K436" t="str">
        <f>_xlfn.XLOOKUP(CleanTable67[[#This Row],['# of Children]],'Reduce Categories'!$D$23:$D$28,'Reduce Categories'!$E$23:$E$28)</f>
        <v>2 children</v>
      </c>
      <c r="L436" t="s">
        <v>5</v>
      </c>
      <c r="M436" s="1"/>
    </row>
    <row r="437" spans="1:13" x14ac:dyDescent="0.2">
      <c r="A437">
        <v>10439</v>
      </c>
      <c r="B437" t="s">
        <v>0</v>
      </c>
      <c r="C437">
        <v>47</v>
      </c>
      <c r="D437">
        <v>2</v>
      </c>
      <c r="E437" s="3">
        <v>27.45274310406268</v>
      </c>
      <c r="F437" s="66">
        <v>1</v>
      </c>
      <c r="G437" t="s">
        <v>6</v>
      </c>
      <c r="H437" s="2">
        <v>26236.579999999998</v>
      </c>
      <c r="I437" s="2" t="str">
        <f>IF(CleanTable67[[#This Row],[Annual Expenditure in HealthCare]]&gt;25000,"Yes","No")</f>
        <v>Yes</v>
      </c>
      <c r="J437">
        <v>1</v>
      </c>
      <c r="K437" t="str">
        <f>_xlfn.XLOOKUP(CleanTable67[[#This Row],['# of Children]],'Reduce Categories'!$D$23:$D$28,'Reduce Categories'!$E$23:$E$28)</f>
        <v>1 children</v>
      </c>
      <c r="L437" t="s">
        <v>5</v>
      </c>
      <c r="M437" s="1"/>
    </row>
    <row r="438" spans="1:13" x14ac:dyDescent="0.2">
      <c r="A438">
        <v>10440</v>
      </c>
      <c r="B438" t="s">
        <v>1</v>
      </c>
      <c r="C438">
        <v>40</v>
      </c>
      <c r="D438">
        <v>2</v>
      </c>
      <c r="E438" s="3">
        <v>26.702449458756693</v>
      </c>
      <c r="F438" s="66">
        <v>1</v>
      </c>
      <c r="G438" t="s">
        <v>7</v>
      </c>
      <c r="H438" s="2">
        <v>17179.53</v>
      </c>
      <c r="I438" s="2" t="str">
        <f>IF(CleanTable67[[#This Row],[Annual Expenditure in HealthCare]]&gt;25000,"Yes","No")</f>
        <v>No</v>
      </c>
      <c r="J438">
        <v>1</v>
      </c>
      <c r="K438" t="str">
        <f>_xlfn.XLOOKUP(CleanTable67[[#This Row],['# of Children]],'Reduce Categories'!$D$23:$D$28,'Reduce Categories'!$E$23:$E$28)</f>
        <v>1 children</v>
      </c>
      <c r="L438" t="s">
        <v>4</v>
      </c>
      <c r="M438" s="1"/>
    </row>
    <row r="439" spans="1:13" x14ac:dyDescent="0.2">
      <c r="A439">
        <v>10441</v>
      </c>
      <c r="B439" t="s">
        <v>3</v>
      </c>
      <c r="C439">
        <v>54</v>
      </c>
      <c r="D439">
        <v>3</v>
      </c>
      <c r="E439" s="3">
        <v>26.982517861817797</v>
      </c>
      <c r="F439" s="66">
        <v>1</v>
      </c>
      <c r="G439" t="s">
        <v>6</v>
      </c>
      <c r="H439" s="2">
        <v>11512.41</v>
      </c>
      <c r="I439" s="2" t="str">
        <f>IF(CleanTable67[[#This Row],[Annual Expenditure in HealthCare]]&gt;25000,"Yes","No")</f>
        <v>No</v>
      </c>
      <c r="J439">
        <v>1</v>
      </c>
      <c r="K439" t="str">
        <f>_xlfn.XLOOKUP(CleanTable67[[#This Row],['# of Children]],'Reduce Categories'!$D$23:$D$28,'Reduce Categories'!$E$23:$E$28)</f>
        <v>1 children</v>
      </c>
      <c r="L439" t="s">
        <v>5</v>
      </c>
      <c r="M439" s="1"/>
    </row>
    <row r="440" spans="1:13" x14ac:dyDescent="0.2">
      <c r="A440">
        <v>10442</v>
      </c>
      <c r="B440" t="s">
        <v>0</v>
      </c>
      <c r="C440">
        <v>19</v>
      </c>
      <c r="D440">
        <v>0</v>
      </c>
      <c r="E440" s="3">
        <v>33.36755263369475</v>
      </c>
      <c r="F440" s="66">
        <v>2</v>
      </c>
      <c r="G440" t="s">
        <v>6</v>
      </c>
      <c r="H440" s="2">
        <v>36397.58</v>
      </c>
      <c r="I440" s="2" t="str">
        <f>IF(CleanTable67[[#This Row],[Annual Expenditure in HealthCare]]&gt;25000,"Yes","No")</f>
        <v>Yes</v>
      </c>
      <c r="J440">
        <v>2</v>
      </c>
      <c r="K440" t="str">
        <f>_xlfn.XLOOKUP(CleanTable67[[#This Row],['# of Children]],'Reduce Categories'!$D$23:$D$28,'Reduce Categories'!$E$23:$E$28)</f>
        <v>2 children</v>
      </c>
      <c r="L440" t="s">
        <v>4</v>
      </c>
      <c r="M440" s="1"/>
    </row>
    <row r="441" spans="1:13" x14ac:dyDescent="0.2">
      <c r="A441">
        <v>10443</v>
      </c>
      <c r="B441" t="s">
        <v>0</v>
      </c>
      <c r="C441">
        <v>26</v>
      </c>
      <c r="D441">
        <v>0</v>
      </c>
      <c r="E441" s="3">
        <v>20.688798512628747</v>
      </c>
      <c r="F441" s="66">
        <v>0</v>
      </c>
      <c r="G441" t="s">
        <v>6</v>
      </c>
      <c r="H441" s="2">
        <v>3410.3300000000004</v>
      </c>
      <c r="I441" s="2" t="str">
        <f>IF(CleanTable67[[#This Row],[Annual Expenditure in HealthCare]]&gt;25000,"Yes","No")</f>
        <v>No</v>
      </c>
      <c r="J441">
        <v>1</v>
      </c>
      <c r="K441" t="str">
        <f>_xlfn.XLOOKUP(CleanTable67[[#This Row],['# of Children]],'Reduce Categories'!$D$23:$D$28,'Reduce Categories'!$E$23:$E$28)</f>
        <v>1 children</v>
      </c>
      <c r="L441" t="s">
        <v>5</v>
      </c>
      <c r="M441" s="1"/>
    </row>
    <row r="442" spans="1:13" x14ac:dyDescent="0.2">
      <c r="A442">
        <v>10444</v>
      </c>
      <c r="B442" t="s">
        <v>2</v>
      </c>
      <c r="C442">
        <v>42</v>
      </c>
      <c r="D442">
        <v>2</v>
      </c>
      <c r="E442" s="3">
        <v>37.072382109714283</v>
      </c>
      <c r="F442" s="66">
        <v>3</v>
      </c>
      <c r="G442" t="s">
        <v>7</v>
      </c>
      <c r="H442" s="2">
        <v>32787.46</v>
      </c>
      <c r="I442" s="2" t="str">
        <f>IF(CleanTable67[[#This Row],[Annual Expenditure in HealthCare]]&gt;25000,"Yes","No")</f>
        <v>Yes</v>
      </c>
      <c r="J442">
        <v>3</v>
      </c>
      <c r="K442" t="str">
        <f>_xlfn.XLOOKUP(CleanTable67[[#This Row],['# of Children]],'Reduce Categories'!$D$23:$D$28,'Reduce Categories'!$E$23:$E$28)</f>
        <v>3 or more children</v>
      </c>
      <c r="L442" t="s">
        <v>4</v>
      </c>
      <c r="M442" s="1"/>
    </row>
    <row r="443" spans="1:13" x14ac:dyDescent="0.2">
      <c r="A443">
        <v>10445</v>
      </c>
      <c r="B443" t="s">
        <v>2</v>
      </c>
      <c r="C443">
        <v>28</v>
      </c>
      <c r="D443">
        <v>1</v>
      </c>
      <c r="E443" s="3">
        <v>23.587366607681787</v>
      </c>
      <c r="F443" s="66">
        <v>0</v>
      </c>
      <c r="G443" t="s">
        <v>7</v>
      </c>
      <c r="H443" s="2">
        <v>3062.51</v>
      </c>
      <c r="I443" s="2" t="str">
        <f>IF(CleanTable67[[#This Row],[Annual Expenditure in HealthCare]]&gt;25000,"Yes","No")</f>
        <v>No</v>
      </c>
      <c r="J443">
        <v>0</v>
      </c>
      <c r="K443" t="str">
        <f>_xlfn.XLOOKUP(CleanTable67[[#This Row],['# of Children]],'Reduce Categories'!$D$23:$D$28,'Reduce Categories'!$E$23:$E$28)</f>
        <v>No children</v>
      </c>
      <c r="L443" t="s">
        <v>5</v>
      </c>
      <c r="M443" s="1"/>
    </row>
    <row r="444" spans="1:13" x14ac:dyDescent="0.2">
      <c r="A444">
        <v>10446</v>
      </c>
      <c r="B444" t="s">
        <v>3</v>
      </c>
      <c r="C444">
        <v>60</v>
      </c>
      <c r="D444">
        <v>3</v>
      </c>
      <c r="E444" s="3">
        <v>20.225228063978616</v>
      </c>
      <c r="F444" s="66">
        <v>0</v>
      </c>
      <c r="G444" t="s">
        <v>7</v>
      </c>
      <c r="H444" s="2">
        <v>12731</v>
      </c>
      <c r="I444" s="2" t="str">
        <f>IF(CleanTable67[[#This Row],[Annual Expenditure in HealthCare]]&gt;25000,"Yes","No")</f>
        <v>No</v>
      </c>
      <c r="J444">
        <v>0</v>
      </c>
      <c r="K444" t="str">
        <f>_xlfn.XLOOKUP(CleanTable67[[#This Row],['# of Children]],'Reduce Categories'!$D$23:$D$28,'Reduce Categories'!$E$23:$E$28)</f>
        <v>No children</v>
      </c>
      <c r="L444" t="s">
        <v>5</v>
      </c>
      <c r="M444" s="1"/>
    </row>
    <row r="445" spans="1:13" x14ac:dyDescent="0.2">
      <c r="A445">
        <v>10447</v>
      </c>
      <c r="B445" t="s">
        <v>1</v>
      </c>
      <c r="C445">
        <v>20</v>
      </c>
      <c r="D445">
        <v>0</v>
      </c>
      <c r="E445" s="3">
        <v>30.779391485084091</v>
      </c>
      <c r="F445" s="66">
        <v>2</v>
      </c>
      <c r="G445" t="s">
        <v>6</v>
      </c>
      <c r="H445" s="2">
        <v>26125.679999999997</v>
      </c>
      <c r="I445" s="2" t="str">
        <f>IF(CleanTable67[[#This Row],[Annual Expenditure in HealthCare]]&gt;25000,"Yes","No")</f>
        <v>Yes</v>
      </c>
      <c r="J445">
        <v>0</v>
      </c>
      <c r="K445" t="str">
        <f>_xlfn.XLOOKUP(CleanTable67[[#This Row],['# of Children]],'Reduce Categories'!$D$23:$D$28,'Reduce Categories'!$E$23:$E$28)</f>
        <v>No children</v>
      </c>
      <c r="L445" t="s">
        <v>4</v>
      </c>
      <c r="M445" s="1"/>
    </row>
    <row r="446" spans="1:13" x14ac:dyDescent="0.2">
      <c r="A446">
        <v>10448</v>
      </c>
      <c r="B446" t="s">
        <v>3</v>
      </c>
      <c r="C446">
        <v>56</v>
      </c>
      <c r="D446">
        <v>3</v>
      </c>
      <c r="E446" s="3">
        <v>31.338553568625265</v>
      </c>
      <c r="F446" s="66">
        <v>2</v>
      </c>
      <c r="G446" t="s">
        <v>7</v>
      </c>
      <c r="H446" s="2">
        <v>11165.42</v>
      </c>
      <c r="I446" s="2" t="str">
        <f>IF(CleanTable67[[#This Row],[Annual Expenditure in HealthCare]]&gt;25000,"Yes","No")</f>
        <v>No</v>
      </c>
      <c r="J446">
        <v>0</v>
      </c>
      <c r="K446" t="str">
        <f>_xlfn.XLOOKUP(CleanTable67[[#This Row],['# of Children]],'Reduce Categories'!$D$23:$D$28,'Reduce Categories'!$E$23:$E$28)</f>
        <v>No children</v>
      </c>
      <c r="L446" t="s">
        <v>5</v>
      </c>
      <c r="M446" s="1"/>
    </row>
    <row r="447" spans="1:13" x14ac:dyDescent="0.2">
      <c r="A447">
        <v>10449</v>
      </c>
      <c r="B447" t="s">
        <v>3</v>
      </c>
      <c r="C447">
        <v>39</v>
      </c>
      <c r="D447">
        <v>2</v>
      </c>
      <c r="E447" s="3">
        <v>27.372654405321097</v>
      </c>
      <c r="F447" s="66">
        <v>1</v>
      </c>
      <c r="G447" t="s">
        <v>6</v>
      </c>
      <c r="H447" s="2">
        <v>21659.94</v>
      </c>
      <c r="I447" s="2" t="str">
        <f>IF(CleanTable67[[#This Row],[Annual Expenditure in HealthCare]]&gt;25000,"Yes","No")</f>
        <v>No</v>
      </c>
      <c r="J447">
        <v>3</v>
      </c>
      <c r="K447" t="str">
        <f>_xlfn.XLOOKUP(CleanTable67[[#This Row],['# of Children]],'Reduce Categories'!$D$23:$D$28,'Reduce Categories'!$E$23:$E$28)</f>
        <v>3 or more children</v>
      </c>
      <c r="L447" t="s">
        <v>4</v>
      </c>
      <c r="M447" s="1"/>
    </row>
    <row r="448" spans="1:13" x14ac:dyDescent="0.2">
      <c r="A448">
        <v>10450</v>
      </c>
      <c r="B448" t="s">
        <v>0</v>
      </c>
      <c r="C448">
        <v>19</v>
      </c>
      <c r="D448">
        <v>0</v>
      </c>
      <c r="E448" s="3">
        <v>34.402051846412959</v>
      </c>
      <c r="F448" s="66">
        <v>2</v>
      </c>
      <c r="G448" t="s">
        <v>7</v>
      </c>
      <c r="H448" s="2">
        <v>34828.660000000003</v>
      </c>
      <c r="I448" s="2" t="str">
        <f>IF(CleanTable67[[#This Row],[Annual Expenditure in HealthCare]]&gt;25000,"Yes","No")</f>
        <v>Yes</v>
      </c>
      <c r="J448">
        <v>0</v>
      </c>
      <c r="K448" t="str">
        <f>_xlfn.XLOOKUP(CleanTable67[[#This Row],['# of Children]],'Reduce Categories'!$D$23:$D$28,'Reduce Categories'!$E$23:$E$28)</f>
        <v>No children</v>
      </c>
      <c r="L448" t="s">
        <v>4</v>
      </c>
      <c r="M448" s="1"/>
    </row>
    <row r="449" spans="1:13" x14ac:dyDescent="0.2">
      <c r="A449">
        <v>10451</v>
      </c>
      <c r="B449" t="s">
        <v>3</v>
      </c>
      <c r="C449">
        <v>28</v>
      </c>
      <c r="D449">
        <v>1</v>
      </c>
      <c r="E449" s="3">
        <v>25.068488408166953</v>
      </c>
      <c r="F449" s="66">
        <v>0</v>
      </c>
      <c r="G449" t="s">
        <v>7</v>
      </c>
      <c r="H449" s="2">
        <v>4428.8900000000003</v>
      </c>
      <c r="I449" s="2" t="str">
        <f>IF(CleanTable67[[#This Row],[Annual Expenditure in HealthCare]]&gt;25000,"Yes","No")</f>
        <v>No</v>
      </c>
      <c r="J449">
        <v>2</v>
      </c>
      <c r="K449" t="str">
        <f>_xlfn.XLOOKUP(CleanTable67[[#This Row],['# of Children]],'Reduce Categories'!$D$23:$D$28,'Reduce Categories'!$E$23:$E$28)</f>
        <v>2 children</v>
      </c>
      <c r="L449" t="s">
        <v>5</v>
      </c>
      <c r="M449" s="1"/>
    </row>
    <row r="450" spans="1:13" x14ac:dyDescent="0.2">
      <c r="A450">
        <v>10452</v>
      </c>
      <c r="B450" t="s">
        <v>1</v>
      </c>
      <c r="C450">
        <v>30</v>
      </c>
      <c r="D450">
        <v>1</v>
      </c>
      <c r="E450" s="3">
        <v>40.460651669931387</v>
      </c>
      <c r="F450" s="66">
        <v>3</v>
      </c>
      <c r="G450" t="s">
        <v>7</v>
      </c>
      <c r="H450" s="2">
        <v>4266.17</v>
      </c>
      <c r="I450" s="2" t="str">
        <f>IF(CleanTable67[[#This Row],[Annual Expenditure in HealthCare]]&gt;25000,"Yes","No")</f>
        <v>No</v>
      </c>
      <c r="J450">
        <v>2</v>
      </c>
      <c r="K450" t="str">
        <f>_xlfn.XLOOKUP(CleanTable67[[#This Row],['# of Children]],'Reduce Categories'!$D$23:$D$28,'Reduce Categories'!$E$23:$E$28)</f>
        <v>2 children</v>
      </c>
      <c r="L450" t="s">
        <v>5</v>
      </c>
      <c r="M450" s="1"/>
    </row>
    <row r="451" spans="1:13" x14ac:dyDescent="0.2">
      <c r="A451">
        <v>10453</v>
      </c>
      <c r="B451" t="s">
        <v>2</v>
      </c>
      <c r="C451">
        <v>49</v>
      </c>
      <c r="D451">
        <v>2</v>
      </c>
      <c r="E451" s="3">
        <v>41.911870681123254</v>
      </c>
      <c r="F451" s="66">
        <v>3</v>
      </c>
      <c r="G451" t="s">
        <v>6</v>
      </c>
      <c r="H451" s="2">
        <v>8988.16</v>
      </c>
      <c r="I451" s="2" t="str">
        <f>IF(CleanTable67[[#This Row],[Annual Expenditure in HealthCare]]&gt;25000,"Yes","No")</f>
        <v>No</v>
      </c>
      <c r="J451">
        <v>0</v>
      </c>
      <c r="K451" t="str">
        <f>_xlfn.XLOOKUP(CleanTable67[[#This Row],['# of Children]],'Reduce Categories'!$D$23:$D$28,'Reduce Categories'!$E$23:$E$28)</f>
        <v>No children</v>
      </c>
      <c r="L451" t="s">
        <v>5</v>
      </c>
      <c r="M451" s="1"/>
    </row>
    <row r="452" spans="1:13" x14ac:dyDescent="0.2">
      <c r="A452">
        <v>10454</v>
      </c>
      <c r="B452" t="s">
        <v>2</v>
      </c>
      <c r="C452">
        <v>54</v>
      </c>
      <c r="D452">
        <v>3</v>
      </c>
      <c r="E452" s="3">
        <v>23.974877900642763</v>
      </c>
      <c r="F452" s="66">
        <v>0</v>
      </c>
      <c r="G452" t="s">
        <v>6</v>
      </c>
      <c r="H452" s="2">
        <v>12475.36</v>
      </c>
      <c r="I452" s="2" t="str">
        <f>IF(CleanTable67[[#This Row],[Annual Expenditure in HealthCare]]&gt;25000,"Yes","No")</f>
        <v>No</v>
      </c>
      <c r="J452">
        <v>3</v>
      </c>
      <c r="K452" t="str">
        <f>_xlfn.XLOOKUP(CleanTable67[[#This Row],['# of Children]],'Reduce Categories'!$D$23:$D$28,'Reduce Categories'!$E$23:$E$28)</f>
        <v>3 or more children</v>
      </c>
      <c r="L452" t="s">
        <v>5</v>
      </c>
      <c r="M452" s="1"/>
    </row>
    <row r="453" spans="1:13" x14ac:dyDescent="0.2">
      <c r="A453">
        <v>10455</v>
      </c>
      <c r="B453" t="s">
        <v>3</v>
      </c>
      <c r="C453">
        <v>63</v>
      </c>
      <c r="D453">
        <v>3</v>
      </c>
      <c r="E453" s="3">
        <v>32.654645272691134</v>
      </c>
      <c r="F453" s="66">
        <v>2</v>
      </c>
      <c r="G453" t="s">
        <v>7</v>
      </c>
      <c r="H453" s="2">
        <v>13981.86</v>
      </c>
      <c r="I453" s="2" t="str">
        <f>IF(CleanTable67[[#This Row],[Annual Expenditure in HealthCare]]&gt;25000,"Yes","No")</f>
        <v>No</v>
      </c>
      <c r="J453">
        <v>0</v>
      </c>
      <c r="K453" t="str">
        <f>_xlfn.XLOOKUP(CleanTable67[[#This Row],['# of Children]],'Reduce Categories'!$D$23:$D$28,'Reduce Categories'!$E$23:$E$28)</f>
        <v>No children</v>
      </c>
      <c r="L453" t="s">
        <v>5</v>
      </c>
      <c r="M453" s="1"/>
    </row>
    <row r="454" spans="1:13" x14ac:dyDescent="0.2">
      <c r="A454">
        <v>10456</v>
      </c>
      <c r="B454" t="s">
        <v>1</v>
      </c>
      <c r="C454">
        <v>18</v>
      </c>
      <c r="D454">
        <v>0</v>
      </c>
      <c r="E454" s="3">
        <v>28.928379324964489</v>
      </c>
      <c r="F454" s="66">
        <v>1</v>
      </c>
      <c r="G454" t="s">
        <v>7</v>
      </c>
      <c r="H454" s="2">
        <v>36307.800000000003</v>
      </c>
      <c r="I454" s="2" t="str">
        <f>IF(CleanTable67[[#This Row],[Annual Expenditure in HealthCare]]&gt;25000,"Yes","No")</f>
        <v>Yes</v>
      </c>
      <c r="J454">
        <v>0</v>
      </c>
      <c r="K454" t="str">
        <f>_xlfn.XLOOKUP(CleanTable67[[#This Row],['# of Children]],'Reduce Categories'!$D$23:$D$28,'Reduce Categories'!$E$23:$E$28)</f>
        <v>No children</v>
      </c>
      <c r="L454" t="s">
        <v>4</v>
      </c>
      <c r="M454" s="1"/>
    </row>
    <row r="455" spans="1:13" x14ac:dyDescent="0.2">
      <c r="A455">
        <v>10457</v>
      </c>
      <c r="B455" t="s">
        <v>2</v>
      </c>
      <c r="C455">
        <v>48</v>
      </c>
      <c r="D455">
        <v>2</v>
      </c>
      <c r="E455" s="3">
        <v>34.808497560280351</v>
      </c>
      <c r="F455" s="66">
        <v>3</v>
      </c>
      <c r="G455" t="s">
        <v>6</v>
      </c>
      <c r="H455" s="2">
        <v>11033.67</v>
      </c>
      <c r="I455" s="2" t="str">
        <f>IF(CleanTable67[[#This Row],[Annual Expenditure in HealthCare]]&gt;25000,"Yes","No")</f>
        <v>No</v>
      </c>
      <c r="J455">
        <v>4</v>
      </c>
      <c r="K455" t="str">
        <f>_xlfn.XLOOKUP(CleanTable67[[#This Row],['# of Children]],'Reduce Categories'!$D$23:$D$28,'Reduce Categories'!$E$23:$E$28)</f>
        <v>3 or more children</v>
      </c>
      <c r="L455" t="s">
        <v>5</v>
      </c>
      <c r="M455" s="1"/>
    </row>
    <row r="456" spans="1:13" x14ac:dyDescent="0.2">
      <c r="A456">
        <v>10458</v>
      </c>
      <c r="B456" t="s">
        <v>1</v>
      </c>
      <c r="C456">
        <v>18</v>
      </c>
      <c r="D456">
        <v>0</v>
      </c>
      <c r="E456" s="3">
        <v>34.2083737529261</v>
      </c>
      <c r="F456" s="66">
        <v>2</v>
      </c>
      <c r="G456" t="s">
        <v>6</v>
      </c>
      <c r="H456" s="2">
        <v>38792.69</v>
      </c>
      <c r="I456" s="2" t="str">
        <f>IF(CleanTable67[[#This Row],[Annual Expenditure in HealthCare]]&gt;25000,"Yes","No")</f>
        <v>Yes</v>
      </c>
      <c r="J456">
        <v>0</v>
      </c>
      <c r="K456" t="str">
        <f>_xlfn.XLOOKUP(CleanTable67[[#This Row],['# of Children]],'Reduce Categories'!$D$23:$D$28,'Reduce Categories'!$E$23:$E$28)</f>
        <v>No children</v>
      </c>
      <c r="L456" t="s">
        <v>4</v>
      </c>
      <c r="M456" s="1"/>
    </row>
    <row r="457" spans="1:13" x14ac:dyDescent="0.2">
      <c r="A457">
        <v>10459</v>
      </c>
      <c r="B457" t="s">
        <v>2</v>
      </c>
      <c r="C457">
        <v>40</v>
      </c>
      <c r="D457">
        <v>2</v>
      </c>
      <c r="E457" s="3">
        <v>23.383391830945364</v>
      </c>
      <c r="F457" s="66">
        <v>0</v>
      </c>
      <c r="G457" t="s">
        <v>7</v>
      </c>
      <c r="H457" s="2">
        <v>8162.72</v>
      </c>
      <c r="I457" s="2" t="str">
        <f>IF(CleanTable67[[#This Row],[Annual Expenditure in HealthCare]]&gt;25000,"Yes","No")</f>
        <v>No</v>
      </c>
      <c r="J457">
        <v>4</v>
      </c>
      <c r="K457" t="str">
        <f>_xlfn.XLOOKUP(CleanTable67[[#This Row],['# of Children]],'Reduce Categories'!$D$23:$D$28,'Reduce Categories'!$E$23:$E$28)</f>
        <v>3 or more children</v>
      </c>
      <c r="L457" t="s">
        <v>5</v>
      </c>
      <c r="M457" s="1"/>
    </row>
    <row r="458" spans="1:13" x14ac:dyDescent="0.2">
      <c r="A458">
        <v>10460</v>
      </c>
      <c r="B458" t="s">
        <v>0</v>
      </c>
      <c r="C458">
        <v>33</v>
      </c>
      <c r="D458">
        <v>1</v>
      </c>
      <c r="E458" s="3">
        <v>33.317394191929985</v>
      </c>
      <c r="F458" s="66">
        <v>2</v>
      </c>
      <c r="G458" t="s">
        <v>6</v>
      </c>
      <c r="H458" s="2">
        <v>5375.04</v>
      </c>
      <c r="I458" s="2" t="str">
        <f>IF(CleanTable67[[#This Row],[Annual Expenditure in HealthCare]]&gt;25000,"Yes","No")</f>
        <v>No</v>
      </c>
      <c r="J458">
        <v>2</v>
      </c>
      <c r="K458" t="str">
        <f>_xlfn.XLOOKUP(CleanTable67[[#This Row],['# of Children]],'Reduce Categories'!$D$23:$D$28,'Reduce Categories'!$E$23:$E$28)</f>
        <v>2 children</v>
      </c>
      <c r="L458" t="s">
        <v>5</v>
      </c>
      <c r="M458" s="1"/>
    </row>
    <row r="459" spans="1:13" x14ac:dyDescent="0.2">
      <c r="A459">
        <v>10461</v>
      </c>
      <c r="B459" t="s">
        <v>3</v>
      </c>
      <c r="C459">
        <v>44</v>
      </c>
      <c r="D459">
        <v>2</v>
      </c>
      <c r="E459" s="3">
        <v>21.088711726059572</v>
      </c>
      <c r="F459" s="66">
        <v>0</v>
      </c>
      <c r="G459" t="s">
        <v>7</v>
      </c>
      <c r="H459" s="2">
        <v>32108.67</v>
      </c>
      <c r="I459" s="2" t="str">
        <f>IF(CleanTable67[[#This Row],[Annual Expenditure in HealthCare]]&gt;25000,"Yes","No")</f>
        <v>Yes</v>
      </c>
      <c r="J459">
        <v>2</v>
      </c>
      <c r="K459" t="str">
        <f>_xlfn.XLOOKUP(CleanTable67[[#This Row],['# of Children]],'Reduce Categories'!$D$23:$D$28,'Reduce Categories'!$E$23:$E$28)</f>
        <v>2 children</v>
      </c>
      <c r="L459" t="s">
        <v>5</v>
      </c>
      <c r="M459" s="1"/>
    </row>
    <row r="460" spans="1:13" x14ac:dyDescent="0.2">
      <c r="A460">
        <v>10462</v>
      </c>
      <c r="B460" t="s">
        <v>1</v>
      </c>
      <c r="C460">
        <v>24</v>
      </c>
      <c r="D460">
        <v>0</v>
      </c>
      <c r="E460" s="3">
        <v>32.097968569477089</v>
      </c>
      <c r="F460" s="66">
        <v>2</v>
      </c>
      <c r="G460" t="s">
        <v>6</v>
      </c>
      <c r="H460" s="2">
        <v>2480.98</v>
      </c>
      <c r="I460" s="2" t="str">
        <f>IF(CleanTable67[[#This Row],[Annual Expenditure in HealthCare]]&gt;25000,"Yes","No")</f>
        <v>No</v>
      </c>
      <c r="J460">
        <v>0</v>
      </c>
      <c r="K460" t="str">
        <f>_xlfn.XLOOKUP(CleanTable67[[#This Row],['# of Children]],'Reduce Categories'!$D$23:$D$28,'Reduce Categories'!$E$23:$E$28)</f>
        <v>No children</v>
      </c>
      <c r="L460" t="s">
        <v>5</v>
      </c>
      <c r="M460" s="1"/>
    </row>
    <row r="461" spans="1:13" x14ac:dyDescent="0.2">
      <c r="A461">
        <v>10463</v>
      </c>
      <c r="B461" t="s">
        <v>3</v>
      </c>
      <c r="C461">
        <v>53</v>
      </c>
      <c r="D461">
        <v>3</v>
      </c>
      <c r="E461" s="3">
        <v>27.839124520206767</v>
      </c>
      <c r="F461" s="66">
        <v>1</v>
      </c>
      <c r="G461" t="s">
        <v>6</v>
      </c>
      <c r="H461" s="2">
        <v>11729.68</v>
      </c>
      <c r="I461" s="2" t="str">
        <f>IF(CleanTable67[[#This Row],[Annual Expenditure in HealthCare]]&gt;25000,"Yes","No")</f>
        <v>No</v>
      </c>
      <c r="J461">
        <v>2</v>
      </c>
      <c r="K461" t="str">
        <f>_xlfn.XLOOKUP(CleanTable67[[#This Row],['# of Children]],'Reduce Categories'!$D$23:$D$28,'Reduce Categories'!$E$23:$E$28)</f>
        <v>2 children</v>
      </c>
      <c r="L461" t="s">
        <v>5</v>
      </c>
      <c r="M461" s="1"/>
    </row>
    <row r="462" spans="1:13" x14ac:dyDescent="0.2">
      <c r="A462">
        <v>10464</v>
      </c>
      <c r="B462" t="s">
        <v>0</v>
      </c>
      <c r="C462">
        <v>44</v>
      </c>
      <c r="D462">
        <v>2</v>
      </c>
      <c r="E462" s="3">
        <v>31.333321300711575</v>
      </c>
      <c r="F462" s="66">
        <v>2</v>
      </c>
      <c r="G462" t="s">
        <v>6</v>
      </c>
      <c r="H462" s="2">
        <v>7627</v>
      </c>
      <c r="I462" s="2" t="str">
        <f>IF(CleanTable67[[#This Row],[Annual Expenditure in HealthCare]]&gt;25000,"Yes","No")</f>
        <v>No</v>
      </c>
      <c r="J462">
        <v>1</v>
      </c>
      <c r="K462" t="str">
        <f>_xlfn.XLOOKUP(CleanTable67[[#This Row],['# of Children]],'Reduce Categories'!$D$23:$D$28,'Reduce Categories'!$E$23:$E$28)</f>
        <v>1 children</v>
      </c>
      <c r="L462" t="s">
        <v>5</v>
      </c>
      <c r="M462" s="1"/>
    </row>
    <row r="463" spans="1:13" x14ac:dyDescent="0.2">
      <c r="A463">
        <v>10465</v>
      </c>
      <c r="B463" t="s">
        <v>1</v>
      </c>
      <c r="C463">
        <v>28</v>
      </c>
      <c r="D463">
        <v>1</v>
      </c>
      <c r="E463" s="3">
        <v>32.199458364197518</v>
      </c>
      <c r="F463" s="66">
        <v>2</v>
      </c>
      <c r="G463" t="s">
        <v>6</v>
      </c>
      <c r="H463" s="2">
        <v>3171.6200000000003</v>
      </c>
      <c r="I463" s="2" t="str">
        <f>IF(CleanTable67[[#This Row],[Annual Expenditure in HealthCare]]&gt;25000,"Yes","No")</f>
        <v>No</v>
      </c>
      <c r="J463">
        <v>0</v>
      </c>
      <c r="K463" t="str">
        <f>_xlfn.XLOOKUP(CleanTable67[[#This Row],['# of Children]],'Reduce Categories'!$D$23:$D$28,'Reduce Categories'!$E$23:$E$28)</f>
        <v>No children</v>
      </c>
      <c r="L463" t="s">
        <v>5</v>
      </c>
      <c r="M463" s="1"/>
    </row>
    <row r="464" spans="1:13" x14ac:dyDescent="0.2">
      <c r="A464">
        <v>10466</v>
      </c>
      <c r="B464" t="s">
        <v>0</v>
      </c>
      <c r="C464">
        <v>47</v>
      </c>
      <c r="D464">
        <v>2</v>
      </c>
      <c r="E464" s="3">
        <v>37.289513072380117</v>
      </c>
      <c r="F464" s="66">
        <v>3</v>
      </c>
      <c r="G464" t="s">
        <v>6</v>
      </c>
      <c r="H464" s="2">
        <v>8556.91</v>
      </c>
      <c r="I464" s="2" t="str">
        <f>IF(CleanTable67[[#This Row],[Annual Expenditure in HealthCare]]&gt;25000,"Yes","No")</f>
        <v>No</v>
      </c>
      <c r="J464">
        <v>1</v>
      </c>
      <c r="K464" t="str">
        <f>_xlfn.XLOOKUP(CleanTable67[[#This Row],['# of Children]],'Reduce Categories'!$D$23:$D$28,'Reduce Categories'!$E$23:$E$28)</f>
        <v>1 children</v>
      </c>
      <c r="L464" t="s">
        <v>5</v>
      </c>
      <c r="M464" s="1"/>
    </row>
    <row r="465" spans="1:13" x14ac:dyDescent="0.2">
      <c r="A465">
        <v>10467</v>
      </c>
      <c r="B465" t="s">
        <v>3</v>
      </c>
      <c r="C465">
        <v>42</v>
      </c>
      <c r="D465">
        <v>2</v>
      </c>
      <c r="E465" s="3">
        <v>26.804030767091671</v>
      </c>
      <c r="F465" s="66">
        <v>1</v>
      </c>
      <c r="G465" t="s">
        <v>6</v>
      </c>
      <c r="H465" s="2">
        <v>19964.75</v>
      </c>
      <c r="I465" s="2" t="str">
        <f>IF(CleanTable67[[#This Row],[Annual Expenditure in HealthCare]]&gt;25000,"Yes","No")</f>
        <v>No</v>
      </c>
      <c r="J465">
        <v>0</v>
      </c>
      <c r="K465" t="str">
        <f>_xlfn.XLOOKUP(CleanTable67[[#This Row],['# of Children]],'Reduce Categories'!$D$23:$D$28,'Reduce Categories'!$E$23:$E$28)</f>
        <v>No children</v>
      </c>
      <c r="L465" t="s">
        <v>4</v>
      </c>
      <c r="M465" s="1"/>
    </row>
    <row r="466" spans="1:13" x14ac:dyDescent="0.2">
      <c r="A466">
        <v>10468</v>
      </c>
      <c r="B466" t="s">
        <v>1</v>
      </c>
      <c r="C466">
        <v>42</v>
      </c>
      <c r="D466">
        <v>2</v>
      </c>
      <c r="E466" s="3">
        <v>30.495344158515195</v>
      </c>
      <c r="F466" s="66">
        <v>2</v>
      </c>
      <c r="G466" t="s">
        <v>6</v>
      </c>
      <c r="H466" s="2">
        <v>7640.31</v>
      </c>
      <c r="I466" s="2" t="str">
        <f>IF(CleanTable67[[#This Row],[Annual Expenditure in HealthCare]]&gt;25000,"Yes","No")</f>
        <v>No</v>
      </c>
      <c r="J466">
        <v>2</v>
      </c>
      <c r="K466" t="str">
        <f>_xlfn.XLOOKUP(CleanTable67[[#This Row],['# of Children]],'Reduce Categories'!$D$23:$D$28,'Reduce Categories'!$E$23:$E$28)</f>
        <v>2 children</v>
      </c>
      <c r="L466" t="s">
        <v>5</v>
      </c>
      <c r="M466" s="1"/>
    </row>
    <row r="467" spans="1:13" x14ac:dyDescent="0.2">
      <c r="A467">
        <v>10469</v>
      </c>
      <c r="B467" t="s">
        <v>1</v>
      </c>
      <c r="C467">
        <v>33</v>
      </c>
      <c r="D467">
        <v>1</v>
      </c>
      <c r="E467" s="3">
        <v>26.886741038056833</v>
      </c>
      <c r="F467" s="66">
        <v>1</v>
      </c>
      <c r="G467" t="s">
        <v>6</v>
      </c>
      <c r="H467" s="2">
        <v>4779.6100000000006</v>
      </c>
      <c r="I467" s="2" t="str">
        <f>IF(CleanTable67[[#This Row],[Annual Expenditure in HealthCare]]&gt;25000,"Yes","No")</f>
        <v>No</v>
      </c>
      <c r="J467">
        <v>1</v>
      </c>
      <c r="K467" t="str">
        <f>_xlfn.XLOOKUP(CleanTable67[[#This Row],['# of Children]],'Reduce Categories'!$D$23:$D$28,'Reduce Categories'!$E$23:$E$28)</f>
        <v>1 children</v>
      </c>
      <c r="L467" t="s">
        <v>5</v>
      </c>
      <c r="M467" s="1"/>
    </row>
    <row r="468" spans="1:13" x14ac:dyDescent="0.2">
      <c r="A468">
        <v>10470</v>
      </c>
      <c r="B468" t="s">
        <v>0</v>
      </c>
      <c r="C468">
        <v>19</v>
      </c>
      <c r="D468">
        <v>0</v>
      </c>
      <c r="E468" s="3">
        <v>27.81235935076889</v>
      </c>
      <c r="F468" s="66">
        <v>1</v>
      </c>
      <c r="G468" t="s">
        <v>7</v>
      </c>
      <c r="H468" s="2">
        <v>1837.24</v>
      </c>
      <c r="I468" s="2" t="str">
        <f>IF(CleanTable67[[#This Row],[Annual Expenditure in HealthCare]]&gt;25000,"Yes","No")</f>
        <v>No</v>
      </c>
      <c r="J468">
        <v>1</v>
      </c>
      <c r="K468" t="str">
        <f>_xlfn.XLOOKUP(CleanTable67[[#This Row],['# of Children]],'Reduce Categories'!$D$23:$D$28,'Reduce Categories'!$E$23:$E$28)</f>
        <v>1 children</v>
      </c>
      <c r="L468" t="s">
        <v>5</v>
      </c>
      <c r="M468" s="1"/>
    </row>
    <row r="469" spans="1:13" x14ac:dyDescent="0.2">
      <c r="A469">
        <v>10471</v>
      </c>
      <c r="B469" t="s">
        <v>3</v>
      </c>
      <c r="C469">
        <v>51</v>
      </c>
      <c r="D469">
        <v>3</v>
      </c>
      <c r="E469" s="3">
        <v>32.200487895723093</v>
      </c>
      <c r="F469" s="66">
        <v>2</v>
      </c>
      <c r="G469" t="s">
        <v>6</v>
      </c>
      <c r="H469" s="2">
        <v>46255.12</v>
      </c>
      <c r="I469" s="2" t="str">
        <f>IF(CleanTable67[[#This Row],[Annual Expenditure in HealthCare]]&gt;25000,"Yes","No")</f>
        <v>Yes</v>
      </c>
      <c r="J469">
        <v>3</v>
      </c>
      <c r="K469" t="str">
        <f>_xlfn.XLOOKUP(CleanTable67[[#This Row],['# of Children]],'Reduce Categories'!$D$23:$D$28,'Reduce Categories'!$E$23:$E$28)</f>
        <v>3 or more children</v>
      </c>
      <c r="L469" t="s">
        <v>4</v>
      </c>
      <c r="M469" s="1"/>
    </row>
    <row r="470" spans="1:13" x14ac:dyDescent="0.2">
      <c r="A470">
        <v>10472</v>
      </c>
      <c r="B470" t="s">
        <v>3</v>
      </c>
      <c r="C470">
        <v>25</v>
      </c>
      <c r="D470">
        <v>0</v>
      </c>
      <c r="E470" s="3">
        <v>28.87440371492314</v>
      </c>
      <c r="F470" s="66">
        <v>1</v>
      </c>
      <c r="G470" t="s">
        <v>7</v>
      </c>
      <c r="H470" s="2">
        <v>23241.48</v>
      </c>
      <c r="I470" s="2" t="str">
        <f>IF(CleanTable67[[#This Row],[Annual Expenditure in HealthCare]]&gt;25000,"Yes","No")</f>
        <v>No</v>
      </c>
      <c r="J470">
        <v>2</v>
      </c>
      <c r="K470" t="str">
        <f>_xlfn.XLOOKUP(CleanTable67[[#This Row],['# of Children]],'Reduce Categories'!$D$23:$D$28,'Reduce Categories'!$E$23:$E$28)</f>
        <v>2 children</v>
      </c>
      <c r="L470" t="s">
        <v>5</v>
      </c>
      <c r="M470" s="1"/>
    </row>
    <row r="471" spans="1:13" x14ac:dyDescent="0.2">
      <c r="A471">
        <v>10473</v>
      </c>
      <c r="B471" t="s">
        <v>3</v>
      </c>
      <c r="C471">
        <v>41</v>
      </c>
      <c r="D471">
        <v>2</v>
      </c>
      <c r="E471" s="3">
        <v>28.293942525886848</v>
      </c>
      <c r="F471" s="66">
        <v>1</v>
      </c>
      <c r="G471" t="s">
        <v>6</v>
      </c>
      <c r="H471" s="2">
        <v>8538.2900000000009</v>
      </c>
      <c r="I471" s="2" t="str">
        <f>IF(CleanTable67[[#This Row],[Annual Expenditure in HealthCare]]&gt;25000,"Yes","No")</f>
        <v>No</v>
      </c>
      <c r="J471">
        <v>3</v>
      </c>
      <c r="K471" t="str">
        <f>_xlfn.XLOOKUP(CleanTable67[[#This Row],['# of Children]],'Reduce Categories'!$D$23:$D$28,'Reduce Categories'!$E$23:$E$28)</f>
        <v>3 or more children</v>
      </c>
      <c r="L471" t="s">
        <v>5</v>
      </c>
      <c r="M471" s="1"/>
    </row>
    <row r="472" spans="1:13" x14ac:dyDescent="0.2">
      <c r="A472">
        <v>10474</v>
      </c>
      <c r="B472" t="s">
        <v>3</v>
      </c>
      <c r="C472">
        <v>49</v>
      </c>
      <c r="D472">
        <v>2</v>
      </c>
      <c r="E472" s="3">
        <v>24.236035650740035</v>
      </c>
      <c r="F472" s="66">
        <v>0</v>
      </c>
      <c r="G472" t="s">
        <v>6</v>
      </c>
      <c r="H472" s="2">
        <v>9778.35</v>
      </c>
      <c r="I472" s="2" t="str">
        <f>IF(CleanTable67[[#This Row],[Annual Expenditure in HealthCare]]&gt;25000,"Yes","No")</f>
        <v>No</v>
      </c>
      <c r="J472">
        <v>1</v>
      </c>
      <c r="K472" t="str">
        <f>_xlfn.XLOOKUP(CleanTable67[[#This Row],['# of Children]],'Reduce Categories'!$D$23:$D$28,'Reduce Categories'!$E$23:$E$28)</f>
        <v>1 children</v>
      </c>
      <c r="L472" t="s">
        <v>5</v>
      </c>
      <c r="M472" s="1"/>
    </row>
    <row r="473" spans="1:13" x14ac:dyDescent="0.2">
      <c r="A473">
        <v>10475</v>
      </c>
      <c r="B473" t="s">
        <v>2</v>
      </c>
      <c r="C473">
        <v>58</v>
      </c>
      <c r="D473">
        <v>3</v>
      </c>
      <c r="E473" s="3">
        <v>30.214484130531059</v>
      </c>
      <c r="F473" s="66">
        <v>1</v>
      </c>
      <c r="G473" t="s">
        <v>7</v>
      </c>
      <c r="H473" s="2">
        <v>11743.94</v>
      </c>
      <c r="I473" s="2" t="str">
        <f>IF(CleanTable67[[#This Row],[Annual Expenditure in HealthCare]]&gt;25000,"Yes","No")</f>
        <v>No</v>
      </c>
      <c r="J473">
        <v>0</v>
      </c>
      <c r="K473" t="str">
        <f>_xlfn.XLOOKUP(CleanTable67[[#This Row],['# of Children]],'Reduce Categories'!$D$23:$D$28,'Reduce Categories'!$E$23:$E$28)</f>
        <v>No children</v>
      </c>
      <c r="L473" t="s">
        <v>5</v>
      </c>
      <c r="M473" s="1"/>
    </row>
    <row r="474" spans="1:13" x14ac:dyDescent="0.2">
      <c r="A474">
        <v>10476</v>
      </c>
      <c r="B474" t="s">
        <v>0</v>
      </c>
      <c r="C474">
        <v>45</v>
      </c>
      <c r="D474">
        <v>2</v>
      </c>
      <c r="E474" s="3">
        <v>33.817361431459531</v>
      </c>
      <c r="F474" s="66">
        <v>2</v>
      </c>
      <c r="G474" t="s">
        <v>7</v>
      </c>
      <c r="H474" s="2">
        <v>8027.97</v>
      </c>
      <c r="I474" s="2" t="str">
        <f>IF(CleanTable67[[#This Row],[Annual Expenditure in HealthCare]]&gt;25000,"Yes","No")</f>
        <v>No</v>
      </c>
      <c r="J474">
        <v>2</v>
      </c>
      <c r="K474" t="str">
        <f>_xlfn.XLOOKUP(CleanTable67[[#This Row],['# of Children]],'Reduce Categories'!$D$23:$D$28,'Reduce Categories'!$E$23:$E$28)</f>
        <v>2 children</v>
      </c>
      <c r="L474" t="s">
        <v>5</v>
      </c>
      <c r="M474" s="1"/>
    </row>
    <row r="475" spans="1:13" x14ac:dyDescent="0.2">
      <c r="A475">
        <v>10477</v>
      </c>
      <c r="B475" t="s">
        <v>1</v>
      </c>
      <c r="C475">
        <v>23</v>
      </c>
      <c r="D475">
        <v>0</v>
      </c>
      <c r="E475" s="3">
        <v>26.108569609747992</v>
      </c>
      <c r="F475" s="66">
        <v>0</v>
      </c>
      <c r="G475" t="s">
        <v>7</v>
      </c>
      <c r="H475" s="2">
        <v>1815.8799999999999</v>
      </c>
      <c r="I475" s="2" t="str">
        <f>IF(CleanTable67[[#This Row],[Annual Expenditure in HealthCare]]&gt;25000,"Yes","No")</f>
        <v>No</v>
      </c>
      <c r="J475">
        <v>0</v>
      </c>
      <c r="K475" t="str">
        <f>_xlfn.XLOOKUP(CleanTable67[[#This Row],['# of Children]],'Reduce Categories'!$D$23:$D$28,'Reduce Categories'!$E$23:$E$28)</f>
        <v>No children</v>
      </c>
      <c r="L475" t="s">
        <v>5</v>
      </c>
      <c r="M475" s="1"/>
    </row>
    <row r="476" spans="1:13" x14ac:dyDescent="0.2">
      <c r="A476">
        <v>10478</v>
      </c>
      <c r="B476" t="s">
        <v>0</v>
      </c>
      <c r="C476">
        <v>51</v>
      </c>
      <c r="D476">
        <v>3</v>
      </c>
      <c r="E476" s="3">
        <v>28.592476714244309</v>
      </c>
      <c r="F476" s="66">
        <v>1</v>
      </c>
      <c r="G476" t="s">
        <v>7</v>
      </c>
      <c r="H476" s="2">
        <v>8782.4699999999993</v>
      </c>
      <c r="I476" s="2" t="str">
        <f>IF(CleanTable67[[#This Row],[Annual Expenditure in HealthCare]]&gt;25000,"Yes","No")</f>
        <v>No</v>
      </c>
      <c r="J476">
        <v>0</v>
      </c>
      <c r="K476" t="str">
        <f>_xlfn.XLOOKUP(CleanTable67[[#This Row],['# of Children]],'Reduce Categories'!$D$23:$D$28,'Reduce Categories'!$E$23:$E$28)</f>
        <v>No children</v>
      </c>
      <c r="L476" t="s">
        <v>5</v>
      </c>
      <c r="M476" s="1"/>
    </row>
    <row r="477" spans="1:13" x14ac:dyDescent="0.2">
      <c r="A477">
        <v>10479</v>
      </c>
      <c r="B477" t="s">
        <v>0</v>
      </c>
      <c r="C477">
        <v>43</v>
      </c>
      <c r="D477">
        <v>2</v>
      </c>
      <c r="E477" s="3">
        <v>42.342215660382045</v>
      </c>
      <c r="F477" s="66">
        <v>3</v>
      </c>
      <c r="G477" t="s">
        <v>7</v>
      </c>
      <c r="H477" s="2">
        <v>37829.730000000003</v>
      </c>
      <c r="I477" s="2" t="str">
        <f>IF(CleanTable67[[#This Row],[Annual Expenditure in HealthCare]]&gt;25000,"Yes","No")</f>
        <v>Yes</v>
      </c>
      <c r="J477">
        <v>0</v>
      </c>
      <c r="K477" t="str">
        <f>_xlfn.XLOOKUP(CleanTable67[[#This Row],['# of Children]],'Reduce Categories'!$D$23:$D$28,'Reduce Categories'!$E$23:$E$28)</f>
        <v>No children</v>
      </c>
      <c r="L477" t="s">
        <v>4</v>
      </c>
      <c r="M477" s="1"/>
    </row>
    <row r="478" spans="1:13" x14ac:dyDescent="0.2">
      <c r="A478">
        <v>10480</v>
      </c>
      <c r="B478" t="s">
        <v>1</v>
      </c>
      <c r="C478">
        <v>62</v>
      </c>
      <c r="D478">
        <v>3</v>
      </c>
      <c r="E478" s="3">
        <v>31.417578972023669</v>
      </c>
      <c r="F478" s="66">
        <v>2</v>
      </c>
      <c r="G478" t="s">
        <v>6</v>
      </c>
      <c r="H478" s="2">
        <v>13470.81</v>
      </c>
      <c r="I478" s="2" t="str">
        <f>IF(CleanTable67[[#This Row],[Annual Expenditure in HealthCare]]&gt;25000,"Yes","No")</f>
        <v>No</v>
      </c>
      <c r="J478">
        <v>0</v>
      </c>
      <c r="K478" t="str">
        <f>_xlfn.XLOOKUP(CleanTable67[[#This Row],['# of Children]],'Reduce Categories'!$D$23:$D$28,'Reduce Categories'!$E$23:$E$28)</f>
        <v>No children</v>
      </c>
      <c r="L478" t="s">
        <v>5</v>
      </c>
      <c r="M478" s="1"/>
    </row>
    <row r="479" spans="1:13" x14ac:dyDescent="0.2">
      <c r="A479">
        <v>10481</v>
      </c>
      <c r="B479" t="s">
        <v>1</v>
      </c>
      <c r="C479">
        <v>36</v>
      </c>
      <c r="D479">
        <v>1</v>
      </c>
      <c r="E479" s="3">
        <v>23.929701207465506</v>
      </c>
      <c r="F479" s="66">
        <v>0</v>
      </c>
      <c r="G479" t="s">
        <v>7</v>
      </c>
      <c r="H479" s="2">
        <v>5584.31</v>
      </c>
      <c r="I479" s="2" t="str">
        <f>IF(CleanTable67[[#This Row],[Annual Expenditure in HealthCare]]&gt;25000,"Yes","No")</f>
        <v>No</v>
      </c>
      <c r="J479">
        <v>2</v>
      </c>
      <c r="K479" t="str">
        <f>_xlfn.XLOOKUP(CleanTable67[[#This Row],['# of Children]],'Reduce Categories'!$D$23:$D$28,'Reduce Categories'!$E$23:$E$28)</f>
        <v>2 children</v>
      </c>
      <c r="L479" t="s">
        <v>5</v>
      </c>
      <c r="M479" s="1"/>
    </row>
    <row r="480" spans="1:13" x14ac:dyDescent="0.2">
      <c r="A480">
        <v>10482</v>
      </c>
      <c r="B480" t="s">
        <v>0</v>
      </c>
      <c r="C480">
        <v>32</v>
      </c>
      <c r="D480">
        <v>1</v>
      </c>
      <c r="E480" s="3">
        <v>27.942897008394475</v>
      </c>
      <c r="F480" s="66">
        <v>1</v>
      </c>
      <c r="G480" t="s">
        <v>7</v>
      </c>
      <c r="H480" s="2">
        <v>5253.5300000000007</v>
      </c>
      <c r="I480" s="2" t="str">
        <f>IF(CleanTable67[[#This Row],[Annual Expenditure in HealthCare]]&gt;25000,"Yes","No")</f>
        <v>No</v>
      </c>
      <c r="J480">
        <v>3</v>
      </c>
      <c r="K480" t="str">
        <f>_xlfn.XLOOKUP(CleanTable67[[#This Row],['# of Children]],'Reduce Categories'!$D$23:$D$28,'Reduce Categories'!$E$23:$E$28)</f>
        <v>3 or more children</v>
      </c>
      <c r="L480" t="s">
        <v>5</v>
      </c>
      <c r="M480" s="1"/>
    </row>
    <row r="481" spans="1:13" x14ac:dyDescent="0.2">
      <c r="A481">
        <v>10483</v>
      </c>
      <c r="B481" t="s">
        <v>0</v>
      </c>
      <c r="C481">
        <v>44</v>
      </c>
      <c r="D481">
        <v>2</v>
      </c>
      <c r="E481" s="3">
        <v>25.591569517283947</v>
      </c>
      <c r="F481" s="66">
        <v>0</v>
      </c>
      <c r="G481" t="s">
        <v>7</v>
      </c>
      <c r="H481" s="2">
        <v>38998.550000000003</v>
      </c>
      <c r="I481" s="2" t="str">
        <f>IF(CleanTable67[[#This Row],[Annual Expenditure in HealthCare]]&gt;25000,"Yes","No")</f>
        <v>Yes</v>
      </c>
      <c r="J481">
        <v>2</v>
      </c>
      <c r="K481" t="str">
        <f>_xlfn.XLOOKUP(CleanTable67[[#This Row],['# of Children]],'Reduce Categories'!$D$23:$D$28,'Reduce Categories'!$E$23:$E$28)</f>
        <v>2 children</v>
      </c>
      <c r="L481" t="s">
        <v>4</v>
      </c>
      <c r="M481" s="1"/>
    </row>
    <row r="482" spans="1:13" x14ac:dyDescent="0.2">
      <c r="A482">
        <v>10484</v>
      </c>
      <c r="B482" t="s">
        <v>2</v>
      </c>
      <c r="C482">
        <v>58</v>
      </c>
      <c r="D482">
        <v>3</v>
      </c>
      <c r="E482" s="3">
        <v>37.584082879293739</v>
      </c>
      <c r="F482" s="66">
        <v>3</v>
      </c>
      <c r="G482" t="s">
        <v>6</v>
      </c>
      <c r="H482" s="2">
        <v>12224.36</v>
      </c>
      <c r="I482" s="2" t="str">
        <f>IF(CleanTable67[[#This Row],[Annual Expenditure in HealthCare]]&gt;25000,"Yes","No")</f>
        <v>No</v>
      </c>
      <c r="J482">
        <v>0</v>
      </c>
      <c r="K482" t="str">
        <f>_xlfn.XLOOKUP(CleanTable67[[#This Row],['# of Children]],'Reduce Categories'!$D$23:$D$28,'Reduce Categories'!$E$23:$E$28)</f>
        <v>No children</v>
      </c>
      <c r="L482" t="s">
        <v>5</v>
      </c>
      <c r="M482" s="1"/>
    </row>
    <row r="483" spans="1:13" x14ac:dyDescent="0.2">
      <c r="A483">
        <v>10485</v>
      </c>
      <c r="B483" t="s">
        <v>0</v>
      </c>
      <c r="C483">
        <v>61</v>
      </c>
      <c r="D483">
        <v>3</v>
      </c>
      <c r="E483" s="3">
        <v>32.763858901345678</v>
      </c>
      <c r="F483" s="66">
        <v>2</v>
      </c>
      <c r="G483" t="s">
        <v>6</v>
      </c>
      <c r="H483" s="2">
        <v>13041.93</v>
      </c>
      <c r="I483" s="2" t="str">
        <f>IF(CleanTable67[[#This Row],[Annual Expenditure in HealthCare]]&gt;25000,"Yes","No")</f>
        <v>No</v>
      </c>
      <c r="J483">
        <v>0</v>
      </c>
      <c r="K483" t="str">
        <f>_xlfn.XLOOKUP(CleanTable67[[#This Row],['# of Children]],'Reduce Categories'!$D$23:$D$28,'Reduce Categories'!$E$23:$E$28)</f>
        <v>No children</v>
      </c>
      <c r="L483" t="s">
        <v>5</v>
      </c>
      <c r="M483" s="1"/>
    </row>
    <row r="484" spans="1:13" x14ac:dyDescent="0.2">
      <c r="A484">
        <v>10486</v>
      </c>
      <c r="B484" t="s">
        <v>1</v>
      </c>
      <c r="C484">
        <v>37</v>
      </c>
      <c r="D484">
        <v>1</v>
      </c>
      <c r="E484" s="3">
        <v>17.665175065949938</v>
      </c>
      <c r="F484" s="66">
        <v>0</v>
      </c>
      <c r="G484" t="s">
        <v>7</v>
      </c>
      <c r="H484" s="2">
        <v>6435.63</v>
      </c>
      <c r="I484" s="2" t="str">
        <f>IF(CleanTable67[[#This Row],[Annual Expenditure in HealthCare]]&gt;25000,"Yes","No")</f>
        <v>No</v>
      </c>
      <c r="J484">
        <v>3</v>
      </c>
      <c r="K484" t="str">
        <f>_xlfn.XLOOKUP(CleanTable67[[#This Row],['# of Children]],'Reduce Categories'!$D$23:$D$28,'Reduce Categories'!$E$23:$E$28)</f>
        <v>3 or more children</v>
      </c>
      <c r="L484" t="s">
        <v>5</v>
      </c>
      <c r="M484" s="1"/>
    </row>
    <row r="485" spans="1:13" x14ac:dyDescent="0.2">
      <c r="A485">
        <v>10487</v>
      </c>
      <c r="B485" t="s">
        <v>0</v>
      </c>
      <c r="C485">
        <v>29</v>
      </c>
      <c r="D485">
        <v>1</v>
      </c>
      <c r="E485" s="3">
        <v>27.842517427895288</v>
      </c>
      <c r="F485" s="66">
        <v>1</v>
      </c>
      <c r="G485" t="s">
        <v>6</v>
      </c>
      <c r="H485" s="2">
        <v>4529.4800000000005</v>
      </c>
      <c r="I485" s="2" t="str">
        <f>IF(CleanTable67[[#This Row],[Annual Expenditure in HealthCare]]&gt;25000,"Yes","No")</f>
        <v>No</v>
      </c>
      <c r="J485">
        <v>2</v>
      </c>
      <c r="K485" t="str">
        <f>_xlfn.XLOOKUP(CleanTable67[[#This Row],['# of Children]],'Reduce Categories'!$D$23:$D$28,'Reduce Categories'!$E$23:$E$28)</f>
        <v>2 children</v>
      </c>
      <c r="L485" t="s">
        <v>5</v>
      </c>
      <c r="M485" s="1"/>
    </row>
    <row r="486" spans="1:13" x14ac:dyDescent="0.2">
      <c r="A486">
        <v>10488</v>
      </c>
      <c r="B486" t="s">
        <v>0</v>
      </c>
      <c r="C486">
        <v>36</v>
      </c>
      <c r="D486">
        <v>1</v>
      </c>
      <c r="E486" s="3">
        <v>30.000904202100145</v>
      </c>
      <c r="F486" s="66">
        <v>1</v>
      </c>
      <c r="G486" t="s">
        <v>7</v>
      </c>
      <c r="H486" s="2">
        <v>38415.480000000003</v>
      </c>
      <c r="I486" s="2" t="str">
        <f>IF(CleanTable67[[#This Row],[Annual Expenditure in HealthCare]]&gt;25000,"Yes","No")</f>
        <v>Yes</v>
      </c>
      <c r="J486">
        <v>2</v>
      </c>
      <c r="K486" t="str">
        <f>_xlfn.XLOOKUP(CleanTable67[[#This Row],['# of Children]],'Reduce Categories'!$D$23:$D$28,'Reduce Categories'!$E$23:$E$28)</f>
        <v>2 children</v>
      </c>
      <c r="L486" t="s">
        <v>4</v>
      </c>
      <c r="M486" s="1"/>
    </row>
    <row r="487" spans="1:13" x14ac:dyDescent="0.2">
      <c r="A487">
        <v>10489</v>
      </c>
      <c r="B487" t="s">
        <v>2</v>
      </c>
      <c r="C487">
        <v>19</v>
      </c>
      <c r="D487">
        <v>0</v>
      </c>
      <c r="E487" s="3">
        <v>34.186059422262211</v>
      </c>
      <c r="F487" s="66">
        <v>2</v>
      </c>
      <c r="G487" t="s">
        <v>6</v>
      </c>
      <c r="H487" s="2">
        <v>2730.11</v>
      </c>
      <c r="I487" s="2" t="str">
        <f>IF(CleanTable67[[#This Row],[Annual Expenditure in HealthCare]]&gt;25000,"Yes","No")</f>
        <v>No</v>
      </c>
      <c r="J487">
        <v>1</v>
      </c>
      <c r="K487" t="str">
        <f>_xlfn.XLOOKUP(CleanTable67[[#This Row],['# of Children]],'Reduce Categories'!$D$23:$D$28,'Reduce Categories'!$E$23:$E$28)</f>
        <v>1 children</v>
      </c>
      <c r="L487" t="s">
        <v>5</v>
      </c>
      <c r="M487" s="1"/>
    </row>
    <row r="488" spans="1:13" x14ac:dyDescent="0.2">
      <c r="A488">
        <v>10490</v>
      </c>
      <c r="B488" t="s">
        <v>2</v>
      </c>
      <c r="C488">
        <v>61</v>
      </c>
      <c r="D488">
        <v>3</v>
      </c>
      <c r="E488" s="3">
        <v>34.069977831114251</v>
      </c>
      <c r="F488" s="66">
        <v>2</v>
      </c>
      <c r="G488" t="s">
        <v>7</v>
      </c>
      <c r="H488" s="2">
        <v>12950.08</v>
      </c>
      <c r="I488" s="2" t="str">
        <f>IF(CleanTable67[[#This Row],[Annual Expenditure in HealthCare]]&gt;25000,"Yes","No")</f>
        <v>No</v>
      </c>
      <c r="J488">
        <v>0</v>
      </c>
      <c r="K488" t="str">
        <f>_xlfn.XLOOKUP(CleanTable67[[#This Row],['# of Children]],'Reduce Categories'!$D$23:$D$28,'Reduce Categories'!$E$23:$E$28)</f>
        <v>No children</v>
      </c>
      <c r="L488" t="s">
        <v>5</v>
      </c>
      <c r="M488" s="1"/>
    </row>
    <row r="489" spans="1:13" x14ac:dyDescent="0.2">
      <c r="A489">
        <v>10491</v>
      </c>
      <c r="B489" t="s">
        <v>2</v>
      </c>
      <c r="C489">
        <v>58</v>
      </c>
      <c r="D489">
        <v>3</v>
      </c>
      <c r="E489" s="3">
        <v>34.203740019871958</v>
      </c>
      <c r="F489" s="66">
        <v>2</v>
      </c>
      <c r="G489" t="s">
        <v>6</v>
      </c>
      <c r="H489" s="2">
        <v>12222.9</v>
      </c>
      <c r="I489" s="2" t="str">
        <f>IF(CleanTable67[[#This Row],[Annual Expenditure in HealthCare]]&gt;25000,"Yes","No")</f>
        <v>No</v>
      </c>
      <c r="J489">
        <v>0</v>
      </c>
      <c r="K489" t="str">
        <f>_xlfn.XLOOKUP(CleanTable67[[#This Row],['# of Children]],'Reduce Categories'!$D$23:$D$28,'Reduce Categories'!$E$23:$E$28)</f>
        <v>No children</v>
      </c>
      <c r="L489" t="s">
        <v>5</v>
      </c>
      <c r="M489" s="1"/>
    </row>
    <row r="490" spans="1:13" x14ac:dyDescent="0.2">
      <c r="A490">
        <v>10492</v>
      </c>
      <c r="B490" t="s">
        <v>1</v>
      </c>
      <c r="C490">
        <v>32</v>
      </c>
      <c r="D490">
        <v>1</v>
      </c>
      <c r="E490" s="3">
        <v>40.28136949359731</v>
      </c>
      <c r="F490" s="66">
        <v>3</v>
      </c>
      <c r="G490" t="s">
        <v>6</v>
      </c>
      <c r="H490" s="2">
        <v>3994.1800000000003</v>
      </c>
      <c r="I490" s="2" t="str">
        <f>IF(CleanTable67[[#This Row],[Annual Expenditure in HealthCare]]&gt;25000,"Yes","No")</f>
        <v>No</v>
      </c>
      <c r="J490">
        <v>0</v>
      </c>
      <c r="K490" t="str">
        <f>_xlfn.XLOOKUP(CleanTable67[[#This Row],['# of Children]],'Reduce Categories'!$D$23:$D$28,'Reduce Categories'!$E$23:$E$28)</f>
        <v>No children</v>
      </c>
      <c r="L490" t="s">
        <v>5</v>
      </c>
      <c r="M490" s="1"/>
    </row>
    <row r="491" spans="1:13" x14ac:dyDescent="0.2">
      <c r="A491">
        <v>10493</v>
      </c>
      <c r="B491" t="s">
        <v>3</v>
      </c>
      <c r="C491">
        <v>61</v>
      </c>
      <c r="D491">
        <v>3</v>
      </c>
      <c r="E491" s="3">
        <v>30.389062312978211</v>
      </c>
      <c r="F491" s="66">
        <v>2</v>
      </c>
      <c r="G491" t="s">
        <v>7</v>
      </c>
      <c r="H491" s="2">
        <v>13143.87</v>
      </c>
      <c r="I491" s="2" t="str">
        <f>IF(CleanTable67[[#This Row],[Annual Expenditure in HealthCare]]&gt;25000,"Yes","No")</f>
        <v>No</v>
      </c>
      <c r="J491">
        <v>0</v>
      </c>
      <c r="K491" t="str">
        <f>_xlfn.XLOOKUP(CleanTable67[[#This Row],['# of Children]],'Reduce Categories'!$D$23:$D$28,'Reduce Categories'!$E$23:$E$28)</f>
        <v>No children</v>
      </c>
      <c r="L491" t="s">
        <v>5</v>
      </c>
      <c r="M491" s="1"/>
    </row>
    <row r="492" spans="1:13" x14ac:dyDescent="0.2">
      <c r="A492">
        <v>10494</v>
      </c>
      <c r="B492" t="s">
        <v>2</v>
      </c>
      <c r="C492">
        <v>20</v>
      </c>
      <c r="D492">
        <v>0</v>
      </c>
      <c r="E492" s="3">
        <v>33.080611217416248</v>
      </c>
      <c r="F492" s="66">
        <v>2</v>
      </c>
      <c r="G492" t="s">
        <v>6</v>
      </c>
      <c r="H492" s="2">
        <v>14711.75</v>
      </c>
      <c r="I492" s="2" t="str">
        <f>IF(CleanTable67[[#This Row],[Annual Expenditure in HealthCare]]&gt;25000,"Yes","No")</f>
        <v>No</v>
      </c>
      <c r="J492">
        <v>0</v>
      </c>
      <c r="K492" t="str">
        <f>_xlfn.XLOOKUP(CleanTable67[[#This Row],['# of Children]],'Reduce Categories'!$D$23:$D$28,'Reduce Categories'!$E$23:$E$28)</f>
        <v>No children</v>
      </c>
      <c r="L492" t="s">
        <v>4</v>
      </c>
      <c r="M492" s="1"/>
    </row>
    <row r="493" spans="1:13" x14ac:dyDescent="0.2">
      <c r="A493">
        <v>10495</v>
      </c>
      <c r="B493" t="s">
        <v>2</v>
      </c>
      <c r="C493">
        <v>24</v>
      </c>
      <c r="D493">
        <v>0</v>
      </c>
      <c r="E493" s="3">
        <v>33.864573211992948</v>
      </c>
      <c r="F493" s="66">
        <v>2</v>
      </c>
      <c r="G493" t="s">
        <v>7</v>
      </c>
      <c r="H493" s="2">
        <v>12609.89</v>
      </c>
      <c r="I493" s="2" t="str">
        <f>IF(CleanTable67[[#This Row],[Annual Expenditure in HealthCare]]&gt;25000,"Yes","No")</f>
        <v>No</v>
      </c>
      <c r="J493">
        <v>1</v>
      </c>
      <c r="K493" t="str">
        <f>_xlfn.XLOOKUP(CleanTable67[[#This Row],['# of Children]],'Reduce Categories'!$D$23:$D$28,'Reduce Categories'!$E$23:$E$28)</f>
        <v>1 children</v>
      </c>
      <c r="L493" t="s">
        <v>5</v>
      </c>
      <c r="M493" s="1"/>
    </row>
    <row r="494" spans="1:13" x14ac:dyDescent="0.2">
      <c r="A494">
        <v>10496</v>
      </c>
      <c r="B494" t="s">
        <v>1</v>
      </c>
      <c r="C494">
        <v>43</v>
      </c>
      <c r="D494">
        <v>2</v>
      </c>
      <c r="E494" s="3">
        <v>35.73138447282745</v>
      </c>
      <c r="F494" s="66">
        <v>3</v>
      </c>
      <c r="G494" t="s">
        <v>6</v>
      </c>
      <c r="H494" s="2">
        <v>45863.21</v>
      </c>
      <c r="I494" s="2" t="str">
        <f>IF(CleanTable67[[#This Row],[Annual Expenditure in HealthCare]]&gt;25000,"Yes","No")</f>
        <v>Yes</v>
      </c>
      <c r="J494">
        <v>0</v>
      </c>
      <c r="K494" t="str">
        <f>_xlfn.XLOOKUP(CleanTable67[[#This Row],['# of Children]],'Reduce Categories'!$D$23:$D$28,'Reduce Categories'!$E$23:$E$28)</f>
        <v>No children</v>
      </c>
      <c r="L494" t="s">
        <v>4</v>
      </c>
      <c r="M494" s="1"/>
    </row>
    <row r="495" spans="1:13" x14ac:dyDescent="0.2">
      <c r="A495">
        <v>10497</v>
      </c>
      <c r="B495" t="s">
        <v>1</v>
      </c>
      <c r="C495">
        <v>31</v>
      </c>
      <c r="D495">
        <v>1</v>
      </c>
      <c r="E495" s="3">
        <v>24.784333393446424</v>
      </c>
      <c r="F495" s="66">
        <v>0</v>
      </c>
      <c r="G495" t="s">
        <v>7</v>
      </c>
      <c r="H495" s="2">
        <v>19350.37</v>
      </c>
      <c r="I495" s="2" t="str">
        <f>IF(CleanTable67[[#This Row],[Annual Expenditure in HealthCare]]&gt;25000,"Yes","No")</f>
        <v>No</v>
      </c>
      <c r="J495">
        <v>0</v>
      </c>
      <c r="K495" t="str">
        <f>_xlfn.XLOOKUP(CleanTable67[[#This Row],['# of Children]],'Reduce Categories'!$D$23:$D$28,'Reduce Categories'!$E$23:$E$28)</f>
        <v>No children</v>
      </c>
      <c r="L495" t="s">
        <v>4</v>
      </c>
      <c r="M495" s="1"/>
    </row>
    <row r="496" spans="1:13" x14ac:dyDescent="0.2">
      <c r="A496">
        <v>10498</v>
      </c>
      <c r="B496" t="s">
        <v>1</v>
      </c>
      <c r="C496">
        <v>24</v>
      </c>
      <c r="D496">
        <v>0</v>
      </c>
      <c r="E496" s="3">
        <v>37.975006140842808</v>
      </c>
      <c r="F496" s="66">
        <v>3</v>
      </c>
      <c r="G496" t="s">
        <v>6</v>
      </c>
      <c r="H496" s="2">
        <v>25081.769999999997</v>
      </c>
      <c r="I496" s="2" t="str">
        <f>IF(CleanTable67[[#This Row],[Annual Expenditure in HealthCare]]&gt;25000,"Yes","No")</f>
        <v>Yes</v>
      </c>
      <c r="J496">
        <v>0</v>
      </c>
      <c r="K496" t="str">
        <f>_xlfn.XLOOKUP(CleanTable67[[#This Row],['# of Children]],'Reduce Categories'!$D$23:$D$28,'Reduce Categories'!$E$23:$E$28)</f>
        <v>No children</v>
      </c>
      <c r="L496" t="s">
        <v>5</v>
      </c>
      <c r="M496" s="1"/>
    </row>
    <row r="497" spans="1:13" x14ac:dyDescent="0.2">
      <c r="A497">
        <v>10499</v>
      </c>
      <c r="B497" t="s">
        <v>1</v>
      </c>
      <c r="C497">
        <v>29</v>
      </c>
      <c r="D497">
        <v>1</v>
      </c>
      <c r="E497" s="3">
        <v>28.292121444066371</v>
      </c>
      <c r="F497" s="66">
        <v>1</v>
      </c>
      <c r="G497" t="s">
        <v>7</v>
      </c>
      <c r="H497" s="2">
        <v>4058.1200000000003</v>
      </c>
      <c r="I497" s="2" t="str">
        <f>IF(CleanTable67[[#This Row],[Annual Expenditure in HealthCare]]&gt;25000,"Yes","No")</f>
        <v>No</v>
      </c>
      <c r="J497">
        <v>2</v>
      </c>
      <c r="K497" t="str">
        <f>_xlfn.XLOOKUP(CleanTable67[[#This Row],['# of Children]],'Reduce Categories'!$D$23:$D$28,'Reduce Categories'!$E$23:$E$28)</f>
        <v>2 children</v>
      </c>
      <c r="L497" t="s">
        <v>5</v>
      </c>
      <c r="M497" s="1"/>
    </row>
    <row r="498" spans="1:13" x14ac:dyDescent="0.2">
      <c r="A498">
        <v>10500</v>
      </c>
      <c r="B498" t="s">
        <v>2</v>
      </c>
      <c r="C498">
        <v>26</v>
      </c>
      <c r="D498">
        <v>0</v>
      </c>
      <c r="E498" s="3">
        <v>23.005994832167517</v>
      </c>
      <c r="F498" s="66">
        <v>0</v>
      </c>
      <c r="G498" t="s">
        <v>7</v>
      </c>
      <c r="H498" s="2">
        <v>3877.3100000000004</v>
      </c>
      <c r="I498" s="2" t="str">
        <f>IF(CleanTable67[[#This Row],[Annual Expenditure in HealthCare]]&gt;25000,"Yes","No")</f>
        <v>No</v>
      </c>
      <c r="J498">
        <v>2</v>
      </c>
      <c r="K498" t="str">
        <f>_xlfn.XLOOKUP(CleanTable67[[#This Row],['# of Children]],'Reduce Categories'!$D$23:$D$28,'Reduce Categories'!$E$23:$E$28)</f>
        <v>2 children</v>
      </c>
      <c r="L498" t="s">
        <v>5</v>
      </c>
      <c r="M498" s="1"/>
    </row>
    <row r="499" spans="1:13" x14ac:dyDescent="0.2">
      <c r="A499">
        <v>10501</v>
      </c>
      <c r="B499" t="s">
        <v>2</v>
      </c>
      <c r="C499">
        <v>20</v>
      </c>
      <c r="D499">
        <v>0</v>
      </c>
      <c r="E499" s="3">
        <v>27.486307941586062</v>
      </c>
      <c r="F499" s="66">
        <v>1</v>
      </c>
      <c r="G499" t="s">
        <v>7</v>
      </c>
      <c r="H499" s="2">
        <v>2362.23</v>
      </c>
      <c r="I499" s="2" t="str">
        <f>IF(CleanTable67[[#This Row],[Annual Expenditure in HealthCare]]&gt;25000,"Yes","No")</f>
        <v>No</v>
      </c>
      <c r="J499">
        <v>1</v>
      </c>
      <c r="K499" t="str">
        <f>_xlfn.XLOOKUP(CleanTable67[[#This Row],['# of Children]],'Reduce Categories'!$D$23:$D$28,'Reduce Categories'!$E$23:$E$28)</f>
        <v>1 children</v>
      </c>
      <c r="L499" t="s">
        <v>5</v>
      </c>
      <c r="M499" s="1"/>
    </row>
    <row r="500" spans="1:13" x14ac:dyDescent="0.2">
      <c r="A500">
        <v>10502</v>
      </c>
      <c r="B500" t="s">
        <v>1</v>
      </c>
      <c r="C500">
        <v>63</v>
      </c>
      <c r="D500">
        <v>3</v>
      </c>
      <c r="E500" s="3">
        <v>20.233396070667744</v>
      </c>
      <c r="F500" s="66">
        <v>0</v>
      </c>
      <c r="G500" t="s">
        <v>7</v>
      </c>
      <c r="H500" s="2">
        <v>15161.54</v>
      </c>
      <c r="I500" s="2" t="str">
        <f>IF(CleanTable67[[#This Row],[Annual Expenditure in HealthCare]]&gt;25000,"Yes","No")</f>
        <v>No</v>
      </c>
      <c r="J500">
        <v>3</v>
      </c>
      <c r="K500" t="str">
        <f>_xlfn.XLOOKUP(CleanTable67[[#This Row],['# of Children]],'Reduce Categories'!$D$23:$D$28,'Reduce Categories'!$E$23:$E$28)</f>
        <v>3 or more children</v>
      </c>
      <c r="L500" t="s">
        <v>5</v>
      </c>
      <c r="M500" s="1"/>
    </row>
    <row r="501" spans="1:13" x14ac:dyDescent="0.2">
      <c r="A501">
        <v>10503</v>
      </c>
      <c r="B501" t="s">
        <v>2</v>
      </c>
      <c r="C501">
        <v>54</v>
      </c>
      <c r="D501">
        <v>3</v>
      </c>
      <c r="E501" s="3">
        <v>29.001967665817684</v>
      </c>
      <c r="F501" s="66">
        <v>1</v>
      </c>
      <c r="G501" t="s">
        <v>7</v>
      </c>
      <c r="H501" s="2">
        <v>10825.26</v>
      </c>
      <c r="I501" s="2" t="str">
        <f>IF(CleanTable67[[#This Row],[Annual Expenditure in HealthCare]]&gt;25000,"Yes","No")</f>
        <v>No</v>
      </c>
      <c r="J501">
        <v>1</v>
      </c>
      <c r="K501" t="str">
        <f>_xlfn.XLOOKUP(CleanTable67[[#This Row],['# of Children]],'Reduce Categories'!$D$23:$D$28,'Reduce Categories'!$E$23:$E$28)</f>
        <v>1 children</v>
      </c>
      <c r="L501" t="s">
        <v>5</v>
      </c>
      <c r="M501" s="1"/>
    </row>
    <row r="502" spans="1:13" x14ac:dyDescent="0.2">
      <c r="A502">
        <v>10504</v>
      </c>
      <c r="B502" t="s">
        <v>3</v>
      </c>
      <c r="C502">
        <v>57</v>
      </c>
      <c r="D502">
        <v>3</v>
      </c>
      <c r="E502" s="3">
        <v>23.748585409808658</v>
      </c>
      <c r="F502" s="66">
        <v>0</v>
      </c>
      <c r="G502" t="s">
        <v>6</v>
      </c>
      <c r="H502" s="2">
        <v>12029.29</v>
      </c>
      <c r="I502" s="2" t="str">
        <f>IF(CleanTable67[[#This Row],[Annual Expenditure in HealthCare]]&gt;25000,"Yes","No")</f>
        <v>No</v>
      </c>
      <c r="J502">
        <v>0</v>
      </c>
      <c r="K502" t="str">
        <f>_xlfn.XLOOKUP(CleanTable67[[#This Row],['# of Children]],'Reduce Categories'!$D$23:$D$28,'Reduce Categories'!$E$23:$E$28)</f>
        <v>No children</v>
      </c>
      <c r="L502" t="s">
        <v>5</v>
      </c>
      <c r="M502" s="1"/>
    </row>
    <row r="503" spans="1:13" x14ac:dyDescent="0.2">
      <c r="A503">
        <v>10505</v>
      </c>
      <c r="B503" t="s">
        <v>2</v>
      </c>
      <c r="C503">
        <v>62</v>
      </c>
      <c r="D503">
        <v>3</v>
      </c>
      <c r="E503" s="3">
        <v>28.000719460724355</v>
      </c>
      <c r="F503" s="66">
        <v>1</v>
      </c>
      <c r="G503" t="s">
        <v>6</v>
      </c>
      <c r="H503" s="2">
        <v>15612.2</v>
      </c>
      <c r="I503" s="2" t="str">
        <f>IF(CleanTable67[[#This Row],[Annual Expenditure in HealthCare]]&gt;25000,"Yes","No")</f>
        <v>No</v>
      </c>
      <c r="J503">
        <v>3</v>
      </c>
      <c r="K503" t="str">
        <f>_xlfn.XLOOKUP(CleanTable67[[#This Row],['# of Children]],'Reduce Categories'!$D$23:$D$28,'Reduce Categories'!$E$23:$E$28)</f>
        <v>3 or more children</v>
      </c>
      <c r="L503" t="s">
        <v>5</v>
      </c>
      <c r="M503" s="1"/>
    </row>
    <row r="504" spans="1:13" x14ac:dyDescent="0.2">
      <c r="A504">
        <v>10506</v>
      </c>
      <c r="B504" t="s">
        <v>2</v>
      </c>
      <c r="C504">
        <v>24</v>
      </c>
      <c r="D504">
        <v>0</v>
      </c>
      <c r="E504" s="3">
        <v>46.750451705142176</v>
      </c>
      <c r="F504" s="66">
        <v>3</v>
      </c>
      <c r="G504" t="s">
        <v>6</v>
      </c>
      <c r="H504" s="2">
        <v>4618.08</v>
      </c>
      <c r="I504" s="2" t="str">
        <f>IF(CleanTable67[[#This Row],[Annual Expenditure in HealthCare]]&gt;25000,"Yes","No")</f>
        <v>No</v>
      </c>
      <c r="J504">
        <v>3</v>
      </c>
      <c r="K504" t="str">
        <f>_xlfn.XLOOKUP(CleanTable67[[#This Row],['# of Children]],'Reduce Categories'!$D$23:$D$28,'Reduce Categories'!$E$23:$E$28)</f>
        <v>3 or more children</v>
      </c>
      <c r="L504" t="s">
        <v>5</v>
      </c>
      <c r="M504" s="1"/>
    </row>
    <row r="505" spans="1:13" x14ac:dyDescent="0.2">
      <c r="A505">
        <v>10507</v>
      </c>
      <c r="B505" t="s">
        <v>0</v>
      </c>
      <c r="C505">
        <v>62</v>
      </c>
      <c r="D505">
        <v>3</v>
      </c>
      <c r="E505" s="3">
        <v>24.587394490372311</v>
      </c>
      <c r="F505" s="66">
        <v>0</v>
      </c>
      <c r="G505" t="s">
        <v>7</v>
      </c>
      <c r="H505" s="2">
        <v>12957.12</v>
      </c>
      <c r="I505" s="2" t="str">
        <f>IF(CleanTable67[[#This Row],[Annual Expenditure in HealthCare]]&gt;25000,"Yes","No")</f>
        <v>No</v>
      </c>
      <c r="J505">
        <v>0</v>
      </c>
      <c r="K505" t="str">
        <f>_xlfn.XLOOKUP(CleanTable67[[#This Row],['# of Children]],'Reduce Categories'!$D$23:$D$28,'Reduce Categories'!$E$23:$E$28)</f>
        <v>No children</v>
      </c>
      <c r="L505" t="s">
        <v>5</v>
      </c>
      <c r="M505" s="1"/>
    </row>
    <row r="506" spans="1:13" x14ac:dyDescent="0.2">
      <c r="A506">
        <v>10508</v>
      </c>
      <c r="B506" t="s">
        <v>3</v>
      </c>
      <c r="C506">
        <v>39</v>
      </c>
      <c r="D506">
        <v>2</v>
      </c>
      <c r="E506" s="3">
        <v>36.5422057926124</v>
      </c>
      <c r="F506" s="66">
        <v>3</v>
      </c>
      <c r="G506" t="s">
        <v>7</v>
      </c>
      <c r="H506" s="2">
        <v>5757.42</v>
      </c>
      <c r="I506" s="2" t="str">
        <f>IF(CleanTable67[[#This Row],[Annual Expenditure in HealthCare]]&gt;25000,"Yes","No")</f>
        <v>No</v>
      </c>
      <c r="J506">
        <v>0</v>
      </c>
      <c r="K506" t="str">
        <f>_xlfn.XLOOKUP(CleanTable67[[#This Row],['# of Children]],'Reduce Categories'!$D$23:$D$28,'Reduce Categories'!$E$23:$E$28)</f>
        <v>No children</v>
      </c>
      <c r="L506" t="s">
        <v>5</v>
      </c>
      <c r="M506" s="1"/>
    </row>
    <row r="507" spans="1:13" x14ac:dyDescent="0.2">
      <c r="A507">
        <v>10509</v>
      </c>
      <c r="B507" t="s">
        <v>2</v>
      </c>
      <c r="C507">
        <v>45</v>
      </c>
      <c r="D507">
        <v>2</v>
      </c>
      <c r="E507" s="3">
        <v>33.088614832577157</v>
      </c>
      <c r="F507" s="66">
        <v>2</v>
      </c>
      <c r="G507" t="s">
        <v>7</v>
      </c>
      <c r="H507" s="2">
        <v>21098.559999999998</v>
      </c>
      <c r="I507" s="2" t="str">
        <f>IF(CleanTable67[[#This Row],[Annual Expenditure in HealthCare]]&gt;25000,"Yes","No")</f>
        <v>No</v>
      </c>
      <c r="J507">
        <v>2</v>
      </c>
      <c r="K507" t="str">
        <f>_xlfn.XLOOKUP(CleanTable67[[#This Row],['# of Children]],'Reduce Categories'!$D$23:$D$28,'Reduce Categories'!$E$23:$E$28)</f>
        <v>2 children</v>
      </c>
      <c r="L507" t="s">
        <v>4</v>
      </c>
      <c r="M507" s="1"/>
    </row>
    <row r="508" spans="1:13" x14ac:dyDescent="0.2">
      <c r="A508">
        <v>10510</v>
      </c>
      <c r="B508" t="s">
        <v>0</v>
      </c>
      <c r="C508">
        <v>62</v>
      </c>
      <c r="D508">
        <v>3</v>
      </c>
      <c r="E508" s="3">
        <v>33.654109084658842</v>
      </c>
      <c r="F508" s="66">
        <v>2</v>
      </c>
      <c r="G508" t="s">
        <v>6</v>
      </c>
      <c r="H508" s="2">
        <v>13462.52</v>
      </c>
      <c r="I508" s="2" t="str">
        <f>IF(CleanTable67[[#This Row],[Annual Expenditure in HealthCare]]&gt;25000,"Yes","No")</f>
        <v>No</v>
      </c>
      <c r="J508">
        <v>0</v>
      </c>
      <c r="K508" t="str">
        <f>_xlfn.XLOOKUP(CleanTable67[[#This Row],['# of Children]],'Reduce Categories'!$D$23:$D$28,'Reduce Categories'!$E$23:$E$28)</f>
        <v>No children</v>
      </c>
      <c r="L508" t="s">
        <v>5</v>
      </c>
      <c r="M508" s="1"/>
    </row>
    <row r="509" spans="1:13" x14ac:dyDescent="0.2">
      <c r="A509">
        <v>10511</v>
      </c>
      <c r="B509" t="s">
        <v>0</v>
      </c>
      <c r="C509">
        <v>19</v>
      </c>
      <c r="D509">
        <v>0</v>
      </c>
      <c r="E509" s="3">
        <v>23.756859449261366</v>
      </c>
      <c r="F509" s="66">
        <v>0</v>
      </c>
      <c r="G509" t="s">
        <v>7</v>
      </c>
      <c r="H509" s="2">
        <v>1242.26</v>
      </c>
      <c r="I509" s="2" t="str">
        <f>IF(CleanTable67[[#This Row],[Annual Expenditure in HealthCare]]&gt;25000,"Yes","No")</f>
        <v>No</v>
      </c>
      <c r="J509">
        <v>0</v>
      </c>
      <c r="K509" t="str">
        <f>_xlfn.XLOOKUP(CleanTable67[[#This Row],['# of Children]],'Reduce Categories'!$D$23:$D$28,'Reduce Categories'!$E$23:$E$28)</f>
        <v>No children</v>
      </c>
      <c r="L509" t="s">
        <v>5</v>
      </c>
      <c r="M509" s="1"/>
    </row>
    <row r="510" spans="1:13" x14ac:dyDescent="0.2">
      <c r="A510">
        <v>10512</v>
      </c>
      <c r="B510" t="s">
        <v>1</v>
      </c>
      <c r="C510">
        <v>18</v>
      </c>
      <c r="D510">
        <v>0</v>
      </c>
      <c r="E510" s="3">
        <v>23.826372141879059</v>
      </c>
      <c r="F510" s="66">
        <v>0</v>
      </c>
      <c r="G510" t="s">
        <v>7</v>
      </c>
      <c r="H510" s="2">
        <v>1137.47</v>
      </c>
      <c r="I510" s="2" t="str">
        <f>IF(CleanTable67[[#This Row],[Annual Expenditure in HealthCare]]&gt;25000,"Yes","No")</f>
        <v>No</v>
      </c>
      <c r="J510">
        <v>0</v>
      </c>
      <c r="K510" t="str">
        <f>_xlfn.XLOOKUP(CleanTable67[[#This Row],['# of Children]],'Reduce Categories'!$D$23:$D$28,'Reduce Categories'!$E$23:$E$28)</f>
        <v>No children</v>
      </c>
      <c r="L510" t="s">
        <v>5</v>
      </c>
      <c r="M510" s="1"/>
    </row>
    <row r="511" spans="1:13" x14ac:dyDescent="0.2">
      <c r="A511">
        <v>10513</v>
      </c>
      <c r="B511" t="s">
        <v>0</v>
      </c>
      <c r="C511">
        <v>38</v>
      </c>
      <c r="D511">
        <v>1</v>
      </c>
      <c r="E511" s="3">
        <v>35.322763432626857</v>
      </c>
      <c r="F511" s="66">
        <v>3</v>
      </c>
      <c r="G511" t="s">
        <v>7</v>
      </c>
      <c r="H511" s="2">
        <v>6082.41</v>
      </c>
      <c r="I511" s="2" t="str">
        <f>IF(CleanTable67[[#This Row],[Annual Expenditure in HealthCare]]&gt;25000,"Yes","No")</f>
        <v>No</v>
      </c>
      <c r="J511">
        <v>2</v>
      </c>
      <c r="K511" t="str">
        <f>_xlfn.XLOOKUP(CleanTable67[[#This Row],['# of Children]],'Reduce Categories'!$D$23:$D$28,'Reduce Categories'!$E$23:$E$28)</f>
        <v>2 children</v>
      </c>
      <c r="L511" t="s">
        <v>5</v>
      </c>
      <c r="M511" s="1"/>
    </row>
    <row r="512" spans="1:13" x14ac:dyDescent="0.2">
      <c r="A512">
        <v>10514</v>
      </c>
      <c r="B512" t="s">
        <v>1</v>
      </c>
      <c r="C512">
        <v>18</v>
      </c>
      <c r="D512">
        <v>0</v>
      </c>
      <c r="E512" s="3">
        <v>38.910877562305345</v>
      </c>
      <c r="F512" s="66">
        <v>3</v>
      </c>
      <c r="G512" t="s">
        <v>7</v>
      </c>
      <c r="H512" s="2">
        <v>1121.8799999999999</v>
      </c>
      <c r="I512" s="2" t="str">
        <f>IF(CleanTable67[[#This Row],[Annual Expenditure in HealthCare]]&gt;25000,"Yes","No")</f>
        <v>No</v>
      </c>
      <c r="J512">
        <v>0</v>
      </c>
      <c r="K512" t="str">
        <f>_xlfn.XLOOKUP(CleanTable67[[#This Row],['# of Children]],'Reduce Categories'!$D$23:$D$28,'Reduce Categories'!$E$23:$E$28)</f>
        <v>No children</v>
      </c>
      <c r="L512" t="s">
        <v>5</v>
      </c>
      <c r="M512" s="1"/>
    </row>
    <row r="513" spans="1:13" x14ac:dyDescent="0.2">
      <c r="A513">
        <v>10515</v>
      </c>
      <c r="B513" t="s">
        <v>0</v>
      </c>
      <c r="C513">
        <v>19</v>
      </c>
      <c r="D513">
        <v>0</v>
      </c>
      <c r="E513" s="3">
        <v>22.696411220440556</v>
      </c>
      <c r="F513" s="66">
        <v>0</v>
      </c>
      <c r="G513" t="s">
        <v>7</v>
      </c>
      <c r="H513" s="2">
        <v>1241.57</v>
      </c>
      <c r="I513" s="2" t="str">
        <f>IF(CleanTable67[[#This Row],[Annual Expenditure in HealthCare]]&gt;25000,"Yes","No")</f>
        <v>No</v>
      </c>
      <c r="J513">
        <v>0</v>
      </c>
      <c r="K513" t="str">
        <f>_xlfn.XLOOKUP(CleanTable67[[#This Row],['# of Children]],'Reduce Categories'!$D$23:$D$28,'Reduce Categories'!$E$23:$E$28)</f>
        <v>No children</v>
      </c>
      <c r="L513" t="s">
        <v>5</v>
      </c>
      <c r="M513" s="1"/>
    </row>
    <row r="514" spans="1:13" x14ac:dyDescent="0.2">
      <c r="A514">
        <v>10516</v>
      </c>
      <c r="B514" t="s">
        <v>0</v>
      </c>
      <c r="C514">
        <v>19</v>
      </c>
      <c r="D514">
        <v>0</v>
      </c>
      <c r="E514" s="3">
        <v>33.093124815117093</v>
      </c>
      <c r="F514" s="66">
        <v>2</v>
      </c>
      <c r="G514" t="s">
        <v>6</v>
      </c>
      <c r="H514" s="2">
        <v>1748.78</v>
      </c>
      <c r="I514" s="2" t="str">
        <f>IF(CleanTable67[[#This Row],[Annual Expenditure in HealthCare]]&gt;25000,"Yes","No")</f>
        <v>No</v>
      </c>
      <c r="J514">
        <v>0</v>
      </c>
      <c r="K514" t="str">
        <f>_xlfn.XLOOKUP(CleanTable67[[#This Row],['# of Children]],'Reduce Categories'!$D$23:$D$28,'Reduce Categories'!$E$23:$E$28)</f>
        <v>No children</v>
      </c>
      <c r="L514" t="s">
        <v>5</v>
      </c>
      <c r="M514" s="1"/>
    </row>
    <row r="515" spans="1:13" x14ac:dyDescent="0.2">
      <c r="A515">
        <v>10517</v>
      </c>
      <c r="B515" t="s">
        <v>1</v>
      </c>
      <c r="C515">
        <v>61</v>
      </c>
      <c r="D515">
        <v>3</v>
      </c>
      <c r="E515" s="3">
        <v>40.531480198772307</v>
      </c>
      <c r="F515" s="66">
        <v>3</v>
      </c>
      <c r="G515" t="s">
        <v>7</v>
      </c>
      <c r="H515" s="2">
        <v>46599.11</v>
      </c>
      <c r="I515" s="2" t="str">
        <f>IF(CleanTable67[[#This Row],[Annual Expenditure in HealthCare]]&gt;25000,"Yes","No")</f>
        <v>Yes</v>
      </c>
      <c r="J515">
        <v>0</v>
      </c>
      <c r="K515" t="str">
        <f>_xlfn.XLOOKUP(CleanTable67[[#This Row],['# of Children]],'Reduce Categories'!$D$23:$D$28,'Reduce Categories'!$E$23:$E$28)</f>
        <v>No children</v>
      </c>
      <c r="L515" t="s">
        <v>4</v>
      </c>
      <c r="M515" s="1"/>
    </row>
    <row r="516" spans="1:13" x14ac:dyDescent="0.2">
      <c r="A516">
        <v>10518</v>
      </c>
      <c r="B516" t="s">
        <v>0</v>
      </c>
      <c r="C516">
        <v>43</v>
      </c>
      <c r="D516">
        <v>2</v>
      </c>
      <c r="E516" s="3">
        <v>24.305051407148422</v>
      </c>
      <c r="F516" s="66">
        <v>0</v>
      </c>
      <c r="G516" t="s">
        <v>7</v>
      </c>
      <c r="H516" s="2">
        <v>6849.0300000000007</v>
      </c>
      <c r="I516" s="2" t="str">
        <f>IF(CleanTable67[[#This Row],[Annual Expenditure in HealthCare]]&gt;25000,"Yes","No")</f>
        <v>No</v>
      </c>
      <c r="J516">
        <v>1</v>
      </c>
      <c r="K516" t="str">
        <f>_xlfn.XLOOKUP(CleanTable67[[#This Row],['# of Children]],'Reduce Categories'!$D$23:$D$28,'Reduce Categories'!$E$23:$E$28)</f>
        <v>1 children</v>
      </c>
      <c r="L516" t="s">
        <v>5</v>
      </c>
      <c r="M516" s="1"/>
    </row>
    <row r="517" spans="1:13" x14ac:dyDescent="0.2">
      <c r="A517">
        <v>10519</v>
      </c>
      <c r="B517" t="s">
        <v>0</v>
      </c>
      <c r="C517">
        <v>52</v>
      </c>
      <c r="D517">
        <v>3</v>
      </c>
      <c r="E517" s="3">
        <v>29.685203265458981</v>
      </c>
      <c r="F517" s="66">
        <v>1</v>
      </c>
      <c r="G517" t="s">
        <v>6</v>
      </c>
      <c r="H517" s="2">
        <v>9625.92</v>
      </c>
      <c r="I517" s="2" t="str">
        <f>IF(CleanTable67[[#This Row],[Annual Expenditure in HealthCare]]&gt;25000,"Yes","No")</f>
        <v>No</v>
      </c>
      <c r="J517">
        <v>0</v>
      </c>
      <c r="K517" t="str">
        <f>_xlfn.XLOOKUP(CleanTable67[[#This Row],['# of Children]],'Reduce Categories'!$D$23:$D$28,'Reduce Categories'!$E$23:$E$28)</f>
        <v>No children</v>
      </c>
      <c r="L517" t="s">
        <v>5</v>
      </c>
      <c r="M517" s="1"/>
    </row>
    <row r="518" spans="1:13" x14ac:dyDescent="0.2">
      <c r="A518">
        <v>10520</v>
      </c>
      <c r="B518" t="s">
        <v>3</v>
      </c>
      <c r="C518">
        <v>54</v>
      </c>
      <c r="D518">
        <v>3</v>
      </c>
      <c r="E518" s="3">
        <v>27.913386481822645</v>
      </c>
      <c r="F518" s="66">
        <v>1</v>
      </c>
      <c r="G518" t="s">
        <v>6</v>
      </c>
      <c r="H518" s="2">
        <v>10923.94</v>
      </c>
      <c r="I518" s="2" t="str">
        <f>IF(CleanTable67[[#This Row],[Annual Expenditure in HealthCare]]&gt;25000,"Yes","No")</f>
        <v>No</v>
      </c>
      <c r="J518">
        <v>0</v>
      </c>
      <c r="K518" t="str">
        <f>_xlfn.XLOOKUP(CleanTable67[[#This Row],['# of Children]],'Reduce Categories'!$D$23:$D$28,'Reduce Categories'!$E$23:$E$28)</f>
        <v>No children</v>
      </c>
      <c r="L518" t="s">
        <v>5</v>
      </c>
      <c r="M518" s="1"/>
    </row>
    <row r="519" spans="1:13" x14ac:dyDescent="0.2">
      <c r="A519">
        <v>10521</v>
      </c>
      <c r="B519" t="s">
        <v>1</v>
      </c>
      <c r="C519">
        <v>30</v>
      </c>
      <c r="D519">
        <v>1</v>
      </c>
      <c r="E519" s="3">
        <v>38.037632292484673</v>
      </c>
      <c r="F519" s="66">
        <v>3</v>
      </c>
      <c r="G519" t="s">
        <v>7</v>
      </c>
      <c r="H519" s="2">
        <v>4837.59</v>
      </c>
      <c r="I519" s="2" t="str">
        <f>IF(CleanTable67[[#This Row],[Annual Expenditure in HealthCare]]&gt;25000,"Yes","No")</f>
        <v>No</v>
      </c>
      <c r="J519">
        <v>3</v>
      </c>
      <c r="K519" t="str">
        <f>_xlfn.XLOOKUP(CleanTable67[[#This Row],['# of Children]],'Reduce Categories'!$D$23:$D$28,'Reduce Categories'!$E$23:$E$28)</f>
        <v>3 or more children</v>
      </c>
      <c r="L519" t="s">
        <v>5</v>
      </c>
      <c r="M519" s="1"/>
    </row>
    <row r="520" spans="1:13" x14ac:dyDescent="0.2">
      <c r="A520">
        <v>10522</v>
      </c>
      <c r="B520" t="s">
        <v>2</v>
      </c>
      <c r="C520">
        <v>51</v>
      </c>
      <c r="D520">
        <v>3</v>
      </c>
      <c r="E520" s="3">
        <v>32.775922787517771</v>
      </c>
      <c r="F520" s="66">
        <v>2</v>
      </c>
      <c r="G520" t="s">
        <v>6</v>
      </c>
      <c r="H520" s="2">
        <v>10848.14</v>
      </c>
      <c r="I520" s="2" t="str">
        <f>IF(CleanTable67[[#This Row],[Annual Expenditure in HealthCare]]&gt;25000,"Yes","No")</f>
        <v>No</v>
      </c>
      <c r="J520">
        <v>2</v>
      </c>
      <c r="K520" t="str">
        <f>_xlfn.XLOOKUP(CleanTable67[[#This Row],['# of Children]],'Reduce Categories'!$D$23:$D$28,'Reduce Categories'!$E$23:$E$28)</f>
        <v>2 children</v>
      </c>
      <c r="L520" t="s">
        <v>5</v>
      </c>
      <c r="M520" s="1"/>
    </row>
    <row r="521" spans="1:13" x14ac:dyDescent="0.2">
      <c r="A521">
        <v>10523</v>
      </c>
      <c r="B521" t="s">
        <v>0</v>
      </c>
      <c r="C521">
        <v>26</v>
      </c>
      <c r="D521">
        <v>0</v>
      </c>
      <c r="E521" s="3">
        <v>22.616401570309499</v>
      </c>
      <c r="F521" s="66">
        <v>0</v>
      </c>
      <c r="G521" t="s">
        <v>6</v>
      </c>
      <c r="H521" s="2">
        <v>3378.91</v>
      </c>
      <c r="I521" s="2" t="str">
        <f>IF(CleanTable67[[#This Row],[Annual Expenditure in HealthCare]]&gt;25000,"Yes","No")</f>
        <v>No</v>
      </c>
      <c r="J521">
        <v>1</v>
      </c>
      <c r="K521" t="str">
        <f>_xlfn.XLOOKUP(CleanTable67[[#This Row],['# of Children]],'Reduce Categories'!$D$23:$D$28,'Reduce Categories'!$E$23:$E$28)</f>
        <v>1 children</v>
      </c>
      <c r="L521" t="s">
        <v>5</v>
      </c>
      <c r="M521" s="1"/>
    </row>
    <row r="522" spans="1:13" x14ac:dyDescent="0.2">
      <c r="A522">
        <v>10524</v>
      </c>
      <c r="B522" t="s">
        <v>0</v>
      </c>
      <c r="C522">
        <v>44</v>
      </c>
      <c r="D522">
        <v>2</v>
      </c>
      <c r="E522" s="3">
        <v>39.142479715364807</v>
      </c>
      <c r="F522" s="66">
        <v>3</v>
      </c>
      <c r="G522" t="s">
        <v>7</v>
      </c>
      <c r="H522" s="2">
        <v>7740.34</v>
      </c>
      <c r="I522" s="2" t="str">
        <f>IF(CleanTable67[[#This Row],[Annual Expenditure in HealthCare]]&gt;25000,"Yes","No")</f>
        <v>No</v>
      </c>
      <c r="J522">
        <v>2</v>
      </c>
      <c r="K522" t="str">
        <f>_xlfn.XLOOKUP(CleanTable67[[#This Row],['# of Children]],'Reduce Categories'!$D$23:$D$28,'Reduce Categories'!$E$23:$E$28)</f>
        <v>2 children</v>
      </c>
      <c r="L522" t="s">
        <v>5</v>
      </c>
      <c r="M522" s="1"/>
    </row>
    <row r="523" spans="1:13" x14ac:dyDescent="0.2">
      <c r="A523">
        <v>10525</v>
      </c>
      <c r="B523" t="s">
        <v>2</v>
      </c>
      <c r="C523">
        <v>21</v>
      </c>
      <c r="D523">
        <v>0</v>
      </c>
      <c r="E523" s="3">
        <v>33.069331307787344</v>
      </c>
      <c r="F523" s="66">
        <v>2</v>
      </c>
      <c r="G523" t="s">
        <v>7</v>
      </c>
      <c r="H523" s="2">
        <v>1917.32</v>
      </c>
      <c r="I523" s="2" t="str">
        <f>IF(CleanTable67[[#This Row],[Annual Expenditure in HealthCare]]&gt;25000,"Yes","No")</f>
        <v>No</v>
      </c>
      <c r="J523">
        <v>0</v>
      </c>
      <c r="K523" t="str">
        <f>_xlfn.XLOOKUP(CleanTable67[[#This Row],['# of Children]],'Reduce Categories'!$D$23:$D$28,'Reduce Categories'!$E$23:$E$28)</f>
        <v>No children</v>
      </c>
      <c r="L523" t="s">
        <v>5</v>
      </c>
      <c r="M523" s="1"/>
    </row>
    <row r="524" spans="1:13" x14ac:dyDescent="0.2">
      <c r="A524">
        <v>10526</v>
      </c>
      <c r="B524" t="s">
        <v>0</v>
      </c>
      <c r="C524">
        <v>42</v>
      </c>
      <c r="D524">
        <v>2</v>
      </c>
      <c r="E524" s="3">
        <v>35.818245366021394</v>
      </c>
      <c r="F524" s="66">
        <v>3</v>
      </c>
      <c r="G524" t="s">
        <v>6</v>
      </c>
      <c r="H524" s="2">
        <v>7050.6500000000005</v>
      </c>
      <c r="I524" s="2" t="str">
        <f>IF(CleanTable67[[#This Row],[Annual Expenditure in HealthCare]]&gt;25000,"Yes","No")</f>
        <v>No</v>
      </c>
      <c r="J524">
        <v>1</v>
      </c>
      <c r="K524" t="str">
        <f>_xlfn.XLOOKUP(CleanTable67[[#This Row],['# of Children]],'Reduce Categories'!$D$23:$D$28,'Reduce Categories'!$E$23:$E$28)</f>
        <v>1 children</v>
      </c>
      <c r="L524" t="s">
        <v>5</v>
      </c>
      <c r="M524" s="1"/>
    </row>
    <row r="525" spans="1:13" x14ac:dyDescent="0.2">
      <c r="A525">
        <v>10527</v>
      </c>
      <c r="B525" t="s">
        <v>1</v>
      </c>
      <c r="C525">
        <v>36</v>
      </c>
      <c r="D525">
        <v>1</v>
      </c>
      <c r="E525" s="3">
        <v>28.302367846971475</v>
      </c>
      <c r="F525" s="66">
        <v>1</v>
      </c>
      <c r="G525" t="s">
        <v>6</v>
      </c>
      <c r="H525" s="2">
        <v>7243.8200000000006</v>
      </c>
      <c r="I525" s="2" t="str">
        <f>IF(CleanTable67[[#This Row],[Annual Expenditure in HealthCare]]&gt;25000,"Yes","No")</f>
        <v>No</v>
      </c>
      <c r="J525">
        <v>4</v>
      </c>
      <c r="K525" t="str">
        <f>_xlfn.XLOOKUP(CleanTable67[[#This Row],['# of Children]],'Reduce Categories'!$D$23:$D$28,'Reduce Categories'!$E$23:$E$28)</f>
        <v>3 or more children</v>
      </c>
      <c r="L525" t="s">
        <v>5</v>
      </c>
      <c r="M525" s="1"/>
    </row>
    <row r="526" spans="1:13" x14ac:dyDescent="0.2">
      <c r="A526">
        <v>10528</v>
      </c>
      <c r="B526" t="s">
        <v>3</v>
      </c>
      <c r="C526">
        <v>24</v>
      </c>
      <c r="D526">
        <v>0</v>
      </c>
      <c r="E526" s="3">
        <v>30.122579306020477</v>
      </c>
      <c r="F526" s="66">
        <v>1</v>
      </c>
      <c r="G526" t="s">
        <v>6</v>
      </c>
      <c r="H526" s="2">
        <v>3044.2200000000003</v>
      </c>
      <c r="I526" s="2" t="str">
        <f>IF(CleanTable67[[#This Row],[Annual Expenditure in HealthCare]]&gt;25000,"Yes","No")</f>
        <v>No</v>
      </c>
      <c r="J526">
        <v>0</v>
      </c>
      <c r="K526" t="str">
        <f>_xlfn.XLOOKUP(CleanTable67[[#This Row],['# of Children]],'Reduce Categories'!$D$23:$D$28,'Reduce Categories'!$E$23:$E$28)</f>
        <v>No children</v>
      </c>
      <c r="L526" t="s">
        <v>5</v>
      </c>
      <c r="M526" s="1"/>
    </row>
    <row r="527" spans="1:13" x14ac:dyDescent="0.2">
      <c r="A527">
        <v>10529</v>
      </c>
      <c r="B527" t="s">
        <v>0</v>
      </c>
      <c r="C527">
        <v>59</v>
      </c>
      <c r="D527">
        <v>3</v>
      </c>
      <c r="E527" s="3">
        <v>31.44040689367344</v>
      </c>
      <c r="F527" s="66">
        <v>2</v>
      </c>
      <c r="G527" t="s">
        <v>6</v>
      </c>
      <c r="H527" s="2">
        <v>14007.23</v>
      </c>
      <c r="I527" s="2" t="str">
        <f>IF(CleanTable67[[#This Row],[Annual Expenditure in HealthCare]]&gt;25000,"Yes","No")</f>
        <v>No</v>
      </c>
      <c r="J527">
        <v>3</v>
      </c>
      <c r="K527" t="str">
        <f>_xlfn.XLOOKUP(CleanTable67[[#This Row],['# of Children]],'Reduce Categories'!$D$23:$D$28,'Reduce Categories'!$E$23:$E$28)</f>
        <v>3 or more children</v>
      </c>
      <c r="L527" t="s">
        <v>5</v>
      </c>
      <c r="M527" s="1"/>
    </row>
    <row r="528" spans="1:13" x14ac:dyDescent="0.2">
      <c r="A528">
        <v>10530</v>
      </c>
      <c r="B528" t="s">
        <v>1</v>
      </c>
      <c r="C528">
        <v>47</v>
      </c>
      <c r="D528">
        <v>2</v>
      </c>
      <c r="E528" s="3">
        <v>30.243909082249814</v>
      </c>
      <c r="F528" s="66">
        <v>1</v>
      </c>
      <c r="G528" t="s">
        <v>7</v>
      </c>
      <c r="H528" s="2">
        <v>44202.66</v>
      </c>
      <c r="I528" s="2" t="str">
        <f>IF(CleanTable67[[#This Row],[Annual Expenditure in HealthCare]]&gt;25000,"Yes","No")</f>
        <v>Yes</v>
      </c>
      <c r="J528">
        <v>2</v>
      </c>
      <c r="K528" t="str">
        <f>_xlfn.XLOOKUP(CleanTable67[[#This Row],['# of Children]],'Reduce Categories'!$D$23:$D$28,'Reduce Categories'!$E$23:$E$28)</f>
        <v>2 children</v>
      </c>
      <c r="L528" t="s">
        <v>4</v>
      </c>
      <c r="M528" s="1"/>
    </row>
    <row r="529" spans="1:13" x14ac:dyDescent="0.2">
      <c r="A529">
        <v>10531</v>
      </c>
      <c r="B529" t="s">
        <v>3</v>
      </c>
      <c r="C529">
        <v>18</v>
      </c>
      <c r="D529">
        <v>0</v>
      </c>
      <c r="E529" s="3">
        <v>27.743812517704622</v>
      </c>
      <c r="F529" s="66">
        <v>1</v>
      </c>
      <c r="G529" t="s">
        <v>7</v>
      </c>
      <c r="H529" s="2">
        <v>1705.6299999999999</v>
      </c>
      <c r="I529" s="2" t="str">
        <f>IF(CleanTable67[[#This Row],[Annual Expenditure in HealthCare]]&gt;25000,"Yes","No")</f>
        <v>No</v>
      </c>
      <c r="J529">
        <v>0</v>
      </c>
      <c r="K529" t="str">
        <f>_xlfn.XLOOKUP(CleanTable67[[#This Row],['# of Children]],'Reduce Categories'!$D$23:$D$28,'Reduce Categories'!$E$23:$E$28)</f>
        <v>No children</v>
      </c>
      <c r="L529" t="s">
        <v>5</v>
      </c>
      <c r="M529" s="1"/>
    </row>
    <row r="530" spans="1:13" x14ac:dyDescent="0.2">
      <c r="A530">
        <v>10532</v>
      </c>
      <c r="B530" t="s">
        <v>0</v>
      </c>
      <c r="C530">
        <v>58</v>
      </c>
      <c r="D530">
        <v>3</v>
      </c>
      <c r="E530" s="3">
        <v>25.941825988707407</v>
      </c>
      <c r="F530" s="66">
        <v>0</v>
      </c>
      <c r="G530" t="s">
        <v>7</v>
      </c>
      <c r="H530" s="2">
        <v>11345.52</v>
      </c>
      <c r="I530" s="2" t="str">
        <f>IF(CleanTable67[[#This Row],[Annual Expenditure in HealthCare]]&gt;25000,"Yes","No")</f>
        <v>No</v>
      </c>
      <c r="J530">
        <v>0</v>
      </c>
      <c r="K530" t="str">
        <f>_xlfn.XLOOKUP(CleanTable67[[#This Row],['# of Children]],'Reduce Categories'!$D$23:$D$28,'Reduce Categories'!$E$23:$E$28)</f>
        <v>No children</v>
      </c>
      <c r="L530" t="s">
        <v>5</v>
      </c>
      <c r="M530" s="1"/>
    </row>
    <row r="531" spans="1:13" x14ac:dyDescent="0.2">
      <c r="A531">
        <v>10533</v>
      </c>
      <c r="B531" t="s">
        <v>2</v>
      </c>
      <c r="C531">
        <v>39</v>
      </c>
      <c r="D531">
        <v>2</v>
      </c>
      <c r="E531" s="3">
        <v>25.79213601554493</v>
      </c>
      <c r="F531" s="66">
        <v>0</v>
      </c>
      <c r="G531" t="s">
        <v>6</v>
      </c>
      <c r="H531" s="2">
        <v>7209.5</v>
      </c>
      <c r="I531" s="2" t="str">
        <f>IF(CleanTable67[[#This Row],[Annual Expenditure in HealthCare]]&gt;25000,"Yes","No")</f>
        <v>No</v>
      </c>
      <c r="J531">
        <v>2</v>
      </c>
      <c r="K531" t="str">
        <f>_xlfn.XLOOKUP(CleanTable67[[#This Row],['# of Children]],'Reduce Categories'!$D$23:$D$28,'Reduce Categories'!$E$23:$E$28)</f>
        <v>2 children</v>
      </c>
      <c r="L531" t="s">
        <v>5</v>
      </c>
      <c r="M531" s="1"/>
    </row>
    <row r="532" spans="1:13" x14ac:dyDescent="0.2">
      <c r="A532">
        <v>10534</v>
      </c>
      <c r="B532" t="s">
        <v>2</v>
      </c>
      <c r="C532">
        <v>49</v>
      </c>
      <c r="D532">
        <v>2</v>
      </c>
      <c r="E532" s="3">
        <v>34.79062563862923</v>
      </c>
      <c r="F532" s="66">
        <v>3</v>
      </c>
      <c r="G532" t="s">
        <v>7</v>
      </c>
      <c r="H532" s="2">
        <v>23807.25</v>
      </c>
      <c r="I532" s="2" t="str">
        <f>IF(CleanTable67[[#This Row],[Annual Expenditure in HealthCare]]&gt;25000,"Yes","No")</f>
        <v>No</v>
      </c>
      <c r="J532">
        <v>2</v>
      </c>
      <c r="K532" t="str">
        <f>_xlfn.XLOOKUP(CleanTable67[[#This Row],['# of Children]],'Reduce Categories'!$D$23:$D$28,'Reduce Categories'!$E$23:$E$28)</f>
        <v>2 children</v>
      </c>
      <c r="L532" t="s">
        <v>4</v>
      </c>
      <c r="M532" s="1"/>
    </row>
    <row r="533" spans="1:13" x14ac:dyDescent="0.2">
      <c r="A533">
        <v>10535</v>
      </c>
      <c r="B533" t="s">
        <v>2</v>
      </c>
      <c r="C533">
        <v>48</v>
      </c>
      <c r="D533">
        <v>2</v>
      </c>
      <c r="E533" s="3">
        <v>26.418889096595677</v>
      </c>
      <c r="F533" s="66">
        <v>1</v>
      </c>
      <c r="G533" t="s">
        <v>7</v>
      </c>
      <c r="H533" s="2">
        <v>45702.03</v>
      </c>
      <c r="I533" s="2" t="str">
        <f>IF(CleanTable67[[#This Row],[Annual Expenditure in HealthCare]]&gt;25000,"Yes","No")</f>
        <v>Yes</v>
      </c>
      <c r="J533">
        <v>2</v>
      </c>
      <c r="K533" t="str">
        <f>_xlfn.XLOOKUP(CleanTable67[[#This Row],['# of Children]],'Reduce Categories'!$D$23:$D$28,'Reduce Categories'!$E$23:$E$28)</f>
        <v>2 children</v>
      </c>
      <c r="L533" t="s">
        <v>4</v>
      </c>
      <c r="M533" s="1"/>
    </row>
    <row r="534" spans="1:13" x14ac:dyDescent="0.2">
      <c r="A534">
        <v>10536</v>
      </c>
      <c r="B534" t="s">
        <v>2</v>
      </c>
      <c r="C534">
        <v>35</v>
      </c>
      <c r="D534">
        <v>1</v>
      </c>
      <c r="E534" s="3">
        <v>45.876306859996994</v>
      </c>
      <c r="F534" s="66">
        <v>3</v>
      </c>
      <c r="G534" t="s">
        <v>6</v>
      </c>
      <c r="H534" s="2">
        <v>39983.43</v>
      </c>
      <c r="I534" s="2" t="str">
        <f>IF(CleanTable67[[#This Row],[Annual Expenditure in HealthCare]]&gt;25000,"Yes","No")</f>
        <v>Yes</v>
      </c>
      <c r="J534">
        <v>3</v>
      </c>
      <c r="K534" t="str">
        <f>_xlfn.XLOOKUP(CleanTable67[[#This Row],['# of Children]],'Reduce Categories'!$D$23:$D$28,'Reduce Categories'!$E$23:$E$28)</f>
        <v>3 or more children</v>
      </c>
      <c r="L534" t="s">
        <v>4</v>
      </c>
      <c r="M534" s="1"/>
    </row>
    <row r="535" spans="1:13" x14ac:dyDescent="0.2">
      <c r="A535">
        <v>10537</v>
      </c>
      <c r="B535" t="s">
        <v>0</v>
      </c>
      <c r="C535">
        <v>23</v>
      </c>
      <c r="D535">
        <v>0</v>
      </c>
      <c r="E535" s="3">
        <v>34.434513780211297</v>
      </c>
      <c r="F535" s="66">
        <v>2</v>
      </c>
      <c r="G535" t="s">
        <v>7</v>
      </c>
      <c r="H535" s="2">
        <v>1826.85</v>
      </c>
      <c r="I535" s="2" t="str">
        <f>IF(CleanTable67[[#This Row],[Annual Expenditure in HealthCare]]&gt;25000,"Yes","No")</f>
        <v>No</v>
      </c>
      <c r="J535">
        <v>0</v>
      </c>
      <c r="K535" t="str">
        <f>_xlfn.XLOOKUP(CleanTable67[[#This Row],['# of Children]],'Reduce Categories'!$D$23:$D$28,'Reduce Categories'!$E$23:$E$28)</f>
        <v>No children</v>
      </c>
      <c r="L535" t="s">
        <v>5</v>
      </c>
      <c r="M535" s="1"/>
    </row>
    <row r="536" spans="1:13" x14ac:dyDescent="0.2">
      <c r="A536">
        <v>10538</v>
      </c>
      <c r="B536" t="s">
        <v>3</v>
      </c>
      <c r="C536">
        <v>45</v>
      </c>
      <c r="D536">
        <v>2</v>
      </c>
      <c r="E536" s="3">
        <v>34.938336827668593</v>
      </c>
      <c r="F536" s="66">
        <v>3</v>
      </c>
      <c r="G536" t="s">
        <v>6</v>
      </c>
      <c r="H536" s="2">
        <v>9704.67</v>
      </c>
      <c r="I536" s="2" t="str">
        <f>IF(CleanTable67[[#This Row],[Annual Expenditure in HealthCare]]&gt;25000,"Yes","No")</f>
        <v>No</v>
      </c>
      <c r="J536">
        <v>3</v>
      </c>
      <c r="K536" t="str">
        <f>_xlfn.XLOOKUP(CleanTable67[[#This Row],['# of Children]],'Reduce Categories'!$D$23:$D$28,'Reduce Categories'!$E$23:$E$28)</f>
        <v>3 or more children</v>
      </c>
      <c r="L536" t="s">
        <v>5</v>
      </c>
      <c r="M536" s="1"/>
    </row>
    <row r="537" spans="1:13" x14ac:dyDescent="0.2">
      <c r="A537">
        <v>10539</v>
      </c>
      <c r="B537" t="s">
        <v>1</v>
      </c>
      <c r="C537">
        <v>23</v>
      </c>
      <c r="D537">
        <v>0</v>
      </c>
      <c r="E537" s="3">
        <v>41.878211949917798</v>
      </c>
      <c r="F537" s="66">
        <v>3</v>
      </c>
      <c r="G537" t="s">
        <v>6</v>
      </c>
      <c r="H537" s="2">
        <v>18328.239999999998</v>
      </c>
      <c r="I537" s="2" t="str">
        <f>IF(CleanTable67[[#This Row],[Annual Expenditure in HealthCare]]&gt;25000,"Yes","No")</f>
        <v>No</v>
      </c>
      <c r="J537">
        <v>1</v>
      </c>
      <c r="K537" t="str">
        <f>_xlfn.XLOOKUP(CleanTable67[[#This Row],['# of Children]],'Reduce Categories'!$D$23:$D$28,'Reduce Categories'!$E$23:$E$28)</f>
        <v>1 children</v>
      </c>
      <c r="L537" t="s">
        <v>4</v>
      </c>
      <c r="M537" s="1"/>
    </row>
    <row r="538" spans="1:13" x14ac:dyDescent="0.2">
      <c r="A538">
        <v>10540</v>
      </c>
      <c r="B538" t="s">
        <v>2</v>
      </c>
      <c r="C538">
        <v>56</v>
      </c>
      <c r="D538">
        <v>3</v>
      </c>
      <c r="E538" s="3">
        <v>33.078611817685356</v>
      </c>
      <c r="F538" s="66">
        <v>2</v>
      </c>
      <c r="G538" t="s">
        <v>6</v>
      </c>
      <c r="H538" s="2">
        <v>12044.35</v>
      </c>
      <c r="I538" s="2" t="str">
        <f>IF(CleanTable67[[#This Row],[Annual Expenditure in HealthCare]]&gt;25000,"Yes","No")</f>
        <v>No</v>
      </c>
      <c r="J538">
        <v>1</v>
      </c>
      <c r="K538" t="str">
        <f>_xlfn.XLOOKUP(CleanTable67[[#This Row],['# of Children]],'Reduce Categories'!$D$23:$D$28,'Reduce Categories'!$E$23:$E$28)</f>
        <v>1 children</v>
      </c>
      <c r="L538" t="s">
        <v>5</v>
      </c>
      <c r="M538" s="1"/>
    </row>
    <row r="539" spans="1:13" x14ac:dyDescent="0.2">
      <c r="A539">
        <v>10541</v>
      </c>
      <c r="B539" t="s">
        <v>0</v>
      </c>
      <c r="C539">
        <v>30</v>
      </c>
      <c r="D539">
        <v>1</v>
      </c>
      <c r="E539" s="3">
        <v>29.123191577288644</v>
      </c>
      <c r="F539" s="66">
        <v>1</v>
      </c>
      <c r="G539" t="s">
        <v>6</v>
      </c>
      <c r="H539" s="2">
        <v>5325.66</v>
      </c>
      <c r="I539" s="2" t="str">
        <f>IF(CleanTable67[[#This Row],[Annual Expenditure in HealthCare]]&gt;25000,"Yes","No")</f>
        <v>No</v>
      </c>
      <c r="J539">
        <v>3</v>
      </c>
      <c r="K539" t="str">
        <f>_xlfn.XLOOKUP(CleanTable67[[#This Row],['# of Children]],'Reduce Categories'!$D$23:$D$28,'Reduce Categories'!$E$23:$E$28)</f>
        <v>3 or more children</v>
      </c>
      <c r="L539" t="s">
        <v>5</v>
      </c>
      <c r="M539" s="1"/>
    </row>
    <row r="540" spans="1:13" x14ac:dyDescent="0.2">
      <c r="A540">
        <v>10542</v>
      </c>
      <c r="B540" t="s">
        <v>0</v>
      </c>
      <c r="C540">
        <v>39</v>
      </c>
      <c r="D540">
        <v>2</v>
      </c>
      <c r="E540" s="3">
        <v>34.871299506884426</v>
      </c>
      <c r="F540" s="66">
        <v>3</v>
      </c>
      <c r="G540" t="s">
        <v>7</v>
      </c>
      <c r="H540" s="2">
        <v>40103.89</v>
      </c>
      <c r="I540" s="2" t="str">
        <f>IF(CleanTable67[[#This Row],[Annual Expenditure in HealthCare]]&gt;25000,"Yes","No")</f>
        <v>Yes</v>
      </c>
      <c r="J540">
        <v>2</v>
      </c>
      <c r="K540" t="str">
        <f>_xlfn.XLOOKUP(CleanTable67[[#This Row],['# of Children]],'Reduce Categories'!$D$23:$D$28,'Reduce Categories'!$E$23:$E$28)</f>
        <v>2 children</v>
      </c>
      <c r="L540" t="s">
        <v>4</v>
      </c>
      <c r="M540" s="1"/>
    </row>
    <row r="541" spans="1:13" x14ac:dyDescent="0.2">
      <c r="A541">
        <v>10543</v>
      </c>
      <c r="B541" t="s">
        <v>1</v>
      </c>
      <c r="C541">
        <v>18</v>
      </c>
      <c r="D541">
        <v>0</v>
      </c>
      <c r="E541" s="3">
        <v>24.683093324826014</v>
      </c>
      <c r="F541" s="66">
        <v>0</v>
      </c>
      <c r="G541" t="s">
        <v>7</v>
      </c>
      <c r="H541" s="2">
        <v>1727.54</v>
      </c>
      <c r="I541" s="2" t="str">
        <f>IF(CleanTable67[[#This Row],[Annual Expenditure in HealthCare]]&gt;25000,"Yes","No")</f>
        <v>No</v>
      </c>
      <c r="J541">
        <v>1</v>
      </c>
      <c r="K541" t="str">
        <f>_xlfn.XLOOKUP(CleanTable67[[#This Row],['# of Children]],'Reduce Categories'!$D$23:$D$28,'Reduce Categories'!$E$23:$E$28)</f>
        <v>1 children</v>
      </c>
      <c r="L541" t="s">
        <v>5</v>
      </c>
      <c r="M541" s="1"/>
    </row>
    <row r="542" spans="1:13" x14ac:dyDescent="0.2">
      <c r="A542">
        <v>10544</v>
      </c>
      <c r="B542" t="s">
        <v>2</v>
      </c>
      <c r="C542">
        <v>49</v>
      </c>
      <c r="D542">
        <v>2</v>
      </c>
      <c r="E542" s="3">
        <v>30.797783834959059</v>
      </c>
      <c r="F542" s="66">
        <v>2</v>
      </c>
      <c r="G542" t="s">
        <v>6</v>
      </c>
      <c r="H542" s="2">
        <v>9583.9</v>
      </c>
      <c r="I542" s="2" t="str">
        <f>IF(CleanTable67[[#This Row],[Annual Expenditure in HealthCare]]&gt;25000,"Yes","No")</f>
        <v>No</v>
      </c>
      <c r="J542">
        <v>1</v>
      </c>
      <c r="K542" t="str">
        <f>_xlfn.XLOOKUP(CleanTable67[[#This Row],['# of Children]],'Reduce Categories'!$D$23:$D$28,'Reduce Categories'!$E$23:$E$28)</f>
        <v>1 children</v>
      </c>
      <c r="L542" t="s">
        <v>5</v>
      </c>
      <c r="M542" s="1"/>
    </row>
    <row r="543" spans="1:13" x14ac:dyDescent="0.2">
      <c r="A543">
        <v>10545</v>
      </c>
      <c r="B543" t="s">
        <v>2</v>
      </c>
      <c r="C543">
        <v>41</v>
      </c>
      <c r="D543">
        <v>2</v>
      </c>
      <c r="E543" s="3">
        <v>21.291394549332093</v>
      </c>
      <c r="F543" s="66">
        <v>0</v>
      </c>
      <c r="G543" t="s">
        <v>7</v>
      </c>
      <c r="H543" s="2">
        <v>7256.7300000000005</v>
      </c>
      <c r="I543" s="2" t="str">
        <f>IF(CleanTable67[[#This Row],[Annual Expenditure in HealthCare]]&gt;25000,"Yes","No")</f>
        <v>No</v>
      </c>
      <c r="J543">
        <v>2</v>
      </c>
      <c r="K543" t="str">
        <f>_xlfn.XLOOKUP(CleanTable67[[#This Row],['# of Children]],'Reduce Categories'!$D$23:$D$28,'Reduce Categories'!$E$23:$E$28)</f>
        <v>2 children</v>
      </c>
      <c r="L543" t="s">
        <v>5</v>
      </c>
      <c r="M543" s="1"/>
    </row>
    <row r="544" spans="1:13" x14ac:dyDescent="0.2">
      <c r="A544">
        <v>10546</v>
      </c>
      <c r="B544" t="s">
        <v>1</v>
      </c>
      <c r="C544">
        <v>57</v>
      </c>
      <c r="D544">
        <v>3</v>
      </c>
      <c r="E544" s="3">
        <v>42.360953839550461</v>
      </c>
      <c r="F544" s="66">
        <v>3</v>
      </c>
      <c r="G544" t="s">
        <v>6</v>
      </c>
      <c r="H544" s="2">
        <v>22192.44</v>
      </c>
      <c r="I544" s="2" t="str">
        <f>IF(CleanTable67[[#This Row],[Annual Expenditure in HealthCare]]&gt;25000,"Yes","No")</f>
        <v>No</v>
      </c>
      <c r="J544">
        <v>1</v>
      </c>
      <c r="K544" t="str">
        <f>_xlfn.XLOOKUP(CleanTable67[[#This Row],['# of Children]],'Reduce Categories'!$D$23:$D$28,'Reduce Categories'!$E$23:$E$28)</f>
        <v>1 children</v>
      </c>
      <c r="L544" t="s">
        <v>5</v>
      </c>
      <c r="M544" s="1"/>
    </row>
    <row r="545" spans="1:13" x14ac:dyDescent="0.2">
      <c r="A545">
        <v>10547</v>
      </c>
      <c r="B545" t="s">
        <v>1</v>
      </c>
      <c r="C545">
        <v>60</v>
      </c>
      <c r="D545">
        <v>3</v>
      </c>
      <c r="E545" s="3">
        <v>31.669473221007138</v>
      </c>
      <c r="F545" s="66">
        <v>2</v>
      </c>
      <c r="G545" t="s">
        <v>7</v>
      </c>
      <c r="H545" s="2">
        <v>48673.560000000005</v>
      </c>
      <c r="I545" s="2" t="str">
        <f>IF(CleanTable67[[#This Row],[Annual Expenditure in HealthCare]]&gt;25000,"Yes","No")</f>
        <v>Yes</v>
      </c>
      <c r="J545">
        <v>0</v>
      </c>
      <c r="K545" t="str">
        <f>_xlfn.XLOOKUP(CleanTable67[[#This Row],['# of Children]],'Reduce Categories'!$D$23:$D$28,'Reduce Categories'!$E$23:$E$28)</f>
        <v>No children</v>
      </c>
      <c r="L545" t="s">
        <v>4</v>
      </c>
      <c r="M545" s="1"/>
    </row>
    <row r="546" spans="1:13" x14ac:dyDescent="0.2">
      <c r="A546">
        <v>10548</v>
      </c>
      <c r="B546" t="s">
        <v>1</v>
      </c>
      <c r="C546">
        <v>40</v>
      </c>
      <c r="D546">
        <v>2</v>
      </c>
      <c r="E546" s="3">
        <v>35.250635706336539</v>
      </c>
      <c r="F546" s="66">
        <v>3</v>
      </c>
      <c r="G546" t="s">
        <v>7</v>
      </c>
      <c r="H546" s="2">
        <v>5438.75</v>
      </c>
      <c r="I546" s="2" t="str">
        <f>IF(CleanTable67[[#This Row],[Annual Expenditure in HealthCare]]&gt;25000,"Yes","No")</f>
        <v>No</v>
      </c>
      <c r="J546">
        <v>0</v>
      </c>
      <c r="K546" t="str">
        <f>_xlfn.XLOOKUP(CleanTable67[[#This Row],['# of Children]],'Reduce Categories'!$D$23:$D$28,'Reduce Categories'!$E$23:$E$28)</f>
        <v>No children</v>
      </c>
      <c r="L546" t="s">
        <v>5</v>
      </c>
      <c r="M546" s="1"/>
    </row>
    <row r="547" spans="1:13" x14ac:dyDescent="0.2">
      <c r="A547">
        <v>10549</v>
      </c>
      <c r="B547" t="s">
        <v>2</v>
      </c>
      <c r="C547">
        <v>19</v>
      </c>
      <c r="D547">
        <v>0</v>
      </c>
      <c r="E547" s="3">
        <v>20.105334450616233</v>
      </c>
      <c r="F547" s="66">
        <v>0</v>
      </c>
      <c r="G547" t="s">
        <v>6</v>
      </c>
      <c r="H547" s="2">
        <v>2128.44</v>
      </c>
      <c r="I547" s="2" t="str">
        <f>IF(CleanTable67[[#This Row],[Annual Expenditure in HealthCare]]&gt;25000,"Yes","No")</f>
        <v>No</v>
      </c>
      <c r="J547">
        <v>0</v>
      </c>
      <c r="K547" t="str">
        <f>_xlfn.XLOOKUP(CleanTable67[[#This Row],['# of Children]],'Reduce Categories'!$D$23:$D$28,'Reduce Categories'!$E$23:$E$28)</f>
        <v>No children</v>
      </c>
      <c r="L547" t="s">
        <v>5</v>
      </c>
      <c r="M547" s="1"/>
    </row>
    <row r="548" spans="1:13" x14ac:dyDescent="0.2">
      <c r="A548">
        <v>10550</v>
      </c>
      <c r="B548" t="s">
        <v>3</v>
      </c>
      <c r="C548">
        <v>58</v>
      </c>
      <c r="D548">
        <v>3</v>
      </c>
      <c r="E548" s="3">
        <v>26.210316632943467</v>
      </c>
      <c r="F548" s="66">
        <v>0</v>
      </c>
      <c r="G548" t="s">
        <v>6</v>
      </c>
      <c r="H548" s="2">
        <v>13607.37</v>
      </c>
      <c r="I548" s="2" t="str">
        <f>IF(CleanTable67[[#This Row],[Annual Expenditure in HealthCare]]&gt;25000,"Yes","No")</f>
        <v>No</v>
      </c>
      <c r="J548">
        <v>2</v>
      </c>
      <c r="K548" t="str">
        <f>_xlfn.XLOOKUP(CleanTable67[[#This Row],['# of Children]],'Reduce Categories'!$D$23:$D$28,'Reduce Categories'!$E$23:$E$28)</f>
        <v>2 children</v>
      </c>
      <c r="L548" t="s">
        <v>5</v>
      </c>
      <c r="M548" s="1"/>
    </row>
    <row r="549" spans="1:13" x14ac:dyDescent="0.2">
      <c r="A549">
        <v>10551</v>
      </c>
      <c r="B549" t="s">
        <v>1</v>
      </c>
      <c r="C549">
        <v>27</v>
      </c>
      <c r="D549">
        <v>1</v>
      </c>
      <c r="E549" s="3">
        <v>22.986542007516736</v>
      </c>
      <c r="F549" s="66">
        <v>0</v>
      </c>
      <c r="G549" t="s">
        <v>7</v>
      </c>
      <c r="H549" s="2">
        <v>18246.5</v>
      </c>
      <c r="I549" s="2" t="str">
        <f>IF(CleanTable67[[#This Row],[Annual Expenditure in HealthCare]]&gt;25000,"Yes","No")</f>
        <v>No</v>
      </c>
      <c r="J549">
        <v>0</v>
      </c>
      <c r="K549" t="str">
        <f>_xlfn.XLOOKUP(CleanTable67[[#This Row],['# of Children]],'Reduce Categories'!$D$23:$D$28,'Reduce Categories'!$E$23:$E$28)</f>
        <v>No children</v>
      </c>
      <c r="L549" t="s">
        <v>4</v>
      </c>
      <c r="M549" s="1"/>
    </row>
    <row r="550" spans="1:13" x14ac:dyDescent="0.2">
      <c r="A550">
        <v>10552</v>
      </c>
      <c r="B550" t="s">
        <v>3</v>
      </c>
      <c r="C550">
        <v>31</v>
      </c>
      <c r="D550">
        <v>1</v>
      </c>
      <c r="E550" s="3">
        <v>24.790080071855584</v>
      </c>
      <c r="F550" s="66">
        <v>0</v>
      </c>
      <c r="G550" t="s">
        <v>6</v>
      </c>
      <c r="H550" s="2">
        <v>4347.0300000000007</v>
      </c>
      <c r="I550" s="2" t="str">
        <f>IF(CleanTable67[[#This Row],[Annual Expenditure in HealthCare]]&gt;25000,"Yes","No")</f>
        <v>No</v>
      </c>
      <c r="J550">
        <v>0</v>
      </c>
      <c r="K550" t="str">
        <f>_xlfn.XLOOKUP(CleanTable67[[#This Row],['# of Children]],'Reduce Categories'!$D$23:$D$28,'Reduce Categories'!$E$23:$E$28)</f>
        <v>No children</v>
      </c>
      <c r="L550" t="s">
        <v>5</v>
      </c>
      <c r="M550" s="1"/>
    </row>
    <row r="551" spans="1:13" x14ac:dyDescent="0.2">
      <c r="A551">
        <v>10553</v>
      </c>
      <c r="B551" t="s">
        <v>1</v>
      </c>
      <c r="C551">
        <v>47</v>
      </c>
      <c r="D551">
        <v>2</v>
      </c>
      <c r="E551" s="3">
        <v>41.224087077355421</v>
      </c>
      <c r="F551" s="66">
        <v>3</v>
      </c>
      <c r="G551" t="s">
        <v>6</v>
      </c>
      <c r="H551" s="2">
        <v>8569.8700000000008</v>
      </c>
      <c r="I551" s="2" t="str">
        <f>IF(CleanTable67[[#This Row],[Annual Expenditure in HealthCare]]&gt;25000,"Yes","No")</f>
        <v>No</v>
      </c>
      <c r="J551">
        <v>1</v>
      </c>
      <c r="K551" t="str">
        <f>_xlfn.XLOOKUP(CleanTable67[[#This Row],['# of Children]],'Reduce Categories'!$D$23:$D$28,'Reduce Categories'!$E$23:$E$28)</f>
        <v>1 children</v>
      </c>
      <c r="L551" t="s">
        <v>5</v>
      </c>
      <c r="M551" s="1"/>
    </row>
    <row r="552" spans="1:13" x14ac:dyDescent="0.2">
      <c r="A552">
        <v>10554</v>
      </c>
      <c r="B552" t="s">
        <v>3</v>
      </c>
      <c r="C552">
        <v>64</v>
      </c>
      <c r="D552">
        <v>3</v>
      </c>
      <c r="E552" s="3">
        <v>32.287680020693038</v>
      </c>
      <c r="F552" s="66">
        <v>2</v>
      </c>
      <c r="G552" t="s">
        <v>7</v>
      </c>
      <c r="H552" s="2">
        <v>14394.56</v>
      </c>
      <c r="I552" s="2" t="str">
        <f>IF(CleanTable67[[#This Row],[Annual Expenditure in HealthCare]]&gt;25000,"Yes","No")</f>
        <v>No</v>
      </c>
      <c r="J552">
        <v>0</v>
      </c>
      <c r="K552" t="str">
        <f>_xlfn.XLOOKUP(CleanTable67[[#This Row],['# of Children]],'Reduce Categories'!$D$23:$D$28,'Reduce Categories'!$E$23:$E$28)</f>
        <v>No children</v>
      </c>
      <c r="L552" t="s">
        <v>5</v>
      </c>
      <c r="M552" s="1"/>
    </row>
    <row r="553" spans="1:13" x14ac:dyDescent="0.2">
      <c r="A553">
        <v>10555</v>
      </c>
      <c r="B553" t="s">
        <v>0</v>
      </c>
      <c r="C553">
        <v>28</v>
      </c>
      <c r="D553">
        <v>1</v>
      </c>
      <c r="E553" s="3">
        <v>33.634192188892222</v>
      </c>
      <c r="F553" s="66">
        <v>2</v>
      </c>
      <c r="G553" t="s">
        <v>6</v>
      </c>
      <c r="H553" s="2">
        <v>3172.0200000000004</v>
      </c>
      <c r="I553" s="2" t="str">
        <f>IF(CleanTable67[[#This Row],[Annual Expenditure in HealthCare]]&gt;25000,"Yes","No")</f>
        <v>No</v>
      </c>
      <c r="J553">
        <v>0</v>
      </c>
      <c r="K553" t="str">
        <f>_xlfn.XLOOKUP(CleanTable67[[#This Row],['# of Children]],'Reduce Categories'!$D$23:$D$28,'Reduce Categories'!$E$23:$E$28)</f>
        <v>No children</v>
      </c>
      <c r="L553" t="s">
        <v>5</v>
      </c>
      <c r="M553" s="1"/>
    </row>
    <row r="554" spans="1:13" x14ac:dyDescent="0.2">
      <c r="A554">
        <v>10556</v>
      </c>
      <c r="B554" t="s">
        <v>3</v>
      </c>
      <c r="C554">
        <v>48</v>
      </c>
      <c r="D554">
        <v>2</v>
      </c>
      <c r="E554" s="3">
        <v>32.072643743206548</v>
      </c>
      <c r="F554" s="66">
        <v>2</v>
      </c>
      <c r="G554" t="s">
        <v>6</v>
      </c>
      <c r="H554" s="2">
        <v>26392.269999999997</v>
      </c>
      <c r="I554" s="2" t="str">
        <f>IF(CleanTable67[[#This Row],[Annual Expenditure in HealthCare]]&gt;25000,"Yes","No")</f>
        <v>Yes</v>
      </c>
      <c r="J554">
        <v>1</v>
      </c>
      <c r="K554" t="str">
        <f>_xlfn.XLOOKUP(CleanTable67[[#This Row],['# of Children]],'Reduce Categories'!$D$23:$D$28,'Reduce Categories'!$E$23:$E$28)</f>
        <v>1 children</v>
      </c>
      <c r="L554" t="s">
        <v>5</v>
      </c>
      <c r="M554" s="1"/>
    </row>
    <row r="555" spans="1:13" x14ac:dyDescent="0.2">
      <c r="A555">
        <v>10557</v>
      </c>
      <c r="B555" t="s">
        <v>0</v>
      </c>
      <c r="C555">
        <v>46</v>
      </c>
      <c r="D555">
        <v>2</v>
      </c>
      <c r="E555" s="3">
        <v>25.065671445298005</v>
      </c>
      <c r="F555" s="66">
        <v>0</v>
      </c>
      <c r="G555" t="s">
        <v>6</v>
      </c>
      <c r="H555" s="2">
        <v>8825.09</v>
      </c>
      <c r="I555" s="2" t="str">
        <f>IF(CleanTable67[[#This Row],[Annual Expenditure in HealthCare]]&gt;25000,"Yes","No")</f>
        <v>No</v>
      </c>
      <c r="J555">
        <v>2</v>
      </c>
      <c r="K555" t="str">
        <f>_xlfn.XLOOKUP(CleanTable67[[#This Row],['# of Children]],'Reduce Categories'!$D$23:$D$28,'Reduce Categories'!$E$23:$E$28)</f>
        <v>2 children</v>
      </c>
      <c r="L555" t="s">
        <v>5</v>
      </c>
      <c r="M555" s="1"/>
    </row>
    <row r="556" spans="1:13" x14ac:dyDescent="0.2">
      <c r="A556">
        <v>10558</v>
      </c>
      <c r="B556" t="s">
        <v>3</v>
      </c>
      <c r="C556">
        <v>18</v>
      </c>
      <c r="D556">
        <v>0</v>
      </c>
      <c r="E556" s="3">
        <v>36.855764316558833</v>
      </c>
      <c r="F556" s="66">
        <v>3</v>
      </c>
      <c r="G556" t="s">
        <v>7</v>
      </c>
      <c r="H556" s="2">
        <v>11272.34</v>
      </c>
      <c r="I556" s="2" t="str">
        <f>IF(CleanTable67[[#This Row],[Annual Expenditure in HealthCare]]&gt;25000,"Yes","No")</f>
        <v>No</v>
      </c>
      <c r="J556">
        <v>1</v>
      </c>
      <c r="K556" t="str">
        <f>_xlfn.XLOOKUP(CleanTable67[[#This Row],['# of Children]],'Reduce Categories'!$D$23:$D$28,'Reduce Categories'!$E$23:$E$28)</f>
        <v>1 children</v>
      </c>
      <c r="L556" t="s">
        <v>5</v>
      </c>
      <c r="M556" s="1"/>
    </row>
    <row r="557" spans="1:13" x14ac:dyDescent="0.2">
      <c r="A557">
        <v>10559</v>
      </c>
      <c r="B557" t="s">
        <v>2</v>
      </c>
      <c r="C557">
        <v>51</v>
      </c>
      <c r="D557">
        <v>3</v>
      </c>
      <c r="E557" s="3">
        <v>39.610044728798002</v>
      </c>
      <c r="F557" s="66">
        <v>3</v>
      </c>
      <c r="G557" t="s">
        <v>6</v>
      </c>
      <c r="H557" s="2">
        <v>9644.26</v>
      </c>
      <c r="I557" s="2" t="str">
        <f>IF(CleanTable67[[#This Row],[Annual Expenditure in HealthCare]]&gt;25000,"Yes","No")</f>
        <v>No</v>
      </c>
      <c r="J557">
        <v>0</v>
      </c>
      <c r="K557" t="str">
        <f>_xlfn.XLOOKUP(CleanTable67[[#This Row],['# of Children]],'Reduce Categories'!$D$23:$D$28,'Reduce Categories'!$E$23:$E$28)</f>
        <v>No children</v>
      </c>
      <c r="L557" t="s">
        <v>5</v>
      </c>
      <c r="M557" s="1"/>
    </row>
    <row r="558" spans="1:13" x14ac:dyDescent="0.2">
      <c r="A558">
        <v>10560</v>
      </c>
      <c r="B558" t="s">
        <v>1</v>
      </c>
      <c r="C558">
        <v>56</v>
      </c>
      <c r="D558">
        <v>3</v>
      </c>
      <c r="E558" s="3">
        <v>24.034707005200531</v>
      </c>
      <c r="F558" s="66">
        <v>0</v>
      </c>
      <c r="G558" t="s">
        <v>7</v>
      </c>
      <c r="H558" s="2">
        <v>10594.23</v>
      </c>
      <c r="I558" s="2" t="str">
        <f>IF(CleanTable67[[#This Row],[Annual Expenditure in HealthCare]]&gt;25000,"Yes","No")</f>
        <v>No</v>
      </c>
      <c r="J558">
        <v>0</v>
      </c>
      <c r="K558" t="str">
        <f>_xlfn.XLOOKUP(CleanTable67[[#This Row],['# of Children]],'Reduce Categories'!$D$23:$D$28,'Reduce Categories'!$E$23:$E$28)</f>
        <v>No children</v>
      </c>
      <c r="L558" t="s">
        <v>5</v>
      </c>
      <c r="M558" s="1"/>
    </row>
    <row r="559" spans="1:13" x14ac:dyDescent="0.2">
      <c r="A559">
        <v>10561</v>
      </c>
      <c r="B559" t="s">
        <v>2</v>
      </c>
      <c r="C559">
        <v>42</v>
      </c>
      <c r="D559">
        <v>2</v>
      </c>
      <c r="E559" s="3">
        <v>35.192383388423664</v>
      </c>
      <c r="F559" s="66">
        <v>3</v>
      </c>
      <c r="G559" t="s">
        <v>6</v>
      </c>
      <c r="H559" s="2">
        <v>21348.71</v>
      </c>
      <c r="I559" s="2" t="str">
        <f>IF(CleanTable67[[#This Row],[Annual Expenditure in HealthCare]]&gt;25000,"Yes","No")</f>
        <v>No</v>
      </c>
      <c r="J559">
        <v>0</v>
      </c>
      <c r="K559" t="str">
        <f>_xlfn.XLOOKUP(CleanTable67[[#This Row],['# of Children]],'Reduce Categories'!$D$23:$D$28,'Reduce Categories'!$E$23:$E$28)</f>
        <v>No children</v>
      </c>
      <c r="L559" t="s">
        <v>4</v>
      </c>
      <c r="M559" s="1"/>
    </row>
    <row r="560" spans="1:13" x14ac:dyDescent="0.2">
      <c r="A560">
        <v>10562</v>
      </c>
      <c r="B560" t="s">
        <v>0</v>
      </c>
      <c r="C560">
        <v>24</v>
      </c>
      <c r="D560">
        <v>0</v>
      </c>
      <c r="E560" s="3">
        <v>23.330729506195652</v>
      </c>
      <c r="F560" s="66">
        <v>0</v>
      </c>
      <c r="G560" t="s">
        <v>6</v>
      </c>
      <c r="H560" s="2">
        <v>4234.93</v>
      </c>
      <c r="I560" s="2" t="str">
        <f>IF(CleanTable67[[#This Row],[Annual Expenditure in HealthCare]]&gt;25000,"Yes","No")</f>
        <v>No</v>
      </c>
      <c r="J560">
        <v>3</v>
      </c>
      <c r="K560" t="str">
        <f>_xlfn.XLOOKUP(CleanTable67[[#This Row],['# of Children]],'Reduce Categories'!$D$23:$D$28,'Reduce Categories'!$E$23:$E$28)</f>
        <v>3 or more children</v>
      </c>
      <c r="L560" t="s">
        <v>5</v>
      </c>
      <c r="M560" s="1"/>
    </row>
    <row r="561" spans="1:13" x14ac:dyDescent="0.2">
      <c r="A561">
        <v>10563</v>
      </c>
      <c r="B561" t="s">
        <v>3</v>
      </c>
      <c r="C561">
        <v>30</v>
      </c>
      <c r="D561">
        <v>1</v>
      </c>
      <c r="E561" s="3">
        <v>23.175465017396387</v>
      </c>
      <c r="F561" s="66">
        <v>0</v>
      </c>
      <c r="G561" t="s">
        <v>6</v>
      </c>
      <c r="H561" s="2">
        <v>4718.21</v>
      </c>
      <c r="I561" s="2" t="str">
        <f>IF(CleanTable67[[#This Row],[Annual Expenditure in HealthCare]]&gt;25000,"Yes","No")</f>
        <v>No</v>
      </c>
      <c r="J561">
        <v>1</v>
      </c>
      <c r="K561" t="str">
        <f>_xlfn.XLOOKUP(CleanTable67[[#This Row],['# of Children]],'Reduce Categories'!$D$23:$D$28,'Reduce Categories'!$E$23:$E$28)</f>
        <v>1 children</v>
      </c>
      <c r="L561" t="s">
        <v>5</v>
      </c>
      <c r="M561" s="1"/>
    </row>
    <row r="562" spans="1:13" x14ac:dyDescent="0.2">
      <c r="A562">
        <v>10564</v>
      </c>
      <c r="B562" t="s">
        <v>1</v>
      </c>
      <c r="C562">
        <v>29</v>
      </c>
      <c r="D562">
        <v>1</v>
      </c>
      <c r="E562" s="3">
        <v>23.637028000692041</v>
      </c>
      <c r="F562" s="66">
        <v>0</v>
      </c>
      <c r="G562" t="s">
        <v>7</v>
      </c>
      <c r="H562" s="2">
        <v>2867.1200000000003</v>
      </c>
      <c r="I562" s="2" t="str">
        <f>IF(CleanTable67[[#This Row],[Annual Expenditure in HealthCare]]&gt;25000,"Yes","No")</f>
        <v>No</v>
      </c>
      <c r="J562">
        <v>0</v>
      </c>
      <c r="K562" t="str">
        <f>_xlfn.XLOOKUP(CleanTable67[[#This Row],['# of Children]],'Reduce Categories'!$D$23:$D$28,'Reduce Categories'!$E$23:$E$28)</f>
        <v>No children</v>
      </c>
      <c r="L562" t="s">
        <v>5</v>
      </c>
      <c r="M562" s="1"/>
    </row>
    <row r="563" spans="1:13" x14ac:dyDescent="0.2">
      <c r="A563">
        <v>10565</v>
      </c>
      <c r="B563" t="s">
        <v>1</v>
      </c>
      <c r="C563">
        <v>53</v>
      </c>
      <c r="D563">
        <v>3</v>
      </c>
      <c r="E563" s="3">
        <v>32.090387104656429</v>
      </c>
      <c r="F563" s="66">
        <v>2</v>
      </c>
      <c r="G563" t="s">
        <v>6</v>
      </c>
      <c r="H563" s="2">
        <v>10579.72</v>
      </c>
      <c r="I563" s="2" t="str">
        <f>IF(CleanTable67[[#This Row],[Annual Expenditure in HealthCare]]&gt;25000,"Yes","No")</f>
        <v>No</v>
      </c>
      <c r="J563">
        <v>1</v>
      </c>
      <c r="K563" t="str">
        <f>_xlfn.XLOOKUP(CleanTable67[[#This Row],['# of Children]],'Reduce Categories'!$D$23:$D$28,'Reduce Categories'!$E$23:$E$28)</f>
        <v>1 children</v>
      </c>
      <c r="L563" t="s">
        <v>5</v>
      </c>
      <c r="M563" s="1"/>
    </row>
    <row r="564" spans="1:13" x14ac:dyDescent="0.2">
      <c r="A564">
        <v>10566</v>
      </c>
      <c r="B564" t="s">
        <v>2</v>
      </c>
      <c r="C564">
        <v>55</v>
      </c>
      <c r="D564">
        <v>3</v>
      </c>
      <c r="E564" s="3">
        <v>28.871621184016906</v>
      </c>
      <c r="F564" s="66">
        <v>1</v>
      </c>
      <c r="G564" t="s">
        <v>6</v>
      </c>
      <c r="H564" s="2">
        <v>12269.69</v>
      </c>
      <c r="I564" s="2" t="str">
        <f>IF(CleanTable67[[#This Row],[Annual Expenditure in HealthCare]]&gt;25000,"Yes","No")</f>
        <v>No</v>
      </c>
      <c r="J564">
        <v>2</v>
      </c>
      <c r="K564" t="str">
        <f>_xlfn.XLOOKUP(CleanTable67[[#This Row],['# of Children]],'Reduce Categories'!$D$23:$D$28,'Reduce Categories'!$E$23:$E$28)</f>
        <v>2 children</v>
      </c>
      <c r="L564" t="s">
        <v>5</v>
      </c>
      <c r="M564" s="1"/>
    </row>
    <row r="565" spans="1:13" x14ac:dyDescent="0.2">
      <c r="A565">
        <v>10567</v>
      </c>
      <c r="B565" t="s">
        <v>3</v>
      </c>
      <c r="C565">
        <v>33</v>
      </c>
      <c r="D565">
        <v>1</v>
      </c>
      <c r="E565" s="3">
        <v>32.663367429221445</v>
      </c>
      <c r="F565" s="66">
        <v>2</v>
      </c>
      <c r="G565" t="s">
        <v>6</v>
      </c>
      <c r="H565" s="2">
        <v>6551.76</v>
      </c>
      <c r="I565" s="2" t="str">
        <f>IF(CleanTable67[[#This Row],[Annual Expenditure in HealthCare]]&gt;25000,"Yes","No")</f>
        <v>No</v>
      </c>
      <c r="J565">
        <v>3</v>
      </c>
      <c r="K565" t="str">
        <f>_xlfn.XLOOKUP(CleanTable67[[#This Row],['# of Children]],'Reduce Categories'!$D$23:$D$28,'Reduce Categories'!$E$23:$E$28)</f>
        <v>3 or more children</v>
      </c>
      <c r="L565" t="s">
        <v>5</v>
      </c>
      <c r="M565" s="1"/>
    </row>
    <row r="566" spans="1:13" x14ac:dyDescent="0.2">
      <c r="A566">
        <v>10568</v>
      </c>
      <c r="B566" t="s">
        <v>1</v>
      </c>
      <c r="C566">
        <v>49</v>
      </c>
      <c r="D566">
        <v>2</v>
      </c>
      <c r="E566" s="3">
        <v>28.499858427089951</v>
      </c>
      <c r="F566" s="66">
        <v>1</v>
      </c>
      <c r="G566" t="s">
        <v>7</v>
      </c>
      <c r="H566" s="2">
        <v>9304.7100000000009</v>
      </c>
      <c r="I566" s="2" t="str">
        <f>IF(CleanTable67[[#This Row],[Annual Expenditure in HealthCare]]&gt;25000,"Yes","No")</f>
        <v>No</v>
      </c>
      <c r="J566">
        <v>2</v>
      </c>
      <c r="K566" t="str">
        <f>_xlfn.XLOOKUP(CleanTable67[[#This Row],['# of Children]],'Reduce Categories'!$D$23:$D$28,'Reduce Categories'!$E$23:$E$28)</f>
        <v>2 children</v>
      </c>
      <c r="L566" t="s">
        <v>5</v>
      </c>
      <c r="M566" s="1"/>
    </row>
    <row r="567" spans="1:13" x14ac:dyDescent="0.2">
      <c r="A567">
        <v>10569</v>
      </c>
      <c r="B567" t="s">
        <v>1</v>
      </c>
      <c r="C567">
        <v>60</v>
      </c>
      <c r="D567">
        <v>3</v>
      </c>
      <c r="E567" s="3">
        <v>28.29467967422028</v>
      </c>
      <c r="F567" s="66">
        <v>1</v>
      </c>
      <c r="G567" t="s">
        <v>6</v>
      </c>
      <c r="H567" s="2">
        <v>45008.959999999999</v>
      </c>
      <c r="I567" s="2" t="str">
        <f>IF(CleanTable67[[#This Row],[Annual Expenditure in HealthCare]]&gt;25000,"Yes","No")</f>
        <v>Yes</v>
      </c>
      <c r="J567">
        <v>0</v>
      </c>
      <c r="K567" t="str">
        <f>_xlfn.XLOOKUP(CleanTable67[[#This Row],['# of Children]],'Reduce Categories'!$D$23:$D$28,'Reduce Categories'!$E$23:$E$28)</f>
        <v>No children</v>
      </c>
      <c r="L567" t="s">
        <v>4</v>
      </c>
      <c r="M567" s="1"/>
    </row>
    <row r="568" spans="1:13" x14ac:dyDescent="0.2">
      <c r="A568">
        <v>10570</v>
      </c>
      <c r="B568" t="s">
        <v>3</v>
      </c>
      <c r="C568">
        <v>37</v>
      </c>
      <c r="D568">
        <v>1</v>
      </c>
      <c r="E568" s="3">
        <v>27.594336612324355</v>
      </c>
      <c r="F568" s="66">
        <v>1</v>
      </c>
      <c r="G568" t="s">
        <v>6</v>
      </c>
      <c r="H568" s="2">
        <v>20296.87</v>
      </c>
      <c r="I568" s="2" t="str">
        <f>IF(CleanTable67[[#This Row],[Annual Expenditure in HealthCare]]&gt;25000,"Yes","No")</f>
        <v>No</v>
      </c>
      <c r="J568">
        <v>1</v>
      </c>
      <c r="K568" t="str">
        <f>_xlfn.XLOOKUP(CleanTable67[[#This Row],['# of Children]],'Reduce Categories'!$D$23:$D$28,'Reduce Categories'!$E$23:$E$28)</f>
        <v>1 children</v>
      </c>
      <c r="L568" t="s">
        <v>4</v>
      </c>
      <c r="M568" s="1"/>
    </row>
    <row r="569" spans="1:13" x14ac:dyDescent="0.2">
      <c r="A569">
        <v>10571</v>
      </c>
      <c r="B569" t="s">
        <v>1</v>
      </c>
      <c r="C569">
        <v>20</v>
      </c>
      <c r="D569">
        <v>0</v>
      </c>
      <c r="E569" s="3">
        <v>32.427080683870592</v>
      </c>
      <c r="F569" s="66">
        <v>2</v>
      </c>
      <c r="G569" t="s">
        <v>7</v>
      </c>
      <c r="H569" s="2">
        <v>2566.48</v>
      </c>
      <c r="I569" s="2" t="str">
        <f>IF(CleanTable67[[#This Row],[Annual Expenditure in HealthCare]]&gt;25000,"Yes","No")</f>
        <v>No</v>
      </c>
      <c r="J569">
        <v>2</v>
      </c>
      <c r="K569" t="str">
        <f>_xlfn.XLOOKUP(CleanTable67[[#This Row],['# of Children]],'Reduce Categories'!$D$23:$D$28,'Reduce Categories'!$E$23:$E$28)</f>
        <v>2 children</v>
      </c>
      <c r="L569" t="s">
        <v>5</v>
      </c>
      <c r="M569" s="1"/>
    </row>
    <row r="570" spans="1:13" x14ac:dyDescent="0.2">
      <c r="A570">
        <v>10572</v>
      </c>
      <c r="B570" t="s">
        <v>0</v>
      </c>
      <c r="C570">
        <v>57</v>
      </c>
      <c r="D570">
        <v>3</v>
      </c>
      <c r="E570" s="3">
        <v>23.636661954544117</v>
      </c>
      <c r="F570" s="66">
        <v>0</v>
      </c>
      <c r="G570" t="s">
        <v>6</v>
      </c>
      <c r="H570" s="2">
        <v>12032.33</v>
      </c>
      <c r="I570" s="2" t="str">
        <f>IF(CleanTable67[[#This Row],[Annual Expenditure in HealthCare]]&gt;25000,"Yes","No")</f>
        <v>No</v>
      </c>
      <c r="J570">
        <v>1</v>
      </c>
      <c r="K570" t="str">
        <f>_xlfn.XLOOKUP(CleanTable67[[#This Row],['# of Children]],'Reduce Categories'!$D$23:$D$28,'Reduce Categories'!$E$23:$E$28)</f>
        <v>1 children</v>
      </c>
      <c r="L570" t="s">
        <v>5</v>
      </c>
      <c r="M570" s="1"/>
    </row>
    <row r="571" spans="1:13" x14ac:dyDescent="0.2">
      <c r="A571">
        <v>10573</v>
      </c>
      <c r="B571" t="s">
        <v>2</v>
      </c>
      <c r="C571">
        <v>55</v>
      </c>
      <c r="D571">
        <v>3</v>
      </c>
      <c r="E571" s="3">
        <v>27.600869884019776</v>
      </c>
      <c r="F571" s="66">
        <v>1</v>
      </c>
      <c r="G571" t="s">
        <v>7</v>
      </c>
      <c r="H571" s="2">
        <v>10601.64</v>
      </c>
      <c r="I571" s="2" t="str">
        <f>IF(CleanTable67[[#This Row],[Annual Expenditure in HealthCare]]&gt;25000,"Yes","No")</f>
        <v>No</v>
      </c>
      <c r="J571">
        <v>0</v>
      </c>
      <c r="K571" t="str">
        <f>_xlfn.XLOOKUP(CleanTable67[[#This Row],['# of Children]],'Reduce Categories'!$D$23:$D$28,'Reduce Categories'!$E$23:$E$28)</f>
        <v>No children</v>
      </c>
      <c r="L571" t="s">
        <v>5</v>
      </c>
      <c r="M571" s="1"/>
    </row>
    <row r="572" spans="1:13" x14ac:dyDescent="0.2">
      <c r="A572">
        <v>10574</v>
      </c>
      <c r="B572" t="s">
        <v>2</v>
      </c>
      <c r="C572">
        <v>31</v>
      </c>
      <c r="D572">
        <v>1</v>
      </c>
      <c r="E572" s="3">
        <v>31.455923974035464</v>
      </c>
      <c r="F572" s="66">
        <v>2</v>
      </c>
      <c r="G572" t="s">
        <v>7</v>
      </c>
      <c r="H572" s="2">
        <v>4239.9000000000005</v>
      </c>
      <c r="I572" s="2" t="str">
        <f>IF(CleanTable67[[#This Row],[Annual Expenditure in HealthCare]]&gt;25000,"Yes","No")</f>
        <v>No</v>
      </c>
      <c r="J572">
        <v>1</v>
      </c>
      <c r="K572" t="str">
        <f>_xlfn.XLOOKUP(CleanTable67[[#This Row],['# of Children]],'Reduce Categories'!$D$23:$D$28,'Reduce Categories'!$E$23:$E$28)</f>
        <v>1 children</v>
      </c>
      <c r="L572" t="s">
        <v>5</v>
      </c>
      <c r="M572" s="1"/>
    </row>
    <row r="573" spans="1:13" x14ac:dyDescent="0.2">
      <c r="A573">
        <v>10575</v>
      </c>
      <c r="B573" t="s">
        <v>0</v>
      </c>
      <c r="C573">
        <v>43</v>
      </c>
      <c r="D573">
        <v>2</v>
      </c>
      <c r="E573" s="3">
        <v>32.548463570245801</v>
      </c>
      <c r="F573" s="66">
        <v>2</v>
      </c>
      <c r="G573" t="s">
        <v>7</v>
      </c>
      <c r="H573" s="2">
        <v>7441.51</v>
      </c>
      <c r="I573" s="2" t="str">
        <f>IF(CleanTable67[[#This Row],[Annual Expenditure in HealthCare]]&gt;25000,"Yes","No")</f>
        <v>No</v>
      </c>
      <c r="J573">
        <v>2</v>
      </c>
      <c r="K573" t="str">
        <f>_xlfn.XLOOKUP(CleanTable67[[#This Row],['# of Children]],'Reduce Categories'!$D$23:$D$28,'Reduce Categories'!$E$23:$E$28)</f>
        <v>2 children</v>
      </c>
      <c r="L573" t="s">
        <v>5</v>
      </c>
      <c r="M573" s="1"/>
    </row>
    <row r="574" spans="1:13" x14ac:dyDescent="0.2">
      <c r="A574">
        <v>10576</v>
      </c>
      <c r="B574" t="s">
        <v>1</v>
      </c>
      <c r="C574">
        <v>19</v>
      </c>
      <c r="D574">
        <v>0</v>
      </c>
      <c r="E574" s="3">
        <v>26.022571230777402</v>
      </c>
      <c r="F574" s="66">
        <v>0</v>
      </c>
      <c r="G574" t="s">
        <v>7</v>
      </c>
      <c r="H574" s="2">
        <v>32548.35</v>
      </c>
      <c r="I574" s="2" t="str">
        <f>IF(CleanTable67[[#This Row],[Annual Expenditure in HealthCare]]&gt;25000,"Yes","No")</f>
        <v>Yes</v>
      </c>
      <c r="J574">
        <v>0</v>
      </c>
      <c r="K574" t="str">
        <f>_xlfn.XLOOKUP(CleanTable67[[#This Row],['# of Children]],'Reduce Categories'!$D$23:$D$28,'Reduce Categories'!$E$23:$E$28)</f>
        <v>No children</v>
      </c>
      <c r="L574" t="s">
        <v>4</v>
      </c>
      <c r="M574" s="1"/>
    </row>
    <row r="575" spans="1:13" x14ac:dyDescent="0.2">
      <c r="A575">
        <v>10577</v>
      </c>
      <c r="B575" t="s">
        <v>3</v>
      </c>
      <c r="C575">
        <v>52</v>
      </c>
      <c r="D575">
        <v>3</v>
      </c>
      <c r="E575" s="3">
        <v>24.605004691384714</v>
      </c>
      <c r="F575" s="66">
        <v>0</v>
      </c>
      <c r="G575" t="s">
        <v>6</v>
      </c>
      <c r="H575" s="2">
        <v>23045.57</v>
      </c>
      <c r="I575" s="2" t="str">
        <f>IF(CleanTable67[[#This Row],[Annual Expenditure in HealthCare]]&gt;25000,"Yes","No")</f>
        <v>No</v>
      </c>
      <c r="J575">
        <v>0</v>
      </c>
      <c r="K575" t="str">
        <f>_xlfn.XLOOKUP(CleanTable67[[#This Row],['# of Children]],'Reduce Categories'!$D$23:$D$28,'Reduce Categories'!$E$23:$E$28)</f>
        <v>No children</v>
      </c>
      <c r="L575" t="s">
        <v>5</v>
      </c>
      <c r="M575" s="1"/>
    </row>
    <row r="576" spans="1:13" x14ac:dyDescent="0.2">
      <c r="A576">
        <v>10578</v>
      </c>
      <c r="B576" t="s">
        <v>2</v>
      </c>
      <c r="C576">
        <v>25</v>
      </c>
      <c r="D576">
        <v>0</v>
      </c>
      <c r="E576" s="3">
        <v>33.997321447528805</v>
      </c>
      <c r="F576" s="66">
        <v>2</v>
      </c>
      <c r="G576" t="s">
        <v>6</v>
      </c>
      <c r="H576" s="2">
        <v>4189.12</v>
      </c>
      <c r="I576" s="2" t="str">
        <f>IF(CleanTable67[[#This Row],[Annual Expenditure in HealthCare]]&gt;25000,"Yes","No")</f>
        <v>No</v>
      </c>
      <c r="J576">
        <v>2</v>
      </c>
      <c r="K576" t="str">
        <f>_xlfn.XLOOKUP(CleanTable67[[#This Row],['# of Children]],'Reduce Categories'!$D$23:$D$28,'Reduce Categories'!$E$23:$E$28)</f>
        <v>2 children</v>
      </c>
      <c r="L576" t="s">
        <v>5</v>
      </c>
      <c r="M576" s="1"/>
    </row>
    <row r="577" spans="1:13" x14ac:dyDescent="0.2">
      <c r="A577">
        <v>10579</v>
      </c>
      <c r="B577" t="s">
        <v>3</v>
      </c>
      <c r="C577">
        <v>47</v>
      </c>
      <c r="D577">
        <v>2</v>
      </c>
      <c r="E577" s="3">
        <v>28.761848479940603</v>
      </c>
      <c r="F577" s="66">
        <v>1</v>
      </c>
      <c r="G577" t="s">
        <v>6</v>
      </c>
      <c r="H577" s="2">
        <v>8534.68</v>
      </c>
      <c r="I577" s="2" t="str">
        <f>IF(CleanTable67[[#This Row],[Annual Expenditure in HealthCare]]&gt;25000,"Yes","No")</f>
        <v>No</v>
      </c>
      <c r="J577">
        <v>0</v>
      </c>
      <c r="K577" t="str">
        <f>_xlfn.XLOOKUP(CleanTable67[[#This Row],['# of Children]],'Reduce Categories'!$D$23:$D$28,'Reduce Categories'!$E$23:$E$28)</f>
        <v>No children</v>
      </c>
      <c r="L577" t="s">
        <v>5</v>
      </c>
      <c r="M577" s="1"/>
    </row>
    <row r="578" spans="1:13" x14ac:dyDescent="0.2">
      <c r="A578">
        <v>10580</v>
      </c>
      <c r="B578" t="s">
        <v>1</v>
      </c>
      <c r="C578">
        <v>45</v>
      </c>
      <c r="D578">
        <v>2</v>
      </c>
      <c r="E578" s="3">
        <v>22.430113548575463</v>
      </c>
      <c r="F578" s="66">
        <v>0</v>
      </c>
      <c r="G578" t="s">
        <v>6</v>
      </c>
      <c r="H578" s="2">
        <v>8515.76</v>
      </c>
      <c r="I578" s="2" t="str">
        <f>IF(CleanTable67[[#This Row],[Annual Expenditure in HealthCare]]&gt;25000,"Yes","No")</f>
        <v>No</v>
      </c>
      <c r="J578">
        <v>2</v>
      </c>
      <c r="K578" t="str">
        <f>_xlfn.XLOOKUP(CleanTable67[[#This Row],['# of Children]],'Reduce Categories'!$D$23:$D$28,'Reduce Categories'!$E$23:$E$28)</f>
        <v>2 children</v>
      </c>
      <c r="L578" t="s">
        <v>5</v>
      </c>
      <c r="M578" s="1"/>
    </row>
    <row r="579" spans="1:13" x14ac:dyDescent="0.2">
      <c r="A579">
        <v>10581</v>
      </c>
      <c r="B579" t="s">
        <v>0</v>
      </c>
      <c r="C579">
        <v>56</v>
      </c>
      <c r="D579">
        <v>3</v>
      </c>
      <c r="E579" s="3">
        <v>28.488761248715594</v>
      </c>
      <c r="F579" s="66">
        <v>1</v>
      </c>
      <c r="G579" t="s">
        <v>6</v>
      </c>
      <c r="H579" s="2">
        <v>11070.54</v>
      </c>
      <c r="I579" s="2" t="str">
        <f>IF(CleanTable67[[#This Row],[Annual Expenditure in HealthCare]]&gt;25000,"Yes","No")</f>
        <v>No</v>
      </c>
      <c r="J579">
        <v>0</v>
      </c>
      <c r="K579" t="str">
        <f>_xlfn.XLOOKUP(CleanTable67[[#This Row],['# of Children]],'Reduce Categories'!$D$23:$D$28,'Reduce Categories'!$E$23:$E$28)</f>
        <v>No children</v>
      </c>
      <c r="L579" t="s">
        <v>5</v>
      </c>
      <c r="M579" s="1"/>
    </row>
    <row r="580" spans="1:13" x14ac:dyDescent="0.2">
      <c r="A580">
        <v>10582</v>
      </c>
      <c r="B580" t="s">
        <v>2</v>
      </c>
      <c r="C580">
        <v>51</v>
      </c>
      <c r="D580">
        <v>3</v>
      </c>
      <c r="E580" s="3">
        <v>34.681761141221315</v>
      </c>
      <c r="F580" s="66">
        <v>3</v>
      </c>
      <c r="G580" t="s">
        <v>7</v>
      </c>
      <c r="H580" s="2">
        <v>23967.39</v>
      </c>
      <c r="I580" s="2" t="str">
        <f>IF(CleanTable67[[#This Row],[Annual Expenditure in HealthCare]]&gt;25000,"Yes","No")</f>
        <v>No</v>
      </c>
      <c r="J580">
        <v>2</v>
      </c>
      <c r="K580" t="str">
        <f>_xlfn.XLOOKUP(CleanTable67[[#This Row],['# of Children]],'Reduce Categories'!$D$23:$D$28,'Reduce Categories'!$E$23:$E$28)</f>
        <v>2 children</v>
      </c>
      <c r="L580" t="s">
        <v>4</v>
      </c>
      <c r="M580" s="1"/>
    </row>
    <row r="581" spans="1:13" x14ac:dyDescent="0.2">
      <c r="A581">
        <v>10583</v>
      </c>
      <c r="B581" t="s">
        <v>0</v>
      </c>
      <c r="C581">
        <v>47</v>
      </c>
      <c r="D581">
        <v>2</v>
      </c>
      <c r="E581" s="3">
        <v>24.387755447439552</v>
      </c>
      <c r="F581" s="66">
        <v>0</v>
      </c>
      <c r="G581" t="s">
        <v>7</v>
      </c>
      <c r="H581" s="2">
        <v>25309.489999999998</v>
      </c>
      <c r="I581" s="2" t="str">
        <f>IF(CleanTable67[[#This Row],[Annual Expenditure in HealthCare]]&gt;25000,"Yes","No")</f>
        <v>Yes</v>
      </c>
      <c r="J581">
        <v>3</v>
      </c>
      <c r="K581" t="str">
        <f>_xlfn.XLOOKUP(CleanTable67[[#This Row],['# of Children]],'Reduce Categories'!$D$23:$D$28,'Reduce Categories'!$E$23:$E$28)</f>
        <v>3 or more children</v>
      </c>
      <c r="L581" t="s">
        <v>4</v>
      </c>
      <c r="M581" s="1"/>
    </row>
    <row r="582" spans="1:13" x14ac:dyDescent="0.2">
      <c r="A582">
        <v>10584</v>
      </c>
      <c r="B582" t="s">
        <v>1</v>
      </c>
      <c r="C582">
        <v>41</v>
      </c>
      <c r="D582">
        <v>2</v>
      </c>
      <c r="E582" s="3">
        <v>36.924120796448193</v>
      </c>
      <c r="F582" s="66">
        <v>3</v>
      </c>
      <c r="G582" t="s">
        <v>7</v>
      </c>
      <c r="H582" s="2">
        <v>40273.65</v>
      </c>
      <c r="I582" s="2" t="str">
        <f>IF(CleanTable67[[#This Row],[Annual Expenditure in HealthCare]]&gt;25000,"Yes","No")</f>
        <v>Yes</v>
      </c>
      <c r="J582">
        <v>1</v>
      </c>
      <c r="K582" t="str">
        <f>_xlfn.XLOOKUP(CleanTable67[[#This Row],['# of Children]],'Reduce Categories'!$D$23:$D$28,'Reduce Categories'!$E$23:$E$28)</f>
        <v>1 children</v>
      </c>
      <c r="L582" t="s">
        <v>4</v>
      </c>
      <c r="M582" s="1"/>
    </row>
    <row r="583" spans="1:13" x14ac:dyDescent="0.2">
      <c r="A583">
        <v>10585</v>
      </c>
      <c r="B583" t="s">
        <v>0</v>
      </c>
      <c r="C583">
        <v>20</v>
      </c>
      <c r="D583">
        <v>0</v>
      </c>
      <c r="E583" s="3">
        <v>40.367752961382621</v>
      </c>
      <c r="F583" s="66">
        <v>3</v>
      </c>
      <c r="G583" t="s">
        <v>6</v>
      </c>
      <c r="H583" s="2">
        <v>1875.35</v>
      </c>
      <c r="I583" s="2" t="str">
        <f>IF(CleanTable67[[#This Row],[Annual Expenditure in HealthCare]]&gt;25000,"Yes","No")</f>
        <v>No</v>
      </c>
      <c r="J583">
        <v>0</v>
      </c>
      <c r="K583" t="str">
        <f>_xlfn.XLOOKUP(CleanTable67[[#This Row],['# of Children]],'Reduce Categories'!$D$23:$D$28,'Reduce Categories'!$E$23:$E$28)</f>
        <v>No children</v>
      </c>
      <c r="L583" t="s">
        <v>5</v>
      </c>
      <c r="M583" s="1"/>
    </row>
    <row r="584" spans="1:13" x14ac:dyDescent="0.2">
      <c r="A584">
        <v>10586</v>
      </c>
      <c r="B584" t="s">
        <v>1</v>
      </c>
      <c r="C584">
        <v>59</v>
      </c>
      <c r="D584">
        <v>3</v>
      </c>
      <c r="E584" s="3">
        <v>25.2702471412519</v>
      </c>
      <c r="F584" s="66">
        <v>0</v>
      </c>
      <c r="G584" t="s">
        <v>7</v>
      </c>
      <c r="H584" s="2">
        <v>11743.300000000001</v>
      </c>
      <c r="I584" s="2" t="str">
        <f>IF(CleanTable67[[#This Row],[Annual Expenditure in HealthCare]]&gt;25000,"Yes","No")</f>
        <v>No</v>
      </c>
      <c r="J584">
        <v>0</v>
      </c>
      <c r="K584" t="str">
        <f>_xlfn.XLOOKUP(CleanTable67[[#This Row],['# of Children]],'Reduce Categories'!$D$23:$D$28,'Reduce Categories'!$E$23:$E$28)</f>
        <v>No children</v>
      </c>
      <c r="L584" t="s">
        <v>5</v>
      </c>
      <c r="M584" s="1"/>
    </row>
    <row r="585" spans="1:13" x14ac:dyDescent="0.2">
      <c r="A585">
        <v>10587</v>
      </c>
      <c r="B585" t="s">
        <v>2</v>
      </c>
      <c r="C585">
        <v>52</v>
      </c>
      <c r="D585">
        <v>3</v>
      </c>
      <c r="E585" s="3">
        <v>36.078656108955784</v>
      </c>
      <c r="F585" s="66">
        <v>3</v>
      </c>
      <c r="G585" t="s">
        <v>7</v>
      </c>
      <c r="H585" s="2">
        <v>24393.629999999997</v>
      </c>
      <c r="I585" s="2" t="str">
        <f>IF(CleanTable67[[#This Row],[Annual Expenditure in HealthCare]]&gt;25000,"Yes","No")</f>
        <v>No</v>
      </c>
      <c r="J585">
        <v>0</v>
      </c>
      <c r="K585" t="str">
        <f>_xlfn.XLOOKUP(CleanTable67[[#This Row],['# of Children]],'Reduce Categories'!$D$23:$D$28,'Reduce Categories'!$E$23:$E$28)</f>
        <v>No children</v>
      </c>
      <c r="L585" t="s">
        <v>4</v>
      </c>
      <c r="M585" s="1"/>
    </row>
    <row r="586" spans="1:13" x14ac:dyDescent="0.2">
      <c r="A586">
        <v>10588</v>
      </c>
      <c r="B586" t="s">
        <v>1</v>
      </c>
      <c r="C586">
        <v>56</v>
      </c>
      <c r="D586">
        <v>3</v>
      </c>
      <c r="E586" s="3">
        <v>19.186796561578802</v>
      </c>
      <c r="F586" s="66">
        <v>0</v>
      </c>
      <c r="G586" t="s">
        <v>7</v>
      </c>
      <c r="H586" s="2">
        <v>12949.16</v>
      </c>
      <c r="I586" s="2" t="str">
        <f>IF(CleanTable67[[#This Row],[Annual Expenditure in HealthCare]]&gt;25000,"Yes","No")</f>
        <v>No</v>
      </c>
      <c r="J586">
        <v>4</v>
      </c>
      <c r="K586" t="str">
        <f>_xlfn.XLOOKUP(CleanTable67[[#This Row],['# of Children]],'Reduce Categories'!$D$23:$D$28,'Reduce Categories'!$E$23:$E$28)</f>
        <v>3 or more children</v>
      </c>
      <c r="L586" t="s">
        <v>5</v>
      </c>
      <c r="M586" s="1"/>
    </row>
    <row r="587" spans="1:13" x14ac:dyDescent="0.2">
      <c r="A587">
        <v>10589</v>
      </c>
      <c r="B587" t="s">
        <v>1</v>
      </c>
      <c r="C587">
        <v>48</v>
      </c>
      <c r="D587">
        <v>2</v>
      </c>
      <c r="E587" s="3">
        <v>33.236693778182442</v>
      </c>
      <c r="F587" s="66">
        <v>2</v>
      </c>
      <c r="G587" t="s">
        <v>7</v>
      </c>
      <c r="H587" s="2">
        <v>7804.17</v>
      </c>
      <c r="I587" s="2" t="str">
        <f>IF(CleanTable67[[#This Row],[Annual Expenditure in HealthCare]]&gt;25000,"Yes","No")</f>
        <v>No</v>
      </c>
      <c r="J587">
        <v>0</v>
      </c>
      <c r="K587" t="str">
        <f>_xlfn.XLOOKUP(CleanTable67[[#This Row],['# of Children]],'Reduce Categories'!$D$23:$D$28,'Reduce Categories'!$E$23:$E$28)</f>
        <v>No children</v>
      </c>
      <c r="L587" t="s">
        <v>5</v>
      </c>
      <c r="M587" s="1"/>
    </row>
    <row r="588" spans="1:13" x14ac:dyDescent="0.2">
      <c r="A588">
        <v>10590</v>
      </c>
      <c r="B588" t="s">
        <v>3</v>
      </c>
      <c r="C588">
        <v>57</v>
      </c>
      <c r="D588">
        <v>3</v>
      </c>
      <c r="E588" s="3">
        <v>28.890849771450018</v>
      </c>
      <c r="F588" s="66">
        <v>1</v>
      </c>
      <c r="G588" t="s">
        <v>7</v>
      </c>
      <c r="H588" s="2">
        <v>27218.44</v>
      </c>
      <c r="I588" s="2" t="str">
        <f>IF(CleanTable67[[#This Row],[Annual Expenditure in HealthCare]]&gt;25000,"Yes","No")</f>
        <v>Yes</v>
      </c>
      <c r="J588">
        <v>0</v>
      </c>
      <c r="K588" t="str">
        <f>_xlfn.XLOOKUP(CleanTable67[[#This Row],['# of Children]],'Reduce Categories'!$D$23:$D$28,'Reduce Categories'!$E$23:$E$28)</f>
        <v>No children</v>
      </c>
      <c r="L588" t="s">
        <v>4</v>
      </c>
      <c r="M588" s="1"/>
    </row>
    <row r="589" spans="1:13" x14ac:dyDescent="0.2">
      <c r="A589">
        <v>10591</v>
      </c>
      <c r="B589" t="s">
        <v>2</v>
      </c>
      <c r="C589">
        <v>42</v>
      </c>
      <c r="D589">
        <v>2</v>
      </c>
      <c r="E589" s="3">
        <v>32.087500010792901</v>
      </c>
      <c r="F589" s="66">
        <v>2</v>
      </c>
      <c r="G589" t="s">
        <v>6</v>
      </c>
      <c r="H589" s="2">
        <v>7443.6500000000005</v>
      </c>
      <c r="I589" s="2" t="str">
        <f>IF(CleanTable67[[#This Row],[Annual Expenditure in HealthCare]]&gt;25000,"Yes","No")</f>
        <v>No</v>
      </c>
      <c r="J589">
        <v>1</v>
      </c>
      <c r="K589" t="str">
        <f>_xlfn.XLOOKUP(CleanTable67[[#This Row],['# of Children]],'Reduce Categories'!$D$23:$D$28,'Reduce Categories'!$E$23:$E$28)</f>
        <v>1 children</v>
      </c>
      <c r="L589" t="s">
        <v>5</v>
      </c>
      <c r="M589" s="1"/>
    </row>
    <row r="590" spans="1:13" x14ac:dyDescent="0.2">
      <c r="A590">
        <v>10592</v>
      </c>
      <c r="B590" t="s">
        <v>2</v>
      </c>
      <c r="C590">
        <v>19</v>
      </c>
      <c r="D590">
        <v>0</v>
      </c>
      <c r="E590" s="3">
        <v>25.738768846887993</v>
      </c>
      <c r="F590" s="66">
        <v>0</v>
      </c>
      <c r="G590" t="s">
        <v>6</v>
      </c>
      <c r="H590" s="2">
        <v>2117.34</v>
      </c>
      <c r="I590" s="2" t="str">
        <f>IF(CleanTable67[[#This Row],[Annual Expenditure in HealthCare]]&gt;25000,"Yes","No")</f>
        <v>No</v>
      </c>
      <c r="J590">
        <v>0</v>
      </c>
      <c r="K590" t="str">
        <f>_xlfn.XLOOKUP(CleanTable67[[#This Row],['# of Children]],'Reduce Categories'!$D$23:$D$28,'Reduce Categories'!$E$23:$E$28)</f>
        <v>No children</v>
      </c>
      <c r="L590" t="s">
        <v>5</v>
      </c>
      <c r="M590" s="1"/>
    </row>
    <row r="591" spans="1:13" x14ac:dyDescent="0.2">
      <c r="A591">
        <v>10593</v>
      </c>
      <c r="B591" t="s">
        <v>2</v>
      </c>
      <c r="C591">
        <v>25</v>
      </c>
      <c r="D591">
        <v>0</v>
      </c>
      <c r="E591" s="3">
        <v>33.305139073494111</v>
      </c>
      <c r="F591" s="66">
        <v>2</v>
      </c>
      <c r="G591" t="s">
        <v>7</v>
      </c>
      <c r="H591" s="2">
        <v>4877.99</v>
      </c>
      <c r="I591" s="2" t="str">
        <f>IF(CleanTable67[[#This Row],[Annual Expenditure in HealthCare]]&gt;25000,"Yes","No")</f>
        <v>No</v>
      </c>
      <c r="J591">
        <v>4</v>
      </c>
      <c r="K591" t="str">
        <f>_xlfn.XLOOKUP(CleanTable67[[#This Row],['# of Children]],'Reduce Categories'!$D$23:$D$28,'Reduce Categories'!$E$23:$E$28)</f>
        <v>3 or more children</v>
      </c>
      <c r="L591" t="s">
        <v>5</v>
      </c>
      <c r="M591" s="1"/>
    </row>
    <row r="592" spans="1:13" x14ac:dyDescent="0.2">
      <c r="A592">
        <v>10594</v>
      </c>
      <c r="B592" t="s">
        <v>3</v>
      </c>
      <c r="C592">
        <v>18</v>
      </c>
      <c r="D592">
        <v>0</v>
      </c>
      <c r="E592" s="3">
        <v>26.312704723631192</v>
      </c>
      <c r="F592" s="66">
        <v>1</v>
      </c>
      <c r="G592" t="s">
        <v>6</v>
      </c>
      <c r="H592" s="2">
        <v>2205.9900000000002</v>
      </c>
      <c r="I592" s="2" t="str">
        <f>IF(CleanTable67[[#This Row],[Annual Expenditure in HealthCare]]&gt;25000,"Yes","No")</f>
        <v>No</v>
      </c>
      <c r="J592">
        <v>0</v>
      </c>
      <c r="K592" t="str">
        <f>_xlfn.XLOOKUP(CleanTable67[[#This Row],['# of Children]],'Reduce Categories'!$D$23:$D$28,'Reduce Categories'!$E$23:$E$28)</f>
        <v>No children</v>
      </c>
      <c r="L592" t="s">
        <v>5</v>
      </c>
      <c r="M592" s="1"/>
    </row>
    <row r="593" spans="1:13" x14ac:dyDescent="0.2">
      <c r="A593">
        <v>10595</v>
      </c>
      <c r="B593" t="s">
        <v>0</v>
      </c>
      <c r="C593">
        <v>23</v>
      </c>
      <c r="D593">
        <v>0</v>
      </c>
      <c r="E593" s="3">
        <v>32.284802813742004</v>
      </c>
      <c r="F593" s="66">
        <v>2</v>
      </c>
      <c r="G593" t="s">
        <v>6</v>
      </c>
      <c r="H593" s="2">
        <v>13126.68</v>
      </c>
      <c r="I593" s="2" t="str">
        <f>IF(CleanTable67[[#This Row],[Annual Expenditure in HealthCare]]&gt;25000,"Yes","No")</f>
        <v>No</v>
      </c>
      <c r="J593">
        <v>0</v>
      </c>
      <c r="K593" t="str">
        <f>_xlfn.XLOOKUP(CleanTable67[[#This Row],['# of Children]],'Reduce Categories'!$D$23:$D$28,'Reduce Categories'!$E$23:$E$28)</f>
        <v>No children</v>
      </c>
      <c r="L593" t="s">
        <v>5</v>
      </c>
      <c r="M593" s="1"/>
    </row>
    <row r="594" spans="1:13" x14ac:dyDescent="0.2">
      <c r="A594">
        <v>10596</v>
      </c>
      <c r="B594" t="s">
        <v>0</v>
      </c>
      <c r="C594">
        <v>28</v>
      </c>
      <c r="D594">
        <v>1</v>
      </c>
      <c r="E594" s="3">
        <v>31.24322428599913</v>
      </c>
      <c r="F594" s="66">
        <v>2</v>
      </c>
      <c r="G594" t="s">
        <v>6</v>
      </c>
      <c r="H594" s="2">
        <v>20177.679999999997</v>
      </c>
      <c r="I594" s="2" t="str">
        <f>IF(CleanTable67[[#This Row],[Annual Expenditure in HealthCare]]&gt;25000,"Yes","No")</f>
        <v>No</v>
      </c>
      <c r="J594">
        <v>2</v>
      </c>
      <c r="K594" t="str">
        <f>_xlfn.XLOOKUP(CleanTable67[[#This Row],['# of Children]],'Reduce Categories'!$D$23:$D$28,'Reduce Categories'!$E$23:$E$28)</f>
        <v>2 children</v>
      </c>
      <c r="L594" t="s">
        <v>5</v>
      </c>
      <c r="M594" s="1"/>
    </row>
    <row r="595" spans="1:13" x14ac:dyDescent="0.2">
      <c r="A595">
        <v>10597</v>
      </c>
      <c r="B595" t="s">
        <v>0</v>
      </c>
      <c r="C595">
        <v>48</v>
      </c>
      <c r="D595">
        <v>2</v>
      </c>
      <c r="E595" s="3">
        <v>44.859586322973762</v>
      </c>
      <c r="F595" s="66">
        <v>3</v>
      </c>
      <c r="G595" t="s">
        <v>7</v>
      </c>
      <c r="H595" s="2">
        <v>23568.28</v>
      </c>
      <c r="I595" s="2" t="str">
        <f>IF(CleanTable67[[#This Row],[Annual Expenditure in HealthCare]]&gt;25000,"Yes","No")</f>
        <v>No</v>
      </c>
      <c r="J595">
        <v>1</v>
      </c>
      <c r="K595" t="str">
        <f>_xlfn.XLOOKUP(CleanTable67[[#This Row],['# of Children]],'Reduce Categories'!$D$23:$D$28,'Reduce Categories'!$E$23:$E$28)</f>
        <v>1 children</v>
      </c>
      <c r="L595" t="s">
        <v>4</v>
      </c>
      <c r="M595" s="1"/>
    </row>
    <row r="596" spans="1:13" x14ac:dyDescent="0.2">
      <c r="A596">
        <v>10598</v>
      </c>
      <c r="B596" t="s">
        <v>1</v>
      </c>
      <c r="C596">
        <v>60</v>
      </c>
      <c r="D596">
        <v>3</v>
      </c>
      <c r="E596" s="3">
        <v>22.612579619398009</v>
      </c>
      <c r="F596" s="66">
        <v>0</v>
      </c>
      <c r="G596" t="s">
        <v>7</v>
      </c>
      <c r="H596" s="2">
        <v>12142.58</v>
      </c>
      <c r="I596" s="2" t="str">
        <f>IF(CleanTable67[[#This Row],[Annual Expenditure in HealthCare]]&gt;25000,"Yes","No")</f>
        <v>No</v>
      </c>
      <c r="J596">
        <v>0</v>
      </c>
      <c r="K596" t="str">
        <f>_xlfn.XLOOKUP(CleanTable67[[#This Row],['# of Children]],'Reduce Categories'!$D$23:$D$28,'Reduce Categories'!$E$23:$E$28)</f>
        <v>No children</v>
      </c>
      <c r="L596" t="s">
        <v>5</v>
      </c>
      <c r="M596" s="1"/>
    </row>
    <row r="597" spans="1:13" x14ac:dyDescent="0.2">
      <c r="A597">
        <v>10599</v>
      </c>
      <c r="B597" t="s">
        <v>1</v>
      </c>
      <c r="C597">
        <v>18</v>
      </c>
      <c r="D597">
        <v>0</v>
      </c>
      <c r="E597" s="3">
        <v>34.79952114069156</v>
      </c>
      <c r="F597" s="66">
        <v>3</v>
      </c>
      <c r="G597" t="s">
        <v>7</v>
      </c>
      <c r="H597" s="2">
        <v>1135.95</v>
      </c>
      <c r="I597" s="2" t="str">
        <f>IF(CleanTable67[[#This Row],[Annual Expenditure in HealthCare]]&gt;25000,"Yes","No")</f>
        <v>No</v>
      </c>
      <c r="J597">
        <v>0</v>
      </c>
      <c r="K597" t="str">
        <f>_xlfn.XLOOKUP(CleanTable67[[#This Row],['# of Children]],'Reduce Categories'!$D$23:$D$28,'Reduce Categories'!$E$23:$E$28)</f>
        <v>No children</v>
      </c>
      <c r="L597" t="s">
        <v>5</v>
      </c>
      <c r="M597" s="1"/>
    </row>
    <row r="598" spans="1:13" x14ac:dyDescent="0.2">
      <c r="A598">
        <v>10600</v>
      </c>
      <c r="B598" t="s">
        <v>0</v>
      </c>
      <c r="C598">
        <v>28</v>
      </c>
      <c r="D598">
        <v>1</v>
      </c>
      <c r="E598" s="3">
        <v>36.287129299499483</v>
      </c>
      <c r="F598" s="66">
        <v>3</v>
      </c>
      <c r="G598" t="s">
        <v>7</v>
      </c>
      <c r="H598" s="2">
        <v>51194.560000000005</v>
      </c>
      <c r="I598" s="2" t="str">
        <f>IF(CleanTable67[[#This Row],[Annual Expenditure in HealthCare]]&gt;25000,"Yes","No")</f>
        <v>Yes</v>
      </c>
      <c r="J598">
        <v>1</v>
      </c>
      <c r="K598" t="str">
        <f>_xlfn.XLOOKUP(CleanTable67[[#This Row],['# of Children]],'Reduce Categories'!$D$23:$D$28,'Reduce Categories'!$E$23:$E$28)</f>
        <v>1 children</v>
      </c>
      <c r="L598" t="s">
        <v>4</v>
      </c>
      <c r="M598" s="1"/>
    </row>
    <row r="599" spans="1:13" x14ac:dyDescent="0.2">
      <c r="A599">
        <v>10601</v>
      </c>
      <c r="B599" t="s">
        <v>0</v>
      </c>
      <c r="C599">
        <v>23</v>
      </c>
      <c r="D599">
        <v>0</v>
      </c>
      <c r="E599" s="3">
        <v>35.945388211457718</v>
      </c>
      <c r="F599" s="66">
        <v>3</v>
      </c>
      <c r="G599" t="s">
        <v>7</v>
      </c>
      <c r="H599" s="2">
        <v>2416.96</v>
      </c>
      <c r="I599" s="2" t="str">
        <f>IF(CleanTable67[[#This Row],[Annual Expenditure in HealthCare]]&gt;25000,"Yes","No")</f>
        <v>No</v>
      </c>
      <c r="J599">
        <v>1</v>
      </c>
      <c r="K599" t="str">
        <f>_xlfn.XLOOKUP(CleanTable67[[#This Row],['# of Children]],'Reduce Categories'!$D$23:$D$28,'Reduce Categories'!$E$23:$E$28)</f>
        <v>1 children</v>
      </c>
      <c r="L599" t="s">
        <v>5</v>
      </c>
      <c r="M599" s="1"/>
    </row>
    <row r="600" spans="1:13" x14ac:dyDescent="0.2">
      <c r="A600">
        <v>10602</v>
      </c>
      <c r="B600" t="s">
        <v>3</v>
      </c>
      <c r="C600">
        <v>58</v>
      </c>
      <c r="D600">
        <v>3</v>
      </c>
      <c r="E600" s="3">
        <v>22.611301286682444</v>
      </c>
      <c r="F600" s="66">
        <v>0</v>
      </c>
      <c r="G600" t="s">
        <v>7</v>
      </c>
      <c r="H600" s="2">
        <v>11938.26</v>
      </c>
      <c r="I600" s="2" t="str">
        <f>IF(CleanTable67[[#This Row],[Annual Expenditure in HealthCare]]&gt;25000,"Yes","No")</f>
        <v>No</v>
      </c>
      <c r="J600">
        <v>0</v>
      </c>
      <c r="K600" t="str">
        <f>_xlfn.XLOOKUP(CleanTable67[[#This Row],['# of Children]],'Reduce Categories'!$D$23:$D$28,'Reduce Categories'!$E$23:$E$28)</f>
        <v>No children</v>
      </c>
      <c r="L600" t="s">
        <v>5</v>
      </c>
      <c r="M600" s="1"/>
    </row>
    <row r="601" spans="1:13" x14ac:dyDescent="0.2">
      <c r="A601">
        <v>10603</v>
      </c>
      <c r="B601" t="s">
        <v>0</v>
      </c>
      <c r="C601">
        <v>43</v>
      </c>
      <c r="D601">
        <v>2</v>
      </c>
      <c r="E601" s="3">
        <v>40.88767614192686</v>
      </c>
      <c r="F601" s="66">
        <v>3</v>
      </c>
      <c r="G601" t="s">
        <v>6</v>
      </c>
      <c r="H601" s="2">
        <v>22478.6</v>
      </c>
      <c r="I601" s="2" t="str">
        <f>IF(CleanTable67[[#This Row],[Annual Expenditure in HealthCare]]&gt;25000,"Yes","No")</f>
        <v>No</v>
      </c>
      <c r="J601">
        <v>2</v>
      </c>
      <c r="K601" t="str">
        <f>_xlfn.XLOOKUP(CleanTable67[[#This Row],['# of Children]],'Reduce Categories'!$D$23:$D$28,'Reduce Categories'!$E$23:$E$28)</f>
        <v>2 children</v>
      </c>
      <c r="L601" t="s">
        <v>4</v>
      </c>
      <c r="M601" s="1"/>
    </row>
    <row r="602" spans="1:13" x14ac:dyDescent="0.2">
      <c r="A602">
        <v>10604</v>
      </c>
      <c r="B602" t="s">
        <v>1</v>
      </c>
      <c r="C602">
        <v>18</v>
      </c>
      <c r="D602">
        <v>0</v>
      </c>
      <c r="E602" s="3">
        <v>22.504148990988302</v>
      </c>
      <c r="F602" s="66">
        <v>0</v>
      </c>
      <c r="G602" t="s">
        <v>7</v>
      </c>
      <c r="H602" s="2">
        <v>1137.02</v>
      </c>
      <c r="I602" s="2" t="str">
        <f>IF(CleanTable67[[#This Row],[Annual Expenditure in HealthCare]]&gt;25000,"Yes","No")</f>
        <v>No</v>
      </c>
      <c r="J602">
        <v>0</v>
      </c>
      <c r="K602" t="str">
        <f>_xlfn.XLOOKUP(CleanTable67[[#This Row],['# of Children]],'Reduce Categories'!$D$23:$D$28,'Reduce Categories'!$E$23:$E$28)</f>
        <v>No children</v>
      </c>
      <c r="L602" t="s">
        <v>5</v>
      </c>
      <c r="M602" s="1"/>
    </row>
    <row r="603" spans="1:13" x14ac:dyDescent="0.2">
      <c r="A603">
        <v>10605</v>
      </c>
      <c r="B603" t="s">
        <v>0</v>
      </c>
      <c r="C603">
        <v>19</v>
      </c>
      <c r="D603">
        <v>0</v>
      </c>
      <c r="E603" s="3">
        <v>34.176313847930778</v>
      </c>
      <c r="F603" s="66">
        <v>2</v>
      </c>
      <c r="G603" t="s">
        <v>7</v>
      </c>
      <c r="H603" s="2">
        <v>34779.620000000003</v>
      </c>
      <c r="I603" s="2" t="str">
        <f>IF(CleanTable67[[#This Row],[Annual Expenditure in HealthCare]]&gt;25000,"Yes","No")</f>
        <v>Yes</v>
      </c>
      <c r="J603">
        <v>0</v>
      </c>
      <c r="K603" t="str">
        <f>_xlfn.XLOOKUP(CleanTable67[[#This Row],['# of Children]],'Reduce Categories'!$D$23:$D$28,'Reduce Categories'!$E$23:$E$28)</f>
        <v>No children</v>
      </c>
      <c r="L603" t="s">
        <v>4</v>
      </c>
      <c r="M603" s="1"/>
    </row>
    <row r="604" spans="1:13" x14ac:dyDescent="0.2">
      <c r="A604">
        <v>10606</v>
      </c>
      <c r="B604" t="s">
        <v>3</v>
      </c>
      <c r="C604">
        <v>43</v>
      </c>
      <c r="D604">
        <v>2</v>
      </c>
      <c r="E604" s="3">
        <v>23.692906284939237</v>
      </c>
      <c r="F604" s="66">
        <v>0</v>
      </c>
      <c r="G604" t="s">
        <v>6</v>
      </c>
      <c r="H604" s="2">
        <v>19798.059999999998</v>
      </c>
      <c r="I604" s="2" t="str">
        <f>IF(CleanTable67[[#This Row],[Annual Expenditure in HealthCare]]&gt;25000,"Yes","No")</f>
        <v>No</v>
      </c>
      <c r="J604">
        <v>2</v>
      </c>
      <c r="K604" t="str">
        <f>_xlfn.XLOOKUP(CleanTable67[[#This Row],['# of Children]],'Reduce Categories'!$D$23:$D$28,'Reduce Categories'!$E$23:$E$28)</f>
        <v>2 children</v>
      </c>
      <c r="L604" t="s">
        <v>4</v>
      </c>
      <c r="M604" s="1"/>
    </row>
    <row r="605" spans="1:13" x14ac:dyDescent="0.2">
      <c r="A605">
        <v>10607</v>
      </c>
      <c r="B605" t="s">
        <v>3</v>
      </c>
      <c r="C605">
        <v>25</v>
      </c>
      <c r="D605">
        <v>0</v>
      </c>
      <c r="E605" s="3">
        <v>36.469869375571648</v>
      </c>
      <c r="F605" s="66">
        <v>3</v>
      </c>
      <c r="G605" t="s">
        <v>6</v>
      </c>
      <c r="H605" s="2">
        <v>17878.91</v>
      </c>
      <c r="I605" s="2" t="str">
        <f>IF(CleanTable67[[#This Row],[Annual Expenditure in HealthCare]]&gt;25000,"Yes","No")</f>
        <v>No</v>
      </c>
      <c r="J605">
        <v>0</v>
      </c>
      <c r="K605" t="str">
        <f>_xlfn.XLOOKUP(CleanTable67[[#This Row],['# of Children]],'Reduce Categories'!$D$23:$D$28,'Reduce Categories'!$E$23:$E$28)</f>
        <v>No children</v>
      </c>
      <c r="L605" t="s">
        <v>5</v>
      </c>
      <c r="M605" s="1"/>
    </row>
    <row r="606" spans="1:13" x14ac:dyDescent="0.2">
      <c r="A606">
        <v>10608</v>
      </c>
      <c r="B606" t="s">
        <v>1</v>
      </c>
      <c r="C606">
        <v>59</v>
      </c>
      <c r="D606">
        <v>3</v>
      </c>
      <c r="E606" s="3">
        <v>36.860615250988886</v>
      </c>
      <c r="F606" s="66">
        <v>3</v>
      </c>
      <c r="G606" t="s">
        <v>7</v>
      </c>
      <c r="H606" s="2">
        <v>12925.89</v>
      </c>
      <c r="I606" s="2" t="str">
        <f>IF(CleanTable67[[#This Row],[Annual Expenditure in HealthCare]]&gt;25000,"Yes","No")</f>
        <v>No</v>
      </c>
      <c r="J606">
        <v>2</v>
      </c>
      <c r="K606" t="str">
        <f>_xlfn.XLOOKUP(CleanTable67[[#This Row],['# of Children]],'Reduce Categories'!$D$23:$D$28,'Reduce Categories'!$E$23:$E$28)</f>
        <v>2 children</v>
      </c>
      <c r="L606" t="s">
        <v>5</v>
      </c>
      <c r="M606" s="1"/>
    </row>
    <row r="607" spans="1:13" x14ac:dyDescent="0.2">
      <c r="A607">
        <v>10609</v>
      </c>
      <c r="B607" t="s">
        <v>2</v>
      </c>
      <c r="C607">
        <v>60</v>
      </c>
      <c r="D607">
        <v>3</v>
      </c>
      <c r="E607" s="3">
        <v>28.599668405104943</v>
      </c>
      <c r="F607" s="66">
        <v>1</v>
      </c>
      <c r="G607" t="s">
        <v>7</v>
      </c>
      <c r="H607" s="2">
        <v>13112.61</v>
      </c>
      <c r="I607" s="2" t="str">
        <f>IF(CleanTable67[[#This Row],[Annual Expenditure in HealthCare]]&gt;25000,"Yes","No")</f>
        <v>No</v>
      </c>
      <c r="J607">
        <v>1</v>
      </c>
      <c r="K607" t="str">
        <f>_xlfn.XLOOKUP(CleanTable67[[#This Row],['# of Children]],'Reduce Categories'!$D$23:$D$28,'Reduce Categories'!$E$23:$E$28)</f>
        <v>1 children</v>
      </c>
      <c r="L607" t="s">
        <v>5</v>
      </c>
      <c r="M607" s="1"/>
    </row>
    <row r="608" spans="1:13" x14ac:dyDescent="0.2">
      <c r="A608">
        <v>10610</v>
      </c>
      <c r="B608" t="s">
        <v>0</v>
      </c>
      <c r="C608">
        <v>56</v>
      </c>
      <c r="D608">
        <v>3</v>
      </c>
      <c r="E608" s="3">
        <v>47.49691344991335</v>
      </c>
      <c r="F608" s="66">
        <v>3</v>
      </c>
      <c r="G608" t="s">
        <v>7</v>
      </c>
      <c r="H608" s="2">
        <v>10601.42</v>
      </c>
      <c r="I608" s="2" t="str">
        <f>IF(CleanTable67[[#This Row],[Annual Expenditure in HealthCare]]&gt;25000,"Yes","No")</f>
        <v>No</v>
      </c>
      <c r="J608">
        <v>0</v>
      </c>
      <c r="K608" t="str">
        <f>_xlfn.XLOOKUP(CleanTable67[[#This Row],['# of Children]],'Reduce Categories'!$D$23:$D$28,'Reduce Categories'!$E$23:$E$28)</f>
        <v>No children</v>
      </c>
      <c r="L608" t="s">
        <v>5</v>
      </c>
      <c r="M608" s="1"/>
    </row>
    <row r="609" spans="1:13" x14ac:dyDescent="0.2">
      <c r="A609">
        <v>10611</v>
      </c>
      <c r="B609" t="s">
        <v>2</v>
      </c>
      <c r="C609">
        <v>22</v>
      </c>
      <c r="D609">
        <v>0</v>
      </c>
      <c r="E609" s="3">
        <v>23.199746498760138</v>
      </c>
      <c r="F609" s="66">
        <v>0</v>
      </c>
      <c r="G609" t="s">
        <v>6</v>
      </c>
      <c r="H609" s="2">
        <v>2527.8200000000002</v>
      </c>
      <c r="I609" s="2" t="str">
        <f>IF(CleanTable67[[#This Row],[Annual Expenditure in HealthCare]]&gt;25000,"Yes","No")</f>
        <v>No</v>
      </c>
      <c r="J609">
        <v>0</v>
      </c>
      <c r="K609" t="str">
        <f>_xlfn.XLOOKUP(CleanTable67[[#This Row],['# of Children]],'Reduce Categories'!$D$23:$D$28,'Reduce Categories'!$E$23:$E$28)</f>
        <v>No children</v>
      </c>
      <c r="L609" t="s">
        <v>5</v>
      </c>
      <c r="M609" s="1"/>
    </row>
    <row r="610" spans="1:13" x14ac:dyDescent="0.2">
      <c r="A610">
        <v>10612</v>
      </c>
      <c r="B610" t="s">
        <v>0</v>
      </c>
      <c r="C610">
        <v>63</v>
      </c>
      <c r="D610">
        <v>3</v>
      </c>
      <c r="E610" s="3">
        <v>36.280139726446528</v>
      </c>
      <c r="F610" s="66">
        <v>3</v>
      </c>
      <c r="G610" t="s">
        <v>6</v>
      </c>
      <c r="H610" s="2">
        <v>48824.45</v>
      </c>
      <c r="I610" s="2" t="str">
        <f>IF(CleanTable67[[#This Row],[Annual Expenditure in HealthCare]]&gt;25000,"Yes","No")</f>
        <v>Yes</v>
      </c>
      <c r="J610">
        <v>0</v>
      </c>
      <c r="K610" t="str">
        <f>_xlfn.XLOOKUP(CleanTable67[[#This Row],['# of Children]],'Reduce Categories'!$D$23:$D$28,'Reduce Categories'!$E$23:$E$28)</f>
        <v>No children</v>
      </c>
      <c r="L610" t="s">
        <v>4</v>
      </c>
      <c r="M610" s="1"/>
    </row>
    <row r="611" spans="1:13" x14ac:dyDescent="0.2">
      <c r="A611">
        <v>10613</v>
      </c>
      <c r="B611" t="s">
        <v>1</v>
      </c>
      <c r="C611">
        <v>44</v>
      </c>
      <c r="D611">
        <v>2</v>
      </c>
      <c r="E611" s="3">
        <v>28.394927491188209</v>
      </c>
      <c r="F611" s="66">
        <v>1</v>
      </c>
      <c r="G611" t="s">
        <v>7</v>
      </c>
      <c r="H611" s="2">
        <v>7731.43</v>
      </c>
      <c r="I611" s="2" t="str">
        <f>IF(CleanTable67[[#This Row],[Annual Expenditure in HealthCare]]&gt;25000,"Yes","No")</f>
        <v>No</v>
      </c>
      <c r="J611">
        <v>2</v>
      </c>
      <c r="K611" t="str">
        <f>_xlfn.XLOOKUP(CleanTable67[[#This Row],['# of Children]],'Reduce Categories'!$D$23:$D$28,'Reduce Categories'!$E$23:$E$28)</f>
        <v>2 children</v>
      </c>
      <c r="L611" t="s">
        <v>5</v>
      </c>
      <c r="M611" s="1"/>
    </row>
    <row r="612" spans="1:13" x14ac:dyDescent="0.2">
      <c r="A612">
        <v>10614</v>
      </c>
      <c r="B612" t="s">
        <v>0</v>
      </c>
      <c r="C612">
        <v>46</v>
      </c>
      <c r="D612">
        <v>2</v>
      </c>
      <c r="E612" s="3">
        <v>34.210604658385094</v>
      </c>
      <c r="F612" s="66">
        <v>2</v>
      </c>
      <c r="G612" t="s">
        <v>6</v>
      </c>
      <c r="H612" s="2">
        <v>8823.2800000000007</v>
      </c>
      <c r="I612" s="2" t="str">
        <f>IF(CleanTable67[[#This Row],[Annual Expenditure in HealthCare]]&gt;25000,"Yes","No")</f>
        <v>No</v>
      </c>
      <c r="J612">
        <v>2</v>
      </c>
      <c r="K612" t="str">
        <f>_xlfn.XLOOKUP(CleanTable67[[#This Row],['# of Children]],'Reduce Categories'!$D$23:$D$28,'Reduce Categories'!$E$23:$E$28)</f>
        <v>2 children</v>
      </c>
      <c r="L612" t="s">
        <v>5</v>
      </c>
      <c r="M612" s="1"/>
    </row>
    <row r="613" spans="1:13" x14ac:dyDescent="0.2">
      <c r="A613">
        <v>10615</v>
      </c>
      <c r="B613" t="s">
        <v>2</v>
      </c>
      <c r="C613">
        <v>30</v>
      </c>
      <c r="D613">
        <v>1</v>
      </c>
      <c r="E613" s="3">
        <v>38.179263987976015</v>
      </c>
      <c r="F613" s="66">
        <v>3</v>
      </c>
      <c r="G613" t="s">
        <v>6</v>
      </c>
      <c r="H613" s="2">
        <v>4527.1900000000005</v>
      </c>
      <c r="I613" s="2" t="str">
        <f>IF(CleanTable67[[#This Row],[Annual Expenditure in HealthCare]]&gt;25000,"Yes","No")</f>
        <v>No</v>
      </c>
      <c r="J613">
        <v>1</v>
      </c>
      <c r="K613" t="str">
        <f>_xlfn.XLOOKUP(CleanTable67[[#This Row],['# of Children]],'Reduce Categories'!$D$23:$D$28,'Reduce Categories'!$E$23:$E$28)</f>
        <v>1 children</v>
      </c>
      <c r="L613" t="s">
        <v>5</v>
      </c>
      <c r="M613" s="1"/>
    </row>
    <row r="614" spans="1:13" x14ac:dyDescent="0.2">
      <c r="A614">
        <v>10616</v>
      </c>
      <c r="B614" t="s">
        <v>3</v>
      </c>
      <c r="C614">
        <v>22</v>
      </c>
      <c r="D614">
        <v>0</v>
      </c>
      <c r="E614" s="3">
        <v>23.161166767600953</v>
      </c>
      <c r="F614" s="66">
        <v>0</v>
      </c>
      <c r="G614" t="s">
        <v>6</v>
      </c>
      <c r="H614" s="2">
        <v>2741.9500000000003</v>
      </c>
      <c r="I614" s="2" t="str">
        <f>IF(CleanTable67[[#This Row],[Annual Expenditure in HealthCare]]&gt;25000,"Yes","No")</f>
        <v>No</v>
      </c>
      <c r="J614">
        <v>0</v>
      </c>
      <c r="K614" t="str">
        <f>_xlfn.XLOOKUP(CleanTable67[[#This Row],['# of Children]],'Reduce Categories'!$D$23:$D$28,'Reduce Categories'!$E$23:$E$28)</f>
        <v>No children</v>
      </c>
      <c r="L614" t="s">
        <v>5</v>
      </c>
      <c r="M614" s="1"/>
    </row>
    <row r="615" spans="1:13" x14ac:dyDescent="0.2">
      <c r="A615">
        <v>10617</v>
      </c>
      <c r="B615" t="s">
        <v>0</v>
      </c>
      <c r="C615">
        <v>56</v>
      </c>
      <c r="D615">
        <v>3</v>
      </c>
      <c r="E615" s="3">
        <v>30.875143905632569</v>
      </c>
      <c r="F615" s="66">
        <v>2</v>
      </c>
      <c r="G615" t="s">
        <v>6</v>
      </c>
      <c r="H615" s="2">
        <v>11073.18</v>
      </c>
      <c r="I615" s="2" t="str">
        <f>IF(CleanTable67[[#This Row],[Annual Expenditure in HealthCare]]&gt;25000,"Yes","No")</f>
        <v>No</v>
      </c>
      <c r="J615">
        <v>0</v>
      </c>
      <c r="K615" t="str">
        <f>_xlfn.XLOOKUP(CleanTable67[[#This Row],['# of Children]],'Reduce Categories'!$D$23:$D$28,'Reduce Categories'!$E$23:$E$28)</f>
        <v>No children</v>
      </c>
      <c r="L615" t="s">
        <v>5</v>
      </c>
      <c r="M615" s="1"/>
    </row>
    <row r="616" spans="1:13" x14ac:dyDescent="0.2">
      <c r="A616">
        <v>10618</v>
      </c>
      <c r="B616" t="s">
        <v>3</v>
      </c>
      <c r="C616">
        <v>27</v>
      </c>
      <c r="D616">
        <v>1</v>
      </c>
      <c r="E616" s="3">
        <v>23.209618841491721</v>
      </c>
      <c r="F616" s="66">
        <v>0</v>
      </c>
      <c r="G616" t="s">
        <v>6</v>
      </c>
      <c r="H616" s="2">
        <v>15006.58</v>
      </c>
      <c r="I616" s="2" t="str">
        <f>IF(CleanTable67[[#This Row],[Annual Expenditure in HealthCare]]&gt;25000,"Yes","No")</f>
        <v>No</v>
      </c>
      <c r="J616">
        <v>2</v>
      </c>
      <c r="K616" t="str">
        <f>_xlfn.XLOOKUP(CleanTable67[[#This Row],['# of Children]],'Reduce Categories'!$D$23:$D$28,'Reduce Categories'!$E$23:$E$28)</f>
        <v>2 children</v>
      </c>
      <c r="L616" t="s">
        <v>4</v>
      </c>
      <c r="M616" s="1"/>
    </row>
    <row r="617" spans="1:13" x14ac:dyDescent="0.2">
      <c r="A617">
        <v>10619</v>
      </c>
      <c r="B617" t="s">
        <v>2</v>
      </c>
      <c r="C617">
        <v>37</v>
      </c>
      <c r="D617">
        <v>1</v>
      </c>
      <c r="E617" s="3">
        <v>40.259677810650885</v>
      </c>
      <c r="F617" s="66">
        <v>3</v>
      </c>
      <c r="G617" t="s">
        <v>7</v>
      </c>
      <c r="H617" s="2">
        <v>5028.1500000000005</v>
      </c>
      <c r="I617" s="2" t="str">
        <f>IF(CleanTable67[[#This Row],[Annual Expenditure in HealthCare]]&gt;25000,"Yes","No")</f>
        <v>No</v>
      </c>
      <c r="J617">
        <v>0</v>
      </c>
      <c r="K617" t="str">
        <f>_xlfn.XLOOKUP(CleanTable67[[#This Row],['# of Children]],'Reduce Categories'!$D$23:$D$28,'Reduce Categories'!$E$23:$E$28)</f>
        <v>No children</v>
      </c>
      <c r="L617" t="s">
        <v>5</v>
      </c>
      <c r="M617" s="1"/>
    </row>
    <row r="618" spans="1:13" x14ac:dyDescent="0.2">
      <c r="A618">
        <v>10620</v>
      </c>
      <c r="B618" t="s">
        <v>1</v>
      </c>
      <c r="C618">
        <v>32</v>
      </c>
      <c r="D618">
        <v>1</v>
      </c>
      <c r="E618" s="3">
        <v>17.467526550661471</v>
      </c>
      <c r="F618" s="66">
        <v>0</v>
      </c>
      <c r="G618" t="s">
        <v>7</v>
      </c>
      <c r="H618" s="2">
        <v>4686.3900000000003</v>
      </c>
      <c r="I618" s="2" t="str">
        <f>IF(CleanTable67[[#This Row],[Annual Expenditure in HealthCare]]&gt;25000,"Yes","No")</f>
        <v>No</v>
      </c>
      <c r="J618">
        <v>2</v>
      </c>
      <c r="K618" t="str">
        <f>_xlfn.XLOOKUP(CleanTable67[[#This Row],['# of Children]],'Reduce Categories'!$D$23:$D$28,'Reduce Categories'!$E$23:$E$28)</f>
        <v>2 children</v>
      </c>
      <c r="L618" t="s">
        <v>5</v>
      </c>
      <c r="M618" s="1"/>
    </row>
    <row r="619" spans="1:13" x14ac:dyDescent="0.2">
      <c r="A619">
        <v>10621</v>
      </c>
      <c r="B619" t="s">
        <v>3</v>
      </c>
      <c r="C619">
        <v>50</v>
      </c>
      <c r="D619">
        <v>2</v>
      </c>
      <c r="E619" s="3">
        <v>36.663983542934055</v>
      </c>
      <c r="F619" s="66">
        <v>3</v>
      </c>
      <c r="G619" t="s">
        <v>6</v>
      </c>
      <c r="H619" s="2">
        <v>9541.7000000000007</v>
      </c>
      <c r="I619" s="2" t="str">
        <f>IF(CleanTable67[[#This Row],[Annual Expenditure in HealthCare]]&gt;25000,"Yes","No")</f>
        <v>No</v>
      </c>
      <c r="J619">
        <v>0</v>
      </c>
      <c r="K619" t="str">
        <f>_xlfn.XLOOKUP(CleanTable67[[#This Row],['# of Children]],'Reduce Categories'!$D$23:$D$28,'Reduce Categories'!$E$23:$E$28)</f>
        <v>No children</v>
      </c>
      <c r="L619" t="s">
        <v>5</v>
      </c>
      <c r="M619" s="1"/>
    </row>
    <row r="620" spans="1:13" x14ac:dyDescent="0.2">
      <c r="A620">
        <v>10622</v>
      </c>
      <c r="B620" t="s">
        <v>2</v>
      </c>
      <c r="C620">
        <v>25</v>
      </c>
      <c r="D620">
        <v>0</v>
      </c>
      <c r="E620" s="3">
        <v>35.184774441589141</v>
      </c>
      <c r="F620" s="66">
        <v>3</v>
      </c>
      <c r="G620" t="s">
        <v>7</v>
      </c>
      <c r="H620" s="2">
        <v>2523.17</v>
      </c>
      <c r="I620" s="2" t="str">
        <f>IF(CleanTable67[[#This Row],[Annual Expenditure in HealthCare]]&gt;25000,"Yes","No")</f>
        <v>No</v>
      </c>
      <c r="J620">
        <v>0</v>
      </c>
      <c r="K620" t="str">
        <f>_xlfn.XLOOKUP(CleanTable67[[#This Row],['# of Children]],'Reduce Categories'!$D$23:$D$28,'Reduce Categories'!$E$23:$E$28)</f>
        <v>No children</v>
      </c>
      <c r="L620" t="s">
        <v>5</v>
      </c>
      <c r="M620" s="1"/>
    </row>
    <row r="621" spans="1:13" x14ac:dyDescent="0.2">
      <c r="A621">
        <v>10623</v>
      </c>
      <c r="B621" t="s">
        <v>2</v>
      </c>
      <c r="C621">
        <v>20</v>
      </c>
      <c r="D621">
        <v>0</v>
      </c>
      <c r="E621" s="3">
        <v>22.896062797438514</v>
      </c>
      <c r="F621" s="66">
        <v>0</v>
      </c>
      <c r="G621" t="s">
        <v>7</v>
      </c>
      <c r="H621" s="2">
        <v>37465.35</v>
      </c>
      <c r="I621" s="2" t="str">
        <f>IF(CleanTable67[[#This Row],[Annual Expenditure in HealthCare]]&gt;25000,"Yes","No")</f>
        <v>Yes</v>
      </c>
      <c r="J621">
        <v>3</v>
      </c>
      <c r="K621" t="str">
        <f>_xlfn.XLOOKUP(CleanTable67[[#This Row],['# of Children]],'Reduce Categories'!$D$23:$D$28,'Reduce Categories'!$E$23:$E$28)</f>
        <v>3 or more children</v>
      </c>
      <c r="L621" t="s">
        <v>4</v>
      </c>
      <c r="M621" s="1"/>
    </row>
    <row r="622" spans="1:13" x14ac:dyDescent="0.2">
      <c r="A622">
        <v>10624</v>
      </c>
      <c r="B622" t="s">
        <v>0</v>
      </c>
      <c r="C622">
        <v>19</v>
      </c>
      <c r="D622">
        <v>0</v>
      </c>
      <c r="E622" s="3">
        <v>36.838067751125529</v>
      </c>
      <c r="F622" s="66">
        <v>3</v>
      </c>
      <c r="G622" t="s">
        <v>7</v>
      </c>
      <c r="H622" s="2">
        <v>1263.25</v>
      </c>
      <c r="I622" s="2" t="str">
        <f>IF(CleanTable67[[#This Row],[Annual Expenditure in HealthCare]]&gt;25000,"Yes","No")</f>
        <v>No</v>
      </c>
      <c r="J622">
        <v>0</v>
      </c>
      <c r="K622" t="str">
        <f>_xlfn.XLOOKUP(CleanTable67[[#This Row],['# of Children]],'Reduce Categories'!$D$23:$D$28,'Reduce Categories'!$E$23:$E$28)</f>
        <v>No children</v>
      </c>
      <c r="L622" t="s">
        <v>5</v>
      </c>
      <c r="M622" s="1"/>
    </row>
    <row r="623" spans="1:13" x14ac:dyDescent="0.2">
      <c r="A623">
        <v>10625</v>
      </c>
      <c r="B623" t="s">
        <v>3</v>
      </c>
      <c r="C623">
        <v>23</v>
      </c>
      <c r="D623">
        <v>0</v>
      </c>
      <c r="E623" s="3">
        <v>28.592883782776781</v>
      </c>
      <c r="F623" s="66">
        <v>1</v>
      </c>
      <c r="G623" t="s">
        <v>6</v>
      </c>
      <c r="H623" s="2">
        <v>22395.75</v>
      </c>
      <c r="I623" s="2" t="str">
        <f>IF(CleanTable67[[#This Row],[Annual Expenditure in HealthCare]]&gt;25000,"Yes","No")</f>
        <v>No</v>
      </c>
      <c r="J623">
        <v>2</v>
      </c>
      <c r="K623" t="str">
        <f>_xlfn.XLOOKUP(CleanTable67[[#This Row],['# of Children]],'Reduce Categories'!$D$23:$D$28,'Reduce Categories'!$E$23:$E$28)</f>
        <v>2 children</v>
      </c>
      <c r="L623" t="s">
        <v>5</v>
      </c>
      <c r="M623" s="1"/>
    </row>
    <row r="624" spans="1:13" x14ac:dyDescent="0.2">
      <c r="A624">
        <v>10626</v>
      </c>
      <c r="B624" t="s">
        <v>3</v>
      </c>
      <c r="C624">
        <v>63</v>
      </c>
      <c r="D624">
        <v>3</v>
      </c>
      <c r="E624" s="3">
        <v>26.108502564098544</v>
      </c>
      <c r="F624" s="66">
        <v>0</v>
      </c>
      <c r="G624" t="s">
        <v>6</v>
      </c>
      <c r="H624" s="2">
        <v>14451.84</v>
      </c>
      <c r="I624" s="2" t="str">
        <f>IF(CleanTable67[[#This Row],[Annual Expenditure in HealthCare]]&gt;25000,"Yes","No")</f>
        <v>No</v>
      </c>
      <c r="J624">
        <v>0</v>
      </c>
      <c r="K624" t="str">
        <f>_xlfn.XLOOKUP(CleanTable67[[#This Row],['# of Children]],'Reduce Categories'!$D$23:$D$28,'Reduce Categories'!$E$23:$E$28)</f>
        <v>No children</v>
      </c>
      <c r="L624" t="s">
        <v>5</v>
      </c>
      <c r="M624" s="1"/>
    </row>
    <row r="625" spans="1:13" x14ac:dyDescent="0.2">
      <c r="A625">
        <v>10627</v>
      </c>
      <c r="B625" t="s">
        <v>3</v>
      </c>
      <c r="C625">
        <v>51</v>
      </c>
      <c r="D625">
        <v>3</v>
      </c>
      <c r="E625" s="3">
        <v>34.868206540386559</v>
      </c>
      <c r="F625" s="66">
        <v>3</v>
      </c>
      <c r="G625" t="s">
        <v>7</v>
      </c>
      <c r="H625" s="2">
        <v>9957.73</v>
      </c>
      <c r="I625" s="2" t="str">
        <f>IF(CleanTable67[[#This Row],[Annual Expenditure in HealthCare]]&gt;25000,"Yes","No")</f>
        <v>No</v>
      </c>
      <c r="J625">
        <v>1</v>
      </c>
      <c r="K625" t="str">
        <f>_xlfn.XLOOKUP(CleanTable67[[#This Row],['# of Children]],'Reduce Categories'!$D$23:$D$28,'Reduce Categories'!$E$23:$E$28)</f>
        <v>1 children</v>
      </c>
      <c r="L625" t="s">
        <v>5</v>
      </c>
      <c r="M625" s="1"/>
    </row>
    <row r="626" spans="1:13" x14ac:dyDescent="0.2">
      <c r="A626">
        <v>10628</v>
      </c>
      <c r="B626" t="s">
        <v>3</v>
      </c>
      <c r="C626">
        <v>31</v>
      </c>
      <c r="D626">
        <v>1</v>
      </c>
      <c r="E626" s="3">
        <v>24.60896104600695</v>
      </c>
      <c r="F626" s="66">
        <v>0</v>
      </c>
      <c r="G626" t="s">
        <v>7</v>
      </c>
      <c r="H626" s="2">
        <v>3857.76</v>
      </c>
      <c r="I626" s="2" t="str">
        <f>IF(CleanTable67[[#This Row],[Annual Expenditure in HealthCare]]&gt;25000,"Yes","No")</f>
        <v>No</v>
      </c>
      <c r="J626">
        <v>0</v>
      </c>
      <c r="K626" t="str">
        <f>_xlfn.XLOOKUP(CleanTable67[[#This Row],['# of Children]],'Reduce Categories'!$D$23:$D$28,'Reduce Categories'!$E$23:$E$28)</f>
        <v>No children</v>
      </c>
      <c r="L626" t="s">
        <v>5</v>
      </c>
      <c r="M626" s="1"/>
    </row>
    <row r="627" spans="1:13" x14ac:dyDescent="0.2">
      <c r="A627">
        <v>10629</v>
      </c>
      <c r="B627" t="s">
        <v>2</v>
      </c>
      <c r="C627">
        <v>55</v>
      </c>
      <c r="D627">
        <v>3</v>
      </c>
      <c r="E627" s="3">
        <v>33.705927270516433</v>
      </c>
      <c r="F627" s="66">
        <v>2</v>
      </c>
      <c r="G627" t="s">
        <v>7</v>
      </c>
      <c r="H627" s="2">
        <v>30063.59</v>
      </c>
      <c r="I627" s="2" t="str">
        <f>IF(CleanTable67[[#This Row],[Annual Expenditure in HealthCare]]&gt;25000,"Yes","No")</f>
        <v>Yes</v>
      </c>
      <c r="J627">
        <v>3</v>
      </c>
      <c r="K627" t="str">
        <f>_xlfn.XLOOKUP(CleanTable67[[#This Row],['# of Children]],'Reduce Categories'!$D$23:$D$28,'Reduce Categories'!$E$23:$E$28)</f>
        <v>3 or more children</v>
      </c>
      <c r="L627" t="s">
        <v>5</v>
      </c>
      <c r="M627" s="1"/>
    </row>
    <row r="628" spans="1:13" x14ac:dyDescent="0.2">
      <c r="A628">
        <v>10630</v>
      </c>
      <c r="B628" t="s">
        <v>2</v>
      </c>
      <c r="C628">
        <v>19</v>
      </c>
      <c r="D628">
        <v>0</v>
      </c>
      <c r="E628" s="3">
        <v>30.893509020905149</v>
      </c>
      <c r="F628" s="66">
        <v>2</v>
      </c>
      <c r="G628" t="s">
        <v>6</v>
      </c>
      <c r="H628" s="2">
        <v>2134.9100000000003</v>
      </c>
      <c r="I628" s="2" t="str">
        <f>IF(CleanTable67[[#This Row],[Annual Expenditure in HealthCare]]&gt;25000,"Yes","No")</f>
        <v>No</v>
      </c>
      <c r="J628">
        <v>0</v>
      </c>
      <c r="K628" t="str">
        <f>_xlfn.XLOOKUP(CleanTable67[[#This Row],['# of Children]],'Reduce Categories'!$D$23:$D$28,'Reduce Categories'!$E$23:$E$28)</f>
        <v>No children</v>
      </c>
      <c r="L628" t="s">
        <v>5</v>
      </c>
      <c r="M628" s="1"/>
    </row>
    <row r="629" spans="1:13" x14ac:dyDescent="0.2">
      <c r="A629">
        <v>10631</v>
      </c>
      <c r="B629" t="s">
        <v>1</v>
      </c>
      <c r="C629">
        <v>18</v>
      </c>
      <c r="D629">
        <v>0</v>
      </c>
      <c r="E629" s="3">
        <v>39.189595247142329</v>
      </c>
      <c r="F629" s="66">
        <v>3</v>
      </c>
      <c r="G629" t="s">
        <v>7</v>
      </c>
      <c r="H629" s="2">
        <v>1711.03</v>
      </c>
      <c r="I629" s="2" t="str">
        <f>IF(CleanTable67[[#This Row],[Annual Expenditure in HealthCare]]&gt;25000,"Yes","No")</f>
        <v>No</v>
      </c>
      <c r="J629">
        <v>1</v>
      </c>
      <c r="K629" t="str">
        <f>_xlfn.XLOOKUP(CleanTable67[[#This Row],['# of Children]],'Reduce Categories'!$D$23:$D$28,'Reduce Categories'!$E$23:$E$28)</f>
        <v>1 children</v>
      </c>
      <c r="L629" t="s">
        <v>5</v>
      </c>
      <c r="M629" s="1"/>
    </row>
    <row r="630" spans="1:13" x14ac:dyDescent="0.2">
      <c r="A630">
        <v>10632</v>
      </c>
      <c r="B630" t="s">
        <v>0</v>
      </c>
      <c r="C630">
        <v>27</v>
      </c>
      <c r="D630">
        <v>1</v>
      </c>
      <c r="E630" s="3">
        <v>21.988088394751184</v>
      </c>
      <c r="F630" s="66">
        <v>0</v>
      </c>
      <c r="G630" t="s">
        <v>7</v>
      </c>
      <c r="H630" s="2">
        <v>3693.4300000000003</v>
      </c>
      <c r="I630" s="2" t="str">
        <f>IF(CleanTable67[[#This Row],[Annual Expenditure in HealthCare]]&gt;25000,"Yes","No")</f>
        <v>No</v>
      </c>
      <c r="J630">
        <v>2</v>
      </c>
      <c r="K630" t="str">
        <f>_xlfn.XLOOKUP(CleanTable67[[#This Row],['# of Children]],'Reduce Categories'!$D$23:$D$28,'Reduce Categories'!$E$23:$E$28)</f>
        <v>2 children</v>
      </c>
      <c r="L630" t="s">
        <v>5</v>
      </c>
      <c r="M630" s="1"/>
    </row>
    <row r="631" spans="1:13" x14ac:dyDescent="0.2">
      <c r="A631">
        <v>10633</v>
      </c>
      <c r="B631" t="s">
        <v>1</v>
      </c>
      <c r="C631">
        <v>61</v>
      </c>
      <c r="D631">
        <v>3</v>
      </c>
      <c r="E631" s="3">
        <v>20.236758559706463</v>
      </c>
      <c r="F631" s="66">
        <v>0</v>
      </c>
      <c r="G631" t="s">
        <v>6</v>
      </c>
      <c r="H631" s="2">
        <v>24513.1</v>
      </c>
      <c r="I631" s="2" t="str">
        <f>IF(CleanTable67[[#This Row],[Annual Expenditure in HealthCare]]&gt;25000,"Yes","No")</f>
        <v>No</v>
      </c>
      <c r="J631">
        <v>0</v>
      </c>
      <c r="K631" t="str">
        <f>_xlfn.XLOOKUP(CleanTable67[[#This Row],['# of Children]],'Reduce Categories'!$D$23:$D$28,'Reduce Categories'!$E$23:$E$28)</f>
        <v>No children</v>
      </c>
      <c r="L631" t="s">
        <v>5</v>
      </c>
      <c r="M631" s="1"/>
    </row>
    <row r="632" spans="1:13" x14ac:dyDescent="0.2">
      <c r="A632">
        <v>10634</v>
      </c>
      <c r="B632" t="s">
        <v>3</v>
      </c>
      <c r="C632">
        <v>24</v>
      </c>
      <c r="D632">
        <v>0</v>
      </c>
      <c r="E632" s="3">
        <v>29.294374584868184</v>
      </c>
      <c r="F632" s="66">
        <v>1</v>
      </c>
      <c r="G632" t="s">
        <v>7</v>
      </c>
      <c r="H632" s="2">
        <v>18648.429999999997</v>
      </c>
      <c r="I632" s="2" t="str">
        <f>IF(CleanTable67[[#This Row],[Annual Expenditure in HealthCare]]&gt;25000,"Yes","No")</f>
        <v>No</v>
      </c>
      <c r="J632">
        <v>0</v>
      </c>
      <c r="K632" t="str">
        <f>_xlfn.XLOOKUP(CleanTable67[[#This Row],['# of Children]],'Reduce Categories'!$D$23:$D$28,'Reduce Categories'!$E$23:$E$28)</f>
        <v>No children</v>
      </c>
      <c r="L632" t="s">
        <v>4</v>
      </c>
      <c r="M632" s="1"/>
    </row>
    <row r="633" spans="1:13" x14ac:dyDescent="0.2">
      <c r="A633">
        <v>10635</v>
      </c>
      <c r="B633" t="s">
        <v>3</v>
      </c>
      <c r="C633">
        <v>50</v>
      </c>
      <c r="D633">
        <v>2</v>
      </c>
      <c r="E633" s="3">
        <v>32.682278219869772</v>
      </c>
      <c r="F633" s="66">
        <v>2</v>
      </c>
      <c r="G633" t="s">
        <v>6</v>
      </c>
      <c r="H633" s="2">
        <v>10106.14</v>
      </c>
      <c r="I633" s="2" t="str">
        <f>IF(CleanTable67[[#This Row],[Annual Expenditure in HealthCare]]&gt;25000,"Yes","No")</f>
        <v>No</v>
      </c>
      <c r="J633">
        <v>1</v>
      </c>
      <c r="K633" t="str">
        <f>_xlfn.XLOOKUP(CleanTable67[[#This Row],['# of Children]],'Reduce Categories'!$D$23:$D$28,'Reduce Categories'!$E$23:$E$28)</f>
        <v>1 children</v>
      </c>
      <c r="L633" t="s">
        <v>5</v>
      </c>
      <c r="M633" s="1"/>
    </row>
    <row r="634" spans="1:13" x14ac:dyDescent="0.2">
      <c r="A634">
        <v>10636</v>
      </c>
      <c r="B634" t="s">
        <v>2</v>
      </c>
      <c r="C634">
        <v>62</v>
      </c>
      <c r="D634">
        <v>3</v>
      </c>
      <c r="E634" s="3">
        <v>27.497901653337134</v>
      </c>
      <c r="F634" s="66">
        <v>1</v>
      </c>
      <c r="G634" t="s">
        <v>6</v>
      </c>
      <c r="H634" s="2">
        <v>13844.800000000001</v>
      </c>
      <c r="I634" s="2" t="str">
        <f>IF(CleanTable67[[#This Row],[Annual Expenditure in HealthCare]]&gt;25000,"Yes","No")</f>
        <v>No</v>
      </c>
      <c r="J634">
        <v>0</v>
      </c>
      <c r="K634" t="str">
        <f>_xlfn.XLOOKUP(CleanTable67[[#This Row],['# of Children]],'Reduce Categories'!$D$23:$D$28,'Reduce Categories'!$E$23:$E$28)</f>
        <v>No children</v>
      </c>
      <c r="L634" t="s">
        <v>5</v>
      </c>
      <c r="M634" s="1"/>
    </row>
    <row r="635" spans="1:13" x14ac:dyDescent="0.2">
      <c r="A635">
        <v>10637</v>
      </c>
      <c r="B635" t="s">
        <v>0</v>
      </c>
      <c r="C635">
        <v>45</v>
      </c>
      <c r="D635">
        <v>2</v>
      </c>
      <c r="E635" s="3">
        <v>28.860950514805747</v>
      </c>
      <c r="F635" s="66">
        <v>1</v>
      </c>
      <c r="G635" t="s">
        <v>6</v>
      </c>
      <c r="H635" s="2">
        <v>9101.8000000000011</v>
      </c>
      <c r="I635" s="2" t="str">
        <f>IF(CleanTable67[[#This Row],[Annual Expenditure in HealthCare]]&gt;25000,"Yes","No")</f>
        <v>No</v>
      </c>
      <c r="J635">
        <v>3</v>
      </c>
      <c r="K635" t="str">
        <f>_xlfn.XLOOKUP(CleanTable67[[#This Row],['# of Children]],'Reduce Categories'!$D$23:$D$28,'Reduce Categories'!$E$23:$E$28)</f>
        <v>3 or more children</v>
      </c>
      <c r="L635" t="s">
        <v>5</v>
      </c>
      <c r="M635" s="1"/>
    </row>
    <row r="636" spans="1:13" x14ac:dyDescent="0.2">
      <c r="A636">
        <v>10638</v>
      </c>
      <c r="B636" t="s">
        <v>1</v>
      </c>
      <c r="C636">
        <v>35</v>
      </c>
      <c r="D636">
        <v>1</v>
      </c>
      <c r="E636" s="3">
        <v>30.659306112706531</v>
      </c>
      <c r="F636" s="66">
        <v>2</v>
      </c>
      <c r="G636" t="s">
        <v>7</v>
      </c>
      <c r="H636" s="2">
        <v>19362</v>
      </c>
      <c r="I636" s="2" t="str">
        <f>IF(CleanTable67[[#This Row],[Annual Expenditure in HealthCare]]&gt;25000,"Yes","No")</f>
        <v>No</v>
      </c>
      <c r="J636">
        <v>3</v>
      </c>
      <c r="K636" t="str">
        <f>_xlfn.XLOOKUP(CleanTable67[[#This Row],['# of Children]],'Reduce Categories'!$D$23:$D$28,'Reduce Categories'!$E$23:$E$28)</f>
        <v>3 or more children</v>
      </c>
      <c r="L636" t="s">
        <v>4</v>
      </c>
      <c r="M636" s="1"/>
    </row>
    <row r="637" spans="1:13" x14ac:dyDescent="0.2">
      <c r="A637">
        <v>10639</v>
      </c>
      <c r="B637" t="s">
        <v>0</v>
      </c>
      <c r="C637">
        <v>21</v>
      </c>
      <c r="D637">
        <v>0</v>
      </c>
      <c r="E637" s="3">
        <v>29.679613639365318</v>
      </c>
      <c r="F637" s="66">
        <v>1</v>
      </c>
      <c r="G637" t="s">
        <v>7</v>
      </c>
      <c r="H637" s="2">
        <v>1526.32</v>
      </c>
      <c r="I637" s="2" t="str">
        <f>IF(CleanTable67[[#This Row],[Annual Expenditure in HealthCare]]&gt;25000,"Yes","No")</f>
        <v>No</v>
      </c>
      <c r="J637">
        <v>0</v>
      </c>
      <c r="K637" t="str">
        <f>_xlfn.XLOOKUP(CleanTable67[[#This Row],['# of Children]],'Reduce Categories'!$D$23:$D$28,'Reduce Categories'!$E$23:$E$28)</f>
        <v>No children</v>
      </c>
      <c r="L637" t="s">
        <v>5</v>
      </c>
      <c r="M637" s="1"/>
    </row>
    <row r="638" spans="1:13" x14ac:dyDescent="0.2">
      <c r="A638">
        <v>10641</v>
      </c>
      <c r="B638" t="s">
        <v>2</v>
      </c>
      <c r="C638">
        <v>29</v>
      </c>
      <c r="D638">
        <v>1</v>
      </c>
      <c r="E638" s="3">
        <v>40.766689567211422</v>
      </c>
      <c r="F638" s="66">
        <v>3</v>
      </c>
      <c r="G638" t="s">
        <v>7</v>
      </c>
      <c r="H638" s="2">
        <v>18157.879999999997</v>
      </c>
      <c r="I638" s="2" t="str">
        <f>IF(CleanTable67[[#This Row],[Annual Expenditure in HealthCare]]&gt;25000,"Yes","No")</f>
        <v>No</v>
      </c>
      <c r="J638">
        <v>2</v>
      </c>
      <c r="K638" t="str">
        <f>_xlfn.XLOOKUP(CleanTable67[[#This Row],['# of Children]],'Reduce Categories'!$D$23:$D$28,'Reduce Categories'!$E$23:$E$28)</f>
        <v>2 children</v>
      </c>
      <c r="L638" t="s">
        <v>5</v>
      </c>
      <c r="M638" s="1"/>
    </row>
    <row r="639" spans="1:13" x14ac:dyDescent="0.2">
      <c r="A639">
        <v>10642</v>
      </c>
      <c r="B639" t="s">
        <v>1</v>
      </c>
      <c r="C639">
        <v>18</v>
      </c>
      <c r="D639">
        <v>0</v>
      </c>
      <c r="E639" s="3">
        <v>20.6087986953981</v>
      </c>
      <c r="F639" s="66">
        <v>0</v>
      </c>
      <c r="G639" t="s">
        <v>7</v>
      </c>
      <c r="H639" s="2">
        <v>1163.47</v>
      </c>
      <c r="I639" s="2" t="str">
        <f>IF(CleanTable67[[#This Row],[Annual Expenditure in HealthCare]]&gt;25000,"Yes","No")</f>
        <v>No</v>
      </c>
      <c r="J639">
        <v>0</v>
      </c>
      <c r="K639" t="str">
        <f>_xlfn.XLOOKUP(CleanTable67[[#This Row],['# of Children]],'Reduce Categories'!$D$23:$D$28,'Reduce Categories'!$E$23:$E$28)</f>
        <v>No children</v>
      </c>
      <c r="L639" t="s">
        <v>5</v>
      </c>
      <c r="M639" s="1"/>
    </row>
    <row r="640" spans="1:13" x14ac:dyDescent="0.2">
      <c r="A640">
        <v>10643</v>
      </c>
      <c r="B640" t="s">
        <v>3</v>
      </c>
      <c r="C640">
        <v>57</v>
      </c>
      <c r="D640">
        <v>3</v>
      </c>
      <c r="E640" s="3">
        <v>19.864410207342448</v>
      </c>
      <c r="F640" s="66">
        <v>0</v>
      </c>
      <c r="G640" t="s">
        <v>7</v>
      </c>
      <c r="H640" s="2">
        <v>11534.880000000001</v>
      </c>
      <c r="I640" s="2" t="str">
        <f>IF(CleanTable67[[#This Row],[Annual Expenditure in HealthCare]]&gt;25000,"Yes","No")</f>
        <v>No</v>
      </c>
      <c r="J640">
        <v>0</v>
      </c>
      <c r="K640" t="str">
        <f>_xlfn.XLOOKUP(CleanTable67[[#This Row],['# of Children]],'Reduce Categories'!$D$23:$D$28,'Reduce Categories'!$E$23:$E$28)</f>
        <v>No children</v>
      </c>
      <c r="L640" t="s">
        <v>5</v>
      </c>
      <c r="M640" s="1"/>
    </row>
    <row r="641" spans="1:13" x14ac:dyDescent="0.2">
      <c r="A641">
        <v>10644</v>
      </c>
      <c r="B641" t="s">
        <v>0</v>
      </c>
      <c r="C641">
        <v>51</v>
      </c>
      <c r="D641">
        <v>3</v>
      </c>
      <c r="E641" s="3">
        <v>28.865546071030455</v>
      </c>
      <c r="F641" s="66">
        <v>1</v>
      </c>
      <c r="G641" t="s">
        <v>6</v>
      </c>
      <c r="H641" s="2">
        <v>9861.0300000000007</v>
      </c>
      <c r="I641" s="2" t="str">
        <f>IF(CleanTable67[[#This Row],[Annual Expenditure in HealthCare]]&gt;25000,"Yes","No")</f>
        <v>No</v>
      </c>
      <c r="J641">
        <v>1</v>
      </c>
      <c r="K641" t="str">
        <f>_xlfn.XLOOKUP(CleanTable67[[#This Row],['# of Children]],'Reduce Categories'!$D$23:$D$28,'Reduce Categories'!$E$23:$E$28)</f>
        <v>1 children</v>
      </c>
      <c r="L641" t="s">
        <v>5</v>
      </c>
      <c r="M641" s="1"/>
    </row>
    <row r="642" spans="1:13" x14ac:dyDescent="0.2">
      <c r="A642">
        <v>10645</v>
      </c>
      <c r="B642" t="s">
        <v>2</v>
      </c>
      <c r="C642">
        <v>57</v>
      </c>
      <c r="D642">
        <v>3</v>
      </c>
      <c r="E642" s="3">
        <v>18.596933120565009</v>
      </c>
      <c r="F642" s="66">
        <v>0</v>
      </c>
      <c r="G642" t="s">
        <v>6</v>
      </c>
      <c r="H642" s="2">
        <v>11840.78</v>
      </c>
      <c r="I642" s="2" t="str">
        <f>IF(CleanTable67[[#This Row],[Annual Expenditure in HealthCare]]&gt;25000,"Yes","No")</f>
        <v>No</v>
      </c>
      <c r="J642">
        <v>0</v>
      </c>
      <c r="K642" t="str">
        <f>_xlfn.XLOOKUP(CleanTable67[[#This Row],['# of Children]],'Reduce Categories'!$D$23:$D$28,'Reduce Categories'!$E$23:$E$28)</f>
        <v>No children</v>
      </c>
      <c r="L642" t="s">
        <v>5</v>
      </c>
      <c r="M642" s="1"/>
    </row>
    <row r="643" spans="1:13" x14ac:dyDescent="0.2">
      <c r="A643">
        <v>10646</v>
      </c>
      <c r="B643" t="s">
        <v>2</v>
      </c>
      <c r="C643">
        <v>61</v>
      </c>
      <c r="D643">
        <v>3</v>
      </c>
      <c r="E643" s="3">
        <v>23.632552514177334</v>
      </c>
      <c r="F643" s="66">
        <v>0</v>
      </c>
      <c r="G643" t="s">
        <v>6</v>
      </c>
      <c r="H643" s="2">
        <v>13415.04</v>
      </c>
      <c r="I643" s="2" t="str">
        <f>IF(CleanTable67[[#This Row],[Annual Expenditure in HealthCare]]&gt;25000,"Yes","No")</f>
        <v>No</v>
      </c>
      <c r="J643">
        <v>0</v>
      </c>
      <c r="K643" t="str">
        <f>_xlfn.XLOOKUP(CleanTable67[[#This Row],['# of Children]],'Reduce Categories'!$D$23:$D$28,'Reduce Categories'!$E$23:$E$28)</f>
        <v>No children</v>
      </c>
      <c r="L643" t="s">
        <v>5</v>
      </c>
      <c r="M643" s="1"/>
    </row>
    <row r="644" spans="1:13" x14ac:dyDescent="0.2">
      <c r="A644">
        <v>10647</v>
      </c>
      <c r="B644" t="s">
        <v>1</v>
      </c>
      <c r="C644">
        <v>37</v>
      </c>
      <c r="D644">
        <v>1</v>
      </c>
      <c r="E644" s="3">
        <v>33.520289042642368</v>
      </c>
      <c r="F644" s="66">
        <v>2</v>
      </c>
      <c r="G644" t="s">
        <v>6</v>
      </c>
      <c r="H644" s="2">
        <v>19539.25</v>
      </c>
      <c r="I644" s="2" t="str">
        <f>IF(CleanTable67[[#This Row],[Annual Expenditure in HealthCare]]&gt;25000,"Yes","No")</f>
        <v>No</v>
      </c>
      <c r="J644">
        <v>0</v>
      </c>
      <c r="K644" t="str">
        <f>_xlfn.XLOOKUP(CleanTable67[[#This Row],['# of Children]],'Reduce Categories'!$D$23:$D$28,'Reduce Categories'!$E$23:$E$28)</f>
        <v>No children</v>
      </c>
      <c r="L644" t="s">
        <v>4</v>
      </c>
      <c r="M644" s="1"/>
    </row>
    <row r="645" spans="1:13" x14ac:dyDescent="0.2">
      <c r="A645">
        <v>10648</v>
      </c>
      <c r="B645" t="s">
        <v>3</v>
      </c>
      <c r="C645">
        <v>18</v>
      </c>
      <c r="D645">
        <v>0</v>
      </c>
      <c r="E645" s="3">
        <v>21.760264281358918</v>
      </c>
      <c r="F645" s="66">
        <v>0</v>
      </c>
      <c r="G645" t="s">
        <v>6</v>
      </c>
      <c r="H645" s="2">
        <v>21344.85</v>
      </c>
      <c r="I645" s="2" t="str">
        <f>IF(CleanTable67[[#This Row],[Annual Expenditure in HealthCare]]&gt;25000,"Yes","No")</f>
        <v>No</v>
      </c>
      <c r="J645">
        <v>0</v>
      </c>
      <c r="K645" t="str">
        <f>_xlfn.XLOOKUP(CleanTable67[[#This Row],['# of Children]],'Reduce Categories'!$D$23:$D$28,'Reduce Categories'!$E$23:$E$28)</f>
        <v>No children</v>
      </c>
      <c r="L645" t="s">
        <v>5</v>
      </c>
      <c r="M645" s="1"/>
    </row>
    <row r="646" spans="1:13" x14ac:dyDescent="0.2">
      <c r="A646">
        <v>10649</v>
      </c>
      <c r="B646" t="s">
        <v>0</v>
      </c>
      <c r="C646">
        <v>51</v>
      </c>
      <c r="D646">
        <v>3</v>
      </c>
      <c r="E646" s="3">
        <v>47.72399677357236</v>
      </c>
      <c r="F646" s="66">
        <v>3</v>
      </c>
      <c r="G646" t="s">
        <v>7</v>
      </c>
      <c r="H646" s="2">
        <v>9391.35</v>
      </c>
      <c r="I646" s="2" t="str">
        <f>IF(CleanTable67[[#This Row],[Annual Expenditure in HealthCare]]&gt;25000,"Yes","No")</f>
        <v>No</v>
      </c>
      <c r="J646">
        <v>1</v>
      </c>
      <c r="K646" t="str">
        <f>_xlfn.XLOOKUP(CleanTable67[[#This Row],['# of Children]],'Reduce Categories'!$D$23:$D$28,'Reduce Categories'!$E$23:$E$28)</f>
        <v>1 children</v>
      </c>
      <c r="L646" t="s">
        <v>5</v>
      </c>
      <c r="M646" s="1"/>
    </row>
    <row r="647" spans="1:13" x14ac:dyDescent="0.2">
      <c r="A647">
        <v>10650</v>
      </c>
      <c r="B647" t="s">
        <v>2</v>
      </c>
      <c r="C647">
        <v>62</v>
      </c>
      <c r="D647">
        <v>3</v>
      </c>
      <c r="E647" s="3">
        <v>20.613498576557902</v>
      </c>
      <c r="F647" s="66">
        <v>0</v>
      </c>
      <c r="G647" t="s">
        <v>6</v>
      </c>
      <c r="H647" s="2">
        <v>15019.77</v>
      </c>
      <c r="I647" s="2" t="str">
        <f>IF(CleanTable67[[#This Row],[Annual Expenditure in HealthCare]]&gt;25000,"Yes","No")</f>
        <v>No</v>
      </c>
      <c r="J647">
        <v>2</v>
      </c>
      <c r="K647" t="str">
        <f>_xlfn.XLOOKUP(CleanTable67[[#This Row],['# of Children]],'Reduce Categories'!$D$23:$D$28,'Reduce Categories'!$E$23:$E$28)</f>
        <v>2 children</v>
      </c>
      <c r="L647" t="s">
        <v>5</v>
      </c>
      <c r="M647" s="1"/>
    </row>
    <row r="648" spans="1:13" x14ac:dyDescent="0.2">
      <c r="A648">
        <v>10651</v>
      </c>
      <c r="B648" t="s">
        <v>0</v>
      </c>
      <c r="C648">
        <v>35</v>
      </c>
      <c r="D648">
        <v>1</v>
      </c>
      <c r="E648" s="3">
        <v>43.016762263529117</v>
      </c>
      <c r="F648" s="66">
        <v>3</v>
      </c>
      <c r="G648" t="s">
        <v>7</v>
      </c>
      <c r="H648" s="2">
        <v>4762.33</v>
      </c>
      <c r="I648" s="2" t="str">
        <f>IF(CleanTable67[[#This Row],[Annual Expenditure in HealthCare]]&gt;25000,"Yes","No")</f>
        <v>No</v>
      </c>
      <c r="J648">
        <v>1</v>
      </c>
      <c r="K648" t="str">
        <f>_xlfn.XLOOKUP(CleanTable67[[#This Row],['# of Children]],'Reduce Categories'!$D$23:$D$28,'Reduce Categories'!$E$23:$E$28)</f>
        <v>1 children</v>
      </c>
      <c r="L648" t="s">
        <v>5</v>
      </c>
      <c r="M648" s="1"/>
    </row>
    <row r="649" spans="1:13" x14ac:dyDescent="0.2">
      <c r="A649">
        <v>10652</v>
      </c>
      <c r="B649" t="s">
        <v>2</v>
      </c>
      <c r="C649">
        <v>62</v>
      </c>
      <c r="D649">
        <v>3</v>
      </c>
      <c r="E649" s="3">
        <v>35.505601097783391</v>
      </c>
      <c r="F649" s="66">
        <v>3</v>
      </c>
      <c r="G649" t="s">
        <v>7</v>
      </c>
      <c r="H649" s="2">
        <v>13937.67</v>
      </c>
      <c r="I649" s="2" t="str">
        <f>IF(CleanTable67[[#This Row],[Annual Expenditure in HealthCare]]&gt;25000,"Yes","No")</f>
        <v>No</v>
      </c>
      <c r="J649">
        <v>1</v>
      </c>
      <c r="K649" t="str">
        <f>_xlfn.XLOOKUP(CleanTable67[[#This Row],['# of Children]],'Reduce Categories'!$D$23:$D$28,'Reduce Categories'!$E$23:$E$28)</f>
        <v>1 children</v>
      </c>
      <c r="L649" t="s">
        <v>5</v>
      </c>
      <c r="M649" s="1"/>
    </row>
    <row r="650" spans="1:13" x14ac:dyDescent="0.2">
      <c r="A650">
        <v>10653</v>
      </c>
      <c r="B650" t="s">
        <v>3</v>
      </c>
      <c r="C650">
        <v>22</v>
      </c>
      <c r="D650">
        <v>0</v>
      </c>
      <c r="E650" s="3">
        <v>26.493683871674151</v>
      </c>
      <c r="F650" s="66">
        <v>1</v>
      </c>
      <c r="G650" t="s">
        <v>6</v>
      </c>
      <c r="H650" s="2">
        <v>2731.92</v>
      </c>
      <c r="I650" s="2" t="str">
        <f>IF(CleanTable67[[#This Row],[Annual Expenditure in HealthCare]]&gt;25000,"Yes","No")</f>
        <v>No</v>
      </c>
      <c r="J650">
        <v>0</v>
      </c>
      <c r="K650" t="str">
        <f>_xlfn.XLOOKUP(CleanTable67[[#This Row],['# of Children]],'Reduce Categories'!$D$23:$D$28,'Reduce Categories'!$E$23:$E$28)</f>
        <v>No children</v>
      </c>
      <c r="L650" t="s">
        <v>5</v>
      </c>
      <c r="M650" s="1"/>
    </row>
    <row r="651" spans="1:13" x14ac:dyDescent="0.2">
      <c r="A651">
        <v>10654</v>
      </c>
      <c r="B651" t="s">
        <v>0</v>
      </c>
      <c r="C651">
        <v>32</v>
      </c>
      <c r="D651">
        <v>1</v>
      </c>
      <c r="E651" s="3">
        <v>36.077378382679406</v>
      </c>
      <c r="F651" s="66">
        <v>3</v>
      </c>
      <c r="G651" t="s">
        <v>7</v>
      </c>
      <c r="H651" s="2">
        <v>4670.6400000000003</v>
      </c>
      <c r="I651" s="2" t="str">
        <f>IF(CleanTable67[[#This Row],[Annual Expenditure in HealthCare]]&gt;25000,"Yes","No")</f>
        <v>No</v>
      </c>
      <c r="J651">
        <v>2</v>
      </c>
      <c r="K651" t="str">
        <f>_xlfn.XLOOKUP(CleanTable67[[#This Row],['# of Children]],'Reduce Categories'!$D$23:$D$28,'Reduce Categories'!$E$23:$E$28)</f>
        <v>2 children</v>
      </c>
      <c r="L651" t="s">
        <v>5</v>
      </c>
      <c r="M651" s="1"/>
    </row>
    <row r="652" spans="1:13" x14ac:dyDescent="0.2">
      <c r="A652">
        <v>10655</v>
      </c>
      <c r="B652" t="s">
        <v>2</v>
      </c>
      <c r="C652">
        <v>54</v>
      </c>
      <c r="D652">
        <v>3</v>
      </c>
      <c r="E652" s="3">
        <v>42.678957317090784</v>
      </c>
      <c r="F652" s="66">
        <v>3</v>
      </c>
      <c r="G652" t="s">
        <v>7</v>
      </c>
      <c r="H652" s="2">
        <v>24476.48</v>
      </c>
      <c r="I652" s="2" t="str">
        <f>IF(CleanTable67[[#This Row],[Annual Expenditure in HealthCare]]&gt;25000,"Yes","No")</f>
        <v>No</v>
      </c>
      <c r="J652">
        <v>0</v>
      </c>
      <c r="K652" t="str">
        <f>_xlfn.XLOOKUP(CleanTable67[[#This Row],['# of Children]],'Reduce Categories'!$D$23:$D$28,'Reduce Categories'!$E$23:$E$28)</f>
        <v>No children</v>
      </c>
      <c r="L652" t="s">
        <v>5</v>
      </c>
      <c r="M652" s="1"/>
    </row>
    <row r="653" spans="1:13" x14ac:dyDescent="0.2">
      <c r="A653">
        <v>10656</v>
      </c>
      <c r="B653" t="s">
        <v>2</v>
      </c>
      <c r="C653">
        <v>45</v>
      </c>
      <c r="D653">
        <v>2</v>
      </c>
      <c r="E653" s="3">
        <v>31.574025097797502</v>
      </c>
      <c r="F653" s="66">
        <v>2</v>
      </c>
      <c r="G653" t="s">
        <v>6</v>
      </c>
      <c r="H653" s="2">
        <v>7731.8600000000006</v>
      </c>
      <c r="I653" s="2" t="str">
        <f>IF(CleanTable67[[#This Row],[Annual Expenditure in HealthCare]]&gt;25000,"Yes","No")</f>
        <v>No</v>
      </c>
      <c r="J653">
        <v>0</v>
      </c>
      <c r="K653" t="str">
        <f>_xlfn.XLOOKUP(CleanTable67[[#This Row],['# of Children]],'Reduce Categories'!$D$23:$D$28,'Reduce Categories'!$E$23:$E$28)</f>
        <v>No children</v>
      </c>
      <c r="L653" t="s">
        <v>5</v>
      </c>
      <c r="M653" s="1"/>
    </row>
    <row r="654" spans="1:13" x14ac:dyDescent="0.2">
      <c r="A654">
        <v>10657</v>
      </c>
      <c r="B654" t="s">
        <v>1</v>
      </c>
      <c r="C654">
        <v>49</v>
      </c>
      <c r="D654">
        <v>2</v>
      </c>
      <c r="E654" s="3">
        <v>34.837783728668029</v>
      </c>
      <c r="F654" s="66">
        <v>3</v>
      </c>
      <c r="G654" t="s">
        <v>6</v>
      </c>
      <c r="H654" s="2">
        <v>10977.210000000001</v>
      </c>
      <c r="I654" s="2" t="str">
        <f>IF(CleanTable67[[#This Row],[Annual Expenditure in HealthCare]]&gt;25000,"Yes","No")</f>
        <v>No</v>
      </c>
      <c r="J654">
        <v>4</v>
      </c>
      <c r="K654" t="str">
        <f>_xlfn.XLOOKUP(CleanTable67[[#This Row],['# of Children]],'Reduce Categories'!$D$23:$D$28,'Reduce Categories'!$E$23:$E$28)</f>
        <v>3 or more children</v>
      </c>
      <c r="L654" t="s">
        <v>5</v>
      </c>
      <c r="M654" s="1"/>
    </row>
    <row r="655" spans="1:13" x14ac:dyDescent="0.2">
      <c r="A655">
        <v>10658</v>
      </c>
      <c r="B655" t="s">
        <v>1</v>
      </c>
      <c r="C655">
        <v>20</v>
      </c>
      <c r="D655">
        <v>0</v>
      </c>
      <c r="E655" s="3">
        <v>24.982043368970348</v>
      </c>
      <c r="F655" s="66">
        <v>0</v>
      </c>
      <c r="G655" t="s">
        <v>7</v>
      </c>
      <c r="H655" s="2">
        <v>27724.289999999997</v>
      </c>
      <c r="I655" s="2" t="str">
        <f>IF(CleanTable67[[#This Row],[Annual Expenditure in HealthCare]]&gt;25000,"Yes","No")</f>
        <v>Yes</v>
      </c>
      <c r="J655">
        <v>1</v>
      </c>
      <c r="K655" t="str">
        <f>_xlfn.XLOOKUP(CleanTable67[[#This Row],['# of Children]],'Reduce Categories'!$D$23:$D$28,'Reduce Categories'!$E$23:$E$28)</f>
        <v>1 children</v>
      </c>
      <c r="L655" t="s">
        <v>5</v>
      </c>
      <c r="M655" s="1"/>
    </row>
    <row r="656" spans="1:13" x14ac:dyDescent="0.2">
      <c r="A656">
        <v>10659</v>
      </c>
      <c r="B656" t="s">
        <v>3</v>
      </c>
      <c r="C656">
        <v>37</v>
      </c>
      <c r="D656">
        <v>1</v>
      </c>
      <c r="E656" s="3">
        <v>18.333899252672403</v>
      </c>
      <c r="F656" s="66">
        <v>0</v>
      </c>
      <c r="G656" t="s">
        <v>6</v>
      </c>
      <c r="H656" s="2">
        <v>6877.99</v>
      </c>
      <c r="I656" s="2" t="str">
        <f>IF(CleanTable67[[#This Row],[Annual Expenditure in HealthCare]]&gt;25000,"Yes","No")</f>
        <v>No</v>
      </c>
      <c r="J656">
        <v>2</v>
      </c>
      <c r="K656" t="str">
        <f>_xlfn.XLOOKUP(CleanTable67[[#This Row],['# of Children]],'Reduce Categories'!$D$23:$D$28,'Reduce Categories'!$E$23:$E$28)</f>
        <v>2 children</v>
      </c>
      <c r="L656" t="s">
        <v>5</v>
      </c>
      <c r="M656" s="1"/>
    </row>
    <row r="657" spans="1:13" x14ac:dyDescent="0.2">
      <c r="A657">
        <v>10660</v>
      </c>
      <c r="B657" t="s">
        <v>1</v>
      </c>
      <c r="C657">
        <v>63</v>
      </c>
      <c r="D657">
        <v>3</v>
      </c>
      <c r="E657" s="3">
        <v>24.803296551708296</v>
      </c>
      <c r="F657" s="66">
        <v>0</v>
      </c>
      <c r="G657" t="s">
        <v>6</v>
      </c>
      <c r="H657" s="2">
        <v>14474.68</v>
      </c>
      <c r="I657" s="2" t="str">
        <f>IF(CleanTable67[[#This Row],[Annual Expenditure in HealthCare]]&gt;25000,"Yes","No")</f>
        <v>No</v>
      </c>
      <c r="J657">
        <v>1</v>
      </c>
      <c r="K657" t="str">
        <f>_xlfn.XLOOKUP(CleanTable67[[#This Row],['# of Children]],'Reduce Categories'!$D$23:$D$28,'Reduce Categories'!$E$23:$E$28)</f>
        <v>1 children</v>
      </c>
      <c r="L657" t="s">
        <v>5</v>
      </c>
      <c r="M657" s="1"/>
    </row>
    <row r="658" spans="1:13" x14ac:dyDescent="0.2">
      <c r="A658">
        <v>10661</v>
      </c>
      <c r="B658" t="s">
        <v>1</v>
      </c>
      <c r="C658">
        <v>58</v>
      </c>
      <c r="D658">
        <v>3</v>
      </c>
      <c r="E658" s="3">
        <v>19.933204701567011</v>
      </c>
      <c r="F658" s="66">
        <v>0</v>
      </c>
      <c r="G658" t="s">
        <v>7</v>
      </c>
      <c r="H658" s="2">
        <v>11381.33</v>
      </c>
      <c r="I658" s="2" t="str">
        <f>IF(CleanTable67[[#This Row],[Annual Expenditure in HealthCare]]&gt;25000,"Yes","No")</f>
        <v>No</v>
      </c>
      <c r="J658">
        <v>0</v>
      </c>
      <c r="K658" t="str">
        <f>_xlfn.XLOOKUP(CleanTable67[[#This Row],['# of Children]],'Reduce Categories'!$D$23:$D$28,'Reduce Categories'!$E$23:$E$28)</f>
        <v>No children</v>
      </c>
      <c r="L658" t="s">
        <v>5</v>
      </c>
      <c r="M658" s="1"/>
    </row>
    <row r="659" spans="1:13" x14ac:dyDescent="0.2">
      <c r="A659">
        <v>10662</v>
      </c>
      <c r="B659" t="s">
        <v>0</v>
      </c>
      <c r="C659">
        <v>43</v>
      </c>
      <c r="D659">
        <v>2</v>
      </c>
      <c r="E659" s="3">
        <v>34.404345967016233</v>
      </c>
      <c r="F659" s="66">
        <v>2</v>
      </c>
      <c r="G659" t="s">
        <v>6</v>
      </c>
      <c r="H659" s="2">
        <v>8522.01</v>
      </c>
      <c r="I659" s="2" t="str">
        <f>IF(CleanTable67[[#This Row],[Annual Expenditure in HealthCare]]&gt;25000,"Yes","No")</f>
        <v>No</v>
      </c>
      <c r="J659">
        <v>3</v>
      </c>
      <c r="K659" t="str">
        <f>_xlfn.XLOOKUP(CleanTable67[[#This Row],['# of Children]],'Reduce Categories'!$D$23:$D$28,'Reduce Categories'!$E$23:$E$28)</f>
        <v>3 or more children</v>
      </c>
      <c r="L659" t="s">
        <v>5</v>
      </c>
      <c r="M659" s="1"/>
    </row>
    <row r="660" spans="1:13" x14ac:dyDescent="0.2">
      <c r="A660">
        <v>10663</v>
      </c>
      <c r="B660" t="s">
        <v>2</v>
      </c>
      <c r="C660">
        <v>56</v>
      </c>
      <c r="D660">
        <v>3</v>
      </c>
      <c r="E660" s="3">
        <v>29.279052215261402</v>
      </c>
      <c r="F660" s="66">
        <v>1</v>
      </c>
      <c r="G660" t="s">
        <v>6</v>
      </c>
      <c r="H660" s="2">
        <v>12643.380000000001</v>
      </c>
      <c r="I660" s="2" t="str">
        <f>IF(CleanTable67[[#This Row],[Annual Expenditure in HealthCare]]&gt;25000,"Yes","No")</f>
        <v>No</v>
      </c>
      <c r="J660">
        <v>2</v>
      </c>
      <c r="K660" t="str">
        <f>_xlfn.XLOOKUP(CleanTable67[[#This Row],['# of Children]],'Reduce Categories'!$D$23:$D$28,'Reduce Categories'!$E$23:$E$28)</f>
        <v>2 children</v>
      </c>
      <c r="L660" t="s">
        <v>5</v>
      </c>
      <c r="M660" s="1"/>
    </row>
    <row r="661" spans="1:13" x14ac:dyDescent="0.2">
      <c r="A661">
        <v>10664</v>
      </c>
      <c r="B661" t="s">
        <v>0</v>
      </c>
      <c r="C661">
        <v>29</v>
      </c>
      <c r="D661">
        <v>1</v>
      </c>
      <c r="E661" s="3">
        <v>29.814165431227487</v>
      </c>
      <c r="F661" s="66">
        <v>1</v>
      </c>
      <c r="G661" t="s">
        <v>6</v>
      </c>
      <c r="H661" s="2">
        <v>3353.2900000000004</v>
      </c>
      <c r="I661" s="2" t="str">
        <f>IF(CleanTable67[[#This Row],[Annual Expenditure in HealthCare]]&gt;25000,"Yes","No")</f>
        <v>No</v>
      </c>
      <c r="J661">
        <v>0</v>
      </c>
      <c r="K661" t="str">
        <f>_xlfn.XLOOKUP(CleanTable67[[#This Row],['# of Children]],'Reduce Categories'!$D$23:$D$28,'Reduce Categories'!$E$23:$E$28)</f>
        <v>No children</v>
      </c>
      <c r="L661" t="s">
        <v>5</v>
      </c>
      <c r="M661" s="1"/>
    </row>
    <row r="662" spans="1:13" x14ac:dyDescent="0.2">
      <c r="A662">
        <v>10665</v>
      </c>
      <c r="B662" t="s">
        <v>1</v>
      </c>
      <c r="C662">
        <v>22</v>
      </c>
      <c r="D662">
        <v>0</v>
      </c>
      <c r="E662" s="3">
        <v>25.311574227160492</v>
      </c>
      <c r="F662" s="66">
        <v>0</v>
      </c>
      <c r="G662" t="s">
        <v>7</v>
      </c>
      <c r="H662" s="2">
        <v>37165.170000000006</v>
      </c>
      <c r="I662" s="2" t="str">
        <f>IF(CleanTable67[[#This Row],[Annual Expenditure in HealthCare]]&gt;25000,"Yes","No")</f>
        <v>Yes</v>
      </c>
      <c r="J662">
        <v>1</v>
      </c>
      <c r="K662" t="str">
        <f>_xlfn.XLOOKUP(CleanTable67[[#This Row],['# of Children]],'Reduce Categories'!$D$23:$D$28,'Reduce Categories'!$E$23:$E$28)</f>
        <v>1 children</v>
      </c>
      <c r="L662" t="s">
        <v>4</v>
      </c>
      <c r="M662" s="1"/>
    </row>
    <row r="663" spans="1:13" x14ac:dyDescent="0.2">
      <c r="A663">
        <v>10666</v>
      </c>
      <c r="B663" t="s">
        <v>3</v>
      </c>
      <c r="C663">
        <v>60</v>
      </c>
      <c r="D663">
        <v>3</v>
      </c>
      <c r="E663" s="3">
        <v>32.088802994828974</v>
      </c>
      <c r="F663" s="66">
        <v>2</v>
      </c>
      <c r="G663" t="s">
        <v>6</v>
      </c>
      <c r="H663" s="2">
        <v>13228.85</v>
      </c>
      <c r="I663" s="2" t="str">
        <f>IF(CleanTable67[[#This Row],[Annual Expenditure in HealthCare]]&gt;25000,"Yes","No")</f>
        <v>No</v>
      </c>
      <c r="J663">
        <v>0</v>
      </c>
      <c r="K663" t="str">
        <f>_xlfn.XLOOKUP(CleanTable67[[#This Row],['# of Children]],'Reduce Categories'!$D$23:$D$28,'Reduce Categories'!$E$23:$E$28)</f>
        <v>No children</v>
      </c>
      <c r="L663" t="s">
        <v>5</v>
      </c>
      <c r="M663" s="1"/>
    </row>
    <row r="664" spans="1:13" x14ac:dyDescent="0.2">
      <c r="A664">
        <v>10667</v>
      </c>
      <c r="B664" t="s">
        <v>2</v>
      </c>
      <c r="C664">
        <v>57</v>
      </c>
      <c r="D664">
        <v>3</v>
      </c>
      <c r="E664" s="3">
        <v>25.581933164125026</v>
      </c>
      <c r="F664" s="66">
        <v>0</v>
      </c>
      <c r="G664" t="s">
        <v>7</v>
      </c>
      <c r="H664" s="2">
        <v>11353.23</v>
      </c>
      <c r="I664" s="2" t="str">
        <f>IF(CleanTable67[[#This Row],[Annual Expenditure in HealthCare]]&gt;25000,"Yes","No")</f>
        <v>No</v>
      </c>
      <c r="J664">
        <v>0</v>
      </c>
      <c r="K664" t="str">
        <f>_xlfn.XLOOKUP(CleanTable67[[#This Row],['# of Children]],'Reduce Categories'!$D$23:$D$28,'Reduce Categories'!$E$23:$E$28)</f>
        <v>No children</v>
      </c>
      <c r="L664" t="s">
        <v>5</v>
      </c>
      <c r="M664" s="1"/>
    </row>
    <row r="665" spans="1:13" x14ac:dyDescent="0.2">
      <c r="A665">
        <v>10668</v>
      </c>
      <c r="B665" t="s">
        <v>3</v>
      </c>
      <c r="C665">
        <v>18</v>
      </c>
      <c r="D665">
        <v>0</v>
      </c>
      <c r="E665" s="3">
        <v>48.036356324063959</v>
      </c>
      <c r="F665" s="66">
        <v>3</v>
      </c>
      <c r="G665" t="s">
        <v>6</v>
      </c>
      <c r="H665" s="2">
        <v>7323.74</v>
      </c>
      <c r="I665" s="2" t="str">
        <f>IF(CleanTable67[[#This Row],[Annual Expenditure in HealthCare]]&gt;25000,"Yes","No")</f>
        <v>No</v>
      </c>
      <c r="J665">
        <v>0</v>
      </c>
      <c r="K665" t="str">
        <f>_xlfn.XLOOKUP(CleanTable67[[#This Row],['# of Children]],'Reduce Categories'!$D$23:$D$28,'Reduce Categories'!$E$23:$E$28)</f>
        <v>No children</v>
      </c>
      <c r="L665" t="s">
        <v>5</v>
      </c>
      <c r="M665" s="1"/>
    </row>
    <row r="666" spans="1:13" x14ac:dyDescent="0.2">
      <c r="A666">
        <v>10669</v>
      </c>
      <c r="B666" t="s">
        <v>2</v>
      </c>
      <c r="C666">
        <v>57</v>
      </c>
      <c r="D666">
        <v>3</v>
      </c>
      <c r="E666" s="3">
        <v>25.779383902619898</v>
      </c>
      <c r="F666" s="66">
        <v>0</v>
      </c>
      <c r="G666" t="s">
        <v>6</v>
      </c>
      <c r="H666" s="2">
        <v>11842.630000000001</v>
      </c>
      <c r="I666" s="2" t="str">
        <f>IF(CleanTable67[[#This Row],[Annual Expenditure in HealthCare]]&gt;25000,"Yes","No")</f>
        <v>No</v>
      </c>
      <c r="J666">
        <v>0</v>
      </c>
      <c r="K666" t="str">
        <f>_xlfn.XLOOKUP(CleanTable67[[#This Row],['# of Children]],'Reduce Categories'!$D$23:$D$28,'Reduce Categories'!$E$23:$E$28)</f>
        <v>No children</v>
      </c>
      <c r="L666" t="s">
        <v>5</v>
      </c>
      <c r="M666" s="1"/>
    </row>
    <row r="667" spans="1:13" x14ac:dyDescent="0.2">
      <c r="A667">
        <v>10670</v>
      </c>
      <c r="B667" t="s">
        <v>1</v>
      </c>
      <c r="C667">
        <v>61</v>
      </c>
      <c r="D667">
        <v>3</v>
      </c>
      <c r="E667" s="3">
        <v>36.825823310423829</v>
      </c>
      <c r="F667" s="66">
        <v>3</v>
      </c>
      <c r="G667" t="s">
        <v>7</v>
      </c>
      <c r="H667" s="2">
        <v>12557.61</v>
      </c>
      <c r="I667" s="2" t="str">
        <f>IF(CleanTable67[[#This Row],[Annual Expenditure in HealthCare]]&gt;25000,"Yes","No")</f>
        <v>No</v>
      </c>
      <c r="J667">
        <v>0</v>
      </c>
      <c r="K667" t="str">
        <f>_xlfn.XLOOKUP(CleanTable67[[#This Row],['# of Children]],'Reduce Categories'!$D$23:$D$28,'Reduce Categories'!$E$23:$E$28)</f>
        <v>No children</v>
      </c>
      <c r="L667" t="s">
        <v>5</v>
      </c>
      <c r="M667" s="1"/>
    </row>
    <row r="668" spans="1:13" x14ac:dyDescent="0.2">
      <c r="A668">
        <v>10671</v>
      </c>
      <c r="B668" t="s">
        <v>2</v>
      </c>
      <c r="C668">
        <v>41</v>
      </c>
      <c r="D668">
        <v>2</v>
      </c>
      <c r="E668" s="3">
        <v>33.199133262795705</v>
      </c>
      <c r="F668" s="66">
        <v>2</v>
      </c>
      <c r="G668" t="s">
        <v>7</v>
      </c>
      <c r="H668" s="2">
        <v>7265.71</v>
      </c>
      <c r="I668" s="2" t="str">
        <f>IF(CleanTable67[[#This Row],[Annual Expenditure in HealthCare]]&gt;25000,"Yes","No")</f>
        <v>No</v>
      </c>
      <c r="J668">
        <v>2</v>
      </c>
      <c r="K668" t="str">
        <f>_xlfn.XLOOKUP(CleanTable67[[#This Row],['# of Children]],'Reduce Categories'!$D$23:$D$28,'Reduce Categories'!$E$23:$E$28)</f>
        <v>2 children</v>
      </c>
      <c r="L668" t="s">
        <v>5</v>
      </c>
      <c r="M668" s="1"/>
    </row>
    <row r="669" spans="1:13" x14ac:dyDescent="0.2">
      <c r="A669">
        <v>10672</v>
      </c>
      <c r="B669" t="s">
        <v>2</v>
      </c>
      <c r="C669">
        <v>27</v>
      </c>
      <c r="D669">
        <v>1</v>
      </c>
      <c r="E669" s="3">
        <v>28.581464336059433</v>
      </c>
      <c r="F669" s="66">
        <v>1</v>
      </c>
      <c r="G669" t="s">
        <v>7</v>
      </c>
      <c r="H669" s="2">
        <v>4058.7200000000003</v>
      </c>
      <c r="I669" s="2" t="str">
        <f>IF(CleanTable67[[#This Row],[Annual Expenditure in HealthCare]]&gt;25000,"Yes","No")</f>
        <v>No</v>
      </c>
      <c r="J669">
        <v>2</v>
      </c>
      <c r="K669" t="str">
        <f>_xlfn.XLOOKUP(CleanTable67[[#This Row],['# of Children]],'Reduce Categories'!$D$23:$D$28,'Reduce Categories'!$E$23:$E$28)</f>
        <v>2 children</v>
      </c>
      <c r="L669" t="s">
        <v>5</v>
      </c>
      <c r="M669" s="1"/>
    </row>
    <row r="670" spans="1:13" x14ac:dyDescent="0.2">
      <c r="A670">
        <v>10673</v>
      </c>
      <c r="B670" t="s">
        <v>2</v>
      </c>
      <c r="C670">
        <v>64</v>
      </c>
      <c r="D670">
        <v>3</v>
      </c>
      <c r="E670" s="3">
        <v>35.398189585888723</v>
      </c>
      <c r="F670" s="66">
        <v>3</v>
      </c>
      <c r="G670" t="s">
        <v>6</v>
      </c>
      <c r="H670" s="2">
        <v>29330.989999999998</v>
      </c>
      <c r="I670" s="2" t="str">
        <f>IF(CleanTable67[[#This Row],[Annual Expenditure in HealthCare]]&gt;25000,"Yes","No")</f>
        <v>Yes</v>
      </c>
      <c r="J670">
        <v>0</v>
      </c>
      <c r="K670" t="str">
        <f>_xlfn.XLOOKUP(CleanTable67[[#This Row],['# of Children]],'Reduce Categories'!$D$23:$D$28,'Reduce Categories'!$E$23:$E$28)</f>
        <v>No children</v>
      </c>
      <c r="L670" t="s">
        <v>4</v>
      </c>
      <c r="M670" s="1"/>
    </row>
    <row r="671" spans="1:13" x14ac:dyDescent="0.2">
      <c r="A671">
        <v>10674</v>
      </c>
      <c r="B671" t="s">
        <v>2</v>
      </c>
      <c r="C671">
        <v>50</v>
      </c>
      <c r="D671">
        <v>2</v>
      </c>
      <c r="E671" s="3">
        <v>32.975451146535228</v>
      </c>
      <c r="F671" s="66">
        <v>2</v>
      </c>
      <c r="G671" t="s">
        <v>7</v>
      </c>
      <c r="H671" s="2">
        <v>8827.2100000000009</v>
      </c>
      <c r="I671" s="2" t="str">
        <f>IF(CleanTable67[[#This Row],[Annual Expenditure in HealthCare]]&gt;25000,"Yes","No")</f>
        <v>No</v>
      </c>
      <c r="J671">
        <v>0</v>
      </c>
      <c r="K671" t="str">
        <f>_xlfn.XLOOKUP(CleanTable67[[#This Row],['# of Children]],'Reduce Categories'!$D$23:$D$28,'Reduce Categories'!$E$23:$E$28)</f>
        <v>No children</v>
      </c>
      <c r="L671" t="s">
        <v>5</v>
      </c>
      <c r="M671" s="1"/>
    </row>
    <row r="672" spans="1:13" x14ac:dyDescent="0.2">
      <c r="A672">
        <v>10675</v>
      </c>
      <c r="B672" t="s">
        <v>2</v>
      </c>
      <c r="C672">
        <v>22</v>
      </c>
      <c r="D672">
        <v>0</v>
      </c>
      <c r="E672" s="3">
        <v>37.69550803417517</v>
      </c>
      <c r="F672" s="66">
        <v>3</v>
      </c>
      <c r="G672" t="s">
        <v>7</v>
      </c>
      <c r="H672" s="2">
        <v>2639.05</v>
      </c>
      <c r="I672" s="2" t="str">
        <f>IF(CleanTable67[[#This Row],[Annual Expenditure in HealthCare]]&gt;25000,"Yes","No")</f>
        <v>No</v>
      </c>
      <c r="J672">
        <v>1</v>
      </c>
      <c r="K672" t="str">
        <f>_xlfn.XLOOKUP(CleanTable67[[#This Row],['# of Children]],'Reduce Categories'!$D$23:$D$28,'Reduce Categories'!$E$23:$E$28)</f>
        <v>1 children</v>
      </c>
      <c r="L672" t="s">
        <v>5</v>
      </c>
      <c r="M672" s="1"/>
    </row>
    <row r="673" spans="1:13" x14ac:dyDescent="0.2">
      <c r="A673">
        <v>10676</v>
      </c>
      <c r="B673" t="s">
        <v>2</v>
      </c>
      <c r="C673">
        <v>19</v>
      </c>
      <c r="D673">
        <v>0</v>
      </c>
      <c r="E673" s="3">
        <v>32.481671571216751</v>
      </c>
      <c r="F673" s="66">
        <v>2</v>
      </c>
      <c r="G673" t="s">
        <v>6</v>
      </c>
      <c r="H673" s="2">
        <v>2136.8900000000003</v>
      </c>
      <c r="I673" s="2" t="str">
        <f>IF(CleanTable67[[#This Row],[Annual Expenditure in HealthCare]]&gt;25000,"Yes","No")</f>
        <v>No</v>
      </c>
      <c r="J673">
        <v>0</v>
      </c>
      <c r="K673" t="str">
        <f>_xlfn.XLOOKUP(CleanTable67[[#This Row],['# of Children]],'Reduce Categories'!$D$23:$D$28,'Reduce Categories'!$E$23:$E$28)</f>
        <v>No children</v>
      </c>
      <c r="L673" t="s">
        <v>5</v>
      </c>
      <c r="M673" s="1"/>
    </row>
    <row r="674" spans="1:13" x14ac:dyDescent="0.2">
      <c r="A674">
        <v>10677</v>
      </c>
      <c r="B674" t="s">
        <v>1</v>
      </c>
      <c r="C674">
        <v>24</v>
      </c>
      <c r="D674">
        <v>0</v>
      </c>
      <c r="E674" s="3">
        <v>25.745130102815047</v>
      </c>
      <c r="F674" s="66">
        <v>0</v>
      </c>
      <c r="G674" t="s">
        <v>7</v>
      </c>
      <c r="H674" s="2">
        <v>1986.94</v>
      </c>
      <c r="I674" s="2" t="str">
        <f>IF(CleanTable67[[#This Row],[Annual Expenditure in HealthCare]]&gt;25000,"Yes","No")</f>
        <v>No</v>
      </c>
      <c r="J674">
        <v>0</v>
      </c>
      <c r="K674" t="str">
        <f>_xlfn.XLOOKUP(CleanTable67[[#This Row],['# of Children]],'Reduce Categories'!$D$23:$D$28,'Reduce Categories'!$E$23:$E$28)</f>
        <v>No children</v>
      </c>
      <c r="L674" t="s">
        <v>5</v>
      </c>
      <c r="M674" s="1"/>
    </row>
    <row r="675" spans="1:13" x14ac:dyDescent="0.2">
      <c r="A675">
        <v>10678</v>
      </c>
      <c r="B675" t="s">
        <v>3</v>
      </c>
      <c r="C675">
        <v>26</v>
      </c>
      <c r="D675">
        <v>0</v>
      </c>
      <c r="E675" s="3">
        <v>27.741802652242395</v>
      </c>
      <c r="F675" s="66">
        <v>1</v>
      </c>
      <c r="G675" t="s">
        <v>7</v>
      </c>
      <c r="H675" s="2">
        <v>3490.55</v>
      </c>
      <c r="I675" s="2" t="str">
        <f>IF(CleanTable67[[#This Row],[Annual Expenditure in HealthCare]]&gt;25000,"Yes","No")</f>
        <v>No</v>
      </c>
      <c r="J675">
        <v>1</v>
      </c>
      <c r="K675" t="str">
        <f>_xlfn.XLOOKUP(CleanTable67[[#This Row],['# of Children]],'Reduce Categories'!$D$23:$D$28,'Reduce Categories'!$E$23:$E$28)</f>
        <v>1 children</v>
      </c>
      <c r="L675" t="s">
        <v>5</v>
      </c>
      <c r="M675" s="1"/>
    </row>
    <row r="676" spans="1:13" x14ac:dyDescent="0.2">
      <c r="A676">
        <v>10679</v>
      </c>
      <c r="B676" t="s">
        <v>1</v>
      </c>
      <c r="C676">
        <v>54</v>
      </c>
      <c r="D676">
        <v>3</v>
      </c>
      <c r="E676" s="3">
        <v>27.356589202782001</v>
      </c>
      <c r="F676" s="66">
        <v>1</v>
      </c>
      <c r="G676" t="s">
        <v>7</v>
      </c>
      <c r="H676" s="2">
        <v>41999.519999999997</v>
      </c>
      <c r="I676" s="2" t="str">
        <f>IF(CleanTable67[[#This Row],[Annual Expenditure in HealthCare]]&gt;25000,"Yes","No")</f>
        <v>Yes</v>
      </c>
      <c r="J676">
        <v>1</v>
      </c>
      <c r="K676" t="str">
        <f>_xlfn.XLOOKUP(CleanTable67[[#This Row],['# of Children]],'Reduce Categories'!$D$23:$D$28,'Reduce Categories'!$E$23:$E$28)</f>
        <v>1 children</v>
      </c>
      <c r="L676" t="s">
        <v>4</v>
      </c>
      <c r="M676" s="1"/>
    </row>
    <row r="677" spans="1:13" x14ac:dyDescent="0.2">
      <c r="A677">
        <v>10680</v>
      </c>
      <c r="B677" t="s">
        <v>0</v>
      </c>
      <c r="C677">
        <v>31</v>
      </c>
      <c r="D677">
        <v>1</v>
      </c>
      <c r="E677" s="3">
        <v>26.415475005235933</v>
      </c>
      <c r="F677" s="66">
        <v>1</v>
      </c>
      <c r="G677" t="s">
        <v>6</v>
      </c>
      <c r="H677" s="2">
        <v>4931.6500000000005</v>
      </c>
      <c r="I677" s="2" t="str">
        <f>IF(CleanTable67[[#This Row],[Annual Expenditure in HealthCare]]&gt;25000,"Yes","No")</f>
        <v>No</v>
      </c>
      <c r="J677">
        <v>2</v>
      </c>
      <c r="K677" t="str">
        <f>_xlfn.XLOOKUP(CleanTable67[[#This Row],['# of Children]],'Reduce Categories'!$D$23:$D$28,'Reduce Categories'!$E$23:$E$28)</f>
        <v>2 children</v>
      </c>
      <c r="L677" t="s">
        <v>5</v>
      </c>
      <c r="M677" s="1"/>
    </row>
    <row r="678" spans="1:13" x14ac:dyDescent="0.2">
      <c r="A678">
        <v>10681</v>
      </c>
      <c r="B678" t="s">
        <v>1</v>
      </c>
      <c r="C678">
        <v>41</v>
      </c>
      <c r="D678">
        <v>2</v>
      </c>
      <c r="E678" s="3">
        <v>36.987740459002083</v>
      </c>
      <c r="F678" s="66">
        <v>3</v>
      </c>
      <c r="G678" t="s">
        <v>7</v>
      </c>
      <c r="H678" s="2">
        <v>6272.4800000000005</v>
      </c>
      <c r="I678" s="2" t="str">
        <f>IF(CleanTable67[[#This Row],[Annual Expenditure in HealthCare]]&gt;25000,"Yes","No")</f>
        <v>No</v>
      </c>
      <c r="J678">
        <v>1</v>
      </c>
      <c r="K678" t="str">
        <f>_xlfn.XLOOKUP(CleanTable67[[#This Row],['# of Children]],'Reduce Categories'!$D$23:$D$28,'Reduce Categories'!$E$23:$E$28)</f>
        <v>1 children</v>
      </c>
      <c r="L678" t="s">
        <v>5</v>
      </c>
      <c r="M678" s="1"/>
    </row>
    <row r="679" spans="1:13" x14ac:dyDescent="0.2">
      <c r="A679">
        <v>10682</v>
      </c>
      <c r="B679" t="s">
        <v>3</v>
      </c>
      <c r="C679">
        <v>49</v>
      </c>
      <c r="D679">
        <v>2</v>
      </c>
      <c r="E679" s="3">
        <v>31.049429072009605</v>
      </c>
      <c r="F679" s="66">
        <v>2</v>
      </c>
      <c r="G679" t="s">
        <v>7</v>
      </c>
      <c r="H679" s="2">
        <v>9282.49</v>
      </c>
      <c r="I679" s="2" t="str">
        <f>IF(CleanTable67[[#This Row],[Annual Expenditure in HealthCare]]&gt;25000,"Yes","No")</f>
        <v>No</v>
      </c>
      <c r="J679">
        <v>1</v>
      </c>
      <c r="K679" t="str">
        <f>_xlfn.XLOOKUP(CleanTable67[[#This Row],['# of Children]],'Reduce Categories'!$D$23:$D$28,'Reduce Categories'!$E$23:$E$28)</f>
        <v>1 children</v>
      </c>
      <c r="L679" t="s">
        <v>5</v>
      </c>
      <c r="M679" s="1"/>
    </row>
    <row r="680" spans="1:13" x14ac:dyDescent="0.2">
      <c r="A680">
        <v>10683</v>
      </c>
      <c r="B680" t="s">
        <v>1</v>
      </c>
      <c r="C680">
        <v>42</v>
      </c>
      <c r="D680">
        <v>2</v>
      </c>
      <c r="E680" s="3">
        <v>26.023115414182847</v>
      </c>
      <c r="F680" s="66">
        <v>0</v>
      </c>
      <c r="G680" t="s">
        <v>7</v>
      </c>
      <c r="H680" s="2">
        <v>7160.34</v>
      </c>
      <c r="I680" s="2" t="str">
        <f>IF(CleanTable67[[#This Row],[Annual Expenditure in HealthCare]]&gt;25000,"Yes","No")</f>
        <v>No</v>
      </c>
      <c r="J680">
        <v>2</v>
      </c>
      <c r="K680" t="str">
        <f>_xlfn.XLOOKUP(CleanTable67[[#This Row],['# of Children]],'Reduce Categories'!$D$23:$D$28,'Reduce Categories'!$E$23:$E$28)</f>
        <v>2 children</v>
      </c>
      <c r="L680" t="s">
        <v>5</v>
      </c>
      <c r="M680" s="1"/>
    </row>
    <row r="681" spans="1:13" x14ac:dyDescent="0.2">
      <c r="A681">
        <v>10684</v>
      </c>
      <c r="B681" t="s">
        <v>3</v>
      </c>
      <c r="C681">
        <v>48</v>
      </c>
      <c r="D681">
        <v>2</v>
      </c>
      <c r="E681" s="3">
        <v>33.245674826082855</v>
      </c>
      <c r="F681" s="66">
        <v>2</v>
      </c>
      <c r="G681" t="s">
        <v>6</v>
      </c>
      <c r="H681" s="2">
        <v>9447.39</v>
      </c>
      <c r="I681" s="2" t="str">
        <f>IF(CleanTable67[[#This Row],[Annual Expenditure in HealthCare]]&gt;25000,"Yes","No")</f>
        <v>No</v>
      </c>
      <c r="J681">
        <v>1</v>
      </c>
      <c r="K681" t="str">
        <f>_xlfn.XLOOKUP(CleanTable67[[#This Row],['# of Children]],'Reduce Categories'!$D$23:$D$28,'Reduce Categories'!$E$23:$E$28)</f>
        <v>1 children</v>
      </c>
      <c r="L681" t="s">
        <v>5</v>
      </c>
      <c r="M681" s="1"/>
    </row>
    <row r="682" spans="1:13" x14ac:dyDescent="0.2">
      <c r="A682">
        <v>10685</v>
      </c>
      <c r="B682" t="s">
        <v>1</v>
      </c>
      <c r="C682">
        <v>52</v>
      </c>
      <c r="D682">
        <v>3</v>
      </c>
      <c r="E682" s="3">
        <v>19.866595470166644</v>
      </c>
      <c r="F682" s="66">
        <v>0</v>
      </c>
      <c r="G682" t="s">
        <v>7</v>
      </c>
      <c r="H682" s="2">
        <v>9748.92</v>
      </c>
      <c r="I682" s="2" t="str">
        <f>IF(CleanTable67[[#This Row],[Annual Expenditure in HealthCare]]&gt;25000,"Yes","No")</f>
        <v>No</v>
      </c>
      <c r="J682">
        <v>1</v>
      </c>
      <c r="K682" t="str">
        <f>_xlfn.XLOOKUP(CleanTable67[[#This Row],['# of Children]],'Reduce Categories'!$D$23:$D$28,'Reduce Categories'!$E$23:$E$28)</f>
        <v>1 children</v>
      </c>
      <c r="L682" t="s">
        <v>5</v>
      </c>
      <c r="M682" s="1"/>
    </row>
    <row r="683" spans="1:13" x14ac:dyDescent="0.2">
      <c r="A683">
        <v>10686</v>
      </c>
      <c r="B683" t="s">
        <v>2</v>
      </c>
      <c r="C683">
        <v>63</v>
      </c>
      <c r="D683">
        <v>3</v>
      </c>
      <c r="E683" s="3">
        <v>35.799341121713852</v>
      </c>
      <c r="F683" s="66">
        <v>3</v>
      </c>
      <c r="G683" t="s">
        <v>6</v>
      </c>
      <c r="H683" s="2">
        <v>28950.469999999998</v>
      </c>
      <c r="I683" s="2" t="str">
        <f>IF(CleanTable67[[#This Row],[Annual Expenditure in HealthCare]]&gt;25000,"Yes","No")</f>
        <v>Yes</v>
      </c>
      <c r="J683">
        <v>0</v>
      </c>
      <c r="K683" t="str">
        <f>_xlfn.XLOOKUP(CleanTable67[[#This Row],['# of Children]],'Reduce Categories'!$D$23:$D$28,'Reduce Categories'!$E$23:$E$28)</f>
        <v>No children</v>
      </c>
      <c r="L683" t="s">
        <v>4</v>
      </c>
      <c r="M683" s="1"/>
    </row>
    <row r="684" spans="1:13" x14ac:dyDescent="0.2">
      <c r="A684">
        <v>10687</v>
      </c>
      <c r="B684" t="s">
        <v>2</v>
      </c>
      <c r="C684">
        <v>52</v>
      </c>
      <c r="D684">
        <v>3</v>
      </c>
      <c r="E684" s="3">
        <v>40.162401047235363</v>
      </c>
      <c r="F684" s="66">
        <v>3</v>
      </c>
      <c r="G684" t="s">
        <v>6</v>
      </c>
      <c r="H684" s="2">
        <v>9991.0400000000009</v>
      </c>
      <c r="I684" s="2" t="str">
        <f>IF(CleanTable67[[#This Row],[Annual Expenditure in HealthCare]]&gt;25000,"Yes","No")</f>
        <v>No</v>
      </c>
      <c r="J684">
        <v>0</v>
      </c>
      <c r="K684" t="str">
        <f>_xlfn.XLOOKUP(CleanTable67[[#This Row],['# of Children]],'Reduce Categories'!$D$23:$D$28,'Reduce Categories'!$E$23:$E$28)</f>
        <v>No children</v>
      </c>
      <c r="L684" t="s">
        <v>5</v>
      </c>
      <c r="M684" s="1"/>
    </row>
    <row r="685" spans="1:13" x14ac:dyDescent="0.2">
      <c r="A685">
        <v>10688</v>
      </c>
      <c r="B685" t="s">
        <v>0</v>
      </c>
      <c r="C685">
        <v>34</v>
      </c>
      <c r="D685">
        <v>1</v>
      </c>
      <c r="E685" s="3">
        <v>25.903800648214077</v>
      </c>
      <c r="F685" s="66">
        <v>0</v>
      </c>
      <c r="G685" t="s">
        <v>7</v>
      </c>
      <c r="H685" s="2">
        <v>35491.64</v>
      </c>
      <c r="I685" s="2" t="str">
        <f>IF(CleanTable67[[#This Row],[Annual Expenditure in HealthCare]]&gt;25000,"Yes","No")</f>
        <v>Yes</v>
      </c>
      <c r="J685">
        <v>0</v>
      </c>
      <c r="K685" t="str">
        <f>_xlfn.XLOOKUP(CleanTable67[[#This Row],['# of Children]],'Reduce Categories'!$D$23:$D$28,'Reduce Categories'!$E$23:$E$28)</f>
        <v>No children</v>
      </c>
      <c r="L685" t="s">
        <v>4</v>
      </c>
      <c r="M685" s="1"/>
    </row>
    <row r="686" spans="1:13" x14ac:dyDescent="0.2">
      <c r="A686">
        <v>10689</v>
      </c>
      <c r="B686" t="s">
        <v>0</v>
      </c>
      <c r="C686">
        <v>26</v>
      </c>
      <c r="D686">
        <v>0</v>
      </c>
      <c r="E686" s="3">
        <v>23.205211737188893</v>
      </c>
      <c r="F686" s="66">
        <v>0</v>
      </c>
      <c r="G686" t="s">
        <v>7</v>
      </c>
      <c r="H686" s="2">
        <v>2904.09</v>
      </c>
      <c r="I686" s="2" t="str">
        <f>IF(CleanTable67[[#This Row],[Annual Expenditure in HealthCare]]&gt;25000,"Yes","No")</f>
        <v>No</v>
      </c>
      <c r="J686">
        <v>1</v>
      </c>
      <c r="K686" t="str">
        <f>_xlfn.XLOOKUP(CleanTable67[[#This Row],['# of Children]],'Reduce Categories'!$D$23:$D$28,'Reduce Categories'!$E$23:$E$28)</f>
        <v>1 children</v>
      </c>
      <c r="L686" t="s">
        <v>5</v>
      </c>
      <c r="M686" s="1"/>
    </row>
    <row r="687" spans="1:13" x14ac:dyDescent="0.2">
      <c r="A687">
        <v>10690</v>
      </c>
      <c r="B687" t="s">
        <v>3</v>
      </c>
      <c r="C687">
        <v>55</v>
      </c>
      <c r="D687">
        <v>3</v>
      </c>
      <c r="E687" s="3">
        <v>27.649108890191236</v>
      </c>
      <c r="F687" s="66">
        <v>1</v>
      </c>
      <c r="G687" t="s">
        <v>6</v>
      </c>
      <c r="H687" s="2">
        <v>11879.11</v>
      </c>
      <c r="I687" s="2" t="str">
        <f>IF(CleanTable67[[#This Row],[Annual Expenditure in HealthCare]]&gt;25000,"Yes","No")</f>
        <v>No</v>
      </c>
      <c r="J687">
        <v>1</v>
      </c>
      <c r="K687" t="str">
        <f>_xlfn.XLOOKUP(CleanTable67[[#This Row],['# of Children]],'Reduce Categories'!$D$23:$D$28,'Reduce Categories'!$E$23:$E$28)</f>
        <v>1 children</v>
      </c>
      <c r="L687" t="s">
        <v>5</v>
      </c>
      <c r="M687" s="1"/>
    </row>
    <row r="688" spans="1:13" x14ac:dyDescent="0.2">
      <c r="A688">
        <v>10691</v>
      </c>
      <c r="B688" t="s">
        <v>0</v>
      </c>
      <c r="C688">
        <v>34</v>
      </c>
      <c r="D688">
        <v>1</v>
      </c>
      <c r="E688" s="3">
        <v>30.861744130207118</v>
      </c>
      <c r="F688" s="66">
        <v>2</v>
      </c>
      <c r="G688" t="s">
        <v>7</v>
      </c>
      <c r="H688" s="2">
        <v>11737.85</v>
      </c>
      <c r="I688" s="2" t="str">
        <f>IF(CleanTable67[[#This Row],[Annual Expenditure in HealthCare]]&gt;25000,"Yes","No")</f>
        <v>No</v>
      </c>
      <c r="J688">
        <v>2</v>
      </c>
      <c r="K688" t="str">
        <f>_xlfn.XLOOKUP(CleanTable67[[#This Row],['# of Children]],'Reduce Categories'!$D$23:$D$28,'Reduce Categories'!$E$23:$E$28)</f>
        <v>2 children</v>
      </c>
      <c r="L688" t="s">
        <v>5</v>
      </c>
      <c r="M688" s="1"/>
    </row>
    <row r="689" spans="1:13" x14ac:dyDescent="0.2">
      <c r="A689">
        <v>10692</v>
      </c>
      <c r="B689" t="s">
        <v>0</v>
      </c>
      <c r="C689">
        <v>52</v>
      </c>
      <c r="D689">
        <v>3</v>
      </c>
      <c r="E689" s="3">
        <v>33.634931138538889</v>
      </c>
      <c r="F689" s="66">
        <v>2</v>
      </c>
      <c r="G689" t="s">
        <v>6</v>
      </c>
      <c r="H689" s="2">
        <v>10806.84</v>
      </c>
      <c r="I689" s="2" t="str">
        <f>IF(CleanTable67[[#This Row],[Annual Expenditure in HealthCare]]&gt;25000,"Yes","No")</f>
        <v>No</v>
      </c>
      <c r="J689">
        <v>2</v>
      </c>
      <c r="K689" t="str">
        <f>_xlfn.XLOOKUP(CleanTable67[[#This Row],['# of Children]],'Reduce Categories'!$D$23:$D$28,'Reduce Categories'!$E$23:$E$28)</f>
        <v>2 children</v>
      </c>
      <c r="L689" t="s">
        <v>5</v>
      </c>
      <c r="M689" s="1"/>
    </row>
    <row r="690" spans="1:13" x14ac:dyDescent="0.2">
      <c r="A690">
        <v>10693</v>
      </c>
      <c r="B690" t="s">
        <v>0</v>
      </c>
      <c r="C690">
        <v>19</v>
      </c>
      <c r="D690">
        <v>0</v>
      </c>
      <c r="E690" s="3">
        <v>33.326207954881312</v>
      </c>
      <c r="F690" s="66">
        <v>2</v>
      </c>
      <c r="G690" t="s">
        <v>6</v>
      </c>
      <c r="H690" s="2">
        <v>4687.8</v>
      </c>
      <c r="I690" s="2" t="str">
        <f>IF(CleanTable67[[#This Row],[Annual Expenditure in HealthCare]]&gt;25000,"Yes","No")</f>
        <v>No</v>
      </c>
      <c r="J690">
        <v>5</v>
      </c>
      <c r="K690" t="str">
        <f>_xlfn.XLOOKUP(CleanTable67[[#This Row],['# of Children]],'Reduce Categories'!$D$23:$D$28,'Reduce Categories'!$E$23:$E$28)</f>
        <v>3 or more children</v>
      </c>
      <c r="L690" t="s">
        <v>5</v>
      </c>
      <c r="M690" s="1"/>
    </row>
    <row r="691" spans="1:13" x14ac:dyDescent="0.2">
      <c r="A691">
        <v>10694</v>
      </c>
      <c r="B691" t="s">
        <v>0</v>
      </c>
      <c r="C691">
        <v>63</v>
      </c>
      <c r="D691">
        <v>3</v>
      </c>
      <c r="E691" s="3">
        <v>27.994920794930877</v>
      </c>
      <c r="F691" s="66">
        <v>1</v>
      </c>
      <c r="G691" t="s">
        <v>6</v>
      </c>
      <c r="H691" s="2">
        <v>47305.310000000005</v>
      </c>
      <c r="I691" s="2" t="str">
        <f>IF(CleanTable67[[#This Row],[Annual Expenditure in HealthCare]]&gt;25000,"Yes","No")</f>
        <v>Yes</v>
      </c>
      <c r="J691">
        <v>2</v>
      </c>
      <c r="K691" t="str">
        <f>_xlfn.XLOOKUP(CleanTable67[[#This Row],['# of Children]],'Reduce Categories'!$D$23:$D$28,'Reduce Categories'!$E$23:$E$28)</f>
        <v>2 children</v>
      </c>
      <c r="L691" t="s">
        <v>4</v>
      </c>
      <c r="M691" s="1"/>
    </row>
    <row r="692" spans="1:13" x14ac:dyDescent="0.2">
      <c r="A692">
        <v>10695</v>
      </c>
      <c r="B692" t="s">
        <v>0</v>
      </c>
      <c r="C692">
        <v>42</v>
      </c>
      <c r="D692">
        <v>2</v>
      </c>
      <c r="E692" s="3">
        <v>34.188723356453956</v>
      </c>
      <c r="F692" s="66">
        <v>2</v>
      </c>
      <c r="G692" t="s">
        <v>7</v>
      </c>
      <c r="H692" s="2">
        <v>5979.74</v>
      </c>
      <c r="I692" s="2" t="str">
        <f>IF(CleanTable67[[#This Row],[Annual Expenditure in HealthCare]]&gt;25000,"Yes","No")</f>
        <v>No</v>
      </c>
      <c r="J692">
        <v>0</v>
      </c>
      <c r="K692" t="str">
        <f>_xlfn.XLOOKUP(CleanTable67[[#This Row],['# of Children]],'Reduce Categories'!$D$23:$D$28,'Reduce Categories'!$E$23:$E$28)</f>
        <v>No children</v>
      </c>
      <c r="L692" t="s">
        <v>5</v>
      </c>
      <c r="M692" s="1"/>
    </row>
    <row r="693" spans="1:13" x14ac:dyDescent="0.2">
      <c r="A693">
        <v>10696</v>
      </c>
      <c r="B693" t="s">
        <v>1</v>
      </c>
      <c r="C693">
        <v>39</v>
      </c>
      <c r="D693">
        <v>2</v>
      </c>
      <c r="E693" s="3">
        <v>40.503568714038501</v>
      </c>
      <c r="F693" s="66">
        <v>3</v>
      </c>
      <c r="G693" t="s">
        <v>6</v>
      </c>
      <c r="H693" s="2">
        <v>8582.31</v>
      </c>
      <c r="I693" s="2" t="str">
        <f>IF(CleanTable67[[#This Row],[Annual Expenditure in HealthCare]]&gt;25000,"Yes","No")</f>
        <v>No</v>
      </c>
      <c r="J693">
        <v>5</v>
      </c>
      <c r="K693" t="str">
        <f>_xlfn.XLOOKUP(CleanTable67[[#This Row],['# of Children]],'Reduce Categories'!$D$23:$D$28,'Reduce Categories'!$E$23:$E$28)</f>
        <v>3 or more children</v>
      </c>
      <c r="L693" t="s">
        <v>5</v>
      </c>
      <c r="M693" s="1"/>
    </row>
    <row r="694" spans="1:13" x14ac:dyDescent="0.2">
      <c r="A694">
        <v>10697</v>
      </c>
      <c r="B694" t="s">
        <v>2</v>
      </c>
      <c r="C694">
        <v>34</v>
      </c>
      <c r="D694">
        <v>1</v>
      </c>
      <c r="E694" s="3">
        <v>29.907943035160677</v>
      </c>
      <c r="F694" s="66">
        <v>1</v>
      </c>
      <c r="G694" t="s">
        <v>7</v>
      </c>
      <c r="H694" s="2">
        <v>4894.76</v>
      </c>
      <c r="I694" s="2" t="str">
        <f>IF(CleanTable67[[#This Row],[Annual Expenditure in HealthCare]]&gt;25000,"Yes","No")</f>
        <v>No</v>
      </c>
      <c r="J694">
        <v>1</v>
      </c>
      <c r="K694" t="str">
        <f>_xlfn.XLOOKUP(CleanTable67[[#This Row],['# of Children]],'Reduce Categories'!$D$23:$D$28,'Reduce Categories'!$E$23:$E$28)</f>
        <v>1 children</v>
      </c>
      <c r="L694" t="s">
        <v>5</v>
      </c>
      <c r="M694" s="1"/>
    </row>
    <row r="695" spans="1:13" x14ac:dyDescent="0.2">
      <c r="A695">
        <v>10698</v>
      </c>
      <c r="B695" t="s">
        <v>3</v>
      </c>
      <c r="C695">
        <v>30</v>
      </c>
      <c r="D695">
        <v>1</v>
      </c>
      <c r="E695" s="3">
        <v>30.389967823700527</v>
      </c>
      <c r="F695" s="66">
        <v>2</v>
      </c>
      <c r="G695" t="s">
        <v>7</v>
      </c>
      <c r="H695" s="2">
        <v>3645.09</v>
      </c>
      <c r="I695" s="2" t="str">
        <f>IF(CleanTable67[[#This Row],[Annual Expenditure in HealthCare]]&gt;25000,"Yes","No")</f>
        <v>No</v>
      </c>
      <c r="J695">
        <v>0</v>
      </c>
      <c r="K695" t="str">
        <f>_xlfn.XLOOKUP(CleanTable67[[#This Row],['# of Children]],'Reduce Categories'!$D$23:$D$28,'Reduce Categories'!$E$23:$E$28)</f>
        <v>No children</v>
      </c>
      <c r="L695" t="s">
        <v>5</v>
      </c>
      <c r="M695" s="1"/>
    </row>
    <row r="696" spans="1:13" x14ac:dyDescent="0.2">
      <c r="A696">
        <v>10699</v>
      </c>
      <c r="B696" t="s">
        <v>3</v>
      </c>
      <c r="C696">
        <v>25</v>
      </c>
      <c r="D696">
        <v>0</v>
      </c>
      <c r="E696" s="3">
        <v>38.275315088191405</v>
      </c>
      <c r="F696" s="66">
        <v>3</v>
      </c>
      <c r="G696" t="s">
        <v>6</v>
      </c>
      <c r="H696" s="2">
        <v>3213.63</v>
      </c>
      <c r="I696" s="2" t="str">
        <f>IF(CleanTable67[[#This Row],[Annual Expenditure in HealthCare]]&gt;25000,"Yes","No")</f>
        <v>No</v>
      </c>
      <c r="J696">
        <v>0</v>
      </c>
      <c r="K696" t="str">
        <f>_xlfn.XLOOKUP(CleanTable67[[#This Row],['# of Children]],'Reduce Categories'!$D$23:$D$28,'Reduce Categories'!$E$23:$E$28)</f>
        <v>No children</v>
      </c>
      <c r="L696" t="s">
        <v>5</v>
      </c>
      <c r="M696" s="1"/>
    </row>
    <row r="697" spans="1:13" x14ac:dyDescent="0.2">
      <c r="A697">
        <v>10700</v>
      </c>
      <c r="B697" t="s">
        <v>1</v>
      </c>
      <c r="C697">
        <v>18</v>
      </c>
      <c r="D697">
        <v>0</v>
      </c>
      <c r="E697" s="3">
        <v>31.332114248367724</v>
      </c>
      <c r="F697" s="66">
        <v>2</v>
      </c>
      <c r="G697" t="s">
        <v>6</v>
      </c>
      <c r="H697" s="2">
        <v>1633.05</v>
      </c>
      <c r="I697" s="2" t="str">
        <f>IF(CleanTable67[[#This Row],[Annual Expenditure in HealthCare]]&gt;25000,"Yes","No")</f>
        <v>No</v>
      </c>
      <c r="J697">
        <v>0</v>
      </c>
      <c r="K697" t="str">
        <f>_xlfn.XLOOKUP(CleanTable67[[#This Row],['# of Children]],'Reduce Categories'!$D$23:$D$28,'Reduce Categories'!$E$23:$E$28)</f>
        <v>No children</v>
      </c>
      <c r="L697" t="s">
        <v>5</v>
      </c>
      <c r="M697" s="1"/>
    </row>
    <row r="698" spans="1:13" x14ac:dyDescent="0.2">
      <c r="A698">
        <v>10701</v>
      </c>
      <c r="B698" t="s">
        <v>1</v>
      </c>
      <c r="C698">
        <v>38</v>
      </c>
      <c r="D698">
        <v>1</v>
      </c>
      <c r="E698" s="3">
        <v>35.994126583004551</v>
      </c>
      <c r="F698" s="66">
        <v>3</v>
      </c>
      <c r="G698" t="s">
        <v>7</v>
      </c>
      <c r="H698" s="2">
        <v>6652.5300000000007</v>
      </c>
      <c r="I698" s="2" t="str">
        <f>IF(CleanTable67[[#This Row],[Annual Expenditure in HealthCare]]&gt;25000,"Yes","No")</f>
        <v>No</v>
      </c>
      <c r="J698">
        <v>3</v>
      </c>
      <c r="K698" t="str">
        <f>_xlfn.XLOOKUP(CleanTable67[[#This Row],['# of Children]],'Reduce Categories'!$D$23:$D$28,'Reduce Categories'!$E$23:$E$28)</f>
        <v>3 or more children</v>
      </c>
      <c r="L698" t="s">
        <v>5</v>
      </c>
      <c r="M698" s="1"/>
    </row>
    <row r="699" spans="1:13" x14ac:dyDescent="0.2">
      <c r="A699">
        <v>10702</v>
      </c>
      <c r="B699" t="s">
        <v>2</v>
      </c>
      <c r="C699">
        <v>35</v>
      </c>
      <c r="D699">
        <v>1</v>
      </c>
      <c r="E699" s="3">
        <v>36.184492302276247</v>
      </c>
      <c r="F699" s="66">
        <v>3</v>
      </c>
      <c r="G699" t="s">
        <v>6</v>
      </c>
      <c r="H699" s="2">
        <v>20234.859999999997</v>
      </c>
      <c r="I699" s="2" t="str">
        <f>IF(CleanTable67[[#This Row],[Annual Expenditure in HealthCare]]&gt;25000,"Yes","No")</f>
        <v>No</v>
      </c>
      <c r="J699">
        <v>0</v>
      </c>
      <c r="K699" t="str">
        <f>_xlfn.XLOOKUP(CleanTable67[[#This Row],['# of Children]],'Reduce Categories'!$D$23:$D$28,'Reduce Categories'!$E$23:$E$28)</f>
        <v>No children</v>
      </c>
      <c r="L699" t="s">
        <v>4</v>
      </c>
      <c r="M699" s="1"/>
    </row>
    <row r="700" spans="1:13" x14ac:dyDescent="0.2">
      <c r="A700">
        <v>10703</v>
      </c>
      <c r="B700" t="s">
        <v>0</v>
      </c>
      <c r="C700">
        <v>50</v>
      </c>
      <c r="D700">
        <v>2</v>
      </c>
      <c r="E700" s="3">
        <v>30.19388070170637</v>
      </c>
      <c r="F700" s="66">
        <v>1</v>
      </c>
      <c r="G700" t="s">
        <v>7</v>
      </c>
      <c r="H700" s="2">
        <v>8444.48</v>
      </c>
      <c r="I700" s="2" t="str">
        <f>IF(CleanTable67[[#This Row],[Annual Expenditure in HealthCare]]&gt;25000,"Yes","No")</f>
        <v>No</v>
      </c>
      <c r="J700">
        <v>0</v>
      </c>
      <c r="K700" t="str">
        <f>_xlfn.XLOOKUP(CleanTable67[[#This Row],['# of Children]],'Reduce Categories'!$D$23:$D$28,'Reduce Categories'!$E$23:$E$28)</f>
        <v>No children</v>
      </c>
      <c r="L700" t="s">
        <v>5</v>
      </c>
      <c r="M700" s="1"/>
    </row>
    <row r="701" spans="1:13" x14ac:dyDescent="0.2">
      <c r="A701">
        <v>10704</v>
      </c>
      <c r="B701" t="s">
        <v>1</v>
      </c>
      <c r="C701">
        <v>53</v>
      </c>
      <c r="D701">
        <v>3</v>
      </c>
      <c r="E701" s="3">
        <v>35.25054951476389</v>
      </c>
      <c r="F701" s="66">
        <v>3</v>
      </c>
      <c r="G701" t="s">
        <v>7</v>
      </c>
      <c r="H701" s="2">
        <v>9504.32</v>
      </c>
      <c r="I701" s="2" t="str">
        <f>IF(CleanTable67[[#This Row],[Annual Expenditure in HealthCare]]&gt;25000,"Yes","No")</f>
        <v>No</v>
      </c>
      <c r="J701">
        <v>0</v>
      </c>
      <c r="K701" t="str">
        <f>_xlfn.XLOOKUP(CleanTable67[[#This Row],['# of Children]],'Reduce Categories'!$D$23:$D$28,'Reduce Categories'!$E$23:$E$28)</f>
        <v>No children</v>
      </c>
      <c r="L701" t="s">
        <v>5</v>
      </c>
      <c r="M701" s="1"/>
    </row>
    <row r="702" spans="1:13" x14ac:dyDescent="0.2">
      <c r="A702">
        <v>10705</v>
      </c>
      <c r="B702" t="s">
        <v>0</v>
      </c>
      <c r="C702">
        <v>52</v>
      </c>
      <c r="D702">
        <v>3</v>
      </c>
      <c r="E702" s="3">
        <v>41.138860593379455</v>
      </c>
      <c r="F702" s="66">
        <v>3</v>
      </c>
      <c r="G702" t="s">
        <v>6</v>
      </c>
      <c r="H702" s="2">
        <v>9634.5400000000009</v>
      </c>
      <c r="I702" s="2" t="str">
        <f>IF(CleanTable67[[#This Row],[Annual Expenditure in HealthCare]]&gt;25000,"Yes","No")</f>
        <v>No</v>
      </c>
      <c r="J702">
        <v>0</v>
      </c>
      <c r="K702" t="str">
        <f>_xlfn.XLOOKUP(CleanTable67[[#This Row],['# of Children]],'Reduce Categories'!$D$23:$D$28,'Reduce Categories'!$E$23:$E$28)</f>
        <v>No children</v>
      </c>
      <c r="L702" t="s">
        <v>5</v>
      </c>
      <c r="M702" s="1"/>
    </row>
    <row r="703" spans="1:13" x14ac:dyDescent="0.2">
      <c r="A703">
        <v>10706</v>
      </c>
      <c r="B703" t="s">
        <v>3</v>
      </c>
      <c r="C703">
        <v>29</v>
      </c>
      <c r="D703">
        <v>1</v>
      </c>
      <c r="E703" s="3">
        <v>19.93937456925741</v>
      </c>
      <c r="F703" s="66">
        <v>0</v>
      </c>
      <c r="G703" t="s">
        <v>7</v>
      </c>
      <c r="H703" s="2">
        <v>20277.809999999998</v>
      </c>
      <c r="I703" s="2" t="str">
        <f>IF(CleanTable67[[#This Row],[Annual Expenditure in HealthCare]]&gt;25000,"Yes","No")</f>
        <v>No</v>
      </c>
      <c r="J703">
        <v>1</v>
      </c>
      <c r="K703" t="str">
        <f>_xlfn.XLOOKUP(CleanTable67[[#This Row],['# of Children]],'Reduce Categories'!$D$23:$D$28,'Reduce Categories'!$E$23:$E$28)</f>
        <v>1 children</v>
      </c>
      <c r="L703" t="s">
        <v>5</v>
      </c>
      <c r="M703" s="1"/>
    </row>
    <row r="704" spans="1:13" x14ac:dyDescent="0.2">
      <c r="A704">
        <v>10707</v>
      </c>
      <c r="B704" t="s">
        <v>1</v>
      </c>
      <c r="C704">
        <v>47</v>
      </c>
      <c r="D704">
        <v>2</v>
      </c>
      <c r="E704" s="3">
        <v>20.892389678498571</v>
      </c>
      <c r="F704" s="66">
        <v>0</v>
      </c>
      <c r="G704" t="s">
        <v>7</v>
      </c>
      <c r="H704" s="2">
        <v>42211.14</v>
      </c>
      <c r="I704" s="2" t="str">
        <f>IF(CleanTable67[[#This Row],[Annual Expenditure in HealthCare]]&gt;25000,"Yes","No")</f>
        <v>Yes</v>
      </c>
      <c r="J704">
        <v>1</v>
      </c>
      <c r="K704" t="str">
        <f>_xlfn.XLOOKUP(CleanTable67[[#This Row],['# of Children]],'Reduce Categories'!$D$23:$D$28,'Reduce Categories'!$E$23:$E$28)</f>
        <v>1 children</v>
      </c>
      <c r="L704" t="s">
        <v>4</v>
      </c>
      <c r="M704" s="1"/>
    </row>
    <row r="705" spans="1:13" x14ac:dyDescent="0.2">
      <c r="A705">
        <v>10708</v>
      </c>
      <c r="B705" t="s">
        <v>1</v>
      </c>
      <c r="C705">
        <v>18</v>
      </c>
      <c r="D705">
        <v>0</v>
      </c>
      <c r="E705" s="3">
        <v>34.947636410293526</v>
      </c>
      <c r="F705" s="66">
        <v>3</v>
      </c>
      <c r="G705" t="s">
        <v>6</v>
      </c>
      <c r="H705" s="2">
        <v>1615.77</v>
      </c>
      <c r="I705" s="2" t="str">
        <f>IF(CleanTable67[[#This Row],[Annual Expenditure in HealthCare]]&gt;25000,"Yes","No")</f>
        <v>No</v>
      </c>
      <c r="J705">
        <v>0</v>
      </c>
      <c r="K705" t="str">
        <f>_xlfn.XLOOKUP(CleanTable67[[#This Row],['# of Children]],'Reduce Categories'!$D$23:$D$28,'Reduce Categories'!$E$23:$E$28)</f>
        <v>No children</v>
      </c>
      <c r="L705" t="s">
        <v>5</v>
      </c>
      <c r="M705" s="1"/>
    </row>
    <row r="706" spans="1:13" x14ac:dyDescent="0.2">
      <c r="A706">
        <v>10709</v>
      </c>
      <c r="B706" t="s">
        <v>2</v>
      </c>
      <c r="C706">
        <v>60</v>
      </c>
      <c r="D706">
        <v>3</v>
      </c>
      <c r="E706" s="3">
        <v>31.098549587792068</v>
      </c>
      <c r="F706" s="66">
        <v>2</v>
      </c>
      <c r="G706" t="s">
        <v>6</v>
      </c>
      <c r="H706" s="2">
        <v>28923.14</v>
      </c>
      <c r="I706" s="2" t="str">
        <f>IF(CleanTable67[[#This Row],[Annual Expenditure in HealthCare]]&gt;25000,"Yes","No")</f>
        <v>Yes</v>
      </c>
      <c r="J706">
        <v>0</v>
      </c>
      <c r="K706" t="str">
        <f>_xlfn.XLOOKUP(CleanTable67[[#This Row],['# of Children]],'Reduce Categories'!$D$23:$D$28,'Reduce Categories'!$E$23:$E$28)</f>
        <v>No children</v>
      </c>
      <c r="L706" t="s">
        <v>5</v>
      </c>
      <c r="M706" s="1"/>
    </row>
    <row r="707" spans="1:13" x14ac:dyDescent="0.2">
      <c r="A707">
        <v>10710</v>
      </c>
      <c r="B707" t="s">
        <v>2</v>
      </c>
      <c r="C707">
        <v>20</v>
      </c>
      <c r="D707">
        <v>0</v>
      </c>
      <c r="E707" s="3">
        <v>39.591194368992262</v>
      </c>
      <c r="F707" s="66">
        <v>3</v>
      </c>
      <c r="G707" t="s">
        <v>6</v>
      </c>
      <c r="H707" s="2">
        <v>2257.48</v>
      </c>
      <c r="I707" s="2" t="str">
        <f>IF(CleanTable67[[#This Row],[Annual Expenditure in HealthCare]]&gt;25000,"Yes","No")</f>
        <v>No</v>
      </c>
      <c r="J707">
        <v>0</v>
      </c>
      <c r="K707" t="str">
        <f>_xlfn.XLOOKUP(CleanTable67[[#This Row],['# of Children]],'Reduce Categories'!$D$23:$D$28,'Reduce Categories'!$E$23:$E$28)</f>
        <v>No children</v>
      </c>
      <c r="L707" t="s">
        <v>5</v>
      </c>
      <c r="M707" s="1"/>
    </row>
    <row r="708" spans="1:13" x14ac:dyDescent="0.2">
      <c r="A708">
        <v>10711</v>
      </c>
      <c r="B708" t="s">
        <v>0</v>
      </c>
      <c r="C708">
        <v>56</v>
      </c>
      <c r="D708">
        <v>3</v>
      </c>
      <c r="E708" s="3">
        <v>25.271480824959106</v>
      </c>
      <c r="F708" s="66">
        <v>0</v>
      </c>
      <c r="G708" t="s">
        <v>7</v>
      </c>
      <c r="H708" s="2">
        <v>10577.09</v>
      </c>
      <c r="I708" s="2" t="str">
        <f>IF(CleanTable67[[#This Row],[Annual Expenditure in HealthCare]]&gt;25000,"Yes","No")</f>
        <v>No</v>
      </c>
      <c r="J708">
        <v>0</v>
      </c>
      <c r="K708" t="str">
        <f>_xlfn.XLOOKUP(CleanTable67[[#This Row],['# of Children]],'Reduce Categories'!$D$23:$D$28,'Reduce Categories'!$E$23:$E$28)</f>
        <v>No children</v>
      </c>
      <c r="L708" t="s">
        <v>5</v>
      </c>
      <c r="M708" s="1"/>
    </row>
    <row r="709" spans="1:13" x14ac:dyDescent="0.2">
      <c r="A709">
        <v>10712</v>
      </c>
      <c r="B709" t="s">
        <v>1</v>
      </c>
      <c r="C709">
        <v>62</v>
      </c>
      <c r="D709">
        <v>3</v>
      </c>
      <c r="E709" s="3">
        <v>25.289008615335</v>
      </c>
      <c r="F709" s="66">
        <v>0</v>
      </c>
      <c r="G709" t="s">
        <v>6</v>
      </c>
      <c r="H709" s="2">
        <v>13457.97</v>
      </c>
      <c r="I709" s="2" t="str">
        <f>IF(CleanTable67[[#This Row],[Annual Expenditure in HealthCare]]&gt;25000,"Yes","No")</f>
        <v>No</v>
      </c>
      <c r="J709">
        <v>0</v>
      </c>
      <c r="K709" t="str">
        <f>_xlfn.XLOOKUP(CleanTable67[[#This Row],['# of Children]],'Reduce Categories'!$D$23:$D$28,'Reduce Categories'!$E$23:$E$28)</f>
        <v>No children</v>
      </c>
      <c r="L709" t="s">
        <v>5</v>
      </c>
      <c r="M709" s="1"/>
    </row>
    <row r="710" spans="1:13" x14ac:dyDescent="0.2">
      <c r="A710">
        <v>10713</v>
      </c>
      <c r="B710" t="s">
        <v>2</v>
      </c>
      <c r="C710">
        <v>19</v>
      </c>
      <c r="D710">
        <v>0</v>
      </c>
      <c r="E710" s="3">
        <v>42.397290295929267</v>
      </c>
      <c r="F710" s="66">
        <v>3</v>
      </c>
      <c r="G710" t="s">
        <v>7</v>
      </c>
      <c r="H710" s="2">
        <v>33750.300000000003</v>
      </c>
      <c r="I710" s="2" t="str">
        <f>IF(CleanTable67[[#This Row],[Annual Expenditure in HealthCare]]&gt;25000,"Yes","No")</f>
        <v>Yes</v>
      </c>
      <c r="J710">
        <v>0</v>
      </c>
      <c r="K710" t="str">
        <f>_xlfn.XLOOKUP(CleanTable67[[#This Row],['# of Children]],'Reduce Categories'!$D$23:$D$28,'Reduce Categories'!$E$23:$E$28)</f>
        <v>No children</v>
      </c>
      <c r="L710" t="s">
        <v>4</v>
      </c>
      <c r="M710" s="1"/>
    </row>
    <row r="711" spans="1:13" x14ac:dyDescent="0.2">
      <c r="A711">
        <v>10714</v>
      </c>
      <c r="B711" t="s">
        <v>2</v>
      </c>
      <c r="C711">
        <v>52</v>
      </c>
      <c r="D711">
        <v>3</v>
      </c>
      <c r="E711" s="3">
        <v>19.940709420179651</v>
      </c>
      <c r="F711" s="66">
        <v>0</v>
      </c>
      <c r="G711" t="s">
        <v>7</v>
      </c>
      <c r="H711" s="2">
        <v>60021.4</v>
      </c>
      <c r="I711" s="2" t="str">
        <f>IF(CleanTable67[[#This Row],[Annual Expenditure in HealthCare]]&gt;25000,"Yes","No")</f>
        <v>Yes</v>
      </c>
      <c r="J711">
        <v>3</v>
      </c>
      <c r="K711" t="str">
        <f>_xlfn.XLOOKUP(CleanTable67[[#This Row],['# of Children]],'Reduce Categories'!$D$23:$D$28,'Reduce Categories'!$E$23:$E$28)</f>
        <v>3 or more children</v>
      </c>
      <c r="L711" t="s">
        <v>4</v>
      </c>
      <c r="M711" s="1"/>
    </row>
    <row r="712" spans="1:13" x14ac:dyDescent="0.2">
      <c r="A712">
        <v>10715</v>
      </c>
      <c r="B712" t="s">
        <v>1</v>
      </c>
      <c r="C712">
        <v>36</v>
      </c>
      <c r="D712">
        <v>1</v>
      </c>
      <c r="E712" s="3">
        <v>33.60385623499819</v>
      </c>
      <c r="F712" s="66">
        <v>2</v>
      </c>
      <c r="G712" t="s">
        <v>7</v>
      </c>
      <c r="H712" s="2">
        <v>37742.58</v>
      </c>
      <c r="I712" s="2" t="str">
        <f>IF(CleanTable67[[#This Row],[Annual Expenditure in HealthCare]]&gt;25000,"Yes","No")</f>
        <v>Yes</v>
      </c>
      <c r="J712">
        <v>0</v>
      </c>
      <c r="K712" t="str">
        <f>_xlfn.XLOOKUP(CleanTable67[[#This Row],['# of Children]],'Reduce Categories'!$D$23:$D$28,'Reduce Categories'!$E$23:$E$28)</f>
        <v>No children</v>
      </c>
      <c r="L712" t="s">
        <v>4</v>
      </c>
      <c r="M712" s="1"/>
    </row>
    <row r="713" spans="1:13" x14ac:dyDescent="0.2">
      <c r="A713">
        <v>10716</v>
      </c>
      <c r="B713" t="s">
        <v>1</v>
      </c>
      <c r="C713">
        <v>35</v>
      </c>
      <c r="D713">
        <v>1</v>
      </c>
      <c r="E713" s="3">
        <v>36.669988079141291</v>
      </c>
      <c r="F713" s="66">
        <v>3</v>
      </c>
      <c r="G713" t="s">
        <v>7</v>
      </c>
      <c r="H713" s="2">
        <v>4747.0600000000004</v>
      </c>
      <c r="I713" s="2" t="str">
        <f>IF(CleanTable67[[#This Row],[Annual Expenditure in HealthCare]]&gt;25000,"Yes","No")</f>
        <v>No</v>
      </c>
      <c r="J713">
        <v>1</v>
      </c>
      <c r="K713" t="str">
        <f>_xlfn.XLOOKUP(CleanTable67[[#This Row],['# of Children]],'Reduce Categories'!$D$23:$D$28,'Reduce Categories'!$E$23:$E$28)</f>
        <v>1 children</v>
      </c>
      <c r="L713" t="s">
        <v>5</v>
      </c>
      <c r="M713" s="1"/>
    </row>
    <row r="714" spans="1:13" x14ac:dyDescent="0.2">
      <c r="A714">
        <v>10717</v>
      </c>
      <c r="B714" t="s">
        <v>3</v>
      </c>
      <c r="C714">
        <v>18</v>
      </c>
      <c r="D714">
        <v>0</v>
      </c>
      <c r="E714" s="3">
        <v>25.659690288814719</v>
      </c>
      <c r="F714" s="66">
        <v>0</v>
      </c>
      <c r="G714" t="s">
        <v>6</v>
      </c>
      <c r="H714" s="2">
        <v>4561.1900000000005</v>
      </c>
      <c r="I714" s="2" t="str">
        <f>IF(CleanTable67[[#This Row],[Annual Expenditure in HealthCare]]&gt;25000,"Yes","No")</f>
        <v>No</v>
      </c>
      <c r="J714">
        <v>4</v>
      </c>
      <c r="K714" t="str">
        <f>_xlfn.XLOOKUP(CleanTable67[[#This Row],['# of Children]],'Reduce Categories'!$D$23:$D$28,'Reduce Categories'!$E$23:$E$28)</f>
        <v>3 or more children</v>
      </c>
      <c r="L714" t="s">
        <v>5</v>
      </c>
      <c r="M714" s="1"/>
    </row>
    <row r="715" spans="1:13" x14ac:dyDescent="0.2">
      <c r="A715">
        <v>10718</v>
      </c>
      <c r="B715" t="s">
        <v>2</v>
      </c>
      <c r="C715">
        <v>19</v>
      </c>
      <c r="D715">
        <v>0</v>
      </c>
      <c r="E715" s="3">
        <v>29.907610633904341</v>
      </c>
      <c r="F715" s="66">
        <v>1</v>
      </c>
      <c r="G715" t="s">
        <v>7</v>
      </c>
      <c r="H715" s="2">
        <v>1632.04</v>
      </c>
      <c r="I715" s="2" t="str">
        <f>IF(CleanTable67[[#This Row],[Annual Expenditure in HealthCare]]&gt;25000,"Yes","No")</f>
        <v>No</v>
      </c>
      <c r="J715">
        <v>0</v>
      </c>
      <c r="K715" t="str">
        <f>_xlfn.XLOOKUP(CleanTable67[[#This Row],['# of Children]],'Reduce Categories'!$D$23:$D$28,'Reduce Categories'!$E$23:$E$28)</f>
        <v>No children</v>
      </c>
      <c r="L715" t="s">
        <v>5</v>
      </c>
      <c r="M715" s="1"/>
    </row>
    <row r="716" spans="1:13" x14ac:dyDescent="0.2">
      <c r="A716">
        <v>10719</v>
      </c>
      <c r="B716" t="s">
        <v>3</v>
      </c>
      <c r="C716">
        <v>43</v>
      </c>
      <c r="D716">
        <v>2</v>
      </c>
      <c r="E716" s="3">
        <v>33.160823103049736</v>
      </c>
      <c r="F716" s="66">
        <v>2</v>
      </c>
      <c r="G716" t="s">
        <v>7</v>
      </c>
      <c r="H716" s="2">
        <v>8606.2199999999993</v>
      </c>
      <c r="I716" s="2" t="str">
        <f>IF(CleanTable67[[#This Row],[Annual Expenditure in HealthCare]]&gt;25000,"Yes","No")</f>
        <v>No</v>
      </c>
      <c r="J716">
        <v>3</v>
      </c>
      <c r="K716" t="str">
        <f>_xlfn.XLOOKUP(CleanTable67[[#This Row],['# of Children]],'Reduce Categories'!$D$23:$D$28,'Reduce Categories'!$E$23:$E$28)</f>
        <v>3 or more children</v>
      </c>
      <c r="L716" t="s">
        <v>5</v>
      </c>
      <c r="M716" s="1"/>
    </row>
    <row r="717" spans="1:13" x14ac:dyDescent="0.2">
      <c r="A717">
        <v>10720</v>
      </c>
      <c r="B717" t="s">
        <v>1</v>
      </c>
      <c r="C717">
        <v>44</v>
      </c>
      <c r="D717">
        <v>2</v>
      </c>
      <c r="E717" s="3">
        <v>21.792594582104954</v>
      </c>
      <c r="F717" s="66">
        <v>0</v>
      </c>
      <c r="G717" t="s">
        <v>6</v>
      </c>
      <c r="H717" s="2">
        <v>7633.7300000000005</v>
      </c>
      <c r="I717" s="2" t="str">
        <f>IF(CleanTable67[[#This Row],[Annual Expenditure in HealthCare]]&gt;25000,"Yes","No")</f>
        <v>No</v>
      </c>
      <c r="J717">
        <v>1</v>
      </c>
      <c r="K717" t="str">
        <f>_xlfn.XLOOKUP(CleanTable67[[#This Row],['# of Children]],'Reduce Categories'!$D$23:$D$28,'Reduce Categories'!$E$23:$E$28)</f>
        <v>1 children</v>
      </c>
      <c r="L717" t="s">
        <v>5</v>
      </c>
      <c r="M717" s="1"/>
    </row>
    <row r="718" spans="1:13" x14ac:dyDescent="0.2">
      <c r="A718">
        <v>10721</v>
      </c>
      <c r="B718" t="s">
        <v>1</v>
      </c>
      <c r="C718">
        <v>20</v>
      </c>
      <c r="D718">
        <v>0</v>
      </c>
      <c r="E718" s="3">
        <v>36.62183034205129</v>
      </c>
      <c r="F718" s="66">
        <v>3</v>
      </c>
      <c r="G718" t="s">
        <v>6</v>
      </c>
      <c r="H718" s="2">
        <v>1877.93</v>
      </c>
      <c r="I718" s="2" t="str">
        <f>IF(CleanTable67[[#This Row],[Annual Expenditure in HealthCare]]&gt;25000,"Yes","No")</f>
        <v>No</v>
      </c>
      <c r="J718">
        <v>0</v>
      </c>
      <c r="K718" t="str">
        <f>_xlfn.XLOOKUP(CleanTable67[[#This Row],['# of Children]],'Reduce Categories'!$D$23:$D$28,'Reduce Categories'!$E$23:$E$28)</f>
        <v>No children</v>
      </c>
      <c r="L718" t="s">
        <v>5</v>
      </c>
      <c r="M718" s="1"/>
    </row>
    <row r="719" spans="1:13" x14ac:dyDescent="0.2">
      <c r="A719">
        <v>10722</v>
      </c>
      <c r="B719" t="s">
        <v>1</v>
      </c>
      <c r="C719">
        <v>41</v>
      </c>
      <c r="D719">
        <v>2</v>
      </c>
      <c r="E719" s="3">
        <v>23.074698659805282</v>
      </c>
      <c r="F719" s="66">
        <v>0</v>
      </c>
      <c r="G719" t="s">
        <v>7</v>
      </c>
      <c r="H719" s="2">
        <v>6289.76</v>
      </c>
      <c r="I719" s="2" t="str">
        <f>IF(CleanTable67[[#This Row],[Annual Expenditure in HealthCare]]&gt;25000,"Yes","No")</f>
        <v>No</v>
      </c>
      <c r="J719">
        <v>1</v>
      </c>
      <c r="K719" t="str">
        <f>_xlfn.XLOOKUP(CleanTable67[[#This Row],['# of Children]],'Reduce Categories'!$D$23:$D$28,'Reduce Categories'!$E$23:$E$28)</f>
        <v>1 children</v>
      </c>
      <c r="L719" t="s">
        <v>5</v>
      </c>
      <c r="M719" s="1"/>
    </row>
    <row r="720" spans="1:13" x14ac:dyDescent="0.2">
      <c r="A720">
        <v>10723</v>
      </c>
      <c r="B720" t="s">
        <v>3</v>
      </c>
      <c r="C720">
        <v>40</v>
      </c>
      <c r="D720">
        <v>2</v>
      </c>
      <c r="E720" s="3">
        <v>28.786342573914226</v>
      </c>
      <c r="F720" s="66">
        <v>1</v>
      </c>
      <c r="G720" t="s">
        <v>6</v>
      </c>
      <c r="H720" s="2">
        <v>22331.57</v>
      </c>
      <c r="I720" s="2" t="str">
        <f>IF(CleanTable67[[#This Row],[Annual Expenditure in HealthCare]]&gt;25000,"Yes","No")</f>
        <v>No</v>
      </c>
      <c r="J720">
        <v>1</v>
      </c>
      <c r="K720" t="str">
        <f>_xlfn.XLOOKUP(CleanTable67[[#This Row],['# of Children]],'Reduce Categories'!$D$23:$D$28,'Reduce Categories'!$E$23:$E$28)</f>
        <v>1 children</v>
      </c>
      <c r="L720" t="s">
        <v>4</v>
      </c>
      <c r="M720" s="1"/>
    </row>
    <row r="721" spans="1:13" x14ac:dyDescent="0.2">
      <c r="A721">
        <v>10724</v>
      </c>
      <c r="B721" t="s">
        <v>3</v>
      </c>
      <c r="C721">
        <v>55</v>
      </c>
      <c r="D721">
        <v>3</v>
      </c>
      <c r="E721" s="3">
        <v>21.462225117331897</v>
      </c>
      <c r="F721" s="66">
        <v>0</v>
      </c>
      <c r="G721" t="s">
        <v>6</v>
      </c>
      <c r="H721" s="2">
        <v>11286.54</v>
      </c>
      <c r="I721" s="2" t="str">
        <f>IF(CleanTable67[[#This Row],[Annual Expenditure in HealthCare]]&gt;25000,"Yes","No")</f>
        <v>No</v>
      </c>
      <c r="J721">
        <v>0</v>
      </c>
      <c r="K721" t="str">
        <f>_xlfn.XLOOKUP(CleanTable67[[#This Row],['# of Children]],'Reduce Categories'!$D$23:$D$28,'Reduce Categories'!$E$23:$E$28)</f>
        <v>No children</v>
      </c>
      <c r="L721" t="s">
        <v>5</v>
      </c>
      <c r="M721" s="1"/>
    </row>
    <row r="722" spans="1:13" x14ac:dyDescent="0.2">
      <c r="A722">
        <v>10725</v>
      </c>
      <c r="B722" t="s">
        <v>1</v>
      </c>
      <c r="C722">
        <v>55</v>
      </c>
      <c r="D722">
        <v>3</v>
      </c>
      <c r="E722" s="3">
        <v>33.895975172118575</v>
      </c>
      <c r="F722" s="66">
        <v>2</v>
      </c>
      <c r="G722" t="s">
        <v>6</v>
      </c>
      <c r="H722" s="2">
        <v>12485.81</v>
      </c>
      <c r="I722" s="2" t="str">
        <f>IF(CleanTable67[[#This Row],[Annual Expenditure in HealthCare]]&gt;25000,"Yes","No")</f>
        <v>No</v>
      </c>
      <c r="J722">
        <v>3</v>
      </c>
      <c r="K722" t="str">
        <f>_xlfn.XLOOKUP(CleanTable67[[#This Row],['# of Children]],'Reduce Categories'!$D$23:$D$28,'Reduce Categories'!$E$23:$E$28)</f>
        <v>3 or more children</v>
      </c>
      <c r="L722" t="s">
        <v>5</v>
      </c>
      <c r="M722" s="1"/>
    </row>
    <row r="723" spans="1:13" x14ac:dyDescent="0.2">
      <c r="A723">
        <v>10726</v>
      </c>
      <c r="B723" t="s">
        <v>0</v>
      </c>
      <c r="C723">
        <v>26</v>
      </c>
      <c r="D723">
        <v>0</v>
      </c>
      <c r="E723" s="3">
        <v>26.685797181620398</v>
      </c>
      <c r="F723" s="66">
        <v>1</v>
      </c>
      <c r="G723" t="s">
        <v>7</v>
      </c>
      <c r="H723" s="2">
        <v>3484.34</v>
      </c>
      <c r="I723" s="2" t="str">
        <f>IF(CleanTable67[[#This Row],[Annual Expenditure in HealthCare]]&gt;25000,"Yes","No")</f>
        <v>No</v>
      </c>
      <c r="J723">
        <v>2</v>
      </c>
      <c r="K723" t="str">
        <f>_xlfn.XLOOKUP(CleanTable67[[#This Row],['# of Children]],'Reduce Categories'!$D$23:$D$28,'Reduce Categories'!$E$23:$E$28)</f>
        <v>2 children</v>
      </c>
      <c r="L723" t="s">
        <v>5</v>
      </c>
      <c r="M723" s="1"/>
    </row>
    <row r="724" spans="1:13" x14ac:dyDescent="0.2">
      <c r="A724">
        <v>10727</v>
      </c>
      <c r="B724" t="s">
        <v>0</v>
      </c>
      <c r="C724">
        <v>57</v>
      </c>
      <c r="D724">
        <v>3</v>
      </c>
      <c r="E724" s="3">
        <v>41.913388042015406</v>
      </c>
      <c r="F724" s="66">
        <v>3</v>
      </c>
      <c r="G724" t="s">
        <v>6</v>
      </c>
      <c r="H724" s="2">
        <v>12646.210000000001</v>
      </c>
      <c r="I724" s="2" t="str">
        <f>IF(CleanTable67[[#This Row],[Annual Expenditure in HealthCare]]&gt;25000,"Yes","No")</f>
        <v>No</v>
      </c>
      <c r="J724">
        <v>2</v>
      </c>
      <c r="K724" t="str">
        <f>_xlfn.XLOOKUP(CleanTable67[[#This Row],['# of Children]],'Reduce Categories'!$D$23:$D$28,'Reduce Categories'!$E$23:$E$28)</f>
        <v>2 children</v>
      </c>
      <c r="L724" t="s">
        <v>5</v>
      </c>
      <c r="M724" s="1"/>
    </row>
    <row r="725" spans="1:13" x14ac:dyDescent="0.2">
      <c r="A725">
        <v>10728</v>
      </c>
      <c r="B725" t="s">
        <v>0</v>
      </c>
      <c r="C725">
        <v>24</v>
      </c>
      <c r="D725">
        <v>0</v>
      </c>
      <c r="E725" s="3">
        <v>36.856824386617319</v>
      </c>
      <c r="F725" s="66">
        <v>3</v>
      </c>
      <c r="G725" t="s">
        <v>7</v>
      </c>
      <c r="H725" s="2">
        <v>1977.82</v>
      </c>
      <c r="I725" s="2" t="str">
        <f>IF(CleanTable67[[#This Row],[Annual Expenditure in HealthCare]]&gt;25000,"Yes","No")</f>
        <v>No</v>
      </c>
      <c r="J725">
        <v>0</v>
      </c>
      <c r="K725" t="str">
        <f>_xlfn.XLOOKUP(CleanTable67[[#This Row],['# of Children]],'Reduce Categories'!$D$23:$D$28,'Reduce Categories'!$E$23:$E$28)</f>
        <v>No children</v>
      </c>
      <c r="L725" t="s">
        <v>5</v>
      </c>
      <c r="M725" s="1"/>
    </row>
    <row r="726" spans="1:13" x14ac:dyDescent="0.2">
      <c r="A726">
        <v>10729</v>
      </c>
      <c r="B726" t="s">
        <v>0</v>
      </c>
      <c r="C726">
        <v>55</v>
      </c>
      <c r="D726">
        <v>3</v>
      </c>
      <c r="E726" s="3">
        <v>25.184038299676615</v>
      </c>
      <c r="F726" s="66">
        <v>0</v>
      </c>
      <c r="G726" t="s">
        <v>7</v>
      </c>
      <c r="H726" s="2">
        <v>10791.96</v>
      </c>
      <c r="I726" s="2" t="str">
        <f>IF(CleanTable67[[#This Row],[Annual Expenditure in HealthCare]]&gt;25000,"Yes","No")</f>
        <v>No</v>
      </c>
      <c r="J726">
        <v>1</v>
      </c>
      <c r="K726" t="str">
        <f>_xlfn.XLOOKUP(CleanTable67[[#This Row],['# of Children]],'Reduce Categories'!$D$23:$D$28,'Reduce Categories'!$E$23:$E$28)</f>
        <v>1 children</v>
      </c>
      <c r="L726" t="s">
        <v>5</v>
      </c>
      <c r="M726" s="1"/>
    </row>
    <row r="727" spans="1:13" x14ac:dyDescent="0.2">
      <c r="A727">
        <v>10730</v>
      </c>
      <c r="B727" t="s">
        <v>2</v>
      </c>
      <c r="C727">
        <v>30</v>
      </c>
      <c r="D727">
        <v>1</v>
      </c>
      <c r="E727" s="3">
        <v>28.020587939251268</v>
      </c>
      <c r="F727" s="66">
        <v>1</v>
      </c>
      <c r="G727" t="s">
        <v>7</v>
      </c>
      <c r="H727" s="2">
        <v>4032.25</v>
      </c>
      <c r="I727" s="2" t="str">
        <f>IF(CleanTable67[[#This Row],[Annual Expenditure in HealthCare]]&gt;25000,"Yes","No")</f>
        <v>No</v>
      </c>
      <c r="J727">
        <v>1</v>
      </c>
      <c r="K727" t="str">
        <f>_xlfn.XLOOKUP(CleanTable67[[#This Row],['# of Children]],'Reduce Categories'!$D$23:$D$28,'Reduce Categories'!$E$23:$E$28)</f>
        <v>1 children</v>
      </c>
      <c r="L727" t="s">
        <v>5</v>
      </c>
      <c r="M727" s="1"/>
    </row>
    <row r="728" spans="1:13" x14ac:dyDescent="0.2">
      <c r="A728">
        <v>10731</v>
      </c>
      <c r="B728" t="s">
        <v>3</v>
      </c>
      <c r="C728">
        <v>18</v>
      </c>
      <c r="D728">
        <v>0</v>
      </c>
      <c r="E728" s="3">
        <v>35.680781166687325</v>
      </c>
      <c r="F728" s="66">
        <v>3</v>
      </c>
      <c r="G728" t="s">
        <v>6</v>
      </c>
      <c r="H728" s="2">
        <v>2217.61</v>
      </c>
      <c r="I728" s="2" t="str">
        <f>IF(CleanTable67[[#This Row],[Annual Expenditure in HealthCare]]&gt;25000,"Yes","No")</f>
        <v>No</v>
      </c>
      <c r="J728">
        <v>0</v>
      </c>
      <c r="K728" t="str">
        <f>_xlfn.XLOOKUP(CleanTable67[[#This Row],['# of Children]],'Reduce Categories'!$D$23:$D$28,'Reduce Categories'!$E$23:$E$28)</f>
        <v>No children</v>
      </c>
      <c r="L728" t="s">
        <v>5</v>
      </c>
      <c r="M728" s="1"/>
    </row>
    <row r="729" spans="1:13" x14ac:dyDescent="0.2">
      <c r="A729">
        <v>10732</v>
      </c>
      <c r="B729" t="s">
        <v>1</v>
      </c>
      <c r="C729">
        <v>48</v>
      </c>
      <c r="D729">
        <v>2</v>
      </c>
      <c r="E729" s="3">
        <v>18.284951939446369</v>
      </c>
      <c r="F729" s="66">
        <v>0</v>
      </c>
      <c r="G729" t="s">
        <v>6</v>
      </c>
      <c r="H729" s="2">
        <v>8871.16</v>
      </c>
      <c r="I729" s="2" t="str">
        <f>IF(CleanTable67[[#This Row],[Annual Expenditure in HealthCare]]&gt;25000,"Yes","No")</f>
        <v>No</v>
      </c>
      <c r="J729">
        <v>1</v>
      </c>
      <c r="K729" t="str">
        <f>_xlfn.XLOOKUP(CleanTable67[[#This Row],['# of Children]],'Reduce Categories'!$D$23:$D$28,'Reduce Categories'!$E$23:$E$28)</f>
        <v>1 children</v>
      </c>
      <c r="L729" t="s">
        <v>5</v>
      </c>
      <c r="M729" s="1"/>
    </row>
    <row r="730" spans="1:13" x14ac:dyDescent="0.2">
      <c r="A730">
        <v>10733</v>
      </c>
      <c r="B730" t="s">
        <v>2</v>
      </c>
      <c r="C730">
        <v>32</v>
      </c>
      <c r="D730">
        <v>1</v>
      </c>
      <c r="E730" s="3">
        <v>32.789817408018145</v>
      </c>
      <c r="F730" s="66">
        <v>2</v>
      </c>
      <c r="G730" t="s">
        <v>6</v>
      </c>
      <c r="H730" s="2">
        <v>32734.19</v>
      </c>
      <c r="I730" s="2" t="str">
        <f>IF(CleanTable67[[#This Row],[Annual Expenditure in HealthCare]]&gt;25000,"Yes","No")</f>
        <v>Yes</v>
      </c>
      <c r="J730">
        <v>2</v>
      </c>
      <c r="K730" t="str">
        <f>_xlfn.XLOOKUP(CleanTable67[[#This Row],['# of Children]],'Reduce Categories'!$D$23:$D$28,'Reduce Categories'!$E$23:$E$28)</f>
        <v>2 children</v>
      </c>
      <c r="L730" t="s">
        <v>4</v>
      </c>
      <c r="M730" s="1"/>
    </row>
    <row r="731" spans="1:13" x14ac:dyDescent="0.2">
      <c r="A731">
        <v>10734</v>
      </c>
      <c r="B731" t="s">
        <v>1</v>
      </c>
      <c r="C731">
        <v>59</v>
      </c>
      <c r="D731">
        <v>3</v>
      </c>
      <c r="E731" s="3">
        <v>31.667521813226955</v>
      </c>
      <c r="F731" s="66">
        <v>2</v>
      </c>
      <c r="G731" t="s">
        <v>7</v>
      </c>
      <c r="H731" s="2">
        <v>48970.25</v>
      </c>
      <c r="I731" s="2" t="str">
        <f>IF(CleanTable67[[#This Row],[Annual Expenditure in HealthCare]]&gt;25000,"Yes","No")</f>
        <v>Yes</v>
      </c>
      <c r="J731">
        <v>1</v>
      </c>
      <c r="K731" t="str">
        <f>_xlfn.XLOOKUP(CleanTable67[[#This Row],['# of Children]],'Reduce Categories'!$D$23:$D$28,'Reduce Categories'!$E$23:$E$28)</f>
        <v>1 children</v>
      </c>
      <c r="L731" t="s">
        <v>4</v>
      </c>
      <c r="M731" s="1"/>
    </row>
    <row r="732" spans="1:13" x14ac:dyDescent="0.2">
      <c r="A732">
        <v>10735</v>
      </c>
      <c r="B732" t="s">
        <v>3</v>
      </c>
      <c r="C732">
        <v>18</v>
      </c>
      <c r="D732">
        <v>0</v>
      </c>
      <c r="E732" s="3">
        <v>16.816735819360947</v>
      </c>
      <c r="F732" s="66">
        <v>0</v>
      </c>
      <c r="G732" t="s">
        <v>7</v>
      </c>
      <c r="H732" s="2">
        <v>1694.8</v>
      </c>
      <c r="I732" s="2" t="str">
        <f>IF(CleanTable67[[#This Row],[Annual Expenditure in HealthCare]]&gt;25000,"Yes","No")</f>
        <v>No</v>
      </c>
      <c r="J732">
        <v>0</v>
      </c>
      <c r="K732" t="str">
        <f>_xlfn.XLOOKUP(CleanTable67[[#This Row],['# of Children]],'Reduce Categories'!$D$23:$D$28,'Reduce Categories'!$E$23:$E$28)</f>
        <v>No children</v>
      </c>
      <c r="L732" t="s">
        <v>5</v>
      </c>
      <c r="M732" s="1"/>
    </row>
    <row r="733" spans="1:13" x14ac:dyDescent="0.2">
      <c r="A733">
        <v>10736</v>
      </c>
      <c r="B733" t="s">
        <v>2</v>
      </c>
      <c r="C733">
        <v>47</v>
      </c>
      <c r="D733">
        <v>2</v>
      </c>
      <c r="E733" s="3">
        <v>36.700997310387109</v>
      </c>
      <c r="F733" s="66">
        <v>3</v>
      </c>
      <c r="G733" t="s">
        <v>7</v>
      </c>
      <c r="H733" s="2">
        <v>24915.23</v>
      </c>
      <c r="I733" s="2" t="str">
        <f>IF(CleanTable67[[#This Row],[Annual Expenditure in HealthCare]]&gt;25000,"Yes","No")</f>
        <v>No</v>
      </c>
      <c r="J733">
        <v>3</v>
      </c>
      <c r="K733" t="str">
        <f>_xlfn.XLOOKUP(CleanTable67[[#This Row],['# of Children]],'Reduce Categories'!$D$23:$D$28,'Reduce Categories'!$E$23:$E$28)</f>
        <v>3 or more children</v>
      </c>
      <c r="L733" t="s">
        <v>4</v>
      </c>
      <c r="M733" s="1"/>
    </row>
    <row r="734" spans="1:13" x14ac:dyDescent="0.2">
      <c r="A734">
        <v>10737</v>
      </c>
      <c r="B734" t="s">
        <v>2</v>
      </c>
      <c r="C734">
        <v>33</v>
      </c>
      <c r="D734">
        <v>1</v>
      </c>
      <c r="E734" s="3">
        <v>26.726947309131731</v>
      </c>
      <c r="F734" s="66">
        <v>1</v>
      </c>
      <c r="G734" t="s">
        <v>7</v>
      </c>
      <c r="H734" s="2">
        <v>21984.48</v>
      </c>
      <c r="I734" s="2" t="str">
        <f>IF(CleanTable67[[#This Row],[Annual Expenditure in HealthCare]]&gt;25000,"Yes","No")</f>
        <v>No</v>
      </c>
      <c r="J734">
        <v>0</v>
      </c>
      <c r="K734" t="str">
        <f>_xlfn.XLOOKUP(CleanTable67[[#This Row],['# of Children]],'Reduce Categories'!$D$23:$D$28,'Reduce Categories'!$E$23:$E$28)</f>
        <v>No children</v>
      </c>
      <c r="L734" t="s">
        <v>5</v>
      </c>
      <c r="M734" s="1"/>
    </row>
    <row r="735" spans="1:13" x14ac:dyDescent="0.2">
      <c r="A735">
        <v>10738</v>
      </c>
      <c r="B735" t="s">
        <v>2</v>
      </c>
      <c r="C735">
        <v>39</v>
      </c>
      <c r="D735">
        <v>2</v>
      </c>
      <c r="E735" s="3">
        <v>29.018360682058599</v>
      </c>
      <c r="F735" s="66">
        <v>1</v>
      </c>
      <c r="G735" t="s">
        <v>7</v>
      </c>
      <c r="H735" s="2">
        <v>6710.2</v>
      </c>
      <c r="I735" s="2" t="str">
        <f>IF(CleanTable67[[#This Row],[Annual Expenditure in HealthCare]]&gt;25000,"Yes","No")</f>
        <v>No</v>
      </c>
      <c r="J735">
        <v>2</v>
      </c>
      <c r="K735" t="str">
        <f>_xlfn.XLOOKUP(CleanTable67[[#This Row],['# of Children]],'Reduce Categories'!$D$23:$D$28,'Reduce Categories'!$E$23:$E$28)</f>
        <v>2 children</v>
      </c>
      <c r="L735" t="s">
        <v>5</v>
      </c>
      <c r="M735" s="1"/>
    </row>
    <row r="736" spans="1:13" x14ac:dyDescent="0.2">
      <c r="A736">
        <v>10739</v>
      </c>
      <c r="B736" t="s">
        <v>1</v>
      </c>
      <c r="C736">
        <v>39</v>
      </c>
      <c r="D736">
        <v>2</v>
      </c>
      <c r="E736" s="3">
        <v>42.633872449472392</v>
      </c>
      <c r="F736" s="66">
        <v>3</v>
      </c>
      <c r="G736" t="s">
        <v>7</v>
      </c>
      <c r="H736" s="2">
        <v>6356.2800000000007</v>
      </c>
      <c r="I736" s="2" t="str">
        <f>IF(CleanTable67[[#This Row],[Annual Expenditure in HealthCare]]&gt;25000,"Yes","No")</f>
        <v>No</v>
      </c>
      <c r="J736">
        <v>2</v>
      </c>
      <c r="K736" t="str">
        <f>_xlfn.XLOOKUP(CleanTable67[[#This Row],['# of Children]],'Reduce Categories'!$D$23:$D$28,'Reduce Categories'!$E$23:$E$28)</f>
        <v>2 children</v>
      </c>
      <c r="L736" t="s">
        <v>5</v>
      </c>
      <c r="M736" s="1"/>
    </row>
    <row r="737" spans="1:13" x14ac:dyDescent="0.2">
      <c r="A737">
        <v>10740</v>
      </c>
      <c r="B737" t="s">
        <v>2</v>
      </c>
      <c r="C737">
        <v>56</v>
      </c>
      <c r="D737">
        <v>3</v>
      </c>
      <c r="E737" s="3">
        <v>29.11298374776274</v>
      </c>
      <c r="F737" s="66">
        <v>1</v>
      </c>
      <c r="G737" t="s">
        <v>7</v>
      </c>
      <c r="H737" s="2">
        <v>10976.25</v>
      </c>
      <c r="I737" s="2" t="str">
        <f>IF(CleanTable67[[#This Row],[Annual Expenditure in HealthCare]]&gt;25000,"Yes","No")</f>
        <v>No</v>
      </c>
      <c r="J737">
        <v>0</v>
      </c>
      <c r="K737" t="str">
        <f>_xlfn.XLOOKUP(CleanTable67[[#This Row],['# of Children]],'Reduce Categories'!$D$23:$D$28,'Reduce Categories'!$E$23:$E$28)</f>
        <v>No children</v>
      </c>
      <c r="L737" t="s">
        <v>5</v>
      </c>
      <c r="M737" s="1"/>
    </row>
    <row r="738" spans="1:13" x14ac:dyDescent="0.2">
      <c r="A738">
        <v>10741</v>
      </c>
      <c r="B738" t="s">
        <v>1</v>
      </c>
      <c r="C738">
        <v>38</v>
      </c>
      <c r="D738">
        <v>1</v>
      </c>
      <c r="E738" s="3">
        <v>28.870208034255178</v>
      </c>
      <c r="F738" s="66">
        <v>1</v>
      </c>
      <c r="G738" t="s">
        <v>6</v>
      </c>
      <c r="H738" s="2">
        <v>5397.62</v>
      </c>
      <c r="I738" s="2" t="str">
        <f>IF(CleanTable67[[#This Row],[Annual Expenditure in HealthCare]]&gt;25000,"Yes","No")</f>
        <v>No</v>
      </c>
      <c r="J738">
        <v>0</v>
      </c>
      <c r="K738" t="str">
        <f>_xlfn.XLOOKUP(CleanTable67[[#This Row],['# of Children]],'Reduce Categories'!$D$23:$D$28,'Reduce Categories'!$E$23:$E$28)</f>
        <v>No children</v>
      </c>
      <c r="L738" t="s">
        <v>5</v>
      </c>
      <c r="M738" s="1"/>
    </row>
    <row r="739" spans="1:13" x14ac:dyDescent="0.2">
      <c r="A739">
        <v>10742</v>
      </c>
      <c r="B739" t="s">
        <v>1</v>
      </c>
      <c r="C739">
        <v>21</v>
      </c>
      <c r="D739">
        <v>0</v>
      </c>
      <c r="E739" s="3">
        <v>27.33430040040864</v>
      </c>
      <c r="F739" s="66">
        <v>1</v>
      </c>
      <c r="G739" t="s">
        <v>7</v>
      </c>
      <c r="H739" s="2">
        <v>1534.31</v>
      </c>
      <c r="I739" s="2" t="str">
        <f>IF(CleanTable67[[#This Row],[Annual Expenditure in HealthCare]]&gt;25000,"Yes","No")</f>
        <v>No</v>
      </c>
      <c r="J739">
        <v>0</v>
      </c>
      <c r="K739" t="str">
        <f>_xlfn.XLOOKUP(CleanTable67[[#This Row],['# of Children]],'Reduce Categories'!$D$23:$D$28,'Reduce Categories'!$E$23:$E$28)</f>
        <v>No children</v>
      </c>
      <c r="L739" t="s">
        <v>5</v>
      </c>
      <c r="M739" s="1"/>
    </row>
    <row r="740" spans="1:13" x14ac:dyDescent="0.2">
      <c r="A740">
        <v>10743</v>
      </c>
      <c r="B740" t="s">
        <v>1</v>
      </c>
      <c r="C740">
        <v>27</v>
      </c>
      <c r="D740">
        <v>1</v>
      </c>
      <c r="E740" s="3">
        <v>31.348378785352455</v>
      </c>
      <c r="F740" s="66">
        <v>2</v>
      </c>
      <c r="G740" t="s">
        <v>6</v>
      </c>
      <c r="H740" s="2">
        <v>16577.78</v>
      </c>
      <c r="I740" s="2" t="str">
        <f>IF(CleanTable67[[#This Row],[Annual Expenditure in HealthCare]]&gt;25000,"Yes","No")</f>
        <v>No</v>
      </c>
      <c r="J740">
        <v>0</v>
      </c>
      <c r="K740" t="str">
        <f>_xlfn.XLOOKUP(CleanTable67[[#This Row],['# of Children]],'Reduce Categories'!$D$23:$D$28,'Reduce Categories'!$E$23:$E$28)</f>
        <v>No children</v>
      </c>
      <c r="L740" t="s">
        <v>4</v>
      </c>
      <c r="M740" s="1"/>
    </row>
    <row r="741" spans="1:13" x14ac:dyDescent="0.2">
      <c r="A741">
        <v>10744</v>
      </c>
      <c r="B741" t="s">
        <v>3</v>
      </c>
      <c r="C741">
        <v>42</v>
      </c>
      <c r="D741">
        <v>2</v>
      </c>
      <c r="E741" s="3">
        <v>27.085669664240335</v>
      </c>
      <c r="F741" s="66">
        <v>1</v>
      </c>
      <c r="G741" t="s">
        <v>7</v>
      </c>
      <c r="H741" s="2">
        <v>21259.379999999997</v>
      </c>
      <c r="I741" s="2" t="str">
        <f>IF(CleanTable67[[#This Row],[Annual Expenditure in HealthCare]]&gt;25000,"Yes","No")</f>
        <v>No</v>
      </c>
      <c r="J741">
        <v>2</v>
      </c>
      <c r="K741" t="str">
        <f>_xlfn.XLOOKUP(CleanTable67[[#This Row],['# of Children]],'Reduce Categories'!$D$23:$D$28,'Reduce Categories'!$E$23:$E$28)</f>
        <v>2 children</v>
      </c>
      <c r="L741" t="s">
        <v>4</v>
      </c>
      <c r="M741" s="1"/>
    </row>
    <row r="742" spans="1:13" x14ac:dyDescent="0.2">
      <c r="A742">
        <v>10745</v>
      </c>
      <c r="B742" t="s">
        <v>0</v>
      </c>
      <c r="C742">
        <v>31</v>
      </c>
      <c r="D742">
        <v>1</v>
      </c>
      <c r="E742" s="3">
        <v>29.724113557933677</v>
      </c>
      <c r="F742" s="66">
        <v>1</v>
      </c>
      <c r="G742" t="s">
        <v>6</v>
      </c>
      <c r="H742" s="2">
        <v>4934.71</v>
      </c>
      <c r="I742" s="2" t="str">
        <f>IF(CleanTable67[[#This Row],[Annual Expenditure in HealthCare]]&gt;25000,"Yes","No")</f>
        <v>No</v>
      </c>
      <c r="J742">
        <v>2</v>
      </c>
      <c r="K742" t="str">
        <f>_xlfn.XLOOKUP(CleanTable67[[#This Row],['# of Children]],'Reduce Categories'!$D$23:$D$28,'Reduce Categories'!$E$23:$E$28)</f>
        <v>2 children</v>
      </c>
      <c r="L742" t="s">
        <v>5</v>
      </c>
      <c r="M742" s="1"/>
    </row>
    <row r="743" spans="1:13" x14ac:dyDescent="0.2">
      <c r="A743">
        <v>10746</v>
      </c>
      <c r="B743" t="s">
        <v>2</v>
      </c>
      <c r="C743">
        <v>50</v>
      </c>
      <c r="D743">
        <v>2</v>
      </c>
      <c r="E743" s="3">
        <v>37.476967053719356</v>
      </c>
      <c r="F743" s="66">
        <v>3</v>
      </c>
      <c r="G743" t="s">
        <v>6</v>
      </c>
      <c r="H743" s="2">
        <v>11085.59</v>
      </c>
      <c r="I743" s="2" t="str">
        <f>IF(CleanTable67[[#This Row],[Annual Expenditure in HealthCare]]&gt;25000,"Yes","No")</f>
        <v>No</v>
      </c>
      <c r="J743">
        <v>3</v>
      </c>
      <c r="K743" t="str">
        <f>_xlfn.XLOOKUP(CleanTable67[[#This Row],['# of Children]],'Reduce Categories'!$D$23:$D$28,'Reduce Categories'!$E$23:$E$28)</f>
        <v>3 or more children</v>
      </c>
      <c r="L743" t="s">
        <v>5</v>
      </c>
      <c r="M743" s="1"/>
    </row>
    <row r="744" spans="1:13" x14ac:dyDescent="0.2">
      <c r="A744">
        <v>10747</v>
      </c>
      <c r="B744" t="s">
        <v>0</v>
      </c>
      <c r="C744">
        <v>62</v>
      </c>
      <c r="D744">
        <v>3</v>
      </c>
      <c r="E744" s="3">
        <v>28.313098081547686</v>
      </c>
      <c r="F744" s="66">
        <v>1</v>
      </c>
      <c r="G744" t="s">
        <v>6</v>
      </c>
      <c r="H744" s="2">
        <v>13451.130000000001</v>
      </c>
      <c r="I744" s="2" t="str">
        <f>IF(CleanTable67[[#This Row],[Annual Expenditure in HealthCare]]&gt;25000,"Yes","No")</f>
        <v>No</v>
      </c>
      <c r="J744">
        <v>0</v>
      </c>
      <c r="K744" t="str">
        <f>_xlfn.XLOOKUP(CleanTable67[[#This Row],['# of Children]],'Reduce Categories'!$D$23:$D$28,'Reduce Categories'!$E$23:$E$28)</f>
        <v>No children</v>
      </c>
      <c r="L744" t="s">
        <v>5</v>
      </c>
      <c r="M744" s="1"/>
    </row>
    <row r="745" spans="1:13" x14ac:dyDescent="0.2">
      <c r="A745">
        <v>10748</v>
      </c>
      <c r="B745" t="s">
        <v>2</v>
      </c>
      <c r="C745">
        <v>64</v>
      </c>
      <c r="D745">
        <v>3</v>
      </c>
      <c r="E745" s="3">
        <v>29.454004434837636</v>
      </c>
      <c r="F745" s="66">
        <v>1</v>
      </c>
      <c r="G745" t="s">
        <v>7</v>
      </c>
      <c r="H745" s="2">
        <v>30166.62</v>
      </c>
      <c r="I745" s="2" t="str">
        <f>IF(CleanTable67[[#This Row],[Annual Expenditure in HealthCare]]&gt;25000,"Yes","No")</f>
        <v>Yes</v>
      </c>
      <c r="J745">
        <v>1</v>
      </c>
      <c r="K745" t="str">
        <f>_xlfn.XLOOKUP(CleanTable67[[#This Row],['# of Children]],'Reduce Categories'!$D$23:$D$28,'Reduce Categories'!$E$23:$E$28)</f>
        <v>1 children</v>
      </c>
      <c r="L745" t="s">
        <v>5</v>
      </c>
      <c r="M745" s="1"/>
    </row>
    <row r="746" spans="1:13" x14ac:dyDescent="0.2">
      <c r="A746">
        <v>10749</v>
      </c>
      <c r="B746" t="s">
        <v>3</v>
      </c>
      <c r="C746">
        <v>32</v>
      </c>
      <c r="D746">
        <v>1</v>
      </c>
      <c r="E746" s="3">
        <v>32.942351061997549</v>
      </c>
      <c r="F746" s="66">
        <v>2</v>
      </c>
      <c r="G746" t="s">
        <v>7</v>
      </c>
      <c r="H746" s="2">
        <v>4667.6100000000006</v>
      </c>
      <c r="I746" s="2" t="str">
        <f>IF(CleanTable67[[#This Row],[Annual Expenditure in HealthCare]]&gt;25000,"Yes","No")</f>
        <v>No</v>
      </c>
      <c r="J746">
        <v>1</v>
      </c>
      <c r="K746" t="str">
        <f>_xlfn.XLOOKUP(CleanTable67[[#This Row],['# of Children]],'Reduce Categories'!$D$23:$D$28,'Reduce Categories'!$E$23:$E$28)</f>
        <v>1 children</v>
      </c>
      <c r="L746" t="s">
        <v>5</v>
      </c>
      <c r="M746" s="1"/>
    </row>
    <row r="747" spans="1:13" x14ac:dyDescent="0.2">
      <c r="A747">
        <v>10750</v>
      </c>
      <c r="B747" t="s">
        <v>2</v>
      </c>
      <c r="C747">
        <v>46</v>
      </c>
      <c r="D747">
        <v>2</v>
      </c>
      <c r="E747" s="3">
        <v>20.79277420606061</v>
      </c>
      <c r="F747" s="66">
        <v>0</v>
      </c>
      <c r="G747" t="s">
        <v>6</v>
      </c>
      <c r="H747" s="2">
        <v>9193.84</v>
      </c>
      <c r="I747" s="2" t="str">
        <f>IF(CleanTable67[[#This Row],[Annual Expenditure in HealthCare]]&gt;25000,"Yes","No")</f>
        <v>No</v>
      </c>
      <c r="J747">
        <v>2</v>
      </c>
      <c r="K747" t="str">
        <f>_xlfn.XLOOKUP(CleanTable67[[#This Row],['# of Children]],'Reduce Categories'!$D$23:$D$28,'Reduce Categories'!$E$23:$E$28)</f>
        <v>2 children</v>
      </c>
      <c r="L747" t="s">
        <v>5</v>
      </c>
      <c r="M747" s="1"/>
    </row>
    <row r="748" spans="1:13" x14ac:dyDescent="0.2">
      <c r="A748">
        <v>10751</v>
      </c>
      <c r="B748" t="s">
        <v>1</v>
      </c>
      <c r="C748">
        <v>47</v>
      </c>
      <c r="D748">
        <v>2</v>
      </c>
      <c r="E748" s="3">
        <v>31.812762699593634</v>
      </c>
      <c r="F748" s="66">
        <v>2</v>
      </c>
      <c r="G748" t="s">
        <v>7</v>
      </c>
      <c r="H748" s="2">
        <v>21978.679999999997</v>
      </c>
      <c r="I748" s="2" t="str">
        <f>IF(CleanTable67[[#This Row],[Annual Expenditure in HealthCare]]&gt;25000,"Yes","No")</f>
        <v>No</v>
      </c>
      <c r="J748">
        <v>1</v>
      </c>
      <c r="K748" t="str">
        <f>_xlfn.XLOOKUP(CleanTable67[[#This Row],['# of Children]],'Reduce Categories'!$D$23:$D$28,'Reduce Categories'!$E$23:$E$28)</f>
        <v>1 children</v>
      </c>
      <c r="L748" t="s">
        <v>4</v>
      </c>
      <c r="M748" s="1"/>
    </row>
    <row r="749" spans="1:13" x14ac:dyDescent="0.2">
      <c r="A749">
        <v>10752</v>
      </c>
      <c r="B749" t="s">
        <v>0</v>
      </c>
      <c r="C749">
        <v>47</v>
      </c>
      <c r="D749">
        <v>2</v>
      </c>
      <c r="E749" s="3">
        <v>31.350006671706879</v>
      </c>
      <c r="F749" s="66">
        <v>2</v>
      </c>
      <c r="G749" t="s">
        <v>6</v>
      </c>
      <c r="H749" s="2">
        <v>8551.35</v>
      </c>
      <c r="I749" s="2" t="str">
        <f>IF(CleanTable67[[#This Row],[Annual Expenditure in HealthCare]]&gt;25000,"Yes","No")</f>
        <v>No</v>
      </c>
      <c r="J749">
        <v>1</v>
      </c>
      <c r="K749" t="str">
        <f>_xlfn.XLOOKUP(CleanTable67[[#This Row],['# of Children]],'Reduce Categories'!$D$23:$D$28,'Reduce Categories'!$E$23:$E$28)</f>
        <v>1 children</v>
      </c>
      <c r="L749" t="s">
        <v>5</v>
      </c>
      <c r="M749" s="1"/>
    </row>
    <row r="750" spans="1:13" x14ac:dyDescent="0.2">
      <c r="A750">
        <v>10753</v>
      </c>
      <c r="B750" t="s">
        <v>1</v>
      </c>
      <c r="C750">
        <v>28</v>
      </c>
      <c r="D750">
        <v>1</v>
      </c>
      <c r="E750" s="3">
        <v>28.266348292431122</v>
      </c>
      <c r="F750" s="66">
        <v>1</v>
      </c>
      <c r="G750" t="s">
        <v>6</v>
      </c>
      <c r="H750" s="2">
        <v>4349.47</v>
      </c>
      <c r="I750" s="2" t="str">
        <f>IF(CleanTable67[[#This Row],[Annual Expenditure in HealthCare]]&gt;25000,"Yes","No")</f>
        <v>No</v>
      </c>
      <c r="J750">
        <v>2</v>
      </c>
      <c r="K750" t="str">
        <f>_xlfn.XLOOKUP(CleanTable67[[#This Row],['# of Children]],'Reduce Categories'!$D$23:$D$28,'Reduce Categories'!$E$23:$E$28)</f>
        <v>2 children</v>
      </c>
      <c r="L750" t="s">
        <v>5</v>
      </c>
      <c r="M750" s="1"/>
    </row>
    <row r="751" spans="1:13" x14ac:dyDescent="0.2">
      <c r="A751">
        <v>10754</v>
      </c>
      <c r="B751" t="s">
        <v>1</v>
      </c>
      <c r="C751">
        <v>46</v>
      </c>
      <c r="D751">
        <v>2</v>
      </c>
      <c r="E751" s="3">
        <v>24.121174495553589</v>
      </c>
      <c r="F751" s="66">
        <v>0</v>
      </c>
      <c r="G751" t="s">
        <v>6</v>
      </c>
      <c r="H751" s="2">
        <v>8233.1</v>
      </c>
      <c r="I751" s="2" t="str">
        <f>IF(CleanTable67[[#This Row],[Annual Expenditure in HealthCare]]&gt;25000,"Yes","No")</f>
        <v>No</v>
      </c>
      <c r="J751">
        <v>1</v>
      </c>
      <c r="K751" t="str">
        <f>_xlfn.XLOOKUP(CleanTable67[[#This Row],['# of Children]],'Reduce Categories'!$D$23:$D$28,'Reduce Categories'!$E$23:$E$28)</f>
        <v>1 children</v>
      </c>
      <c r="L751" t="s">
        <v>5</v>
      </c>
      <c r="M751" s="1"/>
    </row>
    <row r="752" spans="1:13" x14ac:dyDescent="0.2">
      <c r="A752">
        <v>10755</v>
      </c>
      <c r="B752" t="s">
        <v>1</v>
      </c>
      <c r="C752">
        <v>26</v>
      </c>
      <c r="D752">
        <v>0</v>
      </c>
      <c r="E752" s="3">
        <v>24.412918378455608</v>
      </c>
      <c r="F752" s="66">
        <v>0</v>
      </c>
      <c r="G752" t="s">
        <v>6</v>
      </c>
      <c r="H752" s="2">
        <v>3392.98</v>
      </c>
      <c r="I752" s="2" t="str">
        <f>IF(CleanTable67[[#This Row],[Annual Expenditure in HealthCare]]&gt;25000,"Yes","No")</f>
        <v>No</v>
      </c>
      <c r="J752">
        <v>1</v>
      </c>
      <c r="K752" t="str">
        <f>_xlfn.XLOOKUP(CleanTable67[[#This Row],['# of Children]],'Reduce Categories'!$D$23:$D$28,'Reduce Categories'!$E$23:$E$28)</f>
        <v>1 children</v>
      </c>
      <c r="L752" t="s">
        <v>5</v>
      </c>
      <c r="M752" s="1"/>
    </row>
    <row r="753" spans="1:13" x14ac:dyDescent="0.2">
      <c r="A753">
        <v>10756</v>
      </c>
      <c r="B753" t="s">
        <v>1</v>
      </c>
      <c r="C753">
        <v>52</v>
      </c>
      <c r="D753">
        <v>3</v>
      </c>
      <c r="E753" s="3">
        <v>31.774736389886261</v>
      </c>
      <c r="F753" s="66">
        <v>2</v>
      </c>
      <c r="G753" t="s">
        <v>7</v>
      </c>
      <c r="H753" s="2">
        <v>47269.86</v>
      </c>
      <c r="I753" s="2" t="str">
        <f>IF(CleanTable67[[#This Row],[Annual Expenditure in HealthCare]]&gt;25000,"Yes","No")</f>
        <v>Yes</v>
      </c>
      <c r="J753">
        <v>2</v>
      </c>
      <c r="K753" t="str">
        <f>_xlfn.XLOOKUP(CleanTable67[[#This Row],['# of Children]],'Reduce Categories'!$D$23:$D$28,'Reduce Categories'!$E$23:$E$28)</f>
        <v>2 children</v>
      </c>
      <c r="L753" t="s">
        <v>4</v>
      </c>
      <c r="M753" s="1"/>
    </row>
    <row r="754" spans="1:13" x14ac:dyDescent="0.2">
      <c r="A754">
        <v>10757</v>
      </c>
      <c r="B754" t="s">
        <v>0</v>
      </c>
      <c r="C754">
        <v>41</v>
      </c>
      <c r="D754">
        <v>2</v>
      </c>
      <c r="E754" s="3">
        <v>30.115339951635487</v>
      </c>
      <c r="F754" s="66">
        <v>1</v>
      </c>
      <c r="G754" t="s">
        <v>6</v>
      </c>
      <c r="H754" s="2">
        <v>6186.13</v>
      </c>
      <c r="I754" s="2" t="str">
        <f>IF(CleanTable67[[#This Row],[Annual Expenditure in HealthCare]]&gt;25000,"Yes","No")</f>
        <v>No</v>
      </c>
      <c r="J754">
        <v>0</v>
      </c>
      <c r="K754" t="str">
        <f>_xlfn.XLOOKUP(CleanTable67[[#This Row],['# of Children]],'Reduce Categories'!$D$23:$D$28,'Reduce Categories'!$E$23:$E$28)</f>
        <v>No children</v>
      </c>
      <c r="L754" t="s">
        <v>5</v>
      </c>
      <c r="M754" s="1"/>
    </row>
    <row r="755" spans="1:13" x14ac:dyDescent="0.2">
      <c r="A755">
        <v>10758</v>
      </c>
      <c r="B755" t="s">
        <v>3</v>
      </c>
      <c r="C755">
        <v>51</v>
      </c>
      <c r="D755">
        <v>3</v>
      </c>
      <c r="E755" s="3">
        <v>35.803884155844159</v>
      </c>
      <c r="F755" s="66">
        <v>3</v>
      </c>
      <c r="G755" t="s">
        <v>6</v>
      </c>
      <c r="H755" s="2">
        <v>9875.69</v>
      </c>
      <c r="I755" s="2" t="str">
        <f>IF(CleanTable67[[#This Row],[Annual Expenditure in HealthCare]]&gt;25000,"Yes","No")</f>
        <v>No</v>
      </c>
      <c r="J755">
        <v>0</v>
      </c>
      <c r="K755" t="str">
        <f>_xlfn.XLOOKUP(CleanTable67[[#This Row],['# of Children]],'Reduce Categories'!$D$23:$D$28,'Reduce Categories'!$E$23:$E$28)</f>
        <v>No children</v>
      </c>
      <c r="L755" t="s">
        <v>5</v>
      </c>
      <c r="M755" s="1"/>
    </row>
    <row r="756" spans="1:13" x14ac:dyDescent="0.2">
      <c r="A756">
        <v>10759</v>
      </c>
      <c r="B756" t="s">
        <v>3</v>
      </c>
      <c r="C756">
        <v>34</v>
      </c>
      <c r="D756">
        <v>1</v>
      </c>
      <c r="E756" s="3">
        <v>29.523220624573515</v>
      </c>
      <c r="F756" s="66">
        <v>1</v>
      </c>
      <c r="G756" t="s">
        <v>6</v>
      </c>
      <c r="H756" s="2">
        <v>5594.85</v>
      </c>
      <c r="I756" s="2" t="str">
        <f>IF(CleanTable67[[#This Row],[Annual Expenditure in HealthCare]]&gt;25000,"Yes","No")</f>
        <v>No</v>
      </c>
      <c r="J756">
        <v>1</v>
      </c>
      <c r="K756" t="str">
        <f>_xlfn.XLOOKUP(CleanTable67[[#This Row],['# of Children]],'Reduce Categories'!$D$23:$D$28,'Reduce Categories'!$E$23:$E$28)</f>
        <v>1 children</v>
      </c>
      <c r="L756" t="s">
        <v>5</v>
      </c>
      <c r="M756" s="1"/>
    </row>
    <row r="757" spans="1:13" x14ac:dyDescent="0.2">
      <c r="A757">
        <v>10760</v>
      </c>
      <c r="B757" t="s">
        <v>0</v>
      </c>
      <c r="C757">
        <v>32</v>
      </c>
      <c r="D757">
        <v>1</v>
      </c>
      <c r="E757" s="3">
        <v>20.280914208540558</v>
      </c>
      <c r="F757" s="66">
        <v>0</v>
      </c>
      <c r="G757" t="s">
        <v>6</v>
      </c>
      <c r="H757" s="2">
        <v>3989.8500000000004</v>
      </c>
      <c r="I757" s="2" t="str">
        <f>IF(CleanTable67[[#This Row],[Annual Expenditure in HealthCare]]&gt;25000,"Yes","No")</f>
        <v>No</v>
      </c>
      <c r="J757">
        <v>0</v>
      </c>
      <c r="K757" t="str">
        <f>_xlfn.XLOOKUP(CleanTable67[[#This Row],['# of Children]],'Reduce Categories'!$D$23:$D$28,'Reduce Categories'!$E$23:$E$28)</f>
        <v>No children</v>
      </c>
      <c r="L757" t="s">
        <v>5</v>
      </c>
      <c r="M757" s="1"/>
    </row>
    <row r="758" spans="1:13" x14ac:dyDescent="0.2">
      <c r="A758">
        <v>10761</v>
      </c>
      <c r="B758" t="s">
        <v>3</v>
      </c>
      <c r="C758">
        <v>18</v>
      </c>
      <c r="D758">
        <v>0</v>
      </c>
      <c r="E758" s="3">
        <v>23.905660721012826</v>
      </c>
      <c r="F758" s="66">
        <v>0</v>
      </c>
      <c r="G758" t="s">
        <v>7</v>
      </c>
      <c r="H758" s="2">
        <v>13747.880000000001</v>
      </c>
      <c r="I758" s="2" t="str">
        <f>IF(CleanTable67[[#This Row],[Annual Expenditure in HealthCare]]&gt;25000,"Yes","No")</f>
        <v>No</v>
      </c>
      <c r="J758">
        <v>0</v>
      </c>
      <c r="K758" t="str">
        <f>_xlfn.XLOOKUP(CleanTable67[[#This Row],['# of Children]],'Reduce Categories'!$D$23:$D$28,'Reduce Categories'!$E$23:$E$28)</f>
        <v>No children</v>
      </c>
      <c r="L758" t="s">
        <v>4</v>
      </c>
      <c r="M758" s="1"/>
    </row>
    <row r="759" spans="1:13" x14ac:dyDescent="0.2">
      <c r="A759">
        <v>10762</v>
      </c>
      <c r="B759" t="s">
        <v>3</v>
      </c>
      <c r="C759">
        <v>58</v>
      </c>
      <c r="D759">
        <v>3</v>
      </c>
      <c r="E759" s="3">
        <v>30.69740841321644</v>
      </c>
      <c r="F759" s="66">
        <v>2</v>
      </c>
      <c r="G759" t="s">
        <v>7</v>
      </c>
      <c r="H759" s="2">
        <v>11944.6</v>
      </c>
      <c r="I759" s="2" t="str">
        <f>IF(CleanTable67[[#This Row],[Annual Expenditure in HealthCare]]&gt;25000,"Yes","No")</f>
        <v>No</v>
      </c>
      <c r="J759">
        <v>0</v>
      </c>
      <c r="K759" t="str">
        <f>_xlfn.XLOOKUP(CleanTable67[[#This Row],['# of Children]],'Reduce Categories'!$D$23:$D$28,'Reduce Categories'!$E$23:$E$28)</f>
        <v>No children</v>
      </c>
      <c r="L759" t="s">
        <v>5</v>
      </c>
      <c r="M759" s="1"/>
    </row>
    <row r="760" spans="1:13" x14ac:dyDescent="0.2">
      <c r="A760">
        <v>10763</v>
      </c>
      <c r="B760" t="s">
        <v>1</v>
      </c>
      <c r="C760">
        <v>56</v>
      </c>
      <c r="D760">
        <v>3</v>
      </c>
      <c r="E760" s="3">
        <v>32.186763687260367</v>
      </c>
      <c r="F760" s="66">
        <v>2</v>
      </c>
      <c r="G760" t="s">
        <v>6</v>
      </c>
      <c r="H760" s="2">
        <v>11090.72</v>
      </c>
      <c r="I760" s="2" t="str">
        <f>IF(CleanTable67[[#This Row],[Annual Expenditure in HealthCare]]&gt;25000,"Yes","No")</f>
        <v>No</v>
      </c>
      <c r="J760">
        <v>0</v>
      </c>
      <c r="K760" t="str">
        <f>_xlfn.XLOOKUP(CleanTable67[[#This Row],['# of Children]],'Reduce Categories'!$D$23:$D$28,'Reduce Categories'!$E$23:$E$28)</f>
        <v>No children</v>
      </c>
      <c r="L760" t="s">
        <v>5</v>
      </c>
      <c r="M760" s="1"/>
    </row>
    <row r="761" spans="1:13" x14ac:dyDescent="0.2">
      <c r="A761">
        <v>10764</v>
      </c>
      <c r="B761" t="s">
        <v>0</v>
      </c>
      <c r="C761">
        <v>37</v>
      </c>
      <c r="D761">
        <v>1</v>
      </c>
      <c r="E761" s="3">
        <v>37.899977255831551</v>
      </c>
      <c r="F761" s="66">
        <v>3</v>
      </c>
      <c r="G761" t="s">
        <v>6</v>
      </c>
      <c r="H761" s="2">
        <v>6311.96</v>
      </c>
      <c r="I761" s="2" t="str">
        <f>IF(CleanTable67[[#This Row],[Annual Expenditure in HealthCare]]&gt;25000,"Yes","No")</f>
        <v>No</v>
      </c>
      <c r="J761">
        <v>2</v>
      </c>
      <c r="K761" t="str">
        <f>_xlfn.XLOOKUP(CleanTable67[[#This Row],['# of Children]],'Reduce Categories'!$D$23:$D$28,'Reduce Categories'!$E$23:$E$28)</f>
        <v>2 children</v>
      </c>
      <c r="L761" t="s">
        <v>5</v>
      </c>
      <c r="M761" s="1"/>
    </row>
    <row r="762" spans="1:13" x14ac:dyDescent="0.2">
      <c r="A762">
        <v>10765</v>
      </c>
      <c r="B762" t="s">
        <v>2</v>
      </c>
      <c r="C762">
        <v>21</v>
      </c>
      <c r="D762">
        <v>0</v>
      </c>
      <c r="E762" s="3">
        <v>27.486716046134053</v>
      </c>
      <c r="F762" s="66">
        <v>1</v>
      </c>
      <c r="G762" t="s">
        <v>6</v>
      </c>
      <c r="H762" s="2">
        <v>26018.959999999999</v>
      </c>
      <c r="I762" s="2" t="str">
        <f>IF(CleanTable67[[#This Row],[Annual Expenditure in HealthCare]]&gt;25000,"Yes","No")</f>
        <v>Yes</v>
      </c>
      <c r="J762">
        <v>2</v>
      </c>
      <c r="K762" t="str">
        <f>_xlfn.XLOOKUP(CleanTable67[[#This Row],['# of Children]],'Reduce Categories'!$D$23:$D$28,'Reduce Categories'!$E$23:$E$28)</f>
        <v>2 children</v>
      </c>
      <c r="L762" t="s">
        <v>5</v>
      </c>
      <c r="M762" s="1"/>
    </row>
    <row r="763" spans="1:13" x14ac:dyDescent="0.2">
      <c r="A763">
        <v>10766</v>
      </c>
      <c r="B763" t="s">
        <v>2</v>
      </c>
      <c r="C763">
        <v>48</v>
      </c>
      <c r="D763">
        <v>2</v>
      </c>
      <c r="E763" s="3">
        <v>39.469928907684405</v>
      </c>
      <c r="F763" s="66">
        <v>3</v>
      </c>
      <c r="G763" t="s">
        <v>6</v>
      </c>
      <c r="H763" s="2">
        <v>9249.5</v>
      </c>
      <c r="I763" s="2" t="str">
        <f>IF(CleanTable67[[#This Row],[Annual Expenditure in HealthCare]]&gt;25000,"Yes","No")</f>
        <v>No</v>
      </c>
      <c r="J763">
        <v>1</v>
      </c>
      <c r="K763" t="str">
        <f>_xlfn.XLOOKUP(CleanTable67[[#This Row],['# of Children]],'Reduce Categories'!$D$23:$D$28,'Reduce Categories'!$E$23:$E$28)</f>
        <v>1 children</v>
      </c>
      <c r="L763" t="s">
        <v>5</v>
      </c>
      <c r="M763" s="1"/>
    </row>
    <row r="764" spans="1:13" x14ac:dyDescent="0.2">
      <c r="A764">
        <v>10767</v>
      </c>
      <c r="B764" t="s">
        <v>2</v>
      </c>
      <c r="C764">
        <v>60</v>
      </c>
      <c r="D764">
        <v>3</v>
      </c>
      <c r="E764" s="3">
        <v>40.274733720198057</v>
      </c>
      <c r="F764" s="66">
        <v>3</v>
      </c>
      <c r="G764" t="s">
        <v>7</v>
      </c>
      <c r="H764" s="2">
        <v>46130.53</v>
      </c>
      <c r="I764" s="2" t="str">
        <f>IF(CleanTable67[[#This Row],[Annual Expenditure in HealthCare]]&gt;25000,"Yes","No")</f>
        <v>Yes</v>
      </c>
      <c r="J764">
        <v>3</v>
      </c>
      <c r="K764" t="str">
        <f>_xlfn.XLOOKUP(CleanTable67[[#This Row],['# of Children]],'Reduce Categories'!$D$23:$D$28,'Reduce Categories'!$E$23:$E$28)</f>
        <v>3 or more children</v>
      </c>
      <c r="L764" t="s">
        <v>4</v>
      </c>
      <c r="M764" s="1"/>
    </row>
    <row r="765" spans="1:13" x14ac:dyDescent="0.2">
      <c r="A765">
        <v>10768</v>
      </c>
      <c r="B765" t="s">
        <v>0</v>
      </c>
      <c r="C765">
        <v>33</v>
      </c>
      <c r="D765">
        <v>1</v>
      </c>
      <c r="E765" s="3">
        <v>30.190193982806349</v>
      </c>
      <c r="F765" s="66">
        <v>1</v>
      </c>
      <c r="G765" t="s">
        <v>6</v>
      </c>
      <c r="H765" s="2">
        <v>37079.380000000005</v>
      </c>
      <c r="I765" s="2" t="str">
        <f>IF(CleanTable67[[#This Row],[Annual Expenditure in HealthCare]]&gt;25000,"Yes","No")</f>
        <v>Yes</v>
      </c>
      <c r="J765">
        <v>0</v>
      </c>
      <c r="K765" t="str">
        <f>_xlfn.XLOOKUP(CleanTable67[[#This Row],['# of Children]],'Reduce Categories'!$D$23:$D$28,'Reduce Categories'!$E$23:$E$28)</f>
        <v>No children</v>
      </c>
      <c r="L765" t="s">
        <v>4</v>
      </c>
      <c r="M765" s="1"/>
    </row>
    <row r="766" spans="1:13" x14ac:dyDescent="0.2">
      <c r="A766">
        <v>10769</v>
      </c>
      <c r="B766" t="s">
        <v>1</v>
      </c>
      <c r="C766">
        <v>51</v>
      </c>
      <c r="D766">
        <v>3</v>
      </c>
      <c r="E766" s="3">
        <v>25.916434742874156</v>
      </c>
      <c r="F766" s="66">
        <v>0</v>
      </c>
      <c r="G766" t="s">
        <v>7</v>
      </c>
      <c r="H766" s="2">
        <v>9386.17</v>
      </c>
      <c r="I766" s="2" t="str">
        <f>IF(CleanTable67[[#This Row],[Annual Expenditure in HealthCare]]&gt;25000,"Yes","No")</f>
        <v>No</v>
      </c>
      <c r="J766">
        <v>1</v>
      </c>
      <c r="K766" t="str">
        <f>_xlfn.XLOOKUP(CleanTable67[[#This Row],['# of Children]],'Reduce Categories'!$D$23:$D$28,'Reduce Categories'!$E$23:$E$28)</f>
        <v>1 children</v>
      </c>
      <c r="L766" t="s">
        <v>5</v>
      </c>
      <c r="M766" s="1"/>
    </row>
    <row r="767" spans="1:13" x14ac:dyDescent="0.2">
      <c r="A767">
        <v>10770</v>
      </c>
      <c r="B767" t="s">
        <v>2</v>
      </c>
      <c r="C767">
        <v>19</v>
      </c>
      <c r="D767">
        <v>0</v>
      </c>
      <c r="E767" s="3">
        <v>36.859949984510671</v>
      </c>
      <c r="F767" s="66">
        <v>3</v>
      </c>
      <c r="G767" t="s">
        <v>6</v>
      </c>
      <c r="H767" s="2">
        <v>18838.71</v>
      </c>
      <c r="I767" s="2" t="str">
        <f>IF(CleanTable67[[#This Row],[Annual Expenditure in HealthCare]]&gt;25000,"Yes","No")</f>
        <v>No</v>
      </c>
      <c r="J767">
        <v>3</v>
      </c>
      <c r="K767" t="str">
        <f>_xlfn.XLOOKUP(CleanTable67[[#This Row],['# of Children]],'Reduce Categories'!$D$23:$D$28,'Reduce Categories'!$E$23:$E$28)</f>
        <v>3 or more children</v>
      </c>
      <c r="L767" t="s">
        <v>5</v>
      </c>
      <c r="M767" s="1"/>
    </row>
    <row r="768" spans="1:13" x14ac:dyDescent="0.2">
      <c r="A768">
        <v>10771</v>
      </c>
      <c r="B768" t="s">
        <v>2</v>
      </c>
      <c r="C768">
        <v>64</v>
      </c>
      <c r="D768">
        <v>3</v>
      </c>
      <c r="E768" s="3">
        <v>44.17882456779337</v>
      </c>
      <c r="F768" s="66">
        <v>3</v>
      </c>
      <c r="G768" t="s">
        <v>6</v>
      </c>
      <c r="H768" s="2">
        <v>16455.71</v>
      </c>
      <c r="I768" s="2" t="str">
        <f>IF(CleanTable67[[#This Row],[Annual Expenditure in HealthCare]]&gt;25000,"Yes","No")</f>
        <v>No</v>
      </c>
      <c r="J768">
        <v>3</v>
      </c>
      <c r="K768" t="str">
        <f>_xlfn.XLOOKUP(CleanTable67[[#This Row],['# of Children]],'Reduce Categories'!$D$23:$D$28,'Reduce Categories'!$E$23:$E$28)</f>
        <v>3 or more children</v>
      </c>
      <c r="L768" t="s">
        <v>5</v>
      </c>
      <c r="M768" s="1"/>
    </row>
    <row r="769" spans="1:13" x14ac:dyDescent="0.2">
      <c r="A769">
        <v>10772</v>
      </c>
      <c r="B769" t="s">
        <v>1</v>
      </c>
      <c r="C769">
        <v>32</v>
      </c>
      <c r="D769">
        <v>1</v>
      </c>
      <c r="E769" s="3">
        <v>28.312996460624184</v>
      </c>
      <c r="F769" s="66">
        <v>1</v>
      </c>
      <c r="G769" t="s">
        <v>6</v>
      </c>
      <c r="H769" s="2">
        <v>3972.9300000000003</v>
      </c>
      <c r="I769" s="2" t="str">
        <f>IF(CleanTable67[[#This Row],[Annual Expenditure in HealthCare]]&gt;25000,"Yes","No")</f>
        <v>No</v>
      </c>
      <c r="J769">
        <v>0</v>
      </c>
      <c r="K769" t="str">
        <f>_xlfn.XLOOKUP(CleanTable67[[#This Row],['# of Children]],'Reduce Categories'!$D$23:$D$28,'Reduce Categories'!$E$23:$E$28)</f>
        <v>No children</v>
      </c>
      <c r="L769" t="s">
        <v>5</v>
      </c>
      <c r="M769" s="1"/>
    </row>
    <row r="770" spans="1:13" x14ac:dyDescent="0.2">
      <c r="A770">
        <v>10773</v>
      </c>
      <c r="B770" t="s">
        <v>2</v>
      </c>
      <c r="C770">
        <v>45</v>
      </c>
      <c r="D770">
        <v>2</v>
      </c>
      <c r="E770" s="3">
        <v>22.883161889994994</v>
      </c>
      <c r="F770" s="66">
        <v>0</v>
      </c>
      <c r="G770" t="s">
        <v>7</v>
      </c>
      <c r="H770" s="2">
        <v>42760.51</v>
      </c>
      <c r="I770" s="2" t="str">
        <f>IF(CleanTable67[[#This Row],[Annual Expenditure in HealthCare]]&gt;25000,"Yes","No")</f>
        <v>Yes</v>
      </c>
      <c r="J770">
        <v>2</v>
      </c>
      <c r="K770" t="str">
        <f>_xlfn.XLOOKUP(CleanTable67[[#This Row],['# of Children]],'Reduce Categories'!$D$23:$D$28,'Reduce Categories'!$E$23:$E$28)</f>
        <v>2 children</v>
      </c>
      <c r="L770" t="s">
        <v>4</v>
      </c>
      <c r="M770" s="1"/>
    </row>
    <row r="771" spans="1:13" x14ac:dyDescent="0.2">
      <c r="A771">
        <v>10774</v>
      </c>
      <c r="B771" t="s">
        <v>3</v>
      </c>
      <c r="C771">
        <v>47</v>
      </c>
      <c r="D771">
        <v>2</v>
      </c>
      <c r="E771" s="3">
        <v>32.38738761782848</v>
      </c>
      <c r="F771" s="66">
        <v>2</v>
      </c>
      <c r="G771" t="s">
        <v>6</v>
      </c>
      <c r="H771" s="2">
        <v>9715.85</v>
      </c>
      <c r="I771" s="2" t="str">
        <f>IF(CleanTable67[[#This Row],[Annual Expenditure in HealthCare]]&gt;25000,"Yes","No")</f>
        <v>No</v>
      </c>
      <c r="J771">
        <v>2</v>
      </c>
      <c r="K771" t="str">
        <f>_xlfn.XLOOKUP(CleanTable67[[#This Row],['# of Children]],'Reduce Categories'!$D$23:$D$28,'Reduce Categories'!$E$23:$E$28)</f>
        <v>2 children</v>
      </c>
      <c r="L771" t="s">
        <v>5</v>
      </c>
      <c r="M771" s="1"/>
    </row>
    <row r="772" spans="1:13" x14ac:dyDescent="0.2">
      <c r="A772">
        <v>10775</v>
      </c>
      <c r="B772" t="s">
        <v>1</v>
      </c>
      <c r="C772">
        <v>43</v>
      </c>
      <c r="D772">
        <v>2</v>
      </c>
      <c r="E772" s="3">
        <v>26.063701517114779</v>
      </c>
      <c r="F772" s="66">
        <v>0</v>
      </c>
      <c r="G772" t="s">
        <v>7</v>
      </c>
      <c r="H772" s="2">
        <v>42560.44</v>
      </c>
      <c r="I772" s="2" t="str">
        <f>IF(CleanTable67[[#This Row],[Annual Expenditure in HealthCare]]&gt;25000,"Yes","No")</f>
        <v>Yes</v>
      </c>
      <c r="J772">
        <v>2</v>
      </c>
      <c r="K772" t="str">
        <f>_xlfn.XLOOKUP(CleanTable67[[#This Row],['# of Children]],'Reduce Categories'!$D$23:$D$28,'Reduce Categories'!$E$23:$E$28)</f>
        <v>2 children</v>
      </c>
      <c r="L772" t="s">
        <v>4</v>
      </c>
      <c r="M772" s="1"/>
    </row>
    <row r="773" spans="1:13" x14ac:dyDescent="0.2">
      <c r="A773">
        <v>10776</v>
      </c>
      <c r="B773" t="s">
        <v>2</v>
      </c>
      <c r="C773">
        <v>28</v>
      </c>
      <c r="D773">
        <v>1</v>
      </c>
      <c r="E773" s="3">
        <v>32.202866343456833</v>
      </c>
      <c r="F773" s="66">
        <v>2</v>
      </c>
      <c r="G773" t="s">
        <v>6</v>
      </c>
      <c r="H773" s="2">
        <v>5312.17</v>
      </c>
      <c r="I773" s="2" t="str">
        <f>IF(CleanTable67[[#This Row],[Annual Expenditure in HealthCare]]&gt;25000,"Yes","No")</f>
        <v>No</v>
      </c>
      <c r="J773">
        <v>3</v>
      </c>
      <c r="K773" t="str">
        <f>_xlfn.XLOOKUP(CleanTable67[[#This Row],['# of Children]],'Reduce Categories'!$D$23:$D$28,'Reduce Categories'!$E$23:$E$28)</f>
        <v>3 or more children</v>
      </c>
      <c r="L773" t="s">
        <v>5</v>
      </c>
      <c r="M773" s="1"/>
    </row>
    <row r="774" spans="1:13" x14ac:dyDescent="0.2">
      <c r="A774">
        <v>10777</v>
      </c>
      <c r="B774" t="s">
        <v>1</v>
      </c>
      <c r="C774">
        <v>62</v>
      </c>
      <c r="D774">
        <v>3</v>
      </c>
      <c r="E774" s="3">
        <v>32.773137333129192</v>
      </c>
      <c r="F774" s="66">
        <v>2</v>
      </c>
      <c r="G774" t="s">
        <v>6</v>
      </c>
      <c r="H774" s="2">
        <v>27808.73</v>
      </c>
      <c r="I774" s="2" t="str">
        <f>IF(CleanTable67[[#This Row],[Annual Expenditure in HealthCare]]&gt;25000,"Yes","No")</f>
        <v>Yes</v>
      </c>
      <c r="J774">
        <v>0</v>
      </c>
      <c r="K774" t="str">
        <f>_xlfn.XLOOKUP(CleanTable67[[#This Row],['# of Children]],'Reduce Categories'!$D$23:$D$28,'Reduce Categories'!$E$23:$E$28)</f>
        <v>No children</v>
      </c>
      <c r="L774" t="s">
        <v>4</v>
      </c>
      <c r="M774" s="1"/>
    </row>
    <row r="775" spans="1:13" x14ac:dyDescent="0.2">
      <c r="A775">
        <v>10778</v>
      </c>
      <c r="B775" t="s">
        <v>3</v>
      </c>
      <c r="C775">
        <v>45</v>
      </c>
      <c r="D775">
        <v>2</v>
      </c>
      <c r="E775" s="3">
        <v>25.798349065126704</v>
      </c>
      <c r="F775" s="66">
        <v>0</v>
      </c>
      <c r="G775" t="s">
        <v>7</v>
      </c>
      <c r="H775" s="2">
        <v>35069.380000000005</v>
      </c>
      <c r="I775" s="2" t="str">
        <f>IF(CleanTable67[[#This Row],[Annual Expenditure in HealthCare]]&gt;25000,"Yes","No")</f>
        <v>Yes</v>
      </c>
      <c r="J775">
        <v>0</v>
      </c>
      <c r="K775" t="str">
        <f>_xlfn.XLOOKUP(CleanTable67[[#This Row],['# of Children]],'Reduce Categories'!$D$23:$D$28,'Reduce Categories'!$E$23:$E$28)</f>
        <v>No children</v>
      </c>
      <c r="L775" t="s">
        <v>4</v>
      </c>
      <c r="M775" s="1"/>
    </row>
    <row r="776" spans="1:13" x14ac:dyDescent="0.2">
      <c r="A776">
        <v>10779</v>
      </c>
      <c r="B776" t="s">
        <v>0</v>
      </c>
      <c r="C776">
        <v>50</v>
      </c>
      <c r="D776">
        <v>2</v>
      </c>
      <c r="E776" s="3">
        <v>38.281238359462094</v>
      </c>
      <c r="F776" s="66">
        <v>3</v>
      </c>
      <c r="G776" t="s">
        <v>7</v>
      </c>
      <c r="H776" s="2">
        <v>8457.82</v>
      </c>
      <c r="I776" s="2" t="str">
        <f>IF(CleanTable67[[#This Row],[Annual Expenditure in HealthCare]]&gt;25000,"Yes","No")</f>
        <v>No</v>
      </c>
      <c r="J776">
        <v>0</v>
      </c>
      <c r="K776" t="str">
        <f>_xlfn.XLOOKUP(CleanTable67[[#This Row],['# of Children]],'Reduce Categories'!$D$23:$D$28,'Reduce Categories'!$E$23:$E$28)</f>
        <v>No children</v>
      </c>
      <c r="L776" t="s">
        <v>5</v>
      </c>
      <c r="M776" s="1"/>
    </row>
    <row r="777" spans="1:13" x14ac:dyDescent="0.2">
      <c r="A777">
        <v>10780</v>
      </c>
      <c r="B777" t="s">
        <v>3</v>
      </c>
      <c r="C777">
        <v>21</v>
      </c>
      <c r="D777">
        <v>0</v>
      </c>
      <c r="E777" s="3">
        <v>25.383088758877182</v>
      </c>
      <c r="F777" s="66">
        <v>0</v>
      </c>
      <c r="G777" t="s">
        <v>6</v>
      </c>
      <c r="H777" s="2">
        <v>15359.11</v>
      </c>
      <c r="I777" s="2" t="str">
        <f>IF(CleanTable67[[#This Row],[Annual Expenditure in HealthCare]]&gt;25000,"Yes","No")</f>
        <v>No</v>
      </c>
      <c r="J777">
        <v>1</v>
      </c>
      <c r="K777" t="str">
        <f>_xlfn.XLOOKUP(CleanTable67[[#This Row],['# of Children]],'Reduce Categories'!$D$23:$D$28,'Reduce Categories'!$E$23:$E$28)</f>
        <v>1 children</v>
      </c>
      <c r="L777" t="s">
        <v>4</v>
      </c>
      <c r="M777" s="1"/>
    </row>
    <row r="778" spans="1:13" x14ac:dyDescent="0.2">
      <c r="A778">
        <v>10781</v>
      </c>
      <c r="B778" t="s">
        <v>1</v>
      </c>
      <c r="C778">
        <v>18</v>
      </c>
      <c r="D778">
        <v>0</v>
      </c>
      <c r="E778" s="3">
        <v>30.200420482423702</v>
      </c>
      <c r="F778" s="66">
        <v>1</v>
      </c>
      <c r="G778" t="s">
        <v>7</v>
      </c>
      <c r="H778" s="2">
        <v>1719.44</v>
      </c>
      <c r="I778" s="2" t="str">
        <f>IF(CleanTable67[[#This Row],[Annual Expenditure in HealthCare]]&gt;25000,"Yes","No")</f>
        <v>No</v>
      </c>
      <c r="J778">
        <v>1</v>
      </c>
      <c r="K778" t="str">
        <f>_xlfn.XLOOKUP(CleanTable67[[#This Row],['# of Children]],'Reduce Categories'!$D$23:$D$28,'Reduce Categories'!$E$23:$E$28)</f>
        <v>1 children</v>
      </c>
      <c r="L778" t="s">
        <v>5</v>
      </c>
      <c r="M778" s="1"/>
    </row>
    <row r="779" spans="1:13" x14ac:dyDescent="0.2">
      <c r="A779">
        <v>10782</v>
      </c>
      <c r="B779" t="s">
        <v>2</v>
      </c>
      <c r="C779">
        <v>29</v>
      </c>
      <c r="D779">
        <v>1</v>
      </c>
      <c r="E779" s="3">
        <v>25.893142426095821</v>
      </c>
      <c r="F779" s="66">
        <v>0</v>
      </c>
      <c r="G779" t="s">
        <v>6</v>
      </c>
      <c r="H779" s="2">
        <v>4922.92</v>
      </c>
      <c r="I779" s="2" t="str">
        <f>IF(CleanTable67[[#This Row],[Annual Expenditure in HealthCare]]&gt;25000,"Yes","No")</f>
        <v>No</v>
      </c>
      <c r="J779">
        <v>2</v>
      </c>
      <c r="K779" t="str">
        <f>_xlfn.XLOOKUP(CleanTable67[[#This Row],['# of Children]],'Reduce Categories'!$D$23:$D$28,'Reduce Categories'!$E$23:$E$28)</f>
        <v>2 children</v>
      </c>
      <c r="L779" t="s">
        <v>5</v>
      </c>
      <c r="M779" s="1"/>
    </row>
    <row r="780" spans="1:13" x14ac:dyDescent="0.2">
      <c r="A780">
        <v>10783</v>
      </c>
      <c r="B780" t="s">
        <v>1</v>
      </c>
      <c r="C780">
        <v>29</v>
      </c>
      <c r="D780">
        <v>1</v>
      </c>
      <c r="E780" s="3">
        <v>30.092757209892234</v>
      </c>
      <c r="F780" s="66">
        <v>1</v>
      </c>
      <c r="G780" t="s">
        <v>6</v>
      </c>
      <c r="H780" s="2">
        <v>5138.26</v>
      </c>
      <c r="I780" s="2" t="str">
        <f>IF(CleanTable67[[#This Row],[Annual Expenditure in HealthCare]]&gt;25000,"Yes","No")</f>
        <v>No</v>
      </c>
      <c r="J780">
        <v>3</v>
      </c>
      <c r="K780" t="str">
        <f>_xlfn.XLOOKUP(CleanTable67[[#This Row],['# of Children]],'Reduce Categories'!$D$23:$D$28,'Reduce Categories'!$E$23:$E$28)</f>
        <v>3 or more children</v>
      </c>
      <c r="L780" t="s">
        <v>5</v>
      </c>
      <c r="M780" s="1"/>
    </row>
    <row r="781" spans="1:13" x14ac:dyDescent="0.2">
      <c r="A781">
        <v>10784</v>
      </c>
      <c r="B781" t="s">
        <v>1</v>
      </c>
      <c r="C781">
        <v>23</v>
      </c>
      <c r="D781">
        <v>0</v>
      </c>
      <c r="E781" s="3">
        <v>36.722694287204824</v>
      </c>
      <c r="F781" s="66">
        <v>3</v>
      </c>
      <c r="G781" t="s">
        <v>7</v>
      </c>
      <c r="H781" s="2">
        <v>1837.29</v>
      </c>
      <c r="I781" s="2" t="str">
        <f>IF(CleanTable67[[#This Row],[Annual Expenditure in HealthCare]]&gt;25000,"Yes","No")</f>
        <v>No</v>
      </c>
      <c r="J781">
        <v>0</v>
      </c>
      <c r="K781" t="str">
        <f>_xlfn.XLOOKUP(CleanTable67[[#This Row],['# of Children]],'Reduce Categories'!$D$23:$D$28,'Reduce Categories'!$E$23:$E$28)</f>
        <v>No children</v>
      </c>
      <c r="L781" t="s">
        <v>5</v>
      </c>
      <c r="M781" s="1"/>
    </row>
    <row r="782" spans="1:13" x14ac:dyDescent="0.2">
      <c r="A782">
        <v>10785</v>
      </c>
      <c r="B782" t="s">
        <v>0</v>
      </c>
      <c r="C782">
        <v>54</v>
      </c>
      <c r="D782">
        <v>3</v>
      </c>
      <c r="E782" s="3">
        <v>22.10287469246019</v>
      </c>
      <c r="F782" s="66">
        <v>0</v>
      </c>
      <c r="G782" t="s">
        <v>6</v>
      </c>
      <c r="H782" s="2">
        <v>11538.43</v>
      </c>
      <c r="I782" s="2" t="str">
        <f>IF(CleanTable67[[#This Row],[Annual Expenditure in HealthCare]]&gt;25000,"Yes","No")</f>
        <v>No</v>
      </c>
      <c r="J782">
        <v>2</v>
      </c>
      <c r="K782" t="str">
        <f>_xlfn.XLOOKUP(CleanTable67[[#This Row],['# of Children]],'Reduce Categories'!$D$23:$D$28,'Reduce Categories'!$E$23:$E$28)</f>
        <v>2 children</v>
      </c>
      <c r="L782" t="s">
        <v>5</v>
      </c>
      <c r="M782" s="1"/>
    </row>
    <row r="783" spans="1:13" x14ac:dyDescent="0.2">
      <c r="A783">
        <v>10786</v>
      </c>
      <c r="B783" t="s">
        <v>0</v>
      </c>
      <c r="C783">
        <v>24</v>
      </c>
      <c r="D783">
        <v>0</v>
      </c>
      <c r="E783" s="3">
        <v>28.299011379074042</v>
      </c>
      <c r="F783" s="66">
        <v>1</v>
      </c>
      <c r="G783" t="s">
        <v>7</v>
      </c>
      <c r="H783" s="2">
        <v>34472.85</v>
      </c>
      <c r="I783" s="2" t="str">
        <f>IF(CleanTable67[[#This Row],[Annual Expenditure in HealthCare]]&gt;25000,"Yes","No")</f>
        <v>Yes</v>
      </c>
      <c r="J783">
        <v>0</v>
      </c>
      <c r="K783" t="str">
        <f>_xlfn.XLOOKUP(CleanTable67[[#This Row],['# of Children]],'Reduce Categories'!$D$23:$D$28,'Reduce Categories'!$E$23:$E$28)</f>
        <v>No children</v>
      </c>
      <c r="L783" t="s">
        <v>4</v>
      </c>
      <c r="M783" s="1"/>
    </row>
    <row r="784" spans="1:13" x14ac:dyDescent="0.2">
      <c r="A784">
        <v>10787</v>
      </c>
      <c r="B784" t="s">
        <v>2</v>
      </c>
      <c r="C784">
        <v>33</v>
      </c>
      <c r="D784">
        <v>1</v>
      </c>
      <c r="E784" s="3">
        <v>35.093725191087998</v>
      </c>
      <c r="F784" s="66">
        <v>3</v>
      </c>
      <c r="G784" t="s">
        <v>6</v>
      </c>
      <c r="H784" s="2">
        <v>6361</v>
      </c>
      <c r="I784" s="2" t="str">
        <f>IF(CleanTable67[[#This Row],[Annual Expenditure in HealthCare]]&gt;25000,"Yes","No")</f>
        <v>No</v>
      </c>
      <c r="J784">
        <v>3</v>
      </c>
      <c r="K784" t="str">
        <f>_xlfn.XLOOKUP(CleanTable67[[#This Row],['# of Children]],'Reduce Categories'!$D$23:$D$28,'Reduce Categories'!$E$23:$E$28)</f>
        <v>3 or more children</v>
      </c>
      <c r="L784" t="s">
        <v>5</v>
      </c>
      <c r="M784" s="1"/>
    </row>
    <row r="785" spans="1:13" x14ac:dyDescent="0.2">
      <c r="A785">
        <v>10788</v>
      </c>
      <c r="B785" t="s">
        <v>0</v>
      </c>
      <c r="C785">
        <v>20</v>
      </c>
      <c r="D785">
        <v>0</v>
      </c>
      <c r="E785" s="3">
        <v>41.756637413831584</v>
      </c>
      <c r="F785" s="66">
        <v>3</v>
      </c>
      <c r="G785" t="s">
        <v>7</v>
      </c>
      <c r="H785" s="2">
        <v>16232.85</v>
      </c>
      <c r="I785" s="2" t="str">
        <f>IF(CleanTable67[[#This Row],[Annual Expenditure in HealthCare]]&gt;25000,"Yes","No")</f>
        <v>No</v>
      </c>
      <c r="J785">
        <v>0</v>
      </c>
      <c r="K785" t="str">
        <f>_xlfn.XLOOKUP(CleanTable67[[#This Row],['# of Children]],'Reduce Categories'!$D$23:$D$28,'Reduce Categories'!$E$23:$E$28)</f>
        <v>No children</v>
      </c>
      <c r="L785" t="s">
        <v>4</v>
      </c>
      <c r="M785" s="1"/>
    </row>
    <row r="786" spans="1:13" x14ac:dyDescent="0.2">
      <c r="A786">
        <v>10789</v>
      </c>
      <c r="B786" t="s">
        <v>1</v>
      </c>
      <c r="C786">
        <v>31</v>
      </c>
      <c r="D786">
        <v>1</v>
      </c>
      <c r="E786" s="3">
        <v>21.835246146216342</v>
      </c>
      <c r="F786" s="66">
        <v>0</v>
      </c>
      <c r="G786" t="s">
        <v>6</v>
      </c>
      <c r="H786" s="2">
        <v>3756.63</v>
      </c>
      <c r="I786" s="2" t="str">
        <f>IF(CleanTable67[[#This Row],[Annual Expenditure in HealthCare]]&gt;25000,"Yes","No")</f>
        <v>No</v>
      </c>
      <c r="J786">
        <v>0</v>
      </c>
      <c r="K786" t="str">
        <f>_xlfn.XLOOKUP(CleanTable67[[#This Row],['# of Children]],'Reduce Categories'!$D$23:$D$28,'Reduce Categories'!$E$23:$E$28)</f>
        <v>No children</v>
      </c>
      <c r="L786" t="s">
        <v>5</v>
      </c>
      <c r="M786" s="1"/>
    </row>
    <row r="787" spans="1:13" x14ac:dyDescent="0.2">
      <c r="A787">
        <v>10790</v>
      </c>
      <c r="B787" t="s">
        <v>2</v>
      </c>
      <c r="C787">
        <v>23</v>
      </c>
      <c r="D787">
        <v>0</v>
      </c>
      <c r="E787" s="3">
        <v>40.533390199035608</v>
      </c>
      <c r="F787" s="66">
        <v>3</v>
      </c>
      <c r="G787" t="s">
        <v>7</v>
      </c>
      <c r="H787" s="2">
        <v>21595.39</v>
      </c>
      <c r="I787" s="2" t="str">
        <f>IF(CleanTable67[[#This Row],[Annual Expenditure in HealthCare]]&gt;25000,"Yes","No")</f>
        <v>No</v>
      </c>
      <c r="J787">
        <v>0</v>
      </c>
      <c r="K787" t="str">
        <f>_xlfn.XLOOKUP(CleanTable67[[#This Row],['# of Children]],'Reduce Categories'!$D$23:$D$28,'Reduce Categories'!$E$23:$E$28)</f>
        <v>No children</v>
      </c>
      <c r="L787" t="s">
        <v>5</v>
      </c>
      <c r="M787" s="1"/>
    </row>
    <row r="788" spans="1:13" x14ac:dyDescent="0.2">
      <c r="A788">
        <v>10791</v>
      </c>
      <c r="B788" t="s">
        <v>0</v>
      </c>
      <c r="C788">
        <v>19</v>
      </c>
      <c r="D788">
        <v>0</v>
      </c>
      <c r="E788" s="3">
        <v>21.121475030289169</v>
      </c>
      <c r="F788" s="66">
        <v>0</v>
      </c>
      <c r="G788" t="s">
        <v>6</v>
      </c>
      <c r="H788" s="2">
        <v>1744.47</v>
      </c>
      <c r="I788" s="2" t="str">
        <f>IF(CleanTable67[[#This Row],[Annual Expenditure in HealthCare]]&gt;25000,"Yes","No")</f>
        <v>No</v>
      </c>
      <c r="J788">
        <v>0</v>
      </c>
      <c r="K788" t="str">
        <f>_xlfn.XLOOKUP(CleanTable67[[#This Row],['# of Children]],'Reduce Categories'!$D$23:$D$28,'Reduce Categories'!$E$23:$E$28)</f>
        <v>No children</v>
      </c>
      <c r="L788" t="s">
        <v>5</v>
      </c>
      <c r="M788" s="1"/>
    </row>
    <row r="789" spans="1:13" x14ac:dyDescent="0.2">
      <c r="A789">
        <v>10792</v>
      </c>
      <c r="B789" t="s">
        <v>1</v>
      </c>
      <c r="C789">
        <v>44</v>
      </c>
      <c r="D789">
        <v>2</v>
      </c>
      <c r="E789" s="3">
        <v>28.960836662841373</v>
      </c>
      <c r="F789" s="66">
        <v>1</v>
      </c>
      <c r="G789" t="s">
        <v>7</v>
      </c>
      <c r="H789" s="2">
        <v>7152.68</v>
      </c>
      <c r="I789" s="2" t="str">
        <f>IF(CleanTable67[[#This Row],[Annual Expenditure in HealthCare]]&gt;25000,"Yes","No")</f>
        <v>No</v>
      </c>
      <c r="J789">
        <v>1</v>
      </c>
      <c r="K789" t="str">
        <f>_xlfn.XLOOKUP(CleanTable67[[#This Row],['# of Children]],'Reduce Categories'!$D$23:$D$28,'Reduce Categories'!$E$23:$E$28)</f>
        <v>1 children</v>
      </c>
      <c r="L789" t="s">
        <v>5</v>
      </c>
      <c r="M789" s="1"/>
    </row>
    <row r="790" spans="1:13" x14ac:dyDescent="0.2">
      <c r="A790">
        <v>10793</v>
      </c>
      <c r="B790" t="s">
        <v>0</v>
      </c>
      <c r="C790">
        <v>20</v>
      </c>
      <c r="D790">
        <v>0</v>
      </c>
      <c r="E790" s="3">
        <v>37.791108827359729</v>
      </c>
      <c r="F790" s="66">
        <v>3</v>
      </c>
      <c r="G790" t="s">
        <v>7</v>
      </c>
      <c r="H790" s="2">
        <v>38344.57</v>
      </c>
      <c r="I790" s="2" t="str">
        <f>IF(CleanTable67[[#This Row],[Annual Expenditure in HealthCare]]&gt;25000,"Yes","No")</f>
        <v>Yes</v>
      </c>
      <c r="J790">
        <v>2</v>
      </c>
      <c r="K790" t="str">
        <f>_xlfn.XLOOKUP(CleanTable67[[#This Row],['# of Children]],'Reduce Categories'!$D$23:$D$28,'Reduce Categories'!$E$23:$E$28)</f>
        <v>2 children</v>
      </c>
      <c r="L790" t="s">
        <v>4</v>
      </c>
      <c r="M790" s="1"/>
    </row>
    <row r="791" spans="1:13" x14ac:dyDescent="0.2">
      <c r="A791">
        <v>10794</v>
      </c>
      <c r="B791" t="s">
        <v>0</v>
      </c>
      <c r="C791">
        <v>48</v>
      </c>
      <c r="D791">
        <v>2</v>
      </c>
      <c r="E791" s="3">
        <v>24.980891929951312</v>
      </c>
      <c r="F791" s="66">
        <v>0</v>
      </c>
      <c r="G791" t="s">
        <v>7</v>
      </c>
      <c r="H791" s="2">
        <v>8968.33</v>
      </c>
      <c r="I791" s="2" t="str">
        <f>IF(CleanTable67[[#This Row],[Annual Expenditure in HealthCare]]&gt;25000,"Yes","No")</f>
        <v>No</v>
      </c>
      <c r="J791">
        <v>2</v>
      </c>
      <c r="K791" t="str">
        <f>_xlfn.XLOOKUP(CleanTable67[[#This Row],['# of Children]],'Reduce Categories'!$D$23:$D$28,'Reduce Categories'!$E$23:$E$28)</f>
        <v>2 children</v>
      </c>
      <c r="L791" t="s">
        <v>5</v>
      </c>
      <c r="M791" s="1"/>
    </row>
    <row r="792" spans="1:13" x14ac:dyDescent="0.2">
      <c r="A792">
        <v>10795</v>
      </c>
      <c r="B792" t="s">
        <v>1</v>
      </c>
      <c r="C792">
        <v>41</v>
      </c>
      <c r="D792">
        <v>2</v>
      </c>
      <c r="E792" s="3">
        <v>33.337874761013509</v>
      </c>
      <c r="F792" s="66">
        <v>2</v>
      </c>
      <c r="G792" t="s">
        <v>7</v>
      </c>
      <c r="H792" s="2">
        <v>5709.17</v>
      </c>
      <c r="I792" s="2" t="str">
        <f>IF(CleanTable67[[#This Row],[Annual Expenditure in HealthCare]]&gt;25000,"Yes","No")</f>
        <v>No</v>
      </c>
      <c r="J792">
        <v>0</v>
      </c>
      <c r="K792" t="str">
        <f>_xlfn.XLOOKUP(CleanTable67[[#This Row],['# of Children]],'Reduce Categories'!$D$23:$D$28,'Reduce Categories'!$E$23:$E$28)</f>
        <v>No children</v>
      </c>
      <c r="L792" t="s">
        <v>5</v>
      </c>
      <c r="M792" s="1"/>
    </row>
    <row r="793" spans="1:13" x14ac:dyDescent="0.2">
      <c r="A793">
        <v>10796</v>
      </c>
      <c r="B793" t="s">
        <v>3</v>
      </c>
      <c r="C793">
        <v>38</v>
      </c>
      <c r="D793">
        <v>1</v>
      </c>
      <c r="E793" s="3">
        <v>22.13515591392207</v>
      </c>
      <c r="F793" s="66">
        <v>0</v>
      </c>
      <c r="G793" t="s">
        <v>6</v>
      </c>
      <c r="H793" s="2">
        <v>7133.91</v>
      </c>
      <c r="I793" s="2" t="str">
        <f>IF(CleanTable67[[#This Row],[Annual Expenditure in HealthCare]]&gt;25000,"Yes","No")</f>
        <v>No</v>
      </c>
      <c r="J793">
        <v>2</v>
      </c>
      <c r="K793" t="str">
        <f>_xlfn.XLOOKUP(CleanTable67[[#This Row],['# of Children]],'Reduce Categories'!$D$23:$D$28,'Reduce Categories'!$E$23:$E$28)</f>
        <v>2 children</v>
      </c>
      <c r="L793" t="s">
        <v>5</v>
      </c>
      <c r="M793" s="1"/>
    </row>
    <row r="794" spans="1:13" x14ac:dyDescent="0.2">
      <c r="A794">
        <v>10797</v>
      </c>
      <c r="B794" t="s">
        <v>1</v>
      </c>
      <c r="C794">
        <v>25</v>
      </c>
      <c r="D794">
        <v>0</v>
      </c>
      <c r="E794" s="3">
        <v>22.410742693700925</v>
      </c>
      <c r="F794" s="66">
        <v>0</v>
      </c>
      <c r="G794" t="s">
        <v>6</v>
      </c>
      <c r="H794" s="2">
        <v>3227.13</v>
      </c>
      <c r="I794" s="2" t="str">
        <f>IF(CleanTable67[[#This Row],[Annual Expenditure in HealthCare]]&gt;25000,"Yes","No")</f>
        <v>No</v>
      </c>
      <c r="J794">
        <v>1</v>
      </c>
      <c r="K794" t="str">
        <f>_xlfn.XLOOKUP(CleanTable67[[#This Row],['# of Children]],'Reduce Categories'!$D$23:$D$28,'Reduce Categories'!$E$23:$E$28)</f>
        <v>1 children</v>
      </c>
      <c r="L794" t="s">
        <v>5</v>
      </c>
      <c r="M794" s="1"/>
    </row>
    <row r="795" spans="1:13" x14ac:dyDescent="0.2">
      <c r="A795">
        <v>10798</v>
      </c>
      <c r="B795" t="s">
        <v>0</v>
      </c>
      <c r="C795">
        <v>39</v>
      </c>
      <c r="D795">
        <v>2</v>
      </c>
      <c r="E795" s="3">
        <v>39.488044259972924</v>
      </c>
      <c r="F795" s="66">
        <v>3</v>
      </c>
      <c r="G795" t="s">
        <v>7</v>
      </c>
      <c r="H795" s="2">
        <v>7512.27</v>
      </c>
      <c r="I795" s="2" t="str">
        <f>IF(CleanTable67[[#This Row],[Annual Expenditure in HealthCare]]&gt;25000,"Yes","No")</f>
        <v>No</v>
      </c>
      <c r="J795">
        <v>4</v>
      </c>
      <c r="K795" t="str">
        <f>_xlfn.XLOOKUP(CleanTable67[[#This Row],['# of Children]],'Reduce Categories'!$D$23:$D$28,'Reduce Categories'!$E$23:$E$28)</f>
        <v>3 or more children</v>
      </c>
      <c r="L795" t="s">
        <v>5</v>
      </c>
      <c r="M795" s="1"/>
    </row>
    <row r="796" spans="1:13" x14ac:dyDescent="0.2">
      <c r="A796">
        <v>10799</v>
      </c>
      <c r="B796" t="s">
        <v>3</v>
      </c>
      <c r="C796">
        <v>43</v>
      </c>
      <c r="D796">
        <v>2</v>
      </c>
      <c r="E796" s="3">
        <v>29.337081034667815</v>
      </c>
      <c r="F796" s="66">
        <v>1</v>
      </c>
      <c r="G796" t="s">
        <v>6</v>
      </c>
      <c r="H796" s="2">
        <v>7325.05</v>
      </c>
      <c r="I796" s="2" t="str">
        <f>IF(CleanTable67[[#This Row],[Annual Expenditure in HealthCare]]&gt;25000,"Yes","No")</f>
        <v>No</v>
      </c>
      <c r="J796">
        <v>0</v>
      </c>
      <c r="K796" t="str">
        <f>_xlfn.XLOOKUP(CleanTable67[[#This Row],['# of Children]],'Reduce Categories'!$D$23:$D$28,'Reduce Categories'!$E$23:$E$28)</f>
        <v>No children</v>
      </c>
      <c r="L796" t="s">
        <v>5</v>
      </c>
      <c r="M796" s="1"/>
    </row>
    <row r="797" spans="1:13" x14ac:dyDescent="0.2">
      <c r="A797">
        <v>10800</v>
      </c>
      <c r="B797" t="s">
        <v>0</v>
      </c>
      <c r="C797">
        <v>61</v>
      </c>
      <c r="D797">
        <v>3</v>
      </c>
      <c r="E797" s="3">
        <v>38.049872316356662</v>
      </c>
      <c r="F797" s="66">
        <v>3</v>
      </c>
      <c r="G797" t="s">
        <v>7</v>
      </c>
      <c r="H797" s="2">
        <v>27941.289999999997</v>
      </c>
      <c r="I797" s="2" t="str">
        <f>IF(CleanTable67[[#This Row],[Annual Expenditure in HealthCare]]&gt;25000,"Yes","No")</f>
        <v>Yes</v>
      </c>
      <c r="J797">
        <v>3</v>
      </c>
      <c r="K797" t="str">
        <f>_xlfn.XLOOKUP(CleanTable67[[#This Row],['# of Children]],'Reduce Categories'!$D$23:$D$28,'Reduce Categories'!$E$23:$E$28)</f>
        <v>3 or more children</v>
      </c>
      <c r="L797" t="s">
        <v>5</v>
      </c>
      <c r="M797" s="1"/>
    </row>
    <row r="798" spans="1:13" x14ac:dyDescent="0.2">
      <c r="A798">
        <v>10801</v>
      </c>
      <c r="B798" t="s">
        <v>0</v>
      </c>
      <c r="C798">
        <v>19</v>
      </c>
      <c r="D798">
        <v>0</v>
      </c>
      <c r="E798" s="3">
        <v>33.737105983305938</v>
      </c>
      <c r="F798" s="66">
        <v>2</v>
      </c>
      <c r="G798" t="s">
        <v>7</v>
      </c>
      <c r="H798" s="2">
        <v>1253.94</v>
      </c>
      <c r="I798" s="2" t="str">
        <f>IF(CleanTable67[[#This Row],[Annual Expenditure in HealthCare]]&gt;25000,"Yes","No")</f>
        <v>No</v>
      </c>
      <c r="J798">
        <v>0</v>
      </c>
      <c r="K798" t="str">
        <f>_xlfn.XLOOKUP(CleanTable67[[#This Row],['# of Children]],'Reduce Categories'!$D$23:$D$28,'Reduce Categories'!$E$23:$E$28)</f>
        <v>No children</v>
      </c>
      <c r="L798" t="s">
        <v>5</v>
      </c>
      <c r="M798" s="1"/>
    </row>
    <row r="799" spans="1:13" x14ac:dyDescent="0.2">
      <c r="A799">
        <v>10802</v>
      </c>
      <c r="B799" t="s">
        <v>0</v>
      </c>
      <c r="C799">
        <v>62</v>
      </c>
      <c r="D799">
        <v>3</v>
      </c>
      <c r="E799" s="3">
        <v>45.418844754918176</v>
      </c>
      <c r="F799" s="66">
        <v>3</v>
      </c>
      <c r="G799" t="s">
        <v>6</v>
      </c>
      <c r="H799" s="2">
        <v>13470.86</v>
      </c>
      <c r="I799" s="2" t="str">
        <f>IF(CleanTable67[[#This Row],[Annual Expenditure in HealthCare]]&gt;25000,"Yes","No")</f>
        <v>No</v>
      </c>
      <c r="J799">
        <v>0</v>
      </c>
      <c r="K799" t="str">
        <f>_xlfn.XLOOKUP(CleanTable67[[#This Row],['# of Children]],'Reduce Categories'!$D$23:$D$28,'Reduce Categories'!$E$23:$E$28)</f>
        <v>No children</v>
      </c>
      <c r="L799" t="s">
        <v>5</v>
      </c>
      <c r="M799" s="1"/>
    </row>
    <row r="800" spans="1:13" x14ac:dyDescent="0.2">
      <c r="A800">
        <v>10803</v>
      </c>
      <c r="B800" t="s">
        <v>0</v>
      </c>
      <c r="C800">
        <v>20</v>
      </c>
      <c r="D800">
        <v>0</v>
      </c>
      <c r="E800" s="3">
        <v>33.311214631574551</v>
      </c>
      <c r="F800" s="66">
        <v>2</v>
      </c>
      <c r="G800" t="s">
        <v>7</v>
      </c>
      <c r="H800" s="2">
        <v>1980.07</v>
      </c>
      <c r="I800" s="2" t="str">
        <f>IF(CleanTable67[[#This Row],[Annual Expenditure in HealthCare]]&gt;25000,"Yes","No")</f>
        <v>No</v>
      </c>
      <c r="J800">
        <v>1</v>
      </c>
      <c r="K800" t="str">
        <f>_xlfn.XLOOKUP(CleanTable67[[#This Row],['# of Children]],'Reduce Categories'!$D$23:$D$28,'Reduce Categories'!$E$23:$E$28)</f>
        <v>1 children</v>
      </c>
      <c r="L800" t="s">
        <v>5</v>
      </c>
      <c r="M800" s="1"/>
    </row>
    <row r="801" spans="1:13" x14ac:dyDescent="0.2">
      <c r="A801">
        <v>10804</v>
      </c>
      <c r="B801" t="s">
        <v>1</v>
      </c>
      <c r="C801">
        <v>59</v>
      </c>
      <c r="D801">
        <v>3</v>
      </c>
      <c r="E801" s="3">
        <v>38.051201169879661</v>
      </c>
      <c r="F801" s="66">
        <v>3</v>
      </c>
      <c r="G801" t="s">
        <v>7</v>
      </c>
      <c r="H801" s="2">
        <v>12928.800000000001</v>
      </c>
      <c r="I801" s="2" t="str">
        <f>IF(CleanTable67[[#This Row],[Annual Expenditure in HealthCare]]&gt;25000,"Yes","No")</f>
        <v>No</v>
      </c>
      <c r="J801">
        <v>2</v>
      </c>
      <c r="K801" t="str">
        <f>_xlfn.XLOOKUP(CleanTable67[[#This Row],['# of Children]],'Reduce Categories'!$D$23:$D$28,'Reduce Categories'!$E$23:$E$28)</f>
        <v>2 children</v>
      </c>
      <c r="L801" t="s">
        <v>5</v>
      </c>
      <c r="M801" s="1"/>
    </row>
    <row r="802" spans="1:13" x14ac:dyDescent="0.2">
      <c r="A802">
        <v>10805</v>
      </c>
      <c r="B802" t="s">
        <v>3</v>
      </c>
      <c r="C802">
        <v>36</v>
      </c>
      <c r="D802">
        <v>1</v>
      </c>
      <c r="E802" s="3">
        <v>34.535473033174213</v>
      </c>
      <c r="F802" s="66">
        <v>2</v>
      </c>
      <c r="G802" t="s">
        <v>6</v>
      </c>
      <c r="H802" s="2">
        <v>5469.01</v>
      </c>
      <c r="I802" s="2" t="str">
        <f>IF(CleanTable67[[#This Row],[Annual Expenditure in HealthCare]]&gt;25000,"Yes","No")</f>
        <v>No</v>
      </c>
      <c r="J802">
        <v>0</v>
      </c>
      <c r="K802" t="str">
        <f>_xlfn.XLOOKUP(CleanTable67[[#This Row],['# of Children]],'Reduce Categories'!$D$23:$D$28,'Reduce Categories'!$E$23:$E$28)</f>
        <v>No children</v>
      </c>
      <c r="L802" t="s">
        <v>5</v>
      </c>
      <c r="M802" s="1"/>
    </row>
    <row r="803" spans="1:13" x14ac:dyDescent="0.2">
      <c r="A803">
        <v>10806</v>
      </c>
      <c r="B803" t="s">
        <v>3</v>
      </c>
      <c r="C803">
        <v>46</v>
      </c>
      <c r="D803">
        <v>2</v>
      </c>
      <c r="E803" s="3">
        <v>30.200796562737327</v>
      </c>
      <c r="F803" s="66">
        <v>1</v>
      </c>
      <c r="G803" t="s">
        <v>6</v>
      </c>
      <c r="H803" s="2">
        <v>8823.99</v>
      </c>
      <c r="I803" s="2" t="str">
        <f>IF(CleanTable67[[#This Row],[Annual Expenditure in HealthCare]]&gt;25000,"Yes","No")</f>
        <v>No</v>
      </c>
      <c r="J803">
        <v>1</v>
      </c>
      <c r="K803" t="str">
        <f>_xlfn.XLOOKUP(CleanTable67[[#This Row],['# of Children]],'Reduce Categories'!$D$23:$D$28,'Reduce Categories'!$E$23:$E$28)</f>
        <v>1 children</v>
      </c>
      <c r="L803" t="s">
        <v>5</v>
      </c>
      <c r="M803" s="1"/>
    </row>
    <row r="804" spans="1:13" x14ac:dyDescent="0.2">
      <c r="A804">
        <v>10807</v>
      </c>
      <c r="B804" t="s">
        <v>3</v>
      </c>
      <c r="C804">
        <v>59</v>
      </c>
      <c r="D804">
        <v>3</v>
      </c>
      <c r="E804" s="3">
        <v>32.290518330312111</v>
      </c>
      <c r="F804" s="66">
        <v>2</v>
      </c>
      <c r="G804" t="s">
        <v>6</v>
      </c>
      <c r="H804" s="2">
        <v>12815.45</v>
      </c>
      <c r="I804" s="2" t="str">
        <f>IF(CleanTable67[[#This Row],[Annual Expenditure in HealthCare]]&gt;25000,"Yes","No")</f>
        <v>No</v>
      </c>
      <c r="J804">
        <v>0</v>
      </c>
      <c r="K804" t="str">
        <f>_xlfn.XLOOKUP(CleanTable67[[#This Row],['# of Children]],'Reduce Categories'!$D$23:$D$28,'Reduce Categories'!$E$23:$E$28)</f>
        <v>No children</v>
      </c>
      <c r="L804" t="s">
        <v>5</v>
      </c>
      <c r="M804" s="1"/>
    </row>
    <row r="805" spans="1:13" x14ac:dyDescent="0.2">
      <c r="A805">
        <v>10808</v>
      </c>
      <c r="B805" t="s">
        <v>2</v>
      </c>
      <c r="C805">
        <v>33</v>
      </c>
      <c r="D805">
        <v>1</v>
      </c>
      <c r="E805" s="3">
        <v>21.559840053850774</v>
      </c>
      <c r="F805" s="66">
        <v>0</v>
      </c>
      <c r="G805" t="s">
        <v>6</v>
      </c>
      <c r="H805" s="2">
        <v>55135.41</v>
      </c>
      <c r="I805" s="2" t="str">
        <f>IF(CleanTable67[[#This Row],[Annual Expenditure in HealthCare]]&gt;25000,"Yes","No")</f>
        <v>Yes</v>
      </c>
      <c r="J805">
        <v>0</v>
      </c>
      <c r="K805" t="str">
        <f>_xlfn.XLOOKUP(CleanTable67[[#This Row],['# of Children]],'Reduce Categories'!$D$23:$D$28,'Reduce Categories'!$E$23:$E$28)</f>
        <v>No children</v>
      </c>
      <c r="L805" t="s">
        <v>4</v>
      </c>
      <c r="M805" s="1"/>
    </row>
    <row r="806" spans="1:13" x14ac:dyDescent="0.2">
      <c r="A806">
        <v>10809</v>
      </c>
      <c r="B806" t="s">
        <v>3</v>
      </c>
      <c r="C806">
        <v>21</v>
      </c>
      <c r="D806">
        <v>0</v>
      </c>
      <c r="E806" s="3">
        <v>22.117200289077619</v>
      </c>
      <c r="F806" s="66">
        <v>0</v>
      </c>
      <c r="G806" t="s">
        <v>7</v>
      </c>
      <c r="H806" s="2">
        <v>3861.21</v>
      </c>
      <c r="I806" s="2" t="str">
        <f>IF(CleanTable67[[#This Row],[Annual Expenditure in HealthCare]]&gt;25000,"Yes","No")</f>
        <v>No</v>
      </c>
      <c r="J806">
        <v>3</v>
      </c>
      <c r="K806" t="str">
        <f>_xlfn.XLOOKUP(CleanTable67[[#This Row],['# of Children]],'Reduce Categories'!$D$23:$D$28,'Reduce Categories'!$E$23:$E$28)</f>
        <v>3 or more children</v>
      </c>
      <c r="L806" t="s">
        <v>5</v>
      </c>
      <c r="M806" s="1"/>
    </row>
    <row r="807" spans="1:13" x14ac:dyDescent="0.2">
      <c r="A807">
        <v>10810</v>
      </c>
      <c r="B807" t="s">
        <v>3</v>
      </c>
      <c r="C807">
        <v>25</v>
      </c>
      <c r="D807">
        <v>0</v>
      </c>
      <c r="E807" s="3">
        <v>31.145350300243958</v>
      </c>
      <c r="F807" s="66">
        <v>2</v>
      </c>
      <c r="G807" t="s">
        <v>7</v>
      </c>
      <c r="H807" s="2">
        <v>3309.8</v>
      </c>
      <c r="I807" s="2" t="str">
        <f>IF(CleanTable67[[#This Row],[Annual Expenditure in HealthCare]]&gt;25000,"Yes","No")</f>
        <v>No</v>
      </c>
      <c r="J807">
        <v>1</v>
      </c>
      <c r="K807" t="str">
        <f>_xlfn.XLOOKUP(CleanTable67[[#This Row],['# of Children]],'Reduce Categories'!$D$23:$D$28,'Reduce Categories'!$E$23:$E$28)</f>
        <v>1 children</v>
      </c>
      <c r="L807" t="s">
        <v>5</v>
      </c>
      <c r="M807" s="1"/>
    </row>
    <row r="808" spans="1:13" x14ac:dyDescent="0.2">
      <c r="A808">
        <v>10811</v>
      </c>
      <c r="B808" t="s">
        <v>2</v>
      </c>
      <c r="C808">
        <v>41</v>
      </c>
      <c r="D808">
        <v>2</v>
      </c>
      <c r="E808" s="3">
        <v>38.060973628767414</v>
      </c>
      <c r="F808" s="66">
        <v>3</v>
      </c>
      <c r="G808" t="s">
        <v>7</v>
      </c>
      <c r="H808" s="2">
        <v>6664.6900000000005</v>
      </c>
      <c r="I808" s="2" t="str">
        <f>IF(CleanTable67[[#This Row],[Annual Expenditure in HealthCare]]&gt;25000,"Yes","No")</f>
        <v>No</v>
      </c>
      <c r="J808">
        <v>1</v>
      </c>
      <c r="K808" t="str">
        <f>_xlfn.XLOOKUP(CleanTable67[[#This Row],['# of Children]],'Reduce Categories'!$D$23:$D$28,'Reduce Categories'!$E$23:$E$28)</f>
        <v>1 children</v>
      </c>
      <c r="L808" t="s">
        <v>5</v>
      </c>
      <c r="M808" s="1"/>
    </row>
    <row r="809" spans="1:13" x14ac:dyDescent="0.2">
      <c r="A809">
        <v>10812</v>
      </c>
      <c r="B809" t="s">
        <v>0</v>
      </c>
      <c r="C809">
        <v>34</v>
      </c>
      <c r="D809">
        <v>1</v>
      </c>
      <c r="E809" s="3">
        <v>42.123857395418071</v>
      </c>
      <c r="F809" s="66">
        <v>3</v>
      </c>
      <c r="G809" t="s">
        <v>6</v>
      </c>
      <c r="H809" s="2">
        <v>6196.45</v>
      </c>
      <c r="I809" s="2" t="str">
        <f>IF(CleanTable67[[#This Row],[Annual Expenditure in HealthCare]]&gt;25000,"Yes","No")</f>
        <v>No</v>
      </c>
      <c r="J809">
        <v>3</v>
      </c>
      <c r="K809" t="str">
        <f>_xlfn.XLOOKUP(CleanTable67[[#This Row],['# of Children]],'Reduce Categories'!$D$23:$D$28,'Reduce Categories'!$E$23:$E$28)</f>
        <v>3 or more children</v>
      </c>
      <c r="L809" t="s">
        <v>5</v>
      </c>
      <c r="M809" s="1"/>
    </row>
    <row r="810" spans="1:13" x14ac:dyDescent="0.2">
      <c r="A810">
        <v>10813</v>
      </c>
      <c r="B810" t="s">
        <v>2</v>
      </c>
      <c r="C810">
        <v>19</v>
      </c>
      <c r="D810">
        <v>0</v>
      </c>
      <c r="E810" s="3">
        <v>24.531656550519031</v>
      </c>
      <c r="F810" s="66">
        <v>0</v>
      </c>
      <c r="G810" t="s">
        <v>7</v>
      </c>
      <c r="H810" s="2">
        <v>1627.29</v>
      </c>
      <c r="I810" s="2" t="str">
        <f>IF(CleanTable67[[#This Row],[Annual Expenditure in HealthCare]]&gt;25000,"Yes","No")</f>
        <v>No</v>
      </c>
      <c r="J810">
        <v>0</v>
      </c>
      <c r="K810" t="str">
        <f>_xlfn.XLOOKUP(CleanTable67[[#This Row],['# of Children]],'Reduce Categories'!$D$23:$D$28,'Reduce Categories'!$E$23:$E$28)</f>
        <v>No children</v>
      </c>
      <c r="L810" t="s">
        <v>5</v>
      </c>
      <c r="M810" s="1"/>
    </row>
    <row r="811" spans="1:13" x14ac:dyDescent="0.2">
      <c r="A811">
        <v>10814</v>
      </c>
      <c r="B811" t="s">
        <v>0</v>
      </c>
      <c r="C811">
        <v>19</v>
      </c>
      <c r="D811">
        <v>0</v>
      </c>
      <c r="E811" s="3">
        <v>42.101074895730392</v>
      </c>
      <c r="F811" s="66">
        <v>3</v>
      </c>
      <c r="G811" t="s">
        <v>7</v>
      </c>
      <c r="H811" s="2">
        <v>16297.85</v>
      </c>
      <c r="I811" s="2" t="str">
        <f>IF(CleanTable67[[#This Row],[Annual Expenditure in HealthCare]]&gt;25000,"Yes","No")</f>
        <v>No</v>
      </c>
      <c r="J811">
        <v>0</v>
      </c>
      <c r="K811" t="str">
        <f>_xlfn.XLOOKUP(CleanTable67[[#This Row],['# of Children]],'Reduce Categories'!$D$23:$D$28,'Reduce Categories'!$E$23:$E$28)</f>
        <v>No children</v>
      </c>
      <c r="L811" t="s">
        <v>4</v>
      </c>
      <c r="M811" s="1"/>
    </row>
    <row r="812" spans="1:13" x14ac:dyDescent="0.2">
      <c r="A812">
        <v>10815</v>
      </c>
      <c r="B812" t="s">
        <v>0</v>
      </c>
      <c r="C812">
        <v>24</v>
      </c>
      <c r="D812">
        <v>0</v>
      </c>
      <c r="E812" s="3">
        <v>31.735840315705563</v>
      </c>
      <c r="F812" s="66">
        <v>2</v>
      </c>
      <c r="G812" t="s">
        <v>6</v>
      </c>
      <c r="H812" s="2">
        <v>18955.23</v>
      </c>
      <c r="I812" s="2" t="str">
        <f>IF(CleanTable67[[#This Row],[Annual Expenditure in HealthCare]]&gt;25000,"Yes","No")</f>
        <v>No</v>
      </c>
      <c r="J812">
        <v>0</v>
      </c>
      <c r="K812" t="str">
        <f>_xlfn.XLOOKUP(CleanTable67[[#This Row],['# of Children]],'Reduce Categories'!$D$23:$D$28,'Reduce Categories'!$E$23:$E$28)</f>
        <v>No children</v>
      </c>
      <c r="L812" t="s">
        <v>5</v>
      </c>
      <c r="M812" s="1"/>
    </row>
    <row r="813" spans="1:13" x14ac:dyDescent="0.2">
      <c r="A813">
        <v>10816</v>
      </c>
      <c r="B813" t="s">
        <v>3</v>
      </c>
      <c r="C813">
        <v>18</v>
      </c>
      <c r="D813">
        <v>0</v>
      </c>
      <c r="E813" s="3">
        <v>33.925552771324824</v>
      </c>
      <c r="F813" s="66">
        <v>2</v>
      </c>
      <c r="G813" t="s">
        <v>7</v>
      </c>
      <c r="H813" s="2">
        <v>12890.06</v>
      </c>
      <c r="I813" s="2" t="str">
        <f>IF(CleanTable67[[#This Row],[Annual Expenditure in HealthCare]]&gt;25000,"Yes","No")</f>
        <v>No</v>
      </c>
      <c r="J813">
        <v>0</v>
      </c>
      <c r="K813" t="str">
        <f>_xlfn.XLOOKUP(CleanTable67[[#This Row],['# of Children]],'Reduce Categories'!$D$23:$D$28,'Reduce Categories'!$E$23:$E$28)</f>
        <v>No children</v>
      </c>
      <c r="L813" t="s">
        <v>5</v>
      </c>
      <c r="M813" s="1"/>
    </row>
    <row r="814" spans="1:13" x14ac:dyDescent="0.2">
      <c r="A814">
        <v>10817</v>
      </c>
      <c r="B814" t="s">
        <v>2</v>
      </c>
      <c r="C814">
        <v>29</v>
      </c>
      <c r="D814">
        <v>1</v>
      </c>
      <c r="E814" s="3">
        <v>25.795295912235133</v>
      </c>
      <c r="F814" s="66">
        <v>0</v>
      </c>
      <c r="G814" t="s">
        <v>7</v>
      </c>
      <c r="H814" s="2">
        <v>4433.3900000000003</v>
      </c>
      <c r="I814" s="2" t="str">
        <f>IF(CleanTable67[[#This Row],[Annual Expenditure in HealthCare]]&gt;25000,"Yes","No")</f>
        <v>No</v>
      </c>
      <c r="J814">
        <v>2</v>
      </c>
      <c r="K814" t="str">
        <f>_xlfn.XLOOKUP(CleanTable67[[#This Row],['# of Children]],'Reduce Categories'!$D$23:$D$28,'Reduce Categories'!$E$23:$E$28)</f>
        <v>2 children</v>
      </c>
      <c r="L814" t="s">
        <v>5</v>
      </c>
      <c r="M814" s="1"/>
    </row>
    <row r="815" spans="1:13" x14ac:dyDescent="0.2">
      <c r="A815">
        <v>10818</v>
      </c>
      <c r="B815" t="s">
        <v>1</v>
      </c>
      <c r="C815">
        <v>48</v>
      </c>
      <c r="D815">
        <v>2</v>
      </c>
      <c r="E815" s="3">
        <v>30.689246148185457</v>
      </c>
      <c r="F815" s="66">
        <v>2</v>
      </c>
      <c r="G815" t="s">
        <v>7</v>
      </c>
      <c r="H815" s="2">
        <v>21223.679999999997</v>
      </c>
      <c r="I815" s="2" t="str">
        <f>IF(CleanTable67[[#This Row],[Annual Expenditure in HealthCare]]&gt;25000,"Yes","No")</f>
        <v>No</v>
      </c>
      <c r="J815">
        <v>0</v>
      </c>
      <c r="K815" t="str">
        <f>_xlfn.XLOOKUP(CleanTable67[[#This Row],['# of Children]],'Reduce Categories'!$D$23:$D$28,'Reduce Categories'!$E$23:$E$28)</f>
        <v>No children</v>
      </c>
      <c r="L815" t="s">
        <v>4</v>
      </c>
      <c r="M815" s="1"/>
    </row>
    <row r="816" spans="1:13" x14ac:dyDescent="0.2">
      <c r="A816">
        <v>10819</v>
      </c>
      <c r="B816" t="s">
        <v>1</v>
      </c>
      <c r="C816">
        <v>40</v>
      </c>
      <c r="D816">
        <v>2</v>
      </c>
      <c r="E816" s="3">
        <v>26.112841998818489</v>
      </c>
      <c r="F816" s="66">
        <v>0</v>
      </c>
      <c r="G816" t="s">
        <v>6</v>
      </c>
      <c r="H816" s="2">
        <v>5920.1100000000006</v>
      </c>
      <c r="I816" s="2" t="str">
        <f>IF(CleanTable67[[#This Row],[Annual Expenditure in HealthCare]]&gt;25000,"Yes","No")</f>
        <v>No</v>
      </c>
      <c r="J816">
        <v>0</v>
      </c>
      <c r="K816" t="str">
        <f>_xlfn.XLOOKUP(CleanTable67[[#This Row],['# of Children]],'Reduce Categories'!$D$23:$D$28,'Reduce Categories'!$E$23:$E$28)</f>
        <v>No children</v>
      </c>
      <c r="L816" t="s">
        <v>5</v>
      </c>
      <c r="M816" s="1"/>
    </row>
    <row r="817" spans="1:13" x14ac:dyDescent="0.2">
      <c r="A817">
        <v>10820</v>
      </c>
      <c r="B817" t="s">
        <v>0</v>
      </c>
      <c r="C817">
        <v>50</v>
      </c>
      <c r="D817">
        <v>2</v>
      </c>
      <c r="E817" s="3">
        <v>34.075872425349495</v>
      </c>
      <c r="F817" s="66">
        <v>2</v>
      </c>
      <c r="G817" t="s">
        <v>6</v>
      </c>
      <c r="H817" s="2">
        <v>11299.35</v>
      </c>
      <c r="I817" s="2" t="str">
        <f>IF(CleanTable67[[#This Row],[Annual Expenditure in HealthCare]]&gt;25000,"Yes","No")</f>
        <v>No</v>
      </c>
      <c r="J817">
        <v>4</v>
      </c>
      <c r="K817" t="str">
        <f>_xlfn.XLOOKUP(CleanTable67[[#This Row],['# of Children]],'Reduce Categories'!$D$23:$D$28,'Reduce Categories'!$E$23:$E$28)</f>
        <v>3 or more children</v>
      </c>
      <c r="L817" t="s">
        <v>5</v>
      </c>
      <c r="M817" s="1"/>
    </row>
    <row r="818" spans="1:13" x14ac:dyDescent="0.2">
      <c r="A818">
        <v>10821</v>
      </c>
      <c r="B818" t="s">
        <v>2</v>
      </c>
      <c r="C818">
        <v>52</v>
      </c>
      <c r="D818">
        <v>3</v>
      </c>
      <c r="E818" s="3">
        <v>32.896099119937411</v>
      </c>
      <c r="F818" s="66">
        <v>2</v>
      </c>
      <c r="G818" t="s">
        <v>7</v>
      </c>
      <c r="H818" s="2">
        <v>26467.1</v>
      </c>
      <c r="I818" s="2" t="str">
        <f>IF(CleanTable67[[#This Row],[Annual Expenditure in HealthCare]]&gt;25000,"Yes","No")</f>
        <v>Yes</v>
      </c>
      <c r="J818">
        <v>2</v>
      </c>
      <c r="K818" t="str">
        <f>_xlfn.XLOOKUP(CleanTable67[[#This Row],['# of Children]],'Reduce Categories'!$D$23:$D$28,'Reduce Categories'!$E$23:$E$28)</f>
        <v>2 children</v>
      </c>
      <c r="L818" t="s">
        <v>5</v>
      </c>
      <c r="M818" s="1"/>
    </row>
    <row r="819" spans="1:13" x14ac:dyDescent="0.2">
      <c r="A819">
        <v>10822</v>
      </c>
      <c r="B819" t="s">
        <v>2</v>
      </c>
      <c r="C819">
        <v>20</v>
      </c>
      <c r="D819">
        <v>0</v>
      </c>
      <c r="E819" s="3">
        <v>25.786678880780606</v>
      </c>
      <c r="F819" s="66">
        <v>0</v>
      </c>
      <c r="G819" t="s">
        <v>6</v>
      </c>
      <c r="H819" s="2">
        <v>2261.5700000000002</v>
      </c>
      <c r="I819" s="2" t="str">
        <f>IF(CleanTable67[[#This Row],[Annual Expenditure in HealthCare]]&gt;25000,"Yes","No")</f>
        <v>No</v>
      </c>
      <c r="J819">
        <v>0</v>
      </c>
      <c r="K819" t="str">
        <f>_xlfn.XLOOKUP(CleanTable67[[#This Row],['# of Children]],'Reduce Categories'!$D$23:$D$28,'Reduce Categories'!$E$23:$E$28)</f>
        <v>No children</v>
      </c>
      <c r="L819" t="s">
        <v>5</v>
      </c>
      <c r="M819" s="1"/>
    </row>
    <row r="820" spans="1:13" x14ac:dyDescent="0.2">
      <c r="A820">
        <v>10823</v>
      </c>
      <c r="B820" t="s">
        <v>1</v>
      </c>
      <c r="C820">
        <v>46</v>
      </c>
      <c r="D820">
        <v>2</v>
      </c>
      <c r="E820" s="3">
        <v>29.636412598428414</v>
      </c>
      <c r="F820" s="66">
        <v>1</v>
      </c>
      <c r="G820" t="s">
        <v>7</v>
      </c>
      <c r="H820" s="2">
        <v>8347.17</v>
      </c>
      <c r="I820" s="2" t="str">
        <f>IF(CleanTable67[[#This Row],[Annual Expenditure in HealthCare]]&gt;25000,"Yes","No")</f>
        <v>No</v>
      </c>
      <c r="J820">
        <v>2</v>
      </c>
      <c r="K820" t="str">
        <f>_xlfn.XLOOKUP(CleanTable67[[#This Row],['# of Children]],'Reduce Categories'!$D$23:$D$28,'Reduce Categories'!$E$23:$E$28)</f>
        <v>2 children</v>
      </c>
      <c r="L820" t="s">
        <v>5</v>
      </c>
      <c r="M820" s="1"/>
    </row>
    <row r="821" spans="1:13" x14ac:dyDescent="0.2">
      <c r="A821">
        <v>10824</v>
      </c>
      <c r="B821" t="s">
        <v>2</v>
      </c>
      <c r="C821">
        <v>33</v>
      </c>
      <c r="D821">
        <v>1</v>
      </c>
      <c r="E821" s="3">
        <v>29.263827970692635</v>
      </c>
      <c r="F821" s="66">
        <v>1</v>
      </c>
      <c r="G821" t="s">
        <v>7</v>
      </c>
      <c r="H821" s="2">
        <v>5257.51</v>
      </c>
      <c r="I821" s="2" t="str">
        <f>IF(CleanTable67[[#This Row],[Annual Expenditure in HealthCare]]&gt;25000,"Yes","No")</f>
        <v>No</v>
      </c>
      <c r="J821">
        <v>2</v>
      </c>
      <c r="K821" t="str">
        <f>_xlfn.XLOOKUP(CleanTable67[[#This Row],['# of Children]],'Reduce Categories'!$D$23:$D$28,'Reduce Categories'!$E$23:$E$28)</f>
        <v>2 children</v>
      </c>
      <c r="L821" t="s">
        <v>5</v>
      </c>
      <c r="M821" s="1"/>
    </row>
    <row r="822" spans="1:13" x14ac:dyDescent="0.2">
      <c r="A822">
        <v>10825</v>
      </c>
      <c r="B822" t="s">
        <v>2</v>
      </c>
      <c r="C822">
        <v>38</v>
      </c>
      <c r="D822">
        <v>1</v>
      </c>
      <c r="E822" s="3">
        <v>39.785548984986768</v>
      </c>
      <c r="F822" s="66">
        <v>3</v>
      </c>
      <c r="G822" t="s">
        <v>7</v>
      </c>
      <c r="H822" s="2">
        <v>6457.85</v>
      </c>
      <c r="I822" s="2" t="str">
        <f>IF(CleanTable67[[#This Row],[Annual Expenditure in HealthCare]]&gt;25000,"Yes","No")</f>
        <v>No</v>
      </c>
      <c r="J822">
        <v>2</v>
      </c>
      <c r="K822" t="str">
        <f>_xlfn.XLOOKUP(CleanTable67[[#This Row],['# of Children]],'Reduce Categories'!$D$23:$D$28,'Reduce Categories'!$E$23:$E$28)</f>
        <v>2 children</v>
      </c>
      <c r="L822" t="s">
        <v>5</v>
      </c>
      <c r="M822" s="1"/>
    </row>
    <row r="823" spans="1:13" x14ac:dyDescent="0.2">
      <c r="A823">
        <v>10826</v>
      </c>
      <c r="B823" t="s">
        <v>2</v>
      </c>
      <c r="C823">
        <v>44</v>
      </c>
      <c r="D823">
        <v>2</v>
      </c>
      <c r="E823" s="3">
        <v>25.89912018784333</v>
      </c>
      <c r="F823" s="66">
        <v>0</v>
      </c>
      <c r="G823" t="s">
        <v>7</v>
      </c>
      <c r="H823" s="2">
        <v>8116.27</v>
      </c>
      <c r="I823" s="2" t="str">
        <f>IF(CleanTable67[[#This Row],[Annual Expenditure in HealthCare]]&gt;25000,"Yes","No")</f>
        <v>No</v>
      </c>
      <c r="J823">
        <v>2</v>
      </c>
      <c r="K823" t="str">
        <f>_xlfn.XLOOKUP(CleanTable67[[#This Row],['# of Children]],'Reduce Categories'!$D$23:$D$28,'Reduce Categories'!$E$23:$E$28)</f>
        <v>2 children</v>
      </c>
      <c r="L823" t="s">
        <v>5</v>
      </c>
      <c r="M823" s="1"/>
    </row>
    <row r="824" spans="1:13" x14ac:dyDescent="0.2">
      <c r="A824">
        <v>10827</v>
      </c>
      <c r="B824" t="s">
        <v>1</v>
      </c>
      <c r="C824">
        <v>34</v>
      </c>
      <c r="D824">
        <v>1</v>
      </c>
      <c r="E824" s="3">
        <v>22.704640579756173</v>
      </c>
      <c r="F824" s="66">
        <v>0</v>
      </c>
      <c r="G824" t="s">
        <v>7</v>
      </c>
      <c r="H824" s="2">
        <v>3935.1800000000003</v>
      </c>
      <c r="I824" s="2" t="str">
        <f>IF(CleanTable67[[#This Row],[Annual Expenditure in HealthCare]]&gt;25000,"Yes","No")</f>
        <v>No</v>
      </c>
      <c r="J824">
        <v>0</v>
      </c>
      <c r="K824" t="str">
        <f>_xlfn.XLOOKUP(CleanTable67[[#This Row],['# of Children]],'Reduce Categories'!$D$23:$D$28,'Reduce Categories'!$E$23:$E$28)</f>
        <v>No children</v>
      </c>
      <c r="L824" t="s">
        <v>5</v>
      </c>
      <c r="M824" s="1"/>
    </row>
    <row r="825" spans="1:13" x14ac:dyDescent="0.2">
      <c r="A825">
        <v>10828</v>
      </c>
      <c r="B825" t="s">
        <v>2</v>
      </c>
      <c r="C825">
        <v>44</v>
      </c>
      <c r="D825">
        <v>2</v>
      </c>
      <c r="E825" s="3">
        <v>29.903338097315242</v>
      </c>
      <c r="F825" s="66">
        <v>1</v>
      </c>
      <c r="G825" t="s">
        <v>7</v>
      </c>
      <c r="H825" s="2">
        <v>7518.0300000000007</v>
      </c>
      <c r="I825" s="2" t="str">
        <f>IF(CleanTable67[[#This Row],[Annual Expenditure in HealthCare]]&gt;25000,"Yes","No")</f>
        <v>No</v>
      </c>
      <c r="J825">
        <v>1</v>
      </c>
      <c r="K825" t="str">
        <f>_xlfn.XLOOKUP(CleanTable67[[#This Row],['# of Children]],'Reduce Categories'!$D$23:$D$28,'Reduce Categories'!$E$23:$E$28)</f>
        <v>1 children</v>
      </c>
      <c r="L825" t="s">
        <v>5</v>
      </c>
      <c r="M825" s="1"/>
    </row>
    <row r="826" spans="1:13" x14ac:dyDescent="0.2">
      <c r="A826">
        <v>10829</v>
      </c>
      <c r="B826" t="s">
        <v>2</v>
      </c>
      <c r="C826">
        <v>19</v>
      </c>
      <c r="D826">
        <v>0</v>
      </c>
      <c r="E826" s="3">
        <v>35.180297709961756</v>
      </c>
      <c r="F826" s="66">
        <v>3</v>
      </c>
      <c r="G826" t="s">
        <v>7</v>
      </c>
      <c r="H826" s="2">
        <v>16450.899999999998</v>
      </c>
      <c r="I826" s="2" t="str">
        <f>IF(CleanTable67[[#This Row],[Annual Expenditure in HealthCare]]&gt;25000,"Yes","No")</f>
        <v>No</v>
      </c>
      <c r="J826">
        <v>1</v>
      </c>
      <c r="K826" t="str">
        <f>_xlfn.XLOOKUP(CleanTable67[[#This Row],['# of Children]],'Reduce Categories'!$D$23:$D$28,'Reduce Categories'!$E$23:$E$28)</f>
        <v>1 children</v>
      </c>
      <c r="L826" t="s">
        <v>4</v>
      </c>
      <c r="M826" s="1"/>
    </row>
    <row r="827" spans="1:13" x14ac:dyDescent="0.2">
      <c r="A827">
        <v>10830</v>
      </c>
      <c r="B827" t="s">
        <v>0</v>
      </c>
      <c r="C827">
        <v>48</v>
      </c>
      <c r="D827">
        <v>2</v>
      </c>
      <c r="E827" s="3">
        <v>34.324009403409093</v>
      </c>
      <c r="F827" s="66">
        <v>2</v>
      </c>
      <c r="G827" t="s">
        <v>7</v>
      </c>
      <c r="H827" s="2">
        <v>9563.0300000000007</v>
      </c>
      <c r="I827" s="2" t="str">
        <f>IF(CleanTable67[[#This Row],[Annual Expenditure in HealthCare]]&gt;25000,"Yes","No")</f>
        <v>No</v>
      </c>
      <c r="J827">
        <v>3</v>
      </c>
      <c r="K827" t="str">
        <f>_xlfn.XLOOKUP(CleanTable67[[#This Row],['# of Children]],'Reduce Categories'!$D$23:$D$28,'Reduce Categories'!$E$23:$E$28)</f>
        <v>3 or more children</v>
      </c>
      <c r="L827" t="s">
        <v>5</v>
      </c>
      <c r="M827" s="1"/>
    </row>
    <row r="828" spans="1:13" x14ac:dyDescent="0.2">
      <c r="A828">
        <v>10831</v>
      </c>
      <c r="B828" t="s">
        <v>0</v>
      </c>
      <c r="C828">
        <v>19</v>
      </c>
      <c r="D828">
        <v>0</v>
      </c>
      <c r="E828" s="3">
        <v>32.083066349350069</v>
      </c>
      <c r="F828" s="66">
        <v>2</v>
      </c>
      <c r="G828" t="s">
        <v>7</v>
      </c>
      <c r="H828" s="2">
        <v>1252.4100000000001</v>
      </c>
      <c r="I828" s="2" t="str">
        <f>IF(CleanTable67[[#This Row],[Annual Expenditure in HealthCare]]&gt;25000,"Yes","No")</f>
        <v>No</v>
      </c>
      <c r="J828">
        <v>0</v>
      </c>
      <c r="K828" t="str">
        <f>_xlfn.XLOOKUP(CleanTable67[[#This Row],['# of Children]],'Reduce Categories'!$D$23:$D$28,'Reduce Categories'!$E$23:$E$28)</f>
        <v>No children</v>
      </c>
      <c r="L828" t="s">
        <v>5</v>
      </c>
      <c r="M828" s="1"/>
    </row>
    <row r="829" spans="1:13" x14ac:dyDescent="0.2">
      <c r="A829">
        <v>10832</v>
      </c>
      <c r="B829" t="s">
        <v>2</v>
      </c>
      <c r="C829">
        <v>58</v>
      </c>
      <c r="D829">
        <v>3</v>
      </c>
      <c r="E829" s="3">
        <v>32.388918185383829</v>
      </c>
      <c r="F829" s="66">
        <v>2</v>
      </c>
      <c r="G829" t="s">
        <v>6</v>
      </c>
      <c r="H829" s="2">
        <v>12235.84</v>
      </c>
      <c r="I829" s="2" t="str">
        <f>IF(CleanTable67[[#This Row],[Annual Expenditure in HealthCare]]&gt;25000,"Yes","No")</f>
        <v>No</v>
      </c>
      <c r="J829">
        <v>0</v>
      </c>
      <c r="K829" t="str">
        <f>_xlfn.XLOOKUP(CleanTable67[[#This Row],['# of Children]],'Reduce Categories'!$D$23:$D$28,'Reduce Categories'!$E$23:$E$28)</f>
        <v>No children</v>
      </c>
      <c r="L829" t="s">
        <v>5</v>
      </c>
      <c r="M829" s="1"/>
    </row>
    <row r="830" spans="1:13" x14ac:dyDescent="0.2">
      <c r="A830">
        <v>10833</v>
      </c>
      <c r="B830" t="s">
        <v>3</v>
      </c>
      <c r="C830">
        <v>45</v>
      </c>
      <c r="D830">
        <v>2</v>
      </c>
      <c r="E830" s="3">
        <v>29.817909017122407</v>
      </c>
      <c r="F830" s="66">
        <v>1</v>
      </c>
      <c r="G830" t="s">
        <v>6</v>
      </c>
      <c r="H830" s="2">
        <v>9095.07</v>
      </c>
      <c r="I830" s="2" t="str">
        <f>IF(CleanTable67[[#This Row],[Annual Expenditure in HealthCare]]&gt;25000,"Yes","No")</f>
        <v>No</v>
      </c>
      <c r="J830">
        <v>2</v>
      </c>
      <c r="K830" t="str">
        <f>_xlfn.XLOOKUP(CleanTable67[[#This Row],['# of Children]],'Reduce Categories'!$D$23:$D$28,'Reduce Categories'!$E$23:$E$28)</f>
        <v>2 children</v>
      </c>
      <c r="L830" t="s">
        <v>5</v>
      </c>
      <c r="M830" s="1"/>
    </row>
    <row r="831" spans="1:13" x14ac:dyDescent="0.2">
      <c r="A831">
        <v>10834</v>
      </c>
      <c r="B831" t="s">
        <v>0</v>
      </c>
      <c r="C831">
        <v>52</v>
      </c>
      <c r="D831">
        <v>3</v>
      </c>
      <c r="E831" s="3">
        <v>21.500201764574477</v>
      </c>
      <c r="F831" s="66">
        <v>0</v>
      </c>
      <c r="G831" t="s">
        <v>6</v>
      </c>
      <c r="H831" s="2">
        <v>11411.69</v>
      </c>
      <c r="I831" s="2" t="str">
        <f>IF(CleanTable67[[#This Row],[Annual Expenditure in HealthCare]]&gt;25000,"Yes","No")</f>
        <v>No</v>
      </c>
      <c r="J831">
        <v>3</v>
      </c>
      <c r="K831" t="str">
        <f>_xlfn.XLOOKUP(CleanTable67[[#This Row],['# of Children]],'Reduce Categories'!$D$23:$D$28,'Reduce Categories'!$E$23:$E$28)</f>
        <v>3 or more children</v>
      </c>
      <c r="L831" t="s">
        <v>5</v>
      </c>
      <c r="M831" s="1"/>
    </row>
    <row r="832" spans="1:13" x14ac:dyDescent="0.2">
      <c r="A832">
        <v>10835</v>
      </c>
      <c r="B832" t="s">
        <v>2</v>
      </c>
      <c r="C832">
        <v>51</v>
      </c>
      <c r="D832">
        <v>3</v>
      </c>
      <c r="E832" s="3">
        <v>32.205793465601964</v>
      </c>
      <c r="F832" s="66">
        <v>2</v>
      </c>
      <c r="G832" t="s">
        <v>6</v>
      </c>
      <c r="H832" s="2">
        <v>11436.74</v>
      </c>
      <c r="I832" s="2" t="str">
        <f>IF(CleanTable67[[#This Row],[Annual Expenditure in HealthCare]]&gt;25000,"Yes","No")</f>
        <v>No</v>
      </c>
      <c r="J832">
        <v>3</v>
      </c>
      <c r="K832" t="str">
        <f>_xlfn.XLOOKUP(CleanTable67[[#This Row],['# of Children]],'Reduce Categories'!$D$23:$D$28,'Reduce Categories'!$E$23:$E$28)</f>
        <v>3 or more children</v>
      </c>
      <c r="L832" t="s">
        <v>5</v>
      </c>
      <c r="M832" s="1"/>
    </row>
    <row r="833" spans="1:13" x14ac:dyDescent="0.2">
      <c r="A833">
        <v>10836</v>
      </c>
      <c r="B833" t="s">
        <v>0</v>
      </c>
      <c r="C833">
        <v>56</v>
      </c>
      <c r="D833">
        <v>3</v>
      </c>
      <c r="E833" s="3">
        <v>37.173634670545852</v>
      </c>
      <c r="F833" s="66">
        <v>3</v>
      </c>
      <c r="G833" t="s">
        <v>6</v>
      </c>
      <c r="H833" s="2">
        <v>11674.13</v>
      </c>
      <c r="I833" s="2" t="str">
        <f>IF(CleanTable67[[#This Row],[Annual Expenditure in HealthCare]]&gt;25000,"Yes","No")</f>
        <v>No</v>
      </c>
      <c r="J833">
        <v>1</v>
      </c>
      <c r="K833" t="str">
        <f>_xlfn.XLOOKUP(CleanTable67[[#This Row],['# of Children]],'Reduce Categories'!$D$23:$D$28,'Reduce Categories'!$E$23:$E$28)</f>
        <v>1 children</v>
      </c>
      <c r="L833" t="s">
        <v>5</v>
      </c>
      <c r="M833" s="1"/>
    </row>
    <row r="834" spans="1:13" x14ac:dyDescent="0.2">
      <c r="A834">
        <v>10837</v>
      </c>
      <c r="B834" t="s">
        <v>2</v>
      </c>
      <c r="C834">
        <v>27</v>
      </c>
      <c r="D834">
        <v>1</v>
      </c>
      <c r="E834" s="3">
        <v>18.479614932827136</v>
      </c>
      <c r="F834" s="66">
        <v>0</v>
      </c>
      <c r="G834" t="s">
        <v>6</v>
      </c>
      <c r="H834" s="2">
        <v>18804.759999999998</v>
      </c>
      <c r="I834" s="2" t="str">
        <f>IF(CleanTable67[[#This Row],[Annual Expenditure in HealthCare]]&gt;25000,"Yes","No")</f>
        <v>No</v>
      </c>
      <c r="J834">
        <v>3</v>
      </c>
      <c r="K834" t="str">
        <f>_xlfn.XLOOKUP(CleanTable67[[#This Row],['# of Children]],'Reduce Categories'!$D$23:$D$28,'Reduce Categories'!$E$23:$E$28)</f>
        <v>3 or more children</v>
      </c>
      <c r="L834" t="s">
        <v>5</v>
      </c>
      <c r="M834" s="1"/>
    </row>
    <row r="835" spans="1:13" x14ac:dyDescent="0.2">
      <c r="A835">
        <v>10838</v>
      </c>
      <c r="B835" t="s">
        <v>0</v>
      </c>
      <c r="C835">
        <v>36</v>
      </c>
      <c r="D835">
        <v>1</v>
      </c>
      <c r="E835" s="3">
        <v>37.071583152963498</v>
      </c>
      <c r="F835" s="66">
        <v>3</v>
      </c>
      <c r="G835" t="s">
        <v>6</v>
      </c>
      <c r="H835" s="2">
        <v>18608.269999999997</v>
      </c>
      <c r="I835" s="2" t="str">
        <f>IF(CleanTable67[[#This Row],[Annual Expenditure in HealthCare]]&gt;25000,"Yes","No")</f>
        <v>No</v>
      </c>
      <c r="J835">
        <v>2</v>
      </c>
      <c r="K835" t="str">
        <f>_xlfn.XLOOKUP(CleanTable67[[#This Row],['# of Children]],'Reduce Categories'!$D$23:$D$28,'Reduce Categories'!$E$23:$E$28)</f>
        <v>2 children</v>
      </c>
      <c r="L835" t="s">
        <v>4</v>
      </c>
      <c r="M835" s="1"/>
    </row>
    <row r="836" spans="1:13" x14ac:dyDescent="0.2">
      <c r="A836">
        <v>10839</v>
      </c>
      <c r="B836" t="s">
        <v>1</v>
      </c>
      <c r="C836">
        <v>21</v>
      </c>
      <c r="D836">
        <v>0</v>
      </c>
      <c r="E836" s="3">
        <v>29.924484957285831</v>
      </c>
      <c r="F836" s="66">
        <v>1</v>
      </c>
      <c r="G836" t="s">
        <v>7</v>
      </c>
      <c r="H836" s="2">
        <v>16586.5</v>
      </c>
      <c r="I836" s="2" t="str">
        <f>IF(CleanTable67[[#This Row],[Annual Expenditure in HealthCare]]&gt;25000,"Yes","No")</f>
        <v>No</v>
      </c>
      <c r="J836">
        <v>0</v>
      </c>
      <c r="K836" t="str">
        <f>_xlfn.XLOOKUP(CleanTable67[[#This Row],['# of Children]],'Reduce Categories'!$D$23:$D$28,'Reduce Categories'!$E$23:$E$28)</f>
        <v>No children</v>
      </c>
      <c r="L836" t="s">
        <v>5</v>
      </c>
      <c r="M836" s="1"/>
    </row>
    <row r="837" spans="1:13" x14ac:dyDescent="0.2">
      <c r="A837">
        <v>10840</v>
      </c>
      <c r="B837" t="s">
        <v>0</v>
      </c>
      <c r="C837">
        <v>19</v>
      </c>
      <c r="D837">
        <v>0</v>
      </c>
      <c r="E837" s="3">
        <v>24.294449166694505</v>
      </c>
      <c r="F837" s="66">
        <v>0</v>
      </c>
      <c r="G837" t="s">
        <v>7</v>
      </c>
      <c r="H837" s="2">
        <v>1242.82</v>
      </c>
      <c r="I837" s="2" t="str">
        <f>IF(CleanTable67[[#This Row],[Annual Expenditure in HealthCare]]&gt;25000,"Yes","No")</f>
        <v>No</v>
      </c>
      <c r="J837">
        <v>0</v>
      </c>
      <c r="K837" t="str">
        <f>_xlfn.XLOOKUP(CleanTable67[[#This Row],['# of Children]],'Reduce Categories'!$D$23:$D$28,'Reduce Categories'!$E$23:$E$28)</f>
        <v>No children</v>
      </c>
      <c r="L837" t="s">
        <v>5</v>
      </c>
      <c r="M837" s="1"/>
    </row>
    <row r="838" spans="1:13" x14ac:dyDescent="0.2">
      <c r="A838">
        <v>10841</v>
      </c>
      <c r="B838" t="s">
        <v>0</v>
      </c>
      <c r="C838">
        <v>60</v>
      </c>
      <c r="D838">
        <v>3</v>
      </c>
      <c r="E838" s="3">
        <v>34.757658670987482</v>
      </c>
      <c r="F838" s="66">
        <v>3</v>
      </c>
      <c r="G838" t="s">
        <v>7</v>
      </c>
      <c r="H838" s="2">
        <v>12146.98</v>
      </c>
      <c r="I838" s="2" t="str">
        <f>IF(CleanTable67[[#This Row],[Annual Expenditure in HealthCare]]&gt;25000,"Yes","No")</f>
        <v>No</v>
      </c>
      <c r="J838">
        <v>0</v>
      </c>
      <c r="K838" t="str">
        <f>_xlfn.XLOOKUP(CleanTable67[[#This Row],['# of Children]],'Reduce Categories'!$D$23:$D$28,'Reduce Categories'!$E$23:$E$28)</f>
        <v>No children</v>
      </c>
      <c r="L838" t="s">
        <v>5</v>
      </c>
      <c r="M838" s="1"/>
    </row>
    <row r="839" spans="1:13" x14ac:dyDescent="0.2">
      <c r="A839">
        <v>10842</v>
      </c>
      <c r="B839" t="s">
        <v>1</v>
      </c>
      <c r="C839">
        <v>31</v>
      </c>
      <c r="D839">
        <v>1</v>
      </c>
      <c r="E839" s="3">
        <v>26.985454549698591</v>
      </c>
      <c r="F839" s="66">
        <v>1</v>
      </c>
      <c r="G839" t="s">
        <v>6</v>
      </c>
      <c r="H839" s="2">
        <v>4949.76</v>
      </c>
      <c r="I839" s="2" t="str">
        <f>IF(CleanTable67[[#This Row],[Annual Expenditure in HealthCare]]&gt;25000,"Yes","No")</f>
        <v>No</v>
      </c>
      <c r="J839">
        <v>2</v>
      </c>
      <c r="K839" t="str">
        <f>_xlfn.XLOOKUP(CleanTable67[[#This Row],['# of Children]],'Reduce Categories'!$D$23:$D$28,'Reduce Categories'!$E$23:$E$28)</f>
        <v>2 children</v>
      </c>
      <c r="L839" t="s">
        <v>5</v>
      </c>
      <c r="M839" s="1"/>
    </row>
    <row r="840" spans="1:13" x14ac:dyDescent="0.2">
      <c r="A840">
        <v>10843</v>
      </c>
      <c r="B840" t="s">
        <v>2</v>
      </c>
      <c r="C840">
        <v>23</v>
      </c>
      <c r="D840">
        <v>0</v>
      </c>
      <c r="E840" s="3">
        <v>36.992891506448856</v>
      </c>
      <c r="F840" s="66">
        <v>3</v>
      </c>
      <c r="G840" t="s">
        <v>6</v>
      </c>
      <c r="H840" s="2">
        <v>18033.969999999998</v>
      </c>
      <c r="I840" s="2" t="str">
        <f>IF(CleanTable67[[#This Row],[Annual Expenditure in HealthCare]]&gt;25000,"Yes","No")</f>
        <v>No</v>
      </c>
      <c r="J840">
        <v>0</v>
      </c>
      <c r="K840" t="str">
        <f>_xlfn.XLOOKUP(CleanTable67[[#This Row],['# of Children]],'Reduce Categories'!$D$23:$D$28,'Reduce Categories'!$E$23:$E$28)</f>
        <v>No children</v>
      </c>
      <c r="L840" t="s">
        <v>4</v>
      </c>
      <c r="M840" s="1"/>
    </row>
    <row r="841" spans="1:13" x14ac:dyDescent="0.2">
      <c r="A841">
        <v>10844</v>
      </c>
      <c r="B841" t="s">
        <v>1</v>
      </c>
      <c r="C841">
        <v>51</v>
      </c>
      <c r="D841">
        <v>3</v>
      </c>
      <c r="E841" s="3">
        <v>29.819017511983546</v>
      </c>
      <c r="F841" s="66">
        <v>1</v>
      </c>
      <c r="G841" t="s">
        <v>7</v>
      </c>
      <c r="H841" s="2">
        <v>22218.12</v>
      </c>
      <c r="I841" s="2" t="str">
        <f>IF(CleanTable67[[#This Row],[Annual Expenditure in HealthCare]]&gt;25000,"Yes","No")</f>
        <v>No</v>
      </c>
      <c r="J841">
        <v>1</v>
      </c>
      <c r="K841" t="str">
        <f>_xlfn.XLOOKUP(CleanTable67[[#This Row],['# of Children]],'Reduce Categories'!$D$23:$D$28,'Reduce Categories'!$E$23:$E$28)</f>
        <v>1 children</v>
      </c>
      <c r="L841" t="s">
        <v>4</v>
      </c>
      <c r="M841" s="1"/>
    </row>
    <row r="842" spans="1:13" x14ac:dyDescent="0.2">
      <c r="A842">
        <v>10845</v>
      </c>
      <c r="B842" t="s">
        <v>2</v>
      </c>
      <c r="C842">
        <v>58</v>
      </c>
      <c r="D842">
        <v>3</v>
      </c>
      <c r="E842" s="3">
        <v>24.584922019066255</v>
      </c>
      <c r="F842" s="66">
        <v>0</v>
      </c>
      <c r="G842" t="s">
        <v>7</v>
      </c>
      <c r="H842" s="2">
        <v>47496.5</v>
      </c>
      <c r="I842" s="2" t="str">
        <f>IF(CleanTable67[[#This Row],[Annual Expenditure in HealthCare]]&gt;25000,"Yes","No")</f>
        <v>Yes</v>
      </c>
      <c r="J842">
        <v>2</v>
      </c>
      <c r="K842" t="str">
        <f>_xlfn.XLOOKUP(CleanTable67[[#This Row],['# of Children]],'Reduce Categories'!$D$23:$D$28,'Reduce Categories'!$E$23:$E$28)</f>
        <v>2 children</v>
      </c>
      <c r="L842" t="s">
        <v>4</v>
      </c>
      <c r="M842" s="1"/>
    </row>
    <row r="843" spans="1:13" x14ac:dyDescent="0.2">
      <c r="A843">
        <v>10846</v>
      </c>
      <c r="B843" t="s">
        <v>3</v>
      </c>
      <c r="C843">
        <v>61</v>
      </c>
      <c r="D843">
        <v>3</v>
      </c>
      <c r="E843" s="3">
        <v>23.251927541286829</v>
      </c>
      <c r="F843" s="66">
        <v>0</v>
      </c>
      <c r="G843" t="s">
        <v>6</v>
      </c>
      <c r="H843" s="2">
        <v>13616.36</v>
      </c>
      <c r="I843" s="2" t="str">
        <f>IF(CleanTable67[[#This Row],[Annual Expenditure in HealthCare]]&gt;25000,"Yes","No")</f>
        <v>No</v>
      </c>
      <c r="J843">
        <v>0</v>
      </c>
      <c r="K843" t="str">
        <f>_xlfn.XLOOKUP(CleanTable67[[#This Row],['# of Children]],'Reduce Categories'!$D$23:$D$28,'Reduce Categories'!$E$23:$E$28)</f>
        <v>No children</v>
      </c>
      <c r="L843" t="s">
        <v>5</v>
      </c>
      <c r="M843" s="1"/>
    </row>
    <row r="844" spans="1:13" x14ac:dyDescent="0.2">
      <c r="A844">
        <v>10847</v>
      </c>
      <c r="B844" t="s">
        <v>2</v>
      </c>
      <c r="C844">
        <v>63</v>
      </c>
      <c r="D844">
        <v>3</v>
      </c>
      <c r="E844" s="3">
        <v>29.807799930128859</v>
      </c>
      <c r="F844" s="66">
        <v>1</v>
      </c>
      <c r="G844" t="s">
        <v>6</v>
      </c>
      <c r="H844" s="2">
        <v>14254.61</v>
      </c>
      <c r="I844" s="2" t="str">
        <f>IF(CleanTable67[[#This Row],[Annual Expenditure in HealthCare]]&gt;25000,"Yes","No")</f>
        <v>No</v>
      </c>
      <c r="J844">
        <v>0</v>
      </c>
      <c r="K844" t="str">
        <f>_xlfn.XLOOKUP(CleanTable67[[#This Row],['# of Children]],'Reduce Categories'!$D$23:$D$28,'Reduce Categories'!$E$23:$E$28)</f>
        <v>No children</v>
      </c>
      <c r="L844" t="s">
        <v>5</v>
      </c>
      <c r="M844" s="1"/>
    </row>
    <row r="845" spans="1:13" x14ac:dyDescent="0.2">
      <c r="A845">
        <v>10848</v>
      </c>
      <c r="B845" t="s">
        <v>2</v>
      </c>
      <c r="C845">
        <v>59</v>
      </c>
      <c r="D845">
        <v>3</v>
      </c>
      <c r="E845" s="3">
        <v>34.098776024083911</v>
      </c>
      <c r="F845" s="66">
        <v>2</v>
      </c>
      <c r="G845" t="s">
        <v>6</v>
      </c>
      <c r="H845" s="2">
        <v>25678.78</v>
      </c>
      <c r="I845" s="2" t="str">
        <f>IF(CleanTable67[[#This Row],[Annual Expenditure in HealthCare]]&gt;25000,"Yes","No")</f>
        <v>Yes</v>
      </c>
      <c r="J845">
        <v>0</v>
      </c>
      <c r="K845" t="str">
        <f>_xlfn.XLOOKUP(CleanTable67[[#This Row],['# of Children]],'Reduce Categories'!$D$23:$D$28,'Reduce Categories'!$E$23:$E$28)</f>
        <v>No children</v>
      </c>
      <c r="L845" t="s">
        <v>4</v>
      </c>
      <c r="M845" s="1"/>
    </row>
    <row r="846" spans="1:13" x14ac:dyDescent="0.2">
      <c r="A846">
        <v>10849</v>
      </c>
      <c r="B846" t="s">
        <v>1</v>
      </c>
      <c r="C846">
        <v>56</v>
      </c>
      <c r="D846">
        <v>3</v>
      </c>
      <c r="E846" s="3">
        <v>28.309311849552277</v>
      </c>
      <c r="F846" s="66">
        <v>1</v>
      </c>
      <c r="G846" t="s">
        <v>7</v>
      </c>
      <c r="H846" s="2">
        <v>43813.87</v>
      </c>
      <c r="I846" s="2" t="str">
        <f>IF(CleanTable67[[#This Row],[Annual Expenditure in HealthCare]]&gt;25000,"Yes","No")</f>
        <v>Yes</v>
      </c>
      <c r="J846">
        <v>2</v>
      </c>
      <c r="K846" t="str">
        <f>_xlfn.XLOOKUP(CleanTable67[[#This Row],['# of Children]],'Reduce Categories'!$D$23:$D$28,'Reduce Categories'!$E$23:$E$28)</f>
        <v>2 children</v>
      </c>
      <c r="L846" t="s">
        <v>4</v>
      </c>
      <c r="M846" s="1"/>
    </row>
    <row r="847" spans="1:13" x14ac:dyDescent="0.2">
      <c r="A847">
        <v>10850</v>
      </c>
      <c r="B847" t="s">
        <v>2</v>
      </c>
      <c r="C847">
        <v>46</v>
      </c>
      <c r="D847">
        <v>2</v>
      </c>
      <c r="E847" s="3">
        <v>39.588362257063352</v>
      </c>
      <c r="F847" s="66">
        <v>3</v>
      </c>
      <c r="G847" t="s">
        <v>7</v>
      </c>
      <c r="H847" s="2">
        <v>40720.560000000005</v>
      </c>
      <c r="I847" s="2" t="str">
        <f>IF(CleanTable67[[#This Row],[Annual Expenditure in HealthCare]]&gt;25000,"Yes","No")</f>
        <v>Yes</v>
      </c>
      <c r="J847">
        <v>3</v>
      </c>
      <c r="K847" t="str">
        <f>_xlfn.XLOOKUP(CleanTable67[[#This Row],['# of Children]],'Reduce Categories'!$D$23:$D$28,'Reduce Categories'!$E$23:$E$28)</f>
        <v>3 or more children</v>
      </c>
      <c r="L847" t="s">
        <v>4</v>
      </c>
      <c r="M847" s="1"/>
    </row>
    <row r="848" spans="1:13" x14ac:dyDescent="0.2">
      <c r="A848">
        <v>10851</v>
      </c>
      <c r="B848" t="s">
        <v>2</v>
      </c>
      <c r="C848">
        <v>40</v>
      </c>
      <c r="D848">
        <v>2</v>
      </c>
      <c r="E848" s="3">
        <v>32.117408910239618</v>
      </c>
      <c r="F848" s="66">
        <v>2</v>
      </c>
      <c r="G848" t="s">
        <v>7</v>
      </c>
      <c r="H848" s="2">
        <v>6389.38</v>
      </c>
      <c r="I848" s="2" t="str">
        <f>IF(CleanTable67[[#This Row],[Annual Expenditure in HealthCare]]&gt;25000,"Yes","No")</f>
        <v>No</v>
      </c>
      <c r="J848">
        <v>1</v>
      </c>
      <c r="K848" t="str">
        <f>_xlfn.XLOOKUP(CleanTable67[[#This Row],['# of Children]],'Reduce Categories'!$D$23:$D$28,'Reduce Categories'!$E$23:$E$28)</f>
        <v>1 children</v>
      </c>
      <c r="L848" t="s">
        <v>5</v>
      </c>
      <c r="M848" s="1"/>
    </row>
    <row r="849" spans="1:13" x14ac:dyDescent="0.2">
      <c r="A849">
        <v>10852</v>
      </c>
      <c r="B849" t="s">
        <v>3</v>
      </c>
      <c r="C849">
        <v>51</v>
      </c>
      <c r="D849">
        <v>3</v>
      </c>
      <c r="E849" s="3">
        <v>27.182466485657425</v>
      </c>
      <c r="F849" s="66">
        <v>1</v>
      </c>
      <c r="G849" t="s">
        <v>7</v>
      </c>
      <c r="H849" s="2">
        <v>9964.06</v>
      </c>
      <c r="I849" s="2" t="str">
        <f>IF(CleanTable67[[#This Row],[Annual Expenditure in HealthCare]]&gt;25000,"Yes","No")</f>
        <v>No</v>
      </c>
      <c r="J849">
        <v>1</v>
      </c>
      <c r="K849" t="str">
        <f>_xlfn.XLOOKUP(CleanTable67[[#This Row],['# of Children]],'Reduce Categories'!$D$23:$D$28,'Reduce Categories'!$E$23:$E$28)</f>
        <v>1 children</v>
      </c>
      <c r="L849" t="s">
        <v>5</v>
      </c>
      <c r="M849" s="1"/>
    </row>
    <row r="850" spans="1:13" x14ac:dyDescent="0.2">
      <c r="A850">
        <v>10853</v>
      </c>
      <c r="B850" t="s">
        <v>1</v>
      </c>
      <c r="C850">
        <v>49</v>
      </c>
      <c r="D850">
        <v>2</v>
      </c>
      <c r="E850" s="3">
        <v>25.83093664725731</v>
      </c>
      <c r="F850" s="66">
        <v>0</v>
      </c>
      <c r="G850" t="s">
        <v>7</v>
      </c>
      <c r="H850" s="2">
        <v>8124.41</v>
      </c>
      <c r="I850" s="2" t="str">
        <f>IF(CleanTable67[[#This Row],[Annual Expenditure in HealthCare]]&gt;25000,"Yes","No")</f>
        <v>No</v>
      </c>
      <c r="J850">
        <v>0</v>
      </c>
      <c r="K850" t="str">
        <f>_xlfn.XLOOKUP(CleanTable67[[#This Row],['# of Children]],'Reduce Categories'!$D$23:$D$28,'Reduce Categories'!$E$23:$E$28)</f>
        <v>No children</v>
      </c>
      <c r="L850" t="s">
        <v>5</v>
      </c>
      <c r="M850" s="1"/>
    </row>
    <row r="851" spans="1:13" x14ac:dyDescent="0.2">
      <c r="A851">
        <v>10854</v>
      </c>
      <c r="B851" t="s">
        <v>2</v>
      </c>
      <c r="C851">
        <v>55</v>
      </c>
      <c r="D851">
        <v>3</v>
      </c>
      <c r="E851" s="3">
        <v>35.977193637393192</v>
      </c>
      <c r="F851" s="66">
        <v>3</v>
      </c>
      <c r="G851" t="s">
        <v>7</v>
      </c>
      <c r="H851" s="2">
        <v>10594.51</v>
      </c>
      <c r="I851" s="2" t="str">
        <f>IF(CleanTable67[[#This Row],[Annual Expenditure in HealthCare]]&gt;25000,"Yes","No")</f>
        <v>No</v>
      </c>
      <c r="J851">
        <v>0</v>
      </c>
      <c r="K851" t="str">
        <f>_xlfn.XLOOKUP(CleanTable67[[#This Row],['# of Children]],'Reduce Categories'!$D$23:$D$28,'Reduce Categories'!$E$23:$E$28)</f>
        <v>No children</v>
      </c>
      <c r="L851" t="s">
        <v>5</v>
      </c>
      <c r="M851" s="1"/>
    </row>
    <row r="852" spans="1:13" x14ac:dyDescent="0.2">
      <c r="A852">
        <v>10855</v>
      </c>
      <c r="B852" t="s">
        <v>3</v>
      </c>
      <c r="C852">
        <v>23</v>
      </c>
      <c r="D852">
        <v>0</v>
      </c>
      <c r="E852" s="3">
        <v>28.775667835538645</v>
      </c>
      <c r="F852" s="66">
        <v>1</v>
      </c>
      <c r="G852" t="s">
        <v>7</v>
      </c>
      <c r="H852" s="2">
        <v>2396.1000000000004</v>
      </c>
      <c r="I852" s="2" t="str">
        <f>IF(CleanTable67[[#This Row],[Annual Expenditure in HealthCare]]&gt;25000,"Yes","No")</f>
        <v>No</v>
      </c>
      <c r="J852">
        <v>0</v>
      </c>
      <c r="K852" t="str">
        <f>_xlfn.XLOOKUP(CleanTable67[[#This Row],['# of Children]],'Reduce Categories'!$D$23:$D$28,'Reduce Categories'!$E$23:$E$28)</f>
        <v>No children</v>
      </c>
      <c r="L852" t="s">
        <v>5</v>
      </c>
      <c r="M852" s="1"/>
    </row>
    <row r="853" spans="1:13" x14ac:dyDescent="0.2">
      <c r="A853">
        <v>10856</v>
      </c>
      <c r="B853" t="s">
        <v>0</v>
      </c>
      <c r="C853">
        <v>26</v>
      </c>
      <c r="D853">
        <v>0</v>
      </c>
      <c r="E853" s="3">
        <v>24.317582385248937</v>
      </c>
      <c r="F853" s="66">
        <v>0</v>
      </c>
      <c r="G853" t="s">
        <v>7</v>
      </c>
      <c r="H853" s="2">
        <v>2302.3000000000002</v>
      </c>
      <c r="I853" s="2" t="str">
        <f>IF(CleanTable67[[#This Row],[Annual Expenditure in HealthCare]]&gt;25000,"Yes","No")</f>
        <v>No</v>
      </c>
      <c r="J853">
        <v>0</v>
      </c>
      <c r="K853" t="str">
        <f>_xlfn.XLOOKUP(CleanTable67[[#This Row],['# of Children]],'Reduce Categories'!$D$23:$D$28,'Reduce Categories'!$E$23:$E$28)</f>
        <v>No children</v>
      </c>
      <c r="L853" t="s">
        <v>5</v>
      </c>
      <c r="M853" s="1"/>
    </row>
    <row r="854" spans="1:13" x14ac:dyDescent="0.2">
      <c r="A854">
        <v>10857</v>
      </c>
      <c r="B854" t="s">
        <v>0</v>
      </c>
      <c r="C854">
        <v>29</v>
      </c>
      <c r="D854">
        <v>1</v>
      </c>
      <c r="E854" s="3">
        <v>32.777804514972829</v>
      </c>
      <c r="F854" s="66">
        <v>2</v>
      </c>
      <c r="G854" t="s">
        <v>7</v>
      </c>
      <c r="H854" s="2">
        <v>36197.700000000004</v>
      </c>
      <c r="I854" s="2" t="str">
        <f>IF(CleanTable67[[#This Row],[Annual Expenditure in HealthCare]]&gt;25000,"Yes","No")</f>
        <v>Yes</v>
      </c>
      <c r="J854">
        <v>0</v>
      </c>
      <c r="K854" t="str">
        <f>_xlfn.XLOOKUP(CleanTable67[[#This Row],['# of Children]],'Reduce Categories'!$D$23:$D$28,'Reduce Categories'!$E$23:$E$28)</f>
        <v>No children</v>
      </c>
      <c r="L854" t="s">
        <v>4</v>
      </c>
      <c r="M854" s="1"/>
    </row>
    <row r="855" spans="1:13" x14ac:dyDescent="0.2">
      <c r="A855">
        <v>10858</v>
      </c>
      <c r="B855" t="s">
        <v>1</v>
      </c>
      <c r="C855">
        <v>36</v>
      </c>
      <c r="D855">
        <v>1</v>
      </c>
      <c r="E855" s="3">
        <v>24.750454491812022</v>
      </c>
      <c r="F855" s="66">
        <v>0</v>
      </c>
      <c r="G855" t="s">
        <v>6</v>
      </c>
      <c r="H855" s="2">
        <v>5478.04</v>
      </c>
      <c r="I855" s="2" t="str">
        <f>IF(CleanTable67[[#This Row],[Annual Expenditure in HealthCare]]&gt;25000,"Yes","No")</f>
        <v>No</v>
      </c>
      <c r="J855">
        <v>1</v>
      </c>
      <c r="K855" t="str">
        <f>_xlfn.XLOOKUP(CleanTable67[[#This Row],['# of Children]],'Reduce Categories'!$D$23:$D$28,'Reduce Categories'!$E$23:$E$28)</f>
        <v>1 children</v>
      </c>
      <c r="L855" t="s">
        <v>5</v>
      </c>
      <c r="M855" s="1"/>
    </row>
    <row r="856" spans="1:13" x14ac:dyDescent="0.2">
      <c r="A856">
        <v>10859</v>
      </c>
      <c r="B856" t="s">
        <v>1</v>
      </c>
      <c r="C856">
        <v>51</v>
      </c>
      <c r="D856">
        <v>3</v>
      </c>
      <c r="E856" s="3">
        <v>22.506865761644008</v>
      </c>
      <c r="F856" s="66">
        <v>0</v>
      </c>
      <c r="G856" t="s">
        <v>6</v>
      </c>
      <c r="H856" s="2">
        <v>9283.57</v>
      </c>
      <c r="I856" s="2" t="str">
        <f>IF(CleanTable67[[#This Row],[Annual Expenditure in HealthCare]]&gt;25000,"Yes","No")</f>
        <v>No</v>
      </c>
      <c r="J856">
        <v>0</v>
      </c>
      <c r="K856" t="str">
        <f>_xlfn.XLOOKUP(CleanTable67[[#This Row],['# of Children]],'Reduce Categories'!$D$23:$D$28,'Reduce Categories'!$E$23:$E$28)</f>
        <v>No children</v>
      </c>
      <c r="L856" t="s">
        <v>5</v>
      </c>
      <c r="M856" s="1"/>
    </row>
    <row r="857" spans="1:13" x14ac:dyDescent="0.2">
      <c r="A857">
        <v>10860</v>
      </c>
      <c r="B857" t="s">
        <v>0</v>
      </c>
      <c r="C857">
        <v>41</v>
      </c>
      <c r="D857">
        <v>2</v>
      </c>
      <c r="E857" s="3">
        <v>31.563052734790588</v>
      </c>
      <c r="F857" s="66">
        <v>2</v>
      </c>
      <c r="G857" t="s">
        <v>7</v>
      </c>
      <c r="H857" s="2">
        <v>6875.97</v>
      </c>
      <c r="I857" s="2" t="str">
        <f>IF(CleanTable67[[#This Row],[Annual Expenditure in HealthCare]]&gt;25000,"Yes","No")</f>
        <v>No</v>
      </c>
      <c r="J857">
        <v>2</v>
      </c>
      <c r="K857" t="str">
        <f>_xlfn.XLOOKUP(CleanTable67[[#This Row],['# of Children]],'Reduce Categories'!$D$23:$D$28,'Reduce Categories'!$E$23:$E$28)</f>
        <v>2 children</v>
      </c>
      <c r="L857" t="s">
        <v>5</v>
      </c>
      <c r="M857" s="1"/>
    </row>
    <row r="858" spans="1:13" x14ac:dyDescent="0.2">
      <c r="A858">
        <v>10861</v>
      </c>
      <c r="B858" t="s">
        <v>0</v>
      </c>
      <c r="C858">
        <v>34</v>
      </c>
      <c r="D858">
        <v>1</v>
      </c>
      <c r="E858" s="3">
        <v>31.166365467139663</v>
      </c>
      <c r="F858" s="66">
        <v>2</v>
      </c>
      <c r="G858" t="s">
        <v>6</v>
      </c>
      <c r="H858" s="2">
        <v>5003.8600000000006</v>
      </c>
      <c r="I858" s="2" t="str">
        <f>IF(CleanTable67[[#This Row],[Annual Expenditure in HealthCare]]&gt;25000,"Yes","No")</f>
        <v>No</v>
      </c>
      <c r="J858">
        <v>1</v>
      </c>
      <c r="K858" t="str">
        <f>_xlfn.XLOOKUP(CleanTable67[[#This Row],['# of Children]],'Reduce Categories'!$D$23:$D$28,'Reduce Categories'!$E$23:$E$28)</f>
        <v>1 children</v>
      </c>
      <c r="L858" t="s">
        <v>5</v>
      </c>
      <c r="M858" s="1"/>
    </row>
    <row r="859" spans="1:13" x14ac:dyDescent="0.2">
      <c r="A859">
        <v>10862</v>
      </c>
      <c r="B859" t="s">
        <v>2</v>
      </c>
      <c r="C859">
        <v>53</v>
      </c>
      <c r="D859">
        <v>3</v>
      </c>
      <c r="E859" s="3">
        <v>33.313099236894551</v>
      </c>
      <c r="F859" s="66">
        <v>2</v>
      </c>
      <c r="G859" t="s">
        <v>6</v>
      </c>
      <c r="H859" s="2">
        <v>10355.65</v>
      </c>
      <c r="I859" s="2" t="str">
        <f>IF(CleanTable67[[#This Row],[Annual Expenditure in HealthCare]]&gt;25000,"Yes","No")</f>
        <v>No</v>
      </c>
      <c r="J859">
        <v>0</v>
      </c>
      <c r="K859" t="str">
        <f>_xlfn.XLOOKUP(CleanTable67[[#This Row],['# of Children]],'Reduce Categories'!$D$23:$D$28,'Reduce Categories'!$E$23:$E$28)</f>
        <v>No children</v>
      </c>
      <c r="L859" t="s">
        <v>5</v>
      </c>
      <c r="M859" s="1"/>
    </row>
    <row r="860" spans="1:13" x14ac:dyDescent="0.2">
      <c r="A860">
        <v>10863</v>
      </c>
      <c r="B860" t="s">
        <v>1</v>
      </c>
      <c r="C860">
        <v>45</v>
      </c>
      <c r="D860">
        <v>2</v>
      </c>
      <c r="E860" s="3">
        <v>35.305983366613972</v>
      </c>
      <c r="F860" s="66">
        <v>3</v>
      </c>
      <c r="G860" t="s">
        <v>7</v>
      </c>
      <c r="H860" s="2">
        <v>8605.3700000000008</v>
      </c>
      <c r="I860" s="2" t="str">
        <f>IF(CleanTable67[[#This Row],[Annual Expenditure in HealthCare]]&gt;25000,"Yes","No")</f>
        <v>No</v>
      </c>
      <c r="J860">
        <v>3</v>
      </c>
      <c r="K860" t="str">
        <f>_xlfn.XLOOKUP(CleanTable67[[#This Row],['# of Children]],'Reduce Categories'!$D$23:$D$28,'Reduce Categories'!$E$23:$E$28)</f>
        <v>3 or more children</v>
      </c>
      <c r="L860" t="s">
        <v>5</v>
      </c>
      <c r="M860" s="1"/>
    </row>
    <row r="861" spans="1:13" x14ac:dyDescent="0.2">
      <c r="A861">
        <v>10864</v>
      </c>
      <c r="B861" t="s">
        <v>0</v>
      </c>
      <c r="C861">
        <v>29</v>
      </c>
      <c r="D861">
        <v>1</v>
      </c>
      <c r="E861" s="3">
        <v>30.981952344094971</v>
      </c>
      <c r="F861" s="66">
        <v>2</v>
      </c>
      <c r="G861" t="s">
        <v>7</v>
      </c>
      <c r="H861" s="2">
        <v>2866.1000000000004</v>
      </c>
      <c r="I861" s="2" t="str">
        <f>IF(CleanTable67[[#This Row],[Annual Expenditure in HealthCare]]&gt;25000,"Yes","No")</f>
        <v>No</v>
      </c>
      <c r="J861">
        <v>0</v>
      </c>
      <c r="K861" t="str">
        <f>_xlfn.XLOOKUP(CleanTable67[[#This Row],['# of Children]],'Reduce Categories'!$D$23:$D$28,'Reduce Categories'!$E$23:$E$28)</f>
        <v>No children</v>
      </c>
      <c r="L861" t="s">
        <v>5</v>
      </c>
      <c r="M861" s="1"/>
    </row>
    <row r="862" spans="1:13" x14ac:dyDescent="0.2">
      <c r="A862">
        <v>10865</v>
      </c>
      <c r="B862" t="s">
        <v>3</v>
      </c>
      <c r="C862">
        <v>56</v>
      </c>
      <c r="D862">
        <v>3</v>
      </c>
      <c r="E862" s="3">
        <v>23.40275635810406</v>
      </c>
      <c r="F862" s="66">
        <v>0</v>
      </c>
      <c r="G862" t="s">
        <v>7</v>
      </c>
      <c r="H862" s="2">
        <v>22412.649999999998</v>
      </c>
      <c r="I862" s="2" t="str">
        <f>IF(CleanTable67[[#This Row],[Annual Expenditure in HealthCare]]&gt;25000,"Yes","No")</f>
        <v>No</v>
      </c>
      <c r="J862">
        <v>0</v>
      </c>
      <c r="K862" t="str">
        <f>_xlfn.XLOOKUP(CleanTable67[[#This Row],['# of Children]],'Reduce Categories'!$D$23:$D$28,'Reduce Categories'!$E$23:$E$28)</f>
        <v>No children</v>
      </c>
      <c r="L862" t="s">
        <v>4</v>
      </c>
      <c r="M862" s="1"/>
    </row>
    <row r="863" spans="1:13" x14ac:dyDescent="0.2">
      <c r="A863">
        <v>10866</v>
      </c>
      <c r="B863" t="s">
        <v>1</v>
      </c>
      <c r="C863">
        <v>42</v>
      </c>
      <c r="D863">
        <v>2</v>
      </c>
      <c r="E863" s="3">
        <v>17.940884246501746</v>
      </c>
      <c r="F863" s="66">
        <v>0</v>
      </c>
      <c r="G863" t="s">
        <v>7</v>
      </c>
      <c r="H863" s="2">
        <v>5966.89</v>
      </c>
      <c r="I863" s="2" t="str">
        <f>IF(CleanTable67[[#This Row],[Annual Expenditure in HealthCare]]&gt;25000,"Yes","No")</f>
        <v>No</v>
      </c>
      <c r="J863">
        <v>0</v>
      </c>
      <c r="K863" t="str">
        <f>_xlfn.XLOOKUP(CleanTable67[[#This Row],['# of Children]],'Reduce Categories'!$D$23:$D$28,'Reduce Categories'!$E$23:$E$28)</f>
        <v>No children</v>
      </c>
      <c r="L863" t="s">
        <v>5</v>
      </c>
      <c r="M863" s="1"/>
    </row>
    <row r="864" spans="1:13" x14ac:dyDescent="0.2">
      <c r="A864">
        <v>10867</v>
      </c>
      <c r="B864" t="s">
        <v>1</v>
      </c>
      <c r="C864">
        <v>36</v>
      </c>
      <c r="D864">
        <v>1</v>
      </c>
      <c r="E864" s="3">
        <v>25.832831124534753</v>
      </c>
      <c r="F864" s="66">
        <v>0</v>
      </c>
      <c r="G864" t="s">
        <v>6</v>
      </c>
      <c r="H864" s="2">
        <v>4889.04</v>
      </c>
      <c r="I864" s="2" t="str">
        <f>IF(CleanTable67[[#This Row],[Annual Expenditure in HealthCare]]&gt;25000,"Yes","No")</f>
        <v>No</v>
      </c>
      <c r="J864">
        <v>0</v>
      </c>
      <c r="K864" t="str">
        <f>_xlfn.XLOOKUP(CleanTable67[[#This Row],['# of Children]],'Reduce Categories'!$D$23:$D$28,'Reduce Categories'!$E$23:$E$28)</f>
        <v>No children</v>
      </c>
      <c r="L864" t="s">
        <v>5</v>
      </c>
      <c r="M864" s="1"/>
    </row>
    <row r="865" spans="1:13" x14ac:dyDescent="0.2">
      <c r="A865">
        <v>10868</v>
      </c>
      <c r="B865" t="s">
        <v>0</v>
      </c>
      <c r="C865">
        <v>50</v>
      </c>
      <c r="D865">
        <v>2</v>
      </c>
      <c r="E865" s="3">
        <v>30.244955621222903</v>
      </c>
      <c r="F865" s="66">
        <v>1</v>
      </c>
      <c r="G865" t="s">
        <v>6</v>
      </c>
      <c r="H865" s="2">
        <v>10118.43</v>
      </c>
      <c r="I865" s="2" t="str">
        <f>IF(CleanTable67[[#This Row],[Annual Expenditure in HealthCare]]&gt;25000,"Yes","No")</f>
        <v>No</v>
      </c>
      <c r="J865">
        <v>2</v>
      </c>
      <c r="K865" t="str">
        <f>_xlfn.XLOOKUP(CleanTable67[[#This Row],['# of Children]],'Reduce Categories'!$D$23:$D$28,'Reduce Categories'!$E$23:$E$28)</f>
        <v>2 children</v>
      </c>
      <c r="L865" t="s">
        <v>5</v>
      </c>
      <c r="M865" s="1"/>
    </row>
    <row r="866" spans="1:13" x14ac:dyDescent="0.2">
      <c r="A866">
        <v>10869</v>
      </c>
      <c r="B866" t="s">
        <v>3</v>
      </c>
      <c r="C866">
        <v>36</v>
      </c>
      <c r="D866">
        <v>1</v>
      </c>
      <c r="E866" s="3">
        <v>28.677841509019398</v>
      </c>
      <c r="F866" s="66">
        <v>1</v>
      </c>
      <c r="G866" t="s">
        <v>7</v>
      </c>
      <c r="H866" s="2">
        <v>20773.629999999997</v>
      </c>
      <c r="I866" s="2" t="str">
        <f>IF(CleanTable67[[#This Row],[Annual Expenditure in HealthCare]]&gt;25000,"Yes","No")</f>
        <v>No</v>
      </c>
      <c r="J866">
        <v>1</v>
      </c>
      <c r="K866" t="str">
        <f>_xlfn.XLOOKUP(CleanTable67[[#This Row],['# of Children]],'Reduce Categories'!$D$23:$D$28,'Reduce Categories'!$E$23:$E$28)</f>
        <v>1 children</v>
      </c>
      <c r="L866" t="s">
        <v>4</v>
      </c>
      <c r="M866" s="1"/>
    </row>
    <row r="867" spans="1:13" x14ac:dyDescent="0.2">
      <c r="A867">
        <v>10870</v>
      </c>
      <c r="B867" t="s">
        <v>3</v>
      </c>
      <c r="C867">
        <v>32</v>
      </c>
      <c r="D867">
        <v>1</v>
      </c>
      <c r="E867" s="3">
        <v>25.828341197988223</v>
      </c>
      <c r="F867" s="66">
        <v>0</v>
      </c>
      <c r="G867" t="s">
        <v>6</v>
      </c>
      <c r="H867" s="2">
        <v>5148.5600000000004</v>
      </c>
      <c r="I867" s="2" t="str">
        <f>IF(CleanTable67[[#This Row],[Annual Expenditure in HealthCare]]&gt;25000,"Yes","No")</f>
        <v>No</v>
      </c>
      <c r="J867">
        <v>1</v>
      </c>
      <c r="K867" t="str">
        <f>_xlfn.XLOOKUP(CleanTable67[[#This Row],['# of Children]],'Reduce Categories'!$D$23:$D$28,'Reduce Categories'!$E$23:$E$28)</f>
        <v>1 children</v>
      </c>
      <c r="L867" t="s">
        <v>5</v>
      </c>
      <c r="M867" s="1"/>
    </row>
    <row r="868" spans="1:13" x14ac:dyDescent="0.2">
      <c r="A868">
        <v>10871</v>
      </c>
      <c r="B868" t="s">
        <v>3</v>
      </c>
      <c r="C868">
        <v>52</v>
      </c>
      <c r="D868">
        <v>3</v>
      </c>
      <c r="E868" s="3">
        <v>28.987876833504117</v>
      </c>
      <c r="F868" s="66">
        <v>1</v>
      </c>
      <c r="G868" t="s">
        <v>7</v>
      </c>
      <c r="H868" s="2">
        <v>9722.77</v>
      </c>
      <c r="I868" s="2" t="str">
        <f>IF(CleanTable67[[#This Row],[Annual Expenditure in HealthCare]]&gt;25000,"Yes","No")</f>
        <v>No</v>
      </c>
      <c r="J868">
        <v>0</v>
      </c>
      <c r="K868" t="str">
        <f>_xlfn.XLOOKUP(CleanTable67[[#This Row],['# of Children]],'Reduce Categories'!$D$23:$D$28,'Reduce Categories'!$E$23:$E$28)</f>
        <v>No children</v>
      </c>
      <c r="L868" t="s">
        <v>5</v>
      </c>
      <c r="M868" s="1"/>
    </row>
    <row r="869" spans="1:13" x14ac:dyDescent="0.2">
      <c r="A869">
        <v>10872</v>
      </c>
      <c r="B869" t="s">
        <v>1</v>
      </c>
      <c r="C869">
        <v>23</v>
      </c>
      <c r="D869">
        <v>0</v>
      </c>
      <c r="E869" s="3">
        <v>28.689386185148248</v>
      </c>
      <c r="F869" s="66">
        <v>1</v>
      </c>
      <c r="G869" t="s">
        <v>6</v>
      </c>
      <c r="H869" s="2">
        <v>36021.020000000004</v>
      </c>
      <c r="I869" s="2" t="str">
        <f>IF(CleanTable67[[#This Row],[Annual Expenditure in HealthCare]]&gt;25000,"Yes","No")</f>
        <v>Yes</v>
      </c>
      <c r="J869">
        <v>2</v>
      </c>
      <c r="K869" t="str">
        <f>_xlfn.XLOOKUP(CleanTable67[[#This Row],['# of Children]],'Reduce Categories'!$D$23:$D$28,'Reduce Categories'!$E$23:$E$28)</f>
        <v>2 children</v>
      </c>
      <c r="L869" t="s">
        <v>4</v>
      </c>
      <c r="M869" s="1"/>
    </row>
    <row r="870" spans="1:13" x14ac:dyDescent="0.2">
      <c r="A870">
        <v>10873</v>
      </c>
      <c r="B870" t="s">
        <v>0</v>
      </c>
      <c r="C870">
        <v>19</v>
      </c>
      <c r="D870">
        <v>0</v>
      </c>
      <c r="E870" s="3">
        <v>33.152191475294067</v>
      </c>
      <c r="F870" s="66">
        <v>2</v>
      </c>
      <c r="G870" t="s">
        <v>7</v>
      </c>
      <c r="H870" s="2">
        <v>1842.52</v>
      </c>
      <c r="I870" s="2" t="str">
        <f>IF(CleanTable67[[#This Row],[Annual Expenditure in HealthCare]]&gt;25000,"Yes","No")</f>
        <v>No</v>
      </c>
      <c r="J870">
        <v>1</v>
      </c>
      <c r="K870" t="str">
        <f>_xlfn.XLOOKUP(CleanTable67[[#This Row],['# of Children]],'Reduce Categories'!$D$23:$D$28,'Reduce Categories'!$E$23:$E$28)</f>
        <v>1 children</v>
      </c>
      <c r="L870" t="s">
        <v>5</v>
      </c>
      <c r="M870" s="1"/>
    </row>
    <row r="871" spans="1:13" x14ac:dyDescent="0.2">
      <c r="A871">
        <v>10874</v>
      </c>
      <c r="B871" t="s">
        <v>1</v>
      </c>
      <c r="C871">
        <v>58</v>
      </c>
      <c r="D871">
        <v>3</v>
      </c>
      <c r="E871" s="3">
        <v>43.860905128945895</v>
      </c>
      <c r="F871" s="66">
        <v>3</v>
      </c>
      <c r="G871" t="s">
        <v>7</v>
      </c>
      <c r="H871" s="2">
        <v>11946.630000000001</v>
      </c>
      <c r="I871" s="2" t="str">
        <f>IF(CleanTable67[[#This Row],[Annual Expenditure in HealthCare]]&gt;25000,"Yes","No")</f>
        <v>No</v>
      </c>
      <c r="J871">
        <v>1</v>
      </c>
      <c r="K871" t="str">
        <f>_xlfn.XLOOKUP(CleanTable67[[#This Row],['# of Children]],'Reduce Categories'!$D$23:$D$28,'Reduce Categories'!$E$23:$E$28)</f>
        <v>1 children</v>
      </c>
      <c r="L871" t="s">
        <v>5</v>
      </c>
      <c r="M871" s="1"/>
    </row>
    <row r="872" spans="1:13" x14ac:dyDescent="0.2">
      <c r="A872">
        <v>10875</v>
      </c>
      <c r="B872" t="s">
        <v>1</v>
      </c>
      <c r="C872">
        <v>20</v>
      </c>
      <c r="D872">
        <v>0</v>
      </c>
      <c r="E872" s="3">
        <v>38.354070802527026</v>
      </c>
      <c r="F872" s="66">
        <v>3</v>
      </c>
      <c r="G872" t="s">
        <v>6</v>
      </c>
      <c r="H872" s="2">
        <v>3056.3900000000003</v>
      </c>
      <c r="I872" s="2" t="str">
        <f>IF(CleanTable67[[#This Row],[Annual Expenditure in HealthCare]]&gt;25000,"Yes","No")</f>
        <v>No</v>
      </c>
      <c r="J872">
        <v>2</v>
      </c>
      <c r="K872" t="str">
        <f>_xlfn.XLOOKUP(CleanTable67[[#This Row],['# of Children]],'Reduce Categories'!$D$23:$D$28,'Reduce Categories'!$E$23:$E$28)</f>
        <v>2 children</v>
      </c>
      <c r="L872" t="s">
        <v>5</v>
      </c>
      <c r="M872" s="1"/>
    </row>
    <row r="873" spans="1:13" x14ac:dyDescent="0.2">
      <c r="A873">
        <v>10876</v>
      </c>
      <c r="B873" t="s">
        <v>0</v>
      </c>
      <c r="C873">
        <v>54</v>
      </c>
      <c r="D873">
        <v>3</v>
      </c>
      <c r="E873" s="3">
        <v>30.689748422187911</v>
      </c>
      <c r="F873" s="66">
        <v>2</v>
      </c>
      <c r="G873" t="s">
        <v>7</v>
      </c>
      <c r="H873" s="2">
        <v>9850.44</v>
      </c>
      <c r="I873" s="2" t="str">
        <f>IF(CleanTable67[[#This Row],[Annual Expenditure in HealthCare]]&gt;25000,"Yes","No")</f>
        <v>No</v>
      </c>
      <c r="J873">
        <v>0</v>
      </c>
      <c r="K873" t="str">
        <f>_xlfn.XLOOKUP(CleanTable67[[#This Row],['# of Children]],'Reduce Categories'!$D$23:$D$28,'Reduce Categories'!$E$23:$E$28)</f>
        <v>No children</v>
      </c>
      <c r="L873" t="s">
        <v>5</v>
      </c>
      <c r="M873" s="1"/>
    </row>
    <row r="874" spans="1:13" x14ac:dyDescent="0.2">
      <c r="A874">
        <v>10877</v>
      </c>
      <c r="B874" t="s">
        <v>0</v>
      </c>
      <c r="C874">
        <v>46</v>
      </c>
      <c r="D874">
        <v>2</v>
      </c>
      <c r="E874" s="3">
        <v>25.338026203034872</v>
      </c>
      <c r="F874" s="66">
        <v>0</v>
      </c>
      <c r="G874" t="s">
        <v>7</v>
      </c>
      <c r="H874" s="2">
        <v>7147.1100000000006</v>
      </c>
      <c r="I874" s="2" t="str">
        <f>IF(CleanTable67[[#This Row],[Annual Expenditure in HealthCare]]&gt;25000,"Yes","No")</f>
        <v>No</v>
      </c>
      <c r="J874">
        <v>0</v>
      </c>
      <c r="K874" t="str">
        <f>_xlfn.XLOOKUP(CleanTable67[[#This Row],['# of Children]],'Reduce Categories'!$D$23:$D$28,'Reduce Categories'!$E$23:$E$28)</f>
        <v>No children</v>
      </c>
      <c r="L874" t="s">
        <v>5</v>
      </c>
      <c r="M874" s="1"/>
    </row>
    <row r="875" spans="1:13" x14ac:dyDescent="0.2">
      <c r="A875">
        <v>10878</v>
      </c>
      <c r="B875" t="s">
        <v>3</v>
      </c>
      <c r="C875">
        <v>36</v>
      </c>
      <c r="D875">
        <v>1</v>
      </c>
      <c r="E875" s="3">
        <v>21.950850271002707</v>
      </c>
      <c r="F875" s="66">
        <v>0</v>
      </c>
      <c r="G875" t="s">
        <v>6</v>
      </c>
      <c r="H875" s="2">
        <v>5458.05</v>
      </c>
      <c r="I875" s="2" t="str">
        <f>IF(CleanTable67[[#This Row],[Annual Expenditure in HealthCare]]&gt;25000,"Yes","No")</f>
        <v>No</v>
      </c>
      <c r="J875">
        <v>0</v>
      </c>
      <c r="K875" t="str">
        <f>_xlfn.XLOOKUP(CleanTable67[[#This Row],['# of Children]],'Reduce Categories'!$D$23:$D$28,'Reduce Categories'!$E$23:$E$28)</f>
        <v>No children</v>
      </c>
      <c r="L875" t="s">
        <v>5</v>
      </c>
      <c r="M875" s="1"/>
    </row>
    <row r="876" spans="1:13" x14ac:dyDescent="0.2">
      <c r="A876">
        <v>10879</v>
      </c>
      <c r="B876" t="s">
        <v>0</v>
      </c>
      <c r="C876">
        <v>41</v>
      </c>
      <c r="D876">
        <v>2</v>
      </c>
      <c r="E876" s="3">
        <v>31.567166357486219</v>
      </c>
      <c r="F876" s="66">
        <v>2</v>
      </c>
      <c r="G876" t="s">
        <v>6</v>
      </c>
      <c r="H876" s="2">
        <v>6775.97</v>
      </c>
      <c r="I876" s="2" t="str">
        <f>IF(CleanTable67[[#This Row],[Annual Expenditure in HealthCare]]&gt;25000,"Yes","No")</f>
        <v>No</v>
      </c>
      <c r="J876">
        <v>1</v>
      </c>
      <c r="K876" t="str">
        <f>_xlfn.XLOOKUP(CleanTable67[[#This Row],['# of Children]],'Reduce Categories'!$D$23:$D$28,'Reduce Categories'!$E$23:$E$28)</f>
        <v>1 children</v>
      </c>
      <c r="L876" t="s">
        <v>5</v>
      </c>
      <c r="M876" s="1"/>
    </row>
    <row r="877" spans="1:13" x14ac:dyDescent="0.2">
      <c r="A877">
        <v>10880</v>
      </c>
      <c r="B877" t="s">
        <v>3</v>
      </c>
      <c r="C877">
        <v>31</v>
      </c>
      <c r="D877">
        <v>1</v>
      </c>
      <c r="E877" s="3">
        <v>37.137094315151522</v>
      </c>
      <c r="F877" s="66">
        <v>3</v>
      </c>
      <c r="G877" t="s">
        <v>7</v>
      </c>
      <c r="H877" s="2">
        <v>6799.46</v>
      </c>
      <c r="I877" s="2" t="str">
        <f>IF(CleanTable67[[#This Row],[Annual Expenditure in HealthCare]]&gt;25000,"Yes","No")</f>
        <v>No</v>
      </c>
      <c r="J877">
        <v>5</v>
      </c>
      <c r="K877" t="str">
        <f>_xlfn.XLOOKUP(CleanTable67[[#This Row],['# of Children]],'Reduce Categories'!$D$23:$D$28,'Reduce Categories'!$E$23:$E$28)</f>
        <v>3 or more children</v>
      </c>
      <c r="L877" t="s">
        <v>5</v>
      </c>
      <c r="M877" s="1"/>
    </row>
    <row r="878" spans="1:13" x14ac:dyDescent="0.2">
      <c r="A878">
        <v>10881</v>
      </c>
      <c r="B878" t="s">
        <v>0</v>
      </c>
      <c r="C878">
        <v>20</v>
      </c>
      <c r="D878">
        <v>0</v>
      </c>
      <c r="E878" s="3">
        <v>33.646699790543515</v>
      </c>
      <c r="F878" s="66">
        <v>2</v>
      </c>
      <c r="G878" t="s">
        <v>6</v>
      </c>
      <c r="H878" s="2">
        <v>1880.49</v>
      </c>
      <c r="I878" s="2" t="str">
        <f>IF(CleanTable67[[#This Row],[Annual Expenditure in HealthCare]]&gt;25000,"Yes","No")</f>
        <v>No</v>
      </c>
      <c r="J878">
        <v>0</v>
      </c>
      <c r="K878" t="str">
        <f>_xlfn.XLOOKUP(CleanTable67[[#This Row],['# of Children]],'Reduce Categories'!$D$23:$D$28,'Reduce Categories'!$E$23:$E$28)</f>
        <v>No children</v>
      </c>
      <c r="L878" t="s">
        <v>5</v>
      </c>
      <c r="M878" s="1"/>
    </row>
    <row r="879" spans="1:13" x14ac:dyDescent="0.2">
      <c r="A879">
        <v>10882</v>
      </c>
      <c r="B879" t="s">
        <v>0</v>
      </c>
      <c r="C879">
        <v>19</v>
      </c>
      <c r="D879">
        <v>0</v>
      </c>
      <c r="E879" s="3">
        <v>34.063731392507961</v>
      </c>
      <c r="F879" s="66">
        <v>2</v>
      </c>
      <c r="G879" t="s">
        <v>7</v>
      </c>
      <c r="H879" s="2">
        <v>1261.45</v>
      </c>
      <c r="I879" s="2" t="str">
        <f>IF(CleanTable67[[#This Row],[Annual Expenditure in HealthCare]]&gt;25000,"Yes","No")</f>
        <v>No</v>
      </c>
      <c r="J879">
        <v>0</v>
      </c>
      <c r="K879" t="str">
        <f>_xlfn.XLOOKUP(CleanTable67[[#This Row],['# of Children]],'Reduce Categories'!$D$23:$D$28,'Reduce Categories'!$E$23:$E$28)</f>
        <v>No children</v>
      </c>
      <c r="L879" t="s">
        <v>5</v>
      </c>
      <c r="M879" s="1"/>
    </row>
    <row r="880" spans="1:13" x14ac:dyDescent="0.2">
      <c r="A880">
        <v>10883</v>
      </c>
      <c r="B880" t="s">
        <v>1</v>
      </c>
      <c r="C880">
        <v>29</v>
      </c>
      <c r="D880">
        <v>1</v>
      </c>
      <c r="E880" s="3">
        <v>32.767679323992958</v>
      </c>
      <c r="F880" s="66">
        <v>2</v>
      </c>
      <c r="G880" t="s">
        <v>6</v>
      </c>
      <c r="H880" s="2">
        <v>3947.42</v>
      </c>
      <c r="I880" s="2" t="str">
        <f>IF(CleanTable67[[#This Row],[Annual Expenditure in HealthCare]]&gt;25000,"Yes","No")</f>
        <v>No</v>
      </c>
      <c r="J880">
        <v>1</v>
      </c>
      <c r="K880" t="str">
        <f>_xlfn.XLOOKUP(CleanTable67[[#This Row],['# of Children]],'Reduce Categories'!$D$23:$D$28,'Reduce Categories'!$E$23:$E$28)</f>
        <v>1 children</v>
      </c>
      <c r="L880" t="s">
        <v>5</v>
      </c>
      <c r="M880" s="1"/>
    </row>
    <row r="881" spans="1:13" x14ac:dyDescent="0.2">
      <c r="A881">
        <v>10884</v>
      </c>
      <c r="B881" t="s">
        <v>0</v>
      </c>
      <c r="C881">
        <v>33</v>
      </c>
      <c r="D881">
        <v>1</v>
      </c>
      <c r="E881" s="3">
        <v>41.118269171581424</v>
      </c>
      <c r="F881" s="66">
        <v>3</v>
      </c>
      <c r="G881" t="s">
        <v>7</v>
      </c>
      <c r="H881" s="2">
        <v>19040.879999999997</v>
      </c>
      <c r="I881" s="2" t="str">
        <f>IF(CleanTable67[[#This Row],[Annual Expenditure in HealthCare]]&gt;25000,"Yes","No")</f>
        <v>No</v>
      </c>
      <c r="J881">
        <v>1</v>
      </c>
      <c r="K881" t="str">
        <f>_xlfn.XLOOKUP(CleanTable67[[#This Row],['# of Children]],'Reduce Categories'!$D$23:$D$28,'Reduce Categories'!$E$23:$E$28)</f>
        <v>1 children</v>
      </c>
      <c r="L881" t="s">
        <v>4</v>
      </c>
      <c r="M881" s="1"/>
    </row>
    <row r="882" spans="1:13" x14ac:dyDescent="0.2">
      <c r="A882">
        <v>10885</v>
      </c>
      <c r="B882" t="s">
        <v>0</v>
      </c>
      <c r="C882">
        <v>42</v>
      </c>
      <c r="D882">
        <v>2</v>
      </c>
      <c r="E882" s="3">
        <v>30.591612784630325</v>
      </c>
      <c r="F882" s="66">
        <v>2</v>
      </c>
      <c r="G882" t="s">
        <v>7</v>
      </c>
      <c r="H882" s="2">
        <v>5969.7300000000005</v>
      </c>
      <c r="I882" s="2" t="str">
        <f>IF(CleanTable67[[#This Row],[Annual Expenditure in HealthCare]]&gt;25000,"Yes","No")</f>
        <v>No</v>
      </c>
      <c r="J882">
        <v>0</v>
      </c>
      <c r="K882" t="str">
        <f>_xlfn.XLOOKUP(CleanTable67[[#This Row],['# of Children]],'Reduce Categories'!$D$23:$D$28,'Reduce Categories'!$E$23:$E$28)</f>
        <v>No children</v>
      </c>
      <c r="L882" t="s">
        <v>5</v>
      </c>
      <c r="M882" s="1"/>
    </row>
    <row r="883" spans="1:13" x14ac:dyDescent="0.2">
      <c r="A883">
        <v>10886</v>
      </c>
      <c r="B883" t="s">
        <v>3</v>
      </c>
      <c r="C883">
        <v>23</v>
      </c>
      <c r="D883">
        <v>0</v>
      </c>
      <c r="E883" s="3">
        <v>30.071514446322904</v>
      </c>
      <c r="F883" s="66">
        <v>1</v>
      </c>
      <c r="G883" t="s">
        <v>7</v>
      </c>
      <c r="H883" s="2">
        <v>36189.11</v>
      </c>
      <c r="I883" s="2" t="str">
        <f>IF(CleanTable67[[#This Row],[Annual Expenditure in HealthCare]]&gt;25000,"Yes","No")</f>
        <v>Yes</v>
      </c>
      <c r="J883">
        <v>3</v>
      </c>
      <c r="K883" t="str">
        <f>_xlfn.XLOOKUP(CleanTable67[[#This Row],['# of Children]],'Reduce Categories'!$D$23:$D$28,'Reduce Categories'!$E$23:$E$28)</f>
        <v>3 or more children</v>
      </c>
      <c r="L883" t="s">
        <v>4</v>
      </c>
      <c r="M883" s="1"/>
    </row>
    <row r="884" spans="1:13" x14ac:dyDescent="0.2">
      <c r="A884">
        <v>10887</v>
      </c>
      <c r="B884" t="s">
        <v>0</v>
      </c>
      <c r="C884">
        <v>51</v>
      </c>
      <c r="D884">
        <v>3</v>
      </c>
      <c r="E884" s="3">
        <v>24.130618667002729</v>
      </c>
      <c r="F884" s="66">
        <v>0</v>
      </c>
      <c r="G884" t="s">
        <v>6</v>
      </c>
      <c r="H884" s="2">
        <v>9264.8000000000011</v>
      </c>
      <c r="I884" s="2" t="str">
        <f>IF(CleanTable67[[#This Row],[Annual Expenditure in HealthCare]]&gt;25000,"Yes","No")</f>
        <v>No</v>
      </c>
      <c r="J884">
        <v>0</v>
      </c>
      <c r="K884" t="str">
        <f>_xlfn.XLOOKUP(CleanTable67[[#This Row],['# of Children]],'Reduce Categories'!$D$23:$D$28,'Reduce Categories'!$E$23:$E$28)</f>
        <v>No children</v>
      </c>
      <c r="L884" t="s">
        <v>5</v>
      </c>
      <c r="M884" s="1"/>
    </row>
    <row r="885" spans="1:13" x14ac:dyDescent="0.2">
      <c r="A885">
        <v>10888</v>
      </c>
      <c r="B885" t="s">
        <v>0</v>
      </c>
      <c r="C885">
        <v>29</v>
      </c>
      <c r="D885">
        <v>1</v>
      </c>
      <c r="E885" s="3">
        <v>35.280189110582043</v>
      </c>
      <c r="F885" s="66">
        <v>3</v>
      </c>
      <c r="G885" t="s">
        <v>7</v>
      </c>
      <c r="H885" s="2">
        <v>44585.46</v>
      </c>
      <c r="I885" s="2" t="str">
        <f>IF(CleanTable67[[#This Row],[Annual Expenditure in HealthCare]]&gt;25000,"Yes","No")</f>
        <v>Yes</v>
      </c>
      <c r="J885">
        <v>2</v>
      </c>
      <c r="K885" t="str">
        <f>_xlfn.XLOOKUP(CleanTable67[[#This Row],['# of Children]],'Reduce Categories'!$D$23:$D$28,'Reduce Categories'!$E$23:$E$28)</f>
        <v>2 children</v>
      </c>
      <c r="L885" t="s">
        <v>4</v>
      </c>
      <c r="M885" s="1"/>
    </row>
    <row r="886" spans="1:13" x14ac:dyDescent="0.2">
      <c r="A886">
        <v>10889</v>
      </c>
      <c r="B886" t="s">
        <v>2</v>
      </c>
      <c r="C886">
        <v>20</v>
      </c>
      <c r="D886">
        <v>0</v>
      </c>
      <c r="E886" s="3">
        <v>36.202815868240641</v>
      </c>
      <c r="F886" s="66">
        <v>3</v>
      </c>
      <c r="G886" t="s">
        <v>7</v>
      </c>
      <c r="H886" s="2">
        <v>17560.379999999997</v>
      </c>
      <c r="I886" s="2" t="str">
        <f>IF(CleanTable67[[#This Row],[Annual Expenditure in HealthCare]]&gt;25000,"Yes","No")</f>
        <v>No</v>
      </c>
      <c r="J886">
        <v>1</v>
      </c>
      <c r="K886" t="str">
        <f>_xlfn.XLOOKUP(CleanTable67[[#This Row],['# of Children]],'Reduce Categories'!$D$23:$D$28,'Reduce Categories'!$E$23:$E$28)</f>
        <v>1 children</v>
      </c>
      <c r="L886" t="s">
        <v>4</v>
      </c>
      <c r="M886" s="1"/>
    </row>
    <row r="887" spans="1:13" x14ac:dyDescent="0.2">
      <c r="A887">
        <v>10890</v>
      </c>
      <c r="B887" t="s">
        <v>2</v>
      </c>
      <c r="C887">
        <v>25</v>
      </c>
      <c r="D887">
        <v>0</v>
      </c>
      <c r="E887" s="3">
        <v>31.198516864261443</v>
      </c>
      <c r="F887" s="66">
        <v>2</v>
      </c>
      <c r="G887" t="s">
        <v>7</v>
      </c>
      <c r="H887" s="2">
        <v>2534.4</v>
      </c>
      <c r="I887" s="2" t="str">
        <f>IF(CleanTable67[[#This Row],[Annual Expenditure in HealthCare]]&gt;25000,"Yes","No")</f>
        <v>No</v>
      </c>
      <c r="J887">
        <v>0</v>
      </c>
      <c r="K887" t="str">
        <f>_xlfn.XLOOKUP(CleanTable67[[#This Row],['# of Children]],'Reduce Categories'!$D$23:$D$28,'Reduce Categories'!$E$23:$E$28)</f>
        <v>No children</v>
      </c>
      <c r="L887" t="s">
        <v>5</v>
      </c>
      <c r="M887" s="1"/>
    </row>
    <row r="888" spans="1:13" x14ac:dyDescent="0.2">
      <c r="A888">
        <v>10891</v>
      </c>
      <c r="B888" t="s">
        <v>0</v>
      </c>
      <c r="C888">
        <v>19</v>
      </c>
      <c r="D888">
        <v>0</v>
      </c>
      <c r="E888" s="3">
        <v>45.535892530958876</v>
      </c>
      <c r="F888" s="66">
        <v>3</v>
      </c>
      <c r="G888" t="s">
        <v>6</v>
      </c>
      <c r="H888" s="2">
        <v>17081.080000000002</v>
      </c>
      <c r="I888" s="2" t="str">
        <f>IF(CleanTable67[[#This Row],[Annual Expenditure in HealthCare]]&gt;25000,"Yes","No")</f>
        <v>No</v>
      </c>
      <c r="J888">
        <v>0</v>
      </c>
      <c r="K888" t="str">
        <f>_xlfn.XLOOKUP(CleanTable67[[#This Row],['# of Children]],'Reduce Categories'!$D$23:$D$28,'Reduce Categories'!$E$23:$E$28)</f>
        <v>No children</v>
      </c>
      <c r="L888" t="s">
        <v>4</v>
      </c>
      <c r="M888" s="1"/>
    </row>
    <row r="889" spans="1:13" x14ac:dyDescent="0.2">
      <c r="A889">
        <v>10892</v>
      </c>
      <c r="B889" t="s">
        <v>3</v>
      </c>
      <c r="C889">
        <v>40</v>
      </c>
      <c r="D889">
        <v>2</v>
      </c>
      <c r="E889" s="3">
        <v>27.055549030665588</v>
      </c>
      <c r="F889" s="66">
        <v>1</v>
      </c>
      <c r="G889" t="s">
        <v>6</v>
      </c>
      <c r="H889" s="2">
        <v>8252.2900000000009</v>
      </c>
      <c r="I889" s="2" t="str">
        <f>IF(CleanTable67[[#This Row],[Annual Expenditure in HealthCare]]&gt;25000,"Yes","No")</f>
        <v>No</v>
      </c>
      <c r="J889">
        <v>3</v>
      </c>
      <c r="K889" t="str">
        <f>_xlfn.XLOOKUP(CleanTable67[[#This Row],['# of Children]],'Reduce Categories'!$D$23:$D$28,'Reduce Categories'!$E$23:$E$28)</f>
        <v>3 or more children</v>
      </c>
      <c r="L889" t="s">
        <v>5</v>
      </c>
      <c r="M889" s="1"/>
    </row>
    <row r="890" spans="1:13" x14ac:dyDescent="0.2">
      <c r="A890">
        <v>10893</v>
      </c>
      <c r="B890" t="s">
        <v>2</v>
      </c>
      <c r="C890">
        <v>32</v>
      </c>
      <c r="D890">
        <v>1</v>
      </c>
      <c r="E890" s="3">
        <v>29.591355493055577</v>
      </c>
      <c r="F890" s="66">
        <v>1</v>
      </c>
      <c r="G890" t="s">
        <v>7</v>
      </c>
      <c r="H890" s="2">
        <v>4462.7300000000005</v>
      </c>
      <c r="I890" s="2" t="str">
        <f>IF(CleanTable67[[#This Row],[Annual Expenditure in HealthCare]]&gt;25000,"Yes","No")</f>
        <v>No</v>
      </c>
      <c r="J890">
        <v>1</v>
      </c>
      <c r="K890" t="str">
        <f>_xlfn.XLOOKUP(CleanTable67[[#This Row],['# of Children]],'Reduce Categories'!$D$23:$D$28,'Reduce Categories'!$E$23:$E$28)</f>
        <v>1 children</v>
      </c>
      <c r="L890" t="s">
        <v>5</v>
      </c>
      <c r="M890" s="1"/>
    </row>
    <row r="891" spans="1:13" x14ac:dyDescent="0.2">
      <c r="A891">
        <v>10894</v>
      </c>
      <c r="B891" t="s">
        <v>1</v>
      </c>
      <c r="C891">
        <v>25</v>
      </c>
      <c r="D891">
        <v>0</v>
      </c>
      <c r="E891" s="3">
        <v>21.833281129664641</v>
      </c>
      <c r="F891" s="66">
        <v>0</v>
      </c>
      <c r="G891" t="s">
        <v>7</v>
      </c>
      <c r="H891" s="2">
        <v>2137.6600000000003</v>
      </c>
      <c r="I891" s="2" t="str">
        <f>IF(CleanTable67[[#This Row],[Annual Expenditure in HealthCare]]&gt;25000,"Yes","No")</f>
        <v>No</v>
      </c>
      <c r="J891">
        <v>0</v>
      </c>
      <c r="K891" t="str">
        <f>_xlfn.XLOOKUP(CleanTable67[[#This Row],['# of Children]],'Reduce Categories'!$D$23:$D$28,'Reduce Categories'!$E$23:$E$28)</f>
        <v>No children</v>
      </c>
      <c r="L891" t="s">
        <v>5</v>
      </c>
      <c r="M891" s="1"/>
    </row>
    <row r="892" spans="1:13" x14ac:dyDescent="0.2">
      <c r="A892">
        <v>10895</v>
      </c>
      <c r="B892" t="s">
        <v>1</v>
      </c>
      <c r="C892">
        <v>18</v>
      </c>
      <c r="D892">
        <v>0</v>
      </c>
      <c r="E892" s="3">
        <v>24.886357052974336</v>
      </c>
      <c r="F892" s="66">
        <v>0</v>
      </c>
      <c r="G892" t="s">
        <v>7</v>
      </c>
      <c r="H892" s="2">
        <v>2304.0100000000002</v>
      </c>
      <c r="I892" s="2" t="str">
        <f>IF(CleanTable67[[#This Row],[Annual Expenditure in HealthCare]]&gt;25000,"Yes","No")</f>
        <v>No</v>
      </c>
      <c r="J892">
        <v>2</v>
      </c>
      <c r="K892" t="str">
        <f>_xlfn.XLOOKUP(CleanTable67[[#This Row],['# of Children]],'Reduce Categories'!$D$23:$D$28,'Reduce Categories'!$E$23:$E$28)</f>
        <v>2 children</v>
      </c>
      <c r="L892" t="s">
        <v>5</v>
      </c>
      <c r="M892" s="1"/>
    </row>
    <row r="893" spans="1:13" x14ac:dyDescent="0.2">
      <c r="A893">
        <v>10896</v>
      </c>
      <c r="B893" t="s">
        <v>1</v>
      </c>
      <c r="C893">
        <v>50</v>
      </c>
      <c r="D893">
        <v>2</v>
      </c>
      <c r="E893" s="3">
        <v>17.38328343475257</v>
      </c>
      <c r="F893" s="66">
        <v>0</v>
      </c>
      <c r="G893" t="s">
        <v>6</v>
      </c>
      <c r="H893" s="2">
        <v>9549.57</v>
      </c>
      <c r="I893" s="2" t="str">
        <f>IF(CleanTable67[[#This Row],[Annual Expenditure in HealthCare]]&gt;25000,"Yes","No")</f>
        <v>No</v>
      </c>
      <c r="J893">
        <v>1</v>
      </c>
      <c r="K893" t="str">
        <f>_xlfn.XLOOKUP(CleanTable67[[#This Row],['# of Children]],'Reduce Categories'!$D$23:$D$28,'Reduce Categories'!$E$23:$E$28)</f>
        <v>1 children</v>
      </c>
      <c r="L893" t="s">
        <v>5</v>
      </c>
      <c r="M893" s="1"/>
    </row>
    <row r="894" spans="1:13" x14ac:dyDescent="0.2">
      <c r="A894">
        <v>10897</v>
      </c>
      <c r="B894" t="s">
        <v>0</v>
      </c>
      <c r="C894">
        <v>25</v>
      </c>
      <c r="D894">
        <v>0</v>
      </c>
      <c r="E894" s="3">
        <v>25.691930576827211</v>
      </c>
      <c r="F894" s="66">
        <v>0</v>
      </c>
      <c r="G894" t="s">
        <v>6</v>
      </c>
      <c r="H894" s="2">
        <v>33900.660000000003</v>
      </c>
      <c r="I894" s="2" t="str">
        <f>IF(CleanTable67[[#This Row],[Annual Expenditure in HealthCare]]&gt;25000,"Yes","No")</f>
        <v>Yes</v>
      </c>
      <c r="J894">
        <v>0</v>
      </c>
      <c r="K894" t="str">
        <f>_xlfn.XLOOKUP(CleanTable67[[#This Row],['# of Children]],'Reduce Categories'!$D$23:$D$28,'Reduce Categories'!$E$23:$E$28)</f>
        <v>No children</v>
      </c>
      <c r="L894" t="s">
        <v>4</v>
      </c>
      <c r="M894" s="1"/>
    </row>
    <row r="895" spans="1:13" x14ac:dyDescent="0.2">
      <c r="A895">
        <v>10898</v>
      </c>
      <c r="B895" t="s">
        <v>1</v>
      </c>
      <c r="C895">
        <v>53</v>
      </c>
      <c r="D895">
        <v>3</v>
      </c>
      <c r="E895" s="3">
        <v>35.180102237566338</v>
      </c>
      <c r="F895" s="66">
        <v>3</v>
      </c>
      <c r="G895" t="s">
        <v>7</v>
      </c>
      <c r="H895" s="2">
        <v>27346.05</v>
      </c>
      <c r="I895" s="2" t="str">
        <f>IF(CleanTable67[[#This Row],[Annual Expenditure in HealthCare]]&gt;25000,"Yes","No")</f>
        <v>Yes</v>
      </c>
      <c r="J895">
        <v>0</v>
      </c>
      <c r="K895" t="str">
        <f>_xlfn.XLOOKUP(CleanTable67[[#This Row],['# of Children]],'Reduce Categories'!$D$23:$D$28,'Reduce Categories'!$E$23:$E$28)</f>
        <v>No children</v>
      </c>
      <c r="L895" t="s">
        <v>5</v>
      </c>
      <c r="M895" s="1"/>
    </row>
    <row r="896" spans="1:13" x14ac:dyDescent="0.2">
      <c r="A896">
        <v>10899</v>
      </c>
      <c r="B896" t="s">
        <v>1</v>
      </c>
      <c r="C896">
        <v>53</v>
      </c>
      <c r="D896">
        <v>3</v>
      </c>
      <c r="E896" s="3">
        <v>27.730350356331272</v>
      </c>
      <c r="F896" s="66">
        <v>1</v>
      </c>
      <c r="G896" t="s">
        <v>7</v>
      </c>
      <c r="H896" s="2">
        <v>21195.82</v>
      </c>
      <c r="I896" s="2" t="str">
        <f>IF(CleanTable67[[#This Row],[Annual Expenditure in HealthCare]]&gt;25000,"Yes","No")</f>
        <v>No</v>
      </c>
      <c r="J896">
        <v>0</v>
      </c>
      <c r="K896" t="str">
        <f>_xlfn.XLOOKUP(CleanTable67[[#This Row],['# of Children]],'Reduce Categories'!$D$23:$D$28,'Reduce Categories'!$E$23:$E$28)</f>
        <v>No children</v>
      </c>
      <c r="L896" t="s">
        <v>4</v>
      </c>
      <c r="M896" s="1"/>
    </row>
    <row r="897" spans="1:13" x14ac:dyDescent="0.2">
      <c r="A897">
        <v>10900</v>
      </c>
      <c r="B897" t="s">
        <v>3</v>
      </c>
      <c r="C897">
        <v>18</v>
      </c>
      <c r="D897">
        <v>0</v>
      </c>
      <c r="E897" s="3">
        <v>32.300679891603004</v>
      </c>
      <c r="F897" s="66">
        <v>2</v>
      </c>
      <c r="G897" t="s">
        <v>6</v>
      </c>
      <c r="H897" s="2">
        <v>2198.19</v>
      </c>
      <c r="I897" s="2" t="str">
        <f>IF(CleanTable67[[#This Row],[Annual Expenditure in HealthCare]]&gt;25000,"Yes","No")</f>
        <v>No</v>
      </c>
      <c r="J897">
        <v>0</v>
      </c>
      <c r="K897" t="str">
        <f>_xlfn.XLOOKUP(CleanTable67[[#This Row],['# of Children]],'Reduce Categories'!$D$23:$D$28,'Reduce Categories'!$E$23:$E$28)</f>
        <v>No children</v>
      </c>
      <c r="L897" t="s">
        <v>5</v>
      </c>
      <c r="M897" s="1"/>
    </row>
    <row r="898" spans="1:13" x14ac:dyDescent="0.2">
      <c r="A898">
        <v>10901</v>
      </c>
      <c r="B898" t="s">
        <v>0</v>
      </c>
      <c r="C898">
        <v>35</v>
      </c>
      <c r="D898">
        <v>1</v>
      </c>
      <c r="E898" s="3">
        <v>26.388044652578682</v>
      </c>
      <c r="F898" s="66">
        <v>1</v>
      </c>
      <c r="G898" t="s">
        <v>7</v>
      </c>
      <c r="H898" s="2">
        <v>4751.07</v>
      </c>
      <c r="I898" s="2" t="str">
        <f>IF(CleanTable67[[#This Row],[Annual Expenditure in HealthCare]]&gt;25000,"Yes","No")</f>
        <v>No</v>
      </c>
      <c r="J898">
        <v>1</v>
      </c>
      <c r="K898" t="str">
        <f>_xlfn.XLOOKUP(CleanTable67[[#This Row],['# of Children]],'Reduce Categories'!$D$23:$D$28,'Reduce Categories'!$E$23:$E$28)</f>
        <v>1 children</v>
      </c>
      <c r="L898" t="s">
        <v>5</v>
      </c>
      <c r="M898" s="1"/>
    </row>
    <row r="899" spans="1:13" x14ac:dyDescent="0.2">
      <c r="A899">
        <v>10902</v>
      </c>
      <c r="B899" t="s">
        <v>0</v>
      </c>
      <c r="C899">
        <v>45</v>
      </c>
      <c r="D899">
        <v>2</v>
      </c>
      <c r="E899" s="3">
        <v>33.881266377047041</v>
      </c>
      <c r="F899" s="66">
        <v>2</v>
      </c>
      <c r="G899" t="s">
        <v>7</v>
      </c>
      <c r="H899" s="2">
        <v>7445.92</v>
      </c>
      <c r="I899" s="2" t="str">
        <f>IF(CleanTable67[[#This Row],[Annual Expenditure in HealthCare]]&gt;25000,"Yes","No")</f>
        <v>No</v>
      </c>
      <c r="J899">
        <v>1</v>
      </c>
      <c r="K899" t="str">
        <f>_xlfn.XLOOKUP(CleanTable67[[#This Row],['# of Children]],'Reduce Categories'!$D$23:$D$28,'Reduce Categories'!$E$23:$E$28)</f>
        <v>1 children</v>
      </c>
      <c r="L899" t="s">
        <v>5</v>
      </c>
      <c r="M899" s="1"/>
    </row>
    <row r="900" spans="1:13" x14ac:dyDescent="0.2">
      <c r="A900">
        <v>10903</v>
      </c>
      <c r="B900" t="s">
        <v>3</v>
      </c>
      <c r="C900">
        <v>23</v>
      </c>
      <c r="D900">
        <v>0</v>
      </c>
      <c r="E900" s="3">
        <v>31.494730910756473</v>
      </c>
      <c r="F900" s="66">
        <v>2</v>
      </c>
      <c r="G900" t="s">
        <v>6</v>
      </c>
      <c r="H900" s="2">
        <v>38511.630000000005</v>
      </c>
      <c r="I900" s="2" t="str">
        <f>IF(CleanTable67[[#This Row],[Annual Expenditure in HealthCare]]&gt;25000,"Yes","No")</f>
        <v>Yes</v>
      </c>
      <c r="J900">
        <v>2</v>
      </c>
      <c r="K900" t="str">
        <f>_xlfn.XLOOKUP(CleanTable67[[#This Row],['# of Children]],'Reduce Categories'!$D$23:$D$28,'Reduce Categories'!$E$23:$E$28)</f>
        <v>2 children</v>
      </c>
      <c r="L900" t="s">
        <v>4</v>
      </c>
      <c r="M900" s="1"/>
    </row>
    <row r="901" spans="1:13" x14ac:dyDescent="0.2">
      <c r="A901">
        <v>10904</v>
      </c>
      <c r="B901" t="s">
        <v>2</v>
      </c>
      <c r="C901">
        <v>31</v>
      </c>
      <c r="D901">
        <v>1</v>
      </c>
      <c r="E901" s="3">
        <v>24.835313975380348</v>
      </c>
      <c r="F901" s="66">
        <v>0</v>
      </c>
      <c r="G901" t="s">
        <v>6</v>
      </c>
      <c r="H901" s="2">
        <v>4134.09</v>
      </c>
      <c r="I901" s="2" t="str">
        <f>IF(CleanTable67[[#This Row],[Annual Expenditure in HealthCare]]&gt;25000,"Yes","No")</f>
        <v>No</v>
      </c>
      <c r="J901">
        <v>0</v>
      </c>
      <c r="K901" t="str">
        <f>_xlfn.XLOOKUP(CleanTable67[[#This Row],['# of Children]],'Reduce Categories'!$D$23:$D$28,'Reduce Categories'!$E$23:$E$28)</f>
        <v>No children</v>
      </c>
      <c r="L901" t="s">
        <v>5</v>
      </c>
      <c r="M901" s="1"/>
    </row>
    <row r="902" spans="1:13" x14ac:dyDescent="0.2">
      <c r="A902">
        <v>10905</v>
      </c>
      <c r="B902" t="s">
        <v>1</v>
      </c>
      <c r="C902">
        <v>62</v>
      </c>
      <c r="D902">
        <v>3</v>
      </c>
      <c r="E902" s="3">
        <v>30.373273729787925</v>
      </c>
      <c r="F902" s="66">
        <v>1</v>
      </c>
      <c r="G902" t="s">
        <v>7</v>
      </c>
      <c r="H902" s="2">
        <v>12981.35</v>
      </c>
      <c r="I902" s="2" t="str">
        <f>IF(CleanTable67[[#This Row],[Annual Expenditure in HealthCare]]&gt;25000,"Yes","No")</f>
        <v>No</v>
      </c>
      <c r="J902">
        <v>0</v>
      </c>
      <c r="K902" t="str">
        <f>_xlfn.XLOOKUP(CleanTable67[[#This Row],['# of Children]],'Reduce Categories'!$D$23:$D$28,'Reduce Categories'!$E$23:$E$28)</f>
        <v>No children</v>
      </c>
      <c r="L902" t="s">
        <v>5</v>
      </c>
      <c r="M902" s="1"/>
    </row>
    <row r="903" spans="1:13" x14ac:dyDescent="0.2">
      <c r="A903">
        <v>10906</v>
      </c>
      <c r="B903" t="s">
        <v>1</v>
      </c>
      <c r="C903">
        <v>22</v>
      </c>
      <c r="D903">
        <v>0</v>
      </c>
      <c r="E903" s="3">
        <v>35.960365730583078</v>
      </c>
      <c r="F903" s="66">
        <v>3</v>
      </c>
      <c r="G903" t="s">
        <v>7</v>
      </c>
      <c r="H903" s="2">
        <v>44501.4</v>
      </c>
      <c r="I903" s="2" t="str">
        <f>IF(CleanTable67[[#This Row],[Annual Expenditure in HealthCare]]&gt;25000,"Yes","No")</f>
        <v>Yes</v>
      </c>
      <c r="J903">
        <v>1</v>
      </c>
      <c r="K903" t="str">
        <f>_xlfn.XLOOKUP(CleanTable67[[#This Row],['# of Children]],'Reduce Categories'!$D$23:$D$28,'Reduce Categories'!$E$23:$E$28)</f>
        <v>1 children</v>
      </c>
      <c r="L903" t="s">
        <v>4</v>
      </c>
      <c r="M903" s="1"/>
    </row>
    <row r="904" spans="1:13" x14ac:dyDescent="0.2">
      <c r="A904">
        <v>10907</v>
      </c>
      <c r="B904" t="s">
        <v>2</v>
      </c>
      <c r="C904">
        <v>56</v>
      </c>
      <c r="D904">
        <v>3</v>
      </c>
      <c r="E904" s="3">
        <v>43.658119781619746</v>
      </c>
      <c r="F904" s="66">
        <v>3</v>
      </c>
      <c r="G904" t="s">
        <v>7</v>
      </c>
      <c r="H904" s="2">
        <v>43921.19</v>
      </c>
      <c r="I904" s="2" t="str">
        <f>IF(CleanTable67[[#This Row],[Annual Expenditure in HealthCare]]&gt;25000,"Yes","No")</f>
        <v>Yes</v>
      </c>
      <c r="J904">
        <v>0</v>
      </c>
      <c r="K904" t="str">
        <f>_xlfn.XLOOKUP(CleanTable67[[#This Row],['# of Children]],'Reduce Categories'!$D$23:$D$28,'Reduce Categories'!$E$23:$E$28)</f>
        <v>No children</v>
      </c>
      <c r="L904" t="s">
        <v>4</v>
      </c>
      <c r="M904" s="1"/>
    </row>
    <row r="905" spans="1:13" x14ac:dyDescent="0.2">
      <c r="A905">
        <v>10908</v>
      </c>
      <c r="B905" t="s">
        <v>1</v>
      </c>
      <c r="C905">
        <v>42</v>
      </c>
      <c r="D905">
        <v>2</v>
      </c>
      <c r="E905" s="3">
        <v>31.054940064566093</v>
      </c>
      <c r="F905" s="66">
        <v>2</v>
      </c>
      <c r="G905" t="s">
        <v>7</v>
      </c>
      <c r="H905" s="2">
        <v>19515.55</v>
      </c>
      <c r="I905" s="2" t="str">
        <f>IF(CleanTable67[[#This Row],[Annual Expenditure in HealthCare]]&gt;25000,"Yes","No")</f>
        <v>No</v>
      </c>
      <c r="J905">
        <v>0</v>
      </c>
      <c r="K905" t="str">
        <f>_xlfn.XLOOKUP(CleanTable67[[#This Row],['# of Children]],'Reduce Categories'!$D$23:$D$28,'Reduce Categories'!$E$23:$E$28)</f>
        <v>No children</v>
      </c>
      <c r="L905" t="s">
        <v>4</v>
      </c>
      <c r="M905" s="1"/>
    </row>
    <row r="906" spans="1:13" x14ac:dyDescent="0.2">
      <c r="A906">
        <v>10909</v>
      </c>
      <c r="B906" t="s">
        <v>0</v>
      </c>
      <c r="C906">
        <v>59</v>
      </c>
      <c r="D906">
        <v>3</v>
      </c>
      <c r="E906" s="3">
        <v>40.225069874954386</v>
      </c>
      <c r="F906" s="66">
        <v>3</v>
      </c>
      <c r="G906" t="s">
        <v>7</v>
      </c>
      <c r="H906" s="2">
        <v>12347.18</v>
      </c>
      <c r="I906" s="2" t="str">
        <f>IF(CleanTable67[[#This Row],[Annual Expenditure in HealthCare]]&gt;25000,"Yes","No")</f>
        <v>No</v>
      </c>
      <c r="J906">
        <v>1</v>
      </c>
      <c r="K906" t="str">
        <f>_xlfn.XLOOKUP(CleanTable67[[#This Row],['# of Children]],'Reduce Categories'!$D$23:$D$28,'Reduce Categories'!$E$23:$E$28)</f>
        <v>1 children</v>
      </c>
      <c r="L906" t="s">
        <v>5</v>
      </c>
      <c r="M906" s="1"/>
    </row>
    <row r="907" spans="1:13" x14ac:dyDescent="0.2">
      <c r="A907">
        <v>10910</v>
      </c>
      <c r="B907" t="s">
        <v>3</v>
      </c>
      <c r="C907">
        <v>25</v>
      </c>
      <c r="D907">
        <v>0</v>
      </c>
      <c r="E907" s="3">
        <v>23.354675833375257</v>
      </c>
      <c r="F907" s="66">
        <v>0</v>
      </c>
      <c r="G907" t="s">
        <v>7</v>
      </c>
      <c r="H907" s="2">
        <v>2727.4</v>
      </c>
      <c r="I907" s="2" t="str">
        <f>IF(CleanTable67[[#This Row],[Annual Expenditure in HealthCare]]&gt;25000,"Yes","No")</f>
        <v>No</v>
      </c>
      <c r="J907">
        <v>0</v>
      </c>
      <c r="K907" t="str">
        <f>_xlfn.XLOOKUP(CleanTable67[[#This Row],['# of Children]],'Reduce Categories'!$D$23:$D$28,'Reduce Categories'!$E$23:$E$28)</f>
        <v>No children</v>
      </c>
      <c r="L907" t="s">
        <v>5</v>
      </c>
      <c r="M907" s="1"/>
    </row>
    <row r="908" spans="1:13" x14ac:dyDescent="0.2">
      <c r="A908">
        <v>10911</v>
      </c>
      <c r="B908" t="s">
        <v>2</v>
      </c>
      <c r="C908">
        <v>44</v>
      </c>
      <c r="D908">
        <v>2</v>
      </c>
      <c r="E908" s="3">
        <v>34.192300100521138</v>
      </c>
      <c r="F908" s="66">
        <v>2</v>
      </c>
      <c r="G908" t="s">
        <v>7</v>
      </c>
      <c r="H908" s="2">
        <v>6948.71</v>
      </c>
      <c r="I908" s="2" t="str">
        <f>IF(CleanTable67[[#This Row],[Annual Expenditure in HealthCare]]&gt;25000,"Yes","No")</f>
        <v>No</v>
      </c>
      <c r="J908">
        <v>0</v>
      </c>
      <c r="K908" t="str">
        <f>_xlfn.XLOOKUP(CleanTable67[[#This Row],['# of Children]],'Reduce Categories'!$D$23:$D$28,'Reduce Categories'!$E$23:$E$28)</f>
        <v>No children</v>
      </c>
      <c r="L908" t="s">
        <v>5</v>
      </c>
      <c r="M908" s="1"/>
    </row>
    <row r="909" spans="1:13" x14ac:dyDescent="0.2">
      <c r="A909">
        <v>10912</v>
      </c>
      <c r="B909" t="s">
        <v>3</v>
      </c>
      <c r="C909">
        <v>28</v>
      </c>
      <c r="D909">
        <v>1</v>
      </c>
      <c r="E909" s="3">
        <v>32.384153167042221</v>
      </c>
      <c r="F909" s="66">
        <v>2</v>
      </c>
      <c r="G909" t="s">
        <v>7</v>
      </c>
      <c r="H909" s="2">
        <v>4435.1000000000004</v>
      </c>
      <c r="I909" s="2" t="str">
        <f>IF(CleanTable67[[#This Row],[Annual Expenditure in HealthCare]]&gt;25000,"Yes","No")</f>
        <v>No</v>
      </c>
      <c r="J909">
        <v>2</v>
      </c>
      <c r="K909" t="str">
        <f>_xlfn.XLOOKUP(CleanTable67[[#This Row],['# of Children]],'Reduce Categories'!$D$23:$D$28,'Reduce Categories'!$E$23:$E$28)</f>
        <v>2 children</v>
      </c>
      <c r="L909" t="s">
        <v>5</v>
      </c>
      <c r="M909" s="1"/>
    </row>
    <row r="910" spans="1:13" x14ac:dyDescent="0.2">
      <c r="A910">
        <v>10913</v>
      </c>
      <c r="B910" t="s">
        <v>0</v>
      </c>
      <c r="C910">
        <v>60</v>
      </c>
      <c r="D910">
        <v>3</v>
      </c>
      <c r="E910" s="3">
        <v>33.611708401763416</v>
      </c>
      <c r="F910" s="66">
        <v>2</v>
      </c>
      <c r="G910" t="s">
        <v>6</v>
      </c>
      <c r="H910" s="2">
        <v>13224.7</v>
      </c>
      <c r="I910" s="2" t="str">
        <f>IF(CleanTable67[[#This Row],[Annual Expenditure in HealthCare]]&gt;25000,"Yes","No")</f>
        <v>No</v>
      </c>
      <c r="J910">
        <v>1</v>
      </c>
      <c r="K910" t="str">
        <f>_xlfn.XLOOKUP(CleanTable67[[#This Row],['# of Children]],'Reduce Categories'!$D$23:$D$28,'Reduce Categories'!$E$23:$E$28)</f>
        <v>1 children</v>
      </c>
      <c r="L910" t="s">
        <v>5</v>
      </c>
      <c r="M910" s="1"/>
    </row>
    <row r="911" spans="1:13" x14ac:dyDescent="0.2">
      <c r="A911">
        <v>10914</v>
      </c>
      <c r="B911" t="s">
        <v>1</v>
      </c>
      <c r="C911">
        <v>54</v>
      </c>
      <c r="D911">
        <v>3</v>
      </c>
      <c r="E911" s="3">
        <v>35.901330388594992</v>
      </c>
      <c r="F911" s="66">
        <v>3</v>
      </c>
      <c r="G911" t="s">
        <v>7</v>
      </c>
      <c r="H911" s="2">
        <v>11013.72</v>
      </c>
      <c r="I911" s="2" t="str">
        <f>IF(CleanTable67[[#This Row],[Annual Expenditure in HealthCare]]&gt;25000,"Yes","No")</f>
        <v>No</v>
      </c>
      <c r="J911">
        <v>2</v>
      </c>
      <c r="K911" t="str">
        <f>_xlfn.XLOOKUP(CleanTable67[[#This Row],['# of Children]],'Reduce Categories'!$D$23:$D$28,'Reduce Categories'!$E$23:$E$28)</f>
        <v>2 children</v>
      </c>
      <c r="L911" t="s">
        <v>5</v>
      </c>
      <c r="M911" s="1"/>
    </row>
    <row r="912" spans="1:13" x14ac:dyDescent="0.2">
      <c r="A912">
        <v>10915</v>
      </c>
      <c r="B912" t="s">
        <v>3</v>
      </c>
      <c r="C912">
        <v>50</v>
      </c>
      <c r="D912">
        <v>2</v>
      </c>
      <c r="E912" s="3">
        <v>30.199338548932761</v>
      </c>
      <c r="F912" s="66">
        <v>1</v>
      </c>
      <c r="G912" t="s">
        <v>7</v>
      </c>
      <c r="H912" s="2">
        <v>41097.170000000006</v>
      </c>
      <c r="I912" s="2" t="str">
        <f>IF(CleanTable67[[#This Row],[Annual Expenditure in HealthCare]]&gt;25000,"Yes","No")</f>
        <v>Yes</v>
      </c>
      <c r="J912">
        <v>0</v>
      </c>
      <c r="K912" t="str">
        <f>_xlfn.XLOOKUP(CleanTable67[[#This Row],['# of Children]],'Reduce Categories'!$D$23:$D$28,'Reduce Categories'!$E$23:$E$28)</f>
        <v>No children</v>
      </c>
      <c r="L912" t="s">
        <v>4</v>
      </c>
      <c r="M912" s="1"/>
    </row>
    <row r="913" spans="1:13" x14ac:dyDescent="0.2">
      <c r="A913">
        <v>10916</v>
      </c>
      <c r="B913" t="s">
        <v>1</v>
      </c>
      <c r="C913">
        <v>50</v>
      </c>
      <c r="D913">
        <v>2</v>
      </c>
      <c r="E913" s="3">
        <v>17.767298407039814</v>
      </c>
      <c r="F913" s="66">
        <v>0</v>
      </c>
      <c r="G913" t="s">
        <v>6</v>
      </c>
      <c r="H913" s="2">
        <v>19749.39</v>
      </c>
      <c r="I913" s="2" t="str">
        <f>IF(CleanTable67[[#This Row],[Annual Expenditure in HealthCare]]&gt;25000,"Yes","No")</f>
        <v>No</v>
      </c>
      <c r="J913">
        <v>3</v>
      </c>
      <c r="K913" t="str">
        <f>_xlfn.XLOOKUP(CleanTable67[[#This Row],['# of Children]],'Reduce Categories'!$D$23:$D$28,'Reduce Categories'!$E$23:$E$28)</f>
        <v>3 or more children</v>
      </c>
      <c r="L913" t="s">
        <v>5</v>
      </c>
      <c r="M913" s="1"/>
    </row>
    <row r="914" spans="1:13" x14ac:dyDescent="0.2">
      <c r="A914">
        <v>10917</v>
      </c>
      <c r="B914" t="s">
        <v>2</v>
      </c>
      <c r="C914">
        <v>29</v>
      </c>
      <c r="D914">
        <v>1</v>
      </c>
      <c r="E914" s="3">
        <v>22.770609856988532</v>
      </c>
      <c r="F914" s="66">
        <v>0</v>
      </c>
      <c r="G914" t="s">
        <v>6</v>
      </c>
      <c r="H914" s="2">
        <v>4906.41</v>
      </c>
      <c r="I914" s="2" t="str">
        <f>IF(CleanTable67[[#This Row],[Annual Expenditure in HealthCare]]&gt;25000,"Yes","No")</f>
        <v>No</v>
      </c>
      <c r="J914">
        <v>2</v>
      </c>
      <c r="K914" t="str">
        <f>_xlfn.XLOOKUP(CleanTable67[[#This Row],['# of Children]],'Reduce Categories'!$D$23:$D$28,'Reduce Categories'!$E$23:$E$28)</f>
        <v>2 children</v>
      </c>
      <c r="L914" t="s">
        <v>5</v>
      </c>
      <c r="M914" s="1"/>
    </row>
    <row r="915" spans="1:13" x14ac:dyDescent="0.2">
      <c r="A915">
        <v>10918</v>
      </c>
      <c r="B915" t="s">
        <v>0</v>
      </c>
      <c r="C915">
        <v>40</v>
      </c>
      <c r="D915">
        <v>2</v>
      </c>
      <c r="E915" s="3">
        <v>37.049010118365793</v>
      </c>
      <c r="F915" s="66">
        <v>3</v>
      </c>
      <c r="G915" t="s">
        <v>6</v>
      </c>
      <c r="H915" s="2">
        <v>15828.83</v>
      </c>
      <c r="I915" s="2" t="str">
        <f>IF(CleanTable67[[#This Row],[Annual Expenditure in HealthCare]]&gt;25000,"Yes","No")</f>
        <v>No</v>
      </c>
      <c r="J915">
        <v>4</v>
      </c>
      <c r="K915" t="str">
        <f>_xlfn.XLOOKUP(CleanTable67[[#This Row],['# of Children]],'Reduce Categories'!$D$23:$D$28,'Reduce Categories'!$E$23:$E$28)</f>
        <v>3 or more children</v>
      </c>
      <c r="L915" t="s">
        <v>5</v>
      </c>
      <c r="M915" s="1"/>
    </row>
    <row r="916" spans="1:13" x14ac:dyDescent="0.2">
      <c r="A916">
        <v>10919</v>
      </c>
      <c r="B916" t="s">
        <v>1</v>
      </c>
      <c r="C916">
        <v>31</v>
      </c>
      <c r="D916">
        <v>1</v>
      </c>
      <c r="E916" s="3">
        <v>32.100932302118217</v>
      </c>
      <c r="F916" s="66">
        <v>2</v>
      </c>
      <c r="G916" t="s">
        <v>7</v>
      </c>
      <c r="H916" s="2">
        <v>3875.7400000000002</v>
      </c>
      <c r="I916" s="2" t="str">
        <f>IF(CleanTable67[[#This Row],[Annual Expenditure in HealthCare]]&gt;25000,"Yes","No")</f>
        <v>No</v>
      </c>
      <c r="J916">
        <v>1</v>
      </c>
      <c r="K916" t="str">
        <f>_xlfn.XLOOKUP(CleanTable67[[#This Row],['# of Children]],'Reduce Categories'!$D$23:$D$28,'Reduce Categories'!$E$23:$E$28)</f>
        <v>1 children</v>
      </c>
      <c r="L916" t="s">
        <v>5</v>
      </c>
      <c r="M916" s="1"/>
    </row>
    <row r="917" spans="1:13" x14ac:dyDescent="0.2">
      <c r="A917">
        <v>10920</v>
      </c>
      <c r="B917" t="s">
        <v>3</v>
      </c>
      <c r="C917">
        <v>45</v>
      </c>
      <c r="D917">
        <v>2</v>
      </c>
      <c r="E917" s="3">
        <v>34.744980236959726</v>
      </c>
      <c r="F917" s="66">
        <v>3</v>
      </c>
      <c r="G917" t="s">
        <v>7</v>
      </c>
      <c r="H917" s="2">
        <v>7448.41</v>
      </c>
      <c r="I917" s="2" t="str">
        <f>IF(CleanTable67[[#This Row],[Annual Expenditure in HealthCare]]&gt;25000,"Yes","No")</f>
        <v>No</v>
      </c>
      <c r="J917">
        <v>0</v>
      </c>
      <c r="K917" t="str">
        <f>_xlfn.XLOOKUP(CleanTable67[[#This Row],['# of Children]],'Reduce Categories'!$D$23:$D$28,'Reduce Categories'!$E$23:$E$28)</f>
        <v>No children</v>
      </c>
      <c r="L917" t="s">
        <v>5</v>
      </c>
      <c r="M917" s="1"/>
    </row>
    <row r="918" spans="1:13" x14ac:dyDescent="0.2">
      <c r="A918">
        <v>10921</v>
      </c>
      <c r="B918" t="s">
        <v>1</v>
      </c>
      <c r="C918">
        <v>35</v>
      </c>
      <c r="D918">
        <v>1</v>
      </c>
      <c r="E918" s="3">
        <v>39.686463474025977</v>
      </c>
      <c r="F918" s="66">
        <v>3</v>
      </c>
      <c r="G918" t="s">
        <v>6</v>
      </c>
      <c r="H918" s="2">
        <v>5846.92</v>
      </c>
      <c r="I918" s="2" t="str">
        <f>IF(CleanTable67[[#This Row],[Annual Expenditure in HealthCare]]&gt;25000,"Yes","No")</f>
        <v>No</v>
      </c>
      <c r="J918">
        <v>2</v>
      </c>
      <c r="K918" t="str">
        <f>_xlfn.XLOOKUP(CleanTable67[[#This Row],['# of Children]],'Reduce Categories'!$D$23:$D$28,'Reduce Categories'!$E$23:$E$28)</f>
        <v>2 children</v>
      </c>
      <c r="L918" t="s">
        <v>5</v>
      </c>
      <c r="M918" s="1"/>
    </row>
    <row r="919" spans="1:13" x14ac:dyDescent="0.2">
      <c r="A919">
        <v>10922</v>
      </c>
      <c r="B919" t="s">
        <v>0</v>
      </c>
      <c r="C919">
        <v>44</v>
      </c>
      <c r="D919">
        <v>2</v>
      </c>
      <c r="E919" s="3">
        <v>31.042542736245956</v>
      </c>
      <c r="F919" s="66">
        <v>2</v>
      </c>
      <c r="G919" t="s">
        <v>7</v>
      </c>
      <c r="H919" s="2">
        <v>7726.8600000000006</v>
      </c>
      <c r="I919" s="2" t="str">
        <f>IF(CleanTable67[[#This Row],[Annual Expenditure in HealthCare]]&gt;25000,"Yes","No")</f>
        <v>No</v>
      </c>
      <c r="J919">
        <v>2</v>
      </c>
      <c r="K919" t="str">
        <f>_xlfn.XLOOKUP(CleanTable67[[#This Row],['# of Children]],'Reduce Categories'!$D$23:$D$28,'Reduce Categories'!$E$23:$E$28)</f>
        <v>2 children</v>
      </c>
      <c r="L919" t="s">
        <v>5</v>
      </c>
      <c r="M919" s="1"/>
    </row>
    <row r="920" spans="1:13" x14ac:dyDescent="0.2">
      <c r="A920">
        <v>10923</v>
      </c>
      <c r="B920" t="s">
        <v>2</v>
      </c>
      <c r="C920">
        <v>29</v>
      </c>
      <c r="D920">
        <v>1</v>
      </c>
      <c r="E920" s="3">
        <v>28.677023912004536</v>
      </c>
      <c r="F920" s="66">
        <v>1</v>
      </c>
      <c r="G920" t="s">
        <v>7</v>
      </c>
      <c r="H920" s="2">
        <v>19442.359999999997</v>
      </c>
      <c r="I920" s="2" t="str">
        <f>IF(CleanTable67[[#This Row],[Annual Expenditure in HealthCare]]&gt;25000,"Yes","No")</f>
        <v>No</v>
      </c>
      <c r="J920">
        <v>2</v>
      </c>
      <c r="K920" t="str">
        <f>_xlfn.XLOOKUP(CleanTable67[[#This Row],['# of Children]],'Reduce Categories'!$D$23:$D$28,'Reduce Categories'!$E$23:$E$28)</f>
        <v>2 children</v>
      </c>
      <c r="L920" t="s">
        <v>5</v>
      </c>
      <c r="M920" s="1"/>
    </row>
    <row r="921" spans="1:13" x14ac:dyDescent="0.2">
      <c r="A921">
        <v>10924</v>
      </c>
      <c r="B921" t="s">
        <v>1</v>
      </c>
      <c r="C921">
        <v>18</v>
      </c>
      <c r="D921">
        <v>0</v>
      </c>
      <c r="E921" s="3">
        <v>34.083089556043006</v>
      </c>
      <c r="F921" s="66">
        <v>2</v>
      </c>
      <c r="G921" t="s">
        <v>7</v>
      </c>
      <c r="H921" s="2">
        <v>1146.8</v>
      </c>
      <c r="I921" s="2" t="str">
        <f>IF(CleanTable67[[#This Row],[Annual Expenditure in HealthCare]]&gt;25000,"Yes","No")</f>
        <v>No</v>
      </c>
      <c r="J921">
        <v>0</v>
      </c>
      <c r="K921" t="str">
        <f>_xlfn.XLOOKUP(CleanTable67[[#This Row],['# of Children]],'Reduce Categories'!$D$23:$D$28,'Reduce Categories'!$E$23:$E$28)</f>
        <v>No children</v>
      </c>
      <c r="L921" t="s">
        <v>5</v>
      </c>
      <c r="M921" s="1"/>
    </row>
    <row r="922" spans="1:13" x14ac:dyDescent="0.2">
      <c r="A922">
        <v>10925</v>
      </c>
      <c r="B922" t="s">
        <v>3</v>
      </c>
      <c r="C922">
        <v>51</v>
      </c>
      <c r="D922">
        <v>3</v>
      </c>
      <c r="E922" s="3">
        <v>30.204883105494279</v>
      </c>
      <c r="F922" s="66">
        <v>1</v>
      </c>
      <c r="G922" t="s">
        <v>6</v>
      </c>
      <c r="H922" s="2">
        <v>9866.31</v>
      </c>
      <c r="I922" s="2" t="str">
        <f>IF(CleanTable67[[#This Row],[Annual Expenditure in HealthCare]]&gt;25000,"Yes","No")</f>
        <v>No</v>
      </c>
      <c r="J922">
        <v>0</v>
      </c>
      <c r="K922" t="str">
        <f>_xlfn.XLOOKUP(CleanTable67[[#This Row],['# of Children]],'Reduce Categories'!$D$23:$D$28,'Reduce Categories'!$E$23:$E$28)</f>
        <v>No children</v>
      </c>
      <c r="L922" t="s">
        <v>5</v>
      </c>
      <c r="M922" s="1"/>
    </row>
    <row r="923" spans="1:13" x14ac:dyDescent="0.2">
      <c r="A923">
        <v>10926</v>
      </c>
      <c r="B923" t="s">
        <v>1</v>
      </c>
      <c r="C923">
        <v>50</v>
      </c>
      <c r="D923">
        <v>2</v>
      </c>
      <c r="E923" s="3">
        <v>27.646730185088163</v>
      </c>
      <c r="F923" s="66">
        <v>1</v>
      </c>
      <c r="G923" t="s">
        <v>7</v>
      </c>
      <c r="H923" s="2">
        <v>9048.0300000000007</v>
      </c>
      <c r="I923" s="2" t="str">
        <f>IF(CleanTable67[[#This Row],[Annual Expenditure in HealthCare]]&gt;25000,"Yes","No")</f>
        <v>No</v>
      </c>
      <c r="J923">
        <v>1</v>
      </c>
      <c r="K923" t="str">
        <f>_xlfn.XLOOKUP(CleanTable67[[#This Row],['# of Children]],'Reduce Categories'!$D$23:$D$28,'Reduce Categories'!$E$23:$E$28)</f>
        <v>1 children</v>
      </c>
      <c r="L923" t="s">
        <v>5</v>
      </c>
      <c r="M923" s="1"/>
    </row>
    <row r="924" spans="1:13" x14ac:dyDescent="0.2">
      <c r="A924">
        <v>10927</v>
      </c>
      <c r="B924" t="s">
        <v>1</v>
      </c>
      <c r="C924">
        <v>21</v>
      </c>
      <c r="D924">
        <v>0</v>
      </c>
      <c r="E924" s="3">
        <v>25.458411692724102</v>
      </c>
      <c r="F924" s="66">
        <v>0</v>
      </c>
      <c r="G924" t="s">
        <v>7</v>
      </c>
      <c r="H924" s="2">
        <v>1532.47</v>
      </c>
      <c r="I924" s="2" t="str">
        <f>IF(CleanTable67[[#This Row],[Annual Expenditure in HealthCare]]&gt;25000,"Yes","No")</f>
        <v>No</v>
      </c>
      <c r="J924">
        <v>0</v>
      </c>
      <c r="K924" t="str">
        <f>_xlfn.XLOOKUP(CleanTable67[[#This Row],['# of Children]],'Reduce Categories'!$D$23:$D$28,'Reduce Categories'!$E$23:$E$28)</f>
        <v>No children</v>
      </c>
      <c r="L924" t="s">
        <v>5</v>
      </c>
      <c r="M924" s="1"/>
    </row>
    <row r="925" spans="1:13" x14ac:dyDescent="0.2">
      <c r="A925">
        <v>10928</v>
      </c>
      <c r="B925" t="s">
        <v>3</v>
      </c>
      <c r="C925">
        <v>34</v>
      </c>
      <c r="D925">
        <v>1</v>
      </c>
      <c r="E925" s="3">
        <v>30.565842563893849</v>
      </c>
      <c r="F925" s="66">
        <v>2</v>
      </c>
      <c r="G925" t="s">
        <v>7</v>
      </c>
      <c r="H925" s="2">
        <v>4518.83</v>
      </c>
      <c r="I925" s="2" t="str">
        <f>IF(CleanTable67[[#This Row],[Annual Expenditure in HealthCare]]&gt;25000,"Yes","No")</f>
        <v>No</v>
      </c>
      <c r="J925">
        <v>0</v>
      </c>
      <c r="K925" t="str">
        <f>_xlfn.XLOOKUP(CleanTable67[[#This Row],['# of Children]],'Reduce Categories'!$D$23:$D$28,'Reduce Categories'!$E$23:$E$28)</f>
        <v>No children</v>
      </c>
      <c r="L925" t="s">
        <v>5</v>
      </c>
      <c r="M925" s="1"/>
    </row>
    <row r="926" spans="1:13" x14ac:dyDescent="0.2">
      <c r="A926">
        <v>10929</v>
      </c>
      <c r="B926" t="s">
        <v>1</v>
      </c>
      <c r="C926">
        <v>52</v>
      </c>
      <c r="D926">
        <v>3</v>
      </c>
      <c r="E926" s="3">
        <v>18.726499374364646</v>
      </c>
      <c r="F926" s="66">
        <v>0</v>
      </c>
      <c r="G926" t="s">
        <v>6</v>
      </c>
      <c r="H926" s="2">
        <v>12592.54</v>
      </c>
      <c r="I926" s="2" t="str">
        <f>IF(CleanTable67[[#This Row],[Annual Expenditure in HealthCare]]&gt;25000,"Yes","No")</f>
        <v>No</v>
      </c>
      <c r="J926">
        <v>5</v>
      </c>
      <c r="K926" t="str">
        <f>_xlfn.XLOOKUP(CleanTable67[[#This Row],['# of Children]],'Reduce Categories'!$D$23:$D$28,'Reduce Categories'!$E$23:$E$28)</f>
        <v>3 or more children</v>
      </c>
      <c r="L926" t="s">
        <v>5</v>
      </c>
      <c r="M926" s="1"/>
    </row>
    <row r="927" spans="1:13" x14ac:dyDescent="0.2">
      <c r="A927">
        <v>10930</v>
      </c>
      <c r="B927" t="s">
        <v>2</v>
      </c>
      <c r="C927">
        <v>49</v>
      </c>
      <c r="D927">
        <v>2</v>
      </c>
      <c r="E927" s="3">
        <v>27.076574158605897</v>
      </c>
      <c r="F927" s="66">
        <v>1</v>
      </c>
      <c r="G927" t="s">
        <v>7</v>
      </c>
      <c r="H927" s="2">
        <v>10269.459999999999</v>
      </c>
      <c r="I927" s="2" t="str">
        <f>IF(CleanTable67[[#This Row],[Annual Expenditure in HealthCare]]&gt;25000,"Yes","No")</f>
        <v>No</v>
      </c>
      <c r="J927">
        <v>3</v>
      </c>
      <c r="K927" t="str">
        <f>_xlfn.XLOOKUP(CleanTable67[[#This Row],['# of Children]],'Reduce Categories'!$D$23:$D$28,'Reduce Categories'!$E$23:$E$28)</f>
        <v>3 or more children</v>
      </c>
      <c r="L927" t="s">
        <v>5</v>
      </c>
      <c r="M927" s="1"/>
    </row>
    <row r="928" spans="1:13" x14ac:dyDescent="0.2">
      <c r="A928">
        <v>10931</v>
      </c>
      <c r="B928" t="s">
        <v>3</v>
      </c>
      <c r="C928">
        <v>25</v>
      </c>
      <c r="D928">
        <v>0</v>
      </c>
      <c r="E928" s="3">
        <v>32.300935947156468</v>
      </c>
      <c r="F928" s="66">
        <v>2</v>
      </c>
      <c r="G928" t="s">
        <v>7</v>
      </c>
      <c r="H928" s="2">
        <v>2721.3300000000004</v>
      </c>
      <c r="I928" s="2" t="str">
        <f>IF(CleanTable67[[#This Row],[Annual Expenditure in HealthCare]]&gt;25000,"Yes","No")</f>
        <v>No</v>
      </c>
      <c r="J928">
        <v>0</v>
      </c>
      <c r="K928" t="str">
        <f>_xlfn.XLOOKUP(CleanTable67[[#This Row],['# of Children]],'Reduce Categories'!$D$23:$D$28,'Reduce Categories'!$E$23:$E$28)</f>
        <v>No children</v>
      </c>
      <c r="L928" t="s">
        <v>5</v>
      </c>
      <c r="M928" s="1"/>
    </row>
    <row r="929" spans="1:13" x14ac:dyDescent="0.2">
      <c r="A929">
        <v>10932</v>
      </c>
      <c r="B929" t="s">
        <v>3</v>
      </c>
      <c r="C929">
        <v>22</v>
      </c>
      <c r="D929">
        <v>0</v>
      </c>
      <c r="E929" s="3">
        <v>22.031937399045876</v>
      </c>
      <c r="F929" s="66">
        <v>0</v>
      </c>
      <c r="G929" t="s">
        <v>7</v>
      </c>
      <c r="H929" s="2">
        <v>4005.4300000000003</v>
      </c>
      <c r="I929" s="2" t="str">
        <f>IF(CleanTable67[[#This Row],[Annual Expenditure in HealthCare]]&gt;25000,"Yes","No")</f>
        <v>No</v>
      </c>
      <c r="J929">
        <v>3</v>
      </c>
      <c r="K929" t="str">
        <f>_xlfn.XLOOKUP(CleanTable67[[#This Row],['# of Children]],'Reduce Categories'!$D$23:$D$28,'Reduce Categories'!$E$23:$E$28)</f>
        <v>3 or more children</v>
      </c>
      <c r="L929" t="s">
        <v>5</v>
      </c>
      <c r="M929" s="1"/>
    </row>
    <row r="930" spans="1:13" x14ac:dyDescent="0.2">
      <c r="A930">
        <v>10933</v>
      </c>
      <c r="B930" t="s">
        <v>2</v>
      </c>
      <c r="C930">
        <v>27</v>
      </c>
      <c r="D930">
        <v>1</v>
      </c>
      <c r="E930" s="3">
        <v>24.090550483361657</v>
      </c>
      <c r="F930" s="66">
        <v>0</v>
      </c>
      <c r="G930" t="s">
        <v>6</v>
      </c>
      <c r="H930" s="2">
        <v>3353.48</v>
      </c>
      <c r="I930" s="2" t="str">
        <f>IF(CleanTable67[[#This Row],[Annual Expenditure in HealthCare]]&gt;25000,"Yes","No")</f>
        <v>No</v>
      </c>
      <c r="J930">
        <v>0</v>
      </c>
      <c r="K930" t="str">
        <f>_xlfn.XLOOKUP(CleanTable67[[#This Row],['# of Children]],'Reduce Categories'!$D$23:$D$28,'Reduce Categories'!$E$23:$E$28)</f>
        <v>No children</v>
      </c>
      <c r="L930" t="s">
        <v>5</v>
      </c>
      <c r="M930" s="1"/>
    </row>
    <row r="931" spans="1:13" x14ac:dyDescent="0.2">
      <c r="A931">
        <v>10934</v>
      </c>
      <c r="B931" t="s">
        <v>0</v>
      </c>
      <c r="C931">
        <v>57</v>
      </c>
      <c r="D931">
        <v>3</v>
      </c>
      <c r="E931" s="3">
        <v>21.381031274738078</v>
      </c>
      <c r="F931" s="66">
        <v>0</v>
      </c>
      <c r="G931" t="s">
        <v>7</v>
      </c>
      <c r="H931" s="2">
        <v>11576.13</v>
      </c>
      <c r="I931" s="2" t="str">
        <f>IF(CleanTable67[[#This Row],[Annual Expenditure in HealthCare]]&gt;25000,"Yes","No")</f>
        <v>No</v>
      </c>
      <c r="J931">
        <v>1</v>
      </c>
      <c r="K931" t="str">
        <f>_xlfn.XLOOKUP(CleanTable67[[#This Row],['# of Children]],'Reduce Categories'!$D$23:$D$28,'Reduce Categories'!$E$23:$E$28)</f>
        <v>1 children</v>
      </c>
      <c r="L931" t="s">
        <v>5</v>
      </c>
      <c r="M931" s="1"/>
    </row>
    <row r="932" spans="1:13" x14ac:dyDescent="0.2">
      <c r="A932">
        <v>10935</v>
      </c>
      <c r="B932" t="s">
        <v>2</v>
      </c>
      <c r="C932">
        <v>19</v>
      </c>
      <c r="D932">
        <v>0</v>
      </c>
      <c r="E932" s="3">
        <v>37.383081341224752</v>
      </c>
      <c r="F932" s="66">
        <v>3</v>
      </c>
      <c r="G932" t="s">
        <v>6</v>
      </c>
      <c r="H932" s="2">
        <v>17748.509999999998</v>
      </c>
      <c r="I932" s="2" t="str">
        <f>IF(CleanTable67[[#This Row],[Annual Expenditure in HealthCare]]&gt;25000,"Yes","No")</f>
        <v>No</v>
      </c>
      <c r="J932">
        <v>0</v>
      </c>
      <c r="K932" t="str">
        <f>_xlfn.XLOOKUP(CleanTable67[[#This Row],['# of Children]],'Reduce Categories'!$D$23:$D$28,'Reduce Categories'!$E$23:$E$28)</f>
        <v>No children</v>
      </c>
      <c r="L932" t="s">
        <v>4</v>
      </c>
      <c r="M932" s="1"/>
    </row>
    <row r="933" spans="1:13" x14ac:dyDescent="0.2">
      <c r="A933">
        <v>10936</v>
      </c>
      <c r="B933" t="s">
        <v>3</v>
      </c>
      <c r="C933">
        <v>48</v>
      </c>
      <c r="D933">
        <v>2</v>
      </c>
      <c r="E933" s="3">
        <v>26.687856684780034</v>
      </c>
      <c r="F933" s="66">
        <v>1</v>
      </c>
      <c r="G933" t="s">
        <v>6</v>
      </c>
      <c r="H933" s="2">
        <v>10043.25</v>
      </c>
      <c r="I933" s="2" t="str">
        <f>IF(CleanTable67[[#This Row],[Annual Expenditure in HealthCare]]&gt;25000,"Yes","No")</f>
        <v>No</v>
      </c>
      <c r="J933">
        <v>2</v>
      </c>
      <c r="K933" t="str">
        <f>_xlfn.XLOOKUP(CleanTable67[[#This Row],['# of Children]],'Reduce Categories'!$D$23:$D$28,'Reduce Categories'!$E$23:$E$28)</f>
        <v>2 children</v>
      </c>
      <c r="L933" t="s">
        <v>5</v>
      </c>
      <c r="M933" s="1"/>
    </row>
    <row r="934" spans="1:13" x14ac:dyDescent="0.2">
      <c r="A934">
        <v>10937</v>
      </c>
      <c r="B934" t="s">
        <v>2</v>
      </c>
      <c r="C934">
        <v>43</v>
      </c>
      <c r="D934">
        <v>2</v>
      </c>
      <c r="E934" s="3">
        <v>46.066267046770832</v>
      </c>
      <c r="F934" s="66">
        <v>3</v>
      </c>
      <c r="G934" t="s">
        <v>7</v>
      </c>
      <c r="H934" s="2">
        <v>8410.0500000000011</v>
      </c>
      <c r="I934" s="2" t="str">
        <f>IF(CleanTable67[[#This Row],[Annual Expenditure in HealthCare]]&gt;25000,"Yes","No")</f>
        <v>No</v>
      </c>
      <c r="J934">
        <v>3</v>
      </c>
      <c r="K934" t="str">
        <f>_xlfn.XLOOKUP(CleanTable67[[#This Row],['# of Children]],'Reduce Categories'!$D$23:$D$28,'Reduce Categories'!$E$23:$E$28)</f>
        <v>3 or more children</v>
      </c>
      <c r="L934" t="s">
        <v>5</v>
      </c>
      <c r="M934" s="1"/>
    </row>
    <row r="935" spans="1:13" x14ac:dyDescent="0.2">
      <c r="A935">
        <v>10938</v>
      </c>
      <c r="B935" t="s">
        <v>3</v>
      </c>
      <c r="C935">
        <v>54</v>
      </c>
      <c r="D935">
        <v>3</v>
      </c>
      <c r="E935" s="3">
        <v>32.301209022630786</v>
      </c>
      <c r="F935" s="66">
        <v>2</v>
      </c>
      <c r="G935" t="s">
        <v>7</v>
      </c>
      <c r="H935" s="2">
        <v>48549.18</v>
      </c>
      <c r="I935" s="2" t="str">
        <f>IF(CleanTable67[[#This Row],[Annual Expenditure in HealthCare]]&gt;25000,"Yes","No")</f>
        <v>Yes</v>
      </c>
      <c r="J935">
        <v>3</v>
      </c>
      <c r="K935" t="str">
        <f>_xlfn.XLOOKUP(CleanTable67[[#This Row],['# of Children]],'Reduce Categories'!$D$23:$D$28,'Reduce Categories'!$E$23:$E$28)</f>
        <v>3 or more children</v>
      </c>
      <c r="L935" t="s">
        <v>4</v>
      </c>
      <c r="M935" s="1"/>
    </row>
    <row r="936" spans="1:13" x14ac:dyDescent="0.2">
      <c r="A936">
        <v>10939</v>
      </c>
      <c r="B936" t="s">
        <v>0</v>
      </c>
      <c r="C936">
        <v>23</v>
      </c>
      <c r="D936">
        <v>0</v>
      </c>
      <c r="E936" s="3">
        <v>33.757328735125739</v>
      </c>
      <c r="F936" s="66">
        <v>2</v>
      </c>
      <c r="G936" t="s">
        <v>6</v>
      </c>
      <c r="H936" s="2">
        <v>10795.94</v>
      </c>
      <c r="I936" s="2" t="str">
        <f>IF(CleanTable67[[#This Row],[Annual Expenditure in HealthCare]]&gt;25000,"Yes","No")</f>
        <v>No</v>
      </c>
      <c r="J936">
        <v>0</v>
      </c>
      <c r="K936" t="str">
        <f>_xlfn.XLOOKUP(CleanTable67[[#This Row],['# of Children]],'Reduce Categories'!$D$23:$D$28,'Reduce Categories'!$E$23:$E$28)</f>
        <v>No children</v>
      </c>
      <c r="L936" t="s">
        <v>5</v>
      </c>
      <c r="M936" s="1"/>
    </row>
    <row r="937" spans="1:13" x14ac:dyDescent="0.2">
      <c r="A937">
        <v>10940</v>
      </c>
      <c r="B937" t="s">
        <v>3</v>
      </c>
      <c r="C937">
        <v>57</v>
      </c>
      <c r="D937">
        <v>3</v>
      </c>
      <c r="E937" s="3">
        <v>35.816490289568847</v>
      </c>
      <c r="F937" s="66">
        <v>3</v>
      </c>
      <c r="G937" t="s">
        <v>7</v>
      </c>
      <c r="H937" s="2">
        <v>20709.03</v>
      </c>
      <c r="I937" s="2" t="str">
        <f>IF(CleanTable67[[#This Row],[Annual Expenditure in HealthCare]]&gt;25000,"Yes","No")</f>
        <v>No</v>
      </c>
      <c r="J937">
        <v>0</v>
      </c>
      <c r="K937" t="str">
        <f>_xlfn.XLOOKUP(CleanTable67[[#This Row],['# of Children]],'Reduce Categories'!$D$23:$D$28,'Reduce Categories'!$E$23:$E$28)</f>
        <v>No children</v>
      </c>
      <c r="L937" t="s">
        <v>5</v>
      </c>
      <c r="M937" s="1"/>
    </row>
    <row r="938" spans="1:13" x14ac:dyDescent="0.2">
      <c r="A938">
        <v>10941</v>
      </c>
      <c r="B938" t="s">
        <v>3</v>
      </c>
      <c r="C938">
        <v>47</v>
      </c>
      <c r="D938">
        <v>2</v>
      </c>
      <c r="E938" s="3">
        <v>35.999012483952086</v>
      </c>
      <c r="F938" s="66">
        <v>3</v>
      </c>
      <c r="G938" t="s">
        <v>7</v>
      </c>
      <c r="H938" s="2">
        <v>10407.09</v>
      </c>
      <c r="I938" s="2" t="str">
        <f>IF(CleanTable67[[#This Row],[Annual Expenditure in HealthCare]]&gt;25000,"Yes","No")</f>
        <v>No</v>
      </c>
      <c r="J938">
        <v>4</v>
      </c>
      <c r="K938" t="str">
        <f>_xlfn.XLOOKUP(CleanTable67[[#This Row],['# of Children]],'Reduce Categories'!$D$23:$D$28,'Reduce Categories'!$E$23:$E$28)</f>
        <v>3 or more children</v>
      </c>
      <c r="L938" t="s">
        <v>5</v>
      </c>
      <c r="M938" s="1"/>
    </row>
    <row r="939" spans="1:13" x14ac:dyDescent="0.2">
      <c r="A939">
        <v>10942</v>
      </c>
      <c r="B939" t="s">
        <v>3</v>
      </c>
      <c r="C939">
        <v>60</v>
      </c>
      <c r="D939">
        <v>3</v>
      </c>
      <c r="E939" s="3">
        <v>38.06690847365585</v>
      </c>
      <c r="F939" s="66">
        <v>3</v>
      </c>
      <c r="G939" t="s">
        <v>7</v>
      </c>
      <c r="H939" s="2">
        <v>30260</v>
      </c>
      <c r="I939" s="2" t="str">
        <f>IF(CleanTable67[[#This Row],[Annual Expenditure in HealthCare]]&gt;25000,"Yes","No")</f>
        <v>Yes</v>
      </c>
      <c r="J939">
        <v>0</v>
      </c>
      <c r="K939" t="str">
        <f>_xlfn.XLOOKUP(CleanTable67[[#This Row],['# of Children]],'Reduce Categories'!$D$23:$D$28,'Reduce Categories'!$E$23:$E$28)</f>
        <v>No children</v>
      </c>
      <c r="L939" t="s">
        <v>5</v>
      </c>
      <c r="M939" s="1"/>
    </row>
    <row r="940" spans="1:13" x14ac:dyDescent="0.2">
      <c r="A940">
        <v>10943</v>
      </c>
      <c r="B940" t="s">
        <v>1</v>
      </c>
      <c r="C940">
        <v>61</v>
      </c>
      <c r="D940">
        <v>3</v>
      </c>
      <c r="E940" s="3">
        <v>34.709576070438622</v>
      </c>
      <c r="F940" s="66">
        <v>3</v>
      </c>
      <c r="G940" t="s">
        <v>6</v>
      </c>
      <c r="H940" s="2">
        <v>36580.29</v>
      </c>
      <c r="I940" s="2" t="str">
        <f>IF(CleanTable67[[#This Row],[Annual Expenditure in HealthCare]]&gt;25000,"Yes","No")</f>
        <v>Yes</v>
      </c>
      <c r="J940">
        <v>4</v>
      </c>
      <c r="K940" t="str">
        <f>_xlfn.XLOOKUP(CleanTable67[[#This Row],['# of Children]],'Reduce Categories'!$D$23:$D$28,'Reduce Categories'!$E$23:$E$28)</f>
        <v>3 or more children</v>
      </c>
      <c r="L940" t="s">
        <v>5</v>
      </c>
      <c r="M940" s="1"/>
    </row>
    <row r="941" spans="1:13" x14ac:dyDescent="0.2">
      <c r="A941">
        <v>10944</v>
      </c>
      <c r="B941" t="s">
        <v>1</v>
      </c>
      <c r="C941">
        <v>42</v>
      </c>
      <c r="D941">
        <v>2</v>
      </c>
      <c r="E941" s="3">
        <v>23.837578043497956</v>
      </c>
      <c r="F941" s="66">
        <v>0</v>
      </c>
      <c r="G941" t="s">
        <v>6</v>
      </c>
      <c r="H941" s="2">
        <v>7046.7300000000005</v>
      </c>
      <c r="I941" s="2" t="str">
        <f>IF(CleanTable67[[#This Row],[Annual Expenditure in HealthCare]]&gt;25000,"Yes","No")</f>
        <v>No</v>
      </c>
      <c r="J941">
        <v>1</v>
      </c>
      <c r="K941" t="str">
        <f>_xlfn.XLOOKUP(CleanTable67[[#This Row],['# of Children]],'Reduce Categories'!$D$23:$D$28,'Reduce Categories'!$E$23:$E$28)</f>
        <v>1 children</v>
      </c>
      <c r="L941" t="s">
        <v>5</v>
      </c>
      <c r="M941" s="1"/>
    </row>
    <row r="942" spans="1:13" x14ac:dyDescent="0.2">
      <c r="A942">
        <v>10945</v>
      </c>
      <c r="B942" t="s">
        <v>3</v>
      </c>
      <c r="C942">
        <v>53</v>
      </c>
      <c r="D942">
        <v>3</v>
      </c>
      <c r="E942" s="3">
        <v>25.805934938622055</v>
      </c>
      <c r="F942" s="66">
        <v>0</v>
      </c>
      <c r="G942" t="s">
        <v>6</v>
      </c>
      <c r="H942" s="2">
        <v>24873.39</v>
      </c>
      <c r="I942" s="2" t="str">
        <f>IF(CleanTable67[[#This Row],[Annual Expenditure in HealthCare]]&gt;25000,"Yes","No")</f>
        <v>No</v>
      </c>
      <c r="J942">
        <v>3</v>
      </c>
      <c r="K942" t="str">
        <f>_xlfn.XLOOKUP(CleanTable67[[#This Row],['# of Children]],'Reduce Categories'!$D$23:$D$28,'Reduce Categories'!$E$23:$E$28)</f>
        <v>3 or more children</v>
      </c>
      <c r="L942" t="s">
        <v>4</v>
      </c>
      <c r="M942" s="1"/>
    </row>
    <row r="943" spans="1:13" x14ac:dyDescent="0.2">
      <c r="A943">
        <v>10946</v>
      </c>
      <c r="B943" t="s">
        <v>0</v>
      </c>
      <c r="C943">
        <v>55</v>
      </c>
      <c r="D943">
        <v>3</v>
      </c>
      <c r="E943" s="3">
        <v>40.458052892582984</v>
      </c>
      <c r="F943" s="66">
        <v>3</v>
      </c>
      <c r="G943" t="s">
        <v>7</v>
      </c>
      <c r="H943" s="2">
        <v>20630.289999999997</v>
      </c>
      <c r="I943" s="2" t="str">
        <f>IF(CleanTable67[[#This Row],[Annual Expenditure in HealthCare]]&gt;25000,"Yes","No")</f>
        <v>No</v>
      </c>
      <c r="J943">
        <v>0</v>
      </c>
      <c r="K943" t="str">
        <f>_xlfn.XLOOKUP(CleanTable67[[#This Row],['# of Children]],'Reduce Categories'!$D$23:$D$28,'Reduce Categories'!$E$23:$E$28)</f>
        <v>No children</v>
      </c>
      <c r="L943" t="s">
        <v>5</v>
      </c>
      <c r="M943" s="1"/>
    </row>
    <row r="944" spans="1:13" x14ac:dyDescent="0.2">
      <c r="A944">
        <v>10947</v>
      </c>
      <c r="B944" t="s">
        <v>3</v>
      </c>
      <c r="C944">
        <v>23</v>
      </c>
      <c r="D944">
        <v>0</v>
      </c>
      <c r="E944" s="3">
        <v>32.70236917620857</v>
      </c>
      <c r="F944" s="66">
        <v>2</v>
      </c>
      <c r="G944" t="s">
        <v>6</v>
      </c>
      <c r="H944" s="2">
        <v>40904.200000000004</v>
      </c>
      <c r="I944" s="2" t="str">
        <f>IF(CleanTable67[[#This Row],[Annual Expenditure in HealthCare]]&gt;25000,"Yes","No")</f>
        <v>Yes</v>
      </c>
      <c r="J944">
        <v>1</v>
      </c>
      <c r="K944" t="str">
        <f>_xlfn.XLOOKUP(CleanTable67[[#This Row],['# of Children]],'Reduce Categories'!$D$23:$D$28,'Reduce Categories'!$E$23:$E$28)</f>
        <v>1 children</v>
      </c>
      <c r="L944" t="s">
        <v>4</v>
      </c>
      <c r="M944" s="1"/>
    </row>
    <row r="945" spans="1:13" x14ac:dyDescent="0.2">
      <c r="A945">
        <v>10948</v>
      </c>
      <c r="B945" t="s">
        <v>0</v>
      </c>
      <c r="C945">
        <v>20</v>
      </c>
      <c r="D945">
        <v>0</v>
      </c>
      <c r="E945" s="3">
        <v>38.820242152012</v>
      </c>
      <c r="F945" s="66">
        <v>3</v>
      </c>
      <c r="G945" t="s">
        <v>6</v>
      </c>
      <c r="H945" s="2">
        <v>4830.63</v>
      </c>
      <c r="I945" s="2" t="str">
        <f>IF(CleanTable67[[#This Row],[Annual Expenditure in HealthCare]]&gt;25000,"Yes","No")</f>
        <v>No</v>
      </c>
      <c r="J945">
        <v>5</v>
      </c>
      <c r="K945" t="str">
        <f>_xlfn.XLOOKUP(CleanTable67[[#This Row],['# of Children]],'Reduce Categories'!$D$23:$D$28,'Reduce Categories'!$E$23:$E$28)</f>
        <v>3 or more children</v>
      </c>
      <c r="L945" t="s">
        <v>5</v>
      </c>
      <c r="M945" s="1"/>
    </row>
    <row r="946" spans="1:13" x14ac:dyDescent="0.2">
      <c r="A946">
        <v>10949</v>
      </c>
      <c r="B946" t="s">
        <v>0</v>
      </c>
      <c r="C946">
        <v>39</v>
      </c>
      <c r="D946">
        <v>2</v>
      </c>
      <c r="E946" s="3">
        <v>34.104679626289339</v>
      </c>
      <c r="F946" s="66">
        <v>2</v>
      </c>
      <c r="G946" t="s">
        <v>6</v>
      </c>
      <c r="H946" s="2">
        <v>7418.5300000000007</v>
      </c>
      <c r="I946" s="2" t="str">
        <f>IF(CleanTable67[[#This Row],[Annual Expenditure in HealthCare]]&gt;25000,"Yes","No")</f>
        <v>No</v>
      </c>
      <c r="J946">
        <v>3</v>
      </c>
      <c r="K946" t="str">
        <f>_xlfn.XLOOKUP(CleanTable67[[#This Row],['# of Children]],'Reduce Categories'!$D$23:$D$28,'Reduce Categories'!$E$23:$E$28)</f>
        <v>3 or more children</v>
      </c>
      <c r="L946" t="s">
        <v>5</v>
      </c>
      <c r="M946" s="1"/>
    </row>
    <row r="947" spans="1:13" x14ac:dyDescent="0.2">
      <c r="A947">
        <v>10950</v>
      </c>
      <c r="B947" t="s">
        <v>1</v>
      </c>
      <c r="C947">
        <v>26</v>
      </c>
      <c r="D947">
        <v>0</v>
      </c>
      <c r="E947" s="3">
        <v>22.987495974170923</v>
      </c>
      <c r="F947" s="66">
        <v>0</v>
      </c>
      <c r="G947" t="s">
        <v>6</v>
      </c>
      <c r="H947" s="2">
        <v>3981.98</v>
      </c>
      <c r="I947" s="2" t="str">
        <f>IF(CleanTable67[[#This Row],[Annual Expenditure in HealthCare]]&gt;25000,"Yes","No")</f>
        <v>No</v>
      </c>
      <c r="J947">
        <v>2</v>
      </c>
      <c r="K947" t="str">
        <f>_xlfn.XLOOKUP(CleanTable67[[#This Row],['# of Children]],'Reduce Categories'!$D$23:$D$28,'Reduce Categories'!$E$23:$E$28)</f>
        <v>2 children</v>
      </c>
      <c r="L947" t="s">
        <v>5</v>
      </c>
      <c r="M947" s="1"/>
    </row>
    <row r="948" spans="1:13" x14ac:dyDescent="0.2">
      <c r="A948">
        <v>10951</v>
      </c>
      <c r="B948" t="s">
        <v>1</v>
      </c>
      <c r="C948">
        <v>23</v>
      </c>
      <c r="D948">
        <v>0</v>
      </c>
      <c r="E948" s="3">
        <v>24.580153029037508</v>
      </c>
      <c r="F948" s="66">
        <v>0</v>
      </c>
      <c r="G948" t="s">
        <v>7</v>
      </c>
      <c r="H948" s="2">
        <v>1824.29</v>
      </c>
      <c r="I948" s="2" t="str">
        <f>IF(CleanTable67[[#This Row],[Annual Expenditure in HealthCare]]&gt;25000,"Yes","No")</f>
        <v>No</v>
      </c>
      <c r="J948">
        <v>0</v>
      </c>
      <c r="K948" t="str">
        <f>_xlfn.XLOOKUP(CleanTable67[[#This Row],['# of Children]],'Reduce Categories'!$D$23:$D$28,'Reduce Categories'!$E$23:$E$28)</f>
        <v>No children</v>
      </c>
      <c r="L948" t="s">
        <v>5</v>
      </c>
      <c r="M948" s="1"/>
    </row>
    <row r="949" spans="1:13" x14ac:dyDescent="0.2">
      <c r="A949">
        <v>10952</v>
      </c>
      <c r="B949" t="s">
        <v>1</v>
      </c>
      <c r="C949">
        <v>39</v>
      </c>
      <c r="D949">
        <v>2</v>
      </c>
      <c r="E949" s="3">
        <v>35.405342930084608</v>
      </c>
      <c r="F949" s="66">
        <v>3</v>
      </c>
      <c r="G949" t="s">
        <v>6</v>
      </c>
      <c r="H949" s="2">
        <v>5662.2300000000005</v>
      </c>
      <c r="I949" s="2" t="str">
        <f>IF(CleanTable67[[#This Row],[Annual Expenditure in HealthCare]]&gt;25000,"Yes","No")</f>
        <v>No</v>
      </c>
      <c r="J949">
        <v>0</v>
      </c>
      <c r="K949" t="str">
        <f>_xlfn.XLOOKUP(CleanTable67[[#This Row],['# of Children]],'Reduce Categories'!$D$23:$D$28,'Reduce Categories'!$E$23:$E$28)</f>
        <v>No children</v>
      </c>
      <c r="L949" t="s">
        <v>5</v>
      </c>
      <c r="M949" s="1"/>
    </row>
    <row r="950" spans="1:13" x14ac:dyDescent="0.2">
      <c r="A950">
        <v>10953</v>
      </c>
      <c r="B950" t="s">
        <v>1</v>
      </c>
      <c r="C950">
        <v>48</v>
      </c>
      <c r="D950">
        <v>2</v>
      </c>
      <c r="E950" s="3">
        <v>32.561519062508061</v>
      </c>
      <c r="F950" s="66">
        <v>2</v>
      </c>
      <c r="G950" t="s">
        <v>6</v>
      </c>
      <c r="H950" s="2">
        <v>8280.630000000001</v>
      </c>
      <c r="I950" s="2" t="str">
        <f>IF(CleanTable67[[#This Row],[Annual Expenditure in HealthCare]]&gt;25000,"Yes","No")</f>
        <v>No</v>
      </c>
      <c r="J950">
        <v>0</v>
      </c>
      <c r="K950" t="str">
        <f>_xlfn.XLOOKUP(CleanTable67[[#This Row],['# of Children]],'Reduce Categories'!$D$23:$D$28,'Reduce Categories'!$E$23:$E$28)</f>
        <v>No children</v>
      </c>
      <c r="L950" t="s">
        <v>5</v>
      </c>
      <c r="M950" s="1"/>
    </row>
    <row r="951" spans="1:13" x14ac:dyDescent="0.2">
      <c r="A951">
        <v>10954</v>
      </c>
      <c r="B951" t="s">
        <v>1</v>
      </c>
      <c r="C951">
        <v>36</v>
      </c>
      <c r="D951">
        <v>1</v>
      </c>
      <c r="E951" s="3">
        <v>38.917270298085839</v>
      </c>
      <c r="F951" s="66">
        <v>3</v>
      </c>
      <c r="G951" t="s">
        <v>7</v>
      </c>
      <c r="H951" s="2">
        <v>4399.74</v>
      </c>
      <c r="I951" s="2" t="str">
        <f>IF(CleanTable67[[#This Row],[Annual Expenditure in HealthCare]]&gt;25000,"Yes","No")</f>
        <v>No</v>
      </c>
      <c r="J951">
        <v>0</v>
      </c>
      <c r="K951" t="str">
        <f>_xlfn.XLOOKUP(CleanTable67[[#This Row],['# of Children]],'Reduce Categories'!$D$23:$D$28,'Reduce Categories'!$E$23:$E$28)</f>
        <v>No children</v>
      </c>
      <c r="L951" t="s">
        <v>5</v>
      </c>
      <c r="M951" s="1"/>
    </row>
    <row r="952" spans="1:13" x14ac:dyDescent="0.2">
      <c r="A952">
        <v>10955</v>
      </c>
      <c r="B952" t="s">
        <v>0</v>
      </c>
      <c r="C952">
        <v>27</v>
      </c>
      <c r="D952">
        <v>1</v>
      </c>
      <c r="E952" s="3">
        <v>35.71018596982892</v>
      </c>
      <c r="F952" s="66">
        <v>3</v>
      </c>
      <c r="G952" t="s">
        <v>6</v>
      </c>
      <c r="H952" s="2">
        <v>3578</v>
      </c>
      <c r="I952" s="2" t="str">
        <f>IF(CleanTable67[[#This Row],[Annual Expenditure in HealthCare]]&gt;25000,"Yes","No")</f>
        <v>No</v>
      </c>
      <c r="J952">
        <v>1</v>
      </c>
      <c r="K952" t="str">
        <f>_xlfn.XLOOKUP(CleanTable67[[#This Row],['# of Children]],'Reduce Categories'!$D$23:$D$28,'Reduce Categories'!$E$23:$E$28)</f>
        <v>1 children</v>
      </c>
      <c r="L952" t="s">
        <v>5</v>
      </c>
      <c r="M952" s="1"/>
    </row>
    <row r="953" spans="1:13" x14ac:dyDescent="0.2">
      <c r="A953">
        <v>10956</v>
      </c>
      <c r="B953" t="s">
        <v>1</v>
      </c>
      <c r="C953">
        <v>40</v>
      </c>
      <c r="D953">
        <v>2</v>
      </c>
      <c r="E953" s="3">
        <v>20.500698808852203</v>
      </c>
      <c r="F953" s="66">
        <v>0</v>
      </c>
      <c r="G953" t="s">
        <v>7</v>
      </c>
      <c r="H953" s="2">
        <v>5415.67</v>
      </c>
      <c r="I953" s="2" t="str">
        <f>IF(CleanTable67[[#This Row],[Annual Expenditure in HealthCare]]&gt;25000,"Yes","No")</f>
        <v>No</v>
      </c>
      <c r="J953">
        <v>0</v>
      </c>
      <c r="K953" t="str">
        <f>_xlfn.XLOOKUP(CleanTable67[[#This Row],['# of Children]],'Reduce Categories'!$D$23:$D$28,'Reduce Categories'!$E$23:$E$28)</f>
        <v>No children</v>
      </c>
      <c r="L953" t="s">
        <v>5</v>
      </c>
      <c r="M953" s="1"/>
    </row>
    <row r="954" spans="1:13" x14ac:dyDescent="0.2">
      <c r="A954">
        <v>10957</v>
      </c>
      <c r="B954" t="s">
        <v>2</v>
      </c>
      <c r="C954">
        <v>54</v>
      </c>
      <c r="D954">
        <v>3</v>
      </c>
      <c r="E954" s="3">
        <v>17.396488439509859</v>
      </c>
      <c r="F954" s="66">
        <v>0</v>
      </c>
      <c r="G954" t="s">
        <v>7</v>
      </c>
      <c r="H954" s="2">
        <v>10231.5</v>
      </c>
      <c r="I954" s="2" t="str">
        <f>IF(CleanTable67[[#This Row],[Annual Expenditure in HealthCare]]&gt;25000,"Yes","No")</f>
        <v>No</v>
      </c>
      <c r="J954">
        <v>0</v>
      </c>
      <c r="K954" t="str">
        <f>_xlfn.XLOOKUP(CleanTable67[[#This Row],['# of Children]],'Reduce Categories'!$D$23:$D$28,'Reduce Categories'!$E$23:$E$28)</f>
        <v>No children</v>
      </c>
      <c r="L954" t="s">
        <v>5</v>
      </c>
      <c r="M954" s="1"/>
    </row>
    <row r="955" spans="1:13" x14ac:dyDescent="0.2">
      <c r="A955">
        <v>10958</v>
      </c>
      <c r="B955" t="s">
        <v>1</v>
      </c>
      <c r="C955">
        <v>19</v>
      </c>
      <c r="D955">
        <v>0</v>
      </c>
      <c r="E955" s="3">
        <v>35.528592158044454</v>
      </c>
      <c r="F955" s="66">
        <v>3</v>
      </c>
      <c r="G955" t="s">
        <v>7</v>
      </c>
      <c r="H955" s="2">
        <v>39722.75</v>
      </c>
      <c r="I955" s="2" t="str">
        <f>IF(CleanTable67[[#This Row],[Annual Expenditure in HealthCare]]&gt;25000,"Yes","No")</f>
        <v>Yes</v>
      </c>
      <c r="J955">
        <v>0</v>
      </c>
      <c r="K955" t="str">
        <f>_xlfn.XLOOKUP(CleanTable67[[#This Row],['# of Children]],'Reduce Categories'!$D$23:$D$28,'Reduce Categories'!$E$23:$E$28)</f>
        <v>No children</v>
      </c>
      <c r="L955" t="s">
        <v>4</v>
      </c>
      <c r="M955" s="1"/>
    </row>
    <row r="956" spans="1:13" x14ac:dyDescent="0.2">
      <c r="A956">
        <v>10959</v>
      </c>
      <c r="B956" t="s">
        <v>0</v>
      </c>
      <c r="C956">
        <v>31</v>
      </c>
      <c r="D956">
        <v>1</v>
      </c>
      <c r="E956" s="3">
        <v>36.653447714649118</v>
      </c>
      <c r="F956" s="66">
        <v>3</v>
      </c>
      <c r="G956" t="s">
        <v>6</v>
      </c>
      <c r="H956" s="2">
        <v>3761.3</v>
      </c>
      <c r="I956" s="2" t="str">
        <f>IF(CleanTable67[[#This Row],[Annual Expenditure in HealthCare]]&gt;25000,"Yes","No")</f>
        <v>No</v>
      </c>
      <c r="J956">
        <v>0</v>
      </c>
      <c r="K956" t="str">
        <f>_xlfn.XLOOKUP(CleanTable67[[#This Row],['# of Children]],'Reduce Categories'!$D$23:$D$28,'Reduce Categories'!$E$23:$E$28)</f>
        <v>No children</v>
      </c>
      <c r="L956" t="s">
        <v>5</v>
      </c>
      <c r="M956" s="1"/>
    </row>
    <row r="957" spans="1:13" x14ac:dyDescent="0.2">
      <c r="A957">
        <v>10960</v>
      </c>
      <c r="B957" t="s">
        <v>1</v>
      </c>
      <c r="C957">
        <v>18</v>
      </c>
      <c r="D957">
        <v>0</v>
      </c>
      <c r="E957" s="3">
        <v>27.929762503604302</v>
      </c>
      <c r="F957" s="66">
        <v>1</v>
      </c>
      <c r="G957" t="s">
        <v>6</v>
      </c>
      <c r="H957" s="2">
        <v>2219.4500000000003</v>
      </c>
      <c r="I957" s="2" t="str">
        <f>IF(CleanTable67[[#This Row],[Annual Expenditure in HealthCare]]&gt;25000,"Yes","No")</f>
        <v>No</v>
      </c>
      <c r="J957">
        <v>1</v>
      </c>
      <c r="K957" t="str">
        <f>_xlfn.XLOOKUP(CleanTable67[[#This Row],['# of Children]],'Reduce Categories'!$D$23:$D$28,'Reduce Categories'!$E$23:$E$28)</f>
        <v>1 children</v>
      </c>
      <c r="L957" t="s">
        <v>5</v>
      </c>
      <c r="M957" s="1"/>
    </row>
    <row r="958" spans="1:13" x14ac:dyDescent="0.2">
      <c r="A958">
        <v>10961</v>
      </c>
      <c r="B958" t="s">
        <v>1</v>
      </c>
      <c r="C958">
        <v>48</v>
      </c>
      <c r="D958">
        <v>2</v>
      </c>
      <c r="E958" s="3">
        <v>35.524675927480089</v>
      </c>
      <c r="F958" s="66">
        <v>3</v>
      </c>
      <c r="G958" t="s">
        <v>7</v>
      </c>
      <c r="H958" s="2">
        <v>7789.64</v>
      </c>
      <c r="I958" s="2" t="str">
        <f>IF(CleanTable67[[#This Row],[Annual Expenditure in HealthCare]]&gt;25000,"Yes","No")</f>
        <v>No</v>
      </c>
      <c r="J958">
        <v>0</v>
      </c>
      <c r="K958" t="str">
        <f>_xlfn.XLOOKUP(CleanTable67[[#This Row],['# of Children]],'Reduce Categories'!$D$23:$D$28,'Reduce Categories'!$E$23:$E$28)</f>
        <v>No children</v>
      </c>
      <c r="L958" t="s">
        <v>5</v>
      </c>
      <c r="M958" s="1"/>
    </row>
    <row r="959" spans="1:13" x14ac:dyDescent="0.2">
      <c r="A959">
        <v>10962</v>
      </c>
      <c r="B959" t="s">
        <v>0</v>
      </c>
      <c r="C959">
        <v>49</v>
      </c>
      <c r="D959">
        <v>2</v>
      </c>
      <c r="E959" s="3">
        <v>24.515678814231883</v>
      </c>
      <c r="F959" s="66">
        <v>0</v>
      </c>
      <c r="G959" t="s">
        <v>6</v>
      </c>
      <c r="H959" s="2">
        <v>9182.17</v>
      </c>
      <c r="I959" s="2" t="str">
        <f>IF(CleanTable67[[#This Row],[Annual Expenditure in HealthCare]]&gt;25000,"Yes","No")</f>
        <v>No</v>
      </c>
      <c r="J959">
        <v>1</v>
      </c>
      <c r="K959" t="str">
        <f>_xlfn.XLOOKUP(CleanTable67[[#This Row],['# of Children]],'Reduce Categories'!$D$23:$D$28,'Reduce Categories'!$E$23:$E$28)</f>
        <v>1 children</v>
      </c>
      <c r="L959" t="s">
        <v>5</v>
      </c>
      <c r="M959" s="1"/>
    </row>
    <row r="960" spans="1:13" x14ac:dyDescent="0.2">
      <c r="A960">
        <v>10963</v>
      </c>
      <c r="B960" t="s">
        <v>1</v>
      </c>
      <c r="C960">
        <v>50</v>
      </c>
      <c r="D960">
        <v>2</v>
      </c>
      <c r="E960" s="3">
        <v>21.663635683720063</v>
      </c>
      <c r="F960" s="66">
        <v>0</v>
      </c>
      <c r="G960" t="s">
        <v>7</v>
      </c>
      <c r="H960" s="2">
        <v>8442.67</v>
      </c>
      <c r="I960" s="2" t="str">
        <f>IF(CleanTable67[[#This Row],[Annual Expenditure in HealthCare]]&gt;25000,"Yes","No")</f>
        <v>No</v>
      </c>
      <c r="J960">
        <v>0</v>
      </c>
      <c r="K960" t="str">
        <f>_xlfn.XLOOKUP(CleanTable67[[#This Row],['# of Children]],'Reduce Categories'!$D$23:$D$28,'Reduce Categories'!$E$23:$E$28)</f>
        <v>No children</v>
      </c>
      <c r="L960" t="s">
        <v>5</v>
      </c>
      <c r="M960" s="1"/>
    </row>
    <row r="961" spans="1:13" x14ac:dyDescent="0.2">
      <c r="A961">
        <v>10964</v>
      </c>
      <c r="B961" t="s">
        <v>2</v>
      </c>
      <c r="C961">
        <v>26</v>
      </c>
      <c r="D961">
        <v>0</v>
      </c>
      <c r="E961" s="3">
        <v>37.43255318482111</v>
      </c>
      <c r="F961" s="66">
        <v>3</v>
      </c>
      <c r="G961" t="s">
        <v>7</v>
      </c>
      <c r="H961" s="2">
        <v>2680.9500000000003</v>
      </c>
      <c r="I961" s="2" t="str">
        <f>IF(CleanTable67[[#This Row],[Annual Expenditure in HealthCare]]&gt;25000,"Yes","No")</f>
        <v>No</v>
      </c>
      <c r="J961">
        <v>0</v>
      </c>
      <c r="K961" t="str">
        <f>_xlfn.XLOOKUP(CleanTable67[[#This Row],['# of Children]],'Reduce Categories'!$D$23:$D$28,'Reduce Categories'!$E$23:$E$28)</f>
        <v>No children</v>
      </c>
      <c r="L961" t="s">
        <v>5</v>
      </c>
      <c r="M961" s="1"/>
    </row>
    <row r="962" spans="1:13" x14ac:dyDescent="0.2">
      <c r="A962">
        <v>10965</v>
      </c>
      <c r="B962" t="s">
        <v>3</v>
      </c>
      <c r="C962">
        <v>36</v>
      </c>
      <c r="D962">
        <v>1</v>
      </c>
      <c r="E962" s="3">
        <v>33.311165245156808</v>
      </c>
      <c r="F962" s="66">
        <v>2</v>
      </c>
      <c r="G962" t="s">
        <v>7</v>
      </c>
      <c r="H962" s="2">
        <v>6746.75</v>
      </c>
      <c r="I962" s="2" t="str">
        <f>IF(CleanTable67[[#This Row],[Annual Expenditure in HealthCare]]&gt;25000,"Yes","No")</f>
        <v>No</v>
      </c>
      <c r="J962">
        <v>3</v>
      </c>
      <c r="K962" t="str">
        <f>_xlfn.XLOOKUP(CleanTable67[[#This Row],['# of Children]],'Reduce Categories'!$D$23:$D$28,'Reduce Categories'!$E$23:$E$28)</f>
        <v>3 or more children</v>
      </c>
      <c r="L962" t="s">
        <v>5</v>
      </c>
      <c r="M962" s="1"/>
    </row>
    <row r="963" spans="1:13" x14ac:dyDescent="0.2">
      <c r="A963">
        <v>10966</v>
      </c>
      <c r="B963" t="s">
        <v>2</v>
      </c>
      <c r="C963">
        <v>47</v>
      </c>
      <c r="D963">
        <v>2</v>
      </c>
      <c r="E963" s="3">
        <v>40.158746309023805</v>
      </c>
      <c r="F963" s="66">
        <v>3</v>
      </c>
      <c r="G963" t="s">
        <v>6</v>
      </c>
      <c r="H963" s="2">
        <v>8930.94</v>
      </c>
      <c r="I963" s="2" t="str">
        <f>IF(CleanTable67[[#This Row],[Annual Expenditure in HealthCare]]&gt;25000,"Yes","No")</f>
        <v>No</v>
      </c>
      <c r="J963">
        <v>1</v>
      </c>
      <c r="K963" t="str">
        <f>_xlfn.XLOOKUP(CleanTable67[[#This Row],['# of Children]],'Reduce Categories'!$D$23:$D$28,'Reduce Categories'!$E$23:$E$28)</f>
        <v>1 children</v>
      </c>
      <c r="L963" t="s">
        <v>5</v>
      </c>
      <c r="M963" s="1"/>
    </row>
    <row r="964" spans="1:13" x14ac:dyDescent="0.2">
      <c r="A964">
        <v>10967</v>
      </c>
      <c r="B964" t="s">
        <v>2</v>
      </c>
      <c r="C964">
        <v>28</v>
      </c>
      <c r="D964">
        <v>1</v>
      </c>
      <c r="E964" s="3">
        <v>29.60290530825381</v>
      </c>
      <c r="F964" s="66">
        <v>1</v>
      </c>
      <c r="G964" t="s">
        <v>7</v>
      </c>
      <c r="H964" s="2">
        <v>19673.34</v>
      </c>
      <c r="I964" s="2" t="str">
        <f>IF(CleanTable67[[#This Row],[Annual Expenditure in HealthCare]]&gt;25000,"Yes","No")</f>
        <v>No</v>
      </c>
      <c r="J964">
        <v>0</v>
      </c>
      <c r="K964" t="str">
        <f>_xlfn.XLOOKUP(CleanTable67[[#This Row],['# of Children]],'Reduce Categories'!$D$23:$D$28,'Reduce Categories'!$E$23:$E$28)</f>
        <v>No children</v>
      </c>
      <c r="L964" t="s">
        <v>5</v>
      </c>
      <c r="M964" s="1"/>
    </row>
    <row r="965" spans="1:13" x14ac:dyDescent="0.2">
      <c r="A965">
        <v>10968</v>
      </c>
      <c r="B965" t="s">
        <v>2</v>
      </c>
      <c r="C965">
        <v>50</v>
      </c>
      <c r="D965">
        <v>2</v>
      </c>
      <c r="E965" s="3">
        <v>31.900108733703302</v>
      </c>
      <c r="F965" s="66">
        <v>2</v>
      </c>
      <c r="G965" t="s">
        <v>6</v>
      </c>
      <c r="H965" s="2">
        <v>10493.95</v>
      </c>
      <c r="I965" s="2" t="str">
        <f>IF(CleanTable67[[#This Row],[Annual Expenditure in HealthCare]]&gt;25000,"Yes","No")</f>
        <v>No</v>
      </c>
      <c r="J965">
        <v>2</v>
      </c>
      <c r="K965" t="str">
        <f>_xlfn.XLOOKUP(CleanTable67[[#This Row],['# of Children]],'Reduce Categories'!$D$23:$D$28,'Reduce Categories'!$E$23:$E$28)</f>
        <v>2 children</v>
      </c>
      <c r="L965" t="s">
        <v>5</v>
      </c>
      <c r="M965" s="1"/>
    </row>
    <row r="966" spans="1:13" x14ac:dyDescent="0.2">
      <c r="A966">
        <v>10969</v>
      </c>
      <c r="B966" t="s">
        <v>0</v>
      </c>
      <c r="C966">
        <v>26</v>
      </c>
      <c r="D966">
        <v>0</v>
      </c>
      <c r="E966" s="3">
        <v>29.800755720388302</v>
      </c>
      <c r="F966" s="66">
        <v>1</v>
      </c>
      <c r="G966" t="s">
        <v>7</v>
      </c>
      <c r="H966" s="2">
        <v>36085.22</v>
      </c>
      <c r="I966" s="2" t="str">
        <f>IF(CleanTable67[[#This Row],[Annual Expenditure in HealthCare]]&gt;25000,"Yes","No")</f>
        <v>Yes</v>
      </c>
      <c r="J966">
        <v>2</v>
      </c>
      <c r="K966" t="str">
        <f>_xlfn.XLOOKUP(CleanTable67[[#This Row],['# of Children]],'Reduce Categories'!$D$23:$D$28,'Reduce Categories'!$E$23:$E$28)</f>
        <v>2 children</v>
      </c>
      <c r="L966" t="s">
        <v>4</v>
      </c>
      <c r="M966" s="1"/>
    </row>
    <row r="967" spans="1:13" x14ac:dyDescent="0.2">
      <c r="A967">
        <v>10970</v>
      </c>
      <c r="B967" t="s">
        <v>1</v>
      </c>
      <c r="C967">
        <v>52</v>
      </c>
      <c r="D967">
        <v>3</v>
      </c>
      <c r="E967" s="3">
        <v>19.084399021345543</v>
      </c>
      <c r="F967" s="66">
        <v>0</v>
      </c>
      <c r="G967" t="s">
        <v>6</v>
      </c>
      <c r="H967" s="2">
        <v>27118</v>
      </c>
      <c r="I967" s="2" t="str">
        <f>IF(CleanTable67[[#This Row],[Annual Expenditure in HealthCare]]&gt;25000,"Yes","No")</f>
        <v>Yes</v>
      </c>
      <c r="J967">
        <v>0</v>
      </c>
      <c r="K967" t="str">
        <f>_xlfn.XLOOKUP(CleanTable67[[#This Row],['# of Children]],'Reduce Categories'!$D$23:$D$28,'Reduce Categories'!$E$23:$E$28)</f>
        <v>No children</v>
      </c>
      <c r="L967" t="s">
        <v>5</v>
      </c>
      <c r="M967" s="1"/>
    </row>
    <row r="968" spans="1:13" x14ac:dyDescent="0.2">
      <c r="A968">
        <v>10971</v>
      </c>
      <c r="B968" t="s">
        <v>0</v>
      </c>
      <c r="C968">
        <v>30</v>
      </c>
      <c r="D968">
        <v>1</v>
      </c>
      <c r="E968" s="3">
        <v>30.015495101234567</v>
      </c>
      <c r="F968" s="66">
        <v>1</v>
      </c>
      <c r="G968" t="s">
        <v>7</v>
      </c>
      <c r="H968" s="2">
        <v>3659.3500000000004</v>
      </c>
      <c r="I968" s="2" t="str">
        <f>IF(CleanTable67[[#This Row],[Annual Expenditure in HealthCare]]&gt;25000,"Yes","No")</f>
        <v>No</v>
      </c>
      <c r="J968">
        <v>1</v>
      </c>
      <c r="K968" t="str">
        <f>_xlfn.XLOOKUP(CleanTable67[[#This Row],['# of Children]],'Reduce Categories'!$D$23:$D$28,'Reduce Categories'!$E$23:$E$28)</f>
        <v>1 children</v>
      </c>
      <c r="L968" t="s">
        <v>5</v>
      </c>
      <c r="M968" s="1"/>
    </row>
    <row r="969" spans="1:13" x14ac:dyDescent="0.2">
      <c r="A969">
        <v>10972</v>
      </c>
      <c r="B969" t="s">
        <v>0</v>
      </c>
      <c r="C969">
        <v>54</v>
      </c>
      <c r="D969">
        <v>3</v>
      </c>
      <c r="E969" s="3">
        <v>26.83388363558311</v>
      </c>
      <c r="F969" s="66">
        <v>1</v>
      </c>
      <c r="G969" t="s">
        <v>6</v>
      </c>
      <c r="H969" s="2">
        <v>12105.32</v>
      </c>
      <c r="I969" s="2" t="str">
        <f>IF(CleanTable67[[#This Row],[Annual Expenditure in HealthCare]]&gt;25000,"Yes","No")</f>
        <v>No</v>
      </c>
      <c r="J969">
        <v>3</v>
      </c>
      <c r="K969" t="str">
        <f>_xlfn.XLOOKUP(CleanTable67[[#This Row],['# of Children]],'Reduce Categories'!$D$23:$D$28,'Reduce Categories'!$E$23:$E$28)</f>
        <v>3 or more children</v>
      </c>
      <c r="L969" t="s">
        <v>5</v>
      </c>
      <c r="M969" s="1"/>
    </row>
    <row r="970" spans="1:13" x14ac:dyDescent="0.2">
      <c r="A970">
        <v>10973</v>
      </c>
      <c r="B970" t="s">
        <v>1</v>
      </c>
      <c r="C970">
        <v>32</v>
      </c>
      <c r="D970">
        <v>1</v>
      </c>
      <c r="E970" s="3">
        <v>39.671370852657112</v>
      </c>
      <c r="F970" s="66">
        <v>3</v>
      </c>
      <c r="G970" t="s">
        <v>6</v>
      </c>
      <c r="H970" s="2">
        <v>17626.239999999998</v>
      </c>
      <c r="I970" s="2" t="str">
        <f>IF(CleanTable67[[#This Row],[Annual Expenditure in HealthCare]]&gt;25000,"Yes","No")</f>
        <v>No</v>
      </c>
      <c r="J970">
        <v>1</v>
      </c>
      <c r="K970" t="str">
        <f>_xlfn.XLOOKUP(CleanTable67[[#This Row],['# of Children]],'Reduce Categories'!$D$23:$D$28,'Reduce Categories'!$E$23:$E$28)</f>
        <v>1 children</v>
      </c>
      <c r="L970" t="s">
        <v>5</v>
      </c>
      <c r="M970" s="1"/>
    </row>
    <row r="971" spans="1:13" x14ac:dyDescent="0.2">
      <c r="A971">
        <v>10974</v>
      </c>
      <c r="B971" t="s">
        <v>0</v>
      </c>
      <c r="C971">
        <v>19</v>
      </c>
      <c r="D971">
        <v>0</v>
      </c>
      <c r="E971" s="3">
        <v>26.171633583970713</v>
      </c>
      <c r="F971" s="66">
        <v>0</v>
      </c>
      <c r="G971" t="s">
        <v>7</v>
      </c>
      <c r="H971" s="2">
        <v>1256.3</v>
      </c>
      <c r="I971" s="2" t="str">
        <f>IF(CleanTable67[[#This Row],[Annual Expenditure in HealthCare]]&gt;25000,"Yes","No")</f>
        <v>No</v>
      </c>
      <c r="J971">
        <v>0</v>
      </c>
      <c r="K971" t="str">
        <f>_xlfn.XLOOKUP(CleanTable67[[#This Row],['# of Children]],'Reduce Categories'!$D$23:$D$28,'Reduce Categories'!$E$23:$E$28)</f>
        <v>No children</v>
      </c>
      <c r="L971" t="s">
        <v>5</v>
      </c>
      <c r="M971" s="1"/>
    </row>
    <row r="972" spans="1:13" x14ac:dyDescent="0.2">
      <c r="A972">
        <v>10975</v>
      </c>
      <c r="B972" t="s">
        <v>0</v>
      </c>
      <c r="C972">
        <v>31</v>
      </c>
      <c r="D972">
        <v>1</v>
      </c>
      <c r="E972" s="3">
        <v>35.477167794953097</v>
      </c>
      <c r="F972" s="66">
        <v>3</v>
      </c>
      <c r="G972" t="s">
        <v>7</v>
      </c>
      <c r="H972" s="2">
        <v>38711</v>
      </c>
      <c r="I972" s="2" t="str">
        <f>IF(CleanTable67[[#This Row],[Annual Expenditure in HealthCare]]&gt;25000,"Yes","No")</f>
        <v>Yes</v>
      </c>
      <c r="J972">
        <v>2</v>
      </c>
      <c r="K972" t="str">
        <f>_xlfn.XLOOKUP(CleanTable67[[#This Row],['# of Children]],'Reduce Categories'!$D$23:$D$28,'Reduce Categories'!$E$23:$E$28)</f>
        <v>2 children</v>
      </c>
      <c r="L972" t="s">
        <v>4</v>
      </c>
      <c r="M972" s="1"/>
    </row>
    <row r="973" spans="1:13" x14ac:dyDescent="0.2">
      <c r="A973">
        <v>10976</v>
      </c>
      <c r="B973" t="s">
        <v>0</v>
      </c>
      <c r="C973">
        <v>38</v>
      </c>
      <c r="D973">
        <v>1</v>
      </c>
      <c r="E973" s="3">
        <v>35.523718152959447</v>
      </c>
      <c r="F973" s="66">
        <v>3</v>
      </c>
      <c r="G973" t="s">
        <v>6</v>
      </c>
      <c r="H973" s="2">
        <v>6571.55</v>
      </c>
      <c r="I973" s="2" t="str">
        <f>IF(CleanTable67[[#This Row],[Annual Expenditure in HealthCare]]&gt;25000,"Yes","No")</f>
        <v>No</v>
      </c>
      <c r="J973">
        <v>2</v>
      </c>
      <c r="K973" t="str">
        <f>_xlfn.XLOOKUP(CleanTable67[[#This Row],['# of Children]],'Reduce Categories'!$D$23:$D$28,'Reduce Categories'!$E$23:$E$28)</f>
        <v>2 children</v>
      </c>
      <c r="L973" t="s">
        <v>5</v>
      </c>
      <c r="M973" s="1"/>
    </row>
    <row r="974" spans="1:13" x14ac:dyDescent="0.2">
      <c r="A974">
        <v>10977</v>
      </c>
      <c r="B974" t="s">
        <v>2</v>
      </c>
      <c r="C974">
        <v>35</v>
      </c>
      <c r="D974">
        <v>1</v>
      </c>
      <c r="E974" s="3">
        <v>30.775605965207273</v>
      </c>
      <c r="F974" s="66">
        <v>2</v>
      </c>
      <c r="G974" t="s">
        <v>7</v>
      </c>
      <c r="H974" s="2">
        <v>5729.01</v>
      </c>
      <c r="I974" s="2" t="str">
        <f>IF(CleanTable67[[#This Row],[Annual Expenditure in HealthCare]]&gt;25000,"Yes","No")</f>
        <v>No</v>
      </c>
      <c r="J974">
        <v>2</v>
      </c>
      <c r="K974" t="str">
        <f>_xlfn.XLOOKUP(CleanTable67[[#This Row],['# of Children]],'Reduce Categories'!$D$23:$D$28,'Reduce Categories'!$E$23:$E$28)</f>
        <v>2 children</v>
      </c>
      <c r="L974" t="s">
        <v>5</v>
      </c>
      <c r="M974" s="1"/>
    </row>
    <row r="975" spans="1:13" x14ac:dyDescent="0.2">
      <c r="A975">
        <v>10978</v>
      </c>
      <c r="B975" t="s">
        <v>1</v>
      </c>
      <c r="C975">
        <v>25</v>
      </c>
      <c r="D975">
        <v>0</v>
      </c>
      <c r="E975" s="3">
        <v>18.324390690558417</v>
      </c>
      <c r="F975" s="66">
        <v>0</v>
      </c>
      <c r="G975" t="s">
        <v>7</v>
      </c>
      <c r="H975" s="2">
        <v>4504.67</v>
      </c>
      <c r="I975" s="2" t="str">
        <f>IF(CleanTable67[[#This Row],[Annual Expenditure in HealthCare]]&gt;25000,"Yes","No")</f>
        <v>No</v>
      </c>
      <c r="J975">
        <v>4</v>
      </c>
      <c r="K975" t="str">
        <f>_xlfn.XLOOKUP(CleanTable67[[#This Row],['# of Children]],'Reduce Categories'!$D$23:$D$28,'Reduce Categories'!$E$23:$E$28)</f>
        <v>3 or more children</v>
      </c>
      <c r="L975" t="s">
        <v>5</v>
      </c>
      <c r="M975" s="1"/>
    </row>
    <row r="976" spans="1:13" x14ac:dyDescent="0.2">
      <c r="A976">
        <v>10979</v>
      </c>
      <c r="B976" t="s">
        <v>0</v>
      </c>
      <c r="C976">
        <v>58</v>
      </c>
      <c r="D976">
        <v>3</v>
      </c>
      <c r="E976" s="3">
        <v>28.401868847838546</v>
      </c>
      <c r="F976" s="66">
        <v>1</v>
      </c>
      <c r="G976" t="s">
        <v>6</v>
      </c>
      <c r="H976" s="2">
        <v>11837.16</v>
      </c>
      <c r="I976" s="2" t="str">
        <f>IF(CleanTable67[[#This Row],[Annual Expenditure in HealthCare]]&gt;25000,"Yes","No")</f>
        <v>No</v>
      </c>
      <c r="J976">
        <v>0</v>
      </c>
      <c r="K976" t="str">
        <f>_xlfn.XLOOKUP(CleanTable67[[#This Row],['# of Children]],'Reduce Categories'!$D$23:$D$28,'Reduce Categories'!$E$23:$E$28)</f>
        <v>No children</v>
      </c>
      <c r="L976" t="s">
        <v>5</v>
      </c>
      <c r="M976" s="1"/>
    </row>
    <row r="977" spans="1:13" x14ac:dyDescent="0.2">
      <c r="A977">
        <v>10980</v>
      </c>
      <c r="B977" t="s">
        <v>3</v>
      </c>
      <c r="C977">
        <v>43</v>
      </c>
      <c r="D977">
        <v>2</v>
      </c>
      <c r="E977" s="3">
        <v>27.493530222753012</v>
      </c>
      <c r="F977" s="66">
        <v>1</v>
      </c>
      <c r="G977" t="s">
        <v>6</v>
      </c>
      <c r="H977" s="2">
        <v>21771.35</v>
      </c>
      <c r="I977" s="2" t="str">
        <f>IF(CleanTable67[[#This Row],[Annual Expenditure in HealthCare]]&gt;25000,"Yes","No")</f>
        <v>No</v>
      </c>
      <c r="J977">
        <v>1</v>
      </c>
      <c r="K977" t="str">
        <f>_xlfn.XLOOKUP(CleanTable67[[#This Row],['# of Children]],'Reduce Categories'!$D$23:$D$28,'Reduce Categories'!$E$23:$E$28)</f>
        <v>1 children</v>
      </c>
      <c r="L977" t="s">
        <v>4</v>
      </c>
      <c r="M977" s="1"/>
    </row>
    <row r="978" spans="1:13" x14ac:dyDescent="0.2">
      <c r="A978">
        <v>10981</v>
      </c>
      <c r="B978" t="s">
        <v>0</v>
      </c>
      <c r="C978">
        <v>63</v>
      </c>
      <c r="D978">
        <v>3</v>
      </c>
      <c r="E978" s="3">
        <v>33.635440957227964</v>
      </c>
      <c r="F978" s="66">
        <v>2</v>
      </c>
      <c r="G978" t="s">
        <v>7</v>
      </c>
      <c r="H978" s="2">
        <v>13393.76</v>
      </c>
      <c r="I978" s="2" t="str">
        <f>IF(CleanTable67[[#This Row],[Annual Expenditure in HealthCare]]&gt;25000,"Yes","No")</f>
        <v>No</v>
      </c>
      <c r="J978">
        <v>0</v>
      </c>
      <c r="K978" t="str">
        <f>_xlfn.XLOOKUP(CleanTable67[[#This Row],['# of Children]],'Reduce Categories'!$D$23:$D$28,'Reduce Categories'!$E$23:$E$28)</f>
        <v>No children</v>
      </c>
      <c r="L978" t="s">
        <v>5</v>
      </c>
      <c r="M978" s="1"/>
    </row>
    <row r="979" spans="1:13" x14ac:dyDescent="0.2">
      <c r="A979">
        <v>10982</v>
      </c>
      <c r="B979" t="s">
        <v>3</v>
      </c>
      <c r="C979">
        <v>51</v>
      </c>
      <c r="D979">
        <v>3</v>
      </c>
      <c r="E979" s="3">
        <v>24.306125879185924</v>
      </c>
      <c r="F979" s="66">
        <v>0</v>
      </c>
      <c r="G979" t="s">
        <v>7</v>
      </c>
      <c r="H979" s="2">
        <v>9361.33</v>
      </c>
      <c r="I979" s="2" t="str">
        <f>IF(CleanTable67[[#This Row],[Annual Expenditure in HealthCare]]&gt;25000,"Yes","No")</f>
        <v>No</v>
      </c>
      <c r="J979">
        <v>0</v>
      </c>
      <c r="K979" t="str">
        <f>_xlfn.XLOOKUP(CleanTable67[[#This Row],['# of Children]],'Reduce Categories'!$D$23:$D$28,'Reduce Categories'!$E$23:$E$28)</f>
        <v>No children</v>
      </c>
      <c r="L979" t="s">
        <v>5</v>
      </c>
      <c r="M979" s="1"/>
    </row>
    <row r="980" spans="1:13" x14ac:dyDescent="0.2">
      <c r="A980">
        <v>10983</v>
      </c>
      <c r="B980" t="s">
        <v>3</v>
      </c>
      <c r="C980">
        <v>46</v>
      </c>
      <c r="D980">
        <v>2</v>
      </c>
      <c r="E980" s="3">
        <v>29.997145969840151</v>
      </c>
      <c r="F980" s="66">
        <v>1</v>
      </c>
      <c r="G980" t="s">
        <v>7</v>
      </c>
      <c r="H980" s="2">
        <v>8334.59</v>
      </c>
      <c r="I980" s="2" t="str">
        <f>IF(CleanTable67[[#This Row],[Annual Expenditure in HealthCare]]&gt;25000,"Yes","No")</f>
        <v>No</v>
      </c>
      <c r="J980">
        <v>1</v>
      </c>
      <c r="K980" t="str">
        <f>_xlfn.XLOOKUP(CleanTable67[[#This Row],['# of Children]],'Reduce Categories'!$D$23:$D$28,'Reduce Categories'!$E$23:$E$28)</f>
        <v>1 children</v>
      </c>
      <c r="L980" t="s">
        <v>5</v>
      </c>
      <c r="M980" s="1"/>
    </row>
    <row r="981" spans="1:13" x14ac:dyDescent="0.2">
      <c r="A981">
        <v>10984</v>
      </c>
      <c r="B981" t="s">
        <v>0</v>
      </c>
      <c r="C981">
        <v>22</v>
      </c>
      <c r="D981">
        <v>0</v>
      </c>
      <c r="E981" s="3">
        <v>35.828199921489514</v>
      </c>
      <c r="F981" s="66">
        <v>3</v>
      </c>
      <c r="G981" t="s">
        <v>7</v>
      </c>
      <c r="H981" s="2">
        <v>3443.07</v>
      </c>
      <c r="I981" s="2" t="str">
        <f>IF(CleanTable67[[#This Row],[Annual Expenditure in HealthCare]]&gt;25000,"Yes","No")</f>
        <v>No</v>
      </c>
      <c r="J981">
        <v>3</v>
      </c>
      <c r="K981" t="str">
        <f>_xlfn.XLOOKUP(CleanTable67[[#This Row],['# of Children]],'Reduce Categories'!$D$23:$D$28,'Reduce Categories'!$E$23:$E$28)</f>
        <v>3 or more children</v>
      </c>
      <c r="L981" t="s">
        <v>5</v>
      </c>
      <c r="M981" s="1"/>
    </row>
    <row r="982" spans="1:13" x14ac:dyDescent="0.2">
      <c r="A982">
        <v>10985</v>
      </c>
      <c r="B982" t="s">
        <v>2</v>
      </c>
      <c r="C982">
        <v>60</v>
      </c>
      <c r="D982">
        <v>3</v>
      </c>
      <c r="E982" s="3">
        <v>27.804284362724463</v>
      </c>
      <c r="F982" s="66">
        <v>1</v>
      </c>
      <c r="G982" t="s">
        <v>6</v>
      </c>
      <c r="H982" s="2">
        <v>13012.210000000001</v>
      </c>
      <c r="I982" s="2" t="str">
        <f>IF(CleanTable67[[#This Row],[Annual Expenditure in HealthCare]]&gt;25000,"Yes","No")</f>
        <v>No</v>
      </c>
      <c r="J982">
        <v>0</v>
      </c>
      <c r="K982" t="str">
        <f>_xlfn.XLOOKUP(CleanTable67[[#This Row],['# of Children]],'Reduce Categories'!$D$23:$D$28,'Reduce Categories'!$E$23:$E$28)</f>
        <v>No children</v>
      </c>
      <c r="L982" t="s">
        <v>5</v>
      </c>
      <c r="M982" s="1"/>
    </row>
    <row r="983" spans="1:13" x14ac:dyDescent="0.2">
      <c r="A983">
        <v>10986</v>
      </c>
      <c r="B983" t="s">
        <v>3</v>
      </c>
      <c r="C983">
        <v>62</v>
      </c>
      <c r="D983">
        <v>3</v>
      </c>
      <c r="E983" s="3">
        <v>33.148698966805775</v>
      </c>
      <c r="F983" s="66">
        <v>2</v>
      </c>
      <c r="G983" t="s">
        <v>6</v>
      </c>
      <c r="H983" s="2">
        <v>15230.33</v>
      </c>
      <c r="I983" s="2" t="str">
        <f>IF(CleanTable67[[#This Row],[Annual Expenditure in HealthCare]]&gt;25000,"Yes","No")</f>
        <v>No</v>
      </c>
      <c r="J983">
        <v>2</v>
      </c>
      <c r="K983" t="str">
        <f>_xlfn.XLOOKUP(CleanTable67[[#This Row],['# of Children]],'Reduce Categories'!$D$23:$D$28,'Reduce Categories'!$E$23:$E$28)</f>
        <v>2 children</v>
      </c>
      <c r="L983" t="s">
        <v>5</v>
      </c>
      <c r="M983" s="1"/>
    </row>
    <row r="984" spans="1:13" x14ac:dyDescent="0.2">
      <c r="A984">
        <v>10987</v>
      </c>
      <c r="B984" t="s">
        <v>1</v>
      </c>
      <c r="C984">
        <v>62</v>
      </c>
      <c r="D984">
        <v>3</v>
      </c>
      <c r="E984" s="3">
        <v>32.561720790603616</v>
      </c>
      <c r="F984" s="66">
        <v>2</v>
      </c>
      <c r="G984" t="s">
        <v>7</v>
      </c>
      <c r="H984" s="2">
        <v>12982.880000000001</v>
      </c>
      <c r="I984" s="2" t="str">
        <f>IF(CleanTable67[[#This Row],[Annual Expenditure in HealthCare]]&gt;25000,"Yes","No")</f>
        <v>No</v>
      </c>
      <c r="J984">
        <v>0</v>
      </c>
      <c r="K984" t="str">
        <f>_xlfn.XLOOKUP(CleanTable67[[#This Row],['# of Children]],'Reduce Categories'!$D$23:$D$28,'Reduce Categories'!$E$23:$E$28)</f>
        <v>No children</v>
      </c>
      <c r="L984" t="s">
        <v>5</v>
      </c>
      <c r="M984" s="1"/>
    </row>
    <row r="985" spans="1:13" x14ac:dyDescent="0.2">
      <c r="A985">
        <v>10988</v>
      </c>
      <c r="B985" t="s">
        <v>3</v>
      </c>
      <c r="C985">
        <v>28</v>
      </c>
      <c r="D985">
        <v>1</v>
      </c>
      <c r="E985" s="3">
        <v>40.158786003588418</v>
      </c>
      <c r="F985" s="66">
        <v>3</v>
      </c>
      <c r="G985" t="s">
        <v>6</v>
      </c>
      <c r="H985" s="2">
        <v>4337.74</v>
      </c>
      <c r="I985" s="2" t="str">
        <f>IF(CleanTable67[[#This Row],[Annual Expenditure in HealthCare]]&gt;25000,"Yes","No")</f>
        <v>No</v>
      </c>
      <c r="J985">
        <v>1</v>
      </c>
      <c r="K985" t="str">
        <f>_xlfn.XLOOKUP(CleanTable67[[#This Row],['# of Children]],'Reduce Categories'!$D$23:$D$28,'Reduce Categories'!$E$23:$E$28)</f>
        <v>1 children</v>
      </c>
      <c r="L985" t="s">
        <v>5</v>
      </c>
      <c r="M985" s="1"/>
    </row>
    <row r="986" spans="1:13" x14ac:dyDescent="0.2">
      <c r="A986">
        <v>10989</v>
      </c>
      <c r="B986" t="s">
        <v>1</v>
      </c>
      <c r="C986">
        <v>64</v>
      </c>
      <c r="D986">
        <v>3</v>
      </c>
      <c r="E986" s="3">
        <v>31.329951045127981</v>
      </c>
      <c r="F986" s="66">
        <v>2</v>
      </c>
      <c r="G986" t="s">
        <v>7</v>
      </c>
      <c r="H986" s="2">
        <v>46889.270000000004</v>
      </c>
      <c r="I986" s="2" t="str">
        <f>IF(CleanTable67[[#This Row],[Annual Expenditure in HealthCare]]&gt;25000,"Yes","No")</f>
        <v>Yes</v>
      </c>
      <c r="J986">
        <v>0</v>
      </c>
      <c r="K986" t="str">
        <f>_xlfn.XLOOKUP(CleanTable67[[#This Row],['# of Children]],'Reduce Categories'!$D$23:$D$28,'Reduce Categories'!$E$23:$E$28)</f>
        <v>No children</v>
      </c>
      <c r="L986" t="s">
        <v>4</v>
      </c>
      <c r="M986" s="1"/>
    </row>
    <row r="987" spans="1:13" x14ac:dyDescent="0.2">
      <c r="A987">
        <v>10990</v>
      </c>
      <c r="B987" t="s">
        <v>0</v>
      </c>
      <c r="C987">
        <v>37</v>
      </c>
      <c r="D987">
        <v>1</v>
      </c>
      <c r="E987" s="3">
        <v>21.77379845158848</v>
      </c>
      <c r="F987" s="66">
        <v>0</v>
      </c>
      <c r="G987" t="s">
        <v>7</v>
      </c>
      <c r="H987" s="2">
        <v>20420.609999999997</v>
      </c>
      <c r="I987" s="2" t="str">
        <f>IF(CleanTable67[[#This Row],[Annual Expenditure in HealthCare]]&gt;25000,"Yes","No")</f>
        <v>No</v>
      </c>
      <c r="J987">
        <v>0</v>
      </c>
      <c r="K987" t="str">
        <f>_xlfn.XLOOKUP(CleanTable67[[#This Row],['# of Children]],'Reduce Categories'!$D$23:$D$28,'Reduce Categories'!$E$23:$E$28)</f>
        <v>No children</v>
      </c>
      <c r="L987" t="s">
        <v>5</v>
      </c>
      <c r="M987" s="1"/>
    </row>
    <row r="988" spans="1:13" x14ac:dyDescent="0.2">
      <c r="A988">
        <v>10991</v>
      </c>
      <c r="B988" t="s">
        <v>1</v>
      </c>
      <c r="C988">
        <v>28</v>
      </c>
      <c r="D988">
        <v>1</v>
      </c>
      <c r="E988" s="3">
        <v>28.964127545938773</v>
      </c>
      <c r="F988" s="66">
        <v>1</v>
      </c>
      <c r="G988" t="s">
        <v>7</v>
      </c>
      <c r="H988" s="2">
        <v>2689.5</v>
      </c>
      <c r="I988" s="2" t="str">
        <f>IF(CleanTable67[[#This Row],[Annual Expenditure in HealthCare]]&gt;25000,"Yes","No")</f>
        <v>No</v>
      </c>
      <c r="J988">
        <v>0</v>
      </c>
      <c r="K988" t="str">
        <f>_xlfn.XLOOKUP(CleanTable67[[#This Row],['# of Children]],'Reduce Categories'!$D$23:$D$28,'Reduce Categories'!$E$23:$E$28)</f>
        <v>No children</v>
      </c>
      <c r="L988" t="s">
        <v>5</v>
      </c>
      <c r="M988" s="1"/>
    </row>
    <row r="989" spans="1:13" x14ac:dyDescent="0.2">
      <c r="A989">
        <v>10992</v>
      </c>
      <c r="B989" t="s">
        <v>2</v>
      </c>
      <c r="C989">
        <v>24</v>
      </c>
      <c r="D989">
        <v>0</v>
      </c>
      <c r="E989" s="3">
        <v>42.124425457451665</v>
      </c>
      <c r="F989" s="66">
        <v>3</v>
      </c>
      <c r="G989" t="s">
        <v>6</v>
      </c>
      <c r="H989" s="2">
        <v>2850.69</v>
      </c>
      <c r="I989" s="2" t="str">
        <f>IF(CleanTable67[[#This Row],[Annual Expenditure in HealthCare]]&gt;25000,"Yes","No")</f>
        <v>No</v>
      </c>
      <c r="J989">
        <v>0</v>
      </c>
      <c r="K989" t="str">
        <f>_xlfn.XLOOKUP(CleanTable67[[#This Row],['# of Children]],'Reduce Categories'!$D$23:$D$28,'Reduce Categories'!$E$23:$E$28)</f>
        <v>No children</v>
      </c>
      <c r="L989" t="s">
        <v>5</v>
      </c>
      <c r="M989" s="1"/>
    </row>
    <row r="990" spans="1:13" x14ac:dyDescent="0.2">
      <c r="A990">
        <v>10993</v>
      </c>
      <c r="B990" t="s">
        <v>3</v>
      </c>
      <c r="C990">
        <v>53</v>
      </c>
      <c r="D990">
        <v>3</v>
      </c>
      <c r="E990" s="3">
        <v>28.872908855216359</v>
      </c>
      <c r="F990" s="66">
        <v>1</v>
      </c>
      <c r="G990" t="s">
        <v>6</v>
      </c>
      <c r="H990" s="2">
        <v>10564.89</v>
      </c>
      <c r="I990" s="2" t="str">
        <f>IF(CleanTable67[[#This Row],[Annual Expenditure in HealthCare]]&gt;25000,"Yes","No")</f>
        <v>No</v>
      </c>
      <c r="J990">
        <v>0</v>
      </c>
      <c r="K990" t="str">
        <f>_xlfn.XLOOKUP(CleanTable67[[#This Row],['# of Children]],'Reduce Categories'!$D$23:$D$28,'Reduce Categories'!$E$23:$E$28)</f>
        <v>No children</v>
      </c>
      <c r="L990" t="s">
        <v>5</v>
      </c>
      <c r="M990" s="1"/>
    </row>
    <row r="991" spans="1:13" x14ac:dyDescent="0.2">
      <c r="A991">
        <v>10994</v>
      </c>
      <c r="B991" t="s">
        <v>2</v>
      </c>
      <c r="C991">
        <v>44</v>
      </c>
      <c r="D991">
        <v>2</v>
      </c>
      <c r="E991" s="3">
        <v>25.169750736355429</v>
      </c>
      <c r="F991" s="66">
        <v>0</v>
      </c>
      <c r="G991" t="s">
        <v>6</v>
      </c>
      <c r="H991" s="2">
        <v>42983.46</v>
      </c>
      <c r="I991" s="2" t="str">
        <f>IF(CleanTable67[[#This Row],[Annual Expenditure in HealthCare]]&gt;25000,"Yes","No")</f>
        <v>Yes</v>
      </c>
      <c r="J991">
        <v>0</v>
      </c>
      <c r="K991" t="str">
        <f>_xlfn.XLOOKUP(CleanTable67[[#This Row],['# of Children]],'Reduce Categories'!$D$23:$D$28,'Reduce Categories'!$E$23:$E$28)</f>
        <v>No children</v>
      </c>
      <c r="L991" t="s">
        <v>4</v>
      </c>
      <c r="M991" s="1"/>
    </row>
    <row r="992" spans="1:13" x14ac:dyDescent="0.2">
      <c r="A992">
        <v>10995</v>
      </c>
      <c r="B992" t="s">
        <v>3</v>
      </c>
      <c r="C992">
        <v>38</v>
      </c>
      <c r="D992">
        <v>1</v>
      </c>
      <c r="E992" s="3">
        <v>35.879963003469655</v>
      </c>
      <c r="F992" s="66">
        <v>3</v>
      </c>
      <c r="G992" t="s">
        <v>7</v>
      </c>
      <c r="H992" s="2">
        <v>6067.13</v>
      </c>
      <c r="I992" s="2" t="str">
        <f>IF(CleanTable67[[#This Row],[Annual Expenditure in HealthCare]]&gt;25000,"Yes","No")</f>
        <v>No</v>
      </c>
      <c r="J992">
        <v>1</v>
      </c>
      <c r="K992" t="str">
        <f>_xlfn.XLOOKUP(CleanTable67[[#This Row],['# of Children]],'Reduce Categories'!$D$23:$D$28,'Reduce Categories'!$E$23:$E$28)</f>
        <v>1 children</v>
      </c>
      <c r="L992" t="s">
        <v>5</v>
      </c>
      <c r="M992" s="1"/>
    </row>
    <row r="993" spans="1:13" x14ac:dyDescent="0.2">
      <c r="A993">
        <v>10996</v>
      </c>
      <c r="B993" t="s">
        <v>2</v>
      </c>
      <c r="C993">
        <v>19</v>
      </c>
      <c r="D993">
        <v>0</v>
      </c>
      <c r="E993" s="3">
        <v>36.508692667886095</v>
      </c>
      <c r="F993" s="66">
        <v>3</v>
      </c>
      <c r="G993" t="s">
        <v>7</v>
      </c>
      <c r="H993" s="2">
        <v>1635.74</v>
      </c>
      <c r="I993" s="2" t="str">
        <f>IF(CleanTable67[[#This Row],[Annual Expenditure in HealthCare]]&gt;25000,"Yes","No")</f>
        <v>No</v>
      </c>
      <c r="J993">
        <v>0</v>
      </c>
      <c r="K993" t="str">
        <f>_xlfn.XLOOKUP(CleanTable67[[#This Row],['# of Children]],'Reduce Categories'!$D$23:$D$28,'Reduce Categories'!$E$23:$E$28)</f>
        <v>No children</v>
      </c>
      <c r="L993" t="s">
        <v>5</v>
      </c>
      <c r="M993" s="1"/>
    </row>
    <row r="994" spans="1:13" x14ac:dyDescent="0.2">
      <c r="A994">
        <v>10997</v>
      </c>
      <c r="B994" t="s">
        <v>3</v>
      </c>
      <c r="C994">
        <v>54</v>
      </c>
      <c r="D994">
        <v>3</v>
      </c>
      <c r="E994" s="3">
        <v>30.769110523639164</v>
      </c>
      <c r="F994" s="66">
        <v>2</v>
      </c>
      <c r="G994" t="s">
        <v>7</v>
      </c>
      <c r="H994" s="2">
        <v>25517.119999999999</v>
      </c>
      <c r="I994" s="2" t="str">
        <f>IF(CleanTable67[[#This Row],[Annual Expenditure in HealthCare]]&gt;25000,"Yes","No")</f>
        <v>Yes</v>
      </c>
      <c r="J994">
        <v>1</v>
      </c>
      <c r="K994" t="str">
        <f>_xlfn.XLOOKUP(CleanTable67[[#This Row],['# of Children]],'Reduce Categories'!$D$23:$D$28,'Reduce Categories'!$E$23:$E$28)</f>
        <v>1 children</v>
      </c>
      <c r="L994" t="s">
        <v>5</v>
      </c>
      <c r="M994" s="1"/>
    </row>
    <row r="995" spans="1:13" x14ac:dyDescent="0.2">
      <c r="A995">
        <v>10998</v>
      </c>
      <c r="B995" t="s">
        <v>3</v>
      </c>
      <c r="C995">
        <v>53</v>
      </c>
      <c r="D995">
        <v>3</v>
      </c>
      <c r="E995" s="3">
        <v>23.171986311042279</v>
      </c>
      <c r="F995" s="66">
        <v>0</v>
      </c>
      <c r="G995" t="s">
        <v>7</v>
      </c>
      <c r="H995" s="2">
        <v>10072.06</v>
      </c>
      <c r="I995" s="2" t="str">
        <f>IF(CleanTable67[[#This Row],[Annual Expenditure in HealthCare]]&gt;25000,"Yes","No")</f>
        <v>No</v>
      </c>
      <c r="J995">
        <v>0</v>
      </c>
      <c r="K995" t="str">
        <f>_xlfn.XLOOKUP(CleanTable67[[#This Row],['# of Children]],'Reduce Categories'!$D$23:$D$28,'Reduce Categories'!$E$23:$E$28)</f>
        <v>No children</v>
      </c>
      <c r="L995" t="s">
        <v>5</v>
      </c>
      <c r="M995" s="1"/>
    </row>
    <row r="996" spans="1:13" x14ac:dyDescent="0.2">
      <c r="A996">
        <v>10999</v>
      </c>
      <c r="B996" t="s">
        <v>1</v>
      </c>
      <c r="C996">
        <v>33</v>
      </c>
      <c r="D996">
        <v>1</v>
      </c>
      <c r="E996" s="3">
        <v>36.930357117227523</v>
      </c>
      <c r="F996" s="66">
        <v>3</v>
      </c>
      <c r="G996" t="s">
        <v>7</v>
      </c>
      <c r="H996" s="2">
        <v>38282.75</v>
      </c>
      <c r="I996" s="2" t="str">
        <f>IF(CleanTable67[[#This Row],[Annual Expenditure in HealthCare]]&gt;25000,"Yes","No")</f>
        <v>Yes</v>
      </c>
      <c r="J996">
        <v>1</v>
      </c>
      <c r="K996" t="str">
        <f>_xlfn.XLOOKUP(CleanTable67[[#This Row],['# of Children]],'Reduce Categories'!$D$23:$D$28,'Reduce Categories'!$E$23:$E$28)</f>
        <v>1 children</v>
      </c>
      <c r="L996" t="s">
        <v>4</v>
      </c>
      <c r="M996" s="1"/>
    </row>
    <row r="997" spans="1:13" x14ac:dyDescent="0.2">
      <c r="A997">
        <v>11000</v>
      </c>
      <c r="B997" t="s">
        <v>0</v>
      </c>
      <c r="C997">
        <v>19</v>
      </c>
      <c r="D997">
        <v>0</v>
      </c>
      <c r="E997" s="3">
        <v>32.768728336235093</v>
      </c>
      <c r="F997" s="66">
        <v>2</v>
      </c>
      <c r="G997" t="s">
        <v>6</v>
      </c>
      <c r="H997" s="2">
        <v>2331.5200000000004</v>
      </c>
      <c r="I997" s="2" t="str">
        <f>IF(CleanTable67[[#This Row],[Annual Expenditure in HealthCare]]&gt;25000,"Yes","No")</f>
        <v>No</v>
      </c>
      <c r="J997">
        <v>1</v>
      </c>
      <c r="K997" t="str">
        <f>_xlfn.XLOOKUP(CleanTable67[[#This Row],['# of Children]],'Reduce Categories'!$D$23:$D$28,'Reduce Categories'!$E$23:$E$28)</f>
        <v>1 children</v>
      </c>
      <c r="L997" t="s">
        <v>5</v>
      </c>
      <c r="M997" s="1"/>
    </row>
    <row r="998" spans="1:13" x14ac:dyDescent="0.2">
      <c r="A998">
        <v>11001</v>
      </c>
      <c r="B998" t="s">
        <v>3</v>
      </c>
      <c r="C998">
        <v>46</v>
      </c>
      <c r="D998">
        <v>2</v>
      </c>
      <c r="E998" s="3">
        <v>26.795390477315689</v>
      </c>
      <c r="F998" s="66">
        <v>1</v>
      </c>
      <c r="G998" t="s">
        <v>6</v>
      </c>
      <c r="H998" s="2">
        <v>9411.01</v>
      </c>
      <c r="I998" s="2" t="str">
        <f>IF(CleanTable67[[#This Row],[Annual Expenditure in HealthCare]]&gt;25000,"Yes","No")</f>
        <v>No</v>
      </c>
      <c r="J998">
        <v>2</v>
      </c>
      <c r="K998" t="str">
        <f>_xlfn.XLOOKUP(CleanTable67[[#This Row],['# of Children]],'Reduce Categories'!$D$23:$D$28,'Reduce Categories'!$E$23:$E$28)</f>
        <v>2 children</v>
      </c>
      <c r="L998" t="s">
        <v>5</v>
      </c>
      <c r="M998" s="1"/>
    </row>
    <row r="999" spans="1:13" x14ac:dyDescent="0.2">
      <c r="A999">
        <v>11002</v>
      </c>
      <c r="B999" t="s">
        <v>1</v>
      </c>
      <c r="C999">
        <v>18</v>
      </c>
      <c r="D999">
        <v>0</v>
      </c>
      <c r="E999" s="3">
        <v>47.385812569878482</v>
      </c>
      <c r="F999" s="66">
        <v>3</v>
      </c>
      <c r="G999" t="s">
        <v>6</v>
      </c>
      <c r="H999" s="2">
        <v>2801.26</v>
      </c>
      <c r="I999" s="2" t="str">
        <f>IF(CleanTable67[[#This Row],[Annual Expenditure in HealthCare]]&gt;25000,"Yes","No")</f>
        <v>No</v>
      </c>
      <c r="J999">
        <v>2</v>
      </c>
      <c r="K999" t="str">
        <f>_xlfn.XLOOKUP(CleanTable67[[#This Row],['# of Children]],'Reduce Categories'!$D$23:$D$28,'Reduce Categories'!$E$23:$E$28)</f>
        <v>2 children</v>
      </c>
      <c r="L999" t="s">
        <v>5</v>
      </c>
      <c r="M999" s="1"/>
    </row>
    <row r="1000" spans="1:13" x14ac:dyDescent="0.2">
      <c r="A1000">
        <v>11003</v>
      </c>
      <c r="B1000" t="s">
        <v>2</v>
      </c>
      <c r="C1000">
        <v>45</v>
      </c>
      <c r="D1000">
        <v>2</v>
      </c>
      <c r="E1000" s="3">
        <v>39.583892251713479</v>
      </c>
      <c r="F1000" s="66">
        <v>3</v>
      </c>
      <c r="G1000" t="s">
        <v>6</v>
      </c>
      <c r="H1000" s="2">
        <v>39725.520000000004</v>
      </c>
      <c r="I1000" s="2" t="str">
        <f>IF(CleanTable67[[#This Row],[Annual Expenditure in HealthCare]]&gt;25000,"Yes","No")</f>
        <v>Yes</v>
      </c>
      <c r="J1000">
        <v>1</v>
      </c>
      <c r="K1000" t="str">
        <f>_xlfn.XLOOKUP(CleanTable67[[#This Row],['# of Children]],'Reduce Categories'!$D$23:$D$28,'Reduce Categories'!$E$23:$E$28)</f>
        <v>1 children</v>
      </c>
      <c r="L1000" t="s">
        <v>4</v>
      </c>
      <c r="M1000" s="1"/>
    </row>
    <row r="1001" spans="1:13" x14ac:dyDescent="0.2">
      <c r="A1001">
        <v>11004</v>
      </c>
      <c r="B1001" t="s">
        <v>1</v>
      </c>
      <c r="C1001">
        <v>18</v>
      </c>
      <c r="D1001">
        <v>0</v>
      </c>
      <c r="E1001" s="3">
        <v>37.071791706805939</v>
      </c>
      <c r="F1001" s="66">
        <v>3</v>
      </c>
      <c r="G1001" t="s">
        <v>7</v>
      </c>
      <c r="H1001" s="2">
        <v>11884.050000000001</v>
      </c>
      <c r="I1001" s="2" t="str">
        <f>IF(CleanTable67[[#This Row],[Annual Expenditure in HealthCare]]&gt;25000,"Yes","No")</f>
        <v>No</v>
      </c>
      <c r="J1001">
        <v>2</v>
      </c>
      <c r="K1001" t="str">
        <f>_xlfn.XLOOKUP(CleanTable67[[#This Row],['# of Children]],'Reduce Categories'!$D$23:$D$28,'Reduce Categories'!$E$23:$E$28)</f>
        <v>2 children</v>
      </c>
      <c r="L1001" t="s">
        <v>5</v>
      </c>
      <c r="M1001" s="1"/>
    </row>
    <row r="1002" spans="1:13" x14ac:dyDescent="0.2">
      <c r="A1002">
        <v>11005</v>
      </c>
      <c r="B1002" t="s">
        <v>2</v>
      </c>
      <c r="C1002">
        <v>24</v>
      </c>
      <c r="D1002">
        <v>0</v>
      </c>
      <c r="E1002" s="3">
        <v>28.670409041340417</v>
      </c>
      <c r="F1002" s="66">
        <v>1</v>
      </c>
      <c r="G1002" t="s">
        <v>6</v>
      </c>
      <c r="H1002" s="2">
        <v>2855.44</v>
      </c>
      <c r="I1002" s="2" t="str">
        <f>IF(CleanTable67[[#This Row],[Annual Expenditure in HealthCare]]&gt;25000,"Yes","No")</f>
        <v>No</v>
      </c>
      <c r="J1002">
        <v>0</v>
      </c>
      <c r="K1002" t="str">
        <f>_xlfn.XLOOKUP(CleanTable67[[#This Row],['# of Children]],'Reduce Categories'!$D$23:$D$28,'Reduce Categories'!$E$23:$E$28)</f>
        <v>No children</v>
      </c>
      <c r="L1002" t="s">
        <v>5</v>
      </c>
      <c r="M1002" s="1"/>
    </row>
    <row r="1003" spans="1:13" x14ac:dyDescent="0.2">
      <c r="A1003">
        <v>11006</v>
      </c>
      <c r="B1003" t="s">
        <v>3</v>
      </c>
      <c r="C1003">
        <v>60</v>
      </c>
      <c r="D1003">
        <v>3</v>
      </c>
      <c r="E1003" s="3">
        <v>33.698758745635729</v>
      </c>
      <c r="F1003" s="66">
        <v>2</v>
      </c>
      <c r="G1003" t="s">
        <v>6</v>
      </c>
      <c r="H1003" s="2">
        <v>13217.1</v>
      </c>
      <c r="I1003" s="2" t="str">
        <f>IF(CleanTable67[[#This Row],[Annual Expenditure in HealthCare]]&gt;25000,"Yes","No")</f>
        <v>No</v>
      </c>
      <c r="J1003">
        <v>0</v>
      </c>
      <c r="K1003" t="str">
        <f>_xlfn.XLOOKUP(CleanTable67[[#This Row],['# of Children]],'Reduce Categories'!$D$23:$D$28,'Reduce Categories'!$E$23:$E$28)</f>
        <v>No children</v>
      </c>
      <c r="L1003" t="s">
        <v>5</v>
      </c>
      <c r="M1003" s="1"/>
    </row>
    <row r="1004" spans="1:13" x14ac:dyDescent="0.2">
      <c r="A1004">
        <v>11007</v>
      </c>
      <c r="B1004" t="s">
        <v>1</v>
      </c>
      <c r="C1004">
        <v>23</v>
      </c>
      <c r="D1004">
        <v>0</v>
      </c>
      <c r="E1004" s="3">
        <v>31.440222725114808</v>
      </c>
      <c r="F1004" s="66">
        <v>2</v>
      </c>
      <c r="G1004" t="s">
        <v>6</v>
      </c>
      <c r="H1004" s="2">
        <v>3500.6200000000003</v>
      </c>
      <c r="I1004" s="2" t="str">
        <f>IF(CleanTable67[[#This Row],[Annual Expenditure in HealthCare]]&gt;25000,"Yes","No")</f>
        <v>No</v>
      </c>
      <c r="J1004">
        <v>2</v>
      </c>
      <c r="K1004" t="str">
        <f>_xlfn.XLOOKUP(CleanTable67[[#This Row],['# of Children]],'Reduce Categories'!$D$23:$D$28,'Reduce Categories'!$E$23:$E$28)</f>
        <v>2 children</v>
      </c>
      <c r="L1004" t="s">
        <v>5</v>
      </c>
      <c r="M1004" s="1"/>
    </row>
    <row r="1005" spans="1:13" x14ac:dyDescent="0.2">
      <c r="A1005">
        <v>11008</v>
      </c>
      <c r="B1005" t="s">
        <v>0</v>
      </c>
      <c r="C1005">
        <v>27</v>
      </c>
      <c r="D1005">
        <v>1</v>
      </c>
      <c r="E1005" s="3">
        <v>25.725384748035207</v>
      </c>
      <c r="F1005" s="66">
        <v>0</v>
      </c>
      <c r="G1005" t="s">
        <v>7</v>
      </c>
      <c r="H1005" s="2">
        <v>4260.75</v>
      </c>
      <c r="I1005" s="2" t="str">
        <f>IF(CleanTable67[[#This Row],[Annual Expenditure in HealthCare]]&gt;25000,"Yes","No")</f>
        <v>No</v>
      </c>
      <c r="J1005">
        <v>3</v>
      </c>
      <c r="K1005" t="str">
        <f>_xlfn.XLOOKUP(CleanTable67[[#This Row],['# of Children]],'Reduce Categories'!$D$23:$D$28,'Reduce Categories'!$E$23:$E$28)</f>
        <v>3 or more children</v>
      </c>
      <c r="L1005" t="s">
        <v>5</v>
      </c>
      <c r="M1005" s="1"/>
    </row>
    <row r="1006" spans="1:13" x14ac:dyDescent="0.2">
      <c r="A1006">
        <v>11009</v>
      </c>
      <c r="B1006" t="s">
        <v>2</v>
      </c>
      <c r="C1006">
        <v>22</v>
      </c>
      <c r="D1006">
        <v>0</v>
      </c>
      <c r="E1006" s="3">
        <v>23.882916667894008</v>
      </c>
      <c r="F1006" s="66">
        <v>0</v>
      </c>
      <c r="G1006" t="s">
        <v>6</v>
      </c>
      <c r="H1006" s="2">
        <v>4296.2800000000007</v>
      </c>
      <c r="I1006" s="2" t="str">
        <f>IF(CleanTable67[[#This Row],[Annual Expenditure in HealthCare]]&gt;25000,"Yes","No")</f>
        <v>No</v>
      </c>
      <c r="J1006">
        <v>3</v>
      </c>
      <c r="K1006" t="str">
        <f>_xlfn.XLOOKUP(CleanTable67[[#This Row],['# of Children]],'Reduce Categories'!$D$23:$D$28,'Reduce Categories'!$E$23:$E$28)</f>
        <v>3 or more children</v>
      </c>
      <c r="L1006" t="s">
        <v>5</v>
      </c>
      <c r="M1006" s="1"/>
    </row>
    <row r="1007" spans="1:13" x14ac:dyDescent="0.2">
      <c r="A1007">
        <v>11010</v>
      </c>
      <c r="B1007" t="s">
        <v>3</v>
      </c>
      <c r="C1007">
        <v>56</v>
      </c>
      <c r="D1007">
        <v>3</v>
      </c>
      <c r="E1007" s="3">
        <v>26.398867168685978</v>
      </c>
      <c r="F1007" s="66">
        <v>1</v>
      </c>
      <c r="G1007" t="s">
        <v>7</v>
      </c>
      <c r="H1007" s="2">
        <v>11763.01</v>
      </c>
      <c r="I1007" s="2" t="str">
        <f>IF(CleanTable67[[#This Row],[Annual Expenditure in HealthCare]]&gt;25000,"Yes","No")</f>
        <v>No</v>
      </c>
      <c r="J1007">
        <v>1</v>
      </c>
      <c r="K1007" t="str">
        <f>_xlfn.XLOOKUP(CleanTable67[[#This Row],['# of Children]],'Reduce Categories'!$D$23:$D$28,'Reduce Categories'!$E$23:$E$28)</f>
        <v>1 children</v>
      </c>
      <c r="L1007" t="s">
        <v>5</v>
      </c>
      <c r="M1007" s="1"/>
    </row>
    <row r="1008" spans="1:13" x14ac:dyDescent="0.2">
      <c r="A1008">
        <v>11011</v>
      </c>
      <c r="B1008" t="s">
        <v>1</v>
      </c>
      <c r="C1008">
        <v>43</v>
      </c>
      <c r="D1008">
        <v>2</v>
      </c>
      <c r="E1008" s="3">
        <v>19.788861343125166</v>
      </c>
      <c r="F1008" s="66">
        <v>0</v>
      </c>
      <c r="G1008" t="s">
        <v>7</v>
      </c>
      <c r="H1008" s="2">
        <v>42124.520000000004</v>
      </c>
      <c r="I1008" s="2" t="str">
        <f>IF(CleanTable67[[#This Row],[Annual Expenditure in HealthCare]]&gt;25000,"Yes","No")</f>
        <v>Yes</v>
      </c>
      <c r="J1008">
        <v>3</v>
      </c>
      <c r="K1008" t="str">
        <f>_xlfn.XLOOKUP(CleanTable67[[#This Row],['# of Children]],'Reduce Categories'!$D$23:$D$28,'Reduce Categories'!$E$23:$E$28)</f>
        <v>3 or more children</v>
      </c>
      <c r="L1008" t="s">
        <v>4</v>
      </c>
      <c r="M1008" s="1"/>
    </row>
    <row r="1009" spans="1:13" x14ac:dyDescent="0.2">
      <c r="A1009">
        <v>11012</v>
      </c>
      <c r="B1009" t="s">
        <v>2</v>
      </c>
      <c r="C1009">
        <v>19</v>
      </c>
      <c r="D1009">
        <v>0</v>
      </c>
      <c r="E1009" s="3">
        <v>33.379455076089513</v>
      </c>
      <c r="F1009" s="66">
        <v>2</v>
      </c>
      <c r="G1009" t="s">
        <v>6</v>
      </c>
      <c r="H1009" s="2">
        <v>2138.0800000000004</v>
      </c>
      <c r="I1009" s="2" t="str">
        <f>IF(CleanTable67[[#This Row],[Annual Expenditure in HealthCare]]&gt;25000,"Yes","No")</f>
        <v>No</v>
      </c>
      <c r="J1009">
        <v>0</v>
      </c>
      <c r="K1009" t="str">
        <f>_xlfn.XLOOKUP(CleanTable67[[#This Row],['# of Children]],'Reduce Categories'!$D$23:$D$28,'Reduce Categories'!$E$23:$E$28)</f>
        <v>No children</v>
      </c>
      <c r="L1009" t="s">
        <v>5</v>
      </c>
      <c r="M1009" s="1"/>
    </row>
    <row r="1010" spans="1:13" x14ac:dyDescent="0.2">
      <c r="A1010">
        <v>11013</v>
      </c>
      <c r="B1010" t="s">
        <v>3</v>
      </c>
      <c r="C1010">
        <v>41</v>
      </c>
      <c r="D1010">
        <v>2</v>
      </c>
      <c r="E1010" s="3">
        <v>29.794734690914698</v>
      </c>
      <c r="F1010" s="66">
        <v>1</v>
      </c>
      <c r="G1010" t="s">
        <v>7</v>
      </c>
      <c r="H1010" s="2">
        <v>39597.410000000003</v>
      </c>
      <c r="I1010" s="2" t="str">
        <f>IF(CleanTable67[[#This Row],[Annual Expenditure in HealthCare]]&gt;25000,"Yes","No")</f>
        <v>Yes</v>
      </c>
      <c r="J1010">
        <v>3</v>
      </c>
      <c r="K1010" t="str">
        <f>_xlfn.XLOOKUP(CleanTable67[[#This Row],['# of Children]],'Reduce Categories'!$D$23:$D$28,'Reduce Categories'!$E$23:$E$28)</f>
        <v>3 or more children</v>
      </c>
      <c r="L1010" t="s">
        <v>4</v>
      </c>
      <c r="M1010" s="1"/>
    </row>
    <row r="1011" spans="1:13" x14ac:dyDescent="0.2">
      <c r="A1011">
        <v>11014</v>
      </c>
      <c r="B1011" t="s">
        <v>2</v>
      </c>
      <c r="C1011">
        <v>63</v>
      </c>
      <c r="D1011">
        <v>3</v>
      </c>
      <c r="E1011" s="3">
        <v>37.721623464537807</v>
      </c>
      <c r="F1011" s="66">
        <v>3</v>
      </c>
      <c r="G1011" t="s">
        <v>7</v>
      </c>
      <c r="H1011" s="2">
        <v>13770.1</v>
      </c>
      <c r="I1011" s="2" t="str">
        <f>IF(CleanTable67[[#This Row],[Annual Expenditure in HealthCare]]&gt;25000,"Yes","No")</f>
        <v>No</v>
      </c>
      <c r="J1011">
        <v>0</v>
      </c>
      <c r="K1011" t="str">
        <f>_xlfn.XLOOKUP(CleanTable67[[#This Row],['# of Children]],'Reduce Categories'!$D$23:$D$28,'Reduce Categories'!$E$23:$E$28)</f>
        <v>No children</v>
      </c>
      <c r="L1011" t="s">
        <v>5</v>
      </c>
      <c r="M1011" s="1"/>
    </row>
    <row r="1012" spans="1:13" x14ac:dyDescent="0.2">
      <c r="A1012">
        <v>11015</v>
      </c>
      <c r="B1012" t="s">
        <v>2</v>
      </c>
      <c r="C1012">
        <v>48</v>
      </c>
      <c r="D1012">
        <v>2</v>
      </c>
      <c r="E1012" s="3">
        <v>32.597130758698469</v>
      </c>
      <c r="F1012" s="66">
        <v>2</v>
      </c>
      <c r="G1012" t="s">
        <v>6</v>
      </c>
      <c r="H1012" s="2">
        <v>8671.2000000000007</v>
      </c>
      <c r="I1012" s="2" t="str">
        <f>IF(CleanTable67[[#This Row],[Annual Expenditure in HealthCare]]&gt;25000,"Yes","No")</f>
        <v>No</v>
      </c>
      <c r="J1012">
        <v>0</v>
      </c>
      <c r="K1012" t="str">
        <f>_xlfn.XLOOKUP(CleanTable67[[#This Row],['# of Children]],'Reduce Categories'!$D$23:$D$28,'Reduce Categories'!$E$23:$E$28)</f>
        <v>No children</v>
      </c>
      <c r="L1012" t="s">
        <v>5</v>
      </c>
      <c r="M1012" s="1"/>
    </row>
    <row r="1013" spans="1:13" x14ac:dyDescent="0.2">
      <c r="A1013">
        <v>11016</v>
      </c>
      <c r="B1013" t="s">
        <v>3</v>
      </c>
      <c r="C1013">
        <v>40</v>
      </c>
      <c r="D1013">
        <v>2</v>
      </c>
      <c r="E1013" s="3">
        <v>30.477403043434503</v>
      </c>
      <c r="F1013" s="66">
        <v>2</v>
      </c>
      <c r="G1013" t="s">
        <v>7</v>
      </c>
      <c r="H1013" s="2">
        <v>6600.21</v>
      </c>
      <c r="I1013" s="2" t="str">
        <f>IF(CleanTable67[[#This Row],[Annual Expenditure in HealthCare]]&gt;25000,"Yes","No")</f>
        <v>No</v>
      </c>
      <c r="J1013">
        <v>1</v>
      </c>
      <c r="K1013" t="str">
        <f>_xlfn.XLOOKUP(CleanTable67[[#This Row],['# of Children]],'Reduce Categories'!$D$23:$D$28,'Reduce Categories'!$E$23:$E$28)</f>
        <v>1 children</v>
      </c>
      <c r="L1013" t="s">
        <v>5</v>
      </c>
      <c r="M1013" s="1"/>
    </row>
    <row r="1014" spans="1:13" x14ac:dyDescent="0.2">
      <c r="A1014">
        <v>11017</v>
      </c>
      <c r="B1014" t="s">
        <v>1</v>
      </c>
      <c r="C1014">
        <v>25</v>
      </c>
      <c r="D1014">
        <v>0</v>
      </c>
      <c r="E1014" s="3">
        <v>21.704671886346773</v>
      </c>
      <c r="F1014" s="66">
        <v>0</v>
      </c>
      <c r="G1014" t="s">
        <v>6</v>
      </c>
      <c r="H1014" s="2">
        <v>18218.169999999998</v>
      </c>
      <c r="I1014" s="2" t="str">
        <f>IF(CleanTable67[[#This Row],[Annual Expenditure in HealthCare]]&gt;25000,"Yes","No")</f>
        <v>No</v>
      </c>
      <c r="J1014">
        <v>1</v>
      </c>
      <c r="K1014" t="str">
        <f>_xlfn.XLOOKUP(CleanTable67[[#This Row],['# of Children]],'Reduce Categories'!$D$23:$D$28,'Reduce Categories'!$E$23:$E$28)</f>
        <v>1 children</v>
      </c>
      <c r="L1014" t="s">
        <v>5</v>
      </c>
      <c r="M1014" s="1"/>
    </row>
    <row r="1015" spans="1:13" x14ac:dyDescent="0.2">
      <c r="A1015">
        <v>11018</v>
      </c>
      <c r="B1015" t="s">
        <v>3</v>
      </c>
      <c r="C1015">
        <v>32</v>
      </c>
      <c r="D1015">
        <v>1</v>
      </c>
      <c r="E1015" s="3">
        <v>22.138083261055193</v>
      </c>
      <c r="F1015" s="66">
        <v>0</v>
      </c>
      <c r="G1015" t="s">
        <v>6</v>
      </c>
      <c r="H1015" s="2">
        <v>4544.24</v>
      </c>
      <c r="I1015" s="2" t="str">
        <f>IF(CleanTable67[[#This Row],[Annual Expenditure in HealthCare]]&gt;25000,"Yes","No")</f>
        <v>No</v>
      </c>
      <c r="J1015">
        <v>0</v>
      </c>
      <c r="K1015" t="str">
        <f>_xlfn.XLOOKUP(CleanTable67[[#This Row],['# of Children]],'Reduce Categories'!$D$23:$D$28,'Reduce Categories'!$E$23:$E$28)</f>
        <v>No children</v>
      </c>
      <c r="L1015" t="s">
        <v>5</v>
      </c>
      <c r="M1015" s="1"/>
    </row>
    <row r="1016" spans="1:13" x14ac:dyDescent="0.2">
      <c r="A1016">
        <v>11019</v>
      </c>
      <c r="B1016" t="s">
        <v>2</v>
      </c>
      <c r="C1016">
        <v>63</v>
      </c>
      <c r="D1016">
        <v>3</v>
      </c>
      <c r="E1016" s="3">
        <v>31.778296915355117</v>
      </c>
      <c r="F1016" s="66">
        <v>2</v>
      </c>
      <c r="G1016" t="s">
        <v>6</v>
      </c>
      <c r="H1016" s="2">
        <v>14256.2</v>
      </c>
      <c r="I1016" s="2" t="str">
        <f>IF(CleanTable67[[#This Row],[Annual Expenditure in HealthCare]]&gt;25000,"Yes","No")</f>
        <v>No</v>
      </c>
      <c r="J1016">
        <v>0</v>
      </c>
      <c r="K1016" t="str">
        <f>_xlfn.XLOOKUP(CleanTable67[[#This Row],['# of Children]],'Reduce Categories'!$D$23:$D$28,'Reduce Categories'!$E$23:$E$28)</f>
        <v>No children</v>
      </c>
      <c r="L1016" t="s">
        <v>5</v>
      </c>
      <c r="M1016" s="1"/>
    </row>
    <row r="1017" spans="1:13" x14ac:dyDescent="0.2">
      <c r="A1017">
        <v>11020</v>
      </c>
      <c r="B1017" t="s">
        <v>2</v>
      </c>
      <c r="C1017">
        <v>21</v>
      </c>
      <c r="D1017">
        <v>0</v>
      </c>
      <c r="E1017" s="3">
        <v>31.601052244896568</v>
      </c>
      <c r="F1017" s="66">
        <v>2</v>
      </c>
      <c r="G1017" t="s">
        <v>6</v>
      </c>
      <c r="H1017" s="2">
        <v>2404.7400000000002</v>
      </c>
      <c r="I1017" s="2" t="str">
        <f>IF(CleanTable67[[#This Row],[Annual Expenditure in HealthCare]]&gt;25000,"Yes","No")</f>
        <v>No</v>
      </c>
      <c r="J1017">
        <v>0</v>
      </c>
      <c r="K1017" t="str">
        <f>_xlfn.XLOOKUP(CleanTable67[[#This Row],['# of Children]],'Reduce Categories'!$D$23:$D$28,'Reduce Categories'!$E$23:$E$28)</f>
        <v>No children</v>
      </c>
      <c r="L1017" t="s">
        <v>5</v>
      </c>
      <c r="M1017" s="1"/>
    </row>
    <row r="1018" spans="1:13" x14ac:dyDescent="0.2">
      <c r="A1018">
        <v>11021</v>
      </c>
      <c r="B1018" t="s">
        <v>1</v>
      </c>
      <c r="C1018">
        <v>28</v>
      </c>
      <c r="D1018">
        <v>1</v>
      </c>
      <c r="E1018" s="3">
        <v>29.926447771749714</v>
      </c>
      <c r="F1018" s="66">
        <v>1</v>
      </c>
      <c r="G1018" t="s">
        <v>7</v>
      </c>
      <c r="H1018" s="2">
        <v>17663.149999999998</v>
      </c>
      <c r="I1018" s="2" t="str">
        <f>IF(CleanTable67[[#This Row],[Annual Expenditure in HealthCare]]&gt;25000,"Yes","No")</f>
        <v>No</v>
      </c>
      <c r="J1018">
        <v>3</v>
      </c>
      <c r="K1018" t="str">
        <f>_xlfn.XLOOKUP(CleanTable67[[#This Row],['# of Children]],'Reduce Categories'!$D$23:$D$28,'Reduce Categories'!$E$23:$E$28)</f>
        <v>3 or more children</v>
      </c>
      <c r="L1018" t="s">
        <v>4</v>
      </c>
      <c r="M1018" s="1"/>
    </row>
    <row r="1019" spans="1:13" x14ac:dyDescent="0.2">
      <c r="A1019">
        <v>11022</v>
      </c>
      <c r="B1019" t="s">
        <v>1</v>
      </c>
      <c r="C1019">
        <v>50</v>
      </c>
      <c r="D1019">
        <v>2</v>
      </c>
      <c r="E1019" s="3">
        <v>40.942779923006476</v>
      </c>
      <c r="F1019" s="66">
        <v>3</v>
      </c>
      <c r="G1019" t="s">
        <v>7</v>
      </c>
      <c r="H1019" s="2">
        <v>9058.74</v>
      </c>
      <c r="I1019" s="2" t="str">
        <f>IF(CleanTable67[[#This Row],[Annual Expenditure in HealthCare]]&gt;25000,"Yes","No")</f>
        <v>No</v>
      </c>
      <c r="J1019">
        <v>1</v>
      </c>
      <c r="K1019" t="str">
        <f>_xlfn.XLOOKUP(CleanTable67[[#This Row],['# of Children]],'Reduce Categories'!$D$23:$D$28,'Reduce Categories'!$E$23:$E$28)</f>
        <v>1 children</v>
      </c>
      <c r="L1019" t="s">
        <v>5</v>
      </c>
      <c r="M1019" s="1"/>
    </row>
    <row r="1020" spans="1:13" x14ac:dyDescent="0.2">
      <c r="A1020">
        <v>11023</v>
      </c>
      <c r="B1020" t="s">
        <v>1</v>
      </c>
      <c r="C1020">
        <v>31</v>
      </c>
      <c r="D1020">
        <v>1</v>
      </c>
      <c r="E1020" s="3">
        <v>30.021220932015222</v>
      </c>
      <c r="F1020" s="66">
        <v>1</v>
      </c>
      <c r="G1020" t="s">
        <v>6</v>
      </c>
      <c r="H1020" s="2">
        <v>4350.5200000000004</v>
      </c>
      <c r="I1020" s="2" t="str">
        <f>IF(CleanTable67[[#This Row],[Annual Expenditure in HealthCare]]&gt;25000,"Yes","No")</f>
        <v>No</v>
      </c>
      <c r="J1020">
        <v>1</v>
      </c>
      <c r="K1020" t="str">
        <f>_xlfn.XLOOKUP(CleanTable67[[#This Row],['# of Children]],'Reduce Categories'!$D$23:$D$28,'Reduce Categories'!$E$23:$E$28)</f>
        <v>1 children</v>
      </c>
      <c r="L1020" t="s">
        <v>5</v>
      </c>
      <c r="M1020" s="1"/>
    </row>
    <row r="1021" spans="1:13" x14ac:dyDescent="0.2">
      <c r="A1021">
        <v>11024</v>
      </c>
      <c r="B1021" t="s">
        <v>1</v>
      </c>
      <c r="C1021">
        <v>40</v>
      </c>
      <c r="D1021">
        <v>2</v>
      </c>
      <c r="E1021" s="3">
        <v>20.047931324664894</v>
      </c>
      <c r="F1021" s="66">
        <v>0</v>
      </c>
      <c r="G1021" t="s">
        <v>7</v>
      </c>
      <c r="H1021" s="2">
        <v>6593.51</v>
      </c>
      <c r="I1021" s="2" t="str">
        <f>IF(CleanTable67[[#This Row],[Annual Expenditure in HealthCare]]&gt;25000,"Yes","No")</f>
        <v>No</v>
      </c>
      <c r="J1021">
        <v>2</v>
      </c>
      <c r="K1021" t="str">
        <f>_xlfn.XLOOKUP(CleanTable67[[#This Row],['# of Children]],'Reduce Categories'!$D$23:$D$28,'Reduce Categories'!$E$23:$E$28)</f>
        <v>2 children</v>
      </c>
      <c r="L1021" t="s">
        <v>5</v>
      </c>
      <c r="M1021" s="1"/>
    </row>
    <row r="1022" spans="1:13" x14ac:dyDescent="0.2">
      <c r="A1022">
        <v>11025</v>
      </c>
      <c r="B1022" t="s">
        <v>1</v>
      </c>
      <c r="C1022">
        <v>63</v>
      </c>
      <c r="D1022">
        <v>3</v>
      </c>
      <c r="E1022" s="3">
        <v>26.417726849155507</v>
      </c>
      <c r="F1022" s="66">
        <v>1</v>
      </c>
      <c r="G1022" t="s">
        <v>6</v>
      </c>
      <c r="H1022" s="2">
        <v>13887.210000000001</v>
      </c>
      <c r="I1022" s="2" t="str">
        <f>IF(CleanTable67[[#This Row],[Annual Expenditure in HealthCare]]&gt;25000,"Yes","No")</f>
        <v>No</v>
      </c>
      <c r="J1022">
        <v>0</v>
      </c>
      <c r="K1022" t="str">
        <f>_xlfn.XLOOKUP(CleanTable67[[#This Row],['# of Children]],'Reduce Categories'!$D$23:$D$28,'Reduce Categories'!$E$23:$E$28)</f>
        <v>No children</v>
      </c>
      <c r="L1022" t="s">
        <v>5</v>
      </c>
      <c r="M1022" s="1"/>
    </row>
    <row r="1023" spans="1:13" x14ac:dyDescent="0.2">
      <c r="A1023">
        <v>11026</v>
      </c>
      <c r="B1023" t="s">
        <v>0</v>
      </c>
      <c r="C1023">
        <v>42</v>
      </c>
      <c r="D1023">
        <v>2</v>
      </c>
      <c r="E1023" s="3">
        <v>28.584142850715569</v>
      </c>
      <c r="F1023" s="66">
        <v>1</v>
      </c>
      <c r="G1023" t="s">
        <v>6</v>
      </c>
      <c r="H1023" s="2">
        <v>7045.5</v>
      </c>
      <c r="I1023" s="2" t="str">
        <f>IF(CleanTable67[[#This Row],[Annual Expenditure in HealthCare]]&gt;25000,"Yes","No")</f>
        <v>No</v>
      </c>
      <c r="J1023">
        <v>1</v>
      </c>
      <c r="K1023" t="str">
        <f>_xlfn.XLOOKUP(CleanTable67[[#This Row],['# of Children]],'Reduce Categories'!$D$23:$D$28,'Reduce Categories'!$E$23:$E$28)</f>
        <v>1 children</v>
      </c>
      <c r="L1023" t="s">
        <v>5</v>
      </c>
      <c r="M1023" s="1"/>
    </row>
    <row r="1024" spans="1:13" x14ac:dyDescent="0.2">
      <c r="A1024">
        <v>11027</v>
      </c>
      <c r="B1024" t="s">
        <v>0</v>
      </c>
      <c r="C1024">
        <v>34</v>
      </c>
      <c r="D1024">
        <v>1</v>
      </c>
      <c r="E1024" s="3">
        <v>32.994288100493314</v>
      </c>
      <c r="F1024" s="66">
        <v>2</v>
      </c>
      <c r="G1024" t="s">
        <v>7</v>
      </c>
      <c r="H1024" s="2">
        <v>14358.37</v>
      </c>
      <c r="I1024" s="2" t="str">
        <f>IF(CleanTable67[[#This Row],[Annual Expenditure in HealthCare]]&gt;25000,"Yes","No")</f>
        <v>No</v>
      </c>
      <c r="J1024">
        <v>1</v>
      </c>
      <c r="K1024" t="str">
        <f>_xlfn.XLOOKUP(CleanTable67[[#This Row],['# of Children]],'Reduce Categories'!$D$23:$D$28,'Reduce Categories'!$E$23:$E$28)</f>
        <v>1 children</v>
      </c>
      <c r="L1024" t="s">
        <v>5</v>
      </c>
      <c r="M1024" s="1"/>
    </row>
    <row r="1025" spans="1:13" x14ac:dyDescent="0.2">
      <c r="A1025">
        <v>11028</v>
      </c>
      <c r="B1025" t="s">
        <v>3</v>
      </c>
      <c r="C1025">
        <v>58</v>
      </c>
      <c r="D1025">
        <v>3</v>
      </c>
      <c r="E1025" s="3">
        <v>28.205631451857286</v>
      </c>
      <c r="F1025" s="66">
        <v>1</v>
      </c>
      <c r="G1025" t="s">
        <v>6</v>
      </c>
      <c r="H1025" s="2">
        <v>12430.960000000001</v>
      </c>
      <c r="I1025" s="2" t="str">
        <f>IF(CleanTable67[[#This Row],[Annual Expenditure in HealthCare]]&gt;25000,"Yes","No")</f>
        <v>No</v>
      </c>
      <c r="J1025">
        <v>0</v>
      </c>
      <c r="K1025" t="str">
        <f>_xlfn.XLOOKUP(CleanTable67[[#This Row],['# of Children]],'Reduce Categories'!$D$23:$D$28,'Reduce Categories'!$E$23:$E$28)</f>
        <v>No children</v>
      </c>
      <c r="L1025" t="s">
        <v>5</v>
      </c>
      <c r="M1025" s="1"/>
    </row>
    <row r="1026" spans="1:13" x14ac:dyDescent="0.2">
      <c r="A1026">
        <v>11029</v>
      </c>
      <c r="B1026" t="s">
        <v>2</v>
      </c>
      <c r="C1026">
        <v>58</v>
      </c>
      <c r="D1026">
        <v>3</v>
      </c>
      <c r="E1026" s="3">
        <v>38.241114977614977</v>
      </c>
      <c r="F1026" s="66">
        <v>3</v>
      </c>
      <c r="G1026" t="s">
        <v>7</v>
      </c>
      <c r="H1026" s="2">
        <v>11735.880000000001</v>
      </c>
      <c r="I1026" s="2" t="str">
        <f>IF(CleanTable67[[#This Row],[Annual Expenditure in HealthCare]]&gt;25000,"Yes","No")</f>
        <v>No</v>
      </c>
      <c r="J1026">
        <v>0</v>
      </c>
      <c r="K1026" t="str">
        <f>_xlfn.XLOOKUP(CleanTable67[[#This Row],['# of Children]],'Reduce Categories'!$D$23:$D$28,'Reduce Categories'!$E$23:$E$28)</f>
        <v>No children</v>
      </c>
      <c r="L1026" t="s">
        <v>5</v>
      </c>
      <c r="M1026" s="1"/>
    </row>
    <row r="1027" spans="1:13" x14ac:dyDescent="0.2">
      <c r="A1027">
        <v>11030</v>
      </c>
      <c r="B1027" t="s">
        <v>3</v>
      </c>
      <c r="C1027">
        <v>35</v>
      </c>
      <c r="D1027">
        <v>1</v>
      </c>
      <c r="E1027" s="3">
        <v>31.492892904472058</v>
      </c>
      <c r="F1027" s="66">
        <v>2</v>
      </c>
      <c r="G1027" t="s">
        <v>7</v>
      </c>
      <c r="H1027" s="2">
        <v>39774.28</v>
      </c>
      <c r="I1027" s="2" t="str">
        <f>IF(CleanTable67[[#This Row],[Annual Expenditure in HealthCare]]&gt;25000,"Yes","No")</f>
        <v>Yes</v>
      </c>
      <c r="J1027">
        <v>1</v>
      </c>
      <c r="K1027" t="str">
        <f>_xlfn.XLOOKUP(CleanTable67[[#This Row],['# of Children]],'Reduce Categories'!$D$23:$D$28,'Reduce Categories'!$E$23:$E$28)</f>
        <v>1 children</v>
      </c>
      <c r="L1027" t="s">
        <v>4</v>
      </c>
      <c r="M1027" s="1"/>
    </row>
    <row r="1028" spans="1:13" x14ac:dyDescent="0.2">
      <c r="A1028">
        <v>11031</v>
      </c>
      <c r="B1028" t="s">
        <v>3</v>
      </c>
      <c r="C1028">
        <v>40</v>
      </c>
      <c r="D1028">
        <v>2</v>
      </c>
      <c r="E1028" s="3">
        <v>30.490225188017376</v>
      </c>
      <c r="F1028" s="66">
        <v>2</v>
      </c>
      <c r="G1028" t="s">
        <v>6</v>
      </c>
      <c r="H1028" s="2">
        <v>7077.1900000000005</v>
      </c>
      <c r="I1028" s="2" t="str">
        <f>IF(CleanTable67[[#This Row],[Annual Expenditure in HealthCare]]&gt;25000,"Yes","No")</f>
        <v>No</v>
      </c>
      <c r="J1028">
        <v>1</v>
      </c>
      <c r="K1028" t="str">
        <f>_xlfn.XLOOKUP(CleanTable67[[#This Row],['# of Children]],'Reduce Categories'!$D$23:$D$28,'Reduce Categories'!$E$23:$E$28)</f>
        <v>1 children</v>
      </c>
      <c r="L1028" t="s">
        <v>5</v>
      </c>
      <c r="M1028" s="1"/>
    </row>
    <row r="1029" spans="1:13" x14ac:dyDescent="0.2">
      <c r="A1029">
        <v>11032</v>
      </c>
      <c r="B1029" t="s">
        <v>2</v>
      </c>
      <c r="C1029">
        <v>50</v>
      </c>
      <c r="D1029">
        <v>2</v>
      </c>
      <c r="E1029" s="3">
        <v>45.299073891328113</v>
      </c>
      <c r="F1029" s="66">
        <v>3</v>
      </c>
      <c r="G1029" t="s">
        <v>6</v>
      </c>
      <c r="H1029" s="2">
        <v>9910.36</v>
      </c>
      <c r="I1029" s="2" t="str">
        <f>IF(CleanTable67[[#This Row],[Annual Expenditure in HealthCare]]&gt;25000,"Yes","No")</f>
        <v>No</v>
      </c>
      <c r="J1029">
        <v>1</v>
      </c>
      <c r="K1029" t="str">
        <f>_xlfn.XLOOKUP(CleanTable67[[#This Row],['# of Children]],'Reduce Categories'!$D$23:$D$28,'Reduce Categories'!$E$23:$E$28)</f>
        <v>1 children</v>
      </c>
      <c r="L1029" t="s">
        <v>5</v>
      </c>
      <c r="M1029" s="1"/>
    </row>
    <row r="1030" spans="1:13" x14ac:dyDescent="0.2">
      <c r="A1030">
        <v>11033</v>
      </c>
      <c r="B1030" t="s">
        <v>2</v>
      </c>
      <c r="C1030">
        <v>52</v>
      </c>
      <c r="D1030">
        <v>3</v>
      </c>
      <c r="E1030" s="3">
        <v>33.409061927902151</v>
      </c>
      <c r="F1030" s="66">
        <v>2</v>
      </c>
      <c r="G1030" t="s">
        <v>6</v>
      </c>
      <c r="H1030" s="2">
        <v>33471.980000000003</v>
      </c>
      <c r="I1030" s="2" t="str">
        <f>IF(CleanTable67[[#This Row],[Annual Expenditure in HealthCare]]&gt;25000,"Yes","No")</f>
        <v>Yes</v>
      </c>
      <c r="J1030">
        <v>2</v>
      </c>
      <c r="K1030" t="str">
        <f>_xlfn.XLOOKUP(CleanTable67[[#This Row],['# of Children]],'Reduce Categories'!$D$23:$D$28,'Reduce Categories'!$E$23:$E$28)</f>
        <v>2 children</v>
      </c>
      <c r="L1030" t="s">
        <v>5</v>
      </c>
      <c r="M1030" s="1"/>
    </row>
    <row r="1031" spans="1:13" x14ac:dyDescent="0.2">
      <c r="A1031">
        <v>11034</v>
      </c>
      <c r="B1031" t="s">
        <v>1</v>
      </c>
      <c r="C1031">
        <v>47</v>
      </c>
      <c r="D1031">
        <v>2</v>
      </c>
      <c r="E1031" s="3">
        <v>23.220775849367588</v>
      </c>
      <c r="F1031" s="66">
        <v>0</v>
      </c>
      <c r="G1031" t="s">
        <v>7</v>
      </c>
      <c r="H1031" s="2">
        <v>41676.090000000004</v>
      </c>
      <c r="I1031" s="2" t="str">
        <f>IF(CleanTable67[[#This Row],[Annual Expenditure in HealthCare]]&gt;25000,"Yes","No")</f>
        <v>Yes</v>
      </c>
      <c r="J1031">
        <v>0</v>
      </c>
      <c r="K1031" t="str">
        <f>_xlfn.XLOOKUP(CleanTable67[[#This Row],['# of Children]],'Reduce Categories'!$D$23:$D$28,'Reduce Categories'!$E$23:$E$28)</f>
        <v>No children</v>
      </c>
      <c r="L1031" t="s">
        <v>4</v>
      </c>
      <c r="M1031" s="1"/>
    </row>
    <row r="1032" spans="1:13" x14ac:dyDescent="0.2">
      <c r="A1032">
        <v>11035</v>
      </c>
      <c r="B1032" t="s">
        <v>2</v>
      </c>
      <c r="C1032">
        <v>32</v>
      </c>
      <c r="D1032">
        <v>1</v>
      </c>
      <c r="E1032" s="3">
        <v>36.607728967017806</v>
      </c>
      <c r="F1032" s="66">
        <v>3</v>
      </c>
      <c r="G1032" t="s">
        <v>7</v>
      </c>
      <c r="H1032" s="2">
        <v>4454.41</v>
      </c>
      <c r="I1032" s="2" t="str">
        <f>IF(CleanTable67[[#This Row],[Annual Expenditure in HealthCare]]&gt;25000,"Yes","No")</f>
        <v>No</v>
      </c>
      <c r="J1032">
        <v>1</v>
      </c>
      <c r="K1032" t="str">
        <f>_xlfn.XLOOKUP(CleanTable67[[#This Row],['# of Children]],'Reduce Categories'!$D$23:$D$28,'Reduce Categories'!$E$23:$E$28)</f>
        <v>1 children</v>
      </c>
      <c r="L1032" t="s">
        <v>5</v>
      </c>
      <c r="M1032" s="1"/>
    </row>
    <row r="1033" spans="1:13" x14ac:dyDescent="0.2">
      <c r="A1033">
        <v>11036</v>
      </c>
      <c r="B1033" t="s">
        <v>0</v>
      </c>
      <c r="C1033">
        <v>27</v>
      </c>
      <c r="D1033">
        <v>1</v>
      </c>
      <c r="E1033" s="3">
        <v>27.552541628765912</v>
      </c>
      <c r="F1033" s="66">
        <v>1</v>
      </c>
      <c r="G1033" t="s">
        <v>6</v>
      </c>
      <c r="H1033" s="2">
        <v>2974.13</v>
      </c>
      <c r="I1033" s="2" t="str">
        <f>IF(CleanTable67[[#This Row],[Annual Expenditure in HealthCare]]&gt;25000,"Yes","No")</f>
        <v>No</v>
      </c>
      <c r="J1033">
        <v>0</v>
      </c>
      <c r="K1033" t="str">
        <f>_xlfn.XLOOKUP(CleanTable67[[#This Row],['# of Children]],'Reduce Categories'!$D$23:$D$28,'Reduce Categories'!$E$23:$E$28)</f>
        <v>No children</v>
      </c>
      <c r="L1033" t="s">
        <v>5</v>
      </c>
      <c r="M1033" s="1"/>
    </row>
    <row r="1034" spans="1:13" x14ac:dyDescent="0.2">
      <c r="A1034">
        <v>11037</v>
      </c>
      <c r="B1034" t="s">
        <v>3</v>
      </c>
      <c r="C1034">
        <v>31</v>
      </c>
      <c r="D1034">
        <v>1</v>
      </c>
      <c r="E1034" s="3">
        <v>34.295787513306834</v>
      </c>
      <c r="F1034" s="66">
        <v>2</v>
      </c>
      <c r="G1034" t="s">
        <v>7</v>
      </c>
      <c r="H1034" s="2">
        <v>5031.2700000000004</v>
      </c>
      <c r="I1034" s="2" t="str">
        <f>IF(CleanTable67[[#This Row],[Annual Expenditure in HealthCare]]&gt;25000,"Yes","No")</f>
        <v>No</v>
      </c>
      <c r="J1034">
        <v>2</v>
      </c>
      <c r="K1034" t="str">
        <f>_xlfn.XLOOKUP(CleanTable67[[#This Row],['# of Children]],'Reduce Categories'!$D$23:$D$28,'Reduce Categories'!$E$23:$E$28)</f>
        <v>2 children</v>
      </c>
      <c r="L1034" t="s">
        <v>5</v>
      </c>
      <c r="M1034" s="1"/>
    </row>
    <row r="1035" spans="1:13" x14ac:dyDescent="0.2">
      <c r="A1035">
        <v>11038</v>
      </c>
      <c r="B1035" t="s">
        <v>2</v>
      </c>
      <c r="C1035">
        <v>45</v>
      </c>
      <c r="D1035">
        <v>2</v>
      </c>
      <c r="E1035" s="3">
        <v>23.955570960962575</v>
      </c>
      <c r="F1035" s="66">
        <v>0</v>
      </c>
      <c r="G1035" t="s">
        <v>7</v>
      </c>
      <c r="H1035" s="2">
        <v>7222.79</v>
      </c>
      <c r="I1035" s="2" t="str">
        <f>IF(CleanTable67[[#This Row],[Annual Expenditure in HealthCare]]&gt;25000,"Yes","No")</f>
        <v>No</v>
      </c>
      <c r="J1035">
        <v>0</v>
      </c>
      <c r="K1035" t="str">
        <f>_xlfn.XLOOKUP(CleanTable67[[#This Row],['# of Children]],'Reduce Categories'!$D$23:$D$28,'Reduce Categories'!$E$23:$E$28)</f>
        <v>No children</v>
      </c>
      <c r="L1035" t="s">
        <v>5</v>
      </c>
      <c r="M1035" s="1"/>
    </row>
    <row r="1036" spans="1:13" x14ac:dyDescent="0.2">
      <c r="A1036">
        <v>11039</v>
      </c>
      <c r="B1036" t="s">
        <v>0</v>
      </c>
      <c r="C1036">
        <v>49</v>
      </c>
      <c r="D1036">
        <v>2</v>
      </c>
      <c r="E1036" s="3">
        <v>27.096779173767864</v>
      </c>
      <c r="F1036" s="66">
        <v>1</v>
      </c>
      <c r="G1036" t="s">
        <v>7</v>
      </c>
      <c r="H1036" s="2">
        <v>39727.620000000003</v>
      </c>
      <c r="I1036" s="2" t="str">
        <f>IF(CleanTable67[[#This Row],[Annual Expenditure in HealthCare]]&gt;25000,"Yes","No")</f>
        <v>Yes</v>
      </c>
      <c r="J1036">
        <v>0</v>
      </c>
      <c r="K1036" t="str">
        <f>_xlfn.XLOOKUP(CleanTable67[[#This Row],['# of Children]],'Reduce Categories'!$D$23:$D$28,'Reduce Categories'!$E$23:$E$28)</f>
        <v>No children</v>
      </c>
      <c r="L1036" t="s">
        <v>4</v>
      </c>
      <c r="M1036" s="1"/>
    </row>
    <row r="1037" spans="1:13" x14ac:dyDescent="0.2">
      <c r="A1037">
        <v>11040</v>
      </c>
      <c r="B1037" t="s">
        <v>1</v>
      </c>
      <c r="C1037">
        <v>64</v>
      </c>
      <c r="D1037">
        <v>3</v>
      </c>
      <c r="E1037" s="3">
        <v>29.815982488236461</v>
      </c>
      <c r="F1037" s="66">
        <v>1</v>
      </c>
      <c r="G1037" t="s">
        <v>7</v>
      </c>
      <c r="H1037" s="2">
        <v>26926.519999999997</v>
      </c>
      <c r="I1037" s="2" t="str">
        <f>IF(CleanTable67[[#This Row],[Annual Expenditure in HealthCare]]&gt;25000,"Yes","No")</f>
        <v>Yes</v>
      </c>
      <c r="J1037">
        <v>0</v>
      </c>
      <c r="K1037" t="str">
        <f>_xlfn.XLOOKUP(CleanTable67[[#This Row],['# of Children]],'Reduce Categories'!$D$23:$D$28,'Reduce Categories'!$E$23:$E$28)</f>
        <v>No children</v>
      </c>
      <c r="L1037" t="s">
        <v>4</v>
      </c>
      <c r="M1037" s="1"/>
    </row>
    <row r="1038" spans="1:13" x14ac:dyDescent="0.2">
      <c r="A1038">
        <v>11041</v>
      </c>
      <c r="B1038" t="s">
        <v>2</v>
      </c>
      <c r="C1038">
        <v>22</v>
      </c>
      <c r="D1038">
        <v>0</v>
      </c>
      <c r="E1038" s="3">
        <v>25.288717468783066</v>
      </c>
      <c r="F1038" s="66">
        <v>0</v>
      </c>
      <c r="G1038" t="s">
        <v>7</v>
      </c>
      <c r="H1038" s="2">
        <v>2643.2700000000004</v>
      </c>
      <c r="I1038" s="2" t="str">
        <f>IF(CleanTable67[[#This Row],[Annual Expenditure in HealthCare]]&gt;25000,"Yes","No")</f>
        <v>No</v>
      </c>
      <c r="J1038">
        <v>1</v>
      </c>
      <c r="K1038" t="str">
        <f>_xlfn.XLOOKUP(CleanTable67[[#This Row],['# of Children]],'Reduce Categories'!$D$23:$D$28,'Reduce Categories'!$E$23:$E$28)</f>
        <v>1 children</v>
      </c>
      <c r="L1038" t="s">
        <v>5</v>
      </c>
      <c r="M1038" s="1"/>
    </row>
    <row r="1039" spans="1:13" x14ac:dyDescent="0.2">
      <c r="A1039">
        <v>11042</v>
      </c>
      <c r="B1039" t="s">
        <v>3</v>
      </c>
      <c r="C1039">
        <v>18</v>
      </c>
      <c r="D1039">
        <v>0</v>
      </c>
      <c r="E1039" s="3">
        <v>28.665280344439495</v>
      </c>
      <c r="F1039" s="66">
        <v>1</v>
      </c>
      <c r="G1039" t="s">
        <v>6</v>
      </c>
      <c r="H1039" s="2">
        <v>2207.7000000000003</v>
      </c>
      <c r="I1039" s="2" t="str">
        <f>IF(CleanTable67[[#This Row],[Annual Expenditure in HealthCare]]&gt;25000,"Yes","No")</f>
        <v>No</v>
      </c>
      <c r="J1039">
        <v>0</v>
      </c>
      <c r="K1039" t="str">
        <f>_xlfn.XLOOKUP(CleanTable67[[#This Row],['# of Children]],'Reduce Categories'!$D$23:$D$28,'Reduce Categories'!$E$23:$E$28)</f>
        <v>No children</v>
      </c>
      <c r="L1039" t="s">
        <v>5</v>
      </c>
      <c r="M1039" s="1"/>
    </row>
    <row r="1040" spans="1:13" x14ac:dyDescent="0.2">
      <c r="A1040">
        <v>11043</v>
      </c>
      <c r="B1040" t="s">
        <v>3</v>
      </c>
      <c r="C1040">
        <v>64</v>
      </c>
      <c r="D1040">
        <v>3</v>
      </c>
      <c r="E1040" s="3">
        <v>33.409211585671102</v>
      </c>
      <c r="F1040" s="66">
        <v>2</v>
      </c>
      <c r="G1040" t="s">
        <v>7</v>
      </c>
      <c r="H1040" s="2">
        <v>14410.94</v>
      </c>
      <c r="I1040" s="2" t="str">
        <f>IF(CleanTable67[[#This Row],[Annual Expenditure in HealthCare]]&gt;25000,"Yes","No")</f>
        <v>No</v>
      </c>
      <c r="J1040">
        <v>0</v>
      </c>
      <c r="K1040" t="str">
        <f>_xlfn.XLOOKUP(CleanTable67[[#This Row],['# of Children]],'Reduce Categories'!$D$23:$D$28,'Reduce Categories'!$E$23:$E$28)</f>
        <v>No children</v>
      </c>
      <c r="L1040" t="s">
        <v>5</v>
      </c>
      <c r="M1040" s="1"/>
    </row>
    <row r="1041" spans="1:13" x14ac:dyDescent="0.2">
      <c r="A1041">
        <v>11044</v>
      </c>
      <c r="B1041" t="s">
        <v>3</v>
      </c>
      <c r="C1041">
        <v>39</v>
      </c>
      <c r="D1041">
        <v>2</v>
      </c>
      <c r="E1041" s="3">
        <v>29.402606877539998</v>
      </c>
      <c r="F1041" s="66">
        <v>1</v>
      </c>
      <c r="G1041" t="s">
        <v>7</v>
      </c>
      <c r="H1041" s="2">
        <v>22462.05</v>
      </c>
      <c r="I1041" s="2" t="str">
        <f>IF(CleanTable67[[#This Row],[Annual Expenditure in HealthCare]]&gt;25000,"Yes","No")</f>
        <v>No</v>
      </c>
      <c r="J1041">
        <v>1</v>
      </c>
      <c r="K1041" t="str">
        <f>_xlfn.XLOOKUP(CleanTable67[[#This Row],['# of Children]],'Reduce Categories'!$D$23:$D$28,'Reduce Categories'!$E$23:$E$28)</f>
        <v>1 children</v>
      </c>
      <c r="L1041" t="s">
        <v>4</v>
      </c>
      <c r="M1041" s="1"/>
    </row>
    <row r="1042" spans="1:13" x14ac:dyDescent="0.2">
      <c r="A1042">
        <v>11045</v>
      </c>
      <c r="B1042" t="s">
        <v>1</v>
      </c>
      <c r="C1042">
        <v>26</v>
      </c>
      <c r="D1042">
        <v>0</v>
      </c>
      <c r="E1042" s="3">
        <v>31.136249247631607</v>
      </c>
      <c r="F1042" s="66">
        <v>2</v>
      </c>
      <c r="G1042" t="s">
        <v>6</v>
      </c>
      <c r="H1042" s="2">
        <v>3392.3700000000003</v>
      </c>
      <c r="I1042" s="2" t="str">
        <f>IF(CleanTable67[[#This Row],[Annual Expenditure in HealthCare]]&gt;25000,"Yes","No")</f>
        <v>No</v>
      </c>
      <c r="J1042">
        <v>1</v>
      </c>
      <c r="K1042" t="str">
        <f>_xlfn.XLOOKUP(CleanTable67[[#This Row],['# of Children]],'Reduce Categories'!$D$23:$D$28,'Reduce Categories'!$E$23:$E$28)</f>
        <v>1 children</v>
      </c>
      <c r="L1042" t="s">
        <v>5</v>
      </c>
      <c r="M1042" s="1"/>
    </row>
    <row r="1043" spans="1:13" x14ac:dyDescent="0.2">
      <c r="A1043">
        <v>11046</v>
      </c>
      <c r="B1043" t="s">
        <v>1</v>
      </c>
      <c r="C1043">
        <v>23</v>
      </c>
      <c r="D1043">
        <v>0</v>
      </c>
      <c r="E1043" s="3">
        <v>20.411448965940568</v>
      </c>
      <c r="F1043" s="66">
        <v>0</v>
      </c>
      <c r="G1043" t="s">
        <v>7</v>
      </c>
      <c r="H1043" s="2">
        <v>2438.0600000000004</v>
      </c>
      <c r="I1043" s="2" t="str">
        <f>IF(CleanTable67[[#This Row],[Annual Expenditure in HealthCare]]&gt;25000,"Yes","No")</f>
        <v>No</v>
      </c>
      <c r="J1043">
        <v>1</v>
      </c>
      <c r="K1043" t="str">
        <f>_xlfn.XLOOKUP(CleanTable67[[#This Row],['# of Children]],'Reduce Categories'!$D$23:$D$28,'Reduce Categories'!$E$23:$E$28)</f>
        <v>1 children</v>
      </c>
      <c r="L1043" t="s">
        <v>5</v>
      </c>
      <c r="M1043" s="1"/>
    </row>
    <row r="1044" spans="1:13" x14ac:dyDescent="0.2">
      <c r="A1044">
        <v>11047</v>
      </c>
      <c r="B1044" t="s">
        <v>2</v>
      </c>
      <c r="C1044">
        <v>58</v>
      </c>
      <c r="D1044">
        <v>3</v>
      </c>
      <c r="E1044" s="3">
        <v>28.900627609047604</v>
      </c>
      <c r="F1044" s="66">
        <v>1</v>
      </c>
      <c r="G1044" t="s">
        <v>6</v>
      </c>
      <c r="H1044" s="2">
        <v>12231.62</v>
      </c>
      <c r="I1044" s="2" t="str">
        <f>IF(CleanTable67[[#This Row],[Annual Expenditure in HealthCare]]&gt;25000,"Yes","No")</f>
        <v>No</v>
      </c>
      <c r="J1044">
        <v>0</v>
      </c>
      <c r="K1044" t="str">
        <f>_xlfn.XLOOKUP(CleanTable67[[#This Row],['# of Children]],'Reduce Categories'!$D$23:$D$28,'Reduce Categories'!$E$23:$E$28)</f>
        <v>No children</v>
      </c>
      <c r="L1044" t="s">
        <v>5</v>
      </c>
      <c r="M1044" s="1"/>
    </row>
    <row r="1045" spans="1:13" x14ac:dyDescent="0.2">
      <c r="A1045">
        <v>11048</v>
      </c>
      <c r="B1045" t="s">
        <v>0</v>
      </c>
      <c r="C1045">
        <v>32</v>
      </c>
      <c r="D1045">
        <v>1</v>
      </c>
      <c r="E1045" s="3">
        <v>20.993142851132212</v>
      </c>
      <c r="F1045" s="66">
        <v>0</v>
      </c>
      <c r="G1045" t="s">
        <v>6</v>
      </c>
      <c r="H1045" s="2">
        <v>5152.1400000000003</v>
      </c>
      <c r="I1045" s="2" t="str">
        <f>IF(CleanTable67[[#This Row],[Annual Expenditure in HealthCare]]&gt;25000,"Yes","No")</f>
        <v>No</v>
      </c>
      <c r="J1045">
        <v>2</v>
      </c>
      <c r="K1045" t="str">
        <f>_xlfn.XLOOKUP(CleanTable67[[#This Row],['# of Children]],'Reduce Categories'!$D$23:$D$28,'Reduce Categories'!$E$23:$E$28)</f>
        <v>2 children</v>
      </c>
      <c r="L1045" t="s">
        <v>5</v>
      </c>
      <c r="M1045" s="1"/>
    </row>
    <row r="1046" spans="1:13" x14ac:dyDescent="0.2">
      <c r="A1046">
        <v>11049</v>
      </c>
      <c r="B1046" t="s">
        <v>1</v>
      </c>
      <c r="C1046">
        <v>56</v>
      </c>
      <c r="D1046">
        <v>3</v>
      </c>
      <c r="E1046" s="3">
        <v>36.922786251615349</v>
      </c>
      <c r="F1046" s="66">
        <v>3</v>
      </c>
      <c r="G1046" t="s">
        <v>6</v>
      </c>
      <c r="H1046" s="2">
        <v>11093.630000000001</v>
      </c>
      <c r="I1046" s="2" t="str">
        <f>IF(CleanTable67[[#This Row],[Annual Expenditure in HealthCare]]&gt;25000,"Yes","No")</f>
        <v>No</v>
      </c>
      <c r="J1046">
        <v>0</v>
      </c>
      <c r="K1046" t="str">
        <f>_xlfn.XLOOKUP(CleanTable67[[#This Row],['# of Children]],'Reduce Categories'!$D$23:$D$28,'Reduce Categories'!$E$23:$E$28)</f>
        <v>No children</v>
      </c>
      <c r="L1046" t="s">
        <v>5</v>
      </c>
      <c r="M1046" s="1"/>
    </row>
    <row r="1047" spans="1:13" x14ac:dyDescent="0.2">
      <c r="A1047">
        <v>11050</v>
      </c>
      <c r="B1047" t="s">
        <v>1</v>
      </c>
      <c r="C1047">
        <v>38</v>
      </c>
      <c r="D1047">
        <v>1</v>
      </c>
      <c r="E1047" s="3">
        <v>32.763104130082404</v>
      </c>
      <c r="F1047" s="66">
        <v>2</v>
      </c>
      <c r="G1047" t="s">
        <v>6</v>
      </c>
      <c r="H1047" s="2">
        <v>5400.99</v>
      </c>
      <c r="I1047" s="2" t="str">
        <f>IF(CleanTable67[[#This Row],[Annual Expenditure in HealthCare]]&gt;25000,"Yes","No")</f>
        <v>No</v>
      </c>
      <c r="J1047">
        <v>0</v>
      </c>
      <c r="K1047" t="str">
        <f>_xlfn.XLOOKUP(CleanTable67[[#This Row],['# of Children]],'Reduce Categories'!$D$23:$D$28,'Reduce Categories'!$E$23:$E$28)</f>
        <v>No children</v>
      </c>
      <c r="L1047" t="s">
        <v>5</v>
      </c>
      <c r="M1047" s="1"/>
    </row>
    <row r="1048" spans="1:13" x14ac:dyDescent="0.2">
      <c r="A1048">
        <v>11051</v>
      </c>
      <c r="B1048" t="s">
        <v>0</v>
      </c>
      <c r="C1048">
        <v>54</v>
      </c>
      <c r="D1048">
        <v>3</v>
      </c>
      <c r="E1048" s="3">
        <v>25.555914389136074</v>
      </c>
      <c r="F1048" s="66">
        <v>0</v>
      </c>
      <c r="G1048" t="s">
        <v>6</v>
      </c>
      <c r="H1048" s="2">
        <v>12094.48</v>
      </c>
      <c r="I1048" s="2" t="str">
        <f>IF(CleanTable67[[#This Row],[Annual Expenditure in HealthCare]]&gt;25000,"Yes","No")</f>
        <v>No</v>
      </c>
      <c r="J1048">
        <v>3</v>
      </c>
      <c r="K1048" t="str">
        <f>_xlfn.XLOOKUP(CleanTable67[[#This Row],['# of Children]],'Reduce Categories'!$D$23:$D$28,'Reduce Categories'!$E$23:$E$28)</f>
        <v>3 or more children</v>
      </c>
      <c r="L1048" t="s">
        <v>5</v>
      </c>
      <c r="M1048" s="1"/>
    </row>
    <row r="1049" spans="1:13" x14ac:dyDescent="0.2">
      <c r="A1049">
        <v>11052</v>
      </c>
      <c r="B1049" t="s">
        <v>3</v>
      </c>
      <c r="C1049">
        <v>54</v>
      </c>
      <c r="D1049">
        <v>3</v>
      </c>
      <c r="E1049" s="3">
        <v>28.585986253888059</v>
      </c>
      <c r="F1049" s="66">
        <v>1</v>
      </c>
      <c r="G1049" t="s">
        <v>7</v>
      </c>
      <c r="H1049" s="2">
        <v>10422.92</v>
      </c>
      <c r="I1049" s="2" t="str">
        <f>IF(CleanTable67[[#This Row],[Annual Expenditure in HealthCare]]&gt;25000,"Yes","No")</f>
        <v>No</v>
      </c>
      <c r="J1049">
        <v>0</v>
      </c>
      <c r="K1049" t="str">
        <f>_xlfn.XLOOKUP(CleanTable67[[#This Row],['# of Children]],'Reduce Categories'!$D$23:$D$28,'Reduce Categories'!$E$23:$E$28)</f>
        <v>No children</v>
      </c>
      <c r="L1049" t="s">
        <v>5</v>
      </c>
      <c r="M1049" s="1"/>
    </row>
    <row r="1050" spans="1:13" x14ac:dyDescent="0.2">
      <c r="A1050">
        <v>11053</v>
      </c>
      <c r="B1050" t="s">
        <v>2</v>
      </c>
      <c r="C1050">
        <v>28</v>
      </c>
      <c r="D1050">
        <v>1</v>
      </c>
      <c r="E1050" s="3">
        <v>30.506005762250773</v>
      </c>
      <c r="F1050" s="66">
        <v>2</v>
      </c>
      <c r="G1050" t="s">
        <v>6</v>
      </c>
      <c r="H1050" s="2">
        <v>3556.9300000000003</v>
      </c>
      <c r="I1050" s="2" t="str">
        <f>IF(CleanTable67[[#This Row],[Annual Expenditure in HealthCare]]&gt;25000,"Yes","No")</f>
        <v>No</v>
      </c>
      <c r="J1050">
        <v>0</v>
      </c>
      <c r="K1050" t="str">
        <f>_xlfn.XLOOKUP(CleanTable67[[#This Row],['# of Children]],'Reduce Categories'!$D$23:$D$28,'Reduce Categories'!$E$23:$E$28)</f>
        <v>No children</v>
      </c>
      <c r="L1050" t="s">
        <v>5</v>
      </c>
      <c r="M1050" s="1"/>
    </row>
    <row r="1051" spans="1:13" x14ac:dyDescent="0.2">
      <c r="A1051">
        <v>11054</v>
      </c>
      <c r="B1051" t="s">
        <v>3</v>
      </c>
      <c r="C1051">
        <v>34</v>
      </c>
      <c r="D1051">
        <v>1</v>
      </c>
      <c r="E1051" s="3">
        <v>21.648576904280205</v>
      </c>
      <c r="F1051" s="66">
        <v>0</v>
      </c>
      <c r="G1051" t="s">
        <v>6</v>
      </c>
      <c r="H1051" s="2">
        <v>6753.04</v>
      </c>
      <c r="I1051" s="2" t="str">
        <f>IF(CleanTable67[[#This Row],[Annual Expenditure in HealthCare]]&gt;25000,"Yes","No")</f>
        <v>No</v>
      </c>
      <c r="J1051">
        <v>3</v>
      </c>
      <c r="K1051" t="str">
        <f>_xlfn.XLOOKUP(CleanTable67[[#This Row],['# of Children]],'Reduce Categories'!$D$23:$D$28,'Reduce Categories'!$E$23:$E$28)</f>
        <v>3 or more children</v>
      </c>
      <c r="L1051" t="s">
        <v>5</v>
      </c>
      <c r="M1051" s="1"/>
    </row>
    <row r="1052" spans="1:13" x14ac:dyDescent="0.2">
      <c r="A1052">
        <v>11055</v>
      </c>
      <c r="B1052" t="s">
        <v>3</v>
      </c>
      <c r="C1052">
        <v>50</v>
      </c>
      <c r="D1052">
        <v>2</v>
      </c>
      <c r="E1052" s="3">
        <v>30.297238977457102</v>
      </c>
      <c r="F1052" s="66">
        <v>1</v>
      </c>
      <c r="G1052" t="s">
        <v>7</v>
      </c>
      <c r="H1052" s="2">
        <v>41919.1</v>
      </c>
      <c r="I1052" s="2" t="str">
        <f>IF(CleanTable67[[#This Row],[Annual Expenditure in HealthCare]]&gt;25000,"Yes","No")</f>
        <v>Yes</v>
      </c>
      <c r="J1052">
        <v>1</v>
      </c>
      <c r="K1052" t="str">
        <f>_xlfn.XLOOKUP(CleanTable67[[#This Row],['# of Children]],'Reduce Categories'!$D$23:$D$28,'Reduce Categories'!$E$23:$E$28)</f>
        <v>1 children</v>
      </c>
      <c r="L1052" t="s">
        <v>4</v>
      </c>
      <c r="M1052" s="1"/>
    </row>
    <row r="1053" spans="1:13" x14ac:dyDescent="0.2">
      <c r="A1053">
        <v>11056</v>
      </c>
      <c r="B1053" t="s">
        <v>1</v>
      </c>
      <c r="C1053">
        <v>48</v>
      </c>
      <c r="D1053">
        <v>2</v>
      </c>
      <c r="E1053" s="3">
        <v>28.213325464012968</v>
      </c>
      <c r="F1053" s="66">
        <v>1</v>
      </c>
      <c r="G1053" t="s">
        <v>7</v>
      </c>
      <c r="H1053" s="2">
        <v>8978.19</v>
      </c>
      <c r="I1053" s="2" t="str">
        <f>IF(CleanTable67[[#This Row],[Annual Expenditure in HealthCare]]&gt;25000,"Yes","No")</f>
        <v>No</v>
      </c>
      <c r="J1053">
        <v>2</v>
      </c>
      <c r="K1053" t="str">
        <f>_xlfn.XLOOKUP(CleanTable67[[#This Row],['# of Children]],'Reduce Categories'!$D$23:$D$28,'Reduce Categories'!$E$23:$E$28)</f>
        <v>2 children</v>
      </c>
      <c r="L1053" t="s">
        <v>5</v>
      </c>
      <c r="M1053" s="1"/>
    </row>
    <row r="1054" spans="1:13" x14ac:dyDescent="0.2">
      <c r="A1054">
        <v>11057</v>
      </c>
      <c r="B1054" t="s">
        <v>1</v>
      </c>
      <c r="C1054">
        <v>41</v>
      </c>
      <c r="D1054">
        <v>2</v>
      </c>
      <c r="E1054" s="3">
        <v>24.691175506235187</v>
      </c>
      <c r="F1054" s="66">
        <v>0</v>
      </c>
      <c r="G1054" t="s">
        <v>6</v>
      </c>
      <c r="H1054" s="2">
        <v>6770.2</v>
      </c>
      <c r="I1054" s="2" t="str">
        <f>IF(CleanTable67[[#This Row],[Annual Expenditure in HealthCare]]&gt;25000,"Yes","No")</f>
        <v>No</v>
      </c>
      <c r="J1054">
        <v>1</v>
      </c>
      <c r="K1054" t="str">
        <f>_xlfn.XLOOKUP(CleanTable67[[#This Row],['# of Children]],'Reduce Categories'!$D$23:$D$28,'Reduce Categories'!$E$23:$E$28)</f>
        <v>1 children</v>
      </c>
      <c r="L1054" t="s">
        <v>5</v>
      </c>
      <c r="M1054" s="1"/>
    </row>
    <row r="1055" spans="1:13" x14ac:dyDescent="0.2">
      <c r="A1055">
        <v>11058</v>
      </c>
      <c r="B1055" t="s">
        <v>0</v>
      </c>
      <c r="C1055">
        <v>61</v>
      </c>
      <c r="D1055">
        <v>3</v>
      </c>
      <c r="E1055" s="3">
        <v>44.751823485194898</v>
      </c>
      <c r="F1055" s="66">
        <v>3</v>
      </c>
      <c r="G1055" t="s">
        <v>6</v>
      </c>
      <c r="H1055" s="2">
        <v>14235.08</v>
      </c>
      <c r="I1055" s="2" t="str">
        <f>IF(CleanTable67[[#This Row],[Annual Expenditure in HealthCare]]&gt;25000,"Yes","No")</f>
        <v>No</v>
      </c>
      <c r="J1055">
        <v>2</v>
      </c>
      <c r="K1055" t="str">
        <f>_xlfn.XLOOKUP(CleanTable67[[#This Row],['# of Children]],'Reduce Categories'!$D$23:$D$28,'Reduce Categories'!$E$23:$E$28)</f>
        <v>2 children</v>
      </c>
      <c r="L1055" t="s">
        <v>5</v>
      </c>
      <c r="M1055" s="1"/>
    </row>
    <row r="1056" spans="1:13" x14ac:dyDescent="0.2">
      <c r="A1056">
        <v>11059</v>
      </c>
      <c r="B1056" t="s">
        <v>1</v>
      </c>
      <c r="C1056">
        <v>21</v>
      </c>
      <c r="D1056">
        <v>0</v>
      </c>
      <c r="E1056" s="3">
        <v>24.015434778880177</v>
      </c>
      <c r="F1056" s="66">
        <v>0</v>
      </c>
      <c r="G1056" t="s">
        <v>6</v>
      </c>
      <c r="H1056" s="2">
        <v>2020.56</v>
      </c>
      <c r="I1056" s="2" t="str">
        <f>IF(CleanTable67[[#This Row],[Annual Expenditure in HealthCare]]&gt;25000,"Yes","No")</f>
        <v>No</v>
      </c>
      <c r="J1056">
        <v>0</v>
      </c>
      <c r="K1056" t="str">
        <f>_xlfn.XLOOKUP(CleanTable67[[#This Row],['# of Children]],'Reduce Categories'!$D$23:$D$28,'Reduce Categories'!$E$23:$E$28)</f>
        <v>No children</v>
      </c>
      <c r="L1056" t="s">
        <v>5</v>
      </c>
      <c r="M1056" s="1"/>
    </row>
    <row r="1057" spans="1:13" x14ac:dyDescent="0.2">
      <c r="A1057">
        <v>11060</v>
      </c>
      <c r="B1057" t="s">
        <v>3</v>
      </c>
      <c r="C1057">
        <v>47</v>
      </c>
      <c r="D1057">
        <v>2</v>
      </c>
      <c r="E1057" s="3">
        <v>21.759193664555763</v>
      </c>
      <c r="F1057" s="66">
        <v>0</v>
      </c>
      <c r="G1057" t="s">
        <v>7</v>
      </c>
      <c r="H1057" s="2">
        <v>8627.5500000000011</v>
      </c>
      <c r="I1057" s="2" t="str">
        <f>IF(CleanTable67[[#This Row],[Annual Expenditure in HealthCare]]&gt;25000,"Yes","No")</f>
        <v>No</v>
      </c>
      <c r="J1057">
        <v>1</v>
      </c>
      <c r="K1057" t="str">
        <f>_xlfn.XLOOKUP(CleanTable67[[#This Row],['# of Children]],'Reduce Categories'!$D$23:$D$28,'Reduce Categories'!$E$23:$E$28)</f>
        <v>1 children</v>
      </c>
      <c r="L1057" t="s">
        <v>5</v>
      </c>
      <c r="M1057" s="1"/>
    </row>
    <row r="1058" spans="1:13" x14ac:dyDescent="0.2">
      <c r="A1058">
        <v>11061</v>
      </c>
      <c r="B1058" t="s">
        <v>1</v>
      </c>
      <c r="C1058">
        <v>22</v>
      </c>
      <c r="D1058">
        <v>0</v>
      </c>
      <c r="E1058" s="3">
        <v>24.407184278279573</v>
      </c>
      <c r="F1058" s="66">
        <v>0</v>
      </c>
      <c r="G1058" t="s">
        <v>7</v>
      </c>
      <c r="H1058" s="2">
        <v>37484.450000000004</v>
      </c>
      <c r="I1058" s="2" t="str">
        <f>IF(CleanTable67[[#This Row],[Annual Expenditure in HealthCare]]&gt;25000,"Yes","No")</f>
        <v>Yes</v>
      </c>
      <c r="J1058">
        <v>2</v>
      </c>
      <c r="K1058" t="str">
        <f>_xlfn.XLOOKUP(CleanTable67[[#This Row],['# of Children]],'Reduce Categories'!$D$23:$D$28,'Reduce Categories'!$E$23:$E$28)</f>
        <v>2 children</v>
      </c>
      <c r="L1058" t="s">
        <v>4</v>
      </c>
      <c r="M1058" s="1"/>
    </row>
    <row r="1059" spans="1:13" x14ac:dyDescent="0.2">
      <c r="A1059">
        <v>11062</v>
      </c>
      <c r="B1059" t="s">
        <v>2</v>
      </c>
      <c r="C1059">
        <v>32</v>
      </c>
      <c r="D1059">
        <v>1</v>
      </c>
      <c r="E1059" s="3">
        <v>41.788301276522581</v>
      </c>
      <c r="F1059" s="66">
        <v>3</v>
      </c>
      <c r="G1059" t="s">
        <v>6</v>
      </c>
      <c r="H1059" s="2">
        <v>4357.05</v>
      </c>
      <c r="I1059" s="2" t="str">
        <f>IF(CleanTable67[[#This Row],[Annual Expenditure in HealthCare]]&gt;25000,"Yes","No")</f>
        <v>No</v>
      </c>
      <c r="J1059">
        <v>0</v>
      </c>
      <c r="K1059" t="str">
        <f>_xlfn.XLOOKUP(CleanTable67[[#This Row],['# of Children]],'Reduce Categories'!$D$23:$D$28,'Reduce Categories'!$E$23:$E$28)</f>
        <v>No children</v>
      </c>
      <c r="L1059" t="s">
        <v>5</v>
      </c>
      <c r="M1059" s="1"/>
    </row>
    <row r="1060" spans="1:13" x14ac:dyDescent="0.2">
      <c r="A1060">
        <v>11063</v>
      </c>
      <c r="B1060" t="s">
        <v>3</v>
      </c>
      <c r="C1060">
        <v>18</v>
      </c>
      <c r="D1060">
        <v>0</v>
      </c>
      <c r="E1060" s="3">
        <v>22.211537174770857</v>
      </c>
      <c r="F1060" s="66">
        <v>0</v>
      </c>
      <c r="G1060" t="s">
        <v>6</v>
      </c>
      <c r="H1060" s="2">
        <v>2203.48</v>
      </c>
      <c r="I1060" s="2" t="str">
        <f>IF(CleanTable67[[#This Row],[Annual Expenditure in HealthCare]]&gt;25000,"Yes","No")</f>
        <v>No</v>
      </c>
      <c r="J1060">
        <v>0</v>
      </c>
      <c r="K1060" t="str">
        <f>_xlfn.XLOOKUP(CleanTable67[[#This Row],['# of Children]],'Reduce Categories'!$D$23:$D$28,'Reduce Categories'!$E$23:$E$28)</f>
        <v>No children</v>
      </c>
      <c r="L1060" t="s">
        <v>5</v>
      </c>
      <c r="M1060" s="1"/>
    </row>
    <row r="1061" spans="1:13" x14ac:dyDescent="0.2">
      <c r="A1061">
        <v>11064</v>
      </c>
      <c r="B1061" t="s">
        <v>2</v>
      </c>
      <c r="C1061">
        <v>19</v>
      </c>
      <c r="D1061">
        <v>0</v>
      </c>
      <c r="E1061" s="3">
        <v>34.319602086125933</v>
      </c>
      <c r="F1061" s="66">
        <v>2</v>
      </c>
      <c r="G1061" t="s">
        <v>7</v>
      </c>
      <c r="H1061" s="2">
        <v>22493.66</v>
      </c>
      <c r="I1061" s="2" t="str">
        <f>IF(CleanTable67[[#This Row],[Annual Expenditure in HealthCare]]&gt;25000,"Yes","No")</f>
        <v>No</v>
      </c>
      <c r="J1061">
        <v>2</v>
      </c>
      <c r="K1061" t="str">
        <f>_xlfn.XLOOKUP(CleanTable67[[#This Row],['# of Children]],'Reduce Categories'!$D$23:$D$28,'Reduce Categories'!$E$23:$E$28)</f>
        <v>2 children</v>
      </c>
      <c r="L1061" t="s">
        <v>5</v>
      </c>
      <c r="M1061" s="1"/>
    </row>
    <row r="1062" spans="1:13" x14ac:dyDescent="0.2">
      <c r="A1062">
        <v>11065</v>
      </c>
      <c r="B1062" t="s">
        <v>1</v>
      </c>
      <c r="C1062">
        <v>49</v>
      </c>
      <c r="D1062">
        <v>2</v>
      </c>
      <c r="E1062" s="3">
        <v>27.24585249086828</v>
      </c>
      <c r="F1062" s="66">
        <v>1</v>
      </c>
      <c r="G1062" t="s">
        <v>6</v>
      </c>
      <c r="H1062" s="2">
        <v>10381.48</v>
      </c>
      <c r="I1062" s="2" t="str">
        <f>IF(CleanTable67[[#This Row],[Annual Expenditure in HealthCare]]&gt;25000,"Yes","No")</f>
        <v>No</v>
      </c>
      <c r="J1062">
        <v>3</v>
      </c>
      <c r="K1062" t="str">
        <f>_xlfn.XLOOKUP(CleanTable67[[#This Row],['# of Children]],'Reduce Categories'!$D$23:$D$28,'Reduce Categories'!$E$23:$E$28)</f>
        <v>3 or more children</v>
      </c>
      <c r="L1062" t="s">
        <v>5</v>
      </c>
      <c r="M1062" s="1"/>
    </row>
    <row r="1063" spans="1:13" x14ac:dyDescent="0.2">
      <c r="A1063">
        <v>11066</v>
      </c>
      <c r="B1063" t="s">
        <v>2</v>
      </c>
      <c r="C1063">
        <v>43</v>
      </c>
      <c r="D1063">
        <v>2</v>
      </c>
      <c r="E1063" s="3">
        <v>22.782932443824301</v>
      </c>
      <c r="F1063" s="66">
        <v>0</v>
      </c>
      <c r="G1063" t="s">
        <v>6</v>
      </c>
      <c r="H1063" s="2">
        <v>8310.84</v>
      </c>
      <c r="I1063" s="2" t="str">
        <f>IF(CleanTable67[[#This Row],[Annual Expenditure in HealthCare]]&gt;25000,"Yes","No")</f>
        <v>No</v>
      </c>
      <c r="J1063">
        <v>2</v>
      </c>
      <c r="K1063" t="str">
        <f>_xlfn.XLOOKUP(CleanTable67[[#This Row],['# of Children]],'Reduce Categories'!$D$23:$D$28,'Reduce Categories'!$E$23:$E$28)</f>
        <v>2 children</v>
      </c>
      <c r="L1063" t="s">
        <v>5</v>
      </c>
      <c r="M1063" s="1"/>
    </row>
    <row r="1064" spans="1:13" x14ac:dyDescent="0.2">
      <c r="A1064">
        <v>11067</v>
      </c>
      <c r="B1064" t="s">
        <v>2</v>
      </c>
      <c r="C1064">
        <v>22</v>
      </c>
      <c r="D1064">
        <v>0</v>
      </c>
      <c r="E1064" s="3">
        <v>29.801705888611998</v>
      </c>
      <c r="F1064" s="66">
        <v>1</v>
      </c>
      <c r="G1064" t="s">
        <v>7</v>
      </c>
      <c r="H1064" s="2">
        <v>2045.69</v>
      </c>
      <c r="I1064" s="2" t="str">
        <f>IF(CleanTable67[[#This Row],[Annual Expenditure in HealthCare]]&gt;25000,"Yes","No")</f>
        <v>No</v>
      </c>
      <c r="J1064">
        <v>0</v>
      </c>
      <c r="K1064" t="str">
        <f>_xlfn.XLOOKUP(CleanTable67[[#This Row],['# of Children]],'Reduce Categories'!$D$23:$D$28,'Reduce Categories'!$E$23:$E$28)</f>
        <v>No children</v>
      </c>
      <c r="L1064" t="s">
        <v>5</v>
      </c>
      <c r="M1064" s="1"/>
    </row>
    <row r="1065" spans="1:13" x14ac:dyDescent="0.2">
      <c r="A1065">
        <v>11068</v>
      </c>
      <c r="B1065" t="s">
        <v>2</v>
      </c>
      <c r="C1065">
        <v>40</v>
      </c>
      <c r="D1065">
        <v>2</v>
      </c>
      <c r="E1065" s="3">
        <v>43.371595957570221</v>
      </c>
      <c r="F1065" s="66">
        <v>3</v>
      </c>
      <c r="G1065" t="s">
        <v>6</v>
      </c>
      <c r="H1065" s="2">
        <v>40003.340000000004</v>
      </c>
      <c r="I1065" s="2" t="str">
        <f>IF(CleanTable67[[#This Row],[Annual Expenditure in HealthCare]]&gt;25000,"Yes","No")</f>
        <v>Yes</v>
      </c>
      <c r="J1065">
        <v>2</v>
      </c>
      <c r="K1065" t="str">
        <f>_xlfn.XLOOKUP(CleanTable67[[#This Row],['# of Children]],'Reduce Categories'!$D$23:$D$28,'Reduce Categories'!$E$23:$E$28)</f>
        <v>2 children</v>
      </c>
      <c r="L1065" t="s">
        <v>4</v>
      </c>
      <c r="M1065" s="1"/>
    </row>
    <row r="1066" spans="1:13" x14ac:dyDescent="0.2">
      <c r="A1066">
        <v>11069</v>
      </c>
      <c r="B1066" t="s">
        <v>2</v>
      </c>
      <c r="C1066">
        <v>36</v>
      </c>
      <c r="D1066">
        <v>1</v>
      </c>
      <c r="E1066" s="3">
        <v>24.093241056653994</v>
      </c>
      <c r="F1066" s="66">
        <v>0</v>
      </c>
      <c r="G1066" t="s">
        <v>7</v>
      </c>
      <c r="H1066" s="2">
        <v>5373.37</v>
      </c>
      <c r="I1066" s="2" t="str">
        <f>IF(CleanTable67[[#This Row],[Annual Expenditure in HealthCare]]&gt;25000,"Yes","No")</f>
        <v>No</v>
      </c>
      <c r="J1066">
        <v>1</v>
      </c>
      <c r="K1066" t="str">
        <f>_xlfn.XLOOKUP(CleanTable67[[#This Row],['# of Children]],'Reduce Categories'!$D$23:$D$28,'Reduce Categories'!$E$23:$E$28)</f>
        <v>1 children</v>
      </c>
      <c r="L1066" t="s">
        <v>5</v>
      </c>
      <c r="M1066" s="1"/>
    </row>
    <row r="1067" spans="1:13" x14ac:dyDescent="0.2">
      <c r="A1067">
        <v>11070</v>
      </c>
      <c r="B1067" t="s">
        <v>1</v>
      </c>
      <c r="C1067">
        <v>31</v>
      </c>
      <c r="D1067">
        <v>1</v>
      </c>
      <c r="E1067" s="3">
        <v>29.809039994190137</v>
      </c>
      <c r="F1067" s="66">
        <v>1</v>
      </c>
      <c r="G1067" t="s">
        <v>7</v>
      </c>
      <c r="H1067" s="2">
        <v>4463.21</v>
      </c>
      <c r="I1067" s="2" t="str">
        <f>IF(CleanTable67[[#This Row],[Annual Expenditure in HealthCare]]&gt;25000,"Yes","No")</f>
        <v>No</v>
      </c>
      <c r="J1067">
        <v>2</v>
      </c>
      <c r="K1067" t="str">
        <f>_xlfn.XLOOKUP(CleanTable67[[#This Row],['# of Children]],'Reduce Categories'!$D$23:$D$28,'Reduce Categories'!$E$23:$E$28)</f>
        <v>2 children</v>
      </c>
      <c r="L1067" t="s">
        <v>5</v>
      </c>
      <c r="M1067" s="1"/>
    </row>
    <row r="1068" spans="1:13" x14ac:dyDescent="0.2">
      <c r="A1068">
        <v>11071</v>
      </c>
      <c r="B1068" t="s">
        <v>1</v>
      </c>
      <c r="C1068">
        <v>59</v>
      </c>
      <c r="D1068">
        <v>3</v>
      </c>
      <c r="E1068" s="3">
        <v>24.519719495053415</v>
      </c>
      <c r="F1068" s="66">
        <v>0</v>
      </c>
      <c r="G1068" t="s">
        <v>6</v>
      </c>
      <c r="H1068" s="2">
        <v>12244.54</v>
      </c>
      <c r="I1068" s="2" t="str">
        <f>IF(CleanTable67[[#This Row],[Annual Expenditure in HealthCare]]&gt;25000,"Yes","No")</f>
        <v>No</v>
      </c>
      <c r="J1068">
        <v>0</v>
      </c>
      <c r="K1068" t="str">
        <f>_xlfn.XLOOKUP(CleanTable67[[#This Row],['# of Children]],'Reduce Categories'!$D$23:$D$28,'Reduce Categories'!$E$23:$E$28)</f>
        <v>No children</v>
      </c>
      <c r="L1068" t="s">
        <v>5</v>
      </c>
      <c r="M1068" s="1"/>
    </row>
    <row r="1069" spans="1:13" x14ac:dyDescent="0.2">
      <c r="A1069">
        <v>11072</v>
      </c>
      <c r="B1069" t="s">
        <v>2</v>
      </c>
      <c r="C1069">
        <v>55</v>
      </c>
      <c r="D1069">
        <v>3</v>
      </c>
      <c r="E1069" s="3">
        <v>34.112681757807053</v>
      </c>
      <c r="F1069" s="66">
        <v>2</v>
      </c>
      <c r="G1069" t="s">
        <v>6</v>
      </c>
      <c r="H1069" s="2">
        <v>11082.58</v>
      </c>
      <c r="I1069" s="2" t="str">
        <f>IF(CleanTable67[[#This Row],[Annual Expenditure in HealthCare]]&gt;25000,"Yes","No")</f>
        <v>No</v>
      </c>
      <c r="J1069">
        <v>0</v>
      </c>
      <c r="K1069" t="str">
        <f>_xlfn.XLOOKUP(CleanTable67[[#This Row],['# of Children]],'Reduce Categories'!$D$23:$D$28,'Reduce Categories'!$E$23:$E$28)</f>
        <v>No children</v>
      </c>
      <c r="L1069" t="s">
        <v>5</v>
      </c>
      <c r="M1069" s="1"/>
    </row>
    <row r="1070" spans="1:13" x14ac:dyDescent="0.2">
      <c r="A1070">
        <v>11073</v>
      </c>
      <c r="B1070" t="s">
        <v>2</v>
      </c>
      <c r="C1070">
        <v>34</v>
      </c>
      <c r="D1070">
        <v>1</v>
      </c>
      <c r="E1070" s="3">
        <v>31.805020554698224</v>
      </c>
      <c r="F1070" s="66">
        <v>2</v>
      </c>
      <c r="G1070" t="s">
        <v>7</v>
      </c>
      <c r="H1070" s="2">
        <v>4320.42</v>
      </c>
      <c r="I1070" s="2" t="str">
        <f>IF(CleanTable67[[#This Row],[Annual Expenditure in HealthCare]]&gt;25000,"Yes","No")</f>
        <v>No</v>
      </c>
      <c r="J1070">
        <v>0</v>
      </c>
      <c r="K1070" t="str">
        <f>_xlfn.XLOOKUP(CleanTable67[[#This Row],['# of Children]],'Reduce Categories'!$D$23:$D$28,'Reduce Categories'!$E$23:$E$28)</f>
        <v>No children</v>
      </c>
      <c r="L1070" t="s">
        <v>5</v>
      </c>
      <c r="M1070" s="1"/>
    </row>
    <row r="1071" spans="1:13" x14ac:dyDescent="0.2">
      <c r="A1071">
        <v>11074</v>
      </c>
      <c r="B1071" t="s">
        <v>1</v>
      </c>
      <c r="C1071">
        <v>18</v>
      </c>
      <c r="D1071">
        <v>0</v>
      </c>
      <c r="E1071" s="3">
        <v>27.545965213293655</v>
      </c>
      <c r="F1071" s="66">
        <v>1</v>
      </c>
      <c r="G1071" t="s">
        <v>6</v>
      </c>
      <c r="H1071" s="2">
        <v>1629.84</v>
      </c>
      <c r="I1071" s="2" t="str">
        <f>IF(CleanTable67[[#This Row],[Annual Expenditure in HealthCare]]&gt;25000,"Yes","No")</f>
        <v>No</v>
      </c>
      <c r="J1071">
        <v>0</v>
      </c>
      <c r="K1071" t="str">
        <f>_xlfn.XLOOKUP(CleanTable67[[#This Row],['# of Children]],'Reduce Categories'!$D$23:$D$28,'Reduce Categories'!$E$23:$E$28)</f>
        <v>No children</v>
      </c>
      <c r="L1071" t="s">
        <v>5</v>
      </c>
      <c r="M1071" s="1"/>
    </row>
    <row r="1072" spans="1:13" x14ac:dyDescent="0.2">
      <c r="A1072">
        <v>11075</v>
      </c>
      <c r="B1072" t="s">
        <v>2</v>
      </c>
      <c r="C1072">
        <v>36</v>
      </c>
      <c r="D1072">
        <v>1</v>
      </c>
      <c r="E1072" s="3">
        <v>39.03860480169643</v>
      </c>
      <c r="F1072" s="66">
        <v>3</v>
      </c>
      <c r="G1072" t="s">
        <v>7</v>
      </c>
      <c r="H1072" s="2">
        <v>6548.2</v>
      </c>
      <c r="I1072" s="2" t="str">
        <f>IF(CleanTable67[[#This Row],[Annual Expenditure in HealthCare]]&gt;25000,"Yes","No")</f>
        <v>No</v>
      </c>
      <c r="J1072">
        <v>3</v>
      </c>
      <c r="K1072" t="str">
        <f>_xlfn.XLOOKUP(CleanTable67[[#This Row],['# of Children]],'Reduce Categories'!$D$23:$D$28,'Reduce Categories'!$E$23:$E$28)</f>
        <v>3 or more children</v>
      </c>
      <c r="L1072" t="s">
        <v>5</v>
      </c>
      <c r="M1072" s="1"/>
    </row>
    <row r="1073" spans="1:13" x14ac:dyDescent="0.2">
      <c r="A1073">
        <v>11076</v>
      </c>
      <c r="B1073" t="s">
        <v>2</v>
      </c>
      <c r="C1073">
        <v>53</v>
      </c>
      <c r="D1073">
        <v>3</v>
      </c>
      <c r="E1073" s="3">
        <v>33.304929427628934</v>
      </c>
      <c r="F1073" s="66">
        <v>2</v>
      </c>
      <c r="G1073" t="s">
        <v>6</v>
      </c>
      <c r="H1073" s="2">
        <v>10959.7</v>
      </c>
      <c r="I1073" s="2" t="str">
        <f>IF(CleanTable67[[#This Row],[Annual Expenditure in HealthCare]]&gt;25000,"Yes","No")</f>
        <v>No</v>
      </c>
      <c r="J1073">
        <v>1</v>
      </c>
      <c r="K1073" t="str">
        <f>_xlfn.XLOOKUP(CleanTable67[[#This Row],['# of Children]],'Reduce Categories'!$D$23:$D$28,'Reduce Categories'!$E$23:$E$28)</f>
        <v>1 children</v>
      </c>
      <c r="L1073" t="s">
        <v>5</v>
      </c>
      <c r="M1073" s="1"/>
    </row>
    <row r="1074" spans="1:13" x14ac:dyDescent="0.2">
      <c r="A1074">
        <v>11077</v>
      </c>
      <c r="B1074" t="s">
        <v>1</v>
      </c>
      <c r="C1074">
        <v>64</v>
      </c>
      <c r="D1074">
        <v>3</v>
      </c>
      <c r="E1074" s="3">
        <v>33.622438183255269</v>
      </c>
      <c r="F1074" s="66">
        <v>2</v>
      </c>
      <c r="G1074" t="s">
        <v>7</v>
      </c>
      <c r="H1074" s="2">
        <v>13831.12</v>
      </c>
      <c r="I1074" s="2" t="str">
        <f>IF(CleanTable67[[#This Row],[Annual Expenditure in HealthCare]]&gt;25000,"Yes","No")</f>
        <v>No</v>
      </c>
      <c r="J1074">
        <v>0</v>
      </c>
      <c r="K1074" t="str">
        <f>_xlfn.XLOOKUP(CleanTable67[[#This Row],['# of Children]],'Reduce Categories'!$D$23:$D$28,'Reduce Categories'!$E$23:$E$28)</f>
        <v>No children</v>
      </c>
      <c r="L1074" t="s">
        <v>5</v>
      </c>
      <c r="M1074" s="1"/>
    </row>
    <row r="1075" spans="1:13" x14ac:dyDescent="0.2">
      <c r="A1075">
        <v>11078</v>
      </c>
      <c r="B1075" t="s">
        <v>2</v>
      </c>
      <c r="C1075">
        <v>36</v>
      </c>
      <c r="D1075">
        <v>1</v>
      </c>
      <c r="E1075" s="3">
        <v>29.487959987608541</v>
      </c>
      <c r="F1075" s="66">
        <v>1</v>
      </c>
      <c r="G1075" t="s">
        <v>7</v>
      </c>
      <c r="H1075" s="2">
        <v>5377.46</v>
      </c>
      <c r="I1075" s="2" t="str">
        <f>IF(CleanTable67[[#This Row],[Annual Expenditure in HealthCare]]&gt;25000,"Yes","No")</f>
        <v>No</v>
      </c>
      <c r="J1075">
        <v>1</v>
      </c>
      <c r="K1075" t="str">
        <f>_xlfn.XLOOKUP(CleanTable67[[#This Row],['# of Children]],'Reduce Categories'!$D$23:$D$28,'Reduce Categories'!$E$23:$E$28)</f>
        <v>1 children</v>
      </c>
      <c r="L1075" t="s">
        <v>5</v>
      </c>
      <c r="M1075" s="1"/>
    </row>
    <row r="1076" spans="1:13" x14ac:dyDescent="0.2">
      <c r="A1076">
        <v>11079</v>
      </c>
      <c r="B1076" t="s">
        <v>3</v>
      </c>
      <c r="C1076">
        <v>30</v>
      </c>
      <c r="D1076">
        <v>1</v>
      </c>
      <c r="E1076" s="3">
        <v>25.345582804832251</v>
      </c>
      <c r="F1076" s="66">
        <v>0</v>
      </c>
      <c r="G1076" t="s">
        <v>6</v>
      </c>
      <c r="H1076" s="2">
        <v>4719.5300000000007</v>
      </c>
      <c r="I1076" s="2" t="str">
        <f>IF(CleanTable67[[#This Row],[Annual Expenditure in HealthCare]]&gt;25000,"Yes","No")</f>
        <v>No</v>
      </c>
      <c r="J1076">
        <v>1</v>
      </c>
      <c r="K1076" t="str">
        <f>_xlfn.XLOOKUP(CleanTable67[[#This Row],['# of Children]],'Reduce Categories'!$D$23:$D$28,'Reduce Categories'!$E$23:$E$28)</f>
        <v>1 children</v>
      </c>
      <c r="L1076" t="s">
        <v>5</v>
      </c>
      <c r="M1076" s="1"/>
    </row>
    <row r="1077" spans="1:13" x14ac:dyDescent="0.2">
      <c r="A1077">
        <v>11080</v>
      </c>
      <c r="B1077" t="s">
        <v>3</v>
      </c>
      <c r="C1077">
        <v>56</v>
      </c>
      <c r="D1077">
        <v>3</v>
      </c>
      <c r="E1077" s="3">
        <v>38.372747814638011</v>
      </c>
      <c r="F1077" s="66">
        <v>3</v>
      </c>
      <c r="G1077" t="s">
        <v>6</v>
      </c>
      <c r="H1077" s="2">
        <v>11658.12</v>
      </c>
      <c r="I1077" s="2" t="str">
        <f>IF(CleanTable67[[#This Row],[Annual Expenditure in HealthCare]]&gt;25000,"Yes","No")</f>
        <v>No</v>
      </c>
      <c r="J1077">
        <v>0</v>
      </c>
      <c r="K1077" t="str">
        <f>_xlfn.XLOOKUP(CleanTable67[[#This Row],['# of Children]],'Reduce Categories'!$D$23:$D$28,'Reduce Categories'!$E$23:$E$28)</f>
        <v>No children</v>
      </c>
      <c r="L1077" t="s">
        <v>5</v>
      </c>
      <c r="M1077" s="1"/>
    </row>
    <row r="1078" spans="1:13" x14ac:dyDescent="0.2">
      <c r="A1078">
        <v>11081</v>
      </c>
      <c r="B1078" t="s">
        <v>0</v>
      </c>
      <c r="C1078">
        <v>58</v>
      </c>
      <c r="D1078">
        <v>3</v>
      </c>
      <c r="E1078" s="3">
        <v>35.595592673078642</v>
      </c>
      <c r="F1078" s="66">
        <v>3</v>
      </c>
      <c r="G1078" t="s">
        <v>6</v>
      </c>
      <c r="H1078" s="2">
        <v>11842.45</v>
      </c>
      <c r="I1078" s="2" t="str">
        <f>IF(CleanTable67[[#This Row],[Annual Expenditure in HealthCare]]&gt;25000,"Yes","No")</f>
        <v>No</v>
      </c>
      <c r="J1078">
        <v>0</v>
      </c>
      <c r="K1078" t="str">
        <f>_xlfn.XLOOKUP(CleanTable67[[#This Row],['# of Children]],'Reduce Categories'!$D$23:$D$28,'Reduce Categories'!$E$23:$E$28)</f>
        <v>No children</v>
      </c>
      <c r="L1078" t="s">
        <v>5</v>
      </c>
      <c r="M1078" s="1"/>
    </row>
    <row r="1079" spans="1:13" x14ac:dyDescent="0.2">
      <c r="A1079">
        <v>11082</v>
      </c>
      <c r="B1079" t="s">
        <v>2</v>
      </c>
      <c r="C1079">
        <v>53</v>
      </c>
      <c r="D1079">
        <v>3</v>
      </c>
      <c r="E1079" s="3">
        <v>24.308019828303848</v>
      </c>
      <c r="F1079" s="66">
        <v>0</v>
      </c>
      <c r="G1079" t="s">
        <v>6</v>
      </c>
      <c r="H1079" s="2">
        <v>46661.450000000004</v>
      </c>
      <c r="I1079" s="2" t="str">
        <f>IF(CleanTable67[[#This Row],[Annual Expenditure in HealthCare]]&gt;25000,"Yes","No")</f>
        <v>Yes</v>
      </c>
      <c r="J1079">
        <v>3</v>
      </c>
      <c r="K1079" t="str">
        <f>_xlfn.XLOOKUP(CleanTable67[[#This Row],['# of Children]],'Reduce Categories'!$D$23:$D$28,'Reduce Categories'!$E$23:$E$28)</f>
        <v>3 or more children</v>
      </c>
      <c r="L1079" t="s">
        <v>4</v>
      </c>
      <c r="M1079" s="1"/>
    </row>
    <row r="1080" spans="1:13" x14ac:dyDescent="0.2">
      <c r="A1080">
        <v>11083</v>
      </c>
      <c r="B1080" t="s">
        <v>3</v>
      </c>
      <c r="C1080">
        <v>40</v>
      </c>
      <c r="D1080">
        <v>2</v>
      </c>
      <c r="E1080" s="3">
        <v>25.158524403910892</v>
      </c>
      <c r="F1080" s="66">
        <v>0</v>
      </c>
      <c r="G1080" t="s">
        <v>7</v>
      </c>
      <c r="H1080" s="2">
        <v>7173.3600000000006</v>
      </c>
      <c r="I1080" s="2" t="str">
        <f>IF(CleanTable67[[#This Row],[Annual Expenditure in HealthCare]]&gt;25000,"Yes","No")</f>
        <v>No</v>
      </c>
      <c r="J1080">
        <v>2</v>
      </c>
      <c r="K1080" t="str">
        <f>_xlfn.XLOOKUP(CleanTable67[[#This Row],['# of Children]],'Reduce Categories'!$D$23:$D$28,'Reduce Categories'!$E$23:$E$28)</f>
        <v>2 children</v>
      </c>
      <c r="L1080" t="s">
        <v>5</v>
      </c>
      <c r="M1080" s="1"/>
    </row>
    <row r="1081" spans="1:13" x14ac:dyDescent="0.2">
      <c r="A1081">
        <v>11084</v>
      </c>
      <c r="B1081" t="s">
        <v>1</v>
      </c>
      <c r="C1081">
        <v>57</v>
      </c>
      <c r="D1081">
        <v>3</v>
      </c>
      <c r="E1081" s="3">
        <v>24.129449255561237</v>
      </c>
      <c r="F1081" s="66">
        <v>0</v>
      </c>
      <c r="G1081" t="s">
        <v>6</v>
      </c>
      <c r="H1081" s="2">
        <v>27533.919999999998</v>
      </c>
      <c r="I1081" s="2" t="str">
        <f>IF(CleanTable67[[#This Row],[Annual Expenditure in HealthCare]]&gt;25000,"Yes","No")</f>
        <v>Yes</v>
      </c>
      <c r="J1081">
        <v>0</v>
      </c>
      <c r="K1081" t="str">
        <f>_xlfn.XLOOKUP(CleanTable67[[#This Row],['# of Children]],'Reduce Categories'!$D$23:$D$28,'Reduce Categories'!$E$23:$E$28)</f>
        <v>No children</v>
      </c>
      <c r="L1081" t="s">
        <v>4</v>
      </c>
      <c r="M1081" s="1"/>
    </row>
    <row r="1082" spans="1:13" x14ac:dyDescent="0.2">
      <c r="A1082">
        <v>11085</v>
      </c>
      <c r="B1082" t="s">
        <v>3</v>
      </c>
      <c r="C1082">
        <v>29</v>
      </c>
      <c r="D1082">
        <v>1</v>
      </c>
      <c r="E1082" s="3">
        <v>26.603620628583894</v>
      </c>
      <c r="F1082" s="66">
        <v>1</v>
      </c>
      <c r="G1082" t="s">
        <v>7</v>
      </c>
      <c r="H1082" s="2">
        <v>16138.77</v>
      </c>
      <c r="I1082" s="2" t="str">
        <f>IF(CleanTable67[[#This Row],[Annual Expenditure in HealthCare]]&gt;25000,"Yes","No")</f>
        <v>No</v>
      </c>
      <c r="J1082">
        <v>0</v>
      </c>
      <c r="K1082" t="str">
        <f>_xlfn.XLOOKUP(CleanTable67[[#This Row],['# of Children]],'Reduce Categories'!$D$23:$D$28,'Reduce Categories'!$E$23:$E$28)</f>
        <v>No children</v>
      </c>
      <c r="L1082" t="s">
        <v>4</v>
      </c>
      <c r="M1082" s="1"/>
    </row>
    <row r="1083" spans="1:13" x14ac:dyDescent="0.2">
      <c r="A1083">
        <v>11086</v>
      </c>
      <c r="B1083" t="s">
        <v>0</v>
      </c>
      <c r="C1083">
        <v>39</v>
      </c>
      <c r="D1083">
        <v>2</v>
      </c>
      <c r="E1083" s="3">
        <v>32.315320184702344</v>
      </c>
      <c r="F1083" s="66">
        <v>2</v>
      </c>
      <c r="G1083" t="s">
        <v>6</v>
      </c>
      <c r="H1083" s="2">
        <v>6238.3</v>
      </c>
      <c r="I1083" s="2" t="str">
        <f>IF(CleanTable67[[#This Row],[Annual Expenditure in HealthCare]]&gt;25000,"Yes","No")</f>
        <v>No</v>
      </c>
      <c r="J1083">
        <v>1</v>
      </c>
      <c r="K1083" t="str">
        <f>_xlfn.XLOOKUP(CleanTable67[[#This Row],['# of Children]],'Reduce Categories'!$D$23:$D$28,'Reduce Categories'!$E$23:$E$28)</f>
        <v>1 children</v>
      </c>
      <c r="L1083" t="s">
        <v>5</v>
      </c>
      <c r="M1083" s="1"/>
    </row>
    <row r="1084" spans="1:13" x14ac:dyDescent="0.2">
      <c r="A1084">
        <v>11087</v>
      </c>
      <c r="B1084" t="s">
        <v>1</v>
      </c>
      <c r="C1084">
        <v>64</v>
      </c>
      <c r="D1084">
        <v>3</v>
      </c>
      <c r="E1084" s="3">
        <v>24.405623836211134</v>
      </c>
      <c r="F1084" s="66">
        <v>0</v>
      </c>
      <c r="G1084" t="s">
        <v>7</v>
      </c>
      <c r="H1084" s="2">
        <v>49577.670000000006</v>
      </c>
      <c r="I1084" s="2" t="str">
        <f>IF(CleanTable67[[#This Row],[Annual Expenditure in HealthCare]]&gt;25000,"Yes","No")</f>
        <v>Yes</v>
      </c>
      <c r="J1084">
        <v>2</v>
      </c>
      <c r="K1084" t="str">
        <f>_xlfn.XLOOKUP(CleanTable67[[#This Row],['# of Children]],'Reduce Categories'!$D$23:$D$28,'Reduce Categories'!$E$23:$E$28)</f>
        <v>2 children</v>
      </c>
      <c r="L1084" t="s">
        <v>4</v>
      </c>
      <c r="M1084" s="1"/>
    </row>
    <row r="1085" spans="1:13" x14ac:dyDescent="0.2">
      <c r="A1085">
        <v>11088</v>
      </c>
      <c r="B1085" t="s">
        <v>0</v>
      </c>
      <c r="C1085">
        <v>34</v>
      </c>
      <c r="D1085">
        <v>1</v>
      </c>
      <c r="E1085" s="3">
        <v>20.805776971488029</v>
      </c>
      <c r="F1085" s="66">
        <v>0</v>
      </c>
      <c r="G1085" t="s">
        <v>7</v>
      </c>
      <c r="H1085" s="2">
        <v>4536.26</v>
      </c>
      <c r="I1085" s="2" t="str">
        <f>IF(CleanTable67[[#This Row],[Annual Expenditure in HealthCare]]&gt;25000,"Yes","No")</f>
        <v>No</v>
      </c>
      <c r="J1085">
        <v>1</v>
      </c>
      <c r="K1085" t="str">
        <f>_xlfn.XLOOKUP(CleanTable67[[#This Row],['# of Children]],'Reduce Categories'!$D$23:$D$28,'Reduce Categories'!$E$23:$E$28)</f>
        <v>1 children</v>
      </c>
      <c r="L1085" t="s">
        <v>5</v>
      </c>
      <c r="M1085" s="1"/>
    </row>
    <row r="1086" spans="1:13" x14ac:dyDescent="0.2">
      <c r="A1086">
        <v>11089</v>
      </c>
      <c r="B1086" t="s">
        <v>3</v>
      </c>
      <c r="C1086">
        <v>24</v>
      </c>
      <c r="D1086">
        <v>0</v>
      </c>
      <c r="E1086" s="3">
        <v>29.88061256916011</v>
      </c>
      <c r="F1086" s="66">
        <v>1</v>
      </c>
      <c r="G1086" t="s">
        <v>7</v>
      </c>
      <c r="H1086" s="2">
        <v>34254.060000000005</v>
      </c>
      <c r="I1086" s="2" t="str">
        <f>IF(CleanTable67[[#This Row],[Annual Expenditure in HealthCare]]&gt;25000,"Yes","No")</f>
        <v>Yes</v>
      </c>
      <c r="J1086">
        <v>0</v>
      </c>
      <c r="K1086" t="str">
        <f>_xlfn.XLOOKUP(CleanTable67[[#This Row],['# of Children]],'Reduce Categories'!$D$23:$D$28,'Reduce Categories'!$E$23:$E$28)</f>
        <v>No children</v>
      </c>
      <c r="L1086" t="s">
        <v>4</v>
      </c>
      <c r="M1086" s="1"/>
    </row>
    <row r="1087" spans="1:13" x14ac:dyDescent="0.2">
      <c r="A1087">
        <v>11090</v>
      </c>
      <c r="B1087" t="s">
        <v>0</v>
      </c>
      <c r="C1087">
        <v>40</v>
      </c>
      <c r="D1087">
        <v>2</v>
      </c>
      <c r="E1087" s="3">
        <v>21.774840331088665</v>
      </c>
      <c r="F1087" s="66">
        <v>0</v>
      </c>
      <c r="G1087" t="s">
        <v>7</v>
      </c>
      <c r="H1087" s="2">
        <v>6600.37</v>
      </c>
      <c r="I1087" s="2" t="str">
        <f>IF(CleanTable67[[#This Row],[Annual Expenditure in HealthCare]]&gt;25000,"Yes","No")</f>
        <v>No</v>
      </c>
      <c r="J1087">
        <v>2</v>
      </c>
      <c r="K1087" t="str">
        <f>_xlfn.XLOOKUP(CleanTable67[[#This Row],['# of Children]],'Reduce Categories'!$D$23:$D$28,'Reduce Categories'!$E$23:$E$28)</f>
        <v>2 children</v>
      </c>
      <c r="L1087" t="s">
        <v>5</v>
      </c>
      <c r="M1087" s="1"/>
    </row>
    <row r="1088" spans="1:13" x14ac:dyDescent="0.2">
      <c r="A1088">
        <v>11091</v>
      </c>
      <c r="B1088" t="s">
        <v>3</v>
      </c>
      <c r="C1088">
        <v>18</v>
      </c>
      <c r="D1088">
        <v>0</v>
      </c>
      <c r="E1088" s="3">
        <v>22.504010358800613</v>
      </c>
      <c r="F1088" s="66">
        <v>0</v>
      </c>
      <c r="G1088" t="s">
        <v>6</v>
      </c>
      <c r="H1088" s="2">
        <v>2203.7400000000002</v>
      </c>
      <c r="I1088" s="2" t="str">
        <f>IF(CleanTable67[[#This Row],[Annual Expenditure in HealthCare]]&gt;25000,"Yes","No")</f>
        <v>No</v>
      </c>
      <c r="J1088">
        <v>0</v>
      </c>
      <c r="K1088" t="str">
        <f>_xlfn.XLOOKUP(CleanTable67[[#This Row],['# of Children]],'Reduce Categories'!$D$23:$D$28,'Reduce Categories'!$E$23:$E$28)</f>
        <v>No children</v>
      </c>
      <c r="L1088" t="s">
        <v>5</v>
      </c>
      <c r="M1088" s="1"/>
    </row>
    <row r="1089" spans="1:13" x14ac:dyDescent="0.2">
      <c r="A1089">
        <v>11092</v>
      </c>
      <c r="B1089" t="s">
        <v>1</v>
      </c>
      <c r="C1089">
        <v>49</v>
      </c>
      <c r="D1089">
        <v>2</v>
      </c>
      <c r="E1089" s="3">
        <v>27.338022605157821</v>
      </c>
      <c r="F1089" s="66">
        <v>1</v>
      </c>
      <c r="G1089" t="s">
        <v>7</v>
      </c>
      <c r="H1089" s="2">
        <v>8125.79</v>
      </c>
      <c r="I1089" s="2" t="str">
        <f>IF(CleanTable67[[#This Row],[Annual Expenditure in HealthCare]]&gt;25000,"Yes","No")</f>
        <v>No</v>
      </c>
      <c r="J1089">
        <v>0</v>
      </c>
      <c r="K1089" t="str">
        <f>_xlfn.XLOOKUP(CleanTable67[[#This Row],['# of Children]],'Reduce Categories'!$D$23:$D$28,'Reduce Categories'!$E$23:$E$28)</f>
        <v>No children</v>
      </c>
      <c r="L1089" t="s">
        <v>5</v>
      </c>
      <c r="M1089" s="1"/>
    </row>
    <row r="1090" spans="1:13" x14ac:dyDescent="0.2">
      <c r="A1090">
        <v>11093</v>
      </c>
      <c r="B1090" t="s">
        <v>3</v>
      </c>
      <c r="C1090">
        <v>28</v>
      </c>
      <c r="D1090">
        <v>1</v>
      </c>
      <c r="E1090" s="3">
        <v>18.036335659171598</v>
      </c>
      <c r="F1090" s="66">
        <v>0</v>
      </c>
      <c r="G1090" t="s">
        <v>7</v>
      </c>
      <c r="H1090" s="2">
        <v>4438.2700000000004</v>
      </c>
      <c r="I1090" s="2" t="str">
        <f>IF(CleanTable67[[#This Row],[Annual Expenditure in HealthCare]]&gt;25000,"Yes","No")</f>
        <v>No</v>
      </c>
      <c r="J1090">
        <v>2</v>
      </c>
      <c r="K1090" t="str">
        <f>_xlfn.XLOOKUP(CleanTable67[[#This Row],['# of Children]],'Reduce Categories'!$D$23:$D$28,'Reduce Categories'!$E$23:$E$28)</f>
        <v>2 children</v>
      </c>
      <c r="L1090" t="s">
        <v>5</v>
      </c>
      <c r="M1090" s="1"/>
    </row>
    <row r="1091" spans="1:13" x14ac:dyDescent="0.2">
      <c r="A1091">
        <v>11094</v>
      </c>
      <c r="B1091" t="s">
        <v>1</v>
      </c>
      <c r="C1091">
        <v>18</v>
      </c>
      <c r="D1091">
        <v>0</v>
      </c>
      <c r="E1091" s="3">
        <v>33.41155176412633</v>
      </c>
      <c r="F1091" s="66">
        <v>2</v>
      </c>
      <c r="G1091" t="s">
        <v>6</v>
      </c>
      <c r="H1091" s="2">
        <v>1634.58</v>
      </c>
      <c r="I1091" s="2" t="str">
        <f>IF(CleanTable67[[#This Row],[Annual Expenditure in HealthCare]]&gt;25000,"Yes","No")</f>
        <v>No</v>
      </c>
      <c r="J1091">
        <v>0</v>
      </c>
      <c r="K1091" t="str">
        <f>_xlfn.XLOOKUP(CleanTable67[[#This Row],['# of Children]],'Reduce Categories'!$D$23:$D$28,'Reduce Categories'!$E$23:$E$28)</f>
        <v>No children</v>
      </c>
      <c r="L1091" t="s">
        <v>5</v>
      </c>
      <c r="M1091" s="1"/>
    </row>
    <row r="1092" spans="1:13" x14ac:dyDescent="0.2">
      <c r="A1092">
        <v>11095</v>
      </c>
      <c r="B1092" t="s">
        <v>2</v>
      </c>
      <c r="C1092">
        <v>19</v>
      </c>
      <c r="D1092">
        <v>0</v>
      </c>
      <c r="E1092" s="3">
        <v>22.585641463107528</v>
      </c>
      <c r="F1092" s="66">
        <v>0</v>
      </c>
      <c r="G1092" t="s">
        <v>7</v>
      </c>
      <c r="H1092" s="2">
        <v>1639.57</v>
      </c>
      <c r="I1092" s="2" t="str">
        <f>IF(CleanTable67[[#This Row],[Annual Expenditure in HealthCare]]&gt;25000,"Yes","No")</f>
        <v>No</v>
      </c>
      <c r="J1092">
        <v>0</v>
      </c>
      <c r="K1092" t="str">
        <f>_xlfn.XLOOKUP(CleanTable67[[#This Row],['# of Children]],'Reduce Categories'!$D$23:$D$28,'Reduce Categories'!$E$23:$E$28)</f>
        <v>No children</v>
      </c>
      <c r="L1092" t="s">
        <v>5</v>
      </c>
      <c r="M1092" s="1"/>
    </row>
    <row r="1093" spans="1:13" x14ac:dyDescent="0.2">
      <c r="A1093">
        <v>11096</v>
      </c>
      <c r="B1093" t="s">
        <v>1</v>
      </c>
      <c r="C1093">
        <v>64</v>
      </c>
      <c r="D1093">
        <v>3</v>
      </c>
      <c r="E1093" s="3">
        <v>26.027797087249152</v>
      </c>
      <c r="F1093" s="66">
        <v>0</v>
      </c>
      <c r="G1093" t="s">
        <v>6</v>
      </c>
      <c r="H1093" s="2">
        <v>14313.85</v>
      </c>
      <c r="I1093" s="2" t="str">
        <f>IF(CleanTable67[[#This Row],[Annual Expenditure in HealthCare]]&gt;25000,"Yes","No")</f>
        <v>No</v>
      </c>
      <c r="J1093">
        <v>0</v>
      </c>
      <c r="K1093" t="str">
        <f>_xlfn.XLOOKUP(CleanTable67[[#This Row],['# of Children]],'Reduce Categories'!$D$23:$D$28,'Reduce Categories'!$E$23:$E$28)</f>
        <v>No children</v>
      </c>
      <c r="L1093" t="s">
        <v>5</v>
      </c>
      <c r="M1093" s="1"/>
    </row>
    <row r="1094" spans="1:13" x14ac:dyDescent="0.2">
      <c r="A1094">
        <v>11097</v>
      </c>
      <c r="B1094" t="s">
        <v>2</v>
      </c>
      <c r="C1094">
        <v>56</v>
      </c>
      <c r="D1094">
        <v>3</v>
      </c>
      <c r="E1094" s="3">
        <v>30.795399391467161</v>
      </c>
      <c r="F1094" s="66">
        <v>2</v>
      </c>
      <c r="G1094" t="s">
        <v>6</v>
      </c>
      <c r="H1094" s="2">
        <v>11454.03</v>
      </c>
      <c r="I1094" s="2" t="str">
        <f>IF(CleanTable67[[#This Row],[Annual Expenditure in HealthCare]]&gt;25000,"Yes","No")</f>
        <v>No</v>
      </c>
      <c r="J1094">
        <v>0</v>
      </c>
      <c r="K1094" t="str">
        <f>_xlfn.XLOOKUP(CleanTable67[[#This Row],['# of Children]],'Reduce Categories'!$D$23:$D$28,'Reduce Categories'!$E$23:$E$28)</f>
        <v>No children</v>
      </c>
      <c r="L1094" t="s">
        <v>5</v>
      </c>
      <c r="M1094" s="1"/>
    </row>
    <row r="1095" spans="1:13" x14ac:dyDescent="0.2">
      <c r="A1095">
        <v>11098</v>
      </c>
      <c r="B1095" t="s">
        <v>3</v>
      </c>
      <c r="C1095">
        <v>38</v>
      </c>
      <c r="D1095">
        <v>1</v>
      </c>
      <c r="E1095" s="3">
        <v>35.631750097402595</v>
      </c>
      <c r="F1095" s="66">
        <v>3</v>
      </c>
      <c r="G1095" t="s">
        <v>6</v>
      </c>
      <c r="H1095" s="2">
        <v>7144.87</v>
      </c>
      <c r="I1095" s="2" t="str">
        <f>IF(CleanTable67[[#This Row],[Annual Expenditure in HealthCare]]&gt;25000,"Yes","No")</f>
        <v>No</v>
      </c>
      <c r="J1095">
        <v>2</v>
      </c>
      <c r="K1095" t="str">
        <f>_xlfn.XLOOKUP(CleanTable67[[#This Row],['# of Children]],'Reduce Categories'!$D$23:$D$28,'Reduce Categories'!$E$23:$E$28)</f>
        <v>2 children</v>
      </c>
      <c r="L1095" t="s">
        <v>5</v>
      </c>
      <c r="M1095" s="1"/>
    </row>
    <row r="1096" spans="1:13" x14ac:dyDescent="0.2">
      <c r="A1096">
        <v>11099</v>
      </c>
      <c r="B1096" t="s">
        <v>1</v>
      </c>
      <c r="C1096">
        <v>34</v>
      </c>
      <c r="D1096">
        <v>1</v>
      </c>
      <c r="E1096" s="3">
        <v>37.046539823427615</v>
      </c>
      <c r="F1096" s="66">
        <v>3</v>
      </c>
      <c r="G1096" t="s">
        <v>7</v>
      </c>
      <c r="H1096" s="2">
        <v>5124.1900000000005</v>
      </c>
      <c r="I1096" s="2" t="str">
        <f>IF(CleanTable67[[#This Row],[Annual Expenditure in HealthCare]]&gt;25000,"Yes","No")</f>
        <v>No</v>
      </c>
      <c r="J1096">
        <v>2</v>
      </c>
      <c r="K1096" t="str">
        <f>_xlfn.XLOOKUP(CleanTable67[[#This Row],['# of Children]],'Reduce Categories'!$D$23:$D$28,'Reduce Categories'!$E$23:$E$28)</f>
        <v>2 children</v>
      </c>
      <c r="L1096" t="s">
        <v>5</v>
      </c>
      <c r="M1096" s="1"/>
    </row>
    <row r="1097" spans="1:13" x14ac:dyDescent="0.2">
      <c r="A1097">
        <v>11100</v>
      </c>
      <c r="B1097" t="s">
        <v>0</v>
      </c>
      <c r="C1097">
        <v>39</v>
      </c>
      <c r="D1097">
        <v>2</v>
      </c>
      <c r="E1097" s="3">
        <v>36.044401410334963</v>
      </c>
      <c r="F1097" s="66">
        <v>3</v>
      </c>
      <c r="G1097" t="s">
        <v>6</v>
      </c>
      <c r="H1097" s="2">
        <v>19023.259999999998</v>
      </c>
      <c r="I1097" s="2" t="str">
        <f>IF(CleanTable67[[#This Row],[Annual Expenditure in HealthCare]]&gt;25000,"Yes","No")</f>
        <v>No</v>
      </c>
      <c r="J1097">
        <v>5</v>
      </c>
      <c r="K1097" t="str">
        <f>_xlfn.XLOOKUP(CleanTable67[[#This Row],['# of Children]],'Reduce Categories'!$D$23:$D$28,'Reduce Categories'!$E$23:$E$28)</f>
        <v>3 or more children</v>
      </c>
      <c r="L1097" t="s">
        <v>4</v>
      </c>
      <c r="M1097" s="1"/>
    </row>
    <row r="1098" spans="1:13" x14ac:dyDescent="0.2">
      <c r="A1098">
        <v>11101</v>
      </c>
      <c r="B1098" t="s">
        <v>2</v>
      </c>
      <c r="C1098">
        <v>64</v>
      </c>
      <c r="D1098">
        <v>3</v>
      </c>
      <c r="E1098" s="3">
        <v>33.681679439002494</v>
      </c>
      <c r="F1098" s="66">
        <v>2</v>
      </c>
      <c r="G1098" t="s">
        <v>7</v>
      </c>
      <c r="H1098" s="2">
        <v>14210.54</v>
      </c>
      <c r="I1098" s="2" t="str">
        <f>IF(CleanTable67[[#This Row],[Annual Expenditure in HealthCare]]&gt;25000,"Yes","No")</f>
        <v>No</v>
      </c>
      <c r="J1098">
        <v>0</v>
      </c>
      <c r="K1098" t="str">
        <f>_xlfn.XLOOKUP(CleanTable67[[#This Row],['# of Children]],'Reduce Categories'!$D$23:$D$28,'Reduce Categories'!$E$23:$E$28)</f>
        <v>No children</v>
      </c>
      <c r="L1098" t="s">
        <v>5</v>
      </c>
      <c r="M1098" s="1"/>
    </row>
    <row r="1099" spans="1:13" x14ac:dyDescent="0.2">
      <c r="A1099">
        <v>11102</v>
      </c>
      <c r="B1099" t="s">
        <v>1</v>
      </c>
      <c r="C1099">
        <v>22</v>
      </c>
      <c r="D1099">
        <v>0</v>
      </c>
      <c r="E1099" s="3">
        <v>35.511100427856178</v>
      </c>
      <c r="F1099" s="66">
        <v>3</v>
      </c>
      <c r="G1099" t="s">
        <v>7</v>
      </c>
      <c r="H1099" s="2">
        <v>1665</v>
      </c>
      <c r="I1099" s="2" t="str">
        <f>IF(CleanTable67[[#This Row],[Annual Expenditure in HealthCare]]&gt;25000,"Yes","No")</f>
        <v>No</v>
      </c>
      <c r="J1099">
        <v>0</v>
      </c>
      <c r="K1099" t="str">
        <f>_xlfn.XLOOKUP(CleanTable67[[#This Row],['# of Children]],'Reduce Categories'!$D$23:$D$28,'Reduce Categories'!$E$23:$E$28)</f>
        <v>No children</v>
      </c>
      <c r="L1099" t="s">
        <v>5</v>
      </c>
      <c r="M1099" s="1"/>
    </row>
    <row r="1100" spans="1:13" x14ac:dyDescent="0.2">
      <c r="A1100">
        <v>11103</v>
      </c>
      <c r="B1100" t="s">
        <v>3</v>
      </c>
      <c r="C1100">
        <v>61</v>
      </c>
      <c r="D1100">
        <v>3</v>
      </c>
      <c r="E1100" s="3">
        <v>30.103349442408827</v>
      </c>
      <c r="F1100" s="66">
        <v>1</v>
      </c>
      <c r="G1100" t="s">
        <v>7</v>
      </c>
      <c r="H1100" s="2">
        <v>13143.34</v>
      </c>
      <c r="I1100" s="2" t="str">
        <f>IF(CleanTable67[[#This Row],[Annual Expenditure in HealthCare]]&gt;25000,"Yes","No")</f>
        <v>No</v>
      </c>
      <c r="J1100">
        <v>0</v>
      </c>
      <c r="K1100" t="str">
        <f>_xlfn.XLOOKUP(CleanTable67[[#This Row],['# of Children]],'Reduce Categories'!$D$23:$D$28,'Reduce Categories'!$E$23:$E$28)</f>
        <v>No children</v>
      </c>
      <c r="L1100" t="s">
        <v>5</v>
      </c>
      <c r="M1100" s="1"/>
    </row>
    <row r="1101" spans="1:13" x14ac:dyDescent="0.2">
      <c r="A1101">
        <v>11104</v>
      </c>
      <c r="B1101" t="s">
        <v>1</v>
      </c>
      <c r="C1101">
        <v>29</v>
      </c>
      <c r="D1101">
        <v>1</v>
      </c>
      <c r="E1101" s="3">
        <v>30.480953913474185</v>
      </c>
      <c r="F1101" s="66">
        <v>2</v>
      </c>
      <c r="G1101" t="s">
        <v>7</v>
      </c>
      <c r="H1101" s="2">
        <v>3471.4100000000003</v>
      </c>
      <c r="I1101" s="2" t="str">
        <f>IF(CleanTable67[[#This Row],[Annual Expenditure in HealthCare]]&gt;25000,"Yes","No")</f>
        <v>No</v>
      </c>
      <c r="J1101">
        <v>1</v>
      </c>
      <c r="K1101" t="str">
        <f>_xlfn.XLOOKUP(CleanTable67[[#This Row],['# of Children]],'Reduce Categories'!$D$23:$D$28,'Reduce Categories'!$E$23:$E$28)</f>
        <v>1 children</v>
      </c>
      <c r="L1101" t="s">
        <v>5</v>
      </c>
      <c r="M1101" s="1"/>
    </row>
    <row r="1102" spans="1:13" x14ac:dyDescent="0.2">
      <c r="A1102">
        <v>11105</v>
      </c>
      <c r="B1102" t="s">
        <v>0</v>
      </c>
      <c r="C1102">
        <v>24</v>
      </c>
      <c r="D1102">
        <v>0</v>
      </c>
      <c r="E1102" s="3">
        <v>25.450664215584492</v>
      </c>
      <c r="F1102" s="66">
        <v>0</v>
      </c>
      <c r="G1102" t="s">
        <v>6</v>
      </c>
      <c r="H1102" s="2">
        <v>2457.5100000000002</v>
      </c>
      <c r="I1102" s="2" t="str">
        <f>IF(CleanTable67[[#This Row],[Annual Expenditure in HealthCare]]&gt;25000,"Yes","No")</f>
        <v>No</v>
      </c>
      <c r="J1102">
        <v>0</v>
      </c>
      <c r="K1102" t="str">
        <f>_xlfn.XLOOKUP(CleanTable67[[#This Row],['# of Children]],'Reduce Categories'!$D$23:$D$28,'Reduce Categories'!$E$23:$E$28)</f>
        <v>No children</v>
      </c>
      <c r="L1102" t="s">
        <v>5</v>
      </c>
      <c r="M1102" s="1"/>
    </row>
    <row r="1103" spans="1:13" x14ac:dyDescent="0.2">
      <c r="A1103">
        <v>11106</v>
      </c>
      <c r="B1103" t="s">
        <v>0</v>
      </c>
      <c r="C1103">
        <v>19</v>
      </c>
      <c r="D1103">
        <v>0</v>
      </c>
      <c r="E1103" s="3">
        <v>24.402747618329702</v>
      </c>
      <c r="F1103" s="66">
        <v>0</v>
      </c>
      <c r="G1103" t="s">
        <v>7</v>
      </c>
      <c r="H1103" s="2">
        <v>1832.1</v>
      </c>
      <c r="I1103" s="2" t="str">
        <f>IF(CleanTable67[[#This Row],[Annual Expenditure in HealthCare]]&gt;25000,"Yes","No")</f>
        <v>No</v>
      </c>
      <c r="J1103">
        <v>1</v>
      </c>
      <c r="K1103" t="str">
        <f>_xlfn.XLOOKUP(CleanTable67[[#This Row],['# of Children]],'Reduce Categories'!$D$23:$D$28,'Reduce Categories'!$E$23:$E$28)</f>
        <v>1 children</v>
      </c>
      <c r="L1103" t="s">
        <v>5</v>
      </c>
      <c r="M1103" s="1"/>
    </row>
    <row r="1104" spans="1:13" x14ac:dyDescent="0.2">
      <c r="A1104">
        <v>11107</v>
      </c>
      <c r="B1104" t="s">
        <v>2</v>
      </c>
      <c r="C1104">
        <v>33</v>
      </c>
      <c r="D1104">
        <v>1</v>
      </c>
      <c r="E1104" s="3">
        <v>33.432519332144928</v>
      </c>
      <c r="F1104" s="66">
        <v>2</v>
      </c>
      <c r="G1104" t="s">
        <v>6</v>
      </c>
      <c r="H1104" s="2">
        <v>4571.42</v>
      </c>
      <c r="I1104" s="2" t="str">
        <f>IF(CleanTable67[[#This Row],[Annual Expenditure in HealthCare]]&gt;25000,"Yes","No")</f>
        <v>No</v>
      </c>
      <c r="J1104">
        <v>0</v>
      </c>
      <c r="K1104" t="str">
        <f>_xlfn.XLOOKUP(CleanTable67[[#This Row],['# of Children]],'Reduce Categories'!$D$23:$D$28,'Reduce Categories'!$E$23:$E$28)</f>
        <v>No children</v>
      </c>
      <c r="L1104" t="s">
        <v>5</v>
      </c>
      <c r="M1104" s="1"/>
    </row>
    <row r="1105" spans="1:13" x14ac:dyDescent="0.2">
      <c r="A1105">
        <v>11108</v>
      </c>
      <c r="B1105" t="s">
        <v>2</v>
      </c>
      <c r="C1105">
        <v>59</v>
      </c>
      <c r="D1105">
        <v>3</v>
      </c>
      <c r="E1105" s="3">
        <v>25.307378948418936</v>
      </c>
      <c r="F1105" s="66">
        <v>0</v>
      </c>
      <c r="G1105" t="s">
        <v>6</v>
      </c>
      <c r="H1105" s="2">
        <v>12622.18</v>
      </c>
      <c r="I1105" s="2" t="str">
        <f>IF(CleanTable67[[#This Row],[Annual Expenditure in HealthCare]]&gt;25000,"Yes","No")</f>
        <v>No</v>
      </c>
      <c r="J1105">
        <v>0</v>
      </c>
      <c r="K1105" t="str">
        <f>_xlfn.XLOOKUP(CleanTable67[[#This Row],['# of Children]],'Reduce Categories'!$D$23:$D$28,'Reduce Categories'!$E$23:$E$28)</f>
        <v>No children</v>
      </c>
      <c r="L1105" t="s">
        <v>5</v>
      </c>
      <c r="M1105" s="1"/>
    </row>
    <row r="1106" spans="1:13" x14ac:dyDescent="0.2">
      <c r="A1106">
        <v>11109</v>
      </c>
      <c r="B1106" t="s">
        <v>0</v>
      </c>
      <c r="C1106">
        <v>56</v>
      </c>
      <c r="D1106">
        <v>3</v>
      </c>
      <c r="E1106" s="3">
        <v>53.112419257787366</v>
      </c>
      <c r="F1106" s="66">
        <v>3</v>
      </c>
      <c r="G1106" t="s">
        <v>7</v>
      </c>
      <c r="H1106" s="2">
        <v>10602.39</v>
      </c>
      <c r="I1106" s="2" t="str">
        <f>IF(CleanTable67[[#This Row],[Annual Expenditure in HealthCare]]&gt;25000,"Yes","No")</f>
        <v>No</v>
      </c>
      <c r="J1106">
        <v>0</v>
      </c>
      <c r="K1106" t="str">
        <f>_xlfn.XLOOKUP(CleanTable67[[#This Row],['# of Children]],'Reduce Categories'!$D$23:$D$28,'Reduce Categories'!$E$23:$E$28)</f>
        <v>No children</v>
      </c>
      <c r="L1106" t="s">
        <v>5</v>
      </c>
      <c r="M1106" s="1"/>
    </row>
    <row r="1107" spans="1:13" x14ac:dyDescent="0.2">
      <c r="A1107">
        <v>11110</v>
      </c>
      <c r="B1107" t="s">
        <v>0</v>
      </c>
      <c r="C1107">
        <v>45</v>
      </c>
      <c r="D1107">
        <v>2</v>
      </c>
      <c r="E1107" s="3">
        <v>36.838434665786792</v>
      </c>
      <c r="F1107" s="66">
        <v>3</v>
      </c>
      <c r="G1107" t="s">
        <v>6</v>
      </c>
      <c r="H1107" s="2">
        <v>7348.1500000000005</v>
      </c>
      <c r="I1107" s="2" t="str">
        <f>IF(CleanTable67[[#This Row],[Annual Expenditure in HealthCare]]&gt;25000,"Yes","No")</f>
        <v>No</v>
      </c>
      <c r="J1107">
        <v>0</v>
      </c>
      <c r="K1107" t="str">
        <f>_xlfn.XLOOKUP(CleanTable67[[#This Row],['# of Children]],'Reduce Categories'!$D$23:$D$28,'Reduce Categories'!$E$23:$E$28)</f>
        <v>No children</v>
      </c>
      <c r="L1107" t="s">
        <v>5</v>
      </c>
      <c r="M1107" s="1"/>
    </row>
    <row r="1108" spans="1:13" x14ac:dyDescent="0.2">
      <c r="A1108">
        <v>11111</v>
      </c>
      <c r="B1108" t="s">
        <v>3</v>
      </c>
      <c r="C1108">
        <v>21</v>
      </c>
      <c r="D1108">
        <v>0</v>
      </c>
      <c r="E1108" s="3">
        <v>33.227141908279471</v>
      </c>
      <c r="F1108" s="66">
        <v>2</v>
      </c>
      <c r="G1108" t="s">
        <v>7</v>
      </c>
      <c r="H1108" s="2">
        <v>2104.1200000000003</v>
      </c>
      <c r="I1108" s="2" t="str">
        <f>IF(CleanTable67[[#This Row],[Annual Expenditure in HealthCare]]&gt;25000,"Yes","No")</f>
        <v>No</v>
      </c>
      <c r="J1108">
        <v>0</v>
      </c>
      <c r="K1108" t="str">
        <f>_xlfn.XLOOKUP(CleanTable67[[#This Row],['# of Children]],'Reduce Categories'!$D$23:$D$28,'Reduce Categories'!$E$23:$E$28)</f>
        <v>No children</v>
      </c>
      <c r="L1108" t="s">
        <v>5</v>
      </c>
      <c r="M1108" s="1"/>
    </row>
    <row r="1109" spans="1:13" x14ac:dyDescent="0.2">
      <c r="A1109">
        <v>11112</v>
      </c>
      <c r="B1109" t="s">
        <v>0</v>
      </c>
      <c r="C1109">
        <v>55</v>
      </c>
      <c r="D1109">
        <v>3</v>
      </c>
      <c r="E1109" s="3">
        <v>30.59120335844694</v>
      </c>
      <c r="F1109" s="66">
        <v>2</v>
      </c>
      <c r="G1109" t="s">
        <v>6</v>
      </c>
      <c r="H1109" s="2">
        <v>35160.14</v>
      </c>
      <c r="I1109" s="2" t="str">
        <f>IF(CleanTable67[[#This Row],[Annual Expenditure in HealthCare]]&gt;25000,"Yes","No")</f>
        <v>Yes</v>
      </c>
      <c r="J1109">
        <v>1</v>
      </c>
      <c r="K1109" t="str">
        <f>_xlfn.XLOOKUP(CleanTable67[[#This Row],['# of Children]],'Reduce Categories'!$D$23:$D$28,'Reduce Categories'!$E$23:$E$28)</f>
        <v>1 children</v>
      </c>
      <c r="L1109" t="s">
        <v>5</v>
      </c>
      <c r="M1109" s="1"/>
    </row>
    <row r="1110" spans="1:13" x14ac:dyDescent="0.2">
      <c r="A1110">
        <v>11113</v>
      </c>
      <c r="B1110" t="s">
        <v>1</v>
      </c>
      <c r="C1110">
        <v>61</v>
      </c>
      <c r="D1110">
        <v>3</v>
      </c>
      <c r="E1110" s="3">
        <v>25.834110077020728</v>
      </c>
      <c r="F1110" s="66">
        <v>0</v>
      </c>
      <c r="G1110" t="s">
        <v>6</v>
      </c>
      <c r="H1110" s="2">
        <v>30942.199999999997</v>
      </c>
      <c r="I1110" s="2" t="str">
        <f>IF(CleanTable67[[#This Row],[Annual Expenditure in HealthCare]]&gt;25000,"Yes","No")</f>
        <v>Yes</v>
      </c>
      <c r="J1110">
        <v>3</v>
      </c>
      <c r="K1110" t="str">
        <f>_xlfn.XLOOKUP(CleanTable67[[#This Row],['# of Children]],'Reduce Categories'!$D$23:$D$28,'Reduce Categories'!$E$23:$E$28)</f>
        <v>3 or more children</v>
      </c>
      <c r="L1110" t="s">
        <v>4</v>
      </c>
      <c r="M1110" s="1"/>
    </row>
    <row r="1111" spans="1:13" x14ac:dyDescent="0.2">
      <c r="A1111">
        <v>11114</v>
      </c>
      <c r="B1111" t="s">
        <v>1</v>
      </c>
      <c r="C1111">
        <v>51</v>
      </c>
      <c r="D1111">
        <v>3</v>
      </c>
      <c r="E1111" s="3">
        <v>26.822542871494235</v>
      </c>
      <c r="F1111" s="66">
        <v>1</v>
      </c>
      <c r="G1111" t="s">
        <v>7</v>
      </c>
      <c r="H1111" s="2">
        <v>9377.91</v>
      </c>
      <c r="I1111" s="2" t="str">
        <f>IF(CleanTable67[[#This Row],[Annual Expenditure in HealthCare]]&gt;25000,"Yes","No")</f>
        <v>No</v>
      </c>
      <c r="J1111">
        <v>1</v>
      </c>
      <c r="K1111" t="str">
        <f>_xlfn.XLOOKUP(CleanTable67[[#This Row],['# of Children]],'Reduce Categories'!$D$23:$D$28,'Reduce Categories'!$E$23:$E$28)</f>
        <v>1 children</v>
      </c>
      <c r="L1111" t="s">
        <v>5</v>
      </c>
      <c r="M1111" s="1"/>
    </row>
    <row r="1112" spans="1:13" x14ac:dyDescent="0.2">
      <c r="A1112">
        <v>11115</v>
      </c>
      <c r="B1112" t="s">
        <v>3</v>
      </c>
      <c r="C1112">
        <v>49</v>
      </c>
      <c r="D1112">
        <v>2</v>
      </c>
      <c r="E1112" s="3">
        <v>25.06046277879264</v>
      </c>
      <c r="F1112" s="66">
        <v>0</v>
      </c>
      <c r="G1112" t="s">
        <v>7</v>
      </c>
      <c r="H1112" s="2">
        <v>9290.14</v>
      </c>
      <c r="I1112" s="2" t="str">
        <f>IF(CleanTable67[[#This Row],[Annual Expenditure in HealthCare]]&gt;25000,"Yes","No")</f>
        <v>No</v>
      </c>
      <c r="J1112">
        <v>1</v>
      </c>
      <c r="K1112" t="str">
        <f>_xlfn.XLOOKUP(CleanTable67[[#This Row],['# of Children]],'Reduce Categories'!$D$23:$D$28,'Reduce Categories'!$E$23:$E$28)</f>
        <v>1 children</v>
      </c>
      <c r="L1112" t="s">
        <v>5</v>
      </c>
      <c r="M1112" s="1"/>
    </row>
    <row r="1113" spans="1:13" x14ac:dyDescent="0.2">
      <c r="A1113">
        <v>11116</v>
      </c>
      <c r="B1113" t="s">
        <v>0</v>
      </c>
      <c r="C1113">
        <v>50</v>
      </c>
      <c r="D1113">
        <v>2</v>
      </c>
      <c r="E1113" s="3">
        <v>28.572318776806156</v>
      </c>
      <c r="F1113" s="66">
        <v>1</v>
      </c>
      <c r="G1113" t="s">
        <v>6</v>
      </c>
      <c r="H1113" s="2">
        <v>8932.09</v>
      </c>
      <c r="I1113" s="2" t="str">
        <f>IF(CleanTable67[[#This Row],[Annual Expenditure in HealthCare]]&gt;25000,"Yes","No")</f>
        <v>No</v>
      </c>
      <c r="J1113">
        <v>0</v>
      </c>
      <c r="K1113" t="str">
        <f>_xlfn.XLOOKUP(CleanTable67[[#This Row],['# of Children]],'Reduce Categories'!$D$23:$D$28,'Reduce Categories'!$E$23:$E$28)</f>
        <v>No children</v>
      </c>
      <c r="L1113" t="s">
        <v>5</v>
      </c>
      <c r="M1113" s="1"/>
    </row>
    <row r="1114" spans="1:13" x14ac:dyDescent="0.2">
      <c r="A1114">
        <v>11117</v>
      </c>
      <c r="B1114" t="s">
        <v>0</v>
      </c>
      <c r="C1114">
        <v>58</v>
      </c>
      <c r="D1114">
        <v>3</v>
      </c>
      <c r="E1114" s="3">
        <v>37.06967106692202</v>
      </c>
      <c r="F1114" s="66">
        <v>3</v>
      </c>
      <c r="G1114" t="s">
        <v>7</v>
      </c>
      <c r="H1114" s="2">
        <v>11362.76</v>
      </c>
      <c r="I1114" s="2" t="str">
        <f>IF(CleanTable67[[#This Row],[Annual Expenditure in HealthCare]]&gt;25000,"Yes","No")</f>
        <v>No</v>
      </c>
      <c r="J1114">
        <v>0</v>
      </c>
      <c r="K1114" t="str">
        <f>_xlfn.XLOOKUP(CleanTable67[[#This Row],['# of Children]],'Reduce Categories'!$D$23:$D$28,'Reduce Categories'!$E$23:$E$28)</f>
        <v>No children</v>
      </c>
      <c r="L1114" t="s">
        <v>5</v>
      </c>
      <c r="M1114" s="1"/>
    </row>
    <row r="1115" spans="1:13" x14ac:dyDescent="0.2">
      <c r="A1115">
        <v>11118</v>
      </c>
      <c r="B1115" t="s">
        <v>2</v>
      </c>
      <c r="C1115">
        <v>31</v>
      </c>
      <c r="D1115">
        <v>1</v>
      </c>
      <c r="E1115" s="3">
        <v>17.277329208080808</v>
      </c>
      <c r="F1115" s="66">
        <v>0</v>
      </c>
      <c r="G1115" t="s">
        <v>7</v>
      </c>
      <c r="H1115" s="2">
        <v>38746.36</v>
      </c>
      <c r="I1115" s="2" t="str">
        <f>IF(CleanTable67[[#This Row],[Annual Expenditure in HealthCare]]&gt;25000,"Yes","No")</f>
        <v>Yes</v>
      </c>
      <c r="J1115">
        <v>3</v>
      </c>
      <c r="K1115" t="str">
        <f>_xlfn.XLOOKUP(CleanTable67[[#This Row],['# of Children]],'Reduce Categories'!$D$23:$D$28,'Reduce Categories'!$E$23:$E$28)</f>
        <v>3 or more children</v>
      </c>
      <c r="L1115" t="s">
        <v>4</v>
      </c>
      <c r="M1115" s="1"/>
    </row>
    <row r="1116" spans="1:13" x14ac:dyDescent="0.2">
      <c r="A1116">
        <v>11119</v>
      </c>
      <c r="B1116" t="s">
        <v>1</v>
      </c>
      <c r="C1116">
        <v>28</v>
      </c>
      <c r="D1116">
        <v>1</v>
      </c>
      <c r="E1116" s="3">
        <v>28.205790708444997</v>
      </c>
      <c r="F1116" s="66">
        <v>1</v>
      </c>
      <c r="G1116" t="s">
        <v>7</v>
      </c>
      <c r="H1116" s="2">
        <v>34672.15</v>
      </c>
      <c r="I1116" s="2" t="str">
        <f>IF(CleanTable67[[#This Row],[Annual Expenditure in HealthCare]]&gt;25000,"Yes","No")</f>
        <v>Yes</v>
      </c>
      <c r="J1116">
        <v>0</v>
      </c>
      <c r="K1116" t="str">
        <f>_xlfn.XLOOKUP(CleanTable67[[#This Row],['# of Children]],'Reduce Categories'!$D$23:$D$28,'Reduce Categories'!$E$23:$E$28)</f>
        <v>No children</v>
      </c>
      <c r="L1116" t="s">
        <v>4</v>
      </c>
      <c r="M1116" s="1"/>
    </row>
    <row r="1117" spans="1:13" x14ac:dyDescent="0.2">
      <c r="A1117">
        <v>11120</v>
      </c>
      <c r="B1117" t="s">
        <v>3</v>
      </c>
      <c r="C1117">
        <v>44</v>
      </c>
      <c r="D1117">
        <v>2</v>
      </c>
      <c r="E1117" s="3">
        <v>32.660007125918966</v>
      </c>
      <c r="F1117" s="66">
        <v>2</v>
      </c>
      <c r="G1117" t="s">
        <v>6</v>
      </c>
      <c r="H1117" s="2">
        <v>12797.210000000001</v>
      </c>
      <c r="I1117" s="2" t="str">
        <f>IF(CleanTable67[[#This Row],[Annual Expenditure in HealthCare]]&gt;25000,"Yes","No")</f>
        <v>No</v>
      </c>
      <c r="J1117">
        <v>0</v>
      </c>
      <c r="K1117" t="str">
        <f>_xlfn.XLOOKUP(CleanTable67[[#This Row],['# of Children]],'Reduce Categories'!$D$23:$D$28,'Reduce Categories'!$E$23:$E$28)</f>
        <v>No children</v>
      </c>
      <c r="L1117" t="s">
        <v>5</v>
      </c>
      <c r="M1117" s="1"/>
    </row>
    <row r="1118" spans="1:13" x14ac:dyDescent="0.2">
      <c r="A1118">
        <v>11121</v>
      </c>
      <c r="B1118" t="s">
        <v>3</v>
      </c>
      <c r="C1118">
        <v>41</v>
      </c>
      <c r="D1118">
        <v>2</v>
      </c>
      <c r="E1118" s="3">
        <v>28.206606827370017</v>
      </c>
      <c r="F1118" s="66">
        <v>1</v>
      </c>
      <c r="G1118" t="s">
        <v>7</v>
      </c>
      <c r="H1118" s="2">
        <v>6858.4800000000005</v>
      </c>
      <c r="I1118" s="2" t="str">
        <f>IF(CleanTable67[[#This Row],[Annual Expenditure in HealthCare]]&gt;25000,"Yes","No")</f>
        <v>No</v>
      </c>
      <c r="J1118">
        <v>1</v>
      </c>
      <c r="K1118" t="str">
        <f>_xlfn.XLOOKUP(CleanTable67[[#This Row],['# of Children]],'Reduce Categories'!$D$23:$D$28,'Reduce Categories'!$E$23:$E$28)</f>
        <v>1 children</v>
      </c>
      <c r="L1118" t="s">
        <v>5</v>
      </c>
      <c r="M1118" s="1"/>
    </row>
    <row r="1119" spans="1:13" x14ac:dyDescent="0.2">
      <c r="A1119">
        <v>11122</v>
      </c>
      <c r="B1119" t="s">
        <v>1</v>
      </c>
      <c r="C1119">
        <v>27</v>
      </c>
      <c r="D1119">
        <v>1</v>
      </c>
      <c r="E1119" s="3">
        <v>38.000409751873526</v>
      </c>
      <c r="F1119" s="66">
        <v>3</v>
      </c>
      <c r="G1119" t="s">
        <v>6</v>
      </c>
      <c r="H1119" s="2">
        <v>3561.8900000000003</v>
      </c>
      <c r="I1119" s="2" t="str">
        <f>IF(CleanTable67[[#This Row],[Annual Expenditure in HealthCare]]&gt;25000,"Yes","No")</f>
        <v>No</v>
      </c>
      <c r="J1119">
        <v>1</v>
      </c>
      <c r="K1119" t="str">
        <f>_xlfn.XLOOKUP(CleanTable67[[#This Row],['# of Children]],'Reduce Categories'!$D$23:$D$28,'Reduce Categories'!$E$23:$E$28)</f>
        <v>1 children</v>
      </c>
      <c r="L1119" t="s">
        <v>5</v>
      </c>
      <c r="M1119" s="1"/>
    </row>
    <row r="1120" spans="1:13" x14ac:dyDescent="0.2">
      <c r="A1120">
        <v>11123</v>
      </c>
      <c r="B1120" t="s">
        <v>3</v>
      </c>
      <c r="C1120">
        <v>52</v>
      </c>
      <c r="D1120">
        <v>3</v>
      </c>
      <c r="E1120" s="3">
        <v>26.589918331185572</v>
      </c>
      <c r="F1120" s="66">
        <v>1</v>
      </c>
      <c r="G1120" t="s">
        <v>7</v>
      </c>
      <c r="H1120" s="2">
        <v>11488.32</v>
      </c>
      <c r="I1120" s="2" t="str">
        <f>IF(CleanTable67[[#This Row],[Annual Expenditure in HealthCare]]&gt;25000,"Yes","No")</f>
        <v>No</v>
      </c>
      <c r="J1120">
        <v>3</v>
      </c>
      <c r="K1120" t="str">
        <f>_xlfn.XLOOKUP(CleanTable67[[#This Row],['# of Children]],'Reduce Categories'!$D$23:$D$28,'Reduce Categories'!$E$23:$E$28)</f>
        <v>3 or more children</v>
      </c>
      <c r="L1120" t="s">
        <v>5</v>
      </c>
      <c r="M1120" s="1"/>
    </row>
    <row r="1121" spans="1:13" x14ac:dyDescent="0.2">
      <c r="A1121">
        <v>11124</v>
      </c>
      <c r="B1121" t="s">
        <v>0</v>
      </c>
      <c r="C1121">
        <v>42</v>
      </c>
      <c r="D1121">
        <v>2</v>
      </c>
      <c r="E1121" s="3">
        <v>37.178327690335614</v>
      </c>
      <c r="F1121" s="66">
        <v>3</v>
      </c>
      <c r="G1121" t="s">
        <v>7</v>
      </c>
      <c r="H1121" s="2">
        <v>7160.1</v>
      </c>
      <c r="I1121" s="2" t="str">
        <f>IF(CleanTable67[[#This Row],[Annual Expenditure in HealthCare]]&gt;25000,"Yes","No")</f>
        <v>No</v>
      </c>
      <c r="J1121">
        <v>2</v>
      </c>
      <c r="K1121" t="str">
        <f>_xlfn.XLOOKUP(CleanTable67[[#This Row],['# of Children]],'Reduce Categories'!$D$23:$D$28,'Reduce Categories'!$E$23:$E$28)</f>
        <v>2 children</v>
      </c>
      <c r="L1121" t="s">
        <v>5</v>
      </c>
      <c r="M1121" s="1"/>
    </row>
    <row r="1122" spans="1:13" x14ac:dyDescent="0.2">
      <c r="A1122">
        <v>11125</v>
      </c>
      <c r="B1122" t="s">
        <v>3</v>
      </c>
      <c r="C1122">
        <v>58</v>
      </c>
      <c r="D1122">
        <v>3</v>
      </c>
      <c r="E1122" s="3">
        <v>27.73159703558013</v>
      </c>
      <c r="F1122" s="66">
        <v>1</v>
      </c>
      <c r="G1122" t="s">
        <v>6</v>
      </c>
      <c r="H1122" s="2">
        <v>13019.17</v>
      </c>
      <c r="I1122" s="2" t="str">
        <f>IF(CleanTable67[[#This Row],[Annual Expenditure in HealthCare]]&gt;25000,"Yes","No")</f>
        <v>No</v>
      </c>
      <c r="J1122">
        <v>1</v>
      </c>
      <c r="K1122" t="str">
        <f>_xlfn.XLOOKUP(CleanTable67[[#This Row],['# of Children]],'Reduce Categories'!$D$23:$D$28,'Reduce Categories'!$E$23:$E$28)</f>
        <v>1 children</v>
      </c>
      <c r="L1122" t="s">
        <v>5</v>
      </c>
      <c r="M1122" s="1"/>
    </row>
    <row r="1123" spans="1:13" x14ac:dyDescent="0.2">
      <c r="A1123">
        <v>11126</v>
      </c>
      <c r="B1123" t="s">
        <v>1</v>
      </c>
      <c r="C1123">
        <v>33</v>
      </c>
      <c r="D1123">
        <v>1</v>
      </c>
      <c r="E1123" s="3">
        <v>32.301972262279904</v>
      </c>
      <c r="F1123" s="66">
        <v>2</v>
      </c>
      <c r="G1123" t="s">
        <v>6</v>
      </c>
      <c r="H1123" s="2">
        <v>4795.66</v>
      </c>
      <c r="I1123" s="2" t="str">
        <f>IF(CleanTable67[[#This Row],[Annual Expenditure in HealthCare]]&gt;25000,"Yes","No")</f>
        <v>No</v>
      </c>
      <c r="J1123">
        <v>1</v>
      </c>
      <c r="K1123" t="str">
        <f>_xlfn.XLOOKUP(CleanTable67[[#This Row],['# of Children]],'Reduce Categories'!$D$23:$D$28,'Reduce Categories'!$E$23:$E$28)</f>
        <v>1 children</v>
      </c>
      <c r="L1123" t="s">
        <v>5</v>
      </c>
      <c r="M1123" s="1"/>
    </row>
    <row r="1124" spans="1:13" x14ac:dyDescent="0.2">
      <c r="A1124">
        <v>11127</v>
      </c>
      <c r="B1124" t="s">
        <v>0</v>
      </c>
      <c r="C1124">
        <v>64</v>
      </c>
      <c r="D1124">
        <v>3</v>
      </c>
      <c r="E1124" s="3">
        <v>49.0329472927734</v>
      </c>
      <c r="F1124" s="66">
        <v>3</v>
      </c>
      <c r="G1124" t="s">
        <v>6</v>
      </c>
      <c r="H1124" s="2">
        <v>14319.04</v>
      </c>
      <c r="I1124" s="2" t="str">
        <f>IF(CleanTable67[[#This Row],[Annual Expenditure in HealthCare]]&gt;25000,"Yes","No")</f>
        <v>No</v>
      </c>
      <c r="J1124">
        <v>0</v>
      </c>
      <c r="K1124" t="str">
        <f>_xlfn.XLOOKUP(CleanTable67[[#This Row],['# of Children]],'Reduce Categories'!$D$23:$D$28,'Reduce Categories'!$E$23:$E$28)</f>
        <v>No children</v>
      </c>
      <c r="L1124" t="s">
        <v>5</v>
      </c>
      <c r="M1124" s="1"/>
    </row>
    <row r="1125" spans="1:13" x14ac:dyDescent="0.2">
      <c r="A1125">
        <v>11128</v>
      </c>
      <c r="B1125" t="s">
        <v>0</v>
      </c>
      <c r="C1125">
        <v>25</v>
      </c>
      <c r="D1125">
        <v>0</v>
      </c>
      <c r="E1125" s="3">
        <v>30.572686372228912</v>
      </c>
      <c r="F1125" s="66">
        <v>2</v>
      </c>
      <c r="G1125" t="s">
        <v>7</v>
      </c>
      <c r="H1125" s="2">
        <v>3906.13</v>
      </c>
      <c r="I1125" s="2" t="str">
        <f>IF(CleanTable67[[#This Row],[Annual Expenditure in HealthCare]]&gt;25000,"Yes","No")</f>
        <v>No</v>
      </c>
      <c r="J1125">
        <v>3</v>
      </c>
      <c r="K1125" t="str">
        <f>_xlfn.XLOOKUP(CleanTable67[[#This Row],['# of Children]],'Reduce Categories'!$D$23:$D$28,'Reduce Categories'!$E$23:$E$28)</f>
        <v>3 or more children</v>
      </c>
      <c r="L1125" t="s">
        <v>5</v>
      </c>
      <c r="M1125" s="1"/>
    </row>
    <row r="1126" spans="1:13" x14ac:dyDescent="0.2">
      <c r="A1126">
        <v>11129</v>
      </c>
      <c r="B1126" t="s">
        <v>2</v>
      </c>
      <c r="C1126">
        <v>27</v>
      </c>
      <c r="D1126">
        <v>1</v>
      </c>
      <c r="E1126" s="3">
        <v>37.076196655223001</v>
      </c>
      <c r="F1126" s="66">
        <v>3</v>
      </c>
      <c r="G1126" t="s">
        <v>7</v>
      </c>
      <c r="H1126" s="2">
        <v>18310.75</v>
      </c>
      <c r="I1126" s="2" t="str">
        <f>IF(CleanTable67[[#This Row],[Annual Expenditure in HealthCare]]&gt;25000,"Yes","No")</f>
        <v>No</v>
      </c>
      <c r="J1126">
        <v>0</v>
      </c>
      <c r="K1126" t="str">
        <f>_xlfn.XLOOKUP(CleanTable67[[#This Row],['# of Children]],'Reduce Categories'!$D$23:$D$28,'Reduce Categories'!$E$23:$E$28)</f>
        <v>No children</v>
      </c>
      <c r="L1126" t="s">
        <v>4</v>
      </c>
      <c r="M1126" s="1"/>
    </row>
    <row r="1127" spans="1:13" x14ac:dyDescent="0.2">
      <c r="A1127">
        <v>11130</v>
      </c>
      <c r="B1127" t="s">
        <v>1</v>
      </c>
      <c r="C1127">
        <v>34</v>
      </c>
      <c r="D1127">
        <v>1</v>
      </c>
      <c r="E1127" s="3">
        <v>31.910684939925186</v>
      </c>
      <c r="F1127" s="66">
        <v>2</v>
      </c>
      <c r="G1127" t="s">
        <v>6</v>
      </c>
      <c r="H1127" s="2">
        <v>5002.79</v>
      </c>
      <c r="I1127" s="2" t="str">
        <f>IF(CleanTable67[[#This Row],[Annual Expenditure in HealthCare]]&gt;25000,"Yes","No")</f>
        <v>No</v>
      </c>
      <c r="J1127">
        <v>1</v>
      </c>
      <c r="K1127" t="str">
        <f>_xlfn.XLOOKUP(CleanTable67[[#This Row],['# of Children]],'Reduce Categories'!$D$23:$D$28,'Reduce Categories'!$E$23:$E$28)</f>
        <v>1 children</v>
      </c>
      <c r="L1127" t="s">
        <v>5</v>
      </c>
      <c r="M1127" s="1"/>
    </row>
    <row r="1128" spans="1:13" x14ac:dyDescent="0.2">
      <c r="A1128">
        <v>11131</v>
      </c>
      <c r="B1128" t="s">
        <v>3</v>
      </c>
      <c r="C1128">
        <v>50</v>
      </c>
      <c r="D1128">
        <v>2</v>
      </c>
      <c r="E1128" s="3">
        <v>33.118952168654459</v>
      </c>
      <c r="F1128" s="66">
        <v>2</v>
      </c>
      <c r="G1128" t="s">
        <v>6</v>
      </c>
      <c r="H1128" s="2">
        <v>25656.579999999998</v>
      </c>
      <c r="I1128" s="2" t="str">
        <f>IF(CleanTable67[[#This Row],[Annual Expenditure in HealthCare]]&gt;25000,"Yes","No")</f>
        <v>Yes</v>
      </c>
      <c r="J1128">
        <v>0</v>
      </c>
      <c r="K1128" t="str">
        <f>_xlfn.XLOOKUP(CleanTable67[[#This Row],['# of Children]],'Reduce Categories'!$D$23:$D$28,'Reduce Categories'!$E$23:$E$28)</f>
        <v>No children</v>
      </c>
      <c r="L1128" t="s">
        <v>5</v>
      </c>
      <c r="M1128" s="1"/>
    </row>
    <row r="1129" spans="1:13" x14ac:dyDescent="0.2">
      <c r="A1129">
        <v>11132</v>
      </c>
      <c r="B1129" t="s">
        <v>3</v>
      </c>
      <c r="C1129">
        <v>52</v>
      </c>
      <c r="D1129">
        <v>3</v>
      </c>
      <c r="E1129" s="3">
        <v>33.633751247672649</v>
      </c>
      <c r="F1129" s="66">
        <v>2</v>
      </c>
      <c r="G1129" t="s">
        <v>6</v>
      </c>
      <c r="H1129" s="2">
        <v>11396.91</v>
      </c>
      <c r="I1129" s="2" t="str">
        <f>IF(CleanTable67[[#This Row],[Annual Expenditure in HealthCare]]&gt;25000,"Yes","No")</f>
        <v>No</v>
      </c>
      <c r="J1129">
        <v>2</v>
      </c>
      <c r="K1129" t="str">
        <f>_xlfn.XLOOKUP(CleanTable67[[#This Row],['# of Children]],'Reduce Categories'!$D$23:$D$28,'Reduce Categories'!$E$23:$E$28)</f>
        <v>2 children</v>
      </c>
      <c r="L1129" t="s">
        <v>5</v>
      </c>
      <c r="M1129" s="1"/>
    </row>
    <row r="1130" spans="1:13" x14ac:dyDescent="0.2">
      <c r="A1130">
        <v>11133</v>
      </c>
      <c r="B1130" t="s">
        <v>3</v>
      </c>
      <c r="C1130">
        <v>26</v>
      </c>
      <c r="D1130">
        <v>0</v>
      </c>
      <c r="E1130" s="3">
        <v>19.486248740150437</v>
      </c>
      <c r="F1130" s="66">
        <v>0</v>
      </c>
      <c r="G1130" t="s">
        <v>7</v>
      </c>
      <c r="H1130" s="2">
        <v>2897.3300000000004</v>
      </c>
      <c r="I1130" s="2" t="str">
        <f>IF(CleanTable67[[#This Row],[Annual Expenditure in HealthCare]]&gt;25000,"Yes","No")</f>
        <v>No</v>
      </c>
      <c r="J1130">
        <v>0</v>
      </c>
      <c r="K1130" t="str">
        <f>_xlfn.XLOOKUP(CleanTable67[[#This Row],['# of Children]],'Reduce Categories'!$D$23:$D$28,'Reduce Categories'!$E$23:$E$28)</f>
        <v>No children</v>
      </c>
      <c r="L1130" t="s">
        <v>5</v>
      </c>
      <c r="M1130" s="1"/>
    </row>
    <row r="1131" spans="1:13" x14ac:dyDescent="0.2">
      <c r="A1131">
        <v>11134</v>
      </c>
      <c r="B1131" t="s">
        <v>0</v>
      </c>
      <c r="C1131">
        <v>27</v>
      </c>
      <c r="D1131">
        <v>1</v>
      </c>
      <c r="E1131" s="3">
        <v>27.688084588292725</v>
      </c>
      <c r="F1131" s="66">
        <v>1</v>
      </c>
      <c r="G1131" t="s">
        <v>6</v>
      </c>
      <c r="H1131" s="2">
        <v>34838.880000000005</v>
      </c>
      <c r="I1131" s="2" t="str">
        <f>IF(CleanTable67[[#This Row],[Annual Expenditure in HealthCare]]&gt;25000,"Yes","No")</f>
        <v>Yes</v>
      </c>
      <c r="J1131">
        <v>0</v>
      </c>
      <c r="K1131" t="str">
        <f>_xlfn.XLOOKUP(CleanTable67[[#This Row],['# of Children]],'Reduce Categories'!$D$23:$D$28,'Reduce Categories'!$E$23:$E$28)</f>
        <v>No children</v>
      </c>
      <c r="L1131" t="s">
        <v>4</v>
      </c>
      <c r="M1131" s="1"/>
    </row>
    <row r="1132" spans="1:13" x14ac:dyDescent="0.2">
      <c r="A1132">
        <v>11135</v>
      </c>
      <c r="B1132" t="s">
        <v>3</v>
      </c>
      <c r="C1132">
        <v>35</v>
      </c>
      <c r="D1132">
        <v>1</v>
      </c>
      <c r="E1132" s="3">
        <v>27.260143865641069</v>
      </c>
      <c r="F1132" s="66">
        <v>1</v>
      </c>
      <c r="G1132" t="s">
        <v>6</v>
      </c>
      <c r="H1132" s="2">
        <v>6402.3</v>
      </c>
      <c r="I1132" s="2" t="str">
        <f>IF(CleanTable67[[#This Row],[Annual Expenditure in HealthCare]]&gt;25000,"Yes","No")</f>
        <v>No</v>
      </c>
      <c r="J1132">
        <v>2</v>
      </c>
      <c r="K1132" t="str">
        <f>_xlfn.XLOOKUP(CleanTable67[[#This Row],['# of Children]],'Reduce Categories'!$D$23:$D$28,'Reduce Categories'!$E$23:$E$28)</f>
        <v>2 children</v>
      </c>
      <c r="L1132" t="s">
        <v>5</v>
      </c>
      <c r="M1132" s="1"/>
    </row>
    <row r="1133" spans="1:13" x14ac:dyDescent="0.2">
      <c r="A1133">
        <v>11136</v>
      </c>
      <c r="B1133" t="s">
        <v>3</v>
      </c>
      <c r="C1133">
        <v>37</v>
      </c>
      <c r="D1133">
        <v>1</v>
      </c>
      <c r="E1133" s="3">
        <v>21.26227837210573</v>
      </c>
      <c r="F1133" s="66">
        <v>0</v>
      </c>
      <c r="G1133" t="s">
        <v>7</v>
      </c>
      <c r="H1133" s="2">
        <v>6406.42</v>
      </c>
      <c r="I1133" s="2" t="str">
        <f>IF(CleanTable67[[#This Row],[Annual Expenditure in HealthCare]]&gt;25000,"Yes","No")</f>
        <v>No</v>
      </c>
      <c r="J1133">
        <v>2</v>
      </c>
      <c r="K1133" t="str">
        <f>_xlfn.XLOOKUP(CleanTable67[[#This Row],['# of Children]],'Reduce Categories'!$D$23:$D$28,'Reduce Categories'!$E$23:$E$28)</f>
        <v>2 children</v>
      </c>
      <c r="L1133" t="s">
        <v>5</v>
      </c>
      <c r="M1133" s="1"/>
    </row>
    <row r="1134" spans="1:13" x14ac:dyDescent="0.2">
      <c r="A1134">
        <v>11137</v>
      </c>
      <c r="B1134" t="s">
        <v>2</v>
      </c>
      <c r="C1134">
        <v>36</v>
      </c>
      <c r="D1134">
        <v>1</v>
      </c>
      <c r="E1134" s="3">
        <v>31.231506411861396</v>
      </c>
      <c r="F1134" s="66">
        <v>2</v>
      </c>
      <c r="G1134" t="s">
        <v>6</v>
      </c>
      <c r="H1134" s="2">
        <v>5266.37</v>
      </c>
      <c r="I1134" s="2" t="str">
        <f>IF(CleanTable67[[#This Row],[Annual Expenditure in HealthCare]]&gt;25000,"Yes","No")</f>
        <v>No</v>
      </c>
      <c r="J1134">
        <v>0</v>
      </c>
      <c r="K1134" t="str">
        <f>_xlfn.XLOOKUP(CleanTable67[[#This Row],['# of Children]],'Reduce Categories'!$D$23:$D$28,'Reduce Categories'!$E$23:$E$28)</f>
        <v>No children</v>
      </c>
      <c r="L1134" t="s">
        <v>5</v>
      </c>
      <c r="M1134" s="1"/>
    </row>
    <row r="1135" spans="1:13" x14ac:dyDescent="0.2">
      <c r="A1135">
        <v>11138</v>
      </c>
      <c r="B1135" t="s">
        <v>1</v>
      </c>
      <c r="C1135">
        <v>48</v>
      </c>
      <c r="D1135">
        <v>2</v>
      </c>
      <c r="E1135" s="3">
        <v>30.491354625577316</v>
      </c>
      <c r="F1135" s="66">
        <v>2</v>
      </c>
      <c r="G1135" t="s">
        <v>6</v>
      </c>
      <c r="H1135" s="2">
        <v>40974.170000000006</v>
      </c>
      <c r="I1135" s="2" t="str">
        <f>IF(CleanTable67[[#This Row],[Annual Expenditure in HealthCare]]&gt;25000,"Yes","No")</f>
        <v>Yes</v>
      </c>
      <c r="J1135">
        <v>0</v>
      </c>
      <c r="K1135" t="str">
        <f>_xlfn.XLOOKUP(CleanTable67[[#This Row],['# of Children]],'Reduce Categories'!$D$23:$D$28,'Reduce Categories'!$E$23:$E$28)</f>
        <v>No children</v>
      </c>
      <c r="L1135" t="s">
        <v>4</v>
      </c>
      <c r="M1135" s="1"/>
    </row>
    <row r="1136" spans="1:13" x14ac:dyDescent="0.2">
      <c r="A1136">
        <v>11139</v>
      </c>
      <c r="B1136" t="s">
        <v>0</v>
      </c>
      <c r="C1136">
        <v>45</v>
      </c>
      <c r="D1136">
        <v>2</v>
      </c>
      <c r="E1136" s="3">
        <v>24.865496028036414</v>
      </c>
      <c r="F1136" s="66">
        <v>0</v>
      </c>
      <c r="G1136" t="s">
        <v>7</v>
      </c>
      <c r="H1136" s="2">
        <v>7441.06</v>
      </c>
      <c r="I1136" s="2" t="str">
        <f>IF(CleanTable67[[#This Row],[Annual Expenditure in HealthCare]]&gt;25000,"Yes","No")</f>
        <v>No</v>
      </c>
      <c r="J1136">
        <v>1</v>
      </c>
      <c r="K1136" t="str">
        <f>_xlfn.XLOOKUP(CleanTable67[[#This Row],['# of Children]],'Reduce Categories'!$D$23:$D$28,'Reduce Categories'!$E$23:$E$28)</f>
        <v>1 children</v>
      </c>
      <c r="L1136" t="s">
        <v>5</v>
      </c>
      <c r="M1136" s="1"/>
    </row>
    <row r="1137" spans="1:13" x14ac:dyDescent="0.2">
      <c r="A1137">
        <v>11140</v>
      </c>
      <c r="B1137" t="s">
        <v>3</v>
      </c>
      <c r="C1137">
        <v>36</v>
      </c>
      <c r="D1137">
        <v>1</v>
      </c>
      <c r="E1137" s="3">
        <v>40.294531193222852</v>
      </c>
      <c r="F1137" s="66">
        <v>3</v>
      </c>
      <c r="G1137" t="s">
        <v>7</v>
      </c>
      <c r="H1137" s="2">
        <v>6748.6</v>
      </c>
      <c r="I1137" s="2" t="str">
        <f>IF(CleanTable67[[#This Row],[Annual Expenditure in HealthCare]]&gt;25000,"Yes","No")</f>
        <v>No</v>
      </c>
      <c r="J1137">
        <v>3</v>
      </c>
      <c r="K1137" t="str">
        <f>_xlfn.XLOOKUP(CleanTable67[[#This Row],['# of Children]],'Reduce Categories'!$D$23:$D$28,'Reduce Categories'!$E$23:$E$28)</f>
        <v>3 or more children</v>
      </c>
      <c r="L1137" t="s">
        <v>5</v>
      </c>
      <c r="M1137" s="1"/>
    </row>
    <row r="1138" spans="1:13" x14ac:dyDescent="0.2">
      <c r="A1138">
        <v>11141</v>
      </c>
      <c r="B1138" t="s">
        <v>1</v>
      </c>
      <c r="C1138">
        <v>54</v>
      </c>
      <c r="D1138">
        <v>3</v>
      </c>
      <c r="E1138" s="3">
        <v>42.238409690272007</v>
      </c>
      <c r="F1138" s="66">
        <v>3</v>
      </c>
      <c r="G1138" t="s">
        <v>6</v>
      </c>
      <c r="H1138" s="2">
        <v>10928.85</v>
      </c>
      <c r="I1138" s="2" t="str">
        <f>IF(CleanTable67[[#This Row],[Annual Expenditure in HealthCare]]&gt;25000,"Yes","No")</f>
        <v>No</v>
      </c>
      <c r="J1138">
        <v>1</v>
      </c>
      <c r="K1138" t="str">
        <f>_xlfn.XLOOKUP(CleanTable67[[#This Row],['# of Children]],'Reduce Categories'!$D$23:$D$28,'Reduce Categories'!$E$23:$E$28)</f>
        <v>1 children</v>
      </c>
      <c r="L1138" t="s">
        <v>5</v>
      </c>
      <c r="M1138" s="1"/>
    </row>
    <row r="1139" spans="1:13" x14ac:dyDescent="0.2">
      <c r="A1139">
        <v>11142</v>
      </c>
      <c r="B1139" t="s">
        <v>0</v>
      </c>
      <c r="C1139">
        <v>59</v>
      </c>
      <c r="D1139">
        <v>3</v>
      </c>
      <c r="E1139" s="3">
        <v>31.260193416280622</v>
      </c>
      <c r="F1139" s="66">
        <v>2</v>
      </c>
      <c r="G1139" t="s">
        <v>7</v>
      </c>
      <c r="H1139" s="2">
        <v>12333.83</v>
      </c>
      <c r="I1139" s="2" t="str">
        <f>IF(CleanTable67[[#This Row],[Annual Expenditure in HealthCare]]&gt;25000,"Yes","No")</f>
        <v>No</v>
      </c>
      <c r="J1139">
        <v>1</v>
      </c>
      <c r="K1139" t="str">
        <f>_xlfn.XLOOKUP(CleanTable67[[#This Row],['# of Children]],'Reduce Categories'!$D$23:$D$28,'Reduce Categories'!$E$23:$E$28)</f>
        <v>1 children</v>
      </c>
      <c r="L1139" t="s">
        <v>5</v>
      </c>
      <c r="M1139" s="1"/>
    </row>
    <row r="1140" spans="1:13" x14ac:dyDescent="0.2">
      <c r="A1140">
        <v>11143</v>
      </c>
      <c r="B1140" t="s">
        <v>1</v>
      </c>
      <c r="C1140">
        <v>42</v>
      </c>
      <c r="D1140">
        <v>2</v>
      </c>
      <c r="E1140" s="3">
        <v>27.722721034547948</v>
      </c>
      <c r="F1140" s="66">
        <v>1</v>
      </c>
      <c r="G1140" t="s">
        <v>7</v>
      </c>
      <c r="H1140" s="2">
        <v>7162.02</v>
      </c>
      <c r="I1140" s="2" t="str">
        <f>IF(CleanTable67[[#This Row],[Annual Expenditure in HealthCare]]&gt;25000,"Yes","No")</f>
        <v>No</v>
      </c>
      <c r="J1140">
        <v>2</v>
      </c>
      <c r="K1140" t="str">
        <f>_xlfn.XLOOKUP(CleanTable67[[#This Row],['# of Children]],'Reduce Categories'!$D$23:$D$28,'Reduce Categories'!$E$23:$E$28)</f>
        <v>2 children</v>
      </c>
      <c r="L1140" t="s">
        <v>5</v>
      </c>
      <c r="M1140" s="1"/>
    </row>
    <row r="1141" spans="1:13" x14ac:dyDescent="0.2">
      <c r="A1141">
        <v>11144</v>
      </c>
      <c r="B1141" t="s">
        <v>3</v>
      </c>
      <c r="C1141">
        <v>47</v>
      </c>
      <c r="D1141">
        <v>2</v>
      </c>
      <c r="E1141" s="3">
        <v>27.591877915268153</v>
      </c>
      <c r="F1141" s="66">
        <v>1</v>
      </c>
      <c r="G1141" t="s">
        <v>6</v>
      </c>
      <c r="H1141" s="2">
        <v>23401.309999999998</v>
      </c>
      <c r="I1141" s="2" t="str">
        <f>IF(CleanTable67[[#This Row],[Annual Expenditure in HealthCare]]&gt;25000,"Yes","No")</f>
        <v>No</v>
      </c>
      <c r="J1141">
        <v>1</v>
      </c>
      <c r="K1141" t="str">
        <f>_xlfn.XLOOKUP(CleanTable67[[#This Row],['# of Children]],'Reduce Categories'!$D$23:$D$28,'Reduce Categories'!$E$23:$E$28)</f>
        <v>1 children</v>
      </c>
      <c r="L1141" t="s">
        <v>4</v>
      </c>
      <c r="M1141" s="1"/>
    </row>
    <row r="1142" spans="1:13" x14ac:dyDescent="0.2">
      <c r="A1142">
        <v>11145</v>
      </c>
      <c r="B1142" t="s">
        <v>1</v>
      </c>
      <c r="C1142">
        <v>44</v>
      </c>
      <c r="D1142">
        <v>2</v>
      </c>
      <c r="E1142" s="3">
        <v>22.885810498265169</v>
      </c>
      <c r="F1142" s="66">
        <v>0</v>
      </c>
      <c r="G1142" t="s">
        <v>6</v>
      </c>
      <c r="H1142" s="2">
        <v>8219.2100000000009</v>
      </c>
      <c r="I1142" s="2" t="str">
        <f>IF(CleanTable67[[#This Row],[Annual Expenditure in HealthCare]]&gt;25000,"Yes","No")</f>
        <v>No</v>
      </c>
      <c r="J1142">
        <v>2</v>
      </c>
      <c r="K1142" t="str">
        <f>_xlfn.XLOOKUP(CleanTable67[[#This Row],['# of Children]],'Reduce Categories'!$D$23:$D$28,'Reduce Categories'!$E$23:$E$28)</f>
        <v>2 children</v>
      </c>
      <c r="L1142" t="s">
        <v>5</v>
      </c>
      <c r="M1142" s="1"/>
    </row>
    <row r="1143" spans="1:13" x14ac:dyDescent="0.2">
      <c r="A1143">
        <v>11146</v>
      </c>
      <c r="B1143" t="s">
        <v>2</v>
      </c>
      <c r="C1143">
        <v>46</v>
      </c>
      <c r="D1143">
        <v>2</v>
      </c>
      <c r="E1143" s="3">
        <v>36.280747706700559</v>
      </c>
      <c r="F1143" s="66">
        <v>3</v>
      </c>
      <c r="G1143" t="s">
        <v>6</v>
      </c>
      <c r="H1143" s="2">
        <v>8026.67</v>
      </c>
      <c r="I1143" s="2" t="str">
        <f>IF(CleanTable67[[#This Row],[Annual Expenditure in HealthCare]]&gt;25000,"Yes","No")</f>
        <v>No</v>
      </c>
      <c r="J1143">
        <v>0</v>
      </c>
      <c r="K1143" t="str">
        <f>_xlfn.XLOOKUP(CleanTable67[[#This Row],['# of Children]],'Reduce Categories'!$D$23:$D$28,'Reduce Categories'!$E$23:$E$28)</f>
        <v>No children</v>
      </c>
      <c r="L1143" t="s">
        <v>5</v>
      </c>
      <c r="M1143" s="1"/>
    </row>
    <row r="1144" spans="1:13" x14ac:dyDescent="0.2">
      <c r="A1144">
        <v>11147</v>
      </c>
      <c r="B1144" t="s">
        <v>3</v>
      </c>
      <c r="C1144">
        <v>27</v>
      </c>
      <c r="D1144">
        <v>1</v>
      </c>
      <c r="E1144" s="3">
        <v>31.612177781283705</v>
      </c>
      <c r="F1144" s="66">
        <v>2</v>
      </c>
      <c r="G1144" t="s">
        <v>7</v>
      </c>
      <c r="H1144" s="2">
        <v>3070.8100000000004</v>
      </c>
      <c r="I1144" s="2" t="str">
        <f>IF(CleanTable67[[#This Row],[Annual Expenditure in HealthCare]]&gt;25000,"Yes","No")</f>
        <v>No</v>
      </c>
      <c r="J1144">
        <v>0</v>
      </c>
      <c r="K1144" t="str">
        <f>_xlfn.XLOOKUP(CleanTable67[[#This Row],['# of Children]],'Reduce Categories'!$D$23:$D$28,'Reduce Categories'!$E$23:$E$28)</f>
        <v>No children</v>
      </c>
      <c r="L1144" t="s">
        <v>5</v>
      </c>
      <c r="M1144" s="1"/>
    </row>
    <row r="1145" spans="1:13" x14ac:dyDescent="0.2">
      <c r="A1145">
        <v>11148</v>
      </c>
      <c r="B1145" t="s">
        <v>3</v>
      </c>
      <c r="C1145">
        <v>48</v>
      </c>
      <c r="D1145">
        <v>2</v>
      </c>
      <c r="E1145" s="3">
        <v>32.953291837606834</v>
      </c>
      <c r="F1145" s="66">
        <v>2</v>
      </c>
      <c r="G1145" t="s">
        <v>6</v>
      </c>
      <c r="H1145" s="2">
        <v>9447.26</v>
      </c>
      <c r="I1145" s="2" t="str">
        <f>IF(CleanTable67[[#This Row],[Annual Expenditure in HealthCare]]&gt;25000,"Yes","No")</f>
        <v>No</v>
      </c>
      <c r="J1145">
        <v>1</v>
      </c>
      <c r="K1145" t="str">
        <f>_xlfn.XLOOKUP(CleanTable67[[#This Row],['# of Children]],'Reduce Categories'!$D$23:$D$28,'Reduce Categories'!$E$23:$E$28)</f>
        <v>1 children</v>
      </c>
      <c r="L1145" t="s">
        <v>5</v>
      </c>
      <c r="M1145" s="1"/>
    </row>
    <row r="1146" spans="1:13" x14ac:dyDescent="0.2">
      <c r="A1146">
        <v>11149</v>
      </c>
      <c r="B1146" t="s">
        <v>0</v>
      </c>
      <c r="C1146">
        <v>43</v>
      </c>
      <c r="D1146">
        <v>2</v>
      </c>
      <c r="E1146" s="3">
        <v>25.745247565867778</v>
      </c>
      <c r="F1146" s="66">
        <v>0</v>
      </c>
      <c r="G1146" t="s">
        <v>7</v>
      </c>
      <c r="H1146" s="2">
        <v>6250.4400000000005</v>
      </c>
      <c r="I1146" s="2" t="str">
        <f>IF(CleanTable67[[#This Row],[Annual Expenditure in HealthCare]]&gt;25000,"Yes","No")</f>
        <v>No</v>
      </c>
      <c r="J1146">
        <v>0</v>
      </c>
      <c r="K1146" t="str">
        <f>_xlfn.XLOOKUP(CleanTable67[[#This Row],['# of Children]],'Reduce Categories'!$D$23:$D$28,'Reduce Categories'!$E$23:$E$28)</f>
        <v>No children</v>
      </c>
      <c r="L1146" t="s">
        <v>5</v>
      </c>
      <c r="M1146" s="1"/>
    </row>
    <row r="1147" spans="1:13" x14ac:dyDescent="0.2">
      <c r="A1147">
        <v>11150</v>
      </c>
      <c r="B1147" t="s">
        <v>2</v>
      </c>
      <c r="C1147">
        <v>22</v>
      </c>
      <c r="D1147">
        <v>0</v>
      </c>
      <c r="E1147" s="3">
        <v>26.705799062473496</v>
      </c>
      <c r="F1147" s="66">
        <v>1</v>
      </c>
      <c r="G1147" t="s">
        <v>7</v>
      </c>
      <c r="H1147" s="2">
        <v>2055.3300000000004</v>
      </c>
      <c r="I1147" s="2" t="str">
        <f>IF(CleanTable67[[#This Row],[Annual Expenditure in HealthCare]]&gt;25000,"Yes","No")</f>
        <v>No</v>
      </c>
      <c r="J1147">
        <v>0</v>
      </c>
      <c r="K1147" t="str">
        <f>_xlfn.XLOOKUP(CleanTable67[[#This Row],['# of Children]],'Reduce Categories'!$D$23:$D$28,'Reduce Categories'!$E$23:$E$28)</f>
        <v>No children</v>
      </c>
      <c r="L1147" t="s">
        <v>5</v>
      </c>
      <c r="M1147" s="1"/>
    </row>
    <row r="1148" spans="1:13" x14ac:dyDescent="0.2">
      <c r="A1148">
        <v>11151</v>
      </c>
      <c r="B1148" t="s">
        <v>3</v>
      </c>
      <c r="C1148">
        <v>22</v>
      </c>
      <c r="D1148">
        <v>0</v>
      </c>
      <c r="E1148" s="3">
        <v>30.473823775866745</v>
      </c>
      <c r="F1148" s="66">
        <v>2</v>
      </c>
      <c r="G1148" t="s">
        <v>6</v>
      </c>
      <c r="H1148" s="2">
        <v>3925.76</v>
      </c>
      <c r="I1148" s="2" t="str">
        <f>IF(CleanTable67[[#This Row],[Annual Expenditure in HealthCare]]&gt;25000,"Yes","No")</f>
        <v>No</v>
      </c>
      <c r="J1148">
        <v>2</v>
      </c>
      <c r="K1148" t="str">
        <f>_xlfn.XLOOKUP(CleanTable67[[#This Row],['# of Children]],'Reduce Categories'!$D$23:$D$28,'Reduce Categories'!$E$23:$E$28)</f>
        <v>2 children</v>
      </c>
      <c r="L1148" t="s">
        <v>5</v>
      </c>
      <c r="M1148" s="1"/>
    </row>
    <row r="1149" spans="1:13" x14ac:dyDescent="0.2">
      <c r="A1149">
        <v>11152</v>
      </c>
      <c r="B1149" t="s">
        <v>2</v>
      </c>
      <c r="C1149">
        <v>49</v>
      </c>
      <c r="D1149">
        <v>2</v>
      </c>
      <c r="E1149" s="3">
        <v>39.135594966181586</v>
      </c>
      <c r="F1149" s="66">
        <v>3</v>
      </c>
      <c r="G1149" t="s">
        <v>7</v>
      </c>
      <c r="H1149" s="2">
        <v>10264.450000000001</v>
      </c>
      <c r="I1149" s="2" t="str">
        <f>IF(CleanTable67[[#This Row],[Annual Expenditure in HealthCare]]&gt;25000,"Yes","No")</f>
        <v>No</v>
      </c>
      <c r="J1149">
        <v>3</v>
      </c>
      <c r="K1149" t="str">
        <f>_xlfn.XLOOKUP(CleanTable67[[#This Row],['# of Children]],'Reduce Categories'!$D$23:$D$28,'Reduce Categories'!$E$23:$E$28)</f>
        <v>3 or more children</v>
      </c>
      <c r="L1149" t="s">
        <v>5</v>
      </c>
      <c r="M1149" s="1"/>
    </row>
    <row r="1150" spans="1:13" x14ac:dyDescent="0.2">
      <c r="A1150">
        <v>11153</v>
      </c>
      <c r="B1150" t="s">
        <v>2</v>
      </c>
      <c r="C1150">
        <v>45</v>
      </c>
      <c r="D1150">
        <v>2</v>
      </c>
      <c r="E1150" s="3">
        <v>35.828023420417281</v>
      </c>
      <c r="F1150" s="66">
        <v>3</v>
      </c>
      <c r="G1150" t="s">
        <v>6</v>
      </c>
      <c r="H1150" s="2">
        <v>28340.19</v>
      </c>
      <c r="I1150" s="2" t="str">
        <f>IF(CleanTable67[[#This Row],[Annual Expenditure in HealthCare]]&gt;25000,"Yes","No")</f>
        <v>Yes</v>
      </c>
      <c r="J1150">
        <v>1</v>
      </c>
      <c r="K1150" t="str">
        <f>_xlfn.XLOOKUP(CleanTable67[[#This Row],['# of Children]],'Reduce Categories'!$D$23:$D$28,'Reduce Categories'!$E$23:$E$28)</f>
        <v>1 children</v>
      </c>
      <c r="L1150" t="s">
        <v>5</v>
      </c>
      <c r="M1150" s="1"/>
    </row>
    <row r="1151" spans="1:13" x14ac:dyDescent="0.2">
      <c r="A1151">
        <v>11154</v>
      </c>
      <c r="B1151" t="s">
        <v>1</v>
      </c>
      <c r="C1151">
        <v>44</v>
      </c>
      <c r="D1151">
        <v>2</v>
      </c>
      <c r="E1151" s="3">
        <v>25.40286959035916</v>
      </c>
      <c r="F1151" s="66">
        <v>0</v>
      </c>
      <c r="G1151" t="s">
        <v>6</v>
      </c>
      <c r="H1151" s="2">
        <v>48885.14</v>
      </c>
      <c r="I1151" s="2" t="str">
        <f>IF(CleanTable67[[#This Row],[Annual Expenditure in HealthCare]]&gt;25000,"Yes","No")</f>
        <v>Yes</v>
      </c>
      <c r="J1151">
        <v>0</v>
      </c>
      <c r="K1151" t="str">
        <f>_xlfn.XLOOKUP(CleanTable67[[#This Row],['# of Children]],'Reduce Categories'!$D$23:$D$28,'Reduce Categories'!$E$23:$E$28)</f>
        <v>No children</v>
      </c>
      <c r="L1151" t="s">
        <v>4</v>
      </c>
      <c r="M1151" s="1"/>
    </row>
    <row r="1152" spans="1:13" x14ac:dyDescent="0.2">
      <c r="A1152">
        <v>11155</v>
      </c>
      <c r="B1152" t="s">
        <v>3</v>
      </c>
      <c r="C1152">
        <v>30</v>
      </c>
      <c r="D1152">
        <v>1</v>
      </c>
      <c r="E1152" s="3">
        <v>33.909323916955181</v>
      </c>
      <c r="F1152" s="66">
        <v>2</v>
      </c>
      <c r="G1152" t="s">
        <v>7</v>
      </c>
      <c r="H1152" s="2">
        <v>4237.13</v>
      </c>
      <c r="I1152" s="2" t="str">
        <f>IF(CleanTable67[[#This Row],[Annual Expenditure in HealthCare]]&gt;25000,"Yes","No")</f>
        <v>No</v>
      </c>
      <c r="J1152">
        <v>1</v>
      </c>
      <c r="K1152" t="str">
        <f>_xlfn.XLOOKUP(CleanTable67[[#This Row],['# of Children]],'Reduce Categories'!$D$23:$D$28,'Reduce Categories'!$E$23:$E$28)</f>
        <v>1 children</v>
      </c>
      <c r="L1152" t="s">
        <v>5</v>
      </c>
      <c r="M1152" s="1"/>
    </row>
    <row r="1153" spans="1:13" x14ac:dyDescent="0.2">
      <c r="A1153">
        <v>11156</v>
      </c>
      <c r="B1153" t="s">
        <v>1</v>
      </c>
      <c r="C1153">
        <v>32</v>
      </c>
      <c r="D1153">
        <v>1</v>
      </c>
      <c r="E1153" s="3">
        <v>27.653018918379562</v>
      </c>
      <c r="F1153" s="66">
        <v>1</v>
      </c>
      <c r="G1153" t="s">
        <v>7</v>
      </c>
      <c r="H1153" s="2">
        <v>4673.4000000000005</v>
      </c>
      <c r="I1153" s="2" t="str">
        <f>IF(CleanTable67[[#This Row],[Annual Expenditure in HealthCare]]&gt;25000,"Yes","No")</f>
        <v>No</v>
      </c>
      <c r="J1153">
        <v>2</v>
      </c>
      <c r="K1153" t="str">
        <f>_xlfn.XLOOKUP(CleanTable67[[#This Row],['# of Children]],'Reduce Categories'!$D$23:$D$28,'Reduce Categories'!$E$23:$E$28)</f>
        <v>2 children</v>
      </c>
      <c r="L1153" t="s">
        <v>5</v>
      </c>
      <c r="M1153" s="1"/>
    </row>
    <row r="1154" spans="1:13" x14ac:dyDescent="0.2">
      <c r="A1154">
        <v>11157</v>
      </c>
      <c r="B1154" t="s">
        <v>3</v>
      </c>
      <c r="C1154">
        <v>44</v>
      </c>
      <c r="D1154">
        <v>2</v>
      </c>
      <c r="E1154" s="3">
        <v>23.47061971186681</v>
      </c>
      <c r="F1154" s="66">
        <v>0</v>
      </c>
      <c r="G1154" t="s">
        <v>7</v>
      </c>
      <c r="H1154" s="2">
        <v>8302.5400000000009</v>
      </c>
      <c r="I1154" s="2" t="str">
        <f>IF(CleanTable67[[#This Row],[Annual Expenditure in HealthCare]]&gt;25000,"Yes","No")</f>
        <v>No</v>
      </c>
      <c r="J1154">
        <v>2</v>
      </c>
      <c r="K1154" t="str">
        <f>_xlfn.XLOOKUP(CleanTable67[[#This Row],['# of Children]],'Reduce Categories'!$D$23:$D$28,'Reduce Categories'!$E$23:$E$28)</f>
        <v>2 children</v>
      </c>
      <c r="L1154" t="s">
        <v>5</v>
      </c>
      <c r="M1154" s="1"/>
    </row>
    <row r="1155" spans="1:13" x14ac:dyDescent="0.2">
      <c r="A1155">
        <v>11158</v>
      </c>
      <c r="B1155" t="s">
        <v>1</v>
      </c>
      <c r="C1155">
        <v>63</v>
      </c>
      <c r="D1155">
        <v>3</v>
      </c>
      <c r="E1155" s="3">
        <v>27.446953448352218</v>
      </c>
      <c r="F1155" s="66">
        <v>1</v>
      </c>
      <c r="G1155" t="s">
        <v>6</v>
      </c>
      <c r="H1155" s="2">
        <v>13887.97</v>
      </c>
      <c r="I1155" s="2" t="str">
        <f>IF(CleanTable67[[#This Row],[Annual Expenditure in HealthCare]]&gt;25000,"Yes","No")</f>
        <v>No</v>
      </c>
      <c r="J1155">
        <v>0</v>
      </c>
      <c r="K1155" t="str">
        <f>_xlfn.XLOOKUP(CleanTable67[[#This Row],['# of Children]],'Reduce Categories'!$D$23:$D$28,'Reduce Categories'!$E$23:$E$28)</f>
        <v>No children</v>
      </c>
      <c r="L1155" t="s">
        <v>5</v>
      </c>
      <c r="M1155" s="1"/>
    </row>
    <row r="1156" spans="1:13" x14ac:dyDescent="0.2">
      <c r="A1156">
        <v>11159</v>
      </c>
      <c r="B1156" t="s">
        <v>1</v>
      </c>
      <c r="C1156">
        <v>32</v>
      </c>
      <c r="D1156">
        <v>1</v>
      </c>
      <c r="E1156" s="3">
        <v>22.899980593961192</v>
      </c>
      <c r="F1156" s="66">
        <v>0</v>
      </c>
      <c r="G1156" t="s">
        <v>7</v>
      </c>
      <c r="H1156" s="2">
        <v>19719.699999999997</v>
      </c>
      <c r="I1156" s="2" t="str">
        <f>IF(CleanTable67[[#This Row],[Annual Expenditure in HealthCare]]&gt;25000,"Yes","No")</f>
        <v>No</v>
      </c>
      <c r="J1156">
        <v>1</v>
      </c>
      <c r="K1156" t="str">
        <f>_xlfn.XLOOKUP(CleanTable67[[#This Row],['# of Children]],'Reduce Categories'!$D$23:$D$28,'Reduce Categories'!$E$23:$E$28)</f>
        <v>1 children</v>
      </c>
      <c r="L1156" t="s">
        <v>4</v>
      </c>
      <c r="M1156" s="1"/>
    </row>
    <row r="1157" spans="1:13" x14ac:dyDescent="0.2">
      <c r="A1157">
        <v>11160</v>
      </c>
      <c r="B1157" t="s">
        <v>3</v>
      </c>
      <c r="C1157">
        <v>58</v>
      </c>
      <c r="D1157">
        <v>3</v>
      </c>
      <c r="E1157" s="3">
        <v>30.095566886741068</v>
      </c>
      <c r="F1157" s="66">
        <v>1</v>
      </c>
      <c r="G1157" t="s">
        <v>7</v>
      </c>
      <c r="H1157" s="2">
        <v>11931.130000000001</v>
      </c>
      <c r="I1157" s="2" t="str">
        <f>IF(CleanTable67[[#This Row],[Annual Expenditure in HealthCare]]&gt;25000,"Yes","No")</f>
        <v>No</v>
      </c>
      <c r="J1157">
        <v>0</v>
      </c>
      <c r="K1157" t="str">
        <f>_xlfn.XLOOKUP(CleanTable67[[#This Row],['# of Children]],'Reduce Categories'!$D$23:$D$28,'Reduce Categories'!$E$23:$E$28)</f>
        <v>No children</v>
      </c>
      <c r="L1157" t="s">
        <v>5</v>
      </c>
      <c r="M1157" s="1"/>
    </row>
    <row r="1158" spans="1:13" x14ac:dyDescent="0.2">
      <c r="A1158">
        <v>11161</v>
      </c>
      <c r="B1158" t="s">
        <v>2</v>
      </c>
      <c r="C1158">
        <v>39</v>
      </c>
      <c r="D1158">
        <v>2</v>
      </c>
      <c r="E1158" s="3">
        <v>28.166168682763182</v>
      </c>
      <c r="F1158" s="66">
        <v>1</v>
      </c>
      <c r="G1158" t="s">
        <v>6</v>
      </c>
      <c r="H1158" s="2">
        <v>8965.8000000000011</v>
      </c>
      <c r="I1158" s="2" t="str">
        <f>IF(CleanTable67[[#This Row],[Annual Expenditure in HealthCare]]&gt;25000,"Yes","No")</f>
        <v>No</v>
      </c>
      <c r="J1158">
        <v>5</v>
      </c>
      <c r="K1158" t="str">
        <f>_xlfn.XLOOKUP(CleanTable67[[#This Row],['# of Children]],'Reduce Categories'!$D$23:$D$28,'Reduce Categories'!$E$23:$E$28)</f>
        <v>3 or more children</v>
      </c>
      <c r="L1158" t="s">
        <v>5</v>
      </c>
      <c r="M1158" s="1"/>
    </row>
    <row r="1159" spans="1:13" x14ac:dyDescent="0.2">
      <c r="A1159">
        <v>11162</v>
      </c>
      <c r="B1159" t="s">
        <v>0</v>
      </c>
      <c r="C1159">
        <v>25</v>
      </c>
      <c r="D1159">
        <v>0</v>
      </c>
      <c r="E1159" s="3">
        <v>27.366393607218498</v>
      </c>
      <c r="F1159" s="66">
        <v>1</v>
      </c>
      <c r="G1159" t="s">
        <v>7</v>
      </c>
      <c r="H1159" s="2">
        <v>5080.1000000000004</v>
      </c>
      <c r="I1159" s="2" t="str">
        <f>IF(CleanTable67[[#This Row],[Annual Expenditure in HealthCare]]&gt;25000,"Yes","No")</f>
        <v>No</v>
      </c>
      <c r="J1159">
        <v>5</v>
      </c>
      <c r="K1159" t="str">
        <f>_xlfn.XLOOKUP(CleanTable67[[#This Row],['# of Children]],'Reduce Categories'!$D$23:$D$28,'Reduce Categories'!$E$23:$E$28)</f>
        <v>3 or more children</v>
      </c>
      <c r="L1159" t="s">
        <v>5</v>
      </c>
      <c r="M1159" s="1"/>
    </row>
    <row r="1160" spans="1:13" x14ac:dyDescent="0.2">
      <c r="A1160">
        <v>11163</v>
      </c>
      <c r="B1160" t="s">
        <v>3</v>
      </c>
      <c r="C1160">
        <v>18</v>
      </c>
      <c r="D1160">
        <v>0</v>
      </c>
      <c r="E1160" s="3">
        <v>38.067211953695924</v>
      </c>
      <c r="F1160" s="66">
        <v>3</v>
      </c>
      <c r="G1160" t="s">
        <v>7</v>
      </c>
      <c r="H1160" s="2">
        <v>1712.23</v>
      </c>
      <c r="I1160" s="2" t="str">
        <f>IF(CleanTable67[[#This Row],[Annual Expenditure in HealthCare]]&gt;25000,"Yes","No")</f>
        <v>No</v>
      </c>
      <c r="J1160">
        <v>0</v>
      </c>
      <c r="K1160" t="str">
        <f>_xlfn.XLOOKUP(CleanTable67[[#This Row],['# of Children]],'Reduce Categories'!$D$23:$D$28,'Reduce Categories'!$E$23:$E$28)</f>
        <v>No children</v>
      </c>
      <c r="L1160" t="s">
        <v>5</v>
      </c>
      <c r="M1160" s="1"/>
    </row>
    <row r="1161" spans="1:13" x14ac:dyDescent="0.2">
      <c r="A1161">
        <v>11164</v>
      </c>
      <c r="B1161" t="s">
        <v>3</v>
      </c>
      <c r="C1161">
        <v>53</v>
      </c>
      <c r="D1161">
        <v>3</v>
      </c>
      <c r="E1161" s="3">
        <v>32.290196755445187</v>
      </c>
      <c r="F1161" s="66">
        <v>2</v>
      </c>
      <c r="G1161" t="s">
        <v>7</v>
      </c>
      <c r="H1161" s="2">
        <v>11244.380000000001</v>
      </c>
      <c r="I1161" s="2" t="str">
        <f>IF(CleanTable67[[#This Row],[Annual Expenditure in HealthCare]]&gt;25000,"Yes","No")</f>
        <v>No</v>
      </c>
      <c r="J1161">
        <v>2</v>
      </c>
      <c r="K1161" t="str">
        <f>_xlfn.XLOOKUP(CleanTable67[[#This Row],['# of Children]],'Reduce Categories'!$D$23:$D$28,'Reduce Categories'!$E$23:$E$28)</f>
        <v>2 children</v>
      </c>
      <c r="L1161" t="s">
        <v>5</v>
      </c>
      <c r="M1161" s="1"/>
    </row>
    <row r="1162" spans="1:13" x14ac:dyDescent="0.2">
      <c r="A1162">
        <v>11165</v>
      </c>
      <c r="B1162" t="s">
        <v>3</v>
      </c>
      <c r="C1162">
        <v>22</v>
      </c>
      <c r="D1162">
        <v>0</v>
      </c>
      <c r="E1162" s="3">
        <v>40.672050312183977</v>
      </c>
      <c r="F1162" s="66">
        <v>3</v>
      </c>
      <c r="G1162" t="s">
        <v>7</v>
      </c>
      <c r="H1162" s="2">
        <v>2250.84</v>
      </c>
      <c r="I1162" s="2" t="str">
        <f>IF(CleanTable67[[#This Row],[Annual Expenditure in HealthCare]]&gt;25000,"Yes","No")</f>
        <v>No</v>
      </c>
      <c r="J1162">
        <v>0</v>
      </c>
      <c r="K1162" t="str">
        <f>_xlfn.XLOOKUP(CleanTable67[[#This Row],['# of Children]],'Reduce Categories'!$D$23:$D$28,'Reduce Categories'!$E$23:$E$28)</f>
        <v>No children</v>
      </c>
      <c r="L1162" t="s">
        <v>5</v>
      </c>
      <c r="M1162" s="1"/>
    </row>
    <row r="1163" spans="1:13" x14ac:dyDescent="0.2">
      <c r="A1163">
        <v>11166</v>
      </c>
      <c r="B1163" t="s">
        <v>2</v>
      </c>
      <c r="C1163">
        <v>19</v>
      </c>
      <c r="D1163">
        <v>0</v>
      </c>
      <c r="E1163" s="3">
        <v>26.742703590997259</v>
      </c>
      <c r="F1163" s="66">
        <v>1</v>
      </c>
      <c r="G1163" t="s">
        <v>7</v>
      </c>
      <c r="H1163" s="2">
        <v>1628.48</v>
      </c>
      <c r="I1163" s="2" t="str">
        <f>IF(CleanTable67[[#This Row],[Annual Expenditure in HealthCare]]&gt;25000,"Yes","No")</f>
        <v>No</v>
      </c>
      <c r="J1163">
        <v>0</v>
      </c>
      <c r="K1163" t="str">
        <f>_xlfn.XLOOKUP(CleanTable67[[#This Row],['# of Children]],'Reduce Categories'!$D$23:$D$28,'Reduce Categories'!$E$23:$E$28)</f>
        <v>No children</v>
      </c>
      <c r="L1163" t="s">
        <v>5</v>
      </c>
      <c r="M1163" s="1"/>
    </row>
    <row r="1164" spans="1:13" x14ac:dyDescent="0.2">
      <c r="A1164">
        <v>11167</v>
      </c>
      <c r="B1164" t="s">
        <v>2</v>
      </c>
      <c r="C1164">
        <v>39</v>
      </c>
      <c r="D1164">
        <v>2</v>
      </c>
      <c r="E1164" s="3">
        <v>32.32136027817387</v>
      </c>
      <c r="F1164" s="66">
        <v>2</v>
      </c>
      <c r="G1164" t="s">
        <v>6</v>
      </c>
      <c r="H1164" s="2">
        <v>7201.71</v>
      </c>
      <c r="I1164" s="2" t="str">
        <f>IF(CleanTable67[[#This Row],[Annual Expenditure in HealthCare]]&gt;25000,"Yes","No")</f>
        <v>No</v>
      </c>
      <c r="J1164">
        <v>2</v>
      </c>
      <c r="K1164" t="str">
        <f>_xlfn.XLOOKUP(CleanTable67[[#This Row],['# of Children]],'Reduce Categories'!$D$23:$D$28,'Reduce Categories'!$E$23:$E$28)</f>
        <v>2 children</v>
      </c>
      <c r="L1164" t="s">
        <v>5</v>
      </c>
      <c r="M1164" s="1"/>
    </row>
    <row r="1165" spans="1:13" x14ac:dyDescent="0.2">
      <c r="A1165">
        <v>11168</v>
      </c>
      <c r="B1165" t="s">
        <v>1</v>
      </c>
      <c r="C1165">
        <v>18</v>
      </c>
      <c r="D1165">
        <v>0</v>
      </c>
      <c r="E1165" s="3">
        <v>19.940724113744551</v>
      </c>
      <c r="F1165" s="66">
        <v>0</v>
      </c>
      <c r="G1165" t="s">
        <v>7</v>
      </c>
      <c r="H1165" s="2">
        <v>1136.4000000000001</v>
      </c>
      <c r="I1165" s="2" t="str">
        <f>IF(CleanTable67[[#This Row],[Annual Expenditure in HealthCare]]&gt;25000,"Yes","No")</f>
        <v>No</v>
      </c>
      <c r="J1165">
        <v>0</v>
      </c>
      <c r="K1165" t="str">
        <f>_xlfn.XLOOKUP(CleanTable67[[#This Row],['# of Children]],'Reduce Categories'!$D$23:$D$28,'Reduce Categories'!$E$23:$E$28)</f>
        <v>No children</v>
      </c>
      <c r="L1165" t="s">
        <v>5</v>
      </c>
      <c r="M1165" s="1"/>
    </row>
    <row r="1166" spans="1:13" x14ac:dyDescent="0.2">
      <c r="A1166">
        <v>11169</v>
      </c>
      <c r="B1166" t="s">
        <v>0</v>
      </c>
      <c r="C1166">
        <v>55</v>
      </c>
      <c r="D1166">
        <v>3</v>
      </c>
      <c r="E1166" s="3">
        <v>20.350929975386151</v>
      </c>
      <c r="F1166" s="66">
        <v>0</v>
      </c>
      <c r="G1166" t="s">
        <v>6</v>
      </c>
      <c r="H1166" s="2">
        <v>11881.36</v>
      </c>
      <c r="I1166" s="2" t="str">
        <f>IF(CleanTable67[[#This Row],[Annual Expenditure in HealthCare]]&gt;25000,"Yes","No")</f>
        <v>No</v>
      </c>
      <c r="J1166">
        <v>2</v>
      </c>
      <c r="K1166" t="str">
        <f>_xlfn.XLOOKUP(CleanTable67[[#This Row],['# of Children]],'Reduce Categories'!$D$23:$D$28,'Reduce Categories'!$E$23:$E$28)</f>
        <v>2 children</v>
      </c>
      <c r="L1166" t="s">
        <v>5</v>
      </c>
      <c r="M1166" s="1"/>
    </row>
    <row r="1167" spans="1:13" x14ac:dyDescent="0.2">
      <c r="A1167">
        <v>11170</v>
      </c>
      <c r="B1167" t="s">
        <v>2</v>
      </c>
      <c r="C1167">
        <v>51</v>
      </c>
      <c r="D1167">
        <v>3</v>
      </c>
      <c r="E1167" s="3">
        <v>25.575675887828634</v>
      </c>
      <c r="F1167" s="66">
        <v>0</v>
      </c>
      <c r="G1167" t="s">
        <v>7</v>
      </c>
      <c r="H1167" s="2">
        <v>9174.14</v>
      </c>
      <c r="I1167" s="2" t="str">
        <f>IF(CleanTable67[[#This Row],[Annual Expenditure in HealthCare]]&gt;25000,"Yes","No")</f>
        <v>No</v>
      </c>
      <c r="J1167">
        <v>0</v>
      </c>
      <c r="K1167" t="str">
        <f>_xlfn.XLOOKUP(CleanTable67[[#This Row],['# of Children]],'Reduce Categories'!$D$23:$D$28,'Reduce Categories'!$E$23:$E$28)</f>
        <v>No children</v>
      </c>
      <c r="L1167" t="s">
        <v>5</v>
      </c>
      <c r="M1167" s="1"/>
    </row>
    <row r="1168" spans="1:13" x14ac:dyDescent="0.2">
      <c r="A1168">
        <v>11171</v>
      </c>
      <c r="B1168" t="s">
        <v>1</v>
      </c>
      <c r="C1168">
        <v>24</v>
      </c>
      <c r="D1168">
        <v>0</v>
      </c>
      <c r="E1168" s="3">
        <v>42.756822263070653</v>
      </c>
      <c r="F1168" s="66">
        <v>3</v>
      </c>
      <c r="G1168" t="s">
        <v>6</v>
      </c>
      <c r="H1168" s="2">
        <v>2464.6200000000003</v>
      </c>
      <c r="I1168" s="2" t="str">
        <f>IF(CleanTable67[[#This Row],[Annual Expenditure in HealthCare]]&gt;25000,"Yes","No")</f>
        <v>No</v>
      </c>
      <c r="J1168">
        <v>0</v>
      </c>
      <c r="K1168" t="str">
        <f>_xlfn.XLOOKUP(CleanTable67[[#This Row],['# of Children]],'Reduce Categories'!$D$23:$D$28,'Reduce Categories'!$E$23:$E$28)</f>
        <v>No children</v>
      </c>
      <c r="L1168" t="s">
        <v>5</v>
      </c>
      <c r="M1168" s="1"/>
    </row>
    <row r="1169" spans="1:13" x14ac:dyDescent="0.2">
      <c r="A1169">
        <v>11172</v>
      </c>
      <c r="B1169" t="s">
        <v>3</v>
      </c>
      <c r="C1169">
        <v>51</v>
      </c>
      <c r="D1169">
        <v>3</v>
      </c>
      <c r="E1169" s="3">
        <v>30.969525095849164</v>
      </c>
      <c r="F1169" s="66">
        <v>2</v>
      </c>
      <c r="G1169" t="s">
        <v>6</v>
      </c>
      <c r="H1169" s="2">
        <v>44641.200000000004</v>
      </c>
      <c r="I1169" s="2" t="str">
        <f>IF(CleanTable67[[#This Row],[Annual Expenditure in HealthCare]]&gt;25000,"Yes","No")</f>
        <v>Yes</v>
      </c>
      <c r="J1169">
        <v>2</v>
      </c>
      <c r="K1169" t="str">
        <f>_xlfn.XLOOKUP(CleanTable67[[#This Row],['# of Children]],'Reduce Categories'!$D$23:$D$28,'Reduce Categories'!$E$23:$E$28)</f>
        <v>2 children</v>
      </c>
      <c r="L1169" t="s">
        <v>4</v>
      </c>
      <c r="M1169" s="1"/>
    </row>
    <row r="1170" spans="1:13" x14ac:dyDescent="0.2">
      <c r="A1170">
        <v>11173</v>
      </c>
      <c r="B1170" t="s">
        <v>1</v>
      </c>
      <c r="C1170">
        <v>33</v>
      </c>
      <c r="D1170">
        <v>1</v>
      </c>
      <c r="E1170" s="3">
        <v>44.673337637271977</v>
      </c>
      <c r="F1170" s="66">
        <v>3</v>
      </c>
      <c r="G1170" t="s">
        <v>6</v>
      </c>
      <c r="H1170" s="2">
        <v>4185.1000000000004</v>
      </c>
      <c r="I1170" s="2" t="str">
        <f>IF(CleanTable67[[#This Row],[Annual Expenditure in HealthCare]]&gt;25000,"Yes","No")</f>
        <v>No</v>
      </c>
      <c r="J1170">
        <v>0</v>
      </c>
      <c r="K1170" t="str">
        <f>_xlfn.XLOOKUP(CleanTable67[[#This Row],['# of Children]],'Reduce Categories'!$D$23:$D$28,'Reduce Categories'!$E$23:$E$28)</f>
        <v>No children</v>
      </c>
      <c r="L1170" t="s">
        <v>5</v>
      </c>
      <c r="M1170" s="1"/>
    </row>
    <row r="1171" spans="1:13" x14ac:dyDescent="0.2">
      <c r="A1171">
        <v>11174</v>
      </c>
      <c r="B1171" t="s">
        <v>0</v>
      </c>
      <c r="C1171">
        <v>45</v>
      </c>
      <c r="D1171">
        <v>2</v>
      </c>
      <c r="E1171" s="3">
        <v>33.442318219978425</v>
      </c>
      <c r="F1171" s="66">
        <v>2</v>
      </c>
      <c r="G1171" t="s">
        <v>6</v>
      </c>
      <c r="H1171" s="2">
        <v>7345.09</v>
      </c>
      <c r="I1171" s="2" t="str">
        <f>IF(CleanTable67[[#This Row],[Annual Expenditure in HealthCare]]&gt;25000,"Yes","No")</f>
        <v>No</v>
      </c>
      <c r="J1171">
        <v>0</v>
      </c>
      <c r="K1171" t="str">
        <f>_xlfn.XLOOKUP(CleanTable67[[#This Row],['# of Children]],'Reduce Categories'!$D$23:$D$28,'Reduce Categories'!$E$23:$E$28)</f>
        <v>No children</v>
      </c>
      <c r="L1171" t="s">
        <v>5</v>
      </c>
      <c r="M1171" s="1"/>
    </row>
    <row r="1172" spans="1:13" x14ac:dyDescent="0.2">
      <c r="A1172">
        <v>11175</v>
      </c>
      <c r="B1172" t="s">
        <v>2</v>
      </c>
      <c r="C1172">
        <v>56</v>
      </c>
      <c r="D1172">
        <v>3</v>
      </c>
      <c r="E1172" s="3">
        <v>35.293172940844002</v>
      </c>
      <c r="F1172" s="66">
        <v>3</v>
      </c>
      <c r="G1172" t="s">
        <v>7</v>
      </c>
      <c r="H1172" s="2">
        <v>26109.329999999998</v>
      </c>
      <c r="I1172" s="2" t="str">
        <f>IF(CleanTable67[[#This Row],[Annual Expenditure in HealthCare]]&gt;25000,"Yes","No")</f>
        <v>Yes</v>
      </c>
      <c r="J1172">
        <v>1</v>
      </c>
      <c r="K1172" t="str">
        <f>_xlfn.XLOOKUP(CleanTable67[[#This Row],['# of Children]],'Reduce Categories'!$D$23:$D$28,'Reduce Categories'!$E$23:$E$28)</f>
        <v>1 children</v>
      </c>
      <c r="L1172" t="s">
        <v>4</v>
      </c>
      <c r="M1172" s="1"/>
    </row>
    <row r="1173" spans="1:13" x14ac:dyDescent="0.2">
      <c r="A1173">
        <v>11176</v>
      </c>
      <c r="B1173" t="s">
        <v>1</v>
      </c>
      <c r="C1173">
        <v>55</v>
      </c>
      <c r="D1173">
        <v>3</v>
      </c>
      <c r="E1173" s="3">
        <v>30.199302691640487</v>
      </c>
      <c r="F1173" s="66">
        <v>1</v>
      </c>
      <c r="G1173" t="s">
        <v>7</v>
      </c>
      <c r="H1173" s="2">
        <v>20781.489999999998</v>
      </c>
      <c r="I1173" s="2" t="str">
        <f>IF(CleanTable67[[#This Row],[Annual Expenditure in HealthCare]]&gt;25000,"Yes","No")</f>
        <v>No</v>
      </c>
      <c r="J1173">
        <v>0</v>
      </c>
      <c r="K1173" t="str">
        <f>_xlfn.XLOOKUP(CleanTable67[[#This Row],['# of Children]],'Reduce Categories'!$D$23:$D$28,'Reduce Categories'!$E$23:$E$28)</f>
        <v>No children</v>
      </c>
      <c r="L1173" t="s">
        <v>5</v>
      </c>
      <c r="M1173" s="1"/>
    </row>
    <row r="1174" spans="1:13" x14ac:dyDescent="0.2">
      <c r="A1174">
        <v>11177</v>
      </c>
      <c r="B1174" t="s">
        <v>3</v>
      </c>
      <c r="C1174">
        <v>46</v>
      </c>
      <c r="D1174">
        <v>2</v>
      </c>
      <c r="E1174" s="3">
        <v>28.865806968422316</v>
      </c>
      <c r="F1174" s="66">
        <v>1</v>
      </c>
      <c r="G1174" t="s">
        <v>7</v>
      </c>
      <c r="H1174" s="2">
        <v>9500.58</v>
      </c>
      <c r="I1174" s="2" t="str">
        <f>IF(CleanTable67[[#This Row],[Annual Expenditure in HealthCare]]&gt;25000,"Yes","No")</f>
        <v>No</v>
      </c>
      <c r="J1174">
        <v>3</v>
      </c>
      <c r="K1174" t="str">
        <f>_xlfn.XLOOKUP(CleanTable67[[#This Row],['# of Children]],'Reduce Categories'!$D$23:$D$28,'Reduce Categories'!$E$23:$E$28)</f>
        <v>3 or more children</v>
      </c>
      <c r="L1174" t="s">
        <v>5</v>
      </c>
      <c r="M1174" s="1"/>
    </row>
    <row r="1175" spans="1:13" x14ac:dyDescent="0.2">
      <c r="A1175">
        <v>11178</v>
      </c>
      <c r="B1175" t="s">
        <v>1</v>
      </c>
      <c r="C1175">
        <v>53</v>
      </c>
      <c r="D1175">
        <v>3</v>
      </c>
      <c r="E1175" s="3">
        <v>32.475178372647761</v>
      </c>
      <c r="F1175" s="66">
        <v>2</v>
      </c>
      <c r="G1175" t="s">
        <v>7</v>
      </c>
      <c r="H1175" s="2">
        <v>9487.65</v>
      </c>
      <c r="I1175" s="2" t="str">
        <f>IF(CleanTable67[[#This Row],[Annual Expenditure in HealthCare]]&gt;25000,"Yes","No")</f>
        <v>No</v>
      </c>
      <c r="J1175">
        <v>0</v>
      </c>
      <c r="K1175" t="str">
        <f>_xlfn.XLOOKUP(CleanTable67[[#This Row],['# of Children]],'Reduce Categories'!$D$23:$D$28,'Reduce Categories'!$E$23:$E$28)</f>
        <v>No children</v>
      </c>
      <c r="L1175" t="s">
        <v>5</v>
      </c>
      <c r="M1175" s="1"/>
    </row>
    <row r="1176" spans="1:13" x14ac:dyDescent="0.2">
      <c r="A1176">
        <v>11179</v>
      </c>
      <c r="B1176" t="s">
        <v>0</v>
      </c>
      <c r="C1176">
        <v>23</v>
      </c>
      <c r="D1176">
        <v>0</v>
      </c>
      <c r="E1176" s="3">
        <v>32.644173308654942</v>
      </c>
      <c r="F1176" s="66">
        <v>2</v>
      </c>
      <c r="G1176" t="s">
        <v>7</v>
      </c>
      <c r="H1176" s="2">
        <v>3591.48</v>
      </c>
      <c r="I1176" s="2" t="str">
        <f>IF(CleanTable67[[#This Row],[Annual Expenditure in HealthCare]]&gt;25000,"Yes","No")</f>
        <v>No</v>
      </c>
      <c r="J1176">
        <v>3</v>
      </c>
      <c r="K1176" t="str">
        <f>_xlfn.XLOOKUP(CleanTable67[[#This Row],['# of Children]],'Reduce Categories'!$D$23:$D$28,'Reduce Categories'!$E$23:$E$28)</f>
        <v>3 or more children</v>
      </c>
      <c r="L1176" t="s">
        <v>5</v>
      </c>
      <c r="M1176" s="1"/>
    </row>
    <row r="1177" spans="1:13" x14ac:dyDescent="0.2">
      <c r="A1177">
        <v>11180</v>
      </c>
      <c r="B1177" t="s">
        <v>3</v>
      </c>
      <c r="C1177">
        <v>25</v>
      </c>
      <c r="D1177">
        <v>0</v>
      </c>
      <c r="E1177" s="3">
        <v>27.242307483159156</v>
      </c>
      <c r="F1177" s="66">
        <v>1</v>
      </c>
      <c r="G1177" t="s">
        <v>6</v>
      </c>
      <c r="H1177" s="2">
        <v>3206.5</v>
      </c>
      <c r="I1177" s="2" t="str">
        <f>IF(CleanTable67[[#This Row],[Annual Expenditure in HealthCare]]&gt;25000,"Yes","No")</f>
        <v>No</v>
      </c>
      <c r="J1177">
        <v>0</v>
      </c>
      <c r="K1177" t="str">
        <f>_xlfn.XLOOKUP(CleanTable67[[#This Row],['# of Children]],'Reduce Categories'!$D$23:$D$28,'Reduce Categories'!$E$23:$E$28)</f>
        <v>No children</v>
      </c>
      <c r="L1177" t="s">
        <v>5</v>
      </c>
      <c r="M1177" s="1"/>
    </row>
    <row r="1178" spans="1:13" x14ac:dyDescent="0.2">
      <c r="A1178">
        <v>11181</v>
      </c>
      <c r="B1178" t="s">
        <v>0</v>
      </c>
      <c r="C1178">
        <v>53</v>
      </c>
      <c r="D1178">
        <v>3</v>
      </c>
      <c r="E1178" s="3">
        <v>37.269627098656308</v>
      </c>
      <c r="F1178" s="66">
        <v>3</v>
      </c>
      <c r="G1178" t="s">
        <v>6</v>
      </c>
      <c r="H1178" s="2">
        <v>11163.57</v>
      </c>
      <c r="I1178" s="2" t="str">
        <f>IF(CleanTable67[[#This Row],[Annual Expenditure in HealthCare]]&gt;25000,"Yes","No")</f>
        <v>No</v>
      </c>
      <c r="J1178">
        <v>2</v>
      </c>
      <c r="K1178" t="str">
        <f>_xlfn.XLOOKUP(CleanTable67[[#This Row],['# of Children]],'Reduce Categories'!$D$23:$D$28,'Reduce Categories'!$E$23:$E$28)</f>
        <v>2 children</v>
      </c>
      <c r="L1178" t="s">
        <v>5</v>
      </c>
      <c r="M1178" s="1"/>
    </row>
    <row r="1179" spans="1:13" x14ac:dyDescent="0.2">
      <c r="A1179">
        <v>11182</v>
      </c>
      <c r="B1179" t="s">
        <v>2</v>
      </c>
      <c r="C1179">
        <v>49</v>
      </c>
      <c r="D1179">
        <v>2</v>
      </c>
      <c r="E1179" s="3">
        <v>27.714855777346106</v>
      </c>
      <c r="F1179" s="66">
        <v>1</v>
      </c>
      <c r="G1179" t="s">
        <v>6</v>
      </c>
      <c r="H1179" s="2">
        <v>10156.790000000001</v>
      </c>
      <c r="I1179" s="2" t="str">
        <f>IF(CleanTable67[[#This Row],[Annual Expenditure in HealthCare]]&gt;25000,"Yes","No")</f>
        <v>No</v>
      </c>
      <c r="J1179">
        <v>2</v>
      </c>
      <c r="K1179" t="str">
        <f>_xlfn.XLOOKUP(CleanTable67[[#This Row],['# of Children]],'Reduce Categories'!$D$23:$D$28,'Reduce Categories'!$E$23:$E$28)</f>
        <v>2 children</v>
      </c>
      <c r="L1179" t="s">
        <v>5</v>
      </c>
      <c r="M1179" s="1"/>
    </row>
    <row r="1180" spans="1:13" x14ac:dyDescent="0.2">
      <c r="A1180">
        <v>11183</v>
      </c>
      <c r="B1180" t="s">
        <v>1</v>
      </c>
      <c r="C1180">
        <v>42</v>
      </c>
      <c r="D1180">
        <v>2</v>
      </c>
      <c r="E1180" s="3">
        <v>31.11566951795692</v>
      </c>
      <c r="F1180" s="66">
        <v>2</v>
      </c>
      <c r="G1180" t="s">
        <v>6</v>
      </c>
      <c r="H1180" s="2">
        <v>43896.380000000005</v>
      </c>
      <c r="I1180" s="2" t="str">
        <f>IF(CleanTable67[[#This Row],[Annual Expenditure in HealthCare]]&gt;25000,"Yes","No")</f>
        <v>Yes</v>
      </c>
      <c r="J1180">
        <v>2</v>
      </c>
      <c r="K1180" t="str">
        <f>_xlfn.XLOOKUP(CleanTable67[[#This Row],['# of Children]],'Reduce Categories'!$D$23:$D$28,'Reduce Categories'!$E$23:$E$28)</f>
        <v>2 children</v>
      </c>
      <c r="L1180" t="s">
        <v>4</v>
      </c>
      <c r="M1180" s="1"/>
    </row>
    <row r="1181" spans="1:13" x14ac:dyDescent="0.2">
      <c r="A1181">
        <v>11184</v>
      </c>
      <c r="B1181" t="s">
        <v>1</v>
      </c>
      <c r="C1181">
        <v>25</v>
      </c>
      <c r="D1181">
        <v>0</v>
      </c>
      <c r="E1181" s="3">
        <v>30.879778754197417</v>
      </c>
      <c r="F1181" s="66">
        <v>2</v>
      </c>
      <c r="G1181" t="s">
        <v>7</v>
      </c>
      <c r="H1181" s="2">
        <v>36124.58</v>
      </c>
      <c r="I1181" s="2" t="str">
        <f>IF(CleanTable67[[#This Row],[Annual Expenditure in HealthCare]]&gt;25000,"Yes","No")</f>
        <v>Yes</v>
      </c>
      <c r="J1181">
        <v>2</v>
      </c>
      <c r="K1181" t="str">
        <f>_xlfn.XLOOKUP(CleanTable67[[#This Row],['# of Children]],'Reduce Categories'!$D$23:$D$28,'Reduce Categories'!$E$23:$E$28)</f>
        <v>2 children</v>
      </c>
      <c r="L1181" t="s">
        <v>4</v>
      </c>
      <c r="M1181" s="1"/>
    </row>
    <row r="1182" spans="1:13" x14ac:dyDescent="0.2">
      <c r="A1182">
        <v>11185</v>
      </c>
      <c r="B1182" t="s">
        <v>2</v>
      </c>
      <c r="C1182">
        <v>26</v>
      </c>
      <c r="D1182">
        <v>0</v>
      </c>
      <c r="E1182" s="3">
        <v>24.297795107831924</v>
      </c>
      <c r="F1182" s="66">
        <v>0</v>
      </c>
      <c r="G1182" t="s">
        <v>7</v>
      </c>
      <c r="H1182" s="2">
        <v>2699.57</v>
      </c>
      <c r="I1182" s="2" t="str">
        <f>IF(CleanTable67[[#This Row],[Annual Expenditure in HealthCare]]&gt;25000,"Yes","No")</f>
        <v>No</v>
      </c>
      <c r="J1182">
        <v>0</v>
      </c>
      <c r="K1182" t="str">
        <f>_xlfn.XLOOKUP(CleanTable67[[#This Row],['# of Children]],'Reduce Categories'!$D$23:$D$28,'Reduce Categories'!$E$23:$E$28)</f>
        <v>No children</v>
      </c>
      <c r="L1182" t="s">
        <v>5</v>
      </c>
      <c r="M1182" s="1"/>
    </row>
    <row r="1183" spans="1:13" x14ac:dyDescent="0.2">
      <c r="A1183">
        <v>11186</v>
      </c>
      <c r="B1183" t="s">
        <v>2</v>
      </c>
      <c r="C1183">
        <v>57</v>
      </c>
      <c r="D1183">
        <v>3</v>
      </c>
      <c r="E1183" s="3">
        <v>29.805694571118064</v>
      </c>
      <c r="F1183" s="66">
        <v>1</v>
      </c>
      <c r="G1183" t="s">
        <v>7</v>
      </c>
      <c r="H1183" s="2">
        <v>11356.67</v>
      </c>
      <c r="I1183" s="2" t="str">
        <f>IF(CleanTable67[[#This Row],[Annual Expenditure in HealthCare]]&gt;25000,"Yes","No")</f>
        <v>No</v>
      </c>
      <c r="J1183">
        <v>0</v>
      </c>
      <c r="K1183" t="str">
        <f>_xlfn.XLOOKUP(CleanTable67[[#This Row],['# of Children]],'Reduce Categories'!$D$23:$D$28,'Reduce Categories'!$E$23:$E$28)</f>
        <v>No children</v>
      </c>
      <c r="L1183" t="s">
        <v>5</v>
      </c>
      <c r="M1183" s="1"/>
    </row>
    <row r="1184" spans="1:13" x14ac:dyDescent="0.2">
      <c r="A1184">
        <v>11187</v>
      </c>
      <c r="B1184" t="s">
        <v>0</v>
      </c>
      <c r="C1184">
        <v>24</v>
      </c>
      <c r="D1184">
        <v>0</v>
      </c>
      <c r="E1184" s="3">
        <v>26.215858393133558</v>
      </c>
      <c r="F1184" s="66">
        <v>0</v>
      </c>
      <c r="G1184" t="s">
        <v>7</v>
      </c>
      <c r="H1184" s="2">
        <v>1969.62</v>
      </c>
      <c r="I1184" s="2" t="str">
        <f>IF(CleanTable67[[#This Row],[Annual Expenditure in HealthCare]]&gt;25000,"Yes","No")</f>
        <v>No</v>
      </c>
      <c r="J1184">
        <v>0</v>
      </c>
      <c r="K1184" t="str">
        <f>_xlfn.XLOOKUP(CleanTable67[[#This Row],['# of Children]],'Reduce Categories'!$D$23:$D$28,'Reduce Categories'!$E$23:$E$28)</f>
        <v>No children</v>
      </c>
      <c r="L1184" t="s">
        <v>5</v>
      </c>
      <c r="M1184" s="1"/>
    </row>
    <row r="1185" spans="1:13" x14ac:dyDescent="0.2">
      <c r="A1185">
        <v>11188</v>
      </c>
      <c r="B1185" t="s">
        <v>0</v>
      </c>
      <c r="C1185">
        <v>19</v>
      </c>
      <c r="D1185">
        <v>0</v>
      </c>
      <c r="E1185" s="3">
        <v>21.838202045118383</v>
      </c>
      <c r="F1185" s="66">
        <v>0</v>
      </c>
      <c r="G1185" t="s">
        <v>6</v>
      </c>
      <c r="H1185" s="2">
        <v>1728.9</v>
      </c>
      <c r="I1185" s="2" t="str">
        <f>IF(CleanTable67[[#This Row],[Annual Expenditure in HealthCare]]&gt;25000,"Yes","No")</f>
        <v>No</v>
      </c>
      <c r="J1185">
        <v>0</v>
      </c>
      <c r="K1185" t="str">
        <f>_xlfn.XLOOKUP(CleanTable67[[#This Row],['# of Children]],'Reduce Categories'!$D$23:$D$28,'Reduce Categories'!$E$23:$E$28)</f>
        <v>No children</v>
      </c>
      <c r="L1185" t="s">
        <v>5</v>
      </c>
      <c r="M1185" s="1"/>
    </row>
    <row r="1186" spans="1:13" x14ac:dyDescent="0.2">
      <c r="A1186">
        <v>11189</v>
      </c>
      <c r="B1186" t="s">
        <v>3</v>
      </c>
      <c r="C1186">
        <v>18</v>
      </c>
      <c r="D1186">
        <v>0</v>
      </c>
      <c r="E1186" s="3">
        <v>25.45551203459873</v>
      </c>
      <c r="F1186" s="66">
        <v>0</v>
      </c>
      <c r="G1186" t="s">
        <v>7</v>
      </c>
      <c r="H1186" s="2">
        <v>1704.57</v>
      </c>
      <c r="I1186" s="2" t="str">
        <f>IF(CleanTable67[[#This Row],[Annual Expenditure in HealthCare]]&gt;25000,"Yes","No")</f>
        <v>No</v>
      </c>
      <c r="J1186">
        <v>0</v>
      </c>
      <c r="K1186" t="str">
        <f>_xlfn.XLOOKUP(CleanTable67[[#This Row],['# of Children]],'Reduce Categories'!$D$23:$D$28,'Reduce Categories'!$E$23:$E$28)</f>
        <v>No children</v>
      </c>
      <c r="L1186" t="s">
        <v>5</v>
      </c>
      <c r="M1186" s="1"/>
    </row>
    <row r="1187" spans="1:13" x14ac:dyDescent="0.2">
      <c r="A1187">
        <v>11190</v>
      </c>
      <c r="B1187" t="s">
        <v>3</v>
      </c>
      <c r="C1187">
        <v>59</v>
      </c>
      <c r="D1187">
        <v>3</v>
      </c>
      <c r="E1187" s="3">
        <v>27.634052887691819</v>
      </c>
      <c r="F1187" s="66">
        <v>1</v>
      </c>
      <c r="G1187" t="s">
        <v>6</v>
      </c>
      <c r="H1187" s="2">
        <v>14590.64</v>
      </c>
      <c r="I1187" s="2" t="str">
        <f>IF(CleanTable67[[#This Row],[Annual Expenditure in HealthCare]]&gt;25000,"Yes","No")</f>
        <v>No</v>
      </c>
      <c r="J1187">
        <v>3</v>
      </c>
      <c r="K1187" t="str">
        <f>_xlfn.XLOOKUP(CleanTable67[[#This Row],['# of Children]],'Reduce Categories'!$D$23:$D$28,'Reduce Categories'!$E$23:$E$28)</f>
        <v>3 or more children</v>
      </c>
      <c r="L1187" t="s">
        <v>5</v>
      </c>
      <c r="M1187" s="1"/>
    </row>
    <row r="1188" spans="1:13" x14ac:dyDescent="0.2">
      <c r="A1188">
        <v>11191</v>
      </c>
      <c r="B1188" t="s">
        <v>1</v>
      </c>
      <c r="C1188">
        <v>18</v>
      </c>
      <c r="D1188">
        <v>0</v>
      </c>
      <c r="E1188" s="3">
        <v>21.365294792683603</v>
      </c>
      <c r="F1188" s="66">
        <v>0</v>
      </c>
      <c r="G1188" t="s">
        <v>7</v>
      </c>
      <c r="H1188" s="2">
        <v>1725.56</v>
      </c>
      <c r="I1188" s="2" t="str">
        <f>IF(CleanTable67[[#This Row],[Annual Expenditure in HealthCare]]&gt;25000,"Yes","No")</f>
        <v>No</v>
      </c>
      <c r="J1188">
        <v>1</v>
      </c>
      <c r="K1188" t="str">
        <f>_xlfn.XLOOKUP(CleanTable67[[#This Row],['# of Children]],'Reduce Categories'!$D$23:$D$28,'Reduce Categories'!$E$23:$E$28)</f>
        <v>1 children</v>
      </c>
      <c r="L1188" t="s">
        <v>5</v>
      </c>
      <c r="M1188" s="1"/>
    </row>
    <row r="1189" spans="1:13" x14ac:dyDescent="0.2">
      <c r="A1189">
        <v>11192</v>
      </c>
      <c r="B1189" t="s">
        <v>1</v>
      </c>
      <c r="C1189">
        <v>47</v>
      </c>
      <c r="D1189">
        <v>2</v>
      </c>
      <c r="E1189" s="3">
        <v>34.956105006701108</v>
      </c>
      <c r="F1189" s="66">
        <v>3</v>
      </c>
      <c r="G1189" t="s">
        <v>6</v>
      </c>
      <c r="H1189" s="2">
        <v>23065.429999999997</v>
      </c>
      <c r="I1189" s="2" t="str">
        <f>IF(CleanTable67[[#This Row],[Annual Expenditure in HealthCare]]&gt;25000,"Yes","No")</f>
        <v>No</v>
      </c>
      <c r="J1189">
        <v>0</v>
      </c>
      <c r="K1189" t="str">
        <f>_xlfn.XLOOKUP(CleanTable67[[#This Row],['# of Children]],'Reduce Categories'!$D$23:$D$28,'Reduce Categories'!$E$23:$E$28)</f>
        <v>No children</v>
      </c>
      <c r="L1189" t="s">
        <v>4</v>
      </c>
      <c r="M1189" s="1"/>
    </row>
    <row r="1190" spans="1:13" x14ac:dyDescent="0.2">
      <c r="A1190">
        <v>11193</v>
      </c>
      <c r="B1190" t="s">
        <v>0</v>
      </c>
      <c r="C1190">
        <v>21</v>
      </c>
      <c r="D1190">
        <v>0</v>
      </c>
      <c r="E1190" s="3">
        <v>25.352123166549735</v>
      </c>
      <c r="F1190" s="66">
        <v>0</v>
      </c>
      <c r="G1190" t="s">
        <v>7</v>
      </c>
      <c r="H1190" s="2">
        <v>2103.08</v>
      </c>
      <c r="I1190" s="2" t="str">
        <f>IF(CleanTable67[[#This Row],[Annual Expenditure in HealthCare]]&gt;25000,"Yes","No")</f>
        <v>No</v>
      </c>
      <c r="J1190">
        <v>1</v>
      </c>
      <c r="K1190" t="str">
        <f>_xlfn.XLOOKUP(CleanTable67[[#This Row],['# of Children]],'Reduce Categories'!$D$23:$D$28,'Reduce Categories'!$E$23:$E$28)</f>
        <v>1 children</v>
      </c>
      <c r="L1190" t="s">
        <v>5</v>
      </c>
      <c r="M1190" s="1"/>
    </row>
    <row r="1191" spans="1:13" x14ac:dyDescent="0.2">
      <c r="A1191">
        <v>11194</v>
      </c>
      <c r="B1191" t="s">
        <v>0</v>
      </c>
      <c r="C1191">
        <v>55</v>
      </c>
      <c r="D1191">
        <v>3</v>
      </c>
      <c r="E1191" s="3">
        <v>26.616131906632543</v>
      </c>
      <c r="F1191" s="66">
        <v>1</v>
      </c>
      <c r="G1191" t="s">
        <v>6</v>
      </c>
      <c r="H1191" s="2">
        <v>10704.47</v>
      </c>
      <c r="I1191" s="2" t="str">
        <f>IF(CleanTable67[[#This Row],[Annual Expenditure in HealthCare]]&gt;25000,"Yes","No")</f>
        <v>No</v>
      </c>
      <c r="J1191">
        <v>0</v>
      </c>
      <c r="K1191" t="str">
        <f>_xlfn.XLOOKUP(CleanTable67[[#This Row],['# of Children]],'Reduce Categories'!$D$23:$D$28,'Reduce Categories'!$E$23:$E$28)</f>
        <v>No children</v>
      </c>
      <c r="L1191" t="s">
        <v>5</v>
      </c>
      <c r="M1191" s="1"/>
    </row>
    <row r="1192" spans="1:13" x14ac:dyDescent="0.2">
      <c r="A1192">
        <v>11195</v>
      </c>
      <c r="B1192" t="s">
        <v>2</v>
      </c>
      <c r="C1192">
        <v>36</v>
      </c>
      <c r="D1192">
        <v>1</v>
      </c>
      <c r="E1192" s="3">
        <v>33.976316023502058</v>
      </c>
      <c r="F1192" s="66">
        <v>2</v>
      </c>
      <c r="G1192" t="s">
        <v>6</v>
      </c>
      <c r="H1192" s="2">
        <v>5267.8200000000006</v>
      </c>
      <c r="I1192" s="2" t="str">
        <f>IF(CleanTable67[[#This Row],[Annual Expenditure in HealthCare]]&gt;25000,"Yes","No")</f>
        <v>No</v>
      </c>
      <c r="J1192">
        <v>0</v>
      </c>
      <c r="K1192" t="str">
        <f>_xlfn.XLOOKUP(CleanTable67[[#This Row],['# of Children]],'Reduce Categories'!$D$23:$D$28,'Reduce Categories'!$E$23:$E$28)</f>
        <v>No children</v>
      </c>
      <c r="L1192" t="s">
        <v>5</v>
      </c>
      <c r="M1192" s="1"/>
    </row>
    <row r="1193" spans="1:13" x14ac:dyDescent="0.2">
      <c r="A1193">
        <v>11196</v>
      </c>
      <c r="B1193" t="s">
        <v>1</v>
      </c>
      <c r="C1193">
        <v>24</v>
      </c>
      <c r="D1193">
        <v>0</v>
      </c>
      <c r="E1193" s="3">
        <v>30.771148397309062</v>
      </c>
      <c r="F1193" s="66">
        <v>2</v>
      </c>
      <c r="G1193" t="s">
        <v>7</v>
      </c>
      <c r="H1193" s="2">
        <v>38126.25</v>
      </c>
      <c r="I1193" s="2" t="str">
        <f>IF(CleanTable67[[#This Row],[Annual Expenditure in HealthCare]]&gt;25000,"Yes","No")</f>
        <v>Yes</v>
      </c>
      <c r="J1193">
        <v>0</v>
      </c>
      <c r="K1193" t="str">
        <f>_xlfn.XLOOKUP(CleanTable67[[#This Row],['# of Children]],'Reduce Categories'!$D$23:$D$28,'Reduce Categories'!$E$23:$E$28)</f>
        <v>No children</v>
      </c>
      <c r="L1193" t="s">
        <v>4</v>
      </c>
      <c r="M1193" s="1"/>
    </row>
    <row r="1194" spans="1:13" x14ac:dyDescent="0.2">
      <c r="A1194">
        <v>11197</v>
      </c>
      <c r="B1194" t="s">
        <v>1</v>
      </c>
      <c r="C1194">
        <v>18</v>
      </c>
      <c r="D1194">
        <v>0</v>
      </c>
      <c r="E1194" s="3">
        <v>29.825410392926681</v>
      </c>
      <c r="F1194" s="66">
        <v>1</v>
      </c>
      <c r="G1194" t="s">
        <v>6</v>
      </c>
      <c r="H1194" s="2">
        <v>14133.04</v>
      </c>
      <c r="I1194" s="2" t="str">
        <f>IF(CleanTable67[[#This Row],[Annual Expenditure in HealthCare]]&gt;25000,"Yes","No")</f>
        <v>No</v>
      </c>
      <c r="J1194">
        <v>0</v>
      </c>
      <c r="K1194" t="str">
        <f>_xlfn.XLOOKUP(CleanTable67[[#This Row],['# of Children]],'Reduce Categories'!$D$23:$D$28,'Reduce Categories'!$E$23:$E$28)</f>
        <v>No children</v>
      </c>
      <c r="L1194" t="s">
        <v>5</v>
      </c>
      <c r="M1194" s="1"/>
    </row>
    <row r="1195" spans="1:13" x14ac:dyDescent="0.2">
      <c r="A1195">
        <v>11198</v>
      </c>
      <c r="B1195" t="s">
        <v>0</v>
      </c>
      <c r="C1195">
        <v>46</v>
      </c>
      <c r="D1195">
        <v>2</v>
      </c>
      <c r="E1195" s="3">
        <v>28.263937075232459</v>
      </c>
      <c r="F1195" s="66">
        <v>1</v>
      </c>
      <c r="G1195" t="s">
        <v>6</v>
      </c>
      <c r="H1195" s="2">
        <v>9414.92</v>
      </c>
      <c r="I1195" s="2" t="str">
        <f>IF(CleanTable67[[#This Row],[Annual Expenditure in HealthCare]]&gt;25000,"Yes","No")</f>
        <v>No</v>
      </c>
      <c r="J1195">
        <v>3</v>
      </c>
      <c r="K1195" t="str">
        <f>_xlfn.XLOOKUP(CleanTable67[[#This Row],['# of Children]],'Reduce Categories'!$D$23:$D$28,'Reduce Categories'!$E$23:$E$28)</f>
        <v>3 or more children</v>
      </c>
      <c r="L1195" t="s">
        <v>5</v>
      </c>
      <c r="M1195" s="1"/>
    </row>
    <row r="1196" spans="1:13" x14ac:dyDescent="0.2">
      <c r="A1196">
        <v>11199</v>
      </c>
      <c r="B1196" t="s">
        <v>3</v>
      </c>
      <c r="C1196">
        <v>44</v>
      </c>
      <c r="D1196">
        <v>2</v>
      </c>
      <c r="E1196" s="3">
        <v>29.997169519841346</v>
      </c>
      <c r="F1196" s="66">
        <v>1</v>
      </c>
      <c r="G1196" t="s">
        <v>7</v>
      </c>
      <c r="H1196" s="2">
        <v>39556.5</v>
      </c>
      <c r="I1196" s="2" t="str">
        <f>IF(CleanTable67[[#This Row],[Annual Expenditure in HealthCare]]&gt;25000,"Yes","No")</f>
        <v>Yes</v>
      </c>
      <c r="J1196">
        <v>1</v>
      </c>
      <c r="K1196" t="str">
        <f>_xlfn.XLOOKUP(CleanTable67[[#This Row],['# of Children]],'Reduce Categories'!$D$23:$D$28,'Reduce Categories'!$E$23:$E$28)</f>
        <v>1 children</v>
      </c>
      <c r="L1196" t="s">
        <v>4</v>
      </c>
      <c r="M1196" s="1"/>
    </row>
    <row r="1197" spans="1:13" x14ac:dyDescent="0.2">
      <c r="A1197">
        <v>11200</v>
      </c>
      <c r="B1197" t="s">
        <v>0</v>
      </c>
      <c r="C1197">
        <v>35</v>
      </c>
      <c r="D1197">
        <v>1</v>
      </c>
      <c r="E1197" s="3">
        <v>35.410584119120649</v>
      </c>
      <c r="F1197" s="66">
        <v>3</v>
      </c>
      <c r="G1197" t="s">
        <v>6</v>
      </c>
      <c r="H1197" s="2">
        <v>5246.05</v>
      </c>
      <c r="I1197" s="2" t="str">
        <f>IF(CleanTable67[[#This Row],[Annual Expenditure in HealthCare]]&gt;25000,"Yes","No")</f>
        <v>No</v>
      </c>
      <c r="J1197">
        <v>1</v>
      </c>
      <c r="K1197" t="str">
        <f>_xlfn.XLOOKUP(CleanTable67[[#This Row],['# of Children]],'Reduce Categories'!$D$23:$D$28,'Reduce Categories'!$E$23:$E$28)</f>
        <v>1 children</v>
      </c>
      <c r="L1197" t="s">
        <v>5</v>
      </c>
      <c r="M1197" s="1"/>
    </row>
    <row r="1198" spans="1:13" x14ac:dyDescent="0.2">
      <c r="A1198">
        <v>11201</v>
      </c>
      <c r="B1198" t="s">
        <v>3</v>
      </c>
      <c r="C1198">
        <v>32</v>
      </c>
      <c r="D1198">
        <v>1</v>
      </c>
      <c r="E1198" s="3">
        <v>30.486179444842769</v>
      </c>
      <c r="F1198" s="66">
        <v>2</v>
      </c>
      <c r="G1198" t="s">
        <v>7</v>
      </c>
      <c r="H1198" s="2">
        <v>37607.53</v>
      </c>
      <c r="I1198" s="2" t="str">
        <f>IF(CleanTable67[[#This Row],[Annual Expenditure in HealthCare]]&gt;25000,"Yes","No")</f>
        <v>Yes</v>
      </c>
      <c r="J1198">
        <v>1</v>
      </c>
      <c r="K1198" t="str">
        <f>_xlfn.XLOOKUP(CleanTable67[[#This Row],['# of Children]],'Reduce Categories'!$D$23:$D$28,'Reduce Categories'!$E$23:$E$28)</f>
        <v>1 children</v>
      </c>
      <c r="L1198" t="s">
        <v>4</v>
      </c>
      <c r="M1198" s="1"/>
    </row>
    <row r="1199" spans="1:13" x14ac:dyDescent="0.2">
      <c r="A1199">
        <v>11202</v>
      </c>
      <c r="B1199" t="s">
        <v>0</v>
      </c>
      <c r="C1199">
        <v>47</v>
      </c>
      <c r="D1199">
        <v>2</v>
      </c>
      <c r="E1199" s="3">
        <v>31.788891658696279</v>
      </c>
      <c r="F1199" s="66">
        <v>2</v>
      </c>
      <c r="G1199" t="s">
        <v>7</v>
      </c>
      <c r="H1199" s="2">
        <v>8062.77</v>
      </c>
      <c r="I1199" s="2" t="str">
        <f>IF(CleanTable67[[#This Row],[Annual Expenditure in HealthCare]]&gt;25000,"Yes","No")</f>
        <v>No</v>
      </c>
      <c r="J1199">
        <v>1</v>
      </c>
      <c r="K1199" t="str">
        <f>_xlfn.XLOOKUP(CleanTable67[[#This Row],['# of Children]],'Reduce Categories'!$D$23:$D$28,'Reduce Categories'!$E$23:$E$28)</f>
        <v>1 children</v>
      </c>
      <c r="L1199" t="s">
        <v>5</v>
      </c>
      <c r="M1199" s="1"/>
    </row>
    <row r="1200" spans="1:13" x14ac:dyDescent="0.2">
      <c r="A1200">
        <v>11203</v>
      </c>
      <c r="B1200" t="s">
        <v>2</v>
      </c>
      <c r="C1200">
        <v>22</v>
      </c>
      <c r="D1200">
        <v>0</v>
      </c>
      <c r="E1200" s="3">
        <v>39.490500032719751</v>
      </c>
      <c r="F1200" s="66">
        <v>3</v>
      </c>
      <c r="G1200" t="s">
        <v>6</v>
      </c>
      <c r="H1200" s="2">
        <v>33907.550000000003</v>
      </c>
      <c r="I1200" s="2" t="str">
        <f>IF(CleanTable67[[#This Row],[Annual Expenditure in HealthCare]]&gt;25000,"Yes","No")</f>
        <v>Yes</v>
      </c>
      <c r="J1200">
        <v>0</v>
      </c>
      <c r="K1200" t="str">
        <f>_xlfn.XLOOKUP(CleanTable67[[#This Row],['# of Children]],'Reduce Categories'!$D$23:$D$28,'Reduce Categories'!$E$23:$E$28)</f>
        <v>No children</v>
      </c>
      <c r="L1200" t="s">
        <v>4</v>
      </c>
      <c r="M1200" s="1"/>
    </row>
    <row r="1201" spans="1:13" x14ac:dyDescent="0.2">
      <c r="A1201">
        <v>11204</v>
      </c>
      <c r="B1201" t="s">
        <v>2</v>
      </c>
      <c r="C1201">
        <v>34</v>
      </c>
      <c r="D1201">
        <v>1</v>
      </c>
      <c r="E1201" s="3">
        <v>32.991863646499183</v>
      </c>
      <c r="F1201" s="66">
        <v>2</v>
      </c>
      <c r="G1201" t="s">
        <v>6</v>
      </c>
      <c r="H1201" s="2">
        <v>5385.34</v>
      </c>
      <c r="I1201" s="2" t="str">
        <f>IF(CleanTable67[[#This Row],[Annual Expenditure in HealthCare]]&gt;25000,"Yes","No")</f>
        <v>No</v>
      </c>
      <c r="J1201">
        <v>1</v>
      </c>
      <c r="K1201" t="str">
        <f>_xlfn.XLOOKUP(CleanTable67[[#This Row],['# of Children]],'Reduce Categories'!$D$23:$D$28,'Reduce Categories'!$E$23:$E$28)</f>
        <v>1 children</v>
      </c>
      <c r="L1201" t="s">
        <v>5</v>
      </c>
      <c r="M1201" s="1"/>
    </row>
    <row r="1202" spans="1:13" x14ac:dyDescent="0.2">
      <c r="A1202">
        <v>11205</v>
      </c>
      <c r="B1202" t="s">
        <v>0</v>
      </c>
      <c r="C1202">
        <v>19</v>
      </c>
      <c r="D1202">
        <v>0</v>
      </c>
      <c r="E1202" s="3">
        <v>34.00554596541383</v>
      </c>
      <c r="F1202" s="66">
        <v>2</v>
      </c>
      <c r="G1202" t="s">
        <v>6</v>
      </c>
      <c r="H1202" s="2">
        <v>1743.22</v>
      </c>
      <c r="I1202" s="2" t="str">
        <f>IF(CleanTable67[[#This Row],[Annual Expenditure in HealthCare]]&gt;25000,"Yes","No")</f>
        <v>No</v>
      </c>
      <c r="J1202">
        <v>0</v>
      </c>
      <c r="K1202" t="str">
        <f>_xlfn.XLOOKUP(CleanTable67[[#This Row],['# of Children]],'Reduce Categories'!$D$23:$D$28,'Reduce Categories'!$E$23:$E$28)</f>
        <v>No children</v>
      </c>
      <c r="L1202" t="s">
        <v>5</v>
      </c>
      <c r="M1202" s="1"/>
    </row>
    <row r="1203" spans="1:13" x14ac:dyDescent="0.2">
      <c r="A1203">
        <v>11206</v>
      </c>
      <c r="B1203" t="s">
        <v>2</v>
      </c>
      <c r="C1203">
        <v>46</v>
      </c>
      <c r="D1203">
        <v>2</v>
      </c>
      <c r="E1203" s="3">
        <v>31.004409778738474</v>
      </c>
      <c r="F1203" s="66">
        <v>2</v>
      </c>
      <c r="G1203" t="s">
        <v>7</v>
      </c>
      <c r="H1203" s="2">
        <v>9301.9</v>
      </c>
      <c r="I1203" s="2" t="str">
        <f>IF(CleanTable67[[#This Row],[Annual Expenditure in HealthCare]]&gt;25000,"Yes","No")</f>
        <v>No</v>
      </c>
      <c r="J1203">
        <v>3</v>
      </c>
      <c r="K1203" t="str">
        <f>_xlfn.XLOOKUP(CleanTable67[[#This Row],['# of Children]],'Reduce Categories'!$D$23:$D$28,'Reduce Categories'!$E$23:$E$28)</f>
        <v>3 or more children</v>
      </c>
      <c r="L1203" t="s">
        <v>5</v>
      </c>
      <c r="M1203" s="1"/>
    </row>
    <row r="1204" spans="1:13" x14ac:dyDescent="0.2">
      <c r="A1204">
        <v>11207</v>
      </c>
      <c r="B1204" t="s">
        <v>2</v>
      </c>
      <c r="C1204">
        <v>21</v>
      </c>
      <c r="D1204">
        <v>0</v>
      </c>
      <c r="E1204" s="3">
        <v>39.824412295002197</v>
      </c>
      <c r="F1204" s="66">
        <v>3</v>
      </c>
      <c r="G1204" t="s">
        <v>7</v>
      </c>
      <c r="H1204" s="2">
        <v>1906.36</v>
      </c>
      <c r="I1204" s="2" t="str">
        <f>IF(CleanTable67[[#This Row],[Annual Expenditure in HealthCare]]&gt;25000,"Yes","No")</f>
        <v>No</v>
      </c>
      <c r="J1204">
        <v>0</v>
      </c>
      <c r="K1204" t="str">
        <f>_xlfn.XLOOKUP(CleanTable67[[#This Row],['# of Children]],'Reduce Categories'!$D$23:$D$28,'Reduce Categories'!$E$23:$E$28)</f>
        <v>No children</v>
      </c>
      <c r="L1204" t="s">
        <v>5</v>
      </c>
      <c r="M1204" s="1"/>
    </row>
    <row r="1205" spans="1:13" x14ac:dyDescent="0.2">
      <c r="A1205">
        <v>11208</v>
      </c>
      <c r="B1205" t="s">
        <v>2</v>
      </c>
      <c r="C1205">
        <v>23</v>
      </c>
      <c r="D1205">
        <v>0</v>
      </c>
      <c r="E1205" s="3">
        <v>34.845431284681844</v>
      </c>
      <c r="F1205" s="66">
        <v>3</v>
      </c>
      <c r="G1205" t="s">
        <v>7</v>
      </c>
      <c r="H1205" s="2">
        <v>2789.0600000000004</v>
      </c>
      <c r="I1205" s="2" t="str">
        <f>IF(CleanTable67[[#This Row],[Annual Expenditure in HealthCare]]&gt;25000,"Yes","No")</f>
        <v>No</v>
      </c>
      <c r="J1205">
        <v>1</v>
      </c>
      <c r="K1205" t="str">
        <f>_xlfn.XLOOKUP(CleanTable67[[#This Row],['# of Children]],'Reduce Categories'!$D$23:$D$28,'Reduce Categories'!$E$23:$E$28)</f>
        <v>1 children</v>
      </c>
      <c r="L1205" t="s">
        <v>5</v>
      </c>
      <c r="M1205" s="1"/>
    </row>
    <row r="1206" spans="1:13" x14ac:dyDescent="0.2">
      <c r="A1206">
        <v>11209</v>
      </c>
      <c r="B1206" t="s">
        <v>1</v>
      </c>
      <c r="C1206">
        <v>33</v>
      </c>
      <c r="D1206">
        <v>1</v>
      </c>
      <c r="E1206" s="3">
        <v>27.9521217863734</v>
      </c>
      <c r="F1206" s="66">
        <v>1</v>
      </c>
      <c r="G1206" t="s">
        <v>7</v>
      </c>
      <c r="H1206" s="2">
        <v>3704.36</v>
      </c>
      <c r="I1206" s="2" t="str">
        <f>IF(CleanTable67[[#This Row],[Annual Expenditure in HealthCare]]&gt;25000,"Yes","No")</f>
        <v>No</v>
      </c>
      <c r="J1206">
        <v>0</v>
      </c>
      <c r="K1206" t="str">
        <f>_xlfn.XLOOKUP(CleanTable67[[#This Row],['# of Children]],'Reduce Categories'!$D$23:$D$28,'Reduce Categories'!$E$23:$E$28)</f>
        <v>No children</v>
      </c>
      <c r="L1206" t="s">
        <v>5</v>
      </c>
      <c r="M1206" s="1"/>
    </row>
    <row r="1207" spans="1:13" x14ac:dyDescent="0.2">
      <c r="A1207">
        <v>11210</v>
      </c>
      <c r="B1207" t="s">
        <v>3</v>
      </c>
      <c r="C1207">
        <v>33</v>
      </c>
      <c r="D1207">
        <v>1</v>
      </c>
      <c r="E1207" s="3">
        <v>23.369257972858687</v>
      </c>
      <c r="F1207" s="66">
        <v>0</v>
      </c>
      <c r="G1207" t="s">
        <v>6</v>
      </c>
      <c r="H1207" s="2">
        <v>5354.08</v>
      </c>
      <c r="I1207" s="2" t="str">
        <f>IF(CleanTable67[[#This Row],[Annual Expenditure in HealthCare]]&gt;25000,"Yes","No")</f>
        <v>No</v>
      </c>
      <c r="J1207">
        <v>1</v>
      </c>
      <c r="K1207" t="str">
        <f>_xlfn.XLOOKUP(CleanTable67[[#This Row],['# of Children]],'Reduce Categories'!$D$23:$D$28,'Reduce Categories'!$E$23:$E$28)</f>
        <v>1 children</v>
      </c>
      <c r="L1207" t="s">
        <v>5</v>
      </c>
      <c r="M1207" s="1"/>
    </row>
    <row r="1208" spans="1:13" x14ac:dyDescent="0.2">
      <c r="A1208">
        <v>11211</v>
      </c>
      <c r="B1208" t="s">
        <v>0</v>
      </c>
      <c r="C1208">
        <v>54</v>
      </c>
      <c r="D1208">
        <v>3</v>
      </c>
      <c r="E1208" s="3">
        <v>46.48398727681144</v>
      </c>
      <c r="F1208" s="66">
        <v>3</v>
      </c>
      <c r="G1208" t="s">
        <v>7</v>
      </c>
      <c r="H1208" s="2">
        <v>10450.56</v>
      </c>
      <c r="I1208" s="2" t="str">
        <f>IF(CleanTable67[[#This Row],[Annual Expenditure in HealthCare]]&gt;25000,"Yes","No")</f>
        <v>No</v>
      </c>
      <c r="J1208">
        <v>1</v>
      </c>
      <c r="K1208" t="str">
        <f>_xlfn.XLOOKUP(CleanTable67[[#This Row],['# of Children]],'Reduce Categories'!$D$23:$D$28,'Reduce Categories'!$E$23:$E$28)</f>
        <v>1 children</v>
      </c>
      <c r="L1208" t="s">
        <v>5</v>
      </c>
      <c r="M1208" s="1"/>
    </row>
    <row r="1209" spans="1:13" x14ac:dyDescent="0.2">
      <c r="A1209">
        <v>11212</v>
      </c>
      <c r="B1209" t="s">
        <v>1</v>
      </c>
      <c r="C1209">
        <v>57</v>
      </c>
      <c r="D1209">
        <v>3</v>
      </c>
      <c r="E1209" s="3">
        <v>33.882007624938026</v>
      </c>
      <c r="F1209" s="66">
        <v>2</v>
      </c>
      <c r="G1209" t="s">
        <v>7</v>
      </c>
      <c r="H1209" s="2">
        <v>48675.520000000004</v>
      </c>
      <c r="I1209" s="2" t="str">
        <f>IF(CleanTable67[[#This Row],[Annual Expenditure in HealthCare]]&gt;25000,"Yes","No")</f>
        <v>Yes</v>
      </c>
      <c r="J1209">
        <v>1</v>
      </c>
      <c r="K1209" t="str">
        <f>_xlfn.XLOOKUP(CleanTable67[[#This Row],['# of Children]],'Reduce Categories'!$D$23:$D$28,'Reduce Categories'!$E$23:$E$28)</f>
        <v>1 children</v>
      </c>
      <c r="L1209" t="s">
        <v>4</v>
      </c>
      <c r="M1209" s="1"/>
    </row>
    <row r="1210" spans="1:13" x14ac:dyDescent="0.2">
      <c r="A1210">
        <v>11213</v>
      </c>
      <c r="B1210" t="s">
        <v>2</v>
      </c>
      <c r="C1210">
        <v>53</v>
      </c>
      <c r="D1210">
        <v>3</v>
      </c>
      <c r="E1210" s="3">
        <v>29.561372379141535</v>
      </c>
      <c r="F1210" s="66">
        <v>1</v>
      </c>
      <c r="G1210" t="s">
        <v>6</v>
      </c>
      <c r="H1210" s="2">
        <v>10942.14</v>
      </c>
      <c r="I1210" s="2" t="str">
        <f>IF(CleanTable67[[#This Row],[Annual Expenditure in HealthCare]]&gt;25000,"Yes","No")</f>
        <v>No</v>
      </c>
      <c r="J1210">
        <v>1</v>
      </c>
      <c r="K1210" t="str">
        <f>_xlfn.XLOOKUP(CleanTable67[[#This Row],['# of Children]],'Reduce Categories'!$D$23:$D$28,'Reduce Categories'!$E$23:$E$28)</f>
        <v>1 children</v>
      </c>
      <c r="L1210" t="s">
        <v>5</v>
      </c>
      <c r="M1210" s="1"/>
    </row>
    <row r="1211" spans="1:13" x14ac:dyDescent="0.2">
      <c r="A1211">
        <v>11214</v>
      </c>
      <c r="B1211" t="s">
        <v>0</v>
      </c>
      <c r="C1211">
        <v>19</v>
      </c>
      <c r="D1211">
        <v>0</v>
      </c>
      <c r="E1211" s="3">
        <v>21.670193988875347</v>
      </c>
      <c r="F1211" s="66">
        <v>0</v>
      </c>
      <c r="G1211" t="s">
        <v>6</v>
      </c>
      <c r="H1211" s="2">
        <v>1727.79</v>
      </c>
      <c r="I1211" s="2" t="str">
        <f>IF(CleanTable67[[#This Row],[Annual Expenditure in HealthCare]]&gt;25000,"Yes","No")</f>
        <v>No</v>
      </c>
      <c r="J1211">
        <v>0</v>
      </c>
      <c r="K1211" t="str">
        <f>_xlfn.XLOOKUP(CleanTable67[[#This Row],['# of Children]],'Reduce Categories'!$D$23:$D$28,'Reduce Categories'!$E$23:$E$28)</f>
        <v>No children</v>
      </c>
      <c r="L1211" t="s">
        <v>5</v>
      </c>
      <c r="M1211" s="1"/>
    </row>
    <row r="1212" spans="1:13" x14ac:dyDescent="0.2">
      <c r="A1212">
        <v>11215</v>
      </c>
      <c r="B1212" t="s">
        <v>0</v>
      </c>
      <c r="C1212">
        <v>24</v>
      </c>
      <c r="D1212">
        <v>0</v>
      </c>
      <c r="E1212" s="3">
        <v>29.349308512541032</v>
      </c>
      <c r="F1212" s="66">
        <v>1</v>
      </c>
      <c r="G1212" t="s">
        <v>7</v>
      </c>
      <c r="H1212" s="2">
        <v>1972.95</v>
      </c>
      <c r="I1212" s="2" t="str">
        <f>IF(CleanTable67[[#This Row],[Annual Expenditure in HealthCare]]&gt;25000,"Yes","No")</f>
        <v>No</v>
      </c>
      <c r="J1212">
        <v>0</v>
      </c>
      <c r="K1212" t="str">
        <f>_xlfn.XLOOKUP(CleanTable67[[#This Row],['# of Children]],'Reduce Categories'!$D$23:$D$28,'Reduce Categories'!$E$23:$E$28)</f>
        <v>No children</v>
      </c>
      <c r="L1212" t="s">
        <v>5</v>
      </c>
      <c r="M1212" s="1"/>
    </row>
    <row r="1213" spans="1:13" x14ac:dyDescent="0.2">
      <c r="A1213">
        <v>11216</v>
      </c>
      <c r="B1213" t="s">
        <v>0</v>
      </c>
      <c r="C1213">
        <v>19</v>
      </c>
      <c r="D1213">
        <v>0</v>
      </c>
      <c r="E1213" s="3">
        <v>33.320551342285107</v>
      </c>
      <c r="F1213" s="66">
        <v>2</v>
      </c>
      <c r="G1213" t="s">
        <v>7</v>
      </c>
      <c r="H1213" s="2">
        <v>23082.959999999999</v>
      </c>
      <c r="I1213" s="2" t="str">
        <f>IF(CleanTable67[[#This Row],[Annual Expenditure in HealthCare]]&gt;25000,"Yes","No")</f>
        <v>No</v>
      </c>
      <c r="J1213">
        <v>0</v>
      </c>
      <c r="K1213" t="str">
        <f>_xlfn.XLOOKUP(CleanTable67[[#This Row],['# of Children]],'Reduce Categories'!$D$23:$D$28,'Reduce Categories'!$E$23:$E$28)</f>
        <v>No children</v>
      </c>
      <c r="L1213" t="s">
        <v>5</v>
      </c>
      <c r="M1213" s="1"/>
    </row>
    <row r="1214" spans="1:13" x14ac:dyDescent="0.2">
      <c r="A1214">
        <v>11217</v>
      </c>
      <c r="B1214" t="s">
        <v>1</v>
      </c>
      <c r="C1214">
        <v>18</v>
      </c>
      <c r="D1214">
        <v>0</v>
      </c>
      <c r="E1214" s="3">
        <v>26.395073820158526</v>
      </c>
      <c r="F1214" s="66">
        <v>1</v>
      </c>
      <c r="G1214" t="s">
        <v>7</v>
      </c>
      <c r="H1214" s="2">
        <v>1720.36</v>
      </c>
      <c r="I1214" s="2" t="str">
        <f>IF(CleanTable67[[#This Row],[Annual Expenditure in HealthCare]]&gt;25000,"Yes","No")</f>
        <v>No</v>
      </c>
      <c r="J1214">
        <v>1</v>
      </c>
      <c r="K1214" t="str">
        <f>_xlfn.XLOOKUP(CleanTable67[[#This Row],['# of Children]],'Reduce Categories'!$D$23:$D$28,'Reduce Categories'!$E$23:$E$28)</f>
        <v>1 children</v>
      </c>
      <c r="L1214" t="s">
        <v>5</v>
      </c>
      <c r="M1214" s="1"/>
    </row>
    <row r="1215" spans="1:13" x14ac:dyDescent="0.2">
      <c r="A1215">
        <v>11218</v>
      </c>
      <c r="B1215" t="s">
        <v>0</v>
      </c>
      <c r="C1215">
        <v>34</v>
      </c>
      <c r="D1215">
        <v>1</v>
      </c>
      <c r="E1215" s="3">
        <v>33.781431753395061</v>
      </c>
      <c r="F1215" s="66">
        <v>2</v>
      </c>
      <c r="G1215" t="s">
        <v>6</v>
      </c>
      <c r="H1215" s="2">
        <v>5012.4800000000005</v>
      </c>
      <c r="I1215" s="2" t="str">
        <f>IF(CleanTable67[[#This Row],[Annual Expenditure in HealthCare]]&gt;25000,"Yes","No")</f>
        <v>No</v>
      </c>
      <c r="J1215">
        <v>1</v>
      </c>
      <c r="K1215" t="str">
        <f>_xlfn.XLOOKUP(CleanTable67[[#This Row],['# of Children]],'Reduce Categories'!$D$23:$D$28,'Reduce Categories'!$E$23:$E$28)</f>
        <v>1 children</v>
      </c>
      <c r="L1215" t="s">
        <v>5</v>
      </c>
      <c r="M1215" s="1"/>
    </row>
    <row r="1216" spans="1:13" x14ac:dyDescent="0.2">
      <c r="A1216">
        <v>11219</v>
      </c>
      <c r="B1216" t="s">
        <v>0</v>
      </c>
      <c r="C1216">
        <v>29</v>
      </c>
      <c r="D1216">
        <v>1</v>
      </c>
      <c r="E1216" s="3">
        <v>28.754471291031159</v>
      </c>
      <c r="F1216" s="66">
        <v>1</v>
      </c>
      <c r="G1216" t="s">
        <v>6</v>
      </c>
      <c r="H1216" s="2">
        <v>5708.87</v>
      </c>
      <c r="I1216" s="2" t="str">
        <f>IF(CleanTable67[[#This Row],[Annual Expenditure in HealthCare]]&gt;25000,"Yes","No")</f>
        <v>No</v>
      </c>
      <c r="J1216">
        <v>4</v>
      </c>
      <c r="K1216" t="str">
        <f>_xlfn.XLOOKUP(CleanTable67[[#This Row],['# of Children]],'Reduce Categories'!$D$23:$D$28,'Reduce Categories'!$E$23:$E$28)</f>
        <v>3 or more children</v>
      </c>
      <c r="L1216" t="s">
        <v>5</v>
      </c>
      <c r="M1216" s="1"/>
    </row>
    <row r="1217" spans="1:13" x14ac:dyDescent="0.2">
      <c r="A1217">
        <v>11220</v>
      </c>
      <c r="B1217" t="s">
        <v>2</v>
      </c>
      <c r="C1217">
        <v>44</v>
      </c>
      <c r="D1217">
        <v>2</v>
      </c>
      <c r="E1217" s="3">
        <v>33.010477482439214</v>
      </c>
      <c r="F1217" s="66">
        <v>2</v>
      </c>
      <c r="G1217" t="s">
        <v>6</v>
      </c>
      <c r="H1217" s="2">
        <v>7419.4800000000005</v>
      </c>
      <c r="I1217" s="2" t="str">
        <f>IF(CleanTable67[[#This Row],[Annual Expenditure in HealthCare]]&gt;25000,"Yes","No")</f>
        <v>No</v>
      </c>
      <c r="J1217">
        <v>0</v>
      </c>
      <c r="K1217" t="str">
        <f>_xlfn.XLOOKUP(CleanTable67[[#This Row],['# of Children]],'Reduce Categories'!$D$23:$D$28,'Reduce Categories'!$E$23:$E$28)</f>
        <v>No children</v>
      </c>
      <c r="L1217" t="s">
        <v>5</v>
      </c>
      <c r="M1217" s="1"/>
    </row>
    <row r="1218" spans="1:13" x14ac:dyDescent="0.2">
      <c r="A1218">
        <v>11221</v>
      </c>
      <c r="B1218" t="s">
        <v>0</v>
      </c>
      <c r="C1218">
        <v>44</v>
      </c>
      <c r="D1218">
        <v>2</v>
      </c>
      <c r="E1218" s="3">
        <v>29.230002380376234</v>
      </c>
      <c r="F1218" s="66">
        <v>1</v>
      </c>
      <c r="G1218" t="s">
        <v>6</v>
      </c>
      <c r="H1218" s="2">
        <v>7624.63</v>
      </c>
      <c r="I1218" s="2" t="str">
        <f>IF(CleanTable67[[#This Row],[Annual Expenditure in HealthCare]]&gt;25000,"Yes","No")</f>
        <v>No</v>
      </c>
      <c r="J1218">
        <v>1</v>
      </c>
      <c r="K1218" t="str">
        <f>_xlfn.XLOOKUP(CleanTable67[[#This Row],['# of Children]],'Reduce Categories'!$D$23:$D$28,'Reduce Categories'!$E$23:$E$28)</f>
        <v>1 children</v>
      </c>
      <c r="L1218" t="s">
        <v>5</v>
      </c>
      <c r="M1218" s="1"/>
    </row>
    <row r="1219" spans="1:13" x14ac:dyDescent="0.2">
      <c r="A1219">
        <v>11222</v>
      </c>
      <c r="B1219" t="s">
        <v>1</v>
      </c>
      <c r="C1219">
        <v>46</v>
      </c>
      <c r="D1219">
        <v>2</v>
      </c>
      <c r="E1219" s="3">
        <v>39.805511078570888</v>
      </c>
      <c r="F1219" s="66">
        <v>3</v>
      </c>
      <c r="G1219" t="s">
        <v>7</v>
      </c>
      <c r="H1219" s="2">
        <v>8944.1200000000008</v>
      </c>
      <c r="I1219" s="2" t="str">
        <f>IF(CleanTable67[[#This Row],[Annual Expenditure in HealthCare]]&gt;25000,"Yes","No")</f>
        <v>No</v>
      </c>
      <c r="J1219">
        <v>3</v>
      </c>
      <c r="K1219" t="str">
        <f>_xlfn.XLOOKUP(CleanTable67[[#This Row],['# of Children]],'Reduce Categories'!$D$23:$D$28,'Reduce Categories'!$E$23:$E$28)</f>
        <v>3 or more children</v>
      </c>
      <c r="L1219" t="s">
        <v>5</v>
      </c>
      <c r="M1219" s="1"/>
    </row>
    <row r="1220" spans="1:13" x14ac:dyDescent="0.2">
      <c r="A1220">
        <v>11223</v>
      </c>
      <c r="B1220" t="s">
        <v>2</v>
      </c>
      <c r="C1220">
        <v>52</v>
      </c>
      <c r="D1220">
        <v>3</v>
      </c>
      <c r="E1220" s="3">
        <v>27.691340443639657</v>
      </c>
      <c r="F1220" s="66">
        <v>1</v>
      </c>
      <c r="G1220" t="s">
        <v>7</v>
      </c>
      <c r="H1220" s="2">
        <v>11289.11</v>
      </c>
      <c r="I1220" s="2" t="str">
        <f>IF(CleanTable67[[#This Row],[Annual Expenditure in HealthCare]]&gt;25000,"Yes","No")</f>
        <v>No</v>
      </c>
      <c r="J1220">
        <v>3</v>
      </c>
      <c r="K1220" t="str">
        <f>_xlfn.XLOOKUP(CleanTable67[[#This Row],['# of Children]],'Reduce Categories'!$D$23:$D$28,'Reduce Categories'!$E$23:$E$28)</f>
        <v>3 or more children</v>
      </c>
      <c r="L1220" t="s">
        <v>5</v>
      </c>
      <c r="M1220" s="1"/>
    </row>
    <row r="1221" spans="1:13" x14ac:dyDescent="0.2">
      <c r="A1221">
        <v>11224</v>
      </c>
      <c r="B1221" t="s">
        <v>2</v>
      </c>
      <c r="C1221">
        <v>59</v>
      </c>
      <c r="D1221">
        <v>3</v>
      </c>
      <c r="E1221" s="3">
        <v>29.888438637351516</v>
      </c>
      <c r="F1221" s="66">
        <v>1</v>
      </c>
      <c r="G1221" t="s">
        <v>7</v>
      </c>
      <c r="H1221" s="2">
        <v>12125</v>
      </c>
      <c r="I1221" s="2" t="str">
        <f>IF(CleanTable67[[#This Row],[Annual Expenditure in HealthCare]]&gt;25000,"Yes","No")</f>
        <v>No</v>
      </c>
      <c r="J1221">
        <v>0</v>
      </c>
      <c r="K1221" t="str">
        <f>_xlfn.XLOOKUP(CleanTable67[[#This Row],['# of Children]],'Reduce Categories'!$D$23:$D$28,'Reduce Categories'!$E$23:$E$28)</f>
        <v>No children</v>
      </c>
      <c r="L1221" t="s">
        <v>5</v>
      </c>
      <c r="M1221" s="1"/>
    </row>
    <row r="1222" spans="1:13" x14ac:dyDescent="0.2">
      <c r="A1222">
        <v>11225</v>
      </c>
      <c r="B1222" t="s">
        <v>0</v>
      </c>
      <c r="C1222">
        <v>19</v>
      </c>
      <c r="D1222">
        <v>0</v>
      </c>
      <c r="E1222" s="3">
        <v>36.958109556162171</v>
      </c>
      <c r="F1222" s="66">
        <v>3</v>
      </c>
      <c r="G1222" t="s">
        <v>6</v>
      </c>
      <c r="H1222" s="2">
        <v>13844.51</v>
      </c>
      <c r="I1222" s="2" t="str">
        <f>IF(CleanTable67[[#This Row],[Annual Expenditure in HealthCare]]&gt;25000,"Yes","No")</f>
        <v>No</v>
      </c>
      <c r="J1222">
        <v>0</v>
      </c>
      <c r="K1222" t="str">
        <f>_xlfn.XLOOKUP(CleanTable67[[#This Row],['# of Children]],'Reduce Categories'!$D$23:$D$28,'Reduce Categories'!$E$23:$E$28)</f>
        <v>No children</v>
      </c>
      <c r="L1222" t="s">
        <v>4</v>
      </c>
      <c r="M1222" s="1"/>
    </row>
    <row r="1223" spans="1:13" x14ac:dyDescent="0.2">
      <c r="A1223">
        <v>11226</v>
      </c>
      <c r="B1223" t="s">
        <v>2</v>
      </c>
      <c r="C1223">
        <v>37</v>
      </c>
      <c r="D1223">
        <v>1</v>
      </c>
      <c r="E1223" s="3">
        <v>23.615502872470156</v>
      </c>
      <c r="F1223" s="66">
        <v>0</v>
      </c>
      <c r="G1223" t="s">
        <v>7</v>
      </c>
      <c r="H1223" s="2">
        <v>6796.87</v>
      </c>
      <c r="I1223" s="2" t="str">
        <f>IF(CleanTable67[[#This Row],[Annual Expenditure in HealthCare]]&gt;25000,"Yes","No")</f>
        <v>No</v>
      </c>
      <c r="J1223">
        <v>3</v>
      </c>
      <c r="K1223" t="str">
        <f>_xlfn.XLOOKUP(CleanTable67[[#This Row],['# of Children]],'Reduce Categories'!$D$23:$D$28,'Reduce Categories'!$E$23:$E$28)</f>
        <v>3 or more children</v>
      </c>
      <c r="L1223" t="s">
        <v>5</v>
      </c>
      <c r="M1223" s="1"/>
    </row>
    <row r="1224" spans="1:13" x14ac:dyDescent="0.2">
      <c r="A1224">
        <v>11227</v>
      </c>
      <c r="B1224" t="s">
        <v>0</v>
      </c>
      <c r="C1224">
        <v>48</v>
      </c>
      <c r="D1224">
        <v>2</v>
      </c>
      <c r="E1224" s="3">
        <v>41.320387351798004</v>
      </c>
      <c r="F1224" s="66">
        <v>3</v>
      </c>
      <c r="G1224" t="s">
        <v>7</v>
      </c>
      <c r="H1224" s="2">
        <v>21232.19</v>
      </c>
      <c r="I1224" s="2" t="str">
        <f>IF(CleanTable67[[#This Row],[Annual Expenditure in HealthCare]]&gt;25000,"Yes","No")</f>
        <v>No</v>
      </c>
      <c r="J1224">
        <v>0</v>
      </c>
      <c r="K1224" t="str">
        <f>_xlfn.XLOOKUP(CleanTable67[[#This Row],['# of Children]],'Reduce Categories'!$D$23:$D$28,'Reduce Categories'!$E$23:$E$28)</f>
        <v>No children</v>
      </c>
      <c r="L1224" t="s">
        <v>5</v>
      </c>
      <c r="M1224" s="1"/>
    </row>
    <row r="1225" spans="1:13" x14ac:dyDescent="0.2">
      <c r="A1225">
        <v>11228</v>
      </c>
      <c r="B1225" t="s">
        <v>1</v>
      </c>
      <c r="C1225">
        <v>58</v>
      </c>
      <c r="D1225">
        <v>3</v>
      </c>
      <c r="E1225" s="3">
        <v>37.396750522512335</v>
      </c>
      <c r="F1225" s="66">
        <v>3</v>
      </c>
      <c r="G1225" t="s">
        <v>6</v>
      </c>
      <c r="H1225" s="2">
        <v>11833.79</v>
      </c>
      <c r="I1225" s="2" t="str">
        <f>IF(CleanTable67[[#This Row],[Annual Expenditure in HealthCare]]&gt;25000,"Yes","No")</f>
        <v>No</v>
      </c>
      <c r="J1225">
        <v>0</v>
      </c>
      <c r="K1225" t="str">
        <f>_xlfn.XLOOKUP(CleanTable67[[#This Row],['# of Children]],'Reduce Categories'!$D$23:$D$28,'Reduce Categories'!$E$23:$E$28)</f>
        <v>No children</v>
      </c>
      <c r="L1225" t="s">
        <v>5</v>
      </c>
      <c r="M1225" s="1"/>
    </row>
    <row r="1226" spans="1:13" x14ac:dyDescent="0.2">
      <c r="A1226">
        <v>11229</v>
      </c>
      <c r="B1226" t="s">
        <v>1</v>
      </c>
      <c r="C1226">
        <v>59</v>
      </c>
      <c r="D1226">
        <v>3</v>
      </c>
      <c r="E1226" s="3">
        <v>20.04472241185816</v>
      </c>
      <c r="F1226" s="66">
        <v>0</v>
      </c>
      <c r="G1226" t="s">
        <v>6</v>
      </c>
      <c r="H1226" s="2">
        <v>14001.29</v>
      </c>
      <c r="I1226" s="2" t="str">
        <f>IF(CleanTable67[[#This Row],[Annual Expenditure in HealthCare]]&gt;25000,"Yes","No")</f>
        <v>No</v>
      </c>
      <c r="J1226">
        <v>3</v>
      </c>
      <c r="K1226" t="str">
        <f>_xlfn.XLOOKUP(CleanTable67[[#This Row],['# of Children]],'Reduce Categories'!$D$23:$D$28,'Reduce Categories'!$E$23:$E$28)</f>
        <v>3 or more children</v>
      </c>
      <c r="L1226" t="s">
        <v>5</v>
      </c>
      <c r="M1226" s="1"/>
    </row>
    <row r="1227" spans="1:13" x14ac:dyDescent="0.2">
      <c r="A1227">
        <v>11230</v>
      </c>
      <c r="B1227" t="s">
        <v>1</v>
      </c>
      <c r="C1227">
        <v>46</v>
      </c>
      <c r="D1227">
        <v>2</v>
      </c>
      <c r="E1227" s="3">
        <v>28.129040950337394</v>
      </c>
      <c r="F1227" s="66">
        <v>1</v>
      </c>
      <c r="G1227" t="s">
        <v>7</v>
      </c>
      <c r="H1227" s="2">
        <v>7742.1100000000006</v>
      </c>
      <c r="I1227" s="2" t="str">
        <f>IF(CleanTable67[[#This Row],[Annual Expenditure in HealthCare]]&gt;25000,"Yes","No")</f>
        <v>No</v>
      </c>
      <c r="J1227">
        <v>1</v>
      </c>
      <c r="K1227" t="str">
        <f>_xlfn.XLOOKUP(CleanTable67[[#This Row],['# of Children]],'Reduce Categories'!$D$23:$D$28,'Reduce Categories'!$E$23:$E$28)</f>
        <v>1 children</v>
      </c>
      <c r="L1227" t="s">
        <v>5</v>
      </c>
      <c r="M1227" s="1"/>
    </row>
    <row r="1228" spans="1:13" x14ac:dyDescent="0.2">
      <c r="A1228">
        <v>11231</v>
      </c>
      <c r="B1228" t="s">
        <v>3</v>
      </c>
      <c r="C1228">
        <v>41</v>
      </c>
      <c r="D1228">
        <v>2</v>
      </c>
      <c r="E1228" s="3">
        <v>20.232563078997959</v>
      </c>
      <c r="F1228" s="66">
        <v>0</v>
      </c>
      <c r="G1228" t="s">
        <v>7</v>
      </c>
      <c r="H1228" s="2">
        <v>9222.41</v>
      </c>
      <c r="I1228" s="2" t="str">
        <f>IF(CleanTable67[[#This Row],[Annual Expenditure in HealthCare]]&gt;25000,"Yes","No")</f>
        <v>No</v>
      </c>
      <c r="J1228">
        <v>5</v>
      </c>
      <c r="K1228" t="str">
        <f>_xlfn.XLOOKUP(CleanTable67[[#This Row],['# of Children]],'Reduce Categories'!$D$23:$D$28,'Reduce Categories'!$E$23:$E$28)</f>
        <v>3 or more children</v>
      </c>
      <c r="L1228" t="s">
        <v>5</v>
      </c>
      <c r="M1228" s="1"/>
    </row>
    <row r="1229" spans="1:13" x14ac:dyDescent="0.2">
      <c r="A1229">
        <v>11232</v>
      </c>
      <c r="B1229" t="s">
        <v>1</v>
      </c>
      <c r="C1229">
        <v>45</v>
      </c>
      <c r="D1229">
        <v>2</v>
      </c>
      <c r="E1229" s="3">
        <v>26.983484235574064</v>
      </c>
      <c r="F1229" s="66">
        <v>1</v>
      </c>
      <c r="G1229" t="s">
        <v>6</v>
      </c>
      <c r="H1229" s="2">
        <v>8516.83</v>
      </c>
      <c r="I1229" s="2" t="str">
        <f>IF(CleanTable67[[#This Row],[Annual Expenditure in HealthCare]]&gt;25000,"Yes","No")</f>
        <v>No</v>
      </c>
      <c r="J1229">
        <v>2</v>
      </c>
      <c r="K1229" t="str">
        <f>_xlfn.XLOOKUP(CleanTable67[[#This Row],['# of Children]],'Reduce Categories'!$D$23:$D$28,'Reduce Categories'!$E$23:$E$28)</f>
        <v>2 children</v>
      </c>
      <c r="L1229" t="s">
        <v>5</v>
      </c>
      <c r="M1229" s="1"/>
    </row>
    <row r="1230" spans="1:13" x14ac:dyDescent="0.2">
      <c r="A1230">
        <v>11233</v>
      </c>
      <c r="B1230" t="s">
        <v>3</v>
      </c>
      <c r="C1230">
        <v>37</v>
      </c>
      <c r="D1230">
        <v>1</v>
      </c>
      <c r="E1230" s="3">
        <v>25.185914867151389</v>
      </c>
      <c r="F1230" s="66">
        <v>0</v>
      </c>
      <c r="G1230" t="s">
        <v>7</v>
      </c>
      <c r="H1230" s="2">
        <v>6985.51</v>
      </c>
      <c r="I1230" s="2" t="str">
        <f>IF(CleanTable67[[#This Row],[Annual Expenditure in HealthCare]]&gt;25000,"Yes","No")</f>
        <v>No</v>
      </c>
      <c r="J1230">
        <v>3</v>
      </c>
      <c r="K1230" t="str">
        <f>_xlfn.XLOOKUP(CleanTable67[[#This Row],['# of Children]],'Reduce Categories'!$D$23:$D$28,'Reduce Categories'!$E$23:$E$28)</f>
        <v>3 or more children</v>
      </c>
      <c r="L1230" t="s">
        <v>5</v>
      </c>
      <c r="M1230" s="1"/>
    </row>
    <row r="1231" spans="1:13" x14ac:dyDescent="0.2">
      <c r="A1231">
        <v>11234</v>
      </c>
      <c r="B1231" t="s">
        <v>2</v>
      </c>
      <c r="C1231">
        <v>23</v>
      </c>
      <c r="D1231">
        <v>0</v>
      </c>
      <c r="E1231" s="3">
        <v>27.704005627918583</v>
      </c>
      <c r="F1231" s="66">
        <v>1</v>
      </c>
      <c r="G1231" t="s">
        <v>6</v>
      </c>
      <c r="H1231" s="2">
        <v>14426.08</v>
      </c>
      <c r="I1231" s="2" t="str">
        <f>IF(CleanTable67[[#This Row],[Annual Expenditure in HealthCare]]&gt;25000,"Yes","No")</f>
        <v>No</v>
      </c>
      <c r="J1231">
        <v>2</v>
      </c>
      <c r="K1231" t="str">
        <f>_xlfn.XLOOKUP(CleanTable67[[#This Row],['# of Children]],'Reduce Categories'!$D$23:$D$28,'Reduce Categories'!$E$23:$E$28)</f>
        <v>2 children</v>
      </c>
      <c r="L1231" t="s">
        <v>5</v>
      </c>
      <c r="M1231" s="1"/>
    </row>
    <row r="1232" spans="1:13" x14ac:dyDescent="0.2">
      <c r="A1232">
        <v>11235</v>
      </c>
      <c r="B1232" t="s">
        <v>2</v>
      </c>
      <c r="C1232">
        <v>43</v>
      </c>
      <c r="D1232">
        <v>2</v>
      </c>
      <c r="E1232" s="3">
        <v>34.485667544305301</v>
      </c>
      <c r="F1232" s="66">
        <v>2</v>
      </c>
      <c r="G1232" t="s">
        <v>6</v>
      </c>
      <c r="H1232" s="2">
        <v>21880.82</v>
      </c>
      <c r="I1232" s="2" t="str">
        <f>IF(CleanTable67[[#This Row],[Annual Expenditure in HealthCare]]&gt;25000,"Yes","No")</f>
        <v>No</v>
      </c>
      <c r="J1232">
        <v>2</v>
      </c>
      <c r="K1232" t="str">
        <f>_xlfn.XLOOKUP(CleanTable67[[#This Row],['# of Children]],'Reduce Categories'!$D$23:$D$28,'Reduce Categories'!$E$23:$E$28)</f>
        <v>2 children</v>
      </c>
      <c r="L1232" t="s">
        <v>4</v>
      </c>
      <c r="M1232" s="1"/>
    </row>
    <row r="1233" spans="1:13" x14ac:dyDescent="0.2">
      <c r="A1233">
        <v>11236</v>
      </c>
      <c r="B1233" t="s">
        <v>1</v>
      </c>
      <c r="C1233">
        <v>30</v>
      </c>
      <c r="D1233">
        <v>1</v>
      </c>
      <c r="E1233" s="3">
        <v>30.366326071620541</v>
      </c>
      <c r="F1233" s="66">
        <v>1</v>
      </c>
      <c r="G1233" t="s">
        <v>6</v>
      </c>
      <c r="H1233" s="2">
        <v>40932.43</v>
      </c>
      <c r="I1233" s="2" t="str">
        <f>IF(CleanTable67[[#This Row],[Annual Expenditure in HealthCare]]&gt;25000,"Yes","No")</f>
        <v>Yes</v>
      </c>
      <c r="J1233">
        <v>3</v>
      </c>
      <c r="K1233" t="str">
        <f>_xlfn.XLOOKUP(CleanTable67[[#This Row],['# of Children]],'Reduce Categories'!$D$23:$D$28,'Reduce Categories'!$E$23:$E$28)</f>
        <v>3 or more children</v>
      </c>
      <c r="L1233" t="s">
        <v>4</v>
      </c>
      <c r="M1233" s="1"/>
    </row>
    <row r="1234" spans="1:13" x14ac:dyDescent="0.2">
      <c r="A1234">
        <v>11237</v>
      </c>
      <c r="B1234" t="s">
        <v>0</v>
      </c>
      <c r="C1234">
        <v>59</v>
      </c>
      <c r="D1234">
        <v>3</v>
      </c>
      <c r="E1234" s="3">
        <v>41.465232857990685</v>
      </c>
      <c r="F1234" s="66">
        <v>3</v>
      </c>
      <c r="G1234" t="s">
        <v>7</v>
      </c>
      <c r="H1234" s="2">
        <v>21797.01</v>
      </c>
      <c r="I1234" s="2" t="str">
        <f>IF(CleanTable67[[#This Row],[Annual Expenditure in HealthCare]]&gt;25000,"Yes","No")</f>
        <v>No</v>
      </c>
      <c r="J1234">
        <v>0</v>
      </c>
      <c r="K1234" t="str">
        <f>_xlfn.XLOOKUP(CleanTable67[[#This Row],['# of Children]],'Reduce Categories'!$D$23:$D$28,'Reduce Categories'!$E$23:$E$28)</f>
        <v>No children</v>
      </c>
      <c r="L1234" t="s">
        <v>5</v>
      </c>
      <c r="M1234" s="1"/>
    </row>
    <row r="1235" spans="1:13" x14ac:dyDescent="0.2">
      <c r="A1235">
        <v>11238</v>
      </c>
      <c r="B1235" t="s">
        <v>1</v>
      </c>
      <c r="C1235">
        <v>55</v>
      </c>
      <c r="D1235">
        <v>3</v>
      </c>
      <c r="E1235" s="3">
        <v>27.605868337432032</v>
      </c>
      <c r="F1235" s="66">
        <v>1</v>
      </c>
      <c r="G1235" t="s">
        <v>7</v>
      </c>
      <c r="H1235" s="2">
        <v>10807.49</v>
      </c>
      <c r="I1235" s="2" t="str">
        <f>IF(CleanTable67[[#This Row],[Annual Expenditure in HealthCare]]&gt;25000,"Yes","No")</f>
        <v>No</v>
      </c>
      <c r="J1235">
        <v>1</v>
      </c>
      <c r="K1235" t="str">
        <f>_xlfn.XLOOKUP(CleanTable67[[#This Row],['# of Children]],'Reduce Categories'!$D$23:$D$28,'Reduce Categories'!$E$23:$E$28)</f>
        <v>1 children</v>
      </c>
      <c r="L1235" t="s">
        <v>5</v>
      </c>
      <c r="M1235" s="1"/>
    </row>
    <row r="1236" spans="1:13" x14ac:dyDescent="0.2">
      <c r="A1236">
        <v>11239</v>
      </c>
      <c r="B1236" t="s">
        <v>0</v>
      </c>
      <c r="C1236">
        <v>36</v>
      </c>
      <c r="D1236">
        <v>1</v>
      </c>
      <c r="E1236" s="3">
        <v>30.008935755680511</v>
      </c>
      <c r="F1236" s="66">
        <v>1</v>
      </c>
      <c r="G1236" t="s">
        <v>7</v>
      </c>
      <c r="H1236" s="2">
        <v>4402.24</v>
      </c>
      <c r="I1236" s="2" t="str">
        <f>IF(CleanTable67[[#This Row],[Annual Expenditure in HealthCare]]&gt;25000,"Yes","No")</f>
        <v>No</v>
      </c>
      <c r="J1236">
        <v>0</v>
      </c>
      <c r="K1236" t="str">
        <f>_xlfn.XLOOKUP(CleanTable67[[#This Row],['# of Children]],'Reduce Categories'!$D$23:$D$28,'Reduce Categories'!$E$23:$E$28)</f>
        <v>No children</v>
      </c>
      <c r="L1236" t="s">
        <v>5</v>
      </c>
      <c r="M1236" s="1"/>
    </row>
    <row r="1237" spans="1:13" x14ac:dyDescent="0.2">
      <c r="A1237">
        <v>11240</v>
      </c>
      <c r="B1237" t="s">
        <v>3</v>
      </c>
      <c r="C1237">
        <v>23</v>
      </c>
      <c r="D1237">
        <v>0</v>
      </c>
      <c r="E1237" s="3">
        <v>27.929492462944282</v>
      </c>
      <c r="F1237" s="66">
        <v>1</v>
      </c>
      <c r="G1237" t="s">
        <v>7</v>
      </c>
      <c r="H1237" s="2">
        <v>2395.1800000000003</v>
      </c>
      <c r="I1237" s="2" t="str">
        <f>IF(CleanTable67[[#This Row],[Annual Expenditure in HealthCare]]&gt;25000,"Yes","No")</f>
        <v>No</v>
      </c>
      <c r="J1237">
        <v>0</v>
      </c>
      <c r="K1237" t="str">
        <f>_xlfn.XLOOKUP(CleanTable67[[#This Row],['# of Children]],'Reduce Categories'!$D$23:$D$28,'Reduce Categories'!$E$23:$E$28)</f>
        <v>No children</v>
      </c>
      <c r="L1237" t="s">
        <v>5</v>
      </c>
      <c r="M1237" s="1"/>
    </row>
    <row r="1238" spans="1:13" x14ac:dyDescent="0.2">
      <c r="A1238">
        <v>11241</v>
      </c>
      <c r="B1238" t="s">
        <v>3</v>
      </c>
      <c r="C1238">
        <v>30</v>
      </c>
      <c r="D1238">
        <v>1</v>
      </c>
      <c r="E1238" s="3">
        <v>33.03995528512133</v>
      </c>
      <c r="F1238" s="66">
        <v>2</v>
      </c>
      <c r="G1238" t="s">
        <v>7</v>
      </c>
      <c r="H1238" s="2">
        <v>5428.7300000000005</v>
      </c>
      <c r="I1238" s="2" t="str">
        <f>IF(CleanTable67[[#This Row],[Annual Expenditure in HealthCare]]&gt;25000,"Yes","No")</f>
        <v>No</v>
      </c>
      <c r="J1238">
        <v>3</v>
      </c>
      <c r="K1238" t="str">
        <f>_xlfn.XLOOKUP(CleanTable67[[#This Row],['# of Children]],'Reduce Categories'!$D$23:$D$28,'Reduce Categories'!$E$23:$E$28)</f>
        <v>3 or more children</v>
      </c>
      <c r="L1238" t="s">
        <v>5</v>
      </c>
      <c r="M1238" s="1"/>
    </row>
    <row r="1239" spans="1:13" x14ac:dyDescent="0.2">
      <c r="A1239">
        <v>11242</v>
      </c>
      <c r="B1239" t="s">
        <v>2</v>
      </c>
      <c r="C1239">
        <v>38</v>
      </c>
      <c r="D1239">
        <v>1</v>
      </c>
      <c r="E1239" s="3">
        <v>17.791904456520022</v>
      </c>
      <c r="F1239" s="66">
        <v>0</v>
      </c>
      <c r="G1239" t="s">
        <v>6</v>
      </c>
      <c r="H1239" s="2">
        <v>7537.17</v>
      </c>
      <c r="I1239" s="2" t="str">
        <f>IF(CleanTable67[[#This Row],[Annual Expenditure in HealthCare]]&gt;25000,"Yes","No")</f>
        <v>No</v>
      </c>
      <c r="J1239">
        <v>3</v>
      </c>
      <c r="K1239" t="str">
        <f>_xlfn.XLOOKUP(CleanTable67[[#This Row],['# of Children]],'Reduce Categories'!$D$23:$D$28,'Reduce Categories'!$E$23:$E$28)</f>
        <v>3 or more children</v>
      </c>
      <c r="L1239" t="s">
        <v>5</v>
      </c>
      <c r="M1239" s="1"/>
    </row>
    <row r="1240" spans="1:13" x14ac:dyDescent="0.2">
      <c r="A1240">
        <v>11243</v>
      </c>
      <c r="B1240" t="s">
        <v>3</v>
      </c>
      <c r="C1240">
        <v>45</v>
      </c>
      <c r="D1240">
        <v>2</v>
      </c>
      <c r="E1240" s="3">
        <v>27.352131908719169</v>
      </c>
      <c r="F1240" s="66">
        <v>1</v>
      </c>
      <c r="G1240" t="s">
        <v>7</v>
      </c>
      <c r="H1240" s="2">
        <v>8603.83</v>
      </c>
      <c r="I1240" s="2" t="str">
        <f>IF(CleanTable67[[#This Row],[Annual Expenditure in HealthCare]]&gt;25000,"Yes","No")</f>
        <v>No</v>
      </c>
      <c r="J1240">
        <v>2</v>
      </c>
      <c r="K1240" t="str">
        <f>_xlfn.XLOOKUP(CleanTable67[[#This Row],['# of Children]],'Reduce Categories'!$D$23:$D$28,'Reduce Categories'!$E$23:$E$28)</f>
        <v>2 children</v>
      </c>
      <c r="L1240" t="s">
        <v>5</v>
      </c>
      <c r="M1240" s="1"/>
    </row>
    <row r="1241" spans="1:13" x14ac:dyDescent="0.2">
      <c r="A1241">
        <v>11244</v>
      </c>
      <c r="B1241" t="s">
        <v>2</v>
      </c>
      <c r="C1241">
        <v>19</v>
      </c>
      <c r="D1241">
        <v>0</v>
      </c>
      <c r="E1241" s="3">
        <v>20.791636887790236</v>
      </c>
      <c r="F1241" s="66">
        <v>0</v>
      </c>
      <c r="G1241" t="s">
        <v>6</v>
      </c>
      <c r="H1241" s="2">
        <v>24059.69</v>
      </c>
      <c r="I1241" s="2" t="str">
        <f>IF(CleanTable67[[#This Row],[Annual Expenditure in HealthCare]]&gt;25000,"Yes","No")</f>
        <v>No</v>
      </c>
      <c r="J1241">
        <v>2</v>
      </c>
      <c r="K1241" t="str">
        <f>_xlfn.XLOOKUP(CleanTable67[[#This Row],['# of Children]],'Reduce Categories'!$D$23:$D$28,'Reduce Categories'!$E$23:$E$28)</f>
        <v>2 children</v>
      </c>
      <c r="L1241" t="s">
        <v>5</v>
      </c>
      <c r="M1241" s="1"/>
    </row>
    <row r="1242" spans="1:13" x14ac:dyDescent="0.2">
      <c r="A1242">
        <v>11245</v>
      </c>
      <c r="B1242" t="s">
        <v>1</v>
      </c>
      <c r="C1242">
        <v>20</v>
      </c>
      <c r="D1242">
        <v>0</v>
      </c>
      <c r="E1242" s="3">
        <v>31.377863310332778</v>
      </c>
      <c r="F1242" s="66">
        <v>2</v>
      </c>
      <c r="G1242" t="s">
        <v>6</v>
      </c>
      <c r="H1242" s="2">
        <v>1880.07</v>
      </c>
      <c r="I1242" s="2" t="str">
        <f>IF(CleanTable67[[#This Row],[Annual Expenditure in HealthCare]]&gt;25000,"Yes","No")</f>
        <v>No</v>
      </c>
      <c r="J1242">
        <v>0</v>
      </c>
      <c r="K1242" t="str">
        <f>_xlfn.XLOOKUP(CleanTable67[[#This Row],['# of Children]],'Reduce Categories'!$D$23:$D$28,'Reduce Categories'!$E$23:$E$28)</f>
        <v>No children</v>
      </c>
      <c r="L1242" t="s">
        <v>5</v>
      </c>
      <c r="M1242" s="1"/>
    </row>
    <row r="1243" spans="1:13" x14ac:dyDescent="0.2">
      <c r="A1243">
        <v>11246</v>
      </c>
      <c r="B1243" t="s">
        <v>2</v>
      </c>
      <c r="C1243">
        <v>24</v>
      </c>
      <c r="D1243">
        <v>0</v>
      </c>
      <c r="E1243" s="3">
        <v>27.708255740479274</v>
      </c>
      <c r="F1243" s="66">
        <v>1</v>
      </c>
      <c r="G1243" t="s">
        <v>7</v>
      </c>
      <c r="H1243" s="2">
        <v>2352.9700000000003</v>
      </c>
      <c r="I1243" s="2" t="str">
        <f>IF(CleanTable67[[#This Row],[Annual Expenditure in HealthCare]]&gt;25000,"Yes","No")</f>
        <v>No</v>
      </c>
      <c r="J1243">
        <v>0</v>
      </c>
      <c r="K1243" t="str">
        <f>_xlfn.XLOOKUP(CleanTable67[[#This Row],['# of Children]],'Reduce Categories'!$D$23:$D$28,'Reduce Categories'!$E$23:$E$28)</f>
        <v>No children</v>
      </c>
      <c r="L1243" t="s">
        <v>5</v>
      </c>
      <c r="M1243" s="1"/>
    </row>
    <row r="1244" spans="1:13" x14ac:dyDescent="0.2">
      <c r="A1244">
        <v>11247</v>
      </c>
      <c r="B1244" t="s">
        <v>3</v>
      </c>
      <c r="C1244">
        <v>27</v>
      </c>
      <c r="D1244">
        <v>1</v>
      </c>
      <c r="E1244" s="3">
        <v>27.905755496035471</v>
      </c>
      <c r="F1244" s="66">
        <v>1</v>
      </c>
      <c r="G1244" t="s">
        <v>7</v>
      </c>
      <c r="H1244" s="2">
        <v>4846.93</v>
      </c>
      <c r="I1244" s="2" t="str">
        <f>IF(CleanTable67[[#This Row],[Annual Expenditure in HealthCare]]&gt;25000,"Yes","No")</f>
        <v>No</v>
      </c>
      <c r="J1244">
        <v>3</v>
      </c>
      <c r="K1244" t="str">
        <f>_xlfn.XLOOKUP(CleanTable67[[#This Row],['# of Children]],'Reduce Categories'!$D$23:$D$28,'Reduce Categories'!$E$23:$E$28)</f>
        <v>3 or more children</v>
      </c>
      <c r="L1244" t="s">
        <v>5</v>
      </c>
      <c r="M1244" s="1"/>
    </row>
    <row r="1245" spans="1:13" x14ac:dyDescent="0.2">
      <c r="A1245">
        <v>11248</v>
      </c>
      <c r="B1245" t="s">
        <v>3</v>
      </c>
      <c r="C1245">
        <v>46</v>
      </c>
      <c r="D1245">
        <v>2</v>
      </c>
      <c r="E1245" s="3">
        <v>34.45357655686994</v>
      </c>
      <c r="F1245" s="66">
        <v>2</v>
      </c>
      <c r="G1245" t="s">
        <v>7</v>
      </c>
      <c r="H1245" s="2">
        <v>8342.91</v>
      </c>
      <c r="I1245" s="2" t="str">
        <f>IF(CleanTable67[[#This Row],[Annual Expenditure in HealthCare]]&gt;25000,"Yes","No")</f>
        <v>No</v>
      </c>
      <c r="J1245">
        <v>1</v>
      </c>
      <c r="K1245" t="str">
        <f>_xlfn.XLOOKUP(CleanTable67[[#This Row],['# of Children]],'Reduce Categories'!$D$23:$D$28,'Reduce Categories'!$E$23:$E$28)</f>
        <v>1 children</v>
      </c>
      <c r="L1245" t="s">
        <v>5</v>
      </c>
      <c r="M1245" s="1"/>
    </row>
    <row r="1246" spans="1:13" x14ac:dyDescent="0.2">
      <c r="A1246">
        <v>11249</v>
      </c>
      <c r="B1246" t="s">
        <v>0</v>
      </c>
      <c r="C1246">
        <v>30</v>
      </c>
      <c r="D1246">
        <v>1</v>
      </c>
      <c r="E1246" s="3">
        <v>37.615858274176865</v>
      </c>
      <c r="F1246" s="66">
        <v>3</v>
      </c>
      <c r="G1246" t="s">
        <v>7</v>
      </c>
      <c r="H1246" s="2">
        <v>18259.219999999998</v>
      </c>
      <c r="I1246" s="2" t="str">
        <f>IF(CleanTable67[[#This Row],[Annual Expenditure in HealthCare]]&gt;25000,"Yes","No")</f>
        <v>No</v>
      </c>
      <c r="J1246">
        <v>3</v>
      </c>
      <c r="K1246" t="str">
        <f>_xlfn.XLOOKUP(CleanTable67[[#This Row],['# of Children]],'Reduce Categories'!$D$23:$D$28,'Reduce Categories'!$E$23:$E$28)</f>
        <v>3 or more children</v>
      </c>
      <c r="L1246" t="s">
        <v>4</v>
      </c>
      <c r="M1246" s="1"/>
    </row>
    <row r="1247" spans="1:13" x14ac:dyDescent="0.2">
      <c r="A1247">
        <v>11250</v>
      </c>
      <c r="B1247" t="s">
        <v>1</v>
      </c>
      <c r="C1247">
        <v>46</v>
      </c>
      <c r="D1247">
        <v>2</v>
      </c>
      <c r="E1247" s="3">
        <v>47.545698044453246</v>
      </c>
      <c r="F1247" s="66">
        <v>3</v>
      </c>
      <c r="G1247" t="s">
        <v>6</v>
      </c>
      <c r="H1247" s="2">
        <v>8240.59</v>
      </c>
      <c r="I1247" s="2" t="str">
        <f>IF(CleanTable67[[#This Row],[Annual Expenditure in HealthCare]]&gt;25000,"Yes","No")</f>
        <v>No</v>
      </c>
      <c r="J1247">
        <v>1</v>
      </c>
      <c r="K1247" t="str">
        <f>_xlfn.XLOOKUP(CleanTable67[[#This Row],['# of Children]],'Reduce Categories'!$D$23:$D$28,'Reduce Categories'!$E$23:$E$28)</f>
        <v>1 children</v>
      </c>
      <c r="L1247" t="s">
        <v>5</v>
      </c>
      <c r="M1247" s="1"/>
    </row>
    <row r="1248" spans="1:13" x14ac:dyDescent="0.2">
      <c r="A1248">
        <v>11251</v>
      </c>
      <c r="B1248" t="s">
        <v>0</v>
      </c>
      <c r="C1248">
        <v>60</v>
      </c>
      <c r="D1248">
        <v>3</v>
      </c>
      <c r="E1248" s="3">
        <v>26.38295467438309</v>
      </c>
      <c r="F1248" s="66">
        <v>1</v>
      </c>
      <c r="G1248" t="s">
        <v>6</v>
      </c>
      <c r="H1248" s="2">
        <v>12638.2</v>
      </c>
      <c r="I1248" s="2" t="str">
        <f>IF(CleanTable67[[#This Row],[Annual Expenditure in HealthCare]]&gt;25000,"Yes","No")</f>
        <v>No</v>
      </c>
      <c r="J1248">
        <v>0</v>
      </c>
      <c r="K1248" t="str">
        <f>_xlfn.XLOOKUP(CleanTable67[[#This Row],['# of Children]],'Reduce Categories'!$D$23:$D$28,'Reduce Categories'!$E$23:$E$28)</f>
        <v>No children</v>
      </c>
      <c r="L1248" t="s">
        <v>5</v>
      </c>
      <c r="M1248" s="1"/>
    </row>
    <row r="1249" spans="1:13" x14ac:dyDescent="0.2">
      <c r="A1249">
        <v>11252</v>
      </c>
      <c r="B1249" t="s">
        <v>1</v>
      </c>
      <c r="C1249">
        <v>22</v>
      </c>
      <c r="D1249">
        <v>0</v>
      </c>
      <c r="E1249" s="3">
        <v>27.819124420418671</v>
      </c>
      <c r="F1249" s="66">
        <v>1</v>
      </c>
      <c r="G1249" t="s">
        <v>6</v>
      </c>
      <c r="H1249" s="2">
        <v>35595.590000000004</v>
      </c>
      <c r="I1249" s="2" t="str">
        <f>IF(CleanTable67[[#This Row],[Annual Expenditure in HealthCare]]&gt;25000,"Yes","No")</f>
        <v>Yes</v>
      </c>
      <c r="J1249">
        <v>3</v>
      </c>
      <c r="K1249" t="str">
        <f>_xlfn.XLOOKUP(CleanTable67[[#This Row],['# of Children]],'Reduce Categories'!$D$23:$D$28,'Reduce Categories'!$E$23:$E$28)</f>
        <v>3 or more children</v>
      </c>
      <c r="L1249" t="s">
        <v>4</v>
      </c>
      <c r="M1249" s="1"/>
    </row>
    <row r="1250" spans="1:13" x14ac:dyDescent="0.2">
      <c r="A1250">
        <v>11253</v>
      </c>
      <c r="B1250" t="s">
        <v>1</v>
      </c>
      <c r="C1250">
        <v>34</v>
      </c>
      <c r="D1250">
        <v>1</v>
      </c>
      <c r="E1250" s="3">
        <v>29.068982389556325</v>
      </c>
      <c r="F1250" s="66">
        <v>1</v>
      </c>
      <c r="G1250" t="s">
        <v>6</v>
      </c>
      <c r="H1250" s="2">
        <v>6184.3</v>
      </c>
      <c r="I1250" s="2" t="str">
        <f>IF(CleanTable67[[#This Row],[Annual Expenditure in HealthCare]]&gt;25000,"Yes","No")</f>
        <v>No</v>
      </c>
      <c r="J1250">
        <v>3</v>
      </c>
      <c r="K1250" t="str">
        <f>_xlfn.XLOOKUP(CleanTable67[[#This Row],['# of Children]],'Reduce Categories'!$D$23:$D$28,'Reduce Categories'!$E$23:$E$28)</f>
        <v>3 or more children</v>
      </c>
      <c r="L1250" t="s">
        <v>5</v>
      </c>
      <c r="M1250" s="1"/>
    </row>
    <row r="1251" spans="1:13" x14ac:dyDescent="0.2">
      <c r="A1251">
        <v>11254</v>
      </c>
      <c r="B1251" t="s">
        <v>3</v>
      </c>
      <c r="C1251">
        <v>62</v>
      </c>
      <c r="D1251">
        <v>3</v>
      </c>
      <c r="E1251" s="3">
        <v>26.399276568501929</v>
      </c>
      <c r="F1251" s="66">
        <v>1</v>
      </c>
      <c r="G1251" t="s">
        <v>7</v>
      </c>
      <c r="H1251" s="2">
        <v>13555.01</v>
      </c>
      <c r="I1251" s="2" t="str">
        <f>IF(CleanTable67[[#This Row],[Annual Expenditure in HealthCare]]&gt;25000,"Yes","No")</f>
        <v>No</v>
      </c>
      <c r="J1251">
        <v>0</v>
      </c>
      <c r="K1251" t="str">
        <f>_xlfn.XLOOKUP(CleanTable67[[#This Row],['# of Children]],'Reduce Categories'!$D$23:$D$28,'Reduce Categories'!$E$23:$E$28)</f>
        <v>No children</v>
      </c>
      <c r="L1251" t="s">
        <v>5</v>
      </c>
      <c r="M1251" s="1"/>
    </row>
    <row r="1252" spans="1:13" x14ac:dyDescent="0.2">
      <c r="A1252">
        <v>11255</v>
      </c>
      <c r="B1252" t="s">
        <v>0</v>
      </c>
      <c r="C1252">
        <v>19</v>
      </c>
      <c r="D1252">
        <v>0</v>
      </c>
      <c r="E1252" s="3">
        <v>24.324916777193096</v>
      </c>
      <c r="F1252" s="66">
        <v>0</v>
      </c>
      <c r="G1252" t="s">
        <v>6</v>
      </c>
      <c r="H1252" s="2">
        <v>1731.68</v>
      </c>
      <c r="I1252" s="2" t="str">
        <f>IF(CleanTable67[[#This Row],[Annual Expenditure in HealthCare]]&gt;25000,"Yes","No")</f>
        <v>No</v>
      </c>
      <c r="J1252">
        <v>0</v>
      </c>
      <c r="K1252" t="str">
        <f>_xlfn.XLOOKUP(CleanTable67[[#This Row],['# of Children]],'Reduce Categories'!$D$23:$D$28,'Reduce Categories'!$E$23:$E$28)</f>
        <v>No children</v>
      </c>
      <c r="L1252" t="s">
        <v>5</v>
      </c>
      <c r="M1252" s="1"/>
    </row>
    <row r="1253" spans="1:13" x14ac:dyDescent="0.2">
      <c r="A1253">
        <v>11256</v>
      </c>
      <c r="B1253" t="s">
        <v>1</v>
      </c>
      <c r="C1253">
        <v>47</v>
      </c>
      <c r="D1253">
        <v>2</v>
      </c>
      <c r="E1253" s="3">
        <v>23.760897202426015</v>
      </c>
      <c r="F1253" s="66">
        <v>0</v>
      </c>
      <c r="G1253" t="s">
        <v>6</v>
      </c>
      <c r="H1253" s="2">
        <v>42969.86</v>
      </c>
      <c r="I1253" s="2" t="str">
        <f>IF(CleanTable67[[#This Row],[Annual Expenditure in HealthCare]]&gt;25000,"Yes","No")</f>
        <v>Yes</v>
      </c>
      <c r="J1253">
        <v>1</v>
      </c>
      <c r="K1253" t="str">
        <f>_xlfn.XLOOKUP(CleanTable67[[#This Row],['# of Children]],'Reduce Categories'!$D$23:$D$28,'Reduce Categories'!$E$23:$E$28)</f>
        <v>1 children</v>
      </c>
      <c r="L1253" t="s">
        <v>4</v>
      </c>
      <c r="M1253" s="1"/>
    </row>
    <row r="1254" spans="1:13" x14ac:dyDescent="0.2">
      <c r="A1254">
        <v>11257</v>
      </c>
      <c r="B1254" t="s">
        <v>2</v>
      </c>
      <c r="C1254">
        <v>45</v>
      </c>
      <c r="D1254">
        <v>2</v>
      </c>
      <c r="E1254" s="3">
        <v>19.806189228648879</v>
      </c>
      <c r="F1254" s="66">
        <v>0</v>
      </c>
      <c r="G1254" t="s">
        <v>7</v>
      </c>
      <c r="H1254" s="2">
        <v>8413.4699999999993</v>
      </c>
      <c r="I1254" s="2" t="str">
        <f>IF(CleanTable67[[#This Row],[Annual Expenditure in HealthCare]]&gt;25000,"Yes","No")</f>
        <v>No</v>
      </c>
      <c r="J1254">
        <v>2</v>
      </c>
      <c r="K1254" t="str">
        <f>_xlfn.XLOOKUP(CleanTable67[[#This Row],['# of Children]],'Reduce Categories'!$D$23:$D$28,'Reduce Categories'!$E$23:$E$28)</f>
        <v>2 children</v>
      </c>
      <c r="L1254" t="s">
        <v>5</v>
      </c>
      <c r="M1254" s="1"/>
    </row>
    <row r="1255" spans="1:13" x14ac:dyDescent="0.2">
      <c r="A1255">
        <v>11258</v>
      </c>
      <c r="B1255" t="s">
        <v>2</v>
      </c>
      <c r="C1255">
        <v>19</v>
      </c>
      <c r="D1255">
        <v>0</v>
      </c>
      <c r="E1255" s="3">
        <v>23.192483504122258</v>
      </c>
      <c r="F1255" s="66">
        <v>0</v>
      </c>
      <c r="G1255" t="s">
        <v>7</v>
      </c>
      <c r="H1255" s="2">
        <v>1625.44</v>
      </c>
      <c r="I1255" s="2" t="str">
        <f>IF(CleanTable67[[#This Row],[Annual Expenditure in HealthCare]]&gt;25000,"Yes","No")</f>
        <v>No</v>
      </c>
      <c r="J1255">
        <v>0</v>
      </c>
      <c r="K1255" t="str">
        <f>_xlfn.XLOOKUP(CleanTable67[[#This Row],['# of Children]],'Reduce Categories'!$D$23:$D$28,'Reduce Categories'!$E$23:$E$28)</f>
        <v>No children</v>
      </c>
      <c r="L1255" t="s">
        <v>5</v>
      </c>
      <c r="M1255" s="1"/>
    </row>
    <row r="1256" spans="1:13" x14ac:dyDescent="0.2">
      <c r="A1256">
        <v>11259</v>
      </c>
      <c r="B1256" t="s">
        <v>1</v>
      </c>
      <c r="C1256">
        <v>30</v>
      </c>
      <c r="D1256">
        <v>1</v>
      </c>
      <c r="E1256" s="3">
        <v>39.419894758522737</v>
      </c>
      <c r="F1256" s="66">
        <v>3</v>
      </c>
      <c r="G1256" t="s">
        <v>6</v>
      </c>
      <c r="H1256" s="2">
        <v>4753.6400000000003</v>
      </c>
      <c r="I1256" s="2" t="str">
        <f>IF(CleanTable67[[#This Row],[Annual Expenditure in HealthCare]]&gt;25000,"Yes","No")</f>
        <v>No</v>
      </c>
      <c r="J1256">
        <v>2</v>
      </c>
      <c r="K1256" t="str">
        <f>_xlfn.XLOOKUP(CleanTable67[[#This Row],['# of Children]],'Reduce Categories'!$D$23:$D$28,'Reduce Categories'!$E$23:$E$28)</f>
        <v>2 children</v>
      </c>
      <c r="L1256" t="s">
        <v>5</v>
      </c>
      <c r="M1256" s="1"/>
    </row>
    <row r="1257" spans="1:13" x14ac:dyDescent="0.2">
      <c r="A1257">
        <v>11260</v>
      </c>
      <c r="B1257" t="s">
        <v>0</v>
      </c>
      <c r="C1257">
        <v>41</v>
      </c>
      <c r="D1257">
        <v>2</v>
      </c>
      <c r="E1257" s="3">
        <v>39.496717841140821</v>
      </c>
      <c r="F1257" s="66">
        <v>3</v>
      </c>
      <c r="G1257" t="s">
        <v>6</v>
      </c>
      <c r="H1257" s="2">
        <v>7371.7800000000007</v>
      </c>
      <c r="I1257" s="2" t="str">
        <f>IF(CleanTable67[[#This Row],[Annual Expenditure in HealthCare]]&gt;25000,"Yes","No")</f>
        <v>No</v>
      </c>
      <c r="J1257">
        <v>2</v>
      </c>
      <c r="K1257" t="str">
        <f>_xlfn.XLOOKUP(CleanTable67[[#This Row],['# of Children]],'Reduce Categories'!$D$23:$D$28,'Reduce Categories'!$E$23:$E$28)</f>
        <v>2 children</v>
      </c>
      <c r="L1257" t="s">
        <v>5</v>
      </c>
      <c r="M1257" s="1"/>
    </row>
    <row r="1258" spans="1:13" x14ac:dyDescent="0.2">
      <c r="A1258">
        <v>11261</v>
      </c>
      <c r="B1258" t="s">
        <v>3</v>
      </c>
      <c r="C1258">
        <v>62</v>
      </c>
      <c r="D1258">
        <v>3</v>
      </c>
      <c r="E1258" s="3">
        <v>26.212120961027441</v>
      </c>
      <c r="F1258" s="66">
        <v>0</v>
      </c>
      <c r="G1258" t="s">
        <v>6</v>
      </c>
      <c r="H1258" s="2">
        <v>14043.48</v>
      </c>
      <c r="I1258" s="2" t="str">
        <f>IF(CleanTable67[[#This Row],[Annual Expenditure in HealthCare]]&gt;25000,"Yes","No")</f>
        <v>No</v>
      </c>
      <c r="J1258">
        <v>0</v>
      </c>
      <c r="K1258" t="str">
        <f>_xlfn.XLOOKUP(CleanTable67[[#This Row],['# of Children]],'Reduce Categories'!$D$23:$D$28,'Reduce Categories'!$E$23:$E$28)</f>
        <v>No children</v>
      </c>
      <c r="L1258" t="s">
        <v>5</v>
      </c>
      <c r="M1258" s="1"/>
    </row>
    <row r="1259" spans="1:13" x14ac:dyDescent="0.2">
      <c r="A1259">
        <v>11262</v>
      </c>
      <c r="B1259" t="s">
        <v>1</v>
      </c>
      <c r="C1259">
        <v>21</v>
      </c>
      <c r="D1259">
        <v>0</v>
      </c>
      <c r="E1259" s="3">
        <v>37.087667135727152</v>
      </c>
      <c r="F1259" s="66">
        <v>3</v>
      </c>
      <c r="G1259" t="s">
        <v>6</v>
      </c>
      <c r="H1259" s="2">
        <v>3180.5200000000004</v>
      </c>
      <c r="I1259" s="2" t="str">
        <f>IF(CleanTable67[[#This Row],[Annual Expenditure in HealthCare]]&gt;25000,"Yes","No")</f>
        <v>No</v>
      </c>
      <c r="J1259">
        <v>2</v>
      </c>
      <c r="K1259" t="str">
        <f>_xlfn.XLOOKUP(CleanTable67[[#This Row],['# of Children]],'Reduce Categories'!$D$23:$D$28,'Reduce Categories'!$E$23:$E$28)</f>
        <v>2 children</v>
      </c>
      <c r="L1259" t="s">
        <v>5</v>
      </c>
      <c r="M1259" s="1"/>
    </row>
    <row r="1260" spans="1:13" x14ac:dyDescent="0.2">
      <c r="A1260">
        <v>11263</v>
      </c>
      <c r="B1260" t="s">
        <v>0</v>
      </c>
      <c r="C1260">
        <v>49</v>
      </c>
      <c r="D1260">
        <v>2</v>
      </c>
      <c r="E1260" s="3">
        <v>33.781863501286381</v>
      </c>
      <c r="F1260" s="66">
        <v>2</v>
      </c>
      <c r="G1260" t="s">
        <v>7</v>
      </c>
      <c r="H1260" s="2">
        <v>8703.4600000000009</v>
      </c>
      <c r="I1260" s="2" t="str">
        <f>IF(CleanTable67[[#This Row],[Annual Expenditure in HealthCare]]&gt;25000,"Yes","No")</f>
        <v>No</v>
      </c>
      <c r="J1260">
        <v>1</v>
      </c>
      <c r="K1260" t="str">
        <f>_xlfn.XLOOKUP(CleanTable67[[#This Row],['# of Children]],'Reduce Categories'!$D$23:$D$28,'Reduce Categories'!$E$23:$E$28)</f>
        <v>1 children</v>
      </c>
      <c r="L1260" t="s">
        <v>5</v>
      </c>
      <c r="M1260" s="1"/>
    </row>
    <row r="1261" spans="1:13" x14ac:dyDescent="0.2">
      <c r="A1261">
        <v>11264</v>
      </c>
      <c r="B1261" t="s">
        <v>1</v>
      </c>
      <c r="C1261">
        <v>53</v>
      </c>
      <c r="D1261">
        <v>3</v>
      </c>
      <c r="E1261" s="3">
        <v>29.43558600779291</v>
      </c>
      <c r="F1261" s="66">
        <v>1</v>
      </c>
      <c r="G1261" t="s">
        <v>6</v>
      </c>
      <c r="H1261" s="2">
        <v>20463</v>
      </c>
      <c r="I1261" s="2" t="str">
        <f>IF(CleanTable67[[#This Row],[Annual Expenditure in HealthCare]]&gt;25000,"Yes","No")</f>
        <v>No</v>
      </c>
      <c r="J1261">
        <v>3</v>
      </c>
      <c r="K1261" t="str">
        <f>_xlfn.XLOOKUP(CleanTable67[[#This Row],['# of Children]],'Reduce Categories'!$D$23:$D$28,'Reduce Categories'!$E$23:$E$28)</f>
        <v>3 or more children</v>
      </c>
      <c r="L1261" t="s">
        <v>5</v>
      </c>
      <c r="M1261" s="1"/>
    </row>
    <row r="1262" spans="1:13" x14ac:dyDescent="0.2">
      <c r="A1262">
        <v>11265</v>
      </c>
      <c r="B1262" t="s">
        <v>1</v>
      </c>
      <c r="C1262">
        <v>45</v>
      </c>
      <c r="D1262">
        <v>2</v>
      </c>
      <c r="E1262" s="3">
        <v>26.415674936585287</v>
      </c>
      <c r="F1262" s="66">
        <v>1</v>
      </c>
      <c r="G1262" t="s">
        <v>6</v>
      </c>
      <c r="H1262" s="2">
        <v>8527.5400000000009</v>
      </c>
      <c r="I1262" s="2" t="str">
        <f>IF(CleanTable67[[#This Row],[Annual Expenditure in HealthCare]]&gt;25000,"Yes","No")</f>
        <v>No</v>
      </c>
      <c r="J1262">
        <v>2</v>
      </c>
      <c r="K1262" t="str">
        <f>_xlfn.XLOOKUP(CleanTable67[[#This Row],['# of Children]],'Reduce Categories'!$D$23:$D$28,'Reduce Categories'!$E$23:$E$28)</f>
        <v>2 children</v>
      </c>
      <c r="L1262" t="s">
        <v>5</v>
      </c>
      <c r="M1262" s="1"/>
    </row>
    <row r="1263" spans="1:13" x14ac:dyDescent="0.2">
      <c r="A1263">
        <v>11266</v>
      </c>
      <c r="B1263" t="s">
        <v>1</v>
      </c>
      <c r="C1263">
        <v>49</v>
      </c>
      <c r="D1263">
        <v>2</v>
      </c>
      <c r="E1263" s="3">
        <v>36.382855821788581</v>
      </c>
      <c r="F1263" s="66">
        <v>3</v>
      </c>
      <c r="G1263" t="s">
        <v>6</v>
      </c>
      <c r="H1263" s="2">
        <v>8601.33</v>
      </c>
      <c r="I1263" s="2" t="str">
        <f>IF(CleanTable67[[#This Row],[Annual Expenditure in HealthCare]]&gt;25000,"Yes","No")</f>
        <v>No</v>
      </c>
      <c r="J1263">
        <v>0</v>
      </c>
      <c r="K1263" t="str">
        <f>_xlfn.XLOOKUP(CleanTable67[[#This Row],['# of Children]],'Reduce Categories'!$D$23:$D$28,'Reduce Categories'!$E$23:$E$28)</f>
        <v>No children</v>
      </c>
      <c r="L1263" t="s">
        <v>5</v>
      </c>
      <c r="M1263" s="1"/>
    </row>
    <row r="1264" spans="1:13" x14ac:dyDescent="0.2">
      <c r="A1264">
        <v>11267</v>
      </c>
      <c r="B1264" t="s">
        <v>1</v>
      </c>
      <c r="C1264">
        <v>38</v>
      </c>
      <c r="D1264">
        <v>1</v>
      </c>
      <c r="E1264" s="3">
        <v>29.975839273561974</v>
      </c>
      <c r="F1264" s="66">
        <v>1</v>
      </c>
      <c r="G1264" t="s">
        <v>7</v>
      </c>
      <c r="H1264" s="2">
        <v>41949.25</v>
      </c>
      <c r="I1264" s="2" t="str">
        <f>IF(CleanTable67[[#This Row],[Annual Expenditure in HealthCare]]&gt;25000,"Yes","No")</f>
        <v>Yes</v>
      </c>
      <c r="J1264">
        <v>3</v>
      </c>
      <c r="K1264" t="str">
        <f>_xlfn.XLOOKUP(CleanTable67[[#This Row],['# of Children]],'Reduce Categories'!$D$23:$D$28,'Reduce Categories'!$E$23:$E$28)</f>
        <v>3 or more children</v>
      </c>
      <c r="L1264" t="s">
        <v>4</v>
      </c>
      <c r="M1264" s="1"/>
    </row>
    <row r="1265" spans="1:13" x14ac:dyDescent="0.2">
      <c r="A1265">
        <v>11268</v>
      </c>
      <c r="B1265" t="s">
        <v>2</v>
      </c>
      <c r="C1265">
        <v>38</v>
      </c>
      <c r="D1265">
        <v>1</v>
      </c>
      <c r="E1265" s="3">
        <v>36.275034412532264</v>
      </c>
      <c r="F1265" s="66">
        <v>3</v>
      </c>
      <c r="G1265" t="s">
        <v>7</v>
      </c>
      <c r="H1265" s="2">
        <v>6455.87</v>
      </c>
      <c r="I1265" s="2" t="str">
        <f>IF(CleanTable67[[#This Row],[Annual Expenditure in HealthCare]]&gt;25000,"Yes","No")</f>
        <v>No</v>
      </c>
      <c r="J1265">
        <v>2</v>
      </c>
      <c r="K1265" t="str">
        <f>_xlfn.XLOOKUP(CleanTable67[[#This Row],['# of Children]],'Reduce Categories'!$D$23:$D$28,'Reduce Categories'!$E$23:$E$28)</f>
        <v>2 children</v>
      </c>
      <c r="L1265" t="s">
        <v>5</v>
      </c>
      <c r="M1265" s="1"/>
    </row>
    <row r="1266" spans="1:13" x14ac:dyDescent="0.2">
      <c r="A1266">
        <v>11269</v>
      </c>
      <c r="B1266" t="s">
        <v>1</v>
      </c>
      <c r="C1266">
        <v>47</v>
      </c>
      <c r="D1266">
        <v>2</v>
      </c>
      <c r="E1266" s="3">
        <v>30.418881534084647</v>
      </c>
      <c r="F1266" s="66">
        <v>2</v>
      </c>
      <c r="G1266" t="s">
        <v>6</v>
      </c>
      <c r="H1266" s="2">
        <v>8547.7000000000007</v>
      </c>
      <c r="I1266" s="2" t="str">
        <f>IF(CleanTable67[[#This Row],[Annual Expenditure in HealthCare]]&gt;25000,"Yes","No")</f>
        <v>No</v>
      </c>
      <c r="J1266">
        <v>1</v>
      </c>
      <c r="K1266" t="str">
        <f>_xlfn.XLOOKUP(CleanTable67[[#This Row],['# of Children]],'Reduce Categories'!$D$23:$D$28,'Reduce Categories'!$E$23:$E$28)</f>
        <v>1 children</v>
      </c>
      <c r="L1266" t="s">
        <v>5</v>
      </c>
      <c r="M1266" s="1"/>
    </row>
    <row r="1267" spans="1:13" x14ac:dyDescent="0.2">
      <c r="A1267">
        <v>11270</v>
      </c>
      <c r="B1267" t="s">
        <v>0</v>
      </c>
      <c r="C1267">
        <v>28</v>
      </c>
      <c r="D1267">
        <v>1</v>
      </c>
      <c r="E1267" s="3">
        <v>27.26288047427807</v>
      </c>
      <c r="F1267" s="66">
        <v>1</v>
      </c>
      <c r="G1267" t="s">
        <v>7</v>
      </c>
      <c r="H1267" s="2">
        <v>3847.6800000000003</v>
      </c>
      <c r="I1267" s="2" t="str">
        <f>IF(CleanTable67[[#This Row],[Annual Expenditure in HealthCare]]&gt;25000,"Yes","No")</f>
        <v>No</v>
      </c>
      <c r="J1267">
        <v>2</v>
      </c>
      <c r="K1267" t="str">
        <f>_xlfn.XLOOKUP(CleanTable67[[#This Row],['# of Children]],'Reduce Categories'!$D$23:$D$28,'Reduce Categories'!$E$23:$E$28)</f>
        <v>2 children</v>
      </c>
      <c r="L1267" t="s">
        <v>5</v>
      </c>
      <c r="M1267" s="1"/>
    </row>
    <row r="1268" spans="1:13" x14ac:dyDescent="0.2">
      <c r="A1268">
        <v>11271</v>
      </c>
      <c r="B1268" t="s">
        <v>1</v>
      </c>
      <c r="C1268">
        <v>43</v>
      </c>
      <c r="D1268">
        <v>2</v>
      </c>
      <c r="E1268" s="3">
        <v>27.356094191295348</v>
      </c>
      <c r="F1268" s="66">
        <v>1</v>
      </c>
      <c r="G1268" t="s">
        <v>7</v>
      </c>
      <c r="H1268" s="2">
        <v>18767.739999999998</v>
      </c>
      <c r="I1268" s="2" t="str">
        <f>IF(CleanTable67[[#This Row],[Annual Expenditure in HealthCare]]&gt;25000,"Yes","No")</f>
        <v>No</v>
      </c>
      <c r="J1268">
        <v>2</v>
      </c>
      <c r="K1268" t="str">
        <f>_xlfn.XLOOKUP(CleanTable67[[#This Row],['# of Children]],'Reduce Categories'!$D$23:$D$28,'Reduce Categories'!$E$23:$E$28)</f>
        <v>2 children</v>
      </c>
      <c r="L1268" t="s">
        <v>4</v>
      </c>
      <c r="M1268" s="1"/>
    </row>
    <row r="1269" spans="1:13" x14ac:dyDescent="0.2">
      <c r="A1269">
        <v>11272</v>
      </c>
      <c r="B1269" t="s">
        <v>0</v>
      </c>
      <c r="C1269">
        <v>49</v>
      </c>
      <c r="D1269">
        <v>2</v>
      </c>
      <c r="E1269" s="3">
        <v>31.125562108970414</v>
      </c>
      <c r="F1269" s="66">
        <v>2</v>
      </c>
      <c r="G1269" t="s">
        <v>6</v>
      </c>
      <c r="H1269" s="2">
        <v>11552.91</v>
      </c>
      <c r="I1269" s="2" t="str">
        <f>IF(CleanTable67[[#This Row],[Annual Expenditure in HealthCare]]&gt;25000,"Yes","No")</f>
        <v>No</v>
      </c>
      <c r="J1269">
        <v>5</v>
      </c>
      <c r="K1269" t="str">
        <f>_xlfn.XLOOKUP(CleanTable67[[#This Row],['# of Children]],'Reduce Categories'!$D$23:$D$28,'Reduce Categories'!$E$23:$E$28)</f>
        <v>3 or more children</v>
      </c>
      <c r="L1269" t="s">
        <v>5</v>
      </c>
      <c r="M1269" s="1"/>
    </row>
    <row r="1270" spans="1:13" x14ac:dyDescent="0.2">
      <c r="A1270">
        <v>11273</v>
      </c>
      <c r="B1270" t="s">
        <v>2</v>
      </c>
      <c r="C1270">
        <v>40</v>
      </c>
      <c r="D1270">
        <v>2</v>
      </c>
      <c r="E1270" s="3">
        <v>27.106771483608604</v>
      </c>
      <c r="F1270" s="66">
        <v>1</v>
      </c>
      <c r="G1270" t="s">
        <v>7</v>
      </c>
      <c r="H1270" s="2">
        <v>6986.7</v>
      </c>
      <c r="I1270" s="2" t="str">
        <f>IF(CleanTable67[[#This Row],[Annual Expenditure in HealthCare]]&gt;25000,"Yes","No")</f>
        <v>No</v>
      </c>
      <c r="J1270">
        <v>2</v>
      </c>
      <c r="K1270" t="str">
        <f>_xlfn.XLOOKUP(CleanTable67[[#This Row],['# of Children]],'Reduce Categories'!$D$23:$D$28,'Reduce Categories'!$E$23:$E$28)</f>
        <v>2 children</v>
      </c>
      <c r="L1270" t="s">
        <v>5</v>
      </c>
      <c r="M1270" s="1"/>
    </row>
    <row r="1271" spans="1:13" x14ac:dyDescent="0.2">
      <c r="A1271">
        <v>11274</v>
      </c>
      <c r="B1271" t="s">
        <v>3</v>
      </c>
      <c r="C1271">
        <v>59</v>
      </c>
      <c r="D1271">
        <v>3</v>
      </c>
      <c r="E1271" s="3">
        <v>29.200008142466071</v>
      </c>
      <c r="F1271" s="66">
        <v>1</v>
      </c>
      <c r="G1271" t="s">
        <v>7</v>
      </c>
      <c r="H1271" s="2">
        <v>30184.94</v>
      </c>
      <c r="I1271" s="2" t="str">
        <f>IF(CleanTable67[[#This Row],[Annual Expenditure in HealthCare]]&gt;25000,"Yes","No")</f>
        <v>Yes</v>
      </c>
      <c r="J1271">
        <v>3</v>
      </c>
      <c r="K1271" t="str">
        <f>_xlfn.XLOOKUP(CleanTable67[[#This Row],['# of Children]],'Reduce Categories'!$D$23:$D$28,'Reduce Categories'!$E$23:$E$28)</f>
        <v>3 or more children</v>
      </c>
      <c r="L1271" t="s">
        <v>4</v>
      </c>
      <c r="M1271" s="1"/>
    </row>
    <row r="1272" spans="1:13" x14ac:dyDescent="0.2">
      <c r="A1272">
        <v>11275</v>
      </c>
      <c r="B1272" t="s">
        <v>1</v>
      </c>
      <c r="C1272">
        <v>60</v>
      </c>
      <c r="D1272">
        <v>3</v>
      </c>
      <c r="E1272" s="3">
        <v>17.193204152856943</v>
      </c>
      <c r="F1272" s="66">
        <v>0</v>
      </c>
      <c r="G1272" t="s">
        <v>6</v>
      </c>
      <c r="H1272" s="2">
        <v>12629.9</v>
      </c>
      <c r="I1272" s="2" t="str">
        <f>IF(CleanTable67[[#This Row],[Annual Expenditure in HealthCare]]&gt;25000,"Yes","No")</f>
        <v>No</v>
      </c>
      <c r="J1272">
        <v>0</v>
      </c>
      <c r="K1272" t="str">
        <f>_xlfn.XLOOKUP(CleanTable67[[#This Row],['# of Children]],'Reduce Categories'!$D$23:$D$28,'Reduce Categories'!$E$23:$E$28)</f>
        <v>No children</v>
      </c>
      <c r="L1272" t="s">
        <v>5</v>
      </c>
      <c r="M1272" s="1"/>
    </row>
    <row r="1273" spans="1:13" x14ac:dyDescent="0.2">
      <c r="A1273">
        <v>11276</v>
      </c>
      <c r="B1273" t="s">
        <v>0</v>
      </c>
      <c r="C1273">
        <v>19</v>
      </c>
      <c r="D1273">
        <v>0</v>
      </c>
      <c r="E1273" s="3">
        <v>26.300534479611702</v>
      </c>
      <c r="F1273" s="66">
        <v>1</v>
      </c>
      <c r="G1273" t="s">
        <v>6</v>
      </c>
      <c r="H1273" s="2">
        <v>2913.57</v>
      </c>
      <c r="I1273" s="2" t="str">
        <f>IF(CleanTable67[[#This Row],[Annual Expenditure in HealthCare]]&gt;25000,"Yes","No")</f>
        <v>No</v>
      </c>
      <c r="J1273">
        <v>2</v>
      </c>
      <c r="K1273" t="str">
        <f>_xlfn.XLOOKUP(CleanTable67[[#This Row],['# of Children]],'Reduce Categories'!$D$23:$D$28,'Reduce Categories'!$E$23:$E$28)</f>
        <v>2 children</v>
      </c>
      <c r="L1273" t="s">
        <v>5</v>
      </c>
      <c r="M1273" s="1"/>
    </row>
    <row r="1274" spans="1:13" x14ac:dyDescent="0.2">
      <c r="A1274">
        <v>11277</v>
      </c>
      <c r="B1274" t="s">
        <v>1</v>
      </c>
      <c r="C1274">
        <v>28</v>
      </c>
      <c r="D1274">
        <v>1</v>
      </c>
      <c r="E1274" s="3">
        <v>27.904843474025974</v>
      </c>
      <c r="F1274" s="66">
        <v>1</v>
      </c>
      <c r="G1274" t="s">
        <v>7</v>
      </c>
      <c r="H1274" s="2">
        <v>4449.47</v>
      </c>
      <c r="I1274" s="2" t="str">
        <f>IF(CleanTable67[[#This Row],[Annual Expenditure in HealthCare]]&gt;25000,"Yes","No")</f>
        <v>No</v>
      </c>
      <c r="J1274">
        <v>3</v>
      </c>
      <c r="K1274" t="str">
        <f>_xlfn.XLOOKUP(CleanTable67[[#This Row],['# of Children]],'Reduce Categories'!$D$23:$D$28,'Reduce Categories'!$E$23:$E$28)</f>
        <v>3 or more children</v>
      </c>
      <c r="L1274" t="s">
        <v>5</v>
      </c>
      <c r="M1274" s="1"/>
    </row>
    <row r="1275" spans="1:13" x14ac:dyDescent="0.2">
      <c r="A1275">
        <v>11278</v>
      </c>
      <c r="B1275" t="s">
        <v>2</v>
      </c>
      <c r="C1275">
        <v>61</v>
      </c>
      <c r="D1275">
        <v>3</v>
      </c>
      <c r="E1275" s="3">
        <v>27.180554899257501</v>
      </c>
      <c r="F1275" s="66">
        <v>1</v>
      </c>
      <c r="G1275" t="s">
        <v>7</v>
      </c>
      <c r="H1275" s="2">
        <v>14119.62</v>
      </c>
      <c r="I1275" s="2" t="str">
        <f>IF(CleanTable67[[#This Row],[Annual Expenditure in HealthCare]]&gt;25000,"Yes","No")</f>
        <v>No</v>
      </c>
      <c r="J1275">
        <v>2</v>
      </c>
      <c r="K1275" t="str">
        <f>_xlfn.XLOOKUP(CleanTable67[[#This Row],['# of Children]],'Reduce Categories'!$D$23:$D$28,'Reduce Categories'!$E$23:$E$28)</f>
        <v>2 children</v>
      </c>
      <c r="L1275" t="s">
        <v>5</v>
      </c>
      <c r="M1275" s="1"/>
    </row>
    <row r="1276" spans="1:13" x14ac:dyDescent="0.2">
      <c r="A1276">
        <v>11279</v>
      </c>
      <c r="B1276" t="s">
        <v>3</v>
      </c>
      <c r="C1276">
        <v>18</v>
      </c>
      <c r="D1276">
        <v>0</v>
      </c>
      <c r="E1276" s="3">
        <v>28.599743951111705</v>
      </c>
      <c r="F1276" s="66">
        <v>1</v>
      </c>
      <c r="G1276" t="s">
        <v>7</v>
      </c>
      <c r="H1276" s="2">
        <v>17178.689999999999</v>
      </c>
      <c r="I1276" s="2" t="str">
        <f>IF(CleanTable67[[#This Row],[Annual Expenditure in HealthCare]]&gt;25000,"Yes","No")</f>
        <v>No</v>
      </c>
      <c r="J1276">
        <v>1</v>
      </c>
      <c r="K1276" t="str">
        <f>_xlfn.XLOOKUP(CleanTable67[[#This Row],['# of Children]],'Reduce Categories'!$D$23:$D$28,'Reduce Categories'!$E$23:$E$28)</f>
        <v>1 children</v>
      </c>
      <c r="L1276" t="s">
        <v>4</v>
      </c>
      <c r="M1276" s="1"/>
    </row>
    <row r="1277" spans="1:13" x14ac:dyDescent="0.2">
      <c r="A1277">
        <v>11280</v>
      </c>
      <c r="B1277" t="s">
        <v>0</v>
      </c>
      <c r="C1277">
        <v>63</v>
      </c>
      <c r="D1277">
        <v>3</v>
      </c>
      <c r="E1277" s="3">
        <v>27.928158934733343</v>
      </c>
      <c r="F1277" s="66">
        <v>1</v>
      </c>
      <c r="G1277" t="s">
        <v>7</v>
      </c>
      <c r="H1277" s="2">
        <v>13390.56</v>
      </c>
      <c r="I1277" s="2" t="str">
        <f>IF(CleanTable67[[#This Row],[Annual Expenditure in HealthCare]]&gt;25000,"Yes","No")</f>
        <v>No</v>
      </c>
      <c r="J1277">
        <v>0</v>
      </c>
      <c r="K1277" t="str">
        <f>_xlfn.XLOOKUP(CleanTable67[[#This Row],['# of Children]],'Reduce Categories'!$D$23:$D$28,'Reduce Categories'!$E$23:$E$28)</f>
        <v>No children</v>
      </c>
      <c r="L1277" t="s">
        <v>5</v>
      </c>
      <c r="M1277" s="1"/>
    </row>
    <row r="1278" spans="1:13" x14ac:dyDescent="0.2">
      <c r="A1278">
        <v>11281</v>
      </c>
      <c r="B1278" t="s">
        <v>0</v>
      </c>
      <c r="C1278">
        <v>41</v>
      </c>
      <c r="D1278">
        <v>2</v>
      </c>
      <c r="E1278" s="3">
        <v>32.663930484317852</v>
      </c>
      <c r="F1278" s="66">
        <v>2</v>
      </c>
      <c r="G1278" t="s">
        <v>6</v>
      </c>
      <c r="H1278" s="2">
        <v>7954.52</v>
      </c>
      <c r="I1278" s="2" t="str">
        <f>IF(CleanTable67[[#This Row],[Annual Expenditure in HealthCare]]&gt;25000,"Yes","No")</f>
        <v>No</v>
      </c>
      <c r="J1278">
        <v>3</v>
      </c>
      <c r="K1278" t="str">
        <f>_xlfn.XLOOKUP(CleanTable67[[#This Row],['# of Children]],'Reduce Categories'!$D$23:$D$28,'Reduce Categories'!$E$23:$E$28)</f>
        <v>3 or more children</v>
      </c>
      <c r="L1278" t="s">
        <v>5</v>
      </c>
      <c r="M1278" s="1"/>
    </row>
    <row r="1279" spans="1:13" x14ac:dyDescent="0.2">
      <c r="A1279">
        <v>11282</v>
      </c>
      <c r="B1279" t="s">
        <v>2</v>
      </c>
      <c r="C1279">
        <v>30</v>
      </c>
      <c r="D1279">
        <v>1</v>
      </c>
      <c r="E1279" s="3">
        <v>33.698358107205891</v>
      </c>
      <c r="F1279" s="66">
        <v>2</v>
      </c>
      <c r="G1279" t="s">
        <v>7</v>
      </c>
      <c r="H1279" s="2">
        <v>17361.769999999997</v>
      </c>
      <c r="I1279" s="2" t="str">
        <f>IF(CleanTable67[[#This Row],[Annual Expenditure in HealthCare]]&gt;25000,"Yes","No")</f>
        <v>No</v>
      </c>
      <c r="J1279">
        <v>2</v>
      </c>
      <c r="K1279" t="str">
        <f>_xlfn.XLOOKUP(CleanTable67[[#This Row],['# of Children]],'Reduce Categories'!$D$23:$D$28,'Reduce Categories'!$E$23:$E$28)</f>
        <v>2 children</v>
      </c>
      <c r="L1279" t="s">
        <v>4</v>
      </c>
      <c r="M1279" s="1"/>
    </row>
    <row r="1280" spans="1:13" x14ac:dyDescent="0.2">
      <c r="A1280">
        <v>11283</v>
      </c>
      <c r="B1280" t="s">
        <v>0</v>
      </c>
      <c r="C1280">
        <v>31</v>
      </c>
      <c r="D1280">
        <v>1</v>
      </c>
      <c r="E1280" s="3">
        <v>40.118678990790599</v>
      </c>
      <c r="F1280" s="66">
        <v>3</v>
      </c>
      <c r="G1280" t="s">
        <v>7</v>
      </c>
      <c r="H1280" s="2">
        <v>19199.949999999997</v>
      </c>
      <c r="I1280" s="2" t="str">
        <f>IF(CleanTable67[[#This Row],[Annual Expenditure in HealthCare]]&gt;25000,"Yes","No")</f>
        <v>No</v>
      </c>
      <c r="J1280">
        <v>3</v>
      </c>
      <c r="K1280" t="str">
        <f>_xlfn.XLOOKUP(CleanTable67[[#This Row],['# of Children]],'Reduce Categories'!$D$23:$D$28,'Reduce Categories'!$E$23:$E$28)</f>
        <v>3 or more children</v>
      </c>
      <c r="L1280" t="s">
        <v>4</v>
      </c>
      <c r="M1280" s="1"/>
    </row>
    <row r="1281" spans="1:13" x14ac:dyDescent="0.2">
      <c r="A1281">
        <v>11284</v>
      </c>
      <c r="B1281" t="s">
        <v>0</v>
      </c>
      <c r="C1281">
        <v>54</v>
      </c>
      <c r="D1281">
        <v>3</v>
      </c>
      <c r="E1281" s="3">
        <v>36.762442045544098</v>
      </c>
      <c r="F1281" s="66">
        <v>3</v>
      </c>
      <c r="G1281" t="s">
        <v>7</v>
      </c>
      <c r="H1281" s="2">
        <v>10436.1</v>
      </c>
      <c r="I1281" s="2" t="str">
        <f>IF(CleanTable67[[#This Row],[Annual Expenditure in HealthCare]]&gt;25000,"Yes","No")</f>
        <v>No</v>
      </c>
      <c r="J1281">
        <v>1</v>
      </c>
      <c r="K1281" t="str">
        <f>_xlfn.XLOOKUP(CleanTable67[[#This Row],['# of Children]],'Reduce Categories'!$D$23:$D$28,'Reduce Categories'!$E$23:$E$28)</f>
        <v>1 children</v>
      </c>
      <c r="L1281" t="s">
        <v>5</v>
      </c>
      <c r="M1281" s="1"/>
    </row>
    <row r="1282" spans="1:13" x14ac:dyDescent="0.2">
      <c r="A1282">
        <v>11285</v>
      </c>
      <c r="B1282" t="s">
        <v>0</v>
      </c>
      <c r="C1282">
        <v>37</v>
      </c>
      <c r="D1282">
        <v>1</v>
      </c>
      <c r="E1282" s="3">
        <v>30.892086160493978</v>
      </c>
      <c r="F1282" s="66">
        <v>2</v>
      </c>
      <c r="G1282" t="s">
        <v>7</v>
      </c>
      <c r="H1282" s="2">
        <v>40182.25</v>
      </c>
      <c r="I1282" s="2" t="str">
        <f>IF(CleanTable67[[#This Row],[Annual Expenditure in HealthCare]]&gt;25000,"Yes","No")</f>
        <v>Yes</v>
      </c>
      <c r="J1282">
        <v>4</v>
      </c>
      <c r="K1282" t="str">
        <f>_xlfn.XLOOKUP(CleanTable67[[#This Row],['# of Children]],'Reduce Categories'!$D$23:$D$28,'Reduce Categories'!$E$23:$E$28)</f>
        <v>3 or more children</v>
      </c>
      <c r="L1282" t="s">
        <v>4</v>
      </c>
      <c r="M1282" s="1"/>
    </row>
    <row r="1283" spans="1:13" x14ac:dyDescent="0.2">
      <c r="A1283">
        <v>11286</v>
      </c>
      <c r="B1283" t="s">
        <v>1</v>
      </c>
      <c r="C1283">
        <v>50</v>
      </c>
      <c r="D1283">
        <v>2</v>
      </c>
      <c r="E1283" s="3">
        <v>39.500747485657982</v>
      </c>
      <c r="F1283" s="66">
        <v>3</v>
      </c>
      <c r="G1283" t="s">
        <v>6</v>
      </c>
      <c r="H1283" s="2">
        <v>10107.23</v>
      </c>
      <c r="I1283" s="2" t="str">
        <f>IF(CleanTable67[[#This Row],[Annual Expenditure in HealthCare]]&gt;25000,"Yes","No")</f>
        <v>No</v>
      </c>
      <c r="J1283">
        <v>2</v>
      </c>
      <c r="K1283" t="str">
        <f>_xlfn.XLOOKUP(CleanTable67[[#This Row],['# of Children]],'Reduce Categories'!$D$23:$D$28,'Reduce Categories'!$E$23:$E$28)</f>
        <v>2 children</v>
      </c>
      <c r="L1283" t="s">
        <v>5</v>
      </c>
      <c r="M1283" s="1"/>
    </row>
    <row r="1284" spans="1:13" x14ac:dyDescent="0.2">
      <c r="A1284">
        <v>11287</v>
      </c>
      <c r="B1284" t="s">
        <v>1</v>
      </c>
      <c r="C1284">
        <v>26</v>
      </c>
      <c r="D1284">
        <v>0</v>
      </c>
      <c r="E1284" s="3">
        <v>28.881001845721592</v>
      </c>
      <c r="F1284" s="66">
        <v>1</v>
      </c>
      <c r="G1284" t="s">
        <v>7</v>
      </c>
      <c r="H1284" s="2">
        <v>2902.9100000000003</v>
      </c>
      <c r="I1284" s="2" t="str">
        <f>IF(CleanTable67[[#This Row],[Annual Expenditure in HealthCare]]&gt;25000,"Yes","No")</f>
        <v>No</v>
      </c>
      <c r="J1284">
        <v>1</v>
      </c>
      <c r="K1284" t="str">
        <f>_xlfn.XLOOKUP(CleanTable67[[#This Row],['# of Children]],'Reduce Categories'!$D$23:$D$28,'Reduce Categories'!$E$23:$E$28)</f>
        <v>1 children</v>
      </c>
      <c r="L1284" t="s">
        <v>5</v>
      </c>
      <c r="M1284" s="1"/>
    </row>
    <row r="1285" spans="1:13" x14ac:dyDescent="0.2">
      <c r="A1285">
        <v>11288</v>
      </c>
      <c r="B1285" t="s">
        <v>1</v>
      </c>
      <c r="C1285">
        <v>37</v>
      </c>
      <c r="D1285">
        <v>1</v>
      </c>
      <c r="E1285" s="3">
        <v>26.216076869419648</v>
      </c>
      <c r="F1285" s="66">
        <v>0</v>
      </c>
      <c r="G1285" t="s">
        <v>7</v>
      </c>
      <c r="H1285" s="2">
        <v>19214.71</v>
      </c>
      <c r="I1285" s="2" t="str">
        <f>IF(CleanTable67[[#This Row],[Annual Expenditure in HealthCare]]&gt;25000,"Yes","No")</f>
        <v>No</v>
      </c>
      <c r="J1285">
        <v>0</v>
      </c>
      <c r="K1285" t="str">
        <f>_xlfn.XLOOKUP(CleanTable67[[#This Row],['# of Children]],'Reduce Categories'!$D$23:$D$28,'Reduce Categories'!$E$23:$E$28)</f>
        <v>No children</v>
      </c>
      <c r="L1285" t="s">
        <v>5</v>
      </c>
      <c r="M1285" s="1"/>
    </row>
    <row r="1286" spans="1:13" x14ac:dyDescent="0.2">
      <c r="A1286">
        <v>11289</v>
      </c>
      <c r="B1286" t="s">
        <v>2</v>
      </c>
      <c r="C1286">
        <v>47</v>
      </c>
      <c r="D1286">
        <v>2</v>
      </c>
      <c r="E1286" s="3">
        <v>41.419096489367</v>
      </c>
      <c r="F1286" s="66">
        <v>3</v>
      </c>
      <c r="G1286" t="s">
        <v>7</v>
      </c>
      <c r="H1286" s="2">
        <v>8428.07</v>
      </c>
      <c r="I1286" s="2" t="str">
        <f>IF(CleanTable67[[#This Row],[Annual Expenditure in HealthCare]]&gt;25000,"Yes","No")</f>
        <v>No</v>
      </c>
      <c r="J1286">
        <v>1</v>
      </c>
      <c r="K1286" t="str">
        <f>_xlfn.XLOOKUP(CleanTable67[[#This Row],['# of Children]],'Reduce Categories'!$D$23:$D$28,'Reduce Categories'!$E$23:$E$28)</f>
        <v>1 children</v>
      </c>
      <c r="L1286" t="s">
        <v>5</v>
      </c>
      <c r="M1286" s="1"/>
    </row>
    <row r="1287" spans="1:13" x14ac:dyDescent="0.2">
      <c r="A1287">
        <v>11290</v>
      </c>
      <c r="B1287" t="s">
        <v>0</v>
      </c>
      <c r="C1287">
        <v>38</v>
      </c>
      <c r="D1287">
        <v>1</v>
      </c>
      <c r="E1287" s="3">
        <v>29.691291360062934</v>
      </c>
      <c r="F1287" s="66">
        <v>1</v>
      </c>
      <c r="G1287" t="s">
        <v>7</v>
      </c>
      <c r="H1287" s="2">
        <v>5488.27</v>
      </c>
      <c r="I1287" s="2" t="str">
        <f>IF(CleanTable67[[#This Row],[Annual Expenditure in HealthCare]]&gt;25000,"Yes","No")</f>
        <v>No</v>
      </c>
      <c r="J1287">
        <v>1</v>
      </c>
      <c r="K1287" t="str">
        <f>_xlfn.XLOOKUP(CleanTable67[[#This Row],['# of Children]],'Reduce Categories'!$D$23:$D$28,'Reduce Categories'!$E$23:$E$28)</f>
        <v>1 children</v>
      </c>
      <c r="L1287" t="s">
        <v>5</v>
      </c>
      <c r="M1287" s="1"/>
    </row>
    <row r="1288" spans="1:13" x14ac:dyDescent="0.2">
      <c r="A1288">
        <v>11291</v>
      </c>
      <c r="B1288" t="s">
        <v>0</v>
      </c>
      <c r="C1288">
        <v>35</v>
      </c>
      <c r="D1288">
        <v>1</v>
      </c>
      <c r="E1288" s="3">
        <v>30.847375584335825</v>
      </c>
      <c r="F1288" s="66">
        <v>2</v>
      </c>
      <c r="G1288" t="s">
        <v>7</v>
      </c>
      <c r="H1288" s="2">
        <v>4746.3500000000004</v>
      </c>
      <c r="I1288" s="2" t="str">
        <f>IF(CleanTable67[[#This Row],[Annual Expenditure in HealthCare]]&gt;25000,"Yes","No")</f>
        <v>No</v>
      </c>
      <c r="J1288">
        <v>1</v>
      </c>
      <c r="K1288" t="str">
        <f>_xlfn.XLOOKUP(CleanTable67[[#This Row],['# of Children]],'Reduce Categories'!$D$23:$D$28,'Reduce Categories'!$E$23:$E$28)</f>
        <v>1 children</v>
      </c>
      <c r="L1288" t="s">
        <v>5</v>
      </c>
      <c r="M1288" s="1"/>
    </row>
    <row r="1289" spans="1:13" x14ac:dyDescent="0.2">
      <c r="A1289">
        <v>11292</v>
      </c>
      <c r="B1289" t="s">
        <v>3</v>
      </c>
      <c r="C1289">
        <v>46</v>
      </c>
      <c r="D1289">
        <v>2</v>
      </c>
      <c r="E1289" s="3">
        <v>36.950924109903703</v>
      </c>
      <c r="F1289" s="66">
        <v>3</v>
      </c>
      <c r="G1289" t="s">
        <v>6</v>
      </c>
      <c r="H1289" s="2">
        <v>9432.93</v>
      </c>
      <c r="I1289" s="2" t="str">
        <f>IF(CleanTable67[[#This Row],[Annual Expenditure in HealthCare]]&gt;25000,"Yes","No")</f>
        <v>No</v>
      </c>
      <c r="J1289">
        <v>2</v>
      </c>
      <c r="K1289" t="str">
        <f>_xlfn.XLOOKUP(CleanTable67[[#This Row],['# of Children]],'Reduce Categories'!$D$23:$D$28,'Reduce Categories'!$E$23:$E$28)</f>
        <v>2 children</v>
      </c>
      <c r="L1289" t="s">
        <v>5</v>
      </c>
      <c r="M1289" s="1"/>
    </row>
    <row r="1290" spans="1:13" x14ac:dyDescent="0.2">
      <c r="A1290">
        <v>11293</v>
      </c>
      <c r="B1290" t="s">
        <v>2</v>
      </c>
      <c r="C1290">
        <v>50</v>
      </c>
      <c r="D1290">
        <v>2</v>
      </c>
      <c r="E1290" s="3">
        <v>29.919081828791391</v>
      </c>
      <c r="F1290" s="66">
        <v>1</v>
      </c>
      <c r="G1290" t="s">
        <v>7</v>
      </c>
      <c r="H1290" s="2">
        <v>30284.649999999998</v>
      </c>
      <c r="I1290" s="2" t="str">
        <f>IF(CleanTable67[[#This Row],[Annual Expenditure in HealthCare]]&gt;25000,"Yes","No")</f>
        <v>Yes</v>
      </c>
      <c r="J1290">
        <v>2</v>
      </c>
      <c r="K1290" t="str">
        <f>_xlfn.XLOOKUP(CleanTable67[[#This Row],['# of Children]],'Reduce Categories'!$D$23:$D$28,'Reduce Categories'!$E$23:$E$28)</f>
        <v>2 children</v>
      </c>
      <c r="L1290" t="s">
        <v>5</v>
      </c>
      <c r="M1290" s="1"/>
    </row>
    <row r="1291" spans="1:13" x14ac:dyDescent="0.2">
      <c r="A1291">
        <v>11294</v>
      </c>
      <c r="B1291" t="s">
        <v>3</v>
      </c>
      <c r="C1291">
        <v>21</v>
      </c>
      <c r="D1291">
        <v>0</v>
      </c>
      <c r="E1291" s="3">
        <v>30.869010226839134</v>
      </c>
      <c r="F1291" s="66">
        <v>2</v>
      </c>
      <c r="G1291" t="s">
        <v>7</v>
      </c>
      <c r="H1291" s="2">
        <v>3279.8700000000003</v>
      </c>
      <c r="I1291" s="2" t="str">
        <f>IF(CleanTable67[[#This Row],[Annual Expenditure in HealthCare]]&gt;25000,"Yes","No")</f>
        <v>No</v>
      </c>
      <c r="J1291">
        <v>2</v>
      </c>
      <c r="K1291" t="str">
        <f>_xlfn.XLOOKUP(CleanTable67[[#This Row],['# of Children]],'Reduce Categories'!$D$23:$D$28,'Reduce Categories'!$E$23:$E$28)</f>
        <v>2 children</v>
      </c>
      <c r="L1291" t="s">
        <v>5</v>
      </c>
      <c r="M1291" s="1"/>
    </row>
    <row r="1292" spans="1:13" x14ac:dyDescent="0.2">
      <c r="A1292">
        <v>11295</v>
      </c>
      <c r="B1292" t="s">
        <v>0</v>
      </c>
      <c r="C1292">
        <v>36</v>
      </c>
      <c r="D1292">
        <v>1</v>
      </c>
      <c r="E1292" s="3">
        <v>30.001186857430906</v>
      </c>
      <c r="F1292" s="66">
        <v>1</v>
      </c>
      <c r="G1292" t="s">
        <v>6</v>
      </c>
      <c r="H1292" s="2">
        <v>4883.87</v>
      </c>
      <c r="I1292" s="2" t="str">
        <f>IF(CleanTable67[[#This Row],[Annual Expenditure in HealthCare]]&gt;25000,"Yes","No")</f>
        <v>No</v>
      </c>
      <c r="J1292">
        <v>0</v>
      </c>
      <c r="K1292" t="str">
        <f>_xlfn.XLOOKUP(CleanTable67[[#This Row],['# of Children]],'Reduce Categories'!$D$23:$D$28,'Reduce Categories'!$E$23:$E$28)</f>
        <v>No children</v>
      </c>
      <c r="L1292" t="s">
        <v>5</v>
      </c>
      <c r="M1292" s="1"/>
    </row>
    <row r="1293" spans="1:13" x14ac:dyDescent="0.2">
      <c r="A1293">
        <v>11296</v>
      </c>
      <c r="B1293" t="s">
        <v>2</v>
      </c>
      <c r="C1293">
        <v>54</v>
      </c>
      <c r="D1293">
        <v>3</v>
      </c>
      <c r="E1293" s="3">
        <v>31.915897852306639</v>
      </c>
      <c r="F1293" s="66">
        <v>2</v>
      </c>
      <c r="G1293" t="s">
        <v>6</v>
      </c>
      <c r="H1293" s="2">
        <v>12495.300000000001</v>
      </c>
      <c r="I1293" s="2" t="str">
        <f>IF(CleanTable67[[#This Row],[Annual Expenditure in HealthCare]]&gt;25000,"Yes","No")</f>
        <v>No</v>
      </c>
      <c r="J1293">
        <v>3</v>
      </c>
      <c r="K1293" t="str">
        <f>_xlfn.XLOOKUP(CleanTable67[[#This Row],['# of Children]],'Reduce Categories'!$D$23:$D$28,'Reduce Categories'!$E$23:$E$28)</f>
        <v>3 or more children</v>
      </c>
      <c r="L1293" t="s">
        <v>5</v>
      </c>
      <c r="M1293" s="1"/>
    </row>
    <row r="1294" spans="1:13" x14ac:dyDescent="0.2">
      <c r="A1294">
        <v>11297</v>
      </c>
      <c r="B1294" t="s">
        <v>3</v>
      </c>
      <c r="C1294">
        <v>36</v>
      </c>
      <c r="D1294">
        <v>1</v>
      </c>
      <c r="E1294" s="3">
        <v>23.540728275394478</v>
      </c>
      <c r="F1294" s="66">
        <v>0</v>
      </c>
      <c r="G1294" t="s">
        <v>6</v>
      </c>
      <c r="H1294" s="2">
        <v>7228.22</v>
      </c>
      <c r="I1294" s="2" t="str">
        <f>IF(CleanTable67[[#This Row],[Annual Expenditure in HealthCare]]&gt;25000,"Yes","No")</f>
        <v>No</v>
      </c>
      <c r="J1294">
        <v>3</v>
      </c>
      <c r="K1294" t="str">
        <f>_xlfn.XLOOKUP(CleanTable67[[#This Row],['# of Children]],'Reduce Categories'!$D$23:$D$28,'Reduce Categories'!$E$23:$E$28)</f>
        <v>3 or more children</v>
      </c>
      <c r="L1294" t="s">
        <v>5</v>
      </c>
      <c r="M1294" s="1"/>
    </row>
    <row r="1295" spans="1:13" x14ac:dyDescent="0.2">
      <c r="A1295">
        <v>11298</v>
      </c>
      <c r="B1295" t="s">
        <v>0</v>
      </c>
      <c r="C1295">
        <v>42</v>
      </c>
      <c r="D1295">
        <v>2</v>
      </c>
      <c r="E1295" s="3">
        <v>41.667256558902828</v>
      </c>
      <c r="F1295" s="66">
        <v>3</v>
      </c>
      <c r="G1295" t="s">
        <v>6</v>
      </c>
      <c r="H1295" s="2">
        <v>6474.02</v>
      </c>
      <c r="I1295" s="2" t="str">
        <f>IF(CleanTable67[[#This Row],[Annual Expenditure in HealthCare]]&gt;25000,"Yes","No")</f>
        <v>No</v>
      </c>
      <c r="J1295">
        <v>0</v>
      </c>
      <c r="K1295" t="str">
        <f>_xlfn.XLOOKUP(CleanTable67[[#This Row],['# of Children]],'Reduce Categories'!$D$23:$D$28,'Reduce Categories'!$E$23:$E$28)</f>
        <v>No children</v>
      </c>
      <c r="L1295" t="s">
        <v>5</v>
      </c>
      <c r="M1295" s="1"/>
    </row>
    <row r="1296" spans="1:13" x14ac:dyDescent="0.2">
      <c r="A1296">
        <v>11299</v>
      </c>
      <c r="B1296" t="s">
        <v>3</v>
      </c>
      <c r="C1296">
        <v>41</v>
      </c>
      <c r="D1296">
        <v>2</v>
      </c>
      <c r="E1296" s="3">
        <v>23.065202248387447</v>
      </c>
      <c r="F1296" s="66">
        <v>0</v>
      </c>
      <c r="G1296" t="s">
        <v>6</v>
      </c>
      <c r="H1296" s="2">
        <v>13725.48</v>
      </c>
      <c r="I1296" s="2" t="str">
        <f>IF(CleanTable67[[#This Row],[Annual Expenditure in HealthCare]]&gt;25000,"Yes","No")</f>
        <v>No</v>
      </c>
      <c r="J1296">
        <v>1</v>
      </c>
      <c r="K1296" t="str">
        <f>_xlfn.XLOOKUP(CleanTable67[[#This Row],['# of Children]],'Reduce Categories'!$D$23:$D$28,'Reduce Categories'!$E$23:$E$28)</f>
        <v>1 children</v>
      </c>
      <c r="L1296" t="s">
        <v>5</v>
      </c>
      <c r="M1296" s="1"/>
    </row>
    <row r="1297" spans="1:13" x14ac:dyDescent="0.2">
      <c r="A1297">
        <v>11300</v>
      </c>
      <c r="B1297" t="s">
        <v>0</v>
      </c>
      <c r="C1297">
        <v>53</v>
      </c>
      <c r="D1297">
        <v>3</v>
      </c>
      <c r="E1297" s="3">
        <v>38.364881051815551</v>
      </c>
      <c r="F1297" s="66">
        <v>3</v>
      </c>
      <c r="G1297" t="s">
        <v>7</v>
      </c>
      <c r="H1297" s="2">
        <v>11264.550000000001</v>
      </c>
      <c r="I1297" s="2" t="str">
        <f>IF(CleanTable67[[#This Row],[Annual Expenditure in HealthCare]]&gt;25000,"Yes","No")</f>
        <v>No</v>
      </c>
      <c r="J1297">
        <v>3</v>
      </c>
      <c r="K1297" t="str">
        <f>_xlfn.XLOOKUP(CleanTable67[[#This Row],['# of Children]],'Reduce Categories'!$D$23:$D$28,'Reduce Categories'!$E$23:$E$28)</f>
        <v>3 or more children</v>
      </c>
      <c r="L1297" t="s">
        <v>5</v>
      </c>
      <c r="M1297" s="1"/>
    </row>
    <row r="1298" spans="1:13" x14ac:dyDescent="0.2">
      <c r="A1298">
        <v>11301</v>
      </c>
      <c r="B1298" t="s">
        <v>1</v>
      </c>
      <c r="C1298">
        <v>41</v>
      </c>
      <c r="D1298">
        <v>2</v>
      </c>
      <c r="E1298" s="3">
        <v>26.028459138445008</v>
      </c>
      <c r="F1298" s="66">
        <v>0</v>
      </c>
      <c r="G1298" t="s">
        <v>6</v>
      </c>
      <c r="H1298" s="2">
        <v>6781.3600000000006</v>
      </c>
      <c r="I1298" s="2" t="str">
        <f>IF(CleanTable67[[#This Row],[Annual Expenditure in HealthCare]]&gt;25000,"Yes","No")</f>
        <v>No</v>
      </c>
      <c r="J1298">
        <v>1</v>
      </c>
      <c r="K1298" t="str">
        <f>_xlfn.XLOOKUP(CleanTable67[[#This Row],['# of Children]],'Reduce Categories'!$D$23:$D$28,'Reduce Categories'!$E$23:$E$28)</f>
        <v>1 children</v>
      </c>
      <c r="L1298" t="s">
        <v>5</v>
      </c>
      <c r="M1298" s="1"/>
    </row>
    <row r="1299" spans="1:13" x14ac:dyDescent="0.2">
      <c r="A1299">
        <v>11302</v>
      </c>
      <c r="B1299" t="s">
        <v>2</v>
      </c>
      <c r="C1299">
        <v>38</v>
      </c>
      <c r="D1299">
        <v>1</v>
      </c>
      <c r="E1299" s="3">
        <v>34.810014077628672</v>
      </c>
      <c r="F1299" s="66">
        <v>3</v>
      </c>
      <c r="G1299" t="s">
        <v>6</v>
      </c>
      <c r="H1299" s="2">
        <v>6373.56</v>
      </c>
      <c r="I1299" s="2" t="str">
        <f>IF(CleanTable67[[#This Row],[Annual Expenditure in HealthCare]]&gt;25000,"Yes","No")</f>
        <v>No</v>
      </c>
      <c r="J1299">
        <v>1</v>
      </c>
      <c r="K1299" t="str">
        <f>_xlfn.XLOOKUP(CleanTable67[[#This Row],['# of Children]],'Reduce Categories'!$D$23:$D$28,'Reduce Categories'!$E$23:$E$28)</f>
        <v>1 children</v>
      </c>
      <c r="L1299" t="s">
        <v>5</v>
      </c>
      <c r="M1299" s="1"/>
    </row>
    <row r="1300" spans="1:13" x14ac:dyDescent="0.2">
      <c r="A1300">
        <v>11303</v>
      </c>
      <c r="B1300" t="s">
        <v>3</v>
      </c>
      <c r="C1300">
        <v>38</v>
      </c>
      <c r="D1300">
        <v>1</v>
      </c>
      <c r="E1300" s="3">
        <v>32.933964878175573</v>
      </c>
      <c r="F1300" s="66">
        <v>2</v>
      </c>
      <c r="G1300" t="s">
        <v>7</v>
      </c>
      <c r="H1300" s="2">
        <v>6079.68</v>
      </c>
      <c r="I1300" s="2" t="str">
        <f>IF(CleanTable67[[#This Row],[Annual Expenditure in HealthCare]]&gt;25000,"Yes","No")</f>
        <v>No</v>
      </c>
      <c r="J1300">
        <v>1</v>
      </c>
      <c r="K1300" t="str">
        <f>_xlfn.XLOOKUP(CleanTable67[[#This Row],['# of Children]],'Reduce Categories'!$D$23:$D$28,'Reduce Categories'!$E$23:$E$28)</f>
        <v>1 children</v>
      </c>
      <c r="L1300" t="s">
        <v>5</v>
      </c>
      <c r="M1300" s="1"/>
    </row>
    <row r="1301" spans="1:13" x14ac:dyDescent="0.2">
      <c r="A1301">
        <v>11304</v>
      </c>
      <c r="B1301" t="s">
        <v>0</v>
      </c>
      <c r="C1301">
        <v>21</v>
      </c>
      <c r="D1301">
        <v>0</v>
      </c>
      <c r="E1301" s="3">
        <v>21.362086923466645</v>
      </c>
      <c r="F1301" s="66">
        <v>0</v>
      </c>
      <c r="G1301" t="s">
        <v>6</v>
      </c>
      <c r="H1301" s="2">
        <v>2585.2700000000004</v>
      </c>
      <c r="I1301" s="2" t="str">
        <f>IF(CleanTable67[[#This Row],[Annual Expenditure in HealthCare]]&gt;25000,"Yes","No")</f>
        <v>No</v>
      </c>
      <c r="J1301">
        <v>1</v>
      </c>
      <c r="K1301" t="str">
        <f>_xlfn.XLOOKUP(CleanTable67[[#This Row],['# of Children]],'Reduce Categories'!$D$23:$D$28,'Reduce Categories'!$E$23:$E$28)</f>
        <v>1 children</v>
      </c>
      <c r="L1301" t="s">
        <v>5</v>
      </c>
      <c r="M1301" s="1"/>
    </row>
    <row r="1302" spans="1:13" x14ac:dyDescent="0.2">
      <c r="A1302">
        <v>11305</v>
      </c>
      <c r="B1302" t="s">
        <v>2</v>
      </c>
      <c r="C1302">
        <v>19</v>
      </c>
      <c r="D1302">
        <v>0</v>
      </c>
      <c r="E1302" s="3">
        <v>30.996643058326917</v>
      </c>
      <c r="F1302" s="66">
        <v>2</v>
      </c>
      <c r="G1302" t="s">
        <v>7</v>
      </c>
      <c r="H1302" s="2">
        <v>1646.43</v>
      </c>
      <c r="I1302" s="2" t="str">
        <f>IF(CleanTable67[[#This Row],[Annual Expenditure in HealthCare]]&gt;25000,"Yes","No")</f>
        <v>No</v>
      </c>
      <c r="J1302">
        <v>0</v>
      </c>
      <c r="K1302" t="str">
        <f>_xlfn.XLOOKUP(CleanTable67[[#This Row],['# of Children]],'Reduce Categories'!$D$23:$D$28,'Reduce Categories'!$E$23:$E$28)</f>
        <v>No children</v>
      </c>
      <c r="L1302" t="s">
        <v>5</v>
      </c>
      <c r="M1302" s="1"/>
    </row>
    <row r="1303" spans="1:13" x14ac:dyDescent="0.2">
      <c r="A1303">
        <v>11306</v>
      </c>
      <c r="B1303" t="s">
        <v>3</v>
      </c>
      <c r="C1303">
        <v>22</v>
      </c>
      <c r="D1303">
        <v>0</v>
      </c>
      <c r="E1303" s="3">
        <v>34.766234421289361</v>
      </c>
      <c r="F1303" s="66">
        <v>3</v>
      </c>
      <c r="G1303" t="s">
        <v>6</v>
      </c>
      <c r="H1303" s="2">
        <v>2755.03</v>
      </c>
      <c r="I1303" s="2" t="str">
        <f>IF(CleanTable67[[#This Row],[Annual Expenditure in HealthCare]]&gt;25000,"Yes","No")</f>
        <v>No</v>
      </c>
      <c r="J1303">
        <v>0</v>
      </c>
      <c r="K1303" t="str">
        <f>_xlfn.XLOOKUP(CleanTable67[[#This Row],['# of Children]],'Reduce Categories'!$D$23:$D$28,'Reduce Categories'!$E$23:$E$28)</f>
        <v>No children</v>
      </c>
      <c r="L1303" t="s">
        <v>5</v>
      </c>
      <c r="M1303" s="1"/>
    </row>
    <row r="1304" spans="1:13" x14ac:dyDescent="0.2">
      <c r="A1304">
        <v>11307</v>
      </c>
      <c r="B1304" t="s">
        <v>3</v>
      </c>
      <c r="C1304">
        <v>47</v>
      </c>
      <c r="D1304">
        <v>2</v>
      </c>
      <c r="E1304" s="3">
        <v>29.922452981200141</v>
      </c>
      <c r="F1304" s="66">
        <v>1</v>
      </c>
      <c r="G1304" t="s">
        <v>6</v>
      </c>
      <c r="H1304" s="2">
        <v>20878.789999999997</v>
      </c>
      <c r="I1304" s="2" t="str">
        <f>IF(CleanTable67[[#This Row],[Annual Expenditure in HealthCare]]&gt;25000,"Yes","No")</f>
        <v>No</v>
      </c>
      <c r="J1304">
        <v>0</v>
      </c>
      <c r="K1304" t="str">
        <f>_xlfn.XLOOKUP(CleanTable67[[#This Row],['# of Children]],'Reduce Categories'!$D$23:$D$28,'Reduce Categories'!$E$23:$E$28)</f>
        <v>No children</v>
      </c>
      <c r="L1304" t="s">
        <v>5</v>
      </c>
      <c r="M1304" s="1"/>
    </row>
    <row r="1305" spans="1:13" x14ac:dyDescent="0.2">
      <c r="A1305">
        <v>11308</v>
      </c>
      <c r="B1305" t="s">
        <v>3</v>
      </c>
      <c r="C1305">
        <v>52</v>
      </c>
      <c r="D1305">
        <v>3</v>
      </c>
      <c r="E1305" s="3">
        <v>24.223506065385919</v>
      </c>
      <c r="F1305" s="66">
        <v>0</v>
      </c>
      <c r="G1305" t="s">
        <v>6</v>
      </c>
      <c r="H1305" s="2">
        <v>10797.34</v>
      </c>
      <c r="I1305" s="2" t="str">
        <f>IF(CleanTable67[[#This Row],[Annual Expenditure in HealthCare]]&gt;25000,"Yes","No")</f>
        <v>No</v>
      </c>
      <c r="J1305">
        <v>1</v>
      </c>
      <c r="K1305" t="str">
        <f>_xlfn.XLOOKUP(CleanTable67[[#This Row],['# of Children]],'Reduce Categories'!$D$23:$D$28,'Reduce Categories'!$E$23:$E$28)</f>
        <v>1 children</v>
      </c>
      <c r="L1305" t="s">
        <v>5</v>
      </c>
      <c r="M1305" s="1"/>
    </row>
    <row r="1306" spans="1:13" x14ac:dyDescent="0.2">
      <c r="A1306">
        <v>11309</v>
      </c>
      <c r="B1306" t="s">
        <v>0</v>
      </c>
      <c r="C1306">
        <v>51</v>
      </c>
      <c r="D1306">
        <v>3</v>
      </c>
      <c r="E1306" s="3">
        <v>46.51468375886359</v>
      </c>
      <c r="F1306" s="66">
        <v>3</v>
      </c>
      <c r="G1306" t="s">
        <v>6</v>
      </c>
      <c r="H1306" s="2">
        <v>9880.07</v>
      </c>
      <c r="I1306" s="2" t="str">
        <f>IF(CleanTable67[[#This Row],[Annual Expenditure in HealthCare]]&gt;25000,"Yes","No")</f>
        <v>No</v>
      </c>
      <c r="J1306">
        <v>1</v>
      </c>
      <c r="K1306" t="str">
        <f>_xlfn.XLOOKUP(CleanTable67[[#This Row],['# of Children]],'Reduce Categories'!$D$23:$D$28,'Reduce Categories'!$E$23:$E$28)</f>
        <v>1 children</v>
      </c>
      <c r="L1306" t="s">
        <v>5</v>
      </c>
      <c r="M1306" s="1"/>
    </row>
    <row r="1307" spans="1:13" x14ac:dyDescent="0.2">
      <c r="A1307">
        <v>11310</v>
      </c>
      <c r="B1307" t="s">
        <v>3</v>
      </c>
      <c r="C1307">
        <v>28</v>
      </c>
      <c r="D1307">
        <v>1</v>
      </c>
      <c r="E1307" s="3">
        <v>18.992068977138111</v>
      </c>
      <c r="F1307" s="66">
        <v>0</v>
      </c>
      <c r="G1307" t="s">
        <v>6</v>
      </c>
      <c r="H1307" s="2">
        <v>3732.63</v>
      </c>
      <c r="I1307" s="2" t="str">
        <f>IF(CleanTable67[[#This Row],[Annual Expenditure in HealthCare]]&gt;25000,"Yes","No")</f>
        <v>No</v>
      </c>
      <c r="J1307">
        <v>0</v>
      </c>
      <c r="K1307" t="str">
        <f>_xlfn.XLOOKUP(CleanTable67[[#This Row],['# of Children]],'Reduce Categories'!$D$23:$D$28,'Reduce Categories'!$E$23:$E$28)</f>
        <v>No children</v>
      </c>
      <c r="L1307" t="s">
        <v>5</v>
      </c>
      <c r="M1307" s="1"/>
    </row>
    <row r="1308" spans="1:13" x14ac:dyDescent="0.2">
      <c r="A1308">
        <v>11311</v>
      </c>
      <c r="B1308" t="s">
        <v>0</v>
      </c>
      <c r="C1308">
        <v>61</v>
      </c>
      <c r="D1308">
        <v>3</v>
      </c>
      <c r="E1308" s="3">
        <v>20.904300614639954</v>
      </c>
      <c r="F1308" s="66">
        <v>0</v>
      </c>
      <c r="G1308" t="s">
        <v>7</v>
      </c>
      <c r="H1308" s="2">
        <v>12574.050000000001</v>
      </c>
      <c r="I1308" s="2" t="str">
        <f>IF(CleanTable67[[#This Row],[Annual Expenditure in HealthCare]]&gt;25000,"Yes","No")</f>
        <v>No</v>
      </c>
      <c r="J1308">
        <v>0</v>
      </c>
      <c r="K1308" t="str">
        <f>_xlfn.XLOOKUP(CleanTable67[[#This Row],['# of Children]],'Reduce Categories'!$D$23:$D$28,'Reduce Categories'!$E$23:$E$28)</f>
        <v>No children</v>
      </c>
      <c r="L1308" t="s">
        <v>5</v>
      </c>
      <c r="M1308" s="1"/>
    </row>
    <row r="1309" spans="1:13" x14ac:dyDescent="0.2">
      <c r="A1309">
        <v>11312</v>
      </c>
      <c r="B1309" t="s">
        <v>2</v>
      </c>
      <c r="C1309">
        <v>41</v>
      </c>
      <c r="D1309">
        <v>2</v>
      </c>
      <c r="E1309" s="3">
        <v>27.995994164597629</v>
      </c>
      <c r="F1309" s="66">
        <v>1</v>
      </c>
      <c r="G1309" t="s">
        <v>6</v>
      </c>
      <c r="H1309" s="2">
        <v>6571.0300000000007</v>
      </c>
      <c r="I1309" s="2" t="str">
        <f>IF(CleanTable67[[#This Row],[Annual Expenditure in HealthCare]]&gt;25000,"Yes","No")</f>
        <v>No</v>
      </c>
      <c r="J1309">
        <v>0</v>
      </c>
      <c r="K1309" t="str">
        <f>_xlfn.XLOOKUP(CleanTable67[[#This Row],['# of Children]],'Reduce Categories'!$D$23:$D$28,'Reduce Categories'!$E$23:$E$28)</f>
        <v>No children</v>
      </c>
      <c r="L1309" t="s">
        <v>5</v>
      </c>
      <c r="M1309" s="1"/>
    </row>
    <row r="1310" spans="1:13" x14ac:dyDescent="0.2">
      <c r="A1310">
        <v>11313</v>
      </c>
      <c r="B1310" t="s">
        <v>2</v>
      </c>
      <c r="C1310">
        <v>34</v>
      </c>
      <c r="D1310">
        <v>1</v>
      </c>
      <c r="E1310" s="3">
        <v>33.300844541218126</v>
      </c>
      <c r="F1310" s="66">
        <v>2</v>
      </c>
      <c r="G1310" t="s">
        <v>6</v>
      </c>
      <c r="H1310" s="2">
        <v>5989.5300000000007</v>
      </c>
      <c r="I1310" s="2" t="str">
        <f>IF(CleanTable67[[#This Row],[Annual Expenditure in HealthCare]]&gt;25000,"Yes","No")</f>
        <v>No</v>
      </c>
      <c r="J1310">
        <v>2</v>
      </c>
      <c r="K1310" t="str">
        <f>_xlfn.XLOOKUP(CleanTable67[[#This Row],['# of Children]],'Reduce Categories'!$D$23:$D$28,'Reduce Categories'!$E$23:$E$28)</f>
        <v>2 children</v>
      </c>
      <c r="L1310" t="s">
        <v>5</v>
      </c>
      <c r="M1310" s="1"/>
    </row>
    <row r="1311" spans="1:13" x14ac:dyDescent="0.2">
      <c r="A1311">
        <v>11314</v>
      </c>
      <c r="B1311" t="s">
        <v>1</v>
      </c>
      <c r="C1311">
        <v>49</v>
      </c>
      <c r="D1311">
        <v>2</v>
      </c>
      <c r="E1311" s="3">
        <v>38.170818125951563</v>
      </c>
      <c r="F1311" s="66">
        <v>3</v>
      </c>
      <c r="G1311" t="s">
        <v>6</v>
      </c>
      <c r="H1311" s="2">
        <v>9800.89</v>
      </c>
      <c r="I1311" s="2" t="str">
        <f>IF(CleanTable67[[#This Row],[Annual Expenditure in HealthCare]]&gt;25000,"Yes","No")</f>
        <v>No</v>
      </c>
      <c r="J1311">
        <v>2</v>
      </c>
      <c r="K1311" t="str">
        <f>_xlfn.XLOOKUP(CleanTable67[[#This Row],['# of Children]],'Reduce Categories'!$D$23:$D$28,'Reduce Categories'!$E$23:$E$28)</f>
        <v>2 children</v>
      </c>
      <c r="L1311" t="s">
        <v>5</v>
      </c>
      <c r="M1311" s="1"/>
    </row>
    <row r="1312" spans="1:13" x14ac:dyDescent="0.2">
      <c r="A1312">
        <v>11315</v>
      </c>
      <c r="B1312" t="s">
        <v>3</v>
      </c>
      <c r="C1312">
        <v>55</v>
      </c>
      <c r="D1312">
        <v>3</v>
      </c>
      <c r="E1312" s="3">
        <v>30.288343113309288</v>
      </c>
      <c r="F1312" s="66">
        <v>1</v>
      </c>
      <c r="G1312" t="s">
        <v>6</v>
      </c>
      <c r="H1312" s="2">
        <v>13047.34</v>
      </c>
      <c r="I1312" s="2" t="str">
        <f>IF(CleanTable67[[#This Row],[Annual Expenditure in HealthCare]]&gt;25000,"Yes","No")</f>
        <v>No</v>
      </c>
      <c r="J1312">
        <v>3</v>
      </c>
      <c r="K1312" t="str">
        <f>_xlfn.XLOOKUP(CleanTable67[[#This Row],['# of Children]],'Reduce Categories'!$D$23:$D$28,'Reduce Categories'!$E$23:$E$28)</f>
        <v>3 or more children</v>
      </c>
      <c r="L1312" t="s">
        <v>5</v>
      </c>
      <c r="M1312" s="1"/>
    </row>
    <row r="1313" spans="1:13" x14ac:dyDescent="0.2">
      <c r="A1313">
        <v>11316</v>
      </c>
      <c r="B1313" t="s">
        <v>3</v>
      </c>
      <c r="C1313">
        <v>60</v>
      </c>
      <c r="D1313">
        <v>3</v>
      </c>
      <c r="E1313" s="3">
        <v>32.749972133962835</v>
      </c>
      <c r="F1313" s="66">
        <v>2</v>
      </c>
      <c r="G1313" t="s">
        <v>7</v>
      </c>
      <c r="H1313" s="2">
        <v>12741.17</v>
      </c>
      <c r="I1313" s="2" t="str">
        <f>IF(CleanTable67[[#This Row],[Annual Expenditure in HealthCare]]&gt;25000,"Yes","No")</f>
        <v>No</v>
      </c>
      <c r="J1313">
        <v>0</v>
      </c>
      <c r="K1313" t="str">
        <f>_xlfn.XLOOKUP(CleanTable67[[#This Row],['# of Children]],'Reduce Categories'!$D$23:$D$28,'Reduce Categories'!$E$23:$E$28)</f>
        <v>No children</v>
      </c>
      <c r="L1313" t="s">
        <v>5</v>
      </c>
      <c r="M1313" s="1"/>
    </row>
    <row r="1314" spans="1:13" x14ac:dyDescent="0.2">
      <c r="A1314">
        <v>11317</v>
      </c>
      <c r="B1314" t="s">
        <v>0</v>
      </c>
      <c r="C1314">
        <v>25</v>
      </c>
      <c r="D1314">
        <v>0</v>
      </c>
      <c r="E1314" s="3">
        <v>24.302885479403557</v>
      </c>
      <c r="F1314" s="66">
        <v>0</v>
      </c>
      <c r="G1314" t="s">
        <v>6</v>
      </c>
      <c r="H1314" s="2">
        <v>3208.7900000000004</v>
      </c>
      <c r="I1314" s="2" t="str">
        <f>IF(CleanTable67[[#This Row],[Annual Expenditure in HealthCare]]&gt;25000,"Yes","No")</f>
        <v>No</v>
      </c>
      <c r="J1314">
        <v>1</v>
      </c>
      <c r="K1314" t="str">
        <f>_xlfn.XLOOKUP(CleanTable67[[#This Row],['# of Children]],'Reduce Categories'!$D$23:$D$28,'Reduce Categories'!$E$23:$E$28)</f>
        <v>1 children</v>
      </c>
      <c r="L1314" t="s">
        <v>5</v>
      </c>
      <c r="M1314" s="1"/>
    </row>
    <row r="1315" spans="1:13" x14ac:dyDescent="0.2">
      <c r="A1315">
        <v>11318</v>
      </c>
      <c r="B1315" t="s">
        <v>0</v>
      </c>
      <c r="C1315">
        <v>50</v>
      </c>
      <c r="D1315">
        <v>2</v>
      </c>
      <c r="E1315" s="3">
        <v>31.996069853795099</v>
      </c>
      <c r="F1315" s="66">
        <v>2</v>
      </c>
      <c r="G1315" t="s">
        <v>7</v>
      </c>
      <c r="H1315" s="2">
        <v>9630.4</v>
      </c>
      <c r="I1315" s="2" t="str">
        <f>IF(CleanTable67[[#This Row],[Annual Expenditure in HealthCare]]&gt;25000,"Yes","No")</f>
        <v>No</v>
      </c>
      <c r="J1315">
        <v>2</v>
      </c>
      <c r="K1315" t="str">
        <f>_xlfn.XLOOKUP(CleanTable67[[#This Row],['# of Children]],'Reduce Categories'!$D$23:$D$28,'Reduce Categories'!$E$23:$E$28)</f>
        <v>2 children</v>
      </c>
      <c r="L1315" t="s">
        <v>5</v>
      </c>
      <c r="M1315" s="1"/>
    </row>
    <row r="1316" spans="1:13" x14ac:dyDescent="0.2">
      <c r="A1316">
        <v>11319</v>
      </c>
      <c r="B1316" t="s">
        <v>3</v>
      </c>
      <c r="C1316">
        <v>61</v>
      </c>
      <c r="D1316">
        <v>3</v>
      </c>
      <c r="E1316" s="3">
        <v>31.904968443440016</v>
      </c>
      <c r="F1316" s="66">
        <v>2</v>
      </c>
      <c r="G1316" t="s">
        <v>6</v>
      </c>
      <c r="H1316" s="2">
        <v>13635.64</v>
      </c>
      <c r="I1316" s="2" t="str">
        <f>IF(CleanTable67[[#This Row],[Annual Expenditure in HealthCare]]&gt;25000,"Yes","No")</f>
        <v>No</v>
      </c>
      <c r="J1316">
        <v>0</v>
      </c>
      <c r="K1316" t="str">
        <f>_xlfn.XLOOKUP(CleanTable67[[#This Row],['# of Children]],'Reduce Categories'!$D$23:$D$28,'Reduce Categories'!$E$23:$E$28)</f>
        <v>No children</v>
      </c>
      <c r="L1316" t="s">
        <v>5</v>
      </c>
      <c r="M1316" s="1"/>
    </row>
    <row r="1317" spans="1:13" x14ac:dyDescent="0.2">
      <c r="A1317">
        <v>11320</v>
      </c>
      <c r="B1317" t="s">
        <v>3</v>
      </c>
      <c r="C1317">
        <v>61</v>
      </c>
      <c r="D1317">
        <v>3</v>
      </c>
      <c r="E1317" s="3">
        <v>31.371328627095146</v>
      </c>
      <c r="F1317" s="66">
        <v>2</v>
      </c>
      <c r="G1317" t="s">
        <v>6</v>
      </c>
      <c r="H1317" s="2">
        <v>48517.57</v>
      </c>
      <c r="I1317" s="2" t="str">
        <f>IF(CleanTable67[[#This Row],[Annual Expenditure in HealthCare]]&gt;25000,"Yes","No")</f>
        <v>Yes</v>
      </c>
      <c r="J1317">
        <v>1</v>
      </c>
      <c r="K1317" t="str">
        <f>_xlfn.XLOOKUP(CleanTable67[[#This Row],['# of Children]],'Reduce Categories'!$D$23:$D$28,'Reduce Categories'!$E$23:$E$28)</f>
        <v>1 children</v>
      </c>
      <c r="L1317" t="s">
        <v>4</v>
      </c>
      <c r="M1317" s="1"/>
    </row>
    <row r="1318" spans="1:13" x14ac:dyDescent="0.2">
      <c r="A1318">
        <v>11321</v>
      </c>
      <c r="B1318" t="s">
        <v>2</v>
      </c>
      <c r="C1318">
        <v>49</v>
      </c>
      <c r="D1318">
        <v>2</v>
      </c>
      <c r="E1318" s="3">
        <v>26.605954118792166</v>
      </c>
      <c r="F1318" s="66">
        <v>1</v>
      </c>
      <c r="G1318" t="s">
        <v>6</v>
      </c>
      <c r="H1318" s="2">
        <v>9567</v>
      </c>
      <c r="I1318" s="2" t="str">
        <f>IF(CleanTable67[[#This Row],[Annual Expenditure in HealthCare]]&gt;25000,"Yes","No")</f>
        <v>No</v>
      </c>
      <c r="J1318">
        <v>1</v>
      </c>
      <c r="K1318" t="str">
        <f>_xlfn.XLOOKUP(CleanTable67[[#This Row],['# of Children]],'Reduce Categories'!$D$23:$D$28,'Reduce Categories'!$E$23:$E$28)</f>
        <v>1 children</v>
      </c>
      <c r="L1318" t="s">
        <v>5</v>
      </c>
      <c r="M1318" s="1"/>
    </row>
    <row r="1319" spans="1:13" x14ac:dyDescent="0.2">
      <c r="A1319">
        <v>11322</v>
      </c>
      <c r="B1319" t="s">
        <v>2</v>
      </c>
      <c r="C1319">
        <v>43</v>
      </c>
      <c r="D1319">
        <v>2</v>
      </c>
      <c r="E1319" s="3">
        <v>35.706626473320192</v>
      </c>
      <c r="F1319" s="66">
        <v>3</v>
      </c>
      <c r="G1319" t="s">
        <v>6</v>
      </c>
      <c r="H1319" s="2">
        <v>21774.329999999998</v>
      </c>
      <c r="I1319" s="2" t="str">
        <f>IF(CleanTable67[[#This Row],[Annual Expenditure in HealthCare]]&gt;25000,"Yes","No")</f>
        <v>No</v>
      </c>
      <c r="J1319">
        <v>0</v>
      </c>
      <c r="K1319" t="str">
        <f>_xlfn.XLOOKUP(CleanTable67[[#This Row],['# of Children]],'Reduce Categories'!$D$23:$D$28,'Reduce Categories'!$E$23:$E$28)</f>
        <v>No children</v>
      </c>
      <c r="L1319" t="s">
        <v>4</v>
      </c>
      <c r="M1319" s="1"/>
    </row>
    <row r="1320" spans="1:13" x14ac:dyDescent="0.2">
      <c r="A1320">
        <v>11323</v>
      </c>
      <c r="B1320" t="s">
        <v>3</v>
      </c>
      <c r="C1320">
        <v>29</v>
      </c>
      <c r="D1320">
        <v>1</v>
      </c>
      <c r="E1320" s="3">
        <v>24.303266484033184</v>
      </c>
      <c r="F1320" s="66">
        <v>0</v>
      </c>
      <c r="G1320" t="s">
        <v>7</v>
      </c>
      <c r="H1320" s="2">
        <v>5209.58</v>
      </c>
      <c r="I1320" s="2" t="str">
        <f>IF(CleanTable67[[#This Row],[Annual Expenditure in HealthCare]]&gt;25000,"Yes","No")</f>
        <v>No</v>
      </c>
      <c r="J1320">
        <v>3</v>
      </c>
      <c r="K1320" t="str">
        <f>_xlfn.XLOOKUP(CleanTable67[[#This Row],['# of Children]],'Reduce Categories'!$D$23:$D$28,'Reduce Categories'!$E$23:$E$28)</f>
        <v>3 or more children</v>
      </c>
      <c r="L1320" t="s">
        <v>5</v>
      </c>
      <c r="M1320" s="1"/>
    </row>
    <row r="1321" spans="1:13" x14ac:dyDescent="0.2">
      <c r="A1321">
        <v>11324</v>
      </c>
      <c r="B1321" t="s">
        <v>3</v>
      </c>
      <c r="C1321">
        <v>38</v>
      </c>
      <c r="D1321">
        <v>1</v>
      </c>
      <c r="E1321" s="3">
        <v>17.276644495996521</v>
      </c>
      <c r="F1321" s="66">
        <v>0</v>
      </c>
      <c r="G1321" t="s">
        <v>7</v>
      </c>
      <c r="H1321" s="2">
        <v>6640.55</v>
      </c>
      <c r="I1321" s="2" t="str">
        <f>IF(CleanTable67[[#This Row],[Annual Expenditure in HealthCare]]&gt;25000,"Yes","No")</f>
        <v>No</v>
      </c>
      <c r="J1321">
        <v>2</v>
      </c>
      <c r="K1321" t="str">
        <f>_xlfn.XLOOKUP(CleanTable67[[#This Row],['# of Children]],'Reduce Categories'!$D$23:$D$28,'Reduce Categories'!$E$23:$E$28)</f>
        <v>2 children</v>
      </c>
      <c r="L1321" t="s">
        <v>5</v>
      </c>
      <c r="M1321" s="1"/>
    </row>
    <row r="1322" spans="1:13" x14ac:dyDescent="0.2">
      <c r="A1322">
        <v>11325</v>
      </c>
      <c r="B1322" t="s">
        <v>3</v>
      </c>
      <c r="C1322">
        <v>34</v>
      </c>
      <c r="D1322">
        <v>1</v>
      </c>
      <c r="E1322" s="3">
        <v>27.3698028149491</v>
      </c>
      <c r="F1322" s="66">
        <v>1</v>
      </c>
      <c r="G1322" t="s">
        <v>6</v>
      </c>
      <c r="H1322" s="2">
        <v>4992.38</v>
      </c>
      <c r="I1322" s="2" t="str">
        <f>IF(CleanTable67[[#This Row],[Annual Expenditure in HealthCare]]&gt;25000,"Yes","No")</f>
        <v>No</v>
      </c>
      <c r="J1322">
        <v>0</v>
      </c>
      <c r="K1322" t="str">
        <f>_xlfn.XLOOKUP(CleanTable67[[#This Row],['# of Children]],'Reduce Categories'!$D$23:$D$28,'Reduce Categories'!$E$23:$E$28)</f>
        <v>No children</v>
      </c>
      <c r="L1322" t="s">
        <v>5</v>
      </c>
      <c r="M1322" s="1"/>
    </row>
    <row r="1323" spans="1:13" x14ac:dyDescent="0.2">
      <c r="A1323">
        <v>11326</v>
      </c>
      <c r="B1323" t="s">
        <v>2</v>
      </c>
      <c r="C1323">
        <v>46</v>
      </c>
      <c r="D1323">
        <v>2</v>
      </c>
      <c r="E1323" s="3">
        <v>34.580490775650851</v>
      </c>
      <c r="F1323" s="66">
        <v>2</v>
      </c>
      <c r="G1323" t="s">
        <v>7</v>
      </c>
      <c r="H1323" s="2">
        <v>8733.23</v>
      </c>
      <c r="I1323" s="2" t="str">
        <f>IF(CleanTable67[[#This Row],[Annual Expenditure in HealthCare]]&gt;25000,"Yes","No")</f>
        <v>No</v>
      </c>
      <c r="J1323">
        <v>2</v>
      </c>
      <c r="K1323" t="str">
        <f>_xlfn.XLOOKUP(CleanTable67[[#This Row],['# of Children]],'Reduce Categories'!$D$23:$D$28,'Reduce Categories'!$E$23:$E$28)</f>
        <v>2 children</v>
      </c>
      <c r="L1323" t="s">
        <v>5</v>
      </c>
      <c r="M1323" s="1"/>
    </row>
    <row r="1324" spans="1:13" x14ac:dyDescent="0.2">
      <c r="A1324">
        <v>11327</v>
      </c>
      <c r="B1324" t="s">
        <v>1</v>
      </c>
      <c r="C1324">
        <v>43</v>
      </c>
      <c r="D1324">
        <v>2</v>
      </c>
      <c r="E1324" s="3">
        <v>28.487661121593323</v>
      </c>
      <c r="F1324" s="66">
        <v>1</v>
      </c>
      <c r="G1324" t="s">
        <v>6</v>
      </c>
      <c r="H1324" s="2">
        <v>40941.29</v>
      </c>
      <c r="I1324" s="2" t="str">
        <f>IF(CleanTable67[[#This Row],[Annual Expenditure in HealthCare]]&gt;25000,"Yes","No")</f>
        <v>Yes</v>
      </c>
      <c r="J1324">
        <v>3</v>
      </c>
      <c r="K1324" t="str">
        <f>_xlfn.XLOOKUP(CleanTable67[[#This Row],['# of Children]],'Reduce Categories'!$D$23:$D$28,'Reduce Categories'!$E$23:$E$28)</f>
        <v>3 or more children</v>
      </c>
      <c r="L1324" t="s">
        <v>4</v>
      </c>
      <c r="M1324" s="1"/>
    </row>
    <row r="1325" spans="1:13" x14ac:dyDescent="0.2">
      <c r="A1325">
        <v>11328</v>
      </c>
      <c r="B1325" t="s">
        <v>0</v>
      </c>
      <c r="C1325">
        <v>57</v>
      </c>
      <c r="D1325">
        <v>3</v>
      </c>
      <c r="E1325" s="3">
        <v>33.796177075421404</v>
      </c>
      <c r="F1325" s="66">
        <v>2</v>
      </c>
      <c r="G1325" t="s">
        <v>6</v>
      </c>
      <c r="H1325" s="2">
        <v>11455.28</v>
      </c>
      <c r="I1325" s="2" t="str">
        <f>IF(CleanTable67[[#This Row],[Annual Expenditure in HealthCare]]&gt;25000,"Yes","No")</f>
        <v>No</v>
      </c>
      <c r="J1325">
        <v>0</v>
      </c>
      <c r="K1325" t="str">
        <f>_xlfn.XLOOKUP(CleanTable67[[#This Row],['# of Children]],'Reduce Categories'!$D$23:$D$28,'Reduce Categories'!$E$23:$E$28)</f>
        <v>No children</v>
      </c>
      <c r="L1325" t="s">
        <v>5</v>
      </c>
      <c r="M1325" s="1"/>
    </row>
    <row r="1326" spans="1:13" x14ac:dyDescent="0.2">
      <c r="A1326">
        <v>11329</v>
      </c>
      <c r="B1326" t="s">
        <v>2</v>
      </c>
      <c r="C1326">
        <v>31</v>
      </c>
      <c r="D1326">
        <v>1</v>
      </c>
      <c r="E1326" s="3">
        <v>27.699549256483465</v>
      </c>
      <c r="F1326" s="66">
        <v>1</v>
      </c>
      <c r="G1326" t="s">
        <v>6</v>
      </c>
      <c r="H1326" s="2">
        <v>5327.41</v>
      </c>
      <c r="I1326" s="2" t="str">
        <f>IF(CleanTable67[[#This Row],[Annual Expenditure in HealthCare]]&gt;25000,"Yes","No")</f>
        <v>No</v>
      </c>
      <c r="J1326">
        <v>2</v>
      </c>
      <c r="K1326" t="str">
        <f>_xlfn.XLOOKUP(CleanTable67[[#This Row],['# of Children]],'Reduce Categories'!$D$23:$D$28,'Reduce Categories'!$E$23:$E$28)</f>
        <v>2 children</v>
      </c>
      <c r="L1326" t="s">
        <v>5</v>
      </c>
      <c r="M1326" s="1"/>
    </row>
    <row r="1327" spans="1:13" x14ac:dyDescent="0.2">
      <c r="A1327">
        <v>11330</v>
      </c>
      <c r="B1327" t="s">
        <v>3</v>
      </c>
      <c r="C1327">
        <v>33</v>
      </c>
      <c r="D1327">
        <v>1</v>
      </c>
      <c r="E1327" s="3">
        <v>27.191077543572153</v>
      </c>
      <c r="F1327" s="66">
        <v>1</v>
      </c>
      <c r="G1327" t="s">
        <v>7</v>
      </c>
      <c r="H1327" s="2">
        <v>17904.53</v>
      </c>
      <c r="I1327" s="2" t="str">
        <f>IF(CleanTable67[[#This Row],[Annual Expenditure in HealthCare]]&gt;25000,"Yes","No")</f>
        <v>No</v>
      </c>
      <c r="J1327">
        <v>0</v>
      </c>
      <c r="K1327" t="str">
        <f>_xlfn.XLOOKUP(CleanTable67[[#This Row],['# of Children]],'Reduce Categories'!$D$23:$D$28,'Reduce Categories'!$E$23:$E$28)</f>
        <v>No children</v>
      </c>
      <c r="L1327" t="s">
        <v>4</v>
      </c>
      <c r="M1327" s="1"/>
    </row>
    <row r="1328" spans="1:13" x14ac:dyDescent="0.2">
      <c r="A1328">
        <v>11331</v>
      </c>
      <c r="B1328" t="s">
        <v>3</v>
      </c>
      <c r="C1328">
        <v>31</v>
      </c>
      <c r="D1328">
        <v>1</v>
      </c>
      <c r="E1328" s="3">
        <v>32.374014597885832</v>
      </c>
      <c r="F1328" s="66">
        <v>2</v>
      </c>
      <c r="G1328" t="s">
        <v>7</v>
      </c>
      <c r="H1328" s="2">
        <v>4441.22</v>
      </c>
      <c r="I1328" s="2" t="str">
        <f>IF(CleanTable67[[#This Row],[Annual Expenditure in HealthCare]]&gt;25000,"Yes","No")</f>
        <v>No</v>
      </c>
      <c r="J1328">
        <v>1</v>
      </c>
      <c r="K1328" t="str">
        <f>_xlfn.XLOOKUP(CleanTable67[[#This Row],['# of Children]],'Reduce Categories'!$D$23:$D$28,'Reduce Categories'!$E$23:$E$28)</f>
        <v>1 children</v>
      </c>
      <c r="L1328" t="s">
        <v>5</v>
      </c>
      <c r="M1328" s="1"/>
    </row>
    <row r="1329" spans="1:13" x14ac:dyDescent="0.2">
      <c r="A1329">
        <v>11332</v>
      </c>
      <c r="B1329" t="s">
        <v>1</v>
      </c>
      <c r="C1329">
        <v>30</v>
      </c>
      <c r="D1329">
        <v>1</v>
      </c>
      <c r="E1329" s="3">
        <v>30.294300099961553</v>
      </c>
      <c r="F1329" s="66">
        <v>1</v>
      </c>
      <c r="G1329" t="s">
        <v>7</v>
      </c>
      <c r="H1329" s="2">
        <v>18963.179999999997</v>
      </c>
      <c r="I1329" s="2" t="str">
        <f>IF(CleanTable67[[#This Row],[Annual Expenditure in HealthCare]]&gt;25000,"Yes","No")</f>
        <v>No</v>
      </c>
      <c r="J1329">
        <v>1</v>
      </c>
      <c r="K1329" t="str">
        <f>_xlfn.XLOOKUP(CleanTable67[[#This Row],['# of Children]],'Reduce Categories'!$D$23:$D$28,'Reduce Categories'!$E$23:$E$28)</f>
        <v>1 children</v>
      </c>
      <c r="L1329" t="s">
        <v>5</v>
      </c>
      <c r="M1329" s="1"/>
    </row>
    <row r="1330" spans="1:13" x14ac:dyDescent="0.2">
      <c r="A1330">
        <v>11333</v>
      </c>
      <c r="B1330" t="s">
        <v>3</v>
      </c>
      <c r="C1330">
        <v>44</v>
      </c>
      <c r="D1330">
        <v>2</v>
      </c>
      <c r="E1330" s="3">
        <v>23.170271872295732</v>
      </c>
      <c r="F1330" s="66">
        <v>0</v>
      </c>
      <c r="G1330" t="s">
        <v>7</v>
      </c>
      <c r="H1330" s="2">
        <v>8891.14</v>
      </c>
      <c r="I1330" s="2" t="str">
        <f>IF(CleanTable67[[#This Row],[Annual Expenditure in HealthCare]]&gt;25000,"Yes","No")</f>
        <v>No</v>
      </c>
      <c r="J1330">
        <v>3</v>
      </c>
      <c r="K1330" t="str">
        <f>_xlfn.XLOOKUP(CleanTable67[[#This Row],['# of Children]],'Reduce Categories'!$D$23:$D$28,'Reduce Categories'!$E$23:$E$28)</f>
        <v>3 or more children</v>
      </c>
      <c r="L1330" t="s">
        <v>5</v>
      </c>
      <c r="M1330" s="1"/>
    </row>
    <row r="1331" spans="1:13" x14ac:dyDescent="0.2">
      <c r="A1331">
        <v>11334</v>
      </c>
      <c r="B1331" t="s">
        <v>2</v>
      </c>
      <c r="C1331">
        <v>19</v>
      </c>
      <c r="D1331">
        <v>0</v>
      </c>
      <c r="E1331" s="3">
        <v>24.779615592588332</v>
      </c>
      <c r="F1331" s="66">
        <v>0</v>
      </c>
      <c r="G1331" t="s">
        <v>7</v>
      </c>
      <c r="H1331" s="2">
        <v>36219.410000000003</v>
      </c>
      <c r="I1331" s="2" t="str">
        <f>IF(CleanTable67[[#This Row],[Annual Expenditure in HealthCare]]&gt;25000,"Yes","No")</f>
        <v>Yes</v>
      </c>
      <c r="J1331">
        <v>0</v>
      </c>
      <c r="K1331" t="str">
        <f>_xlfn.XLOOKUP(CleanTable67[[#This Row],['# of Children]],'Reduce Categories'!$D$23:$D$28,'Reduce Categories'!$E$23:$E$28)</f>
        <v>No children</v>
      </c>
      <c r="L1331" t="s">
        <v>4</v>
      </c>
      <c r="M1331" s="1"/>
    </row>
    <row r="1332" spans="1:13" x14ac:dyDescent="0.2">
      <c r="A1332">
        <v>11335</v>
      </c>
      <c r="B1332" t="s">
        <v>3</v>
      </c>
      <c r="C1332">
        <v>26</v>
      </c>
      <c r="D1332">
        <v>0</v>
      </c>
      <c r="E1332" s="3">
        <v>33.124597264399732</v>
      </c>
      <c r="F1332" s="66">
        <v>2</v>
      </c>
      <c r="G1332" t="s">
        <v>7</v>
      </c>
      <c r="H1332" s="2">
        <v>4661.29</v>
      </c>
      <c r="I1332" s="2" t="str">
        <f>IF(CleanTable67[[#This Row],[Annual Expenditure in HealthCare]]&gt;25000,"Yes","No")</f>
        <v>No</v>
      </c>
      <c r="J1332">
        <v>3</v>
      </c>
      <c r="K1332" t="str">
        <f>_xlfn.XLOOKUP(CleanTable67[[#This Row],['# of Children]],'Reduce Categories'!$D$23:$D$28,'Reduce Categories'!$E$23:$E$28)</f>
        <v>3 or more children</v>
      </c>
      <c r="L1332" t="s">
        <v>5</v>
      </c>
      <c r="M1332" s="1"/>
    </row>
    <row r="1333" spans="1:13" x14ac:dyDescent="0.2">
      <c r="A1333">
        <v>11336</v>
      </c>
      <c r="B1333" t="s">
        <v>0</v>
      </c>
      <c r="C1333">
        <v>53</v>
      </c>
      <c r="D1333">
        <v>3</v>
      </c>
      <c r="E1333" s="3">
        <v>33.631716567191702</v>
      </c>
      <c r="F1333" s="66">
        <v>2</v>
      </c>
      <c r="G1333" t="s">
        <v>7</v>
      </c>
      <c r="H1333" s="2">
        <v>11253.43</v>
      </c>
      <c r="I1333" s="2" t="str">
        <f>IF(CleanTable67[[#This Row],[Annual Expenditure in HealthCare]]&gt;25000,"Yes","No")</f>
        <v>No</v>
      </c>
      <c r="J1333">
        <v>3</v>
      </c>
      <c r="K1333" t="str">
        <f>_xlfn.XLOOKUP(CleanTable67[[#This Row],['# of Children]],'Reduce Categories'!$D$23:$D$28,'Reduce Categories'!$E$23:$E$28)</f>
        <v>3 or more children</v>
      </c>
      <c r="L1333" t="s">
        <v>5</v>
      </c>
      <c r="M1333" s="1"/>
    </row>
    <row r="1334" spans="1:13" x14ac:dyDescent="0.2">
      <c r="A1334">
        <v>11337</v>
      </c>
      <c r="B1334" t="s">
        <v>0</v>
      </c>
      <c r="C1334">
        <v>32</v>
      </c>
      <c r="D1334">
        <v>1</v>
      </c>
      <c r="E1334" s="3">
        <v>30.036845747292919</v>
      </c>
      <c r="F1334" s="66">
        <v>1</v>
      </c>
      <c r="G1334" t="s">
        <v>7</v>
      </c>
      <c r="H1334" s="2">
        <v>4076.5</v>
      </c>
      <c r="I1334" s="2" t="str">
        <f>IF(CleanTable67[[#This Row],[Annual Expenditure in HealthCare]]&gt;25000,"Yes","No")</f>
        <v>No</v>
      </c>
      <c r="J1334">
        <v>1</v>
      </c>
      <c r="K1334" t="str">
        <f>_xlfn.XLOOKUP(CleanTable67[[#This Row],['# of Children]],'Reduce Categories'!$D$23:$D$28,'Reduce Categories'!$E$23:$E$28)</f>
        <v>1 children</v>
      </c>
      <c r="L1334" t="s">
        <v>5</v>
      </c>
      <c r="M1334" s="1"/>
    </row>
    <row r="1335" spans="1:13" x14ac:dyDescent="0.2">
      <c r="A1335">
        <v>11338</v>
      </c>
      <c r="B1335" t="s">
        <v>2</v>
      </c>
      <c r="C1335">
        <v>59</v>
      </c>
      <c r="D1335">
        <v>3</v>
      </c>
      <c r="E1335" s="3">
        <v>33.329358126230083</v>
      </c>
      <c r="F1335" s="66">
        <v>2</v>
      </c>
      <c r="G1335" t="s">
        <v>6</v>
      </c>
      <c r="H1335" s="2">
        <v>14382.710000000001</v>
      </c>
      <c r="I1335" s="2" t="str">
        <f>IF(CleanTable67[[#This Row],[Annual Expenditure in HealthCare]]&gt;25000,"Yes","No")</f>
        <v>No</v>
      </c>
      <c r="J1335">
        <v>3</v>
      </c>
      <c r="K1335" t="str">
        <f>_xlfn.XLOOKUP(CleanTable67[[#This Row],['# of Children]],'Reduce Categories'!$D$23:$D$28,'Reduce Categories'!$E$23:$E$28)</f>
        <v>3 or more children</v>
      </c>
      <c r="L1335" t="s">
        <v>5</v>
      </c>
      <c r="M1335" s="1"/>
    </row>
    <row r="1336" spans="1:13" x14ac:dyDescent="0.2">
      <c r="A1336">
        <v>11339</v>
      </c>
      <c r="B1336" t="s">
        <v>0</v>
      </c>
      <c r="C1336">
        <v>26</v>
      </c>
      <c r="D1336">
        <v>0</v>
      </c>
      <c r="E1336" s="3">
        <v>34.314418715218643</v>
      </c>
      <c r="F1336" s="66">
        <v>2</v>
      </c>
      <c r="G1336" t="s">
        <v>6</v>
      </c>
      <c r="H1336" s="2">
        <v>3987.9300000000003</v>
      </c>
      <c r="I1336" s="2" t="str">
        <f>IF(CleanTable67[[#This Row],[Annual Expenditure in HealthCare]]&gt;25000,"Yes","No")</f>
        <v>No</v>
      </c>
      <c r="J1336">
        <v>2</v>
      </c>
      <c r="K1336" t="str">
        <f>_xlfn.XLOOKUP(CleanTable67[[#This Row],['# of Children]],'Reduce Categories'!$D$23:$D$28,'Reduce Categories'!$E$23:$E$28)</f>
        <v>2 children</v>
      </c>
      <c r="L1336" t="s">
        <v>5</v>
      </c>
      <c r="M1336" s="1"/>
    </row>
    <row r="1337" spans="1:13" x14ac:dyDescent="0.2">
      <c r="A1337">
        <v>11340</v>
      </c>
      <c r="B1337" t="s">
        <v>1</v>
      </c>
      <c r="C1337">
        <v>29</v>
      </c>
      <c r="D1337">
        <v>1</v>
      </c>
      <c r="E1337" s="3">
        <v>25.447888068717166</v>
      </c>
      <c r="F1337" s="66">
        <v>0</v>
      </c>
      <c r="G1337" t="s">
        <v>6</v>
      </c>
      <c r="H1337" s="2">
        <v>3366.67</v>
      </c>
      <c r="I1337" s="2" t="str">
        <f>IF(CleanTable67[[#This Row],[Annual Expenditure in HealthCare]]&gt;25000,"Yes","No")</f>
        <v>No</v>
      </c>
      <c r="J1337">
        <v>0</v>
      </c>
      <c r="K1337" t="str">
        <f>_xlfn.XLOOKUP(CleanTable67[[#This Row],['# of Children]],'Reduce Categories'!$D$23:$D$28,'Reduce Categories'!$E$23:$E$28)</f>
        <v>No children</v>
      </c>
      <c r="L1337" t="s">
        <v>5</v>
      </c>
      <c r="M1337" s="1"/>
    </row>
    <row r="1338" spans="1:13" x14ac:dyDescent="0.2">
      <c r="A1338">
        <v>11341</v>
      </c>
      <c r="B1338" t="s">
        <v>1</v>
      </c>
      <c r="C1338">
        <v>46</v>
      </c>
      <c r="D1338">
        <v>2</v>
      </c>
      <c r="E1338" s="3">
        <v>37.035285711566942</v>
      </c>
      <c r="F1338" s="66">
        <v>3</v>
      </c>
      <c r="G1338" t="s">
        <v>6</v>
      </c>
      <c r="H1338" s="2">
        <v>8232.64</v>
      </c>
      <c r="I1338" s="2" t="str">
        <f>IF(CleanTable67[[#This Row],[Annual Expenditure in HealthCare]]&gt;25000,"Yes","No")</f>
        <v>No</v>
      </c>
      <c r="J1338">
        <v>1</v>
      </c>
      <c r="K1338" t="str">
        <f>_xlfn.XLOOKUP(CleanTable67[[#This Row],['# of Children]],'Reduce Categories'!$D$23:$D$28,'Reduce Categories'!$E$23:$E$28)</f>
        <v>1 children</v>
      </c>
      <c r="L1338" t="s">
        <v>5</v>
      </c>
      <c r="M1338" s="1"/>
    </row>
    <row r="1339" spans="1:13" x14ac:dyDescent="0.2">
      <c r="A1339">
        <v>11342</v>
      </c>
      <c r="B1339" t="s">
        <v>1</v>
      </c>
      <c r="C1339">
        <v>27</v>
      </c>
      <c r="D1339">
        <v>1</v>
      </c>
      <c r="E1339" s="3">
        <v>28.024082170758934</v>
      </c>
      <c r="F1339" s="66">
        <v>1</v>
      </c>
      <c r="G1339" t="s">
        <v>7</v>
      </c>
      <c r="H1339" s="2">
        <v>34806.47</v>
      </c>
      <c r="I1339" s="2" t="str">
        <f>IF(CleanTable67[[#This Row],[Annual Expenditure in HealthCare]]&gt;25000,"Yes","No")</f>
        <v>Yes</v>
      </c>
      <c r="J1339">
        <v>1</v>
      </c>
      <c r="K1339" t="str">
        <f>_xlfn.XLOOKUP(CleanTable67[[#This Row],['# of Children]],'Reduce Categories'!$D$23:$D$28,'Reduce Categories'!$E$23:$E$28)</f>
        <v>1 children</v>
      </c>
      <c r="L1339" t="s">
        <v>4</v>
      </c>
      <c r="M1339" s="1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593A5-71F7-334B-A247-26F31AFC3E69}">
  <dimension ref="A2:O1347"/>
  <sheetViews>
    <sheetView showGridLines="0" workbookViewId="0">
      <selection activeCell="K9" sqref="K9"/>
    </sheetView>
  </sheetViews>
  <sheetFormatPr baseColWidth="10" defaultColWidth="8.83203125" defaultRowHeight="15" x14ac:dyDescent="0.2"/>
  <cols>
    <col min="1" max="9" width="9.33203125" customWidth="1"/>
    <col min="10" max="10" width="15.83203125" customWidth="1"/>
    <col min="11" max="14" width="9.33203125" customWidth="1"/>
    <col min="16" max="16" width="11.5" bestFit="1" customWidth="1"/>
  </cols>
  <sheetData>
    <row r="2" spans="1:15" x14ac:dyDescent="0.2">
      <c r="A2">
        <v>15</v>
      </c>
      <c r="C2" t="s">
        <v>98</v>
      </c>
    </row>
    <row r="3" spans="1:15" x14ac:dyDescent="0.2">
      <c r="A3">
        <f>COUNT(CleanTable678[ID])</f>
        <v>1338</v>
      </c>
      <c r="C3" t="s">
        <v>99</v>
      </c>
    </row>
    <row r="4" spans="1:15" x14ac:dyDescent="0.2">
      <c r="A4" s="65">
        <f>ROUNDUP(A3*A2/100,0)</f>
        <v>201</v>
      </c>
      <c r="B4" s="65"/>
      <c r="C4" t="s">
        <v>100</v>
      </c>
    </row>
    <row r="5" spans="1:15" x14ac:dyDescent="0.2">
      <c r="A5" s="65"/>
      <c r="B5" s="65"/>
    </row>
    <row r="6" spans="1:15" x14ac:dyDescent="0.2">
      <c r="B6" s="4" t="s">
        <v>103</v>
      </c>
      <c r="C6">
        <f>COUNTIF(CleanTable678[Subset],B6)</f>
        <v>1137</v>
      </c>
    </row>
    <row r="7" spans="1:15" x14ac:dyDescent="0.2">
      <c r="B7" s="4" t="s">
        <v>104</v>
      </c>
      <c r="C7">
        <f>COUNTIF(CleanTable678[Subset],B7)</f>
        <v>201</v>
      </c>
    </row>
    <row r="9" spans="1:15" x14ac:dyDescent="0.2">
      <c r="A9" s="4" t="s">
        <v>9</v>
      </c>
      <c r="B9" s="4" t="s">
        <v>101</v>
      </c>
      <c r="C9" s="4" t="s">
        <v>102</v>
      </c>
      <c r="D9" s="4" t="s">
        <v>16</v>
      </c>
      <c r="E9" s="4" t="s">
        <v>15</v>
      </c>
      <c r="F9" s="4" t="s">
        <v>83</v>
      </c>
      <c r="G9" s="4" t="s">
        <v>55</v>
      </c>
      <c r="H9" s="4" t="s">
        <v>84</v>
      </c>
      <c r="I9" s="4" t="s">
        <v>8</v>
      </c>
      <c r="J9" s="4" t="s">
        <v>12</v>
      </c>
      <c r="K9" s="4" t="s">
        <v>131</v>
      </c>
      <c r="L9" s="4" t="s">
        <v>13</v>
      </c>
      <c r="M9" s="4" t="s">
        <v>97</v>
      </c>
      <c r="N9" s="4" t="s">
        <v>14</v>
      </c>
    </row>
    <row r="10" spans="1:15" x14ac:dyDescent="0.2">
      <c r="A10">
        <v>10269</v>
      </c>
      <c r="B10" t="s">
        <v>104</v>
      </c>
      <c r="C10" s="78">
        <v>8.5758697474513923E-5</v>
      </c>
      <c r="D10" t="s">
        <v>0</v>
      </c>
      <c r="E10">
        <v>41</v>
      </c>
      <c r="F10">
        <v>2</v>
      </c>
      <c r="G10" s="3">
        <v>33.89904967306957</v>
      </c>
      <c r="H10" s="66">
        <v>2</v>
      </c>
      <c r="I10" t="s">
        <v>7</v>
      </c>
      <c r="J10" s="2">
        <v>6282.24</v>
      </c>
      <c r="K10" s="2" t="s">
        <v>5</v>
      </c>
      <c r="L10">
        <v>1</v>
      </c>
      <c r="M10" t="s">
        <v>89</v>
      </c>
      <c r="N10" t="s">
        <v>5</v>
      </c>
      <c r="O10" s="1"/>
    </row>
    <row r="11" spans="1:15" x14ac:dyDescent="0.2">
      <c r="A11">
        <v>10220</v>
      </c>
      <c r="B11" t="s">
        <v>104</v>
      </c>
      <c r="C11" s="78">
        <v>7.3560430701746782E-4</v>
      </c>
      <c r="D11" t="s">
        <v>3</v>
      </c>
      <c r="E11">
        <v>37</v>
      </c>
      <c r="F11">
        <v>1</v>
      </c>
      <c r="G11" s="3">
        <v>30.776392024203755</v>
      </c>
      <c r="H11" s="66">
        <v>2</v>
      </c>
      <c r="I11" t="s">
        <v>7</v>
      </c>
      <c r="J11" s="2">
        <v>39047.29</v>
      </c>
      <c r="K11" s="2" t="s">
        <v>5</v>
      </c>
      <c r="L11">
        <v>1</v>
      </c>
      <c r="M11" t="s">
        <v>89</v>
      </c>
      <c r="N11" t="s">
        <v>4</v>
      </c>
      <c r="O11" s="1"/>
    </row>
    <row r="12" spans="1:15" x14ac:dyDescent="0.2">
      <c r="A12">
        <v>11023</v>
      </c>
      <c r="B12" t="s">
        <v>104</v>
      </c>
      <c r="C12" s="78">
        <v>1.3805915301108307E-3</v>
      </c>
      <c r="D12" t="s">
        <v>1</v>
      </c>
      <c r="E12">
        <v>31</v>
      </c>
      <c r="F12">
        <v>1</v>
      </c>
      <c r="G12" s="3">
        <v>30.021220932015222</v>
      </c>
      <c r="H12" s="66">
        <v>1</v>
      </c>
      <c r="I12" t="s">
        <v>6</v>
      </c>
      <c r="J12" s="2">
        <v>4350.5200000000004</v>
      </c>
      <c r="K12" s="2" t="s">
        <v>5</v>
      </c>
      <c r="L12">
        <v>1</v>
      </c>
      <c r="M12" t="s">
        <v>89</v>
      </c>
      <c r="N12" t="s">
        <v>5</v>
      </c>
      <c r="O12" s="1"/>
    </row>
    <row r="13" spans="1:15" x14ac:dyDescent="0.2">
      <c r="A13">
        <v>10966</v>
      </c>
      <c r="B13" t="s">
        <v>104</v>
      </c>
      <c r="C13" s="78">
        <v>1.6225239838382199E-3</v>
      </c>
      <c r="D13" t="s">
        <v>2</v>
      </c>
      <c r="E13">
        <v>47</v>
      </c>
      <c r="F13">
        <v>2</v>
      </c>
      <c r="G13" s="3">
        <v>40.158746309023805</v>
      </c>
      <c r="H13" s="66">
        <v>3</v>
      </c>
      <c r="I13" t="s">
        <v>6</v>
      </c>
      <c r="J13" s="2">
        <v>8930.94</v>
      </c>
      <c r="K13" s="2" t="s">
        <v>5</v>
      </c>
      <c r="L13">
        <v>1</v>
      </c>
      <c r="M13" t="s">
        <v>89</v>
      </c>
      <c r="N13" t="s">
        <v>5</v>
      </c>
      <c r="O13" s="1"/>
    </row>
    <row r="14" spans="1:15" x14ac:dyDescent="0.2">
      <c r="A14">
        <v>11166</v>
      </c>
      <c r="B14" t="s">
        <v>104</v>
      </c>
      <c r="C14" s="78">
        <v>2.0033998984523294E-3</v>
      </c>
      <c r="D14" t="s">
        <v>2</v>
      </c>
      <c r="E14">
        <v>19</v>
      </c>
      <c r="F14">
        <v>0</v>
      </c>
      <c r="G14" s="3">
        <v>26.742703590997259</v>
      </c>
      <c r="H14" s="66">
        <v>1</v>
      </c>
      <c r="I14" t="s">
        <v>7</v>
      </c>
      <c r="J14" s="2">
        <v>1628.48</v>
      </c>
      <c r="K14" s="2" t="s">
        <v>5</v>
      </c>
      <c r="L14">
        <v>0</v>
      </c>
      <c r="M14" t="s">
        <v>88</v>
      </c>
      <c r="N14" t="s">
        <v>5</v>
      </c>
      <c r="O14" s="1"/>
    </row>
    <row r="15" spans="1:15" x14ac:dyDescent="0.2">
      <c r="A15">
        <v>11105</v>
      </c>
      <c r="B15" t="s">
        <v>104</v>
      </c>
      <c r="C15" s="78">
        <v>2.4366415678809261E-3</v>
      </c>
      <c r="D15" t="s">
        <v>0</v>
      </c>
      <c r="E15">
        <v>24</v>
      </c>
      <c r="F15">
        <v>0</v>
      </c>
      <c r="G15" s="3">
        <v>25.450664215584492</v>
      </c>
      <c r="H15" s="66">
        <v>0</v>
      </c>
      <c r="I15" t="s">
        <v>6</v>
      </c>
      <c r="J15" s="2">
        <v>2457.5100000000002</v>
      </c>
      <c r="K15" s="2" t="s">
        <v>5</v>
      </c>
      <c r="L15">
        <v>0</v>
      </c>
      <c r="M15" t="s">
        <v>88</v>
      </c>
      <c r="N15" t="s">
        <v>5</v>
      </c>
      <c r="O15" s="1"/>
    </row>
    <row r="16" spans="1:15" x14ac:dyDescent="0.2">
      <c r="A16">
        <v>10399</v>
      </c>
      <c r="B16" t="s">
        <v>104</v>
      </c>
      <c r="C16" s="78">
        <v>5.0435025298032343E-3</v>
      </c>
      <c r="D16" t="s">
        <v>0</v>
      </c>
      <c r="E16">
        <v>53</v>
      </c>
      <c r="F16">
        <v>3</v>
      </c>
      <c r="G16" s="3">
        <v>24.692479159195507</v>
      </c>
      <c r="H16" s="66">
        <v>0</v>
      </c>
      <c r="I16" t="s">
        <v>7</v>
      </c>
      <c r="J16" s="2">
        <v>10065.42</v>
      </c>
      <c r="K16" s="2" t="s">
        <v>5</v>
      </c>
      <c r="L16">
        <v>1</v>
      </c>
      <c r="M16" t="s">
        <v>89</v>
      </c>
      <c r="N16" t="s">
        <v>5</v>
      </c>
      <c r="O16" s="1"/>
    </row>
    <row r="17" spans="1:15" x14ac:dyDescent="0.2">
      <c r="A17">
        <v>10095</v>
      </c>
      <c r="B17" t="s">
        <v>104</v>
      </c>
      <c r="C17" s="78">
        <v>6.7192755084768407E-3</v>
      </c>
      <c r="D17" t="s">
        <v>1</v>
      </c>
      <c r="E17">
        <v>30</v>
      </c>
      <c r="F17">
        <v>1</v>
      </c>
      <c r="G17" s="3">
        <v>33.470530611841461</v>
      </c>
      <c r="H17" s="66">
        <v>2</v>
      </c>
      <c r="I17" t="s">
        <v>6</v>
      </c>
      <c r="J17" s="2">
        <v>4151.0300000000007</v>
      </c>
      <c r="K17" s="2" t="s">
        <v>5</v>
      </c>
      <c r="L17">
        <v>1</v>
      </c>
      <c r="M17" t="s">
        <v>89</v>
      </c>
      <c r="N17" t="s">
        <v>5</v>
      </c>
      <c r="O17" s="1"/>
    </row>
    <row r="18" spans="1:15" x14ac:dyDescent="0.2">
      <c r="A18">
        <v>11282</v>
      </c>
      <c r="B18" t="s">
        <v>104</v>
      </c>
      <c r="C18" s="78">
        <v>7.0920785922738983E-3</v>
      </c>
      <c r="D18" t="s">
        <v>2</v>
      </c>
      <c r="E18">
        <v>30</v>
      </c>
      <c r="F18">
        <v>1</v>
      </c>
      <c r="G18" s="3">
        <v>33.698358107205891</v>
      </c>
      <c r="H18" s="66">
        <v>2</v>
      </c>
      <c r="I18" t="s">
        <v>7</v>
      </c>
      <c r="J18" s="2">
        <v>17361.769999999997</v>
      </c>
      <c r="K18" s="2" t="s">
        <v>5</v>
      </c>
      <c r="L18">
        <v>2</v>
      </c>
      <c r="M18" t="s">
        <v>90</v>
      </c>
      <c r="N18" t="s">
        <v>4</v>
      </c>
      <c r="O18" s="1"/>
    </row>
    <row r="19" spans="1:15" x14ac:dyDescent="0.2">
      <c r="A19">
        <v>11202</v>
      </c>
      <c r="B19" t="s">
        <v>104</v>
      </c>
      <c r="C19" s="78">
        <v>7.514575239946919E-3</v>
      </c>
      <c r="D19" t="s">
        <v>0</v>
      </c>
      <c r="E19">
        <v>47</v>
      </c>
      <c r="F19">
        <v>2</v>
      </c>
      <c r="G19" s="3">
        <v>31.788891658696279</v>
      </c>
      <c r="H19" s="66">
        <v>2</v>
      </c>
      <c r="I19" t="s">
        <v>7</v>
      </c>
      <c r="J19" s="2">
        <v>8062.77</v>
      </c>
      <c r="K19" s="2" t="s">
        <v>5</v>
      </c>
      <c r="L19">
        <v>1</v>
      </c>
      <c r="M19" t="s">
        <v>89</v>
      </c>
      <c r="N19" t="s">
        <v>5</v>
      </c>
      <c r="O19" s="1"/>
    </row>
    <row r="20" spans="1:15" x14ac:dyDescent="0.2">
      <c r="A20">
        <v>10817</v>
      </c>
      <c r="B20" t="s">
        <v>104</v>
      </c>
      <c r="C20" s="78">
        <v>9.507736099008568E-3</v>
      </c>
      <c r="D20" t="s">
        <v>2</v>
      </c>
      <c r="E20">
        <v>29</v>
      </c>
      <c r="F20">
        <v>1</v>
      </c>
      <c r="G20" s="3">
        <v>25.795295912235133</v>
      </c>
      <c r="H20" s="66">
        <v>0</v>
      </c>
      <c r="I20" t="s">
        <v>7</v>
      </c>
      <c r="J20" s="2">
        <v>4433.3900000000003</v>
      </c>
      <c r="K20" s="2" t="s">
        <v>5</v>
      </c>
      <c r="L20">
        <v>2</v>
      </c>
      <c r="M20" t="s">
        <v>90</v>
      </c>
      <c r="N20" t="s">
        <v>5</v>
      </c>
      <c r="O20" s="1"/>
    </row>
    <row r="21" spans="1:15" x14ac:dyDescent="0.2">
      <c r="A21">
        <v>10561</v>
      </c>
      <c r="B21" t="s">
        <v>104</v>
      </c>
      <c r="C21" s="78">
        <v>9.8427423465841102E-3</v>
      </c>
      <c r="D21" t="s">
        <v>2</v>
      </c>
      <c r="E21">
        <v>42</v>
      </c>
      <c r="F21">
        <v>2</v>
      </c>
      <c r="G21" s="3">
        <v>35.192383388423664</v>
      </c>
      <c r="H21" s="66">
        <v>3</v>
      </c>
      <c r="I21" t="s">
        <v>6</v>
      </c>
      <c r="J21" s="2">
        <v>21348.71</v>
      </c>
      <c r="K21" s="2" t="s">
        <v>5</v>
      </c>
      <c r="L21">
        <v>0</v>
      </c>
      <c r="M21" t="s">
        <v>88</v>
      </c>
      <c r="N21" t="s">
        <v>4</v>
      </c>
      <c r="O21" s="1"/>
    </row>
    <row r="22" spans="1:15" x14ac:dyDescent="0.2">
      <c r="A22">
        <v>10413</v>
      </c>
      <c r="B22" t="s">
        <v>104</v>
      </c>
      <c r="C22" s="78">
        <v>1.0224751355300543E-2</v>
      </c>
      <c r="D22" t="s">
        <v>1</v>
      </c>
      <c r="E22">
        <v>43</v>
      </c>
      <c r="F22">
        <v>2</v>
      </c>
      <c r="G22" s="3">
        <v>21.753684686804984</v>
      </c>
      <c r="H22" s="66">
        <v>0</v>
      </c>
      <c r="I22" t="s">
        <v>7</v>
      </c>
      <c r="J22" s="2">
        <v>14478.34</v>
      </c>
      <c r="K22" s="2" t="s">
        <v>5</v>
      </c>
      <c r="L22">
        <v>5</v>
      </c>
      <c r="M22" t="s">
        <v>91</v>
      </c>
      <c r="N22" t="s">
        <v>5</v>
      </c>
      <c r="O22" s="1"/>
    </row>
    <row r="23" spans="1:15" x14ac:dyDescent="0.2">
      <c r="A23">
        <v>10775</v>
      </c>
      <c r="B23" t="s">
        <v>104</v>
      </c>
      <c r="C23" s="78">
        <v>1.1803051662930941E-2</v>
      </c>
      <c r="D23" t="s">
        <v>1</v>
      </c>
      <c r="E23">
        <v>43</v>
      </c>
      <c r="F23">
        <v>2</v>
      </c>
      <c r="G23" s="3">
        <v>26.063701517114779</v>
      </c>
      <c r="H23" s="66">
        <v>0</v>
      </c>
      <c r="I23" t="s">
        <v>7</v>
      </c>
      <c r="J23" s="2">
        <v>42560.44</v>
      </c>
      <c r="K23" s="2" t="s">
        <v>4</v>
      </c>
      <c r="L23">
        <v>2</v>
      </c>
      <c r="M23" t="s">
        <v>90</v>
      </c>
      <c r="N23" t="s">
        <v>4</v>
      </c>
      <c r="O23" s="1"/>
    </row>
    <row r="24" spans="1:15" x14ac:dyDescent="0.2">
      <c r="A24">
        <v>10592</v>
      </c>
      <c r="B24" t="s">
        <v>104</v>
      </c>
      <c r="C24" s="78">
        <v>1.2249971605751253E-2</v>
      </c>
      <c r="D24" t="s">
        <v>2</v>
      </c>
      <c r="E24">
        <v>19</v>
      </c>
      <c r="F24">
        <v>0</v>
      </c>
      <c r="G24" s="3">
        <v>25.738768846887993</v>
      </c>
      <c r="H24" s="66">
        <v>0</v>
      </c>
      <c r="I24" t="s">
        <v>6</v>
      </c>
      <c r="J24" s="2">
        <v>2117.34</v>
      </c>
      <c r="K24" s="2" t="s">
        <v>5</v>
      </c>
      <c r="L24">
        <v>0</v>
      </c>
      <c r="M24" t="s">
        <v>88</v>
      </c>
      <c r="N24" t="s">
        <v>5</v>
      </c>
      <c r="O24" s="1"/>
    </row>
    <row r="25" spans="1:15" x14ac:dyDescent="0.2">
      <c r="A25">
        <v>10118</v>
      </c>
      <c r="B25" t="s">
        <v>104</v>
      </c>
      <c r="C25" s="78">
        <v>1.2861264916968151E-2</v>
      </c>
      <c r="D25" t="s">
        <v>3</v>
      </c>
      <c r="E25">
        <v>32</v>
      </c>
      <c r="F25">
        <v>1</v>
      </c>
      <c r="G25" s="3">
        <v>32.969844434651222</v>
      </c>
      <c r="H25" s="66">
        <v>2</v>
      </c>
      <c r="I25" t="s">
        <v>6</v>
      </c>
      <c r="J25" s="2">
        <v>6334.35</v>
      </c>
      <c r="K25" s="2" t="s">
        <v>5</v>
      </c>
      <c r="L25">
        <v>3</v>
      </c>
      <c r="M25" t="s">
        <v>91</v>
      </c>
      <c r="N25" t="s">
        <v>5</v>
      </c>
      <c r="O25" s="1"/>
    </row>
    <row r="26" spans="1:15" x14ac:dyDescent="0.2">
      <c r="A26">
        <v>11018</v>
      </c>
      <c r="B26" t="s">
        <v>104</v>
      </c>
      <c r="C26" s="78">
        <v>1.3145452214166409E-2</v>
      </c>
      <c r="D26" t="s">
        <v>3</v>
      </c>
      <c r="E26">
        <v>32</v>
      </c>
      <c r="F26">
        <v>1</v>
      </c>
      <c r="G26" s="3">
        <v>22.138083261055193</v>
      </c>
      <c r="H26" s="66">
        <v>0</v>
      </c>
      <c r="I26" t="s">
        <v>6</v>
      </c>
      <c r="J26" s="2">
        <v>4544.24</v>
      </c>
      <c r="K26" s="2" t="s">
        <v>5</v>
      </c>
      <c r="L26">
        <v>0</v>
      </c>
      <c r="M26" t="s">
        <v>88</v>
      </c>
      <c r="N26" t="s">
        <v>5</v>
      </c>
      <c r="O26" s="1"/>
    </row>
    <row r="27" spans="1:15" x14ac:dyDescent="0.2">
      <c r="A27">
        <v>10985</v>
      </c>
      <c r="B27" t="s">
        <v>104</v>
      </c>
      <c r="C27" s="78">
        <v>1.360237443810608E-2</v>
      </c>
      <c r="D27" t="s">
        <v>2</v>
      </c>
      <c r="E27">
        <v>60</v>
      </c>
      <c r="F27">
        <v>3</v>
      </c>
      <c r="G27" s="3">
        <v>27.804284362724463</v>
      </c>
      <c r="H27" s="66">
        <v>1</v>
      </c>
      <c r="I27" t="s">
        <v>6</v>
      </c>
      <c r="J27" s="2">
        <v>13012.210000000001</v>
      </c>
      <c r="K27" s="2" t="s">
        <v>5</v>
      </c>
      <c r="L27">
        <v>0</v>
      </c>
      <c r="M27" t="s">
        <v>88</v>
      </c>
      <c r="N27" t="s">
        <v>5</v>
      </c>
      <c r="O27" s="1"/>
    </row>
    <row r="28" spans="1:15" x14ac:dyDescent="0.2">
      <c r="A28">
        <v>10766</v>
      </c>
      <c r="B28" t="s">
        <v>104</v>
      </c>
      <c r="C28" s="78">
        <v>1.381513258412792E-2</v>
      </c>
      <c r="D28" t="s">
        <v>2</v>
      </c>
      <c r="E28">
        <v>48</v>
      </c>
      <c r="F28">
        <v>2</v>
      </c>
      <c r="G28" s="3">
        <v>39.469928907684405</v>
      </c>
      <c r="H28" s="66">
        <v>3</v>
      </c>
      <c r="I28" t="s">
        <v>6</v>
      </c>
      <c r="J28" s="2">
        <v>9249.5</v>
      </c>
      <c r="K28" s="2" t="s">
        <v>5</v>
      </c>
      <c r="L28">
        <v>1</v>
      </c>
      <c r="M28" t="s">
        <v>89</v>
      </c>
      <c r="N28" t="s">
        <v>5</v>
      </c>
      <c r="O28" s="1"/>
    </row>
    <row r="29" spans="1:15" x14ac:dyDescent="0.2">
      <c r="A29">
        <v>10075</v>
      </c>
      <c r="B29" t="s">
        <v>104</v>
      </c>
      <c r="C29" s="78">
        <v>1.55307667312089E-2</v>
      </c>
      <c r="D29" t="s">
        <v>1</v>
      </c>
      <c r="E29">
        <v>22</v>
      </c>
      <c r="F29">
        <v>0</v>
      </c>
      <c r="G29" s="3">
        <v>27.656609691504823</v>
      </c>
      <c r="H29" s="66">
        <v>1</v>
      </c>
      <c r="I29" t="s">
        <v>6</v>
      </c>
      <c r="J29" s="2">
        <v>2156.7600000000002</v>
      </c>
      <c r="K29" s="2" t="s">
        <v>5</v>
      </c>
      <c r="L29">
        <v>0</v>
      </c>
      <c r="M29" t="s">
        <v>88</v>
      </c>
      <c r="N29" t="s">
        <v>5</v>
      </c>
      <c r="O29" s="1"/>
    </row>
    <row r="30" spans="1:15" x14ac:dyDescent="0.2">
      <c r="A30">
        <v>10007</v>
      </c>
      <c r="B30" t="s">
        <v>104</v>
      </c>
      <c r="C30" s="78">
        <v>1.5636448854148499E-2</v>
      </c>
      <c r="D30" t="s">
        <v>0</v>
      </c>
      <c r="E30">
        <v>48</v>
      </c>
      <c r="F30">
        <v>2</v>
      </c>
      <c r="G30" s="3">
        <v>35.528280874349299</v>
      </c>
      <c r="H30" s="66">
        <v>3</v>
      </c>
      <c r="I30" t="s">
        <v>6</v>
      </c>
      <c r="J30" s="2">
        <v>8277.5300000000007</v>
      </c>
      <c r="K30" s="2" t="s">
        <v>5</v>
      </c>
      <c r="L30">
        <v>0</v>
      </c>
      <c r="M30" t="s">
        <v>88</v>
      </c>
      <c r="N30" t="s">
        <v>5</v>
      </c>
      <c r="O30" s="1"/>
    </row>
    <row r="31" spans="1:15" x14ac:dyDescent="0.2">
      <c r="A31">
        <v>11060</v>
      </c>
      <c r="B31" t="s">
        <v>104</v>
      </c>
      <c r="C31" s="78">
        <v>1.5777375881982691E-2</v>
      </c>
      <c r="D31" t="s">
        <v>3</v>
      </c>
      <c r="E31">
        <v>47</v>
      </c>
      <c r="F31">
        <v>2</v>
      </c>
      <c r="G31" s="3">
        <v>21.759193664555763</v>
      </c>
      <c r="H31" s="66">
        <v>0</v>
      </c>
      <c r="I31" t="s">
        <v>7</v>
      </c>
      <c r="J31" s="2">
        <v>8627.5500000000011</v>
      </c>
      <c r="K31" s="2" t="s">
        <v>5</v>
      </c>
      <c r="L31">
        <v>1</v>
      </c>
      <c r="M31" t="s">
        <v>89</v>
      </c>
      <c r="N31" t="s">
        <v>5</v>
      </c>
      <c r="O31" s="1"/>
    </row>
    <row r="32" spans="1:15" x14ac:dyDescent="0.2">
      <c r="A32">
        <v>10048</v>
      </c>
      <c r="B32" t="s">
        <v>104</v>
      </c>
      <c r="C32" s="78">
        <v>1.6209003513181774E-2</v>
      </c>
      <c r="D32" t="s">
        <v>0</v>
      </c>
      <c r="E32">
        <v>59</v>
      </c>
      <c r="F32">
        <v>3</v>
      </c>
      <c r="G32" s="3">
        <v>31.520111898466098</v>
      </c>
      <c r="H32" s="66">
        <v>2</v>
      </c>
      <c r="I32" t="s">
        <v>6</v>
      </c>
      <c r="J32" s="2">
        <v>12233.83</v>
      </c>
      <c r="K32" s="2" t="s">
        <v>5</v>
      </c>
      <c r="L32">
        <v>0</v>
      </c>
      <c r="M32" t="s">
        <v>88</v>
      </c>
      <c r="N32" t="s">
        <v>5</v>
      </c>
      <c r="O32" s="1"/>
    </row>
    <row r="33" spans="1:15" x14ac:dyDescent="0.2">
      <c r="A33">
        <v>11193</v>
      </c>
      <c r="B33" t="s">
        <v>104</v>
      </c>
      <c r="C33" s="78">
        <v>1.7468969498017017E-2</v>
      </c>
      <c r="D33" t="s">
        <v>0</v>
      </c>
      <c r="E33">
        <v>21</v>
      </c>
      <c r="F33">
        <v>0</v>
      </c>
      <c r="G33" s="3">
        <v>25.352123166549735</v>
      </c>
      <c r="H33" s="66">
        <v>0</v>
      </c>
      <c r="I33" t="s">
        <v>7</v>
      </c>
      <c r="J33" s="2">
        <v>2103.08</v>
      </c>
      <c r="K33" s="2" t="s">
        <v>5</v>
      </c>
      <c r="L33">
        <v>1</v>
      </c>
      <c r="M33" t="s">
        <v>89</v>
      </c>
      <c r="N33" t="s">
        <v>5</v>
      </c>
      <c r="O33" s="1"/>
    </row>
    <row r="34" spans="1:15" x14ac:dyDescent="0.2">
      <c r="A34">
        <v>11087</v>
      </c>
      <c r="B34" t="s">
        <v>104</v>
      </c>
      <c r="C34" s="78">
        <v>1.8178139697311857E-2</v>
      </c>
      <c r="D34" t="s">
        <v>1</v>
      </c>
      <c r="E34">
        <v>64</v>
      </c>
      <c r="F34">
        <v>3</v>
      </c>
      <c r="G34" s="3">
        <v>24.405623836211134</v>
      </c>
      <c r="H34" s="66">
        <v>0</v>
      </c>
      <c r="I34" t="s">
        <v>7</v>
      </c>
      <c r="J34" s="2">
        <v>49577.670000000006</v>
      </c>
      <c r="K34" s="2" t="s">
        <v>4</v>
      </c>
      <c r="L34">
        <v>2</v>
      </c>
      <c r="M34" t="s">
        <v>90</v>
      </c>
      <c r="N34" t="s">
        <v>4</v>
      </c>
      <c r="O34" s="1"/>
    </row>
    <row r="35" spans="1:15" x14ac:dyDescent="0.2">
      <c r="A35">
        <v>10516</v>
      </c>
      <c r="B35" t="s">
        <v>104</v>
      </c>
      <c r="C35" s="78">
        <v>1.8940105342722391E-2</v>
      </c>
      <c r="D35" t="s">
        <v>0</v>
      </c>
      <c r="E35">
        <v>19</v>
      </c>
      <c r="F35">
        <v>0</v>
      </c>
      <c r="G35" s="3">
        <v>33.093124815117093</v>
      </c>
      <c r="H35" s="66">
        <v>2</v>
      </c>
      <c r="I35" t="s">
        <v>6</v>
      </c>
      <c r="J35" s="2">
        <v>1748.78</v>
      </c>
      <c r="K35" s="2" t="s">
        <v>5</v>
      </c>
      <c r="L35">
        <v>0</v>
      </c>
      <c r="M35" t="s">
        <v>88</v>
      </c>
      <c r="N35" t="s">
        <v>5</v>
      </c>
      <c r="O35" s="1"/>
    </row>
    <row r="36" spans="1:15" x14ac:dyDescent="0.2">
      <c r="A36">
        <v>10655</v>
      </c>
      <c r="B36" t="s">
        <v>104</v>
      </c>
      <c r="C36" s="78">
        <v>1.9316655909278002E-2</v>
      </c>
      <c r="D36" t="s">
        <v>2</v>
      </c>
      <c r="E36">
        <v>54</v>
      </c>
      <c r="F36">
        <v>3</v>
      </c>
      <c r="G36" s="3">
        <v>42.678957317090784</v>
      </c>
      <c r="H36" s="66">
        <v>3</v>
      </c>
      <c r="I36" t="s">
        <v>7</v>
      </c>
      <c r="J36" s="2">
        <v>24476.48</v>
      </c>
      <c r="K36" s="2" t="s">
        <v>5</v>
      </c>
      <c r="L36">
        <v>0</v>
      </c>
      <c r="M36" t="s">
        <v>88</v>
      </c>
      <c r="N36" t="s">
        <v>5</v>
      </c>
      <c r="O36" s="1"/>
    </row>
    <row r="37" spans="1:15" x14ac:dyDescent="0.2">
      <c r="A37">
        <v>11158</v>
      </c>
      <c r="B37" t="s">
        <v>104</v>
      </c>
      <c r="C37" s="78">
        <v>1.9759818958482223E-2</v>
      </c>
      <c r="D37" t="s">
        <v>1</v>
      </c>
      <c r="E37">
        <v>63</v>
      </c>
      <c r="F37">
        <v>3</v>
      </c>
      <c r="G37" s="3">
        <v>27.446953448352218</v>
      </c>
      <c r="H37" s="66">
        <v>1</v>
      </c>
      <c r="I37" t="s">
        <v>6</v>
      </c>
      <c r="J37" s="2">
        <v>13887.97</v>
      </c>
      <c r="K37" s="2" t="s">
        <v>5</v>
      </c>
      <c r="L37">
        <v>0</v>
      </c>
      <c r="M37" t="s">
        <v>88</v>
      </c>
      <c r="N37" t="s">
        <v>5</v>
      </c>
      <c r="O37" s="1"/>
    </row>
    <row r="38" spans="1:15" x14ac:dyDescent="0.2">
      <c r="A38">
        <v>10387</v>
      </c>
      <c r="B38" t="s">
        <v>104</v>
      </c>
      <c r="C38" s="78">
        <v>1.9834839462272158E-2</v>
      </c>
      <c r="D38" t="s">
        <v>3</v>
      </c>
      <c r="E38">
        <v>57</v>
      </c>
      <c r="F38">
        <v>3</v>
      </c>
      <c r="G38" s="3">
        <v>30.476925791270215</v>
      </c>
      <c r="H38" s="66">
        <v>2</v>
      </c>
      <c r="I38" t="s">
        <v>6</v>
      </c>
      <c r="J38" s="2">
        <v>13224.06</v>
      </c>
      <c r="K38" s="2" t="s">
        <v>5</v>
      </c>
      <c r="L38">
        <v>2</v>
      </c>
      <c r="M38" t="s">
        <v>90</v>
      </c>
      <c r="N38" t="s">
        <v>5</v>
      </c>
      <c r="O38" s="1"/>
    </row>
    <row r="39" spans="1:15" x14ac:dyDescent="0.2">
      <c r="A39">
        <v>10749</v>
      </c>
      <c r="B39" t="s">
        <v>104</v>
      </c>
      <c r="C39" s="78">
        <v>2.4486027362533469E-2</v>
      </c>
      <c r="D39" t="s">
        <v>3</v>
      </c>
      <c r="E39">
        <v>32</v>
      </c>
      <c r="F39">
        <v>1</v>
      </c>
      <c r="G39" s="3">
        <v>32.942351061997549</v>
      </c>
      <c r="H39" s="66">
        <v>2</v>
      </c>
      <c r="I39" t="s">
        <v>7</v>
      </c>
      <c r="J39" s="2">
        <v>4667.6100000000006</v>
      </c>
      <c r="K39" s="2" t="s">
        <v>5</v>
      </c>
      <c r="L39">
        <v>1</v>
      </c>
      <c r="M39" t="s">
        <v>89</v>
      </c>
      <c r="N39" t="s">
        <v>5</v>
      </c>
      <c r="O39" s="1"/>
    </row>
    <row r="40" spans="1:15" x14ac:dyDescent="0.2">
      <c r="A40">
        <v>11291</v>
      </c>
      <c r="B40" t="s">
        <v>104</v>
      </c>
      <c r="C40" s="78">
        <v>2.4594241407966955E-2</v>
      </c>
      <c r="D40" t="s">
        <v>0</v>
      </c>
      <c r="E40">
        <v>35</v>
      </c>
      <c r="F40">
        <v>1</v>
      </c>
      <c r="G40" s="3">
        <v>30.847375584335825</v>
      </c>
      <c r="H40" s="66">
        <v>2</v>
      </c>
      <c r="I40" t="s">
        <v>7</v>
      </c>
      <c r="J40" s="2">
        <v>4746.3500000000004</v>
      </c>
      <c r="K40" s="2" t="s">
        <v>5</v>
      </c>
      <c r="L40">
        <v>1</v>
      </c>
      <c r="M40" t="s">
        <v>89</v>
      </c>
      <c r="N40" t="s">
        <v>5</v>
      </c>
      <c r="O40" s="1"/>
    </row>
    <row r="41" spans="1:15" x14ac:dyDescent="0.2">
      <c r="A41">
        <v>11303</v>
      </c>
      <c r="B41" t="s">
        <v>104</v>
      </c>
      <c r="C41" s="78">
        <v>2.7167331010769957E-2</v>
      </c>
      <c r="D41" t="s">
        <v>3</v>
      </c>
      <c r="E41">
        <v>38</v>
      </c>
      <c r="F41">
        <v>1</v>
      </c>
      <c r="G41" s="3">
        <v>32.933964878175573</v>
      </c>
      <c r="H41" s="66">
        <v>2</v>
      </c>
      <c r="I41" t="s">
        <v>7</v>
      </c>
      <c r="J41" s="2">
        <v>6079.68</v>
      </c>
      <c r="K41" s="2" t="s">
        <v>5</v>
      </c>
      <c r="L41">
        <v>1</v>
      </c>
      <c r="M41" t="s">
        <v>89</v>
      </c>
      <c r="N41" t="s">
        <v>5</v>
      </c>
      <c r="O41" s="1"/>
    </row>
    <row r="42" spans="1:15" x14ac:dyDescent="0.2">
      <c r="A42">
        <v>10659</v>
      </c>
      <c r="B42" t="s">
        <v>104</v>
      </c>
      <c r="C42" s="78">
        <v>2.7336988067741097E-2</v>
      </c>
      <c r="D42" t="s">
        <v>3</v>
      </c>
      <c r="E42">
        <v>37</v>
      </c>
      <c r="F42">
        <v>1</v>
      </c>
      <c r="G42" s="3">
        <v>18.333899252672403</v>
      </c>
      <c r="H42" s="66">
        <v>0</v>
      </c>
      <c r="I42" t="s">
        <v>6</v>
      </c>
      <c r="J42" s="2">
        <v>6877.99</v>
      </c>
      <c r="K42" s="2" t="s">
        <v>5</v>
      </c>
      <c r="L42">
        <v>2</v>
      </c>
      <c r="M42" t="s">
        <v>90</v>
      </c>
      <c r="N42" t="s">
        <v>5</v>
      </c>
      <c r="O42" s="1"/>
    </row>
    <row r="43" spans="1:15" x14ac:dyDescent="0.2">
      <c r="A43">
        <v>11094</v>
      </c>
      <c r="B43" t="s">
        <v>104</v>
      </c>
      <c r="C43" s="78">
        <v>2.7797467963666334E-2</v>
      </c>
      <c r="D43" t="s">
        <v>1</v>
      </c>
      <c r="E43">
        <v>18</v>
      </c>
      <c r="F43">
        <v>0</v>
      </c>
      <c r="G43" s="3">
        <v>33.41155176412633</v>
      </c>
      <c r="H43" s="66">
        <v>2</v>
      </c>
      <c r="I43" t="s">
        <v>6</v>
      </c>
      <c r="J43" s="2">
        <v>1634.58</v>
      </c>
      <c r="K43" s="2" t="s">
        <v>5</v>
      </c>
      <c r="L43">
        <v>0</v>
      </c>
      <c r="M43" t="s">
        <v>88</v>
      </c>
      <c r="N43" t="s">
        <v>5</v>
      </c>
      <c r="O43" s="1"/>
    </row>
    <row r="44" spans="1:15" x14ac:dyDescent="0.2">
      <c r="A44">
        <v>11097</v>
      </c>
      <c r="B44" t="s">
        <v>104</v>
      </c>
      <c r="C44" s="78">
        <v>2.7955309395467531E-2</v>
      </c>
      <c r="D44" t="s">
        <v>2</v>
      </c>
      <c r="E44">
        <v>56</v>
      </c>
      <c r="F44">
        <v>3</v>
      </c>
      <c r="G44" s="3">
        <v>30.795399391467161</v>
      </c>
      <c r="H44" s="66">
        <v>2</v>
      </c>
      <c r="I44" t="s">
        <v>6</v>
      </c>
      <c r="J44" s="2">
        <v>11454.03</v>
      </c>
      <c r="K44" s="2" t="s">
        <v>5</v>
      </c>
      <c r="L44">
        <v>0</v>
      </c>
      <c r="M44" t="s">
        <v>88</v>
      </c>
      <c r="N44" t="s">
        <v>5</v>
      </c>
      <c r="O44" s="1"/>
    </row>
    <row r="45" spans="1:15" x14ac:dyDescent="0.2">
      <c r="A45">
        <v>10661</v>
      </c>
      <c r="B45" t="s">
        <v>104</v>
      </c>
      <c r="C45" s="78">
        <v>2.8010733201217164E-2</v>
      </c>
      <c r="D45" t="s">
        <v>1</v>
      </c>
      <c r="E45">
        <v>58</v>
      </c>
      <c r="F45">
        <v>3</v>
      </c>
      <c r="G45" s="3">
        <v>19.933204701567011</v>
      </c>
      <c r="H45" s="66">
        <v>0</v>
      </c>
      <c r="I45" t="s">
        <v>7</v>
      </c>
      <c r="J45" s="2">
        <v>11381.33</v>
      </c>
      <c r="K45" s="2" t="s">
        <v>5</v>
      </c>
      <c r="L45">
        <v>0</v>
      </c>
      <c r="M45" t="s">
        <v>88</v>
      </c>
      <c r="N45" t="s">
        <v>5</v>
      </c>
      <c r="O45" s="1"/>
    </row>
    <row r="46" spans="1:15" x14ac:dyDescent="0.2">
      <c r="A46">
        <v>11288</v>
      </c>
      <c r="B46" t="s">
        <v>104</v>
      </c>
      <c r="C46" s="78">
        <v>2.8713982738224342E-2</v>
      </c>
      <c r="D46" t="s">
        <v>1</v>
      </c>
      <c r="E46">
        <v>37</v>
      </c>
      <c r="F46">
        <v>1</v>
      </c>
      <c r="G46" s="3">
        <v>26.216076869419648</v>
      </c>
      <c r="H46" s="66">
        <v>0</v>
      </c>
      <c r="I46" t="s">
        <v>7</v>
      </c>
      <c r="J46" s="2">
        <v>19214.71</v>
      </c>
      <c r="K46" s="2" t="s">
        <v>5</v>
      </c>
      <c r="L46">
        <v>0</v>
      </c>
      <c r="M46" t="s">
        <v>88</v>
      </c>
      <c r="N46" t="s">
        <v>5</v>
      </c>
      <c r="O46" s="1"/>
    </row>
    <row r="47" spans="1:15" x14ac:dyDescent="0.2">
      <c r="A47">
        <v>10993</v>
      </c>
      <c r="B47" t="s">
        <v>104</v>
      </c>
      <c r="C47" s="78">
        <v>3.0666581469921295E-2</v>
      </c>
      <c r="D47" t="s">
        <v>3</v>
      </c>
      <c r="E47">
        <v>53</v>
      </c>
      <c r="F47">
        <v>3</v>
      </c>
      <c r="G47" s="3">
        <v>28.872908855216359</v>
      </c>
      <c r="H47" s="66">
        <v>1</v>
      </c>
      <c r="I47" t="s">
        <v>6</v>
      </c>
      <c r="J47" s="2">
        <v>10564.89</v>
      </c>
      <c r="K47" s="2" t="s">
        <v>5</v>
      </c>
      <c r="L47">
        <v>0</v>
      </c>
      <c r="M47" t="s">
        <v>88</v>
      </c>
      <c r="N47" t="s">
        <v>5</v>
      </c>
      <c r="O47" s="1"/>
    </row>
    <row r="48" spans="1:15" x14ac:dyDescent="0.2">
      <c r="A48">
        <v>10801</v>
      </c>
      <c r="B48" t="s">
        <v>104</v>
      </c>
      <c r="C48" s="78">
        <v>3.1225162113867166E-2</v>
      </c>
      <c r="D48" t="s">
        <v>0</v>
      </c>
      <c r="E48">
        <v>19</v>
      </c>
      <c r="F48">
        <v>0</v>
      </c>
      <c r="G48" s="3">
        <v>33.737105983305938</v>
      </c>
      <c r="H48" s="66">
        <v>2</v>
      </c>
      <c r="I48" t="s">
        <v>7</v>
      </c>
      <c r="J48" s="2">
        <v>1253.94</v>
      </c>
      <c r="K48" s="2" t="s">
        <v>5</v>
      </c>
      <c r="L48">
        <v>0</v>
      </c>
      <c r="M48" t="s">
        <v>88</v>
      </c>
      <c r="N48" t="s">
        <v>5</v>
      </c>
      <c r="O48" s="1"/>
    </row>
    <row r="49" spans="1:15" x14ac:dyDescent="0.2">
      <c r="A49">
        <v>10558</v>
      </c>
      <c r="B49" t="s">
        <v>104</v>
      </c>
      <c r="C49" s="78">
        <v>3.1247009549887017E-2</v>
      </c>
      <c r="D49" t="s">
        <v>3</v>
      </c>
      <c r="E49">
        <v>18</v>
      </c>
      <c r="F49">
        <v>0</v>
      </c>
      <c r="G49" s="3">
        <v>36.855764316558833</v>
      </c>
      <c r="H49" s="66">
        <v>3</v>
      </c>
      <c r="I49" t="s">
        <v>7</v>
      </c>
      <c r="J49" s="2">
        <v>11272.34</v>
      </c>
      <c r="K49" s="2" t="s">
        <v>5</v>
      </c>
      <c r="L49">
        <v>1</v>
      </c>
      <c r="M49" t="s">
        <v>89</v>
      </c>
      <c r="N49" t="s">
        <v>5</v>
      </c>
      <c r="O49" s="1"/>
    </row>
    <row r="50" spans="1:15" x14ac:dyDescent="0.2">
      <c r="A50">
        <v>10181</v>
      </c>
      <c r="B50" t="s">
        <v>104</v>
      </c>
      <c r="C50" s="78">
        <v>3.1775832552911609E-2</v>
      </c>
      <c r="D50" t="s">
        <v>1</v>
      </c>
      <c r="E50">
        <v>32</v>
      </c>
      <c r="F50">
        <v>1</v>
      </c>
      <c r="G50" s="3">
        <v>34.082266929651553</v>
      </c>
      <c r="H50" s="66">
        <v>2</v>
      </c>
      <c r="I50" t="s">
        <v>6</v>
      </c>
      <c r="J50" s="2">
        <v>4562.8500000000004</v>
      </c>
      <c r="K50" s="2" t="s">
        <v>5</v>
      </c>
      <c r="L50">
        <v>1</v>
      </c>
      <c r="M50" t="s">
        <v>89</v>
      </c>
      <c r="N50" t="s">
        <v>5</v>
      </c>
      <c r="O50" s="1"/>
    </row>
    <row r="51" spans="1:15" x14ac:dyDescent="0.2">
      <c r="A51">
        <v>10019</v>
      </c>
      <c r="B51" t="s">
        <v>104</v>
      </c>
      <c r="C51" s="78">
        <v>3.2434362069237332E-2</v>
      </c>
      <c r="D51" t="s">
        <v>3</v>
      </c>
      <c r="E51">
        <v>29</v>
      </c>
      <c r="F51">
        <v>1</v>
      </c>
      <c r="G51" s="3">
        <v>25.605045679689717</v>
      </c>
      <c r="H51" s="66">
        <v>0</v>
      </c>
      <c r="I51" t="s">
        <v>6</v>
      </c>
      <c r="J51" s="2">
        <v>16115.31</v>
      </c>
      <c r="K51" s="2" t="s">
        <v>5</v>
      </c>
      <c r="L51">
        <v>0</v>
      </c>
      <c r="M51" t="s">
        <v>88</v>
      </c>
      <c r="N51" t="s">
        <v>4</v>
      </c>
      <c r="O51" s="1"/>
    </row>
    <row r="52" spans="1:15" x14ac:dyDescent="0.2">
      <c r="A52">
        <v>10203</v>
      </c>
      <c r="B52" t="s">
        <v>104</v>
      </c>
      <c r="C52" s="78">
        <v>3.3002460111926868E-2</v>
      </c>
      <c r="D52" t="s">
        <v>0</v>
      </c>
      <c r="E52">
        <v>22</v>
      </c>
      <c r="F52">
        <v>0</v>
      </c>
      <c r="G52" s="3">
        <v>35.28756358544603</v>
      </c>
      <c r="H52" s="66">
        <v>3</v>
      </c>
      <c r="I52" t="s">
        <v>7</v>
      </c>
      <c r="J52" s="2">
        <v>35585.58</v>
      </c>
      <c r="K52" s="2" t="s">
        <v>5</v>
      </c>
      <c r="L52">
        <v>0</v>
      </c>
      <c r="M52" t="s">
        <v>88</v>
      </c>
      <c r="N52" t="s">
        <v>4</v>
      </c>
      <c r="O52" s="1"/>
    </row>
    <row r="53" spans="1:15" x14ac:dyDescent="0.2">
      <c r="A53">
        <v>10498</v>
      </c>
      <c r="B53" t="s">
        <v>104</v>
      </c>
      <c r="C53" s="78">
        <v>3.3270666789089742E-2</v>
      </c>
      <c r="D53" t="s">
        <v>1</v>
      </c>
      <c r="E53">
        <v>24</v>
      </c>
      <c r="F53">
        <v>0</v>
      </c>
      <c r="G53" s="3">
        <v>37.975006140842808</v>
      </c>
      <c r="H53" s="66">
        <v>3</v>
      </c>
      <c r="I53" t="s">
        <v>6</v>
      </c>
      <c r="J53" s="2">
        <v>25081.769999999997</v>
      </c>
      <c r="K53" s="2" t="s">
        <v>5</v>
      </c>
      <c r="L53">
        <v>0</v>
      </c>
      <c r="M53" t="s">
        <v>88</v>
      </c>
      <c r="N53" t="s">
        <v>5</v>
      </c>
      <c r="O53" s="1"/>
    </row>
    <row r="54" spans="1:15" x14ac:dyDescent="0.2">
      <c r="A54">
        <v>10587</v>
      </c>
      <c r="B54" t="s">
        <v>104</v>
      </c>
      <c r="C54" s="78">
        <v>3.424492937143353E-2</v>
      </c>
      <c r="D54" t="s">
        <v>2</v>
      </c>
      <c r="E54">
        <v>52</v>
      </c>
      <c r="F54">
        <v>3</v>
      </c>
      <c r="G54" s="3">
        <v>36.078656108955784</v>
      </c>
      <c r="H54" s="66">
        <v>3</v>
      </c>
      <c r="I54" t="s">
        <v>7</v>
      </c>
      <c r="J54" s="2">
        <v>24393.629999999997</v>
      </c>
      <c r="K54" s="2" t="s">
        <v>5</v>
      </c>
      <c r="L54">
        <v>0</v>
      </c>
      <c r="M54" t="s">
        <v>88</v>
      </c>
      <c r="N54" t="s">
        <v>4</v>
      </c>
      <c r="O54" s="1"/>
    </row>
    <row r="55" spans="1:15" x14ac:dyDescent="0.2">
      <c r="A55">
        <v>10750</v>
      </c>
      <c r="B55" t="s">
        <v>104</v>
      </c>
      <c r="C55" s="78">
        <v>3.5738781813953069E-2</v>
      </c>
      <c r="D55" t="s">
        <v>2</v>
      </c>
      <c r="E55">
        <v>46</v>
      </c>
      <c r="F55">
        <v>2</v>
      </c>
      <c r="G55" s="3">
        <v>20.79277420606061</v>
      </c>
      <c r="H55" s="66">
        <v>0</v>
      </c>
      <c r="I55" t="s">
        <v>6</v>
      </c>
      <c r="J55" s="2">
        <v>9193.84</v>
      </c>
      <c r="K55" s="2" t="s">
        <v>5</v>
      </c>
      <c r="L55">
        <v>2</v>
      </c>
      <c r="M55" t="s">
        <v>90</v>
      </c>
      <c r="N55" t="s">
        <v>5</v>
      </c>
      <c r="O55" s="1"/>
    </row>
    <row r="56" spans="1:15" x14ac:dyDescent="0.2">
      <c r="A56">
        <v>10282</v>
      </c>
      <c r="B56" t="s">
        <v>104</v>
      </c>
      <c r="C56" s="78">
        <v>3.7879669331499999E-2</v>
      </c>
      <c r="D56" t="s">
        <v>2</v>
      </c>
      <c r="E56">
        <v>21</v>
      </c>
      <c r="F56">
        <v>0</v>
      </c>
      <c r="G56" s="3">
        <v>24.984714257841539</v>
      </c>
      <c r="H56" s="66">
        <v>0</v>
      </c>
      <c r="I56" t="s">
        <v>7</v>
      </c>
      <c r="J56" s="2">
        <v>1909.53</v>
      </c>
      <c r="K56" s="2" t="s">
        <v>5</v>
      </c>
      <c r="L56">
        <v>0</v>
      </c>
      <c r="M56" t="s">
        <v>88</v>
      </c>
      <c r="N56" t="s">
        <v>5</v>
      </c>
      <c r="O56" s="1"/>
    </row>
    <row r="57" spans="1:15" x14ac:dyDescent="0.2">
      <c r="A57">
        <v>10826</v>
      </c>
      <c r="B57" t="s">
        <v>104</v>
      </c>
      <c r="C57" s="78">
        <v>3.8627576625829163E-2</v>
      </c>
      <c r="D57" t="s">
        <v>2</v>
      </c>
      <c r="E57">
        <v>44</v>
      </c>
      <c r="F57">
        <v>2</v>
      </c>
      <c r="G57" s="3">
        <v>25.89912018784333</v>
      </c>
      <c r="H57" s="66">
        <v>0</v>
      </c>
      <c r="I57" t="s">
        <v>7</v>
      </c>
      <c r="J57" s="2">
        <v>8116.27</v>
      </c>
      <c r="K57" s="2" t="s">
        <v>5</v>
      </c>
      <c r="L57">
        <v>2</v>
      </c>
      <c r="M57" t="s">
        <v>90</v>
      </c>
      <c r="N57" t="s">
        <v>5</v>
      </c>
      <c r="O57" s="1"/>
    </row>
    <row r="58" spans="1:15" x14ac:dyDescent="0.2">
      <c r="A58">
        <v>11090</v>
      </c>
      <c r="B58" t="s">
        <v>104</v>
      </c>
      <c r="C58" s="78">
        <v>4.0323312543025236E-2</v>
      </c>
      <c r="D58" t="s">
        <v>0</v>
      </c>
      <c r="E58">
        <v>40</v>
      </c>
      <c r="F58">
        <v>2</v>
      </c>
      <c r="G58" s="3">
        <v>21.774840331088665</v>
      </c>
      <c r="H58" s="66">
        <v>0</v>
      </c>
      <c r="I58" t="s">
        <v>7</v>
      </c>
      <c r="J58" s="2">
        <v>6600.37</v>
      </c>
      <c r="K58" s="2" t="s">
        <v>5</v>
      </c>
      <c r="L58">
        <v>2</v>
      </c>
      <c r="M58" t="s">
        <v>90</v>
      </c>
      <c r="N58" t="s">
        <v>5</v>
      </c>
      <c r="O58" s="1"/>
    </row>
    <row r="59" spans="1:15" x14ac:dyDescent="0.2">
      <c r="A59">
        <v>11175</v>
      </c>
      <c r="B59" t="s">
        <v>104</v>
      </c>
      <c r="C59" s="78">
        <v>4.0472247903474923E-2</v>
      </c>
      <c r="D59" t="s">
        <v>2</v>
      </c>
      <c r="E59">
        <v>56</v>
      </c>
      <c r="F59">
        <v>3</v>
      </c>
      <c r="G59" s="3">
        <v>35.293172940844002</v>
      </c>
      <c r="H59" s="66">
        <v>3</v>
      </c>
      <c r="I59" t="s">
        <v>7</v>
      </c>
      <c r="J59" s="2">
        <v>26109.329999999998</v>
      </c>
      <c r="K59" s="2" t="s">
        <v>5</v>
      </c>
      <c r="L59">
        <v>1</v>
      </c>
      <c r="M59" t="s">
        <v>89</v>
      </c>
      <c r="N59" t="s">
        <v>4</v>
      </c>
      <c r="O59" s="1"/>
    </row>
    <row r="60" spans="1:15" x14ac:dyDescent="0.2">
      <c r="A60">
        <v>10063</v>
      </c>
      <c r="B60" t="s">
        <v>104</v>
      </c>
      <c r="C60" s="78">
        <v>4.0852630196661854E-2</v>
      </c>
      <c r="D60" t="s">
        <v>0</v>
      </c>
      <c r="E60">
        <v>22</v>
      </c>
      <c r="F60">
        <v>0</v>
      </c>
      <c r="G60" s="3">
        <v>37.255310114792593</v>
      </c>
      <c r="H60" s="66">
        <v>3</v>
      </c>
      <c r="I60" t="s">
        <v>6</v>
      </c>
      <c r="J60" s="2">
        <v>2166.7400000000002</v>
      </c>
      <c r="K60" s="2" t="s">
        <v>5</v>
      </c>
      <c r="L60">
        <v>0</v>
      </c>
      <c r="M60" t="s">
        <v>88</v>
      </c>
      <c r="N60" t="s">
        <v>5</v>
      </c>
      <c r="O60" s="1"/>
    </row>
    <row r="61" spans="1:15" x14ac:dyDescent="0.2">
      <c r="A61">
        <v>10540</v>
      </c>
      <c r="B61" t="s">
        <v>104</v>
      </c>
      <c r="C61" s="78">
        <v>4.1608605783668096E-2</v>
      </c>
      <c r="D61" t="s">
        <v>2</v>
      </c>
      <c r="E61">
        <v>56</v>
      </c>
      <c r="F61">
        <v>3</v>
      </c>
      <c r="G61" s="3">
        <v>33.078611817685356</v>
      </c>
      <c r="H61" s="66">
        <v>2</v>
      </c>
      <c r="I61" t="s">
        <v>6</v>
      </c>
      <c r="J61" s="2">
        <v>12044.35</v>
      </c>
      <c r="K61" s="2" t="s">
        <v>5</v>
      </c>
      <c r="L61">
        <v>1</v>
      </c>
      <c r="M61" t="s">
        <v>89</v>
      </c>
      <c r="N61" t="s">
        <v>5</v>
      </c>
      <c r="O61" s="1"/>
    </row>
    <row r="62" spans="1:15" x14ac:dyDescent="0.2">
      <c r="A62">
        <v>10097</v>
      </c>
      <c r="B62" t="s">
        <v>104</v>
      </c>
      <c r="C62" s="78">
        <v>4.2136712221256589E-2</v>
      </c>
      <c r="D62" t="s">
        <v>1</v>
      </c>
      <c r="E62">
        <v>44</v>
      </c>
      <c r="F62">
        <v>2</v>
      </c>
      <c r="G62" s="3">
        <v>35.185630758385649</v>
      </c>
      <c r="H62" s="66">
        <v>3</v>
      </c>
      <c r="I62" t="s">
        <v>6</v>
      </c>
      <c r="J62" s="2">
        <v>46200.990000000005</v>
      </c>
      <c r="K62" s="2" t="s">
        <v>4</v>
      </c>
      <c r="L62">
        <v>2</v>
      </c>
      <c r="M62" t="s">
        <v>90</v>
      </c>
      <c r="N62" t="s">
        <v>4</v>
      </c>
      <c r="O62" s="1"/>
    </row>
    <row r="63" spans="1:15" x14ac:dyDescent="0.2">
      <c r="A63">
        <v>10177</v>
      </c>
      <c r="B63" t="s">
        <v>104</v>
      </c>
      <c r="C63" s="78">
        <v>4.4435239343189603E-2</v>
      </c>
      <c r="D63" t="s">
        <v>1</v>
      </c>
      <c r="E63">
        <v>51</v>
      </c>
      <c r="F63">
        <v>3</v>
      </c>
      <c r="G63" s="3">
        <v>35.087638080988242</v>
      </c>
      <c r="H63" s="66">
        <v>3</v>
      </c>
      <c r="I63" t="s">
        <v>7</v>
      </c>
      <c r="J63" s="2">
        <v>47462.9</v>
      </c>
      <c r="K63" s="2" t="s">
        <v>4</v>
      </c>
      <c r="L63">
        <v>2</v>
      </c>
      <c r="M63" t="s">
        <v>90</v>
      </c>
      <c r="N63" t="s">
        <v>4</v>
      </c>
      <c r="O63" s="1"/>
    </row>
    <row r="64" spans="1:15" x14ac:dyDescent="0.2">
      <c r="A64">
        <v>11208</v>
      </c>
      <c r="B64" t="s">
        <v>104</v>
      </c>
      <c r="C64" s="78">
        <v>4.4576752507213158E-2</v>
      </c>
      <c r="D64" t="s">
        <v>2</v>
      </c>
      <c r="E64">
        <v>23</v>
      </c>
      <c r="F64">
        <v>0</v>
      </c>
      <c r="G64" s="3">
        <v>34.845431284681844</v>
      </c>
      <c r="H64" s="66">
        <v>3</v>
      </c>
      <c r="I64" t="s">
        <v>7</v>
      </c>
      <c r="J64" s="2">
        <v>2789.0600000000004</v>
      </c>
      <c r="K64" s="2" t="s">
        <v>5</v>
      </c>
      <c r="L64">
        <v>1</v>
      </c>
      <c r="M64" t="s">
        <v>89</v>
      </c>
      <c r="N64" t="s">
        <v>5</v>
      </c>
      <c r="O64" s="1"/>
    </row>
    <row r="65" spans="1:15" x14ac:dyDescent="0.2">
      <c r="A65">
        <v>10714</v>
      </c>
      <c r="B65" t="s">
        <v>104</v>
      </c>
      <c r="C65" s="78">
        <v>4.5277376875103581E-2</v>
      </c>
      <c r="D65" t="s">
        <v>2</v>
      </c>
      <c r="E65">
        <v>52</v>
      </c>
      <c r="F65">
        <v>3</v>
      </c>
      <c r="G65" s="3">
        <v>19.940709420179651</v>
      </c>
      <c r="H65" s="66">
        <v>0</v>
      </c>
      <c r="I65" t="s">
        <v>7</v>
      </c>
      <c r="J65" s="2">
        <v>60021.4</v>
      </c>
      <c r="K65" s="2" t="s">
        <v>4</v>
      </c>
      <c r="L65">
        <v>3</v>
      </c>
      <c r="M65" t="s">
        <v>91</v>
      </c>
      <c r="N65" t="s">
        <v>4</v>
      </c>
      <c r="O65" s="1"/>
    </row>
    <row r="66" spans="1:15" x14ac:dyDescent="0.2">
      <c r="A66">
        <v>10717</v>
      </c>
      <c r="B66" t="s">
        <v>104</v>
      </c>
      <c r="C66" s="78">
        <v>4.5990784374655314E-2</v>
      </c>
      <c r="D66" t="s">
        <v>3</v>
      </c>
      <c r="E66">
        <v>18</v>
      </c>
      <c r="F66">
        <v>0</v>
      </c>
      <c r="G66" s="3">
        <v>25.659690288814719</v>
      </c>
      <c r="H66" s="66">
        <v>0</v>
      </c>
      <c r="I66" t="s">
        <v>6</v>
      </c>
      <c r="J66" s="2">
        <v>4561.1900000000005</v>
      </c>
      <c r="K66" s="2" t="s">
        <v>5</v>
      </c>
      <c r="L66">
        <v>4</v>
      </c>
      <c r="M66" t="s">
        <v>91</v>
      </c>
      <c r="N66" t="s">
        <v>5</v>
      </c>
      <c r="O66" s="1"/>
    </row>
    <row r="67" spans="1:15" x14ac:dyDescent="0.2">
      <c r="A67">
        <v>10834</v>
      </c>
      <c r="B67" t="s">
        <v>104</v>
      </c>
      <c r="C67" s="78">
        <v>4.7203936415788461E-2</v>
      </c>
      <c r="D67" t="s">
        <v>0</v>
      </c>
      <c r="E67">
        <v>52</v>
      </c>
      <c r="F67">
        <v>3</v>
      </c>
      <c r="G67" s="3">
        <v>21.500201764574477</v>
      </c>
      <c r="H67" s="66">
        <v>0</v>
      </c>
      <c r="I67" t="s">
        <v>6</v>
      </c>
      <c r="J67" s="2">
        <v>11411.69</v>
      </c>
      <c r="K67" s="2" t="s">
        <v>5</v>
      </c>
      <c r="L67">
        <v>3</v>
      </c>
      <c r="M67" t="s">
        <v>91</v>
      </c>
      <c r="N67" t="s">
        <v>5</v>
      </c>
      <c r="O67" s="1"/>
    </row>
    <row r="68" spans="1:15" x14ac:dyDescent="0.2">
      <c r="A68">
        <v>10677</v>
      </c>
      <c r="B68" t="s">
        <v>104</v>
      </c>
      <c r="C68" s="78">
        <v>4.7699735143913014E-2</v>
      </c>
      <c r="D68" t="s">
        <v>1</v>
      </c>
      <c r="E68">
        <v>24</v>
      </c>
      <c r="F68">
        <v>0</v>
      </c>
      <c r="G68" s="3">
        <v>25.745130102815047</v>
      </c>
      <c r="H68" s="66">
        <v>0</v>
      </c>
      <c r="I68" t="s">
        <v>7</v>
      </c>
      <c r="J68" s="2">
        <v>1986.94</v>
      </c>
      <c r="K68" s="2" t="s">
        <v>5</v>
      </c>
      <c r="L68">
        <v>0</v>
      </c>
      <c r="M68" t="s">
        <v>88</v>
      </c>
      <c r="N68" t="s">
        <v>5</v>
      </c>
      <c r="O68" s="1"/>
    </row>
    <row r="69" spans="1:15" x14ac:dyDescent="0.2">
      <c r="A69">
        <v>10912</v>
      </c>
      <c r="B69" t="s">
        <v>104</v>
      </c>
      <c r="C69" s="78">
        <v>4.889484148086698E-2</v>
      </c>
      <c r="D69" t="s">
        <v>3</v>
      </c>
      <c r="E69">
        <v>28</v>
      </c>
      <c r="F69">
        <v>1</v>
      </c>
      <c r="G69" s="3">
        <v>32.384153167042221</v>
      </c>
      <c r="H69" s="66">
        <v>2</v>
      </c>
      <c r="I69" t="s">
        <v>7</v>
      </c>
      <c r="J69" s="2">
        <v>4435.1000000000004</v>
      </c>
      <c r="K69" s="2" t="s">
        <v>5</v>
      </c>
      <c r="L69">
        <v>2</v>
      </c>
      <c r="M69" t="s">
        <v>90</v>
      </c>
      <c r="N69" t="s">
        <v>5</v>
      </c>
      <c r="O69" s="1"/>
    </row>
    <row r="70" spans="1:15" x14ac:dyDescent="0.2">
      <c r="A70">
        <v>11240</v>
      </c>
      <c r="B70" t="s">
        <v>104</v>
      </c>
      <c r="C70" s="78">
        <v>4.9064996843167674E-2</v>
      </c>
      <c r="D70" t="s">
        <v>3</v>
      </c>
      <c r="E70">
        <v>23</v>
      </c>
      <c r="F70">
        <v>0</v>
      </c>
      <c r="G70" s="3">
        <v>27.929492462944282</v>
      </c>
      <c r="H70" s="66">
        <v>1</v>
      </c>
      <c r="I70" t="s">
        <v>7</v>
      </c>
      <c r="J70" s="2">
        <v>2395.1800000000003</v>
      </c>
      <c r="K70" s="2" t="s">
        <v>5</v>
      </c>
      <c r="L70">
        <v>0</v>
      </c>
      <c r="M70" t="s">
        <v>88</v>
      </c>
      <c r="N70" t="s">
        <v>5</v>
      </c>
      <c r="O70" s="1"/>
    </row>
    <row r="71" spans="1:15" x14ac:dyDescent="0.2">
      <c r="A71">
        <v>10150</v>
      </c>
      <c r="B71" t="s">
        <v>104</v>
      </c>
      <c r="C71" s="78">
        <v>5.0345750741497608E-2</v>
      </c>
      <c r="D71" t="s">
        <v>1</v>
      </c>
      <c r="E71">
        <v>60</v>
      </c>
      <c r="F71">
        <v>3</v>
      </c>
      <c r="G71" s="3">
        <v>29.265572771806323</v>
      </c>
      <c r="H71" s="66">
        <v>1</v>
      </c>
      <c r="I71" t="s">
        <v>6</v>
      </c>
      <c r="J71" s="2">
        <v>12648.710000000001</v>
      </c>
      <c r="K71" s="2" t="s">
        <v>5</v>
      </c>
      <c r="L71">
        <v>0</v>
      </c>
      <c r="M71" t="s">
        <v>88</v>
      </c>
      <c r="N71" t="s">
        <v>5</v>
      </c>
      <c r="O71" s="1"/>
    </row>
    <row r="72" spans="1:15" x14ac:dyDescent="0.2">
      <c r="A72">
        <v>11191</v>
      </c>
      <c r="B72" t="s">
        <v>104</v>
      </c>
      <c r="C72" s="78">
        <v>5.0532268135506153E-2</v>
      </c>
      <c r="D72" t="s">
        <v>1</v>
      </c>
      <c r="E72">
        <v>18</v>
      </c>
      <c r="F72">
        <v>0</v>
      </c>
      <c r="G72" s="3">
        <v>21.365294792683603</v>
      </c>
      <c r="H72" s="66">
        <v>0</v>
      </c>
      <c r="I72" t="s">
        <v>7</v>
      </c>
      <c r="J72" s="2">
        <v>1725.56</v>
      </c>
      <c r="K72" s="2" t="s">
        <v>5</v>
      </c>
      <c r="L72">
        <v>1</v>
      </c>
      <c r="M72" t="s">
        <v>89</v>
      </c>
      <c r="N72" t="s">
        <v>5</v>
      </c>
      <c r="O72" s="1"/>
    </row>
    <row r="73" spans="1:15" x14ac:dyDescent="0.2">
      <c r="A73">
        <v>11215</v>
      </c>
      <c r="B73" t="s">
        <v>104</v>
      </c>
      <c r="C73" s="78">
        <v>5.0838935405076002E-2</v>
      </c>
      <c r="D73" t="s">
        <v>0</v>
      </c>
      <c r="E73">
        <v>24</v>
      </c>
      <c r="F73">
        <v>0</v>
      </c>
      <c r="G73" s="3">
        <v>29.349308512541032</v>
      </c>
      <c r="H73" s="66">
        <v>1</v>
      </c>
      <c r="I73" t="s">
        <v>7</v>
      </c>
      <c r="J73" s="2">
        <v>1972.95</v>
      </c>
      <c r="K73" s="2" t="s">
        <v>5</v>
      </c>
      <c r="L73">
        <v>0</v>
      </c>
      <c r="M73" t="s">
        <v>88</v>
      </c>
      <c r="N73" t="s">
        <v>5</v>
      </c>
      <c r="O73" s="1"/>
    </row>
    <row r="74" spans="1:15" x14ac:dyDescent="0.2">
      <c r="A74">
        <v>10060</v>
      </c>
      <c r="B74" t="s">
        <v>104</v>
      </c>
      <c r="C74" s="78">
        <v>5.0991014285994507E-2</v>
      </c>
      <c r="D74" t="s">
        <v>1</v>
      </c>
      <c r="E74">
        <v>31</v>
      </c>
      <c r="F74">
        <v>1</v>
      </c>
      <c r="G74" s="3">
        <v>30.771824963393978</v>
      </c>
      <c r="H74" s="66">
        <v>2</v>
      </c>
      <c r="I74" t="s">
        <v>6</v>
      </c>
      <c r="J74" s="2">
        <v>3757.8500000000004</v>
      </c>
      <c r="K74" s="2" t="s">
        <v>5</v>
      </c>
      <c r="L74">
        <v>0</v>
      </c>
      <c r="M74" t="s">
        <v>88</v>
      </c>
      <c r="N74" t="s">
        <v>5</v>
      </c>
      <c r="O74" s="1"/>
    </row>
    <row r="75" spans="1:15" x14ac:dyDescent="0.2">
      <c r="A75">
        <v>11106</v>
      </c>
      <c r="B75" t="s">
        <v>104</v>
      </c>
      <c r="C75" s="78">
        <v>5.1038366142137082E-2</v>
      </c>
      <c r="D75" t="s">
        <v>0</v>
      </c>
      <c r="E75">
        <v>19</v>
      </c>
      <c r="F75">
        <v>0</v>
      </c>
      <c r="G75" s="3">
        <v>24.402747618329702</v>
      </c>
      <c r="H75" s="66">
        <v>0</v>
      </c>
      <c r="I75" t="s">
        <v>7</v>
      </c>
      <c r="J75" s="2">
        <v>1832.1</v>
      </c>
      <c r="K75" s="2" t="s">
        <v>5</v>
      </c>
      <c r="L75">
        <v>1</v>
      </c>
      <c r="M75" t="s">
        <v>89</v>
      </c>
      <c r="N75" t="s">
        <v>5</v>
      </c>
      <c r="O75" s="1"/>
    </row>
    <row r="76" spans="1:15" x14ac:dyDescent="0.2">
      <c r="A76">
        <v>10702</v>
      </c>
      <c r="B76" t="s">
        <v>104</v>
      </c>
      <c r="C76" s="78">
        <v>5.2050881942776628E-2</v>
      </c>
      <c r="D76" t="s">
        <v>2</v>
      </c>
      <c r="E76">
        <v>35</v>
      </c>
      <c r="F76">
        <v>1</v>
      </c>
      <c r="G76" s="3">
        <v>36.184492302276247</v>
      </c>
      <c r="H76" s="66">
        <v>3</v>
      </c>
      <c r="I76" t="s">
        <v>6</v>
      </c>
      <c r="J76" s="2">
        <v>20234.859999999997</v>
      </c>
      <c r="K76" s="2" t="s">
        <v>5</v>
      </c>
      <c r="L76">
        <v>0</v>
      </c>
      <c r="M76" t="s">
        <v>88</v>
      </c>
      <c r="N76" t="s">
        <v>4</v>
      </c>
      <c r="O76" s="1"/>
    </row>
    <row r="77" spans="1:15" x14ac:dyDescent="0.2">
      <c r="A77">
        <v>10926</v>
      </c>
      <c r="B77" t="s">
        <v>104</v>
      </c>
      <c r="C77" s="78">
        <v>5.2237305034517845E-2</v>
      </c>
      <c r="D77" t="s">
        <v>1</v>
      </c>
      <c r="E77">
        <v>50</v>
      </c>
      <c r="F77">
        <v>2</v>
      </c>
      <c r="G77" s="3">
        <v>27.646730185088163</v>
      </c>
      <c r="H77" s="66">
        <v>1</v>
      </c>
      <c r="I77" t="s">
        <v>7</v>
      </c>
      <c r="J77" s="2">
        <v>9048.0300000000007</v>
      </c>
      <c r="K77" s="2" t="s">
        <v>5</v>
      </c>
      <c r="L77">
        <v>1</v>
      </c>
      <c r="M77" t="s">
        <v>89</v>
      </c>
      <c r="N77" t="s">
        <v>5</v>
      </c>
      <c r="O77" s="1"/>
    </row>
    <row r="78" spans="1:15" x14ac:dyDescent="0.2">
      <c r="A78">
        <v>10261</v>
      </c>
      <c r="B78" t="s">
        <v>104</v>
      </c>
      <c r="C78" s="78">
        <v>5.2824904665035533E-2</v>
      </c>
      <c r="D78" t="s">
        <v>1</v>
      </c>
      <c r="E78">
        <v>29</v>
      </c>
      <c r="F78">
        <v>1</v>
      </c>
      <c r="G78" s="3">
        <v>36.639063493501766</v>
      </c>
      <c r="H78" s="66">
        <v>3</v>
      </c>
      <c r="I78" t="s">
        <v>6</v>
      </c>
      <c r="J78" s="2">
        <v>19107.78</v>
      </c>
      <c r="K78" s="2" t="s">
        <v>5</v>
      </c>
      <c r="L78">
        <v>1</v>
      </c>
      <c r="M78" t="s">
        <v>89</v>
      </c>
      <c r="N78" t="s">
        <v>4</v>
      </c>
      <c r="O78" s="1"/>
    </row>
    <row r="79" spans="1:15" x14ac:dyDescent="0.2">
      <c r="A79">
        <v>10545</v>
      </c>
      <c r="B79" t="s">
        <v>104</v>
      </c>
      <c r="C79" s="78">
        <v>5.3080405638910255E-2</v>
      </c>
      <c r="D79" t="s">
        <v>2</v>
      </c>
      <c r="E79">
        <v>41</v>
      </c>
      <c r="F79">
        <v>2</v>
      </c>
      <c r="G79" s="3">
        <v>21.291394549332093</v>
      </c>
      <c r="H79" s="66">
        <v>0</v>
      </c>
      <c r="I79" t="s">
        <v>7</v>
      </c>
      <c r="J79" s="2">
        <v>7256.7300000000005</v>
      </c>
      <c r="K79" s="2" t="s">
        <v>5</v>
      </c>
      <c r="L79">
        <v>2</v>
      </c>
      <c r="M79" t="s">
        <v>90</v>
      </c>
      <c r="N79" t="s">
        <v>5</v>
      </c>
      <c r="O79" s="1"/>
    </row>
    <row r="80" spans="1:15" x14ac:dyDescent="0.2">
      <c r="A80">
        <v>10449</v>
      </c>
      <c r="B80" t="s">
        <v>104</v>
      </c>
      <c r="C80" s="78">
        <v>5.3251737983646463E-2</v>
      </c>
      <c r="D80" t="s">
        <v>3</v>
      </c>
      <c r="E80">
        <v>39</v>
      </c>
      <c r="F80">
        <v>2</v>
      </c>
      <c r="G80" s="3">
        <v>27.372654405321097</v>
      </c>
      <c r="H80" s="66">
        <v>1</v>
      </c>
      <c r="I80" t="s">
        <v>6</v>
      </c>
      <c r="J80" s="2">
        <v>21659.94</v>
      </c>
      <c r="K80" s="2" t="s">
        <v>5</v>
      </c>
      <c r="L80">
        <v>3</v>
      </c>
      <c r="M80" t="s">
        <v>91</v>
      </c>
      <c r="N80" t="s">
        <v>4</v>
      </c>
      <c r="O80" s="1"/>
    </row>
    <row r="81" spans="1:15" x14ac:dyDescent="0.2">
      <c r="A81">
        <v>10451</v>
      </c>
      <c r="B81" t="s">
        <v>104</v>
      </c>
      <c r="C81" s="78">
        <v>5.33583992529989E-2</v>
      </c>
      <c r="D81" t="s">
        <v>3</v>
      </c>
      <c r="E81">
        <v>28</v>
      </c>
      <c r="F81">
        <v>1</v>
      </c>
      <c r="G81" s="3">
        <v>25.068488408166953</v>
      </c>
      <c r="H81" s="66">
        <v>0</v>
      </c>
      <c r="I81" t="s">
        <v>7</v>
      </c>
      <c r="J81" s="2">
        <v>4428.8900000000003</v>
      </c>
      <c r="K81" s="2" t="s">
        <v>5</v>
      </c>
      <c r="L81">
        <v>2</v>
      </c>
      <c r="M81" t="s">
        <v>90</v>
      </c>
      <c r="N81" t="s">
        <v>5</v>
      </c>
      <c r="O81" s="1"/>
    </row>
    <row r="82" spans="1:15" x14ac:dyDescent="0.2">
      <c r="A82">
        <v>11338</v>
      </c>
      <c r="B82" t="s">
        <v>104</v>
      </c>
      <c r="C82" s="78">
        <v>5.5768240639428091E-2</v>
      </c>
      <c r="D82" t="s">
        <v>2</v>
      </c>
      <c r="E82">
        <v>59</v>
      </c>
      <c r="F82">
        <v>3</v>
      </c>
      <c r="G82" s="3">
        <v>33.329358126230083</v>
      </c>
      <c r="H82" s="66">
        <v>2</v>
      </c>
      <c r="I82" t="s">
        <v>6</v>
      </c>
      <c r="J82" s="2">
        <v>14382.710000000001</v>
      </c>
      <c r="K82" s="2" t="s">
        <v>5</v>
      </c>
      <c r="L82">
        <v>3</v>
      </c>
      <c r="M82" t="s">
        <v>91</v>
      </c>
      <c r="N82" t="s">
        <v>5</v>
      </c>
      <c r="O82" s="1"/>
    </row>
    <row r="83" spans="1:15" x14ac:dyDescent="0.2">
      <c r="A83">
        <v>11173</v>
      </c>
      <c r="B83" t="s">
        <v>104</v>
      </c>
      <c r="C83" s="78">
        <v>5.5813822653612344E-2</v>
      </c>
      <c r="D83" t="s">
        <v>1</v>
      </c>
      <c r="E83">
        <v>33</v>
      </c>
      <c r="F83">
        <v>1</v>
      </c>
      <c r="G83" s="3">
        <v>44.673337637271977</v>
      </c>
      <c r="H83" s="66">
        <v>3</v>
      </c>
      <c r="I83" t="s">
        <v>6</v>
      </c>
      <c r="J83" s="2">
        <v>4185.1000000000004</v>
      </c>
      <c r="K83" s="2" t="s">
        <v>5</v>
      </c>
      <c r="L83">
        <v>0</v>
      </c>
      <c r="M83" t="s">
        <v>88</v>
      </c>
      <c r="N83" t="s">
        <v>5</v>
      </c>
      <c r="O83" s="1"/>
    </row>
    <row r="84" spans="1:15" x14ac:dyDescent="0.2">
      <c r="A84">
        <v>10765</v>
      </c>
      <c r="B84" t="s">
        <v>104</v>
      </c>
      <c r="C84" s="78">
        <v>5.6508822460381691E-2</v>
      </c>
      <c r="D84" t="s">
        <v>2</v>
      </c>
      <c r="E84">
        <v>21</v>
      </c>
      <c r="F84">
        <v>0</v>
      </c>
      <c r="G84" s="3">
        <v>27.486716046134053</v>
      </c>
      <c r="H84" s="66">
        <v>1</v>
      </c>
      <c r="I84" t="s">
        <v>6</v>
      </c>
      <c r="J84" s="2">
        <v>26018.959999999999</v>
      </c>
      <c r="K84" s="2" t="s">
        <v>5</v>
      </c>
      <c r="L84">
        <v>2</v>
      </c>
      <c r="M84" t="s">
        <v>90</v>
      </c>
      <c r="N84" t="s">
        <v>5</v>
      </c>
      <c r="O84" s="1"/>
    </row>
    <row r="85" spans="1:15" x14ac:dyDescent="0.2">
      <c r="A85">
        <v>10367</v>
      </c>
      <c r="B85" t="s">
        <v>104</v>
      </c>
      <c r="C85" s="78">
        <v>5.7301137159675331E-2</v>
      </c>
      <c r="D85" t="s">
        <v>3</v>
      </c>
      <c r="E85">
        <v>57</v>
      </c>
      <c r="F85">
        <v>3</v>
      </c>
      <c r="G85" s="3">
        <v>36.203750473192535</v>
      </c>
      <c r="H85" s="66">
        <v>3</v>
      </c>
      <c r="I85" t="s">
        <v>7</v>
      </c>
      <c r="J85" s="2">
        <v>11566.31</v>
      </c>
      <c r="K85" s="2" t="s">
        <v>5</v>
      </c>
      <c r="L85">
        <v>0</v>
      </c>
      <c r="M85" t="s">
        <v>88</v>
      </c>
      <c r="N85" t="s">
        <v>5</v>
      </c>
      <c r="O85" s="1"/>
    </row>
    <row r="86" spans="1:15" x14ac:dyDescent="0.2">
      <c r="A86">
        <v>10021</v>
      </c>
      <c r="B86" t="s">
        <v>104</v>
      </c>
      <c r="C86" s="78">
        <v>5.7925645975846929E-2</v>
      </c>
      <c r="D86" t="s">
        <v>3</v>
      </c>
      <c r="E86">
        <v>18</v>
      </c>
      <c r="F86">
        <v>0</v>
      </c>
      <c r="G86" s="3">
        <v>22.599070967527325</v>
      </c>
      <c r="H86" s="66">
        <v>0</v>
      </c>
      <c r="I86" t="s">
        <v>7</v>
      </c>
      <c r="J86" s="2">
        <v>3481.8700000000003</v>
      </c>
      <c r="K86" s="2" t="s">
        <v>5</v>
      </c>
      <c r="L86">
        <v>3</v>
      </c>
      <c r="M86" t="s">
        <v>91</v>
      </c>
      <c r="N86" t="s">
        <v>5</v>
      </c>
      <c r="O86" s="1"/>
    </row>
    <row r="87" spans="1:15" x14ac:dyDescent="0.2">
      <c r="A87">
        <v>10996</v>
      </c>
      <c r="B87" t="s">
        <v>104</v>
      </c>
      <c r="C87" s="78">
        <v>6.0340423392379772E-2</v>
      </c>
      <c r="D87" t="s">
        <v>2</v>
      </c>
      <c r="E87">
        <v>19</v>
      </c>
      <c r="F87">
        <v>0</v>
      </c>
      <c r="G87" s="3">
        <v>36.508692667886095</v>
      </c>
      <c r="H87" s="66">
        <v>3</v>
      </c>
      <c r="I87" t="s">
        <v>7</v>
      </c>
      <c r="J87" s="2">
        <v>1635.74</v>
      </c>
      <c r="K87" s="2" t="s">
        <v>5</v>
      </c>
      <c r="L87">
        <v>0</v>
      </c>
      <c r="M87" t="s">
        <v>88</v>
      </c>
      <c r="N87" t="s">
        <v>5</v>
      </c>
      <c r="O87" s="1"/>
    </row>
    <row r="88" spans="1:15" x14ac:dyDescent="0.2">
      <c r="A88">
        <v>10959</v>
      </c>
      <c r="B88" t="s">
        <v>104</v>
      </c>
      <c r="C88" s="78">
        <v>6.0434083083351187E-2</v>
      </c>
      <c r="D88" t="s">
        <v>0</v>
      </c>
      <c r="E88">
        <v>31</v>
      </c>
      <c r="F88">
        <v>1</v>
      </c>
      <c r="G88" s="3">
        <v>36.653447714649118</v>
      </c>
      <c r="H88" s="66">
        <v>3</v>
      </c>
      <c r="I88" t="s">
        <v>6</v>
      </c>
      <c r="J88" s="2">
        <v>3761.3</v>
      </c>
      <c r="K88" s="2" t="s">
        <v>5</v>
      </c>
      <c r="L88">
        <v>0</v>
      </c>
      <c r="M88" t="s">
        <v>88</v>
      </c>
      <c r="N88" t="s">
        <v>5</v>
      </c>
      <c r="O88" s="1"/>
    </row>
    <row r="89" spans="1:15" x14ac:dyDescent="0.2">
      <c r="A89">
        <v>10058</v>
      </c>
      <c r="B89" t="s">
        <v>104</v>
      </c>
      <c r="C89" s="78">
        <v>6.0445337795064558E-2</v>
      </c>
      <c r="D89" t="s">
        <v>2</v>
      </c>
      <c r="E89">
        <v>64</v>
      </c>
      <c r="F89">
        <v>3</v>
      </c>
      <c r="G89" s="3">
        <v>28.096807376000001</v>
      </c>
      <c r="H89" s="66">
        <v>1</v>
      </c>
      <c r="I89" t="s">
        <v>6</v>
      </c>
      <c r="J89" s="2">
        <v>14692.67</v>
      </c>
      <c r="K89" s="2" t="s">
        <v>5</v>
      </c>
      <c r="L89">
        <v>0</v>
      </c>
      <c r="M89" t="s">
        <v>88</v>
      </c>
      <c r="N89" t="s">
        <v>5</v>
      </c>
      <c r="O89" s="1"/>
    </row>
    <row r="90" spans="1:15" x14ac:dyDescent="0.2">
      <c r="A90">
        <v>10385</v>
      </c>
      <c r="B90" t="s">
        <v>104</v>
      </c>
      <c r="C90" s="78">
        <v>6.12774042426113E-2</v>
      </c>
      <c r="D90" t="s">
        <v>2</v>
      </c>
      <c r="E90">
        <v>19</v>
      </c>
      <c r="F90">
        <v>0</v>
      </c>
      <c r="G90" s="3">
        <v>25.809393845326056</v>
      </c>
      <c r="H90" s="66">
        <v>0</v>
      </c>
      <c r="I90" t="s">
        <v>6</v>
      </c>
      <c r="J90" s="2">
        <v>2719.28</v>
      </c>
      <c r="K90" s="2" t="s">
        <v>5</v>
      </c>
      <c r="L90">
        <v>1</v>
      </c>
      <c r="M90" t="s">
        <v>89</v>
      </c>
      <c r="N90" t="s">
        <v>5</v>
      </c>
      <c r="O90" s="1"/>
    </row>
    <row r="91" spans="1:15" x14ac:dyDescent="0.2">
      <c r="A91">
        <v>10330</v>
      </c>
      <c r="B91" t="s">
        <v>104</v>
      </c>
      <c r="C91" s="78">
        <v>6.2196756561039179E-2</v>
      </c>
      <c r="D91" t="s">
        <v>1</v>
      </c>
      <c r="E91">
        <v>39</v>
      </c>
      <c r="F91">
        <v>2</v>
      </c>
      <c r="G91" s="3">
        <v>22.710376796652859</v>
      </c>
      <c r="H91" s="66">
        <v>0</v>
      </c>
      <c r="I91" t="s">
        <v>7</v>
      </c>
      <c r="J91" s="2">
        <v>23563.019999999997</v>
      </c>
      <c r="K91" s="2" t="s">
        <v>5</v>
      </c>
      <c r="L91">
        <v>2</v>
      </c>
      <c r="M91" t="s">
        <v>90</v>
      </c>
      <c r="N91" t="s">
        <v>5</v>
      </c>
      <c r="O91" s="1"/>
    </row>
    <row r="92" spans="1:15" x14ac:dyDescent="0.2">
      <c r="A92">
        <v>10349</v>
      </c>
      <c r="B92" t="s">
        <v>104</v>
      </c>
      <c r="C92" s="78">
        <v>6.3418863079830246E-2</v>
      </c>
      <c r="D92" t="s">
        <v>2</v>
      </c>
      <c r="E92">
        <v>35</v>
      </c>
      <c r="F92">
        <v>1</v>
      </c>
      <c r="G92" s="3">
        <v>28.036560377966328</v>
      </c>
      <c r="H92" s="66">
        <v>1</v>
      </c>
      <c r="I92" t="s">
        <v>7</v>
      </c>
      <c r="J92" s="2">
        <v>5125.22</v>
      </c>
      <c r="K92" s="2" t="s">
        <v>5</v>
      </c>
      <c r="L92">
        <v>1</v>
      </c>
      <c r="M92" t="s">
        <v>89</v>
      </c>
      <c r="N92" t="s">
        <v>5</v>
      </c>
      <c r="O92" s="1"/>
    </row>
    <row r="93" spans="1:15" x14ac:dyDescent="0.2">
      <c r="A93">
        <v>10051</v>
      </c>
      <c r="B93" t="s">
        <v>104</v>
      </c>
      <c r="C93" s="78">
        <v>6.4731729051403453E-2</v>
      </c>
      <c r="D93" t="s">
        <v>3</v>
      </c>
      <c r="E93">
        <v>50</v>
      </c>
      <c r="F93">
        <v>2</v>
      </c>
      <c r="G93" s="3">
        <v>33.311814476979556</v>
      </c>
      <c r="H93" s="66">
        <v>2</v>
      </c>
      <c r="I93" t="s">
        <v>7</v>
      </c>
      <c r="J93" s="2">
        <v>9617.67</v>
      </c>
      <c r="K93" s="2" t="s">
        <v>5</v>
      </c>
      <c r="L93">
        <v>1</v>
      </c>
      <c r="M93" t="s">
        <v>89</v>
      </c>
      <c r="N93" t="s">
        <v>5</v>
      </c>
      <c r="O93" s="1"/>
    </row>
    <row r="94" spans="1:15" x14ac:dyDescent="0.2">
      <c r="A94">
        <v>10096</v>
      </c>
      <c r="B94" t="s">
        <v>104</v>
      </c>
      <c r="C94" s="78">
        <v>6.5909712631090134E-2</v>
      </c>
      <c r="D94" t="s">
        <v>1</v>
      </c>
      <c r="E94">
        <v>57</v>
      </c>
      <c r="F94">
        <v>3</v>
      </c>
      <c r="G94" s="3">
        <v>23.360025332576448</v>
      </c>
      <c r="H94" s="66">
        <v>0</v>
      </c>
      <c r="I94" t="s">
        <v>6</v>
      </c>
      <c r="J94" s="2">
        <v>12629.17</v>
      </c>
      <c r="K94" s="2" t="s">
        <v>5</v>
      </c>
      <c r="L94">
        <v>2</v>
      </c>
      <c r="M94" t="s">
        <v>90</v>
      </c>
      <c r="N94" t="s">
        <v>5</v>
      </c>
      <c r="O94" s="1"/>
    </row>
    <row r="95" spans="1:15" x14ac:dyDescent="0.2">
      <c r="A95">
        <v>10895</v>
      </c>
      <c r="B95" t="s">
        <v>104</v>
      </c>
      <c r="C95" s="78">
        <v>6.7334086747698474E-2</v>
      </c>
      <c r="D95" t="s">
        <v>1</v>
      </c>
      <c r="E95">
        <v>18</v>
      </c>
      <c r="F95">
        <v>0</v>
      </c>
      <c r="G95" s="3">
        <v>24.886357052974336</v>
      </c>
      <c r="H95" s="66">
        <v>0</v>
      </c>
      <c r="I95" t="s">
        <v>7</v>
      </c>
      <c r="J95" s="2">
        <v>2304.0100000000002</v>
      </c>
      <c r="K95" s="2" t="s">
        <v>5</v>
      </c>
      <c r="L95">
        <v>2</v>
      </c>
      <c r="M95" t="s">
        <v>90</v>
      </c>
      <c r="N95" t="s">
        <v>5</v>
      </c>
      <c r="O95" s="1"/>
    </row>
    <row r="96" spans="1:15" x14ac:dyDescent="0.2">
      <c r="A96">
        <v>11014</v>
      </c>
      <c r="B96" t="s">
        <v>104</v>
      </c>
      <c r="C96" s="78">
        <v>6.7978449235410965E-2</v>
      </c>
      <c r="D96" t="s">
        <v>2</v>
      </c>
      <c r="E96">
        <v>63</v>
      </c>
      <c r="F96">
        <v>3</v>
      </c>
      <c r="G96" s="3">
        <v>37.721623464537807</v>
      </c>
      <c r="H96" s="66">
        <v>3</v>
      </c>
      <c r="I96" t="s">
        <v>7</v>
      </c>
      <c r="J96" s="2">
        <v>13770.1</v>
      </c>
      <c r="K96" s="2" t="s">
        <v>5</v>
      </c>
      <c r="L96">
        <v>0</v>
      </c>
      <c r="M96" t="s">
        <v>88</v>
      </c>
      <c r="N96" t="s">
        <v>5</v>
      </c>
      <c r="O96" s="1"/>
    </row>
    <row r="97" spans="1:15" x14ac:dyDescent="0.2">
      <c r="A97">
        <v>11306</v>
      </c>
      <c r="B97" t="s">
        <v>104</v>
      </c>
      <c r="C97" s="78">
        <v>6.8560542604943042E-2</v>
      </c>
      <c r="D97" t="s">
        <v>3</v>
      </c>
      <c r="E97">
        <v>22</v>
      </c>
      <c r="F97">
        <v>0</v>
      </c>
      <c r="G97" s="3">
        <v>34.766234421289361</v>
      </c>
      <c r="H97" s="66">
        <v>3</v>
      </c>
      <c r="I97" t="s">
        <v>6</v>
      </c>
      <c r="J97" s="2">
        <v>2755.03</v>
      </c>
      <c r="K97" s="2" t="s">
        <v>5</v>
      </c>
      <c r="L97">
        <v>0</v>
      </c>
      <c r="M97" t="s">
        <v>88</v>
      </c>
      <c r="N97" t="s">
        <v>5</v>
      </c>
      <c r="O97" s="1"/>
    </row>
    <row r="98" spans="1:15" x14ac:dyDescent="0.2">
      <c r="A98">
        <v>11216</v>
      </c>
      <c r="B98" t="s">
        <v>104</v>
      </c>
      <c r="C98" s="78">
        <v>6.863536801567327E-2</v>
      </c>
      <c r="D98" t="s">
        <v>0</v>
      </c>
      <c r="E98">
        <v>19</v>
      </c>
      <c r="F98">
        <v>0</v>
      </c>
      <c r="G98" s="3">
        <v>33.320551342285107</v>
      </c>
      <c r="H98" s="66">
        <v>2</v>
      </c>
      <c r="I98" t="s">
        <v>7</v>
      </c>
      <c r="J98" s="2">
        <v>23082.959999999999</v>
      </c>
      <c r="K98" s="2" t="s">
        <v>5</v>
      </c>
      <c r="L98">
        <v>0</v>
      </c>
      <c r="M98" t="s">
        <v>88</v>
      </c>
      <c r="N98" t="s">
        <v>5</v>
      </c>
      <c r="O98" s="1"/>
    </row>
    <row r="99" spans="1:15" x14ac:dyDescent="0.2">
      <c r="A99">
        <v>10107</v>
      </c>
      <c r="B99" t="s">
        <v>104</v>
      </c>
      <c r="C99" s="78">
        <v>6.9301129303622866E-2</v>
      </c>
      <c r="D99" t="s">
        <v>1</v>
      </c>
      <c r="E99">
        <v>34</v>
      </c>
      <c r="F99">
        <v>1</v>
      </c>
      <c r="G99" s="3">
        <v>38.103142791015891</v>
      </c>
      <c r="H99" s="66">
        <v>3</v>
      </c>
      <c r="I99" t="s">
        <v>6</v>
      </c>
      <c r="J99" s="2">
        <v>4415.16</v>
      </c>
      <c r="K99" s="2" t="s">
        <v>5</v>
      </c>
      <c r="L99">
        <v>0</v>
      </c>
      <c r="M99" t="s">
        <v>88</v>
      </c>
      <c r="N99" t="s">
        <v>5</v>
      </c>
      <c r="O99" s="1"/>
    </row>
    <row r="100" spans="1:15" x14ac:dyDescent="0.2">
      <c r="A100">
        <v>10065</v>
      </c>
      <c r="B100" t="s">
        <v>104</v>
      </c>
      <c r="C100" s="78">
        <v>6.9655841698550769E-2</v>
      </c>
      <c r="D100" t="s">
        <v>3</v>
      </c>
      <c r="E100">
        <v>59</v>
      </c>
      <c r="F100">
        <v>3</v>
      </c>
      <c r="G100" s="3">
        <v>31.588240403862308</v>
      </c>
      <c r="H100" s="66">
        <v>2</v>
      </c>
      <c r="I100" t="s">
        <v>6</v>
      </c>
      <c r="J100" s="2">
        <v>47896.800000000003</v>
      </c>
      <c r="K100" s="2" t="s">
        <v>4</v>
      </c>
      <c r="L100">
        <v>1</v>
      </c>
      <c r="M100" t="s">
        <v>89</v>
      </c>
      <c r="N100" t="s">
        <v>4</v>
      </c>
      <c r="O100" s="1"/>
    </row>
    <row r="101" spans="1:15" x14ac:dyDescent="0.2">
      <c r="A101">
        <v>10879</v>
      </c>
      <c r="B101" t="s">
        <v>104</v>
      </c>
      <c r="C101" s="78">
        <v>7.080091703772784E-2</v>
      </c>
      <c r="D101" t="s">
        <v>0</v>
      </c>
      <c r="E101">
        <v>41</v>
      </c>
      <c r="F101">
        <v>2</v>
      </c>
      <c r="G101" s="3">
        <v>31.567166357486219</v>
      </c>
      <c r="H101" s="66">
        <v>2</v>
      </c>
      <c r="I101" t="s">
        <v>6</v>
      </c>
      <c r="J101" s="2">
        <v>6775.97</v>
      </c>
      <c r="K101" s="2" t="s">
        <v>5</v>
      </c>
      <c r="L101">
        <v>1</v>
      </c>
      <c r="M101" t="s">
        <v>89</v>
      </c>
      <c r="N101" t="s">
        <v>5</v>
      </c>
      <c r="O101" s="1"/>
    </row>
    <row r="102" spans="1:15" x14ac:dyDescent="0.2">
      <c r="A102">
        <v>10860</v>
      </c>
      <c r="B102" t="s">
        <v>104</v>
      </c>
      <c r="C102" s="78">
        <v>7.1982496478912195E-2</v>
      </c>
      <c r="D102" t="s">
        <v>0</v>
      </c>
      <c r="E102">
        <v>41</v>
      </c>
      <c r="F102">
        <v>2</v>
      </c>
      <c r="G102" s="3">
        <v>31.563052734790588</v>
      </c>
      <c r="H102" s="66">
        <v>2</v>
      </c>
      <c r="I102" t="s">
        <v>7</v>
      </c>
      <c r="J102" s="2">
        <v>6875.97</v>
      </c>
      <c r="K102" s="2" t="s">
        <v>5</v>
      </c>
      <c r="L102">
        <v>2</v>
      </c>
      <c r="M102" t="s">
        <v>90</v>
      </c>
      <c r="N102" t="s">
        <v>5</v>
      </c>
      <c r="O102" s="1"/>
    </row>
    <row r="103" spans="1:15" x14ac:dyDescent="0.2">
      <c r="A103">
        <v>10412</v>
      </c>
      <c r="B103" t="s">
        <v>104</v>
      </c>
      <c r="C103" s="78">
        <v>7.2041290889035658E-2</v>
      </c>
      <c r="D103" t="s">
        <v>3</v>
      </c>
      <c r="E103">
        <v>46</v>
      </c>
      <c r="F103">
        <v>2</v>
      </c>
      <c r="G103" s="3">
        <v>31.10262456246593</v>
      </c>
      <c r="H103" s="66">
        <v>2</v>
      </c>
      <c r="I103" t="s">
        <v>6</v>
      </c>
      <c r="J103" s="2">
        <v>42111.670000000006</v>
      </c>
      <c r="K103" s="2" t="s">
        <v>4</v>
      </c>
      <c r="L103">
        <v>0</v>
      </c>
      <c r="M103" t="s">
        <v>88</v>
      </c>
      <c r="N103" t="s">
        <v>4</v>
      </c>
      <c r="O103" s="1"/>
    </row>
    <row r="104" spans="1:15" x14ac:dyDescent="0.2">
      <c r="A104">
        <v>10988</v>
      </c>
      <c r="B104" t="s">
        <v>104</v>
      </c>
      <c r="C104" s="78">
        <v>7.2349845657593614E-2</v>
      </c>
      <c r="D104" t="s">
        <v>3</v>
      </c>
      <c r="E104">
        <v>28</v>
      </c>
      <c r="F104">
        <v>1</v>
      </c>
      <c r="G104" s="3">
        <v>40.158786003588418</v>
      </c>
      <c r="H104" s="66">
        <v>3</v>
      </c>
      <c r="I104" t="s">
        <v>6</v>
      </c>
      <c r="J104" s="2">
        <v>4337.74</v>
      </c>
      <c r="K104" s="2" t="s">
        <v>5</v>
      </c>
      <c r="L104">
        <v>1</v>
      </c>
      <c r="M104" t="s">
        <v>89</v>
      </c>
      <c r="N104" t="s">
        <v>5</v>
      </c>
      <c r="O104" s="1"/>
    </row>
    <row r="105" spans="1:15" x14ac:dyDescent="0.2">
      <c r="A105">
        <v>10580</v>
      </c>
      <c r="B105" t="s">
        <v>104</v>
      </c>
      <c r="C105" s="78">
        <v>7.2563970230987929E-2</v>
      </c>
      <c r="D105" t="s">
        <v>1</v>
      </c>
      <c r="E105">
        <v>45</v>
      </c>
      <c r="F105">
        <v>2</v>
      </c>
      <c r="G105" s="3">
        <v>22.430113548575463</v>
      </c>
      <c r="H105" s="66">
        <v>0</v>
      </c>
      <c r="I105" t="s">
        <v>6</v>
      </c>
      <c r="J105" s="2">
        <v>8515.76</v>
      </c>
      <c r="K105" s="2" t="s">
        <v>5</v>
      </c>
      <c r="L105">
        <v>2</v>
      </c>
      <c r="M105" t="s">
        <v>90</v>
      </c>
      <c r="N105" t="s">
        <v>5</v>
      </c>
      <c r="O105" s="1"/>
    </row>
    <row r="106" spans="1:15" x14ac:dyDescent="0.2">
      <c r="A106">
        <v>10513</v>
      </c>
      <c r="B106" t="s">
        <v>104</v>
      </c>
      <c r="C106" s="78">
        <v>7.2702420156073977E-2</v>
      </c>
      <c r="D106" t="s">
        <v>0</v>
      </c>
      <c r="E106">
        <v>38</v>
      </c>
      <c r="F106">
        <v>1</v>
      </c>
      <c r="G106" s="3">
        <v>35.322763432626857</v>
      </c>
      <c r="H106" s="66">
        <v>3</v>
      </c>
      <c r="I106" t="s">
        <v>7</v>
      </c>
      <c r="J106" s="2">
        <v>6082.41</v>
      </c>
      <c r="K106" s="2" t="s">
        <v>5</v>
      </c>
      <c r="L106">
        <v>2</v>
      </c>
      <c r="M106" t="s">
        <v>90</v>
      </c>
      <c r="N106" t="s">
        <v>5</v>
      </c>
      <c r="O106" s="1"/>
    </row>
    <row r="107" spans="1:15" x14ac:dyDescent="0.2">
      <c r="A107">
        <v>10631</v>
      </c>
      <c r="B107" t="s">
        <v>104</v>
      </c>
      <c r="C107" s="78">
        <v>7.3093726432573392E-2</v>
      </c>
      <c r="D107" t="s">
        <v>1</v>
      </c>
      <c r="E107">
        <v>18</v>
      </c>
      <c r="F107">
        <v>0</v>
      </c>
      <c r="G107" s="3">
        <v>39.189595247142329</v>
      </c>
      <c r="H107" s="66">
        <v>3</v>
      </c>
      <c r="I107" t="s">
        <v>7</v>
      </c>
      <c r="J107" s="2">
        <v>1711.03</v>
      </c>
      <c r="K107" s="2" t="s">
        <v>5</v>
      </c>
      <c r="L107">
        <v>1</v>
      </c>
      <c r="M107" t="s">
        <v>89</v>
      </c>
      <c r="N107" t="s">
        <v>5</v>
      </c>
      <c r="O107" s="1"/>
    </row>
    <row r="108" spans="1:15" x14ac:dyDescent="0.2">
      <c r="A108">
        <v>10977</v>
      </c>
      <c r="B108" t="s">
        <v>104</v>
      </c>
      <c r="C108" s="78">
        <v>7.3651614715962821E-2</v>
      </c>
      <c r="D108" t="s">
        <v>2</v>
      </c>
      <c r="E108">
        <v>35</v>
      </c>
      <c r="F108">
        <v>1</v>
      </c>
      <c r="G108" s="3">
        <v>30.775605965207273</v>
      </c>
      <c r="H108" s="66">
        <v>2</v>
      </c>
      <c r="I108" t="s">
        <v>7</v>
      </c>
      <c r="J108" s="2">
        <v>5729.01</v>
      </c>
      <c r="K108" s="2" t="s">
        <v>5</v>
      </c>
      <c r="L108">
        <v>2</v>
      </c>
      <c r="M108" t="s">
        <v>90</v>
      </c>
      <c r="N108" t="s">
        <v>5</v>
      </c>
      <c r="O108" s="1"/>
    </row>
    <row r="109" spans="1:15" x14ac:dyDescent="0.2">
      <c r="A109">
        <v>11116</v>
      </c>
      <c r="B109" t="s">
        <v>104</v>
      </c>
      <c r="C109" s="78">
        <v>7.3785214085393958E-2</v>
      </c>
      <c r="D109" t="s">
        <v>0</v>
      </c>
      <c r="E109">
        <v>50</v>
      </c>
      <c r="F109">
        <v>2</v>
      </c>
      <c r="G109" s="3">
        <v>28.572318776806156</v>
      </c>
      <c r="H109" s="66">
        <v>1</v>
      </c>
      <c r="I109" t="s">
        <v>6</v>
      </c>
      <c r="J109" s="2">
        <v>8932.09</v>
      </c>
      <c r="K109" s="2" t="s">
        <v>5</v>
      </c>
      <c r="L109">
        <v>0</v>
      </c>
      <c r="M109" t="s">
        <v>88</v>
      </c>
      <c r="N109" t="s">
        <v>5</v>
      </c>
      <c r="O109" s="1"/>
    </row>
    <row r="110" spans="1:15" x14ac:dyDescent="0.2">
      <c r="A110">
        <v>10175</v>
      </c>
      <c r="B110" t="s">
        <v>104</v>
      </c>
      <c r="C110" s="78">
        <v>7.5071013652104557E-2</v>
      </c>
      <c r="D110" t="s">
        <v>3</v>
      </c>
      <c r="E110">
        <v>20</v>
      </c>
      <c r="F110">
        <v>0</v>
      </c>
      <c r="G110" s="3">
        <v>29.587002309027781</v>
      </c>
      <c r="H110" s="66">
        <v>1</v>
      </c>
      <c r="I110" t="s">
        <v>7</v>
      </c>
      <c r="J110" s="2">
        <v>33475.82</v>
      </c>
      <c r="K110" s="2" t="s">
        <v>5</v>
      </c>
      <c r="L110">
        <v>0</v>
      </c>
      <c r="M110" t="s">
        <v>88</v>
      </c>
      <c r="N110" t="s">
        <v>4</v>
      </c>
      <c r="O110" s="1"/>
    </row>
    <row r="111" spans="1:15" x14ac:dyDescent="0.2">
      <c r="A111">
        <v>10432</v>
      </c>
      <c r="B111" t="s">
        <v>104</v>
      </c>
      <c r="C111" s="78">
        <v>7.545185501867413E-2</v>
      </c>
      <c r="D111" t="s">
        <v>1</v>
      </c>
      <c r="E111">
        <v>30</v>
      </c>
      <c r="F111">
        <v>1</v>
      </c>
      <c r="G111" s="3">
        <v>36.453601164151927</v>
      </c>
      <c r="H111" s="66">
        <v>3</v>
      </c>
      <c r="I111" t="s">
        <v>7</v>
      </c>
      <c r="J111" s="2">
        <v>36950.26</v>
      </c>
      <c r="K111" s="2" t="s">
        <v>5</v>
      </c>
      <c r="L111">
        <v>0</v>
      </c>
      <c r="M111" t="s">
        <v>88</v>
      </c>
      <c r="N111" t="s">
        <v>4</v>
      </c>
      <c r="O111" s="1"/>
    </row>
    <row r="112" spans="1:15" x14ac:dyDescent="0.2">
      <c r="A112">
        <v>10398</v>
      </c>
      <c r="B112" t="s">
        <v>104</v>
      </c>
      <c r="C112" s="78">
        <v>7.6252477219719506E-2</v>
      </c>
      <c r="D112" t="s">
        <v>0</v>
      </c>
      <c r="E112">
        <v>49</v>
      </c>
      <c r="F112">
        <v>2</v>
      </c>
      <c r="G112" s="3">
        <v>30.851056255331187</v>
      </c>
      <c r="H112" s="66">
        <v>2</v>
      </c>
      <c r="I112" t="s">
        <v>6</v>
      </c>
      <c r="J112" s="2">
        <v>26140.37</v>
      </c>
      <c r="K112" s="2" t="s">
        <v>5</v>
      </c>
      <c r="L112">
        <v>1</v>
      </c>
      <c r="M112" t="s">
        <v>89</v>
      </c>
      <c r="N112" t="s">
        <v>5</v>
      </c>
      <c r="O112" s="1"/>
    </row>
    <row r="113" spans="1:15" x14ac:dyDescent="0.2">
      <c r="A113">
        <v>11271</v>
      </c>
      <c r="B113" t="s">
        <v>104</v>
      </c>
      <c r="C113" s="78">
        <v>7.6553655371637053E-2</v>
      </c>
      <c r="D113" t="s">
        <v>1</v>
      </c>
      <c r="E113">
        <v>43</v>
      </c>
      <c r="F113">
        <v>2</v>
      </c>
      <c r="G113" s="3">
        <v>27.356094191295348</v>
      </c>
      <c r="H113" s="66">
        <v>1</v>
      </c>
      <c r="I113" t="s">
        <v>7</v>
      </c>
      <c r="J113" s="2">
        <v>18767.739999999998</v>
      </c>
      <c r="K113" s="2" t="s">
        <v>5</v>
      </c>
      <c r="L113">
        <v>2</v>
      </c>
      <c r="M113" t="s">
        <v>90</v>
      </c>
      <c r="N113" t="s">
        <v>4</v>
      </c>
      <c r="O113" s="1"/>
    </row>
    <row r="114" spans="1:15" x14ac:dyDescent="0.2">
      <c r="A114">
        <v>10295</v>
      </c>
      <c r="B114" t="s">
        <v>104</v>
      </c>
      <c r="C114" s="78">
        <v>7.7228663584230972E-2</v>
      </c>
      <c r="D114" t="s">
        <v>1</v>
      </c>
      <c r="E114">
        <v>24</v>
      </c>
      <c r="F114">
        <v>0</v>
      </c>
      <c r="G114" s="3">
        <v>22.425905800113625</v>
      </c>
      <c r="H114" s="66">
        <v>0</v>
      </c>
      <c r="I114" t="s">
        <v>6</v>
      </c>
      <c r="J114" s="2">
        <v>2473.34</v>
      </c>
      <c r="K114" s="2" t="s">
        <v>5</v>
      </c>
      <c r="L114">
        <v>0</v>
      </c>
      <c r="M114" t="s">
        <v>88</v>
      </c>
      <c r="N114" t="s">
        <v>5</v>
      </c>
      <c r="O114" s="1"/>
    </row>
    <row r="115" spans="1:15" x14ac:dyDescent="0.2">
      <c r="A115">
        <v>10052</v>
      </c>
      <c r="B115" t="s">
        <v>104</v>
      </c>
      <c r="C115" s="78">
        <v>7.7748298798711479E-2</v>
      </c>
      <c r="D115" t="s">
        <v>1</v>
      </c>
      <c r="E115">
        <v>18</v>
      </c>
      <c r="F115">
        <v>0</v>
      </c>
      <c r="G115" s="3">
        <v>43.983784217324228</v>
      </c>
      <c r="H115" s="66">
        <v>3</v>
      </c>
      <c r="I115" t="s">
        <v>6</v>
      </c>
      <c r="J115" s="2">
        <v>2201.1000000000004</v>
      </c>
      <c r="K115" s="2" t="s">
        <v>5</v>
      </c>
      <c r="L115">
        <v>1</v>
      </c>
      <c r="M115" t="s">
        <v>89</v>
      </c>
      <c r="N115" t="s">
        <v>5</v>
      </c>
      <c r="O115" s="1"/>
    </row>
    <row r="116" spans="1:15" x14ac:dyDescent="0.2">
      <c r="A116">
        <v>10774</v>
      </c>
      <c r="B116" t="s">
        <v>104</v>
      </c>
      <c r="C116" s="78">
        <v>7.8166414109225535E-2</v>
      </c>
      <c r="D116" t="s">
        <v>3</v>
      </c>
      <c r="E116">
        <v>47</v>
      </c>
      <c r="F116">
        <v>2</v>
      </c>
      <c r="G116" s="3">
        <v>32.38738761782848</v>
      </c>
      <c r="H116" s="66">
        <v>2</v>
      </c>
      <c r="I116" t="s">
        <v>6</v>
      </c>
      <c r="J116" s="2">
        <v>9715.85</v>
      </c>
      <c r="K116" s="2" t="s">
        <v>5</v>
      </c>
      <c r="L116">
        <v>2</v>
      </c>
      <c r="M116" t="s">
        <v>90</v>
      </c>
      <c r="N116" t="s">
        <v>5</v>
      </c>
      <c r="O116" s="1"/>
    </row>
    <row r="117" spans="1:15" x14ac:dyDescent="0.2">
      <c r="A117">
        <v>10532</v>
      </c>
      <c r="B117" t="s">
        <v>104</v>
      </c>
      <c r="C117" s="78">
        <v>7.8746063462625804E-2</v>
      </c>
      <c r="D117" t="s">
        <v>0</v>
      </c>
      <c r="E117">
        <v>58</v>
      </c>
      <c r="F117">
        <v>3</v>
      </c>
      <c r="G117" s="3">
        <v>25.941825988707407</v>
      </c>
      <c r="H117" s="66">
        <v>0</v>
      </c>
      <c r="I117" t="s">
        <v>7</v>
      </c>
      <c r="J117" s="2">
        <v>11345.52</v>
      </c>
      <c r="K117" s="2" t="s">
        <v>5</v>
      </c>
      <c r="L117">
        <v>0</v>
      </c>
      <c r="M117" t="s">
        <v>88</v>
      </c>
      <c r="N117" t="s">
        <v>5</v>
      </c>
      <c r="O117" s="1"/>
    </row>
    <row r="118" spans="1:15" x14ac:dyDescent="0.2">
      <c r="A118">
        <v>11009</v>
      </c>
      <c r="B118" t="s">
        <v>104</v>
      </c>
      <c r="C118" s="78">
        <v>7.8759943040097147E-2</v>
      </c>
      <c r="D118" t="s">
        <v>2</v>
      </c>
      <c r="E118">
        <v>22</v>
      </c>
      <c r="F118">
        <v>0</v>
      </c>
      <c r="G118" s="3">
        <v>23.882916667894008</v>
      </c>
      <c r="H118" s="66">
        <v>0</v>
      </c>
      <c r="I118" t="s">
        <v>6</v>
      </c>
      <c r="J118" s="2">
        <v>4296.2800000000007</v>
      </c>
      <c r="K118" s="2" t="s">
        <v>5</v>
      </c>
      <c r="L118">
        <v>3</v>
      </c>
      <c r="M118" t="s">
        <v>91</v>
      </c>
      <c r="N118" t="s">
        <v>5</v>
      </c>
      <c r="O118" s="1"/>
    </row>
    <row r="119" spans="1:15" x14ac:dyDescent="0.2">
      <c r="A119">
        <v>10186</v>
      </c>
      <c r="B119" t="s">
        <v>104</v>
      </c>
      <c r="C119" s="78">
        <v>7.8846139810679117E-2</v>
      </c>
      <c r="D119" t="s">
        <v>1</v>
      </c>
      <c r="E119">
        <v>33</v>
      </c>
      <c r="F119">
        <v>1</v>
      </c>
      <c r="G119" s="3">
        <v>15.952796984154816</v>
      </c>
      <c r="H119" s="66">
        <v>0</v>
      </c>
      <c r="I119" t="s">
        <v>7</v>
      </c>
      <c r="J119" s="2">
        <v>6653.79</v>
      </c>
      <c r="K119" s="2" t="s">
        <v>5</v>
      </c>
      <c r="L119">
        <v>5</v>
      </c>
      <c r="M119" t="s">
        <v>91</v>
      </c>
      <c r="N119" t="s">
        <v>5</v>
      </c>
      <c r="O119" s="1"/>
    </row>
    <row r="120" spans="1:15" x14ac:dyDescent="0.2">
      <c r="A120">
        <v>11120</v>
      </c>
      <c r="B120" t="s">
        <v>104</v>
      </c>
      <c r="C120" s="78">
        <v>8.0693535686370277E-2</v>
      </c>
      <c r="D120" t="s">
        <v>3</v>
      </c>
      <c r="E120">
        <v>44</v>
      </c>
      <c r="F120">
        <v>2</v>
      </c>
      <c r="G120" s="3">
        <v>32.660007125918966</v>
      </c>
      <c r="H120" s="66">
        <v>2</v>
      </c>
      <c r="I120" t="s">
        <v>6</v>
      </c>
      <c r="J120" s="2">
        <v>12797.210000000001</v>
      </c>
      <c r="K120" s="2" t="s">
        <v>5</v>
      </c>
      <c r="L120">
        <v>0</v>
      </c>
      <c r="M120" t="s">
        <v>88</v>
      </c>
      <c r="N120" t="s">
        <v>5</v>
      </c>
      <c r="O120" s="1"/>
    </row>
    <row r="121" spans="1:15" x14ac:dyDescent="0.2">
      <c r="A121">
        <v>10335</v>
      </c>
      <c r="B121" t="s">
        <v>104</v>
      </c>
      <c r="C121" s="78">
        <v>8.0725928415541381E-2</v>
      </c>
      <c r="D121" t="s">
        <v>2</v>
      </c>
      <c r="E121">
        <v>37</v>
      </c>
      <c r="F121">
        <v>1</v>
      </c>
      <c r="G121" s="3">
        <v>36.824823745342322</v>
      </c>
      <c r="H121" s="66">
        <v>3</v>
      </c>
      <c r="I121" t="s">
        <v>7</v>
      </c>
      <c r="J121" s="2">
        <v>6203.91</v>
      </c>
      <c r="K121" s="2" t="s">
        <v>5</v>
      </c>
      <c r="L121">
        <v>2</v>
      </c>
      <c r="M121" t="s">
        <v>90</v>
      </c>
      <c r="N121" t="s">
        <v>5</v>
      </c>
      <c r="O121" s="1"/>
    </row>
    <row r="122" spans="1:15" x14ac:dyDescent="0.2">
      <c r="A122">
        <v>10471</v>
      </c>
      <c r="B122" t="s">
        <v>104</v>
      </c>
      <c r="C122" s="78">
        <v>8.169117288319161E-2</v>
      </c>
      <c r="D122" t="s">
        <v>3</v>
      </c>
      <c r="E122">
        <v>51</v>
      </c>
      <c r="F122">
        <v>3</v>
      </c>
      <c r="G122" s="3">
        <v>32.200487895723093</v>
      </c>
      <c r="H122" s="66">
        <v>2</v>
      </c>
      <c r="I122" t="s">
        <v>6</v>
      </c>
      <c r="J122" s="2">
        <v>46255.12</v>
      </c>
      <c r="K122" s="2" t="s">
        <v>4</v>
      </c>
      <c r="L122">
        <v>3</v>
      </c>
      <c r="M122" t="s">
        <v>91</v>
      </c>
      <c r="N122" t="s">
        <v>4</v>
      </c>
      <c r="O122" s="1"/>
    </row>
    <row r="123" spans="1:15" x14ac:dyDescent="0.2">
      <c r="A123">
        <v>10633</v>
      </c>
      <c r="B123" t="s">
        <v>104</v>
      </c>
      <c r="C123" s="78">
        <v>8.2431273675934946E-2</v>
      </c>
      <c r="D123" t="s">
        <v>1</v>
      </c>
      <c r="E123">
        <v>61</v>
      </c>
      <c r="F123">
        <v>3</v>
      </c>
      <c r="G123" s="3">
        <v>20.236758559706463</v>
      </c>
      <c r="H123" s="66">
        <v>0</v>
      </c>
      <c r="I123" t="s">
        <v>6</v>
      </c>
      <c r="J123" s="2">
        <v>24513.1</v>
      </c>
      <c r="K123" s="2" t="s">
        <v>5</v>
      </c>
      <c r="L123">
        <v>0</v>
      </c>
      <c r="M123" t="s">
        <v>88</v>
      </c>
      <c r="N123" t="s">
        <v>5</v>
      </c>
      <c r="O123" s="1"/>
    </row>
    <row r="124" spans="1:15" x14ac:dyDescent="0.2">
      <c r="A124">
        <v>10179</v>
      </c>
      <c r="B124" t="s">
        <v>104</v>
      </c>
      <c r="C124" s="78">
        <v>8.2836506674359711E-2</v>
      </c>
      <c r="D124" t="s">
        <v>1</v>
      </c>
      <c r="E124">
        <v>54</v>
      </c>
      <c r="F124">
        <v>3</v>
      </c>
      <c r="G124" s="3">
        <v>40.347951280599503</v>
      </c>
      <c r="H124" s="66">
        <v>3</v>
      </c>
      <c r="I124" t="s">
        <v>6</v>
      </c>
      <c r="J124" s="2">
        <v>27322.739999999998</v>
      </c>
      <c r="K124" s="2" t="s">
        <v>5</v>
      </c>
      <c r="L124">
        <v>3</v>
      </c>
      <c r="M124" t="s">
        <v>91</v>
      </c>
      <c r="N124" t="s">
        <v>5</v>
      </c>
      <c r="O124" s="1"/>
    </row>
    <row r="125" spans="1:15" x14ac:dyDescent="0.2">
      <c r="A125">
        <v>11121</v>
      </c>
      <c r="B125" t="s">
        <v>104</v>
      </c>
      <c r="C125" s="78">
        <v>8.2901878667298923E-2</v>
      </c>
      <c r="D125" t="s">
        <v>3</v>
      </c>
      <c r="E125">
        <v>41</v>
      </c>
      <c r="F125">
        <v>2</v>
      </c>
      <c r="G125" s="3">
        <v>28.206606827370017</v>
      </c>
      <c r="H125" s="66">
        <v>1</v>
      </c>
      <c r="I125" t="s">
        <v>7</v>
      </c>
      <c r="J125" s="2">
        <v>6858.4800000000005</v>
      </c>
      <c r="K125" s="2" t="s">
        <v>5</v>
      </c>
      <c r="L125">
        <v>1</v>
      </c>
      <c r="M125" t="s">
        <v>89</v>
      </c>
      <c r="N125" t="s">
        <v>5</v>
      </c>
      <c r="O125" s="1"/>
    </row>
    <row r="126" spans="1:15" x14ac:dyDescent="0.2">
      <c r="A126">
        <v>10013</v>
      </c>
      <c r="B126" t="s">
        <v>104</v>
      </c>
      <c r="C126" s="78">
        <v>8.3155356415664738E-2</v>
      </c>
      <c r="D126" t="s">
        <v>1</v>
      </c>
      <c r="E126">
        <v>42</v>
      </c>
      <c r="F126">
        <v>2</v>
      </c>
      <c r="G126" s="3">
        <v>32.269349362982169</v>
      </c>
      <c r="H126" s="66">
        <v>2</v>
      </c>
      <c r="I126" t="s">
        <v>7</v>
      </c>
      <c r="J126" s="2">
        <v>38245.599999999999</v>
      </c>
      <c r="K126" s="2" t="s">
        <v>5</v>
      </c>
      <c r="L126">
        <v>1</v>
      </c>
      <c r="M126" t="s">
        <v>89</v>
      </c>
      <c r="N126" t="s">
        <v>4</v>
      </c>
      <c r="O126" s="1"/>
    </row>
    <row r="127" spans="1:15" x14ac:dyDescent="0.2">
      <c r="A127">
        <v>10711</v>
      </c>
      <c r="B127" t="s">
        <v>104</v>
      </c>
      <c r="C127" s="78">
        <v>8.3405456545640022E-2</v>
      </c>
      <c r="D127" t="s">
        <v>0</v>
      </c>
      <c r="E127">
        <v>56</v>
      </c>
      <c r="F127">
        <v>3</v>
      </c>
      <c r="G127" s="3">
        <v>25.271480824959106</v>
      </c>
      <c r="H127" s="66">
        <v>0</v>
      </c>
      <c r="I127" t="s">
        <v>7</v>
      </c>
      <c r="J127" s="2">
        <v>10577.09</v>
      </c>
      <c r="K127" s="2" t="s">
        <v>5</v>
      </c>
      <c r="L127">
        <v>0</v>
      </c>
      <c r="M127" t="s">
        <v>88</v>
      </c>
      <c r="N127" t="s">
        <v>5</v>
      </c>
      <c r="O127" s="1"/>
    </row>
    <row r="128" spans="1:15" x14ac:dyDescent="0.2">
      <c r="A128">
        <v>10627</v>
      </c>
      <c r="B128" t="s">
        <v>104</v>
      </c>
      <c r="C128" s="78">
        <v>8.3574634652320956E-2</v>
      </c>
      <c r="D128" t="s">
        <v>3</v>
      </c>
      <c r="E128">
        <v>51</v>
      </c>
      <c r="F128">
        <v>3</v>
      </c>
      <c r="G128" s="3">
        <v>34.868206540386559</v>
      </c>
      <c r="H128" s="66">
        <v>3</v>
      </c>
      <c r="I128" t="s">
        <v>7</v>
      </c>
      <c r="J128" s="2">
        <v>9957.73</v>
      </c>
      <c r="K128" s="2" t="s">
        <v>5</v>
      </c>
      <c r="L128">
        <v>1</v>
      </c>
      <c r="M128" t="s">
        <v>89</v>
      </c>
      <c r="N128" t="s">
        <v>5</v>
      </c>
      <c r="O128" s="1"/>
    </row>
    <row r="129" spans="1:15" x14ac:dyDescent="0.2">
      <c r="A129">
        <v>10193</v>
      </c>
      <c r="B129" t="s">
        <v>104</v>
      </c>
      <c r="C129" s="78">
        <v>8.4499320995698568E-2</v>
      </c>
      <c r="D129" t="s">
        <v>0</v>
      </c>
      <c r="E129">
        <v>39</v>
      </c>
      <c r="F129">
        <v>2</v>
      </c>
      <c r="G129" s="3">
        <v>32.991617959296441</v>
      </c>
      <c r="H129" s="66">
        <v>2</v>
      </c>
      <c r="I129" t="s">
        <v>6</v>
      </c>
      <c r="J129" s="2">
        <v>5649.72</v>
      </c>
      <c r="K129" s="2" t="s">
        <v>5</v>
      </c>
      <c r="L129">
        <v>0</v>
      </c>
      <c r="M129" t="s">
        <v>88</v>
      </c>
      <c r="N129" t="s">
        <v>5</v>
      </c>
      <c r="O129" s="1"/>
    </row>
    <row r="130" spans="1:15" x14ac:dyDescent="0.2">
      <c r="A130">
        <v>10603</v>
      </c>
      <c r="B130" t="s">
        <v>104</v>
      </c>
      <c r="C130" s="78">
        <v>8.4865085922777639E-2</v>
      </c>
      <c r="D130" t="s">
        <v>0</v>
      </c>
      <c r="E130">
        <v>43</v>
      </c>
      <c r="F130">
        <v>2</v>
      </c>
      <c r="G130" s="3">
        <v>40.88767614192686</v>
      </c>
      <c r="H130" s="66">
        <v>3</v>
      </c>
      <c r="I130" t="s">
        <v>6</v>
      </c>
      <c r="J130" s="2">
        <v>22478.6</v>
      </c>
      <c r="K130" s="2" t="s">
        <v>5</v>
      </c>
      <c r="L130">
        <v>2</v>
      </c>
      <c r="M130" t="s">
        <v>90</v>
      </c>
      <c r="N130" t="s">
        <v>4</v>
      </c>
      <c r="O130" s="1"/>
    </row>
    <row r="131" spans="1:15" x14ac:dyDescent="0.2">
      <c r="A131">
        <v>10308</v>
      </c>
      <c r="B131" t="s">
        <v>104</v>
      </c>
      <c r="C131" s="78">
        <v>8.5125193463426396E-2</v>
      </c>
      <c r="D131" t="s">
        <v>2</v>
      </c>
      <c r="E131">
        <v>38</v>
      </c>
      <c r="F131">
        <v>1</v>
      </c>
      <c r="G131" s="3">
        <v>41.212755511163188</v>
      </c>
      <c r="H131" s="66">
        <v>3</v>
      </c>
      <c r="I131" t="s">
        <v>6</v>
      </c>
      <c r="J131" s="2">
        <v>6933.25</v>
      </c>
      <c r="K131" s="2" t="s">
        <v>5</v>
      </c>
      <c r="L131">
        <v>2</v>
      </c>
      <c r="M131" t="s">
        <v>90</v>
      </c>
      <c r="N131" t="s">
        <v>5</v>
      </c>
      <c r="O131" s="1"/>
    </row>
    <row r="132" spans="1:15" x14ac:dyDescent="0.2">
      <c r="A132">
        <v>10105</v>
      </c>
      <c r="B132" t="s">
        <v>104</v>
      </c>
      <c r="C132" s="78">
        <v>8.5716181472795694E-2</v>
      </c>
      <c r="D132" t="s">
        <v>1</v>
      </c>
      <c r="E132">
        <v>21</v>
      </c>
      <c r="F132">
        <v>0</v>
      </c>
      <c r="G132" s="3">
        <v>31.736322011903031</v>
      </c>
      <c r="H132" s="66">
        <v>2</v>
      </c>
      <c r="I132" t="s">
        <v>6</v>
      </c>
      <c r="J132" s="2">
        <v>2026.98</v>
      </c>
      <c r="K132" s="2" t="s">
        <v>5</v>
      </c>
      <c r="L132">
        <v>0</v>
      </c>
      <c r="M132" t="s">
        <v>88</v>
      </c>
      <c r="N132" t="s">
        <v>5</v>
      </c>
      <c r="O132" s="1"/>
    </row>
    <row r="133" spans="1:15" x14ac:dyDescent="0.2">
      <c r="A133">
        <v>11253</v>
      </c>
      <c r="B133" t="s">
        <v>104</v>
      </c>
      <c r="C133" s="78">
        <v>8.6678479174121859E-2</v>
      </c>
      <c r="D133" t="s">
        <v>1</v>
      </c>
      <c r="E133">
        <v>34</v>
      </c>
      <c r="F133">
        <v>1</v>
      </c>
      <c r="G133" s="3">
        <v>29.068982389556325</v>
      </c>
      <c r="H133" s="66">
        <v>1</v>
      </c>
      <c r="I133" t="s">
        <v>6</v>
      </c>
      <c r="J133" s="2">
        <v>6184.3</v>
      </c>
      <c r="K133" s="2" t="s">
        <v>5</v>
      </c>
      <c r="L133">
        <v>3</v>
      </c>
      <c r="M133" t="s">
        <v>91</v>
      </c>
      <c r="N133" t="s">
        <v>5</v>
      </c>
      <c r="O133" s="1"/>
    </row>
    <row r="134" spans="1:15" x14ac:dyDescent="0.2">
      <c r="A134">
        <v>10830</v>
      </c>
      <c r="B134" t="s">
        <v>104</v>
      </c>
      <c r="C134" s="78">
        <v>8.7334848066581428E-2</v>
      </c>
      <c r="D134" t="s">
        <v>0</v>
      </c>
      <c r="E134">
        <v>48</v>
      </c>
      <c r="F134">
        <v>2</v>
      </c>
      <c r="G134" s="3">
        <v>34.324009403409093</v>
      </c>
      <c r="H134" s="66">
        <v>2</v>
      </c>
      <c r="I134" t="s">
        <v>7</v>
      </c>
      <c r="J134" s="2">
        <v>9563.0300000000007</v>
      </c>
      <c r="K134" s="2" t="s">
        <v>5</v>
      </c>
      <c r="L134">
        <v>3</v>
      </c>
      <c r="M134" t="s">
        <v>91</v>
      </c>
      <c r="N134" t="s">
        <v>5</v>
      </c>
      <c r="O134" s="1"/>
    </row>
    <row r="135" spans="1:15" x14ac:dyDescent="0.2">
      <c r="A135">
        <v>11041</v>
      </c>
      <c r="B135" t="s">
        <v>104</v>
      </c>
      <c r="C135" s="78">
        <v>8.8658689768400967E-2</v>
      </c>
      <c r="D135" t="s">
        <v>2</v>
      </c>
      <c r="E135">
        <v>22</v>
      </c>
      <c r="F135">
        <v>0</v>
      </c>
      <c r="G135" s="3">
        <v>25.288717468783066</v>
      </c>
      <c r="H135" s="66">
        <v>0</v>
      </c>
      <c r="I135" t="s">
        <v>7</v>
      </c>
      <c r="J135" s="2">
        <v>2643.2700000000004</v>
      </c>
      <c r="K135" s="2" t="s">
        <v>5</v>
      </c>
      <c r="L135">
        <v>1</v>
      </c>
      <c r="M135" t="s">
        <v>89</v>
      </c>
      <c r="N135" t="s">
        <v>5</v>
      </c>
      <c r="O135" s="1"/>
    </row>
    <row r="136" spans="1:15" x14ac:dyDescent="0.2">
      <c r="A136">
        <v>10042</v>
      </c>
      <c r="B136" t="s">
        <v>104</v>
      </c>
      <c r="C136" s="78">
        <v>9.0614457534074155E-2</v>
      </c>
      <c r="D136" t="s">
        <v>1</v>
      </c>
      <c r="E136">
        <v>51</v>
      </c>
      <c r="F136">
        <v>3</v>
      </c>
      <c r="G136" s="3">
        <v>27.055614839838434</v>
      </c>
      <c r="H136" s="66">
        <v>1</v>
      </c>
      <c r="I136" t="s">
        <v>6</v>
      </c>
      <c r="J136" s="2">
        <v>44400.41</v>
      </c>
      <c r="K136" s="2" t="s">
        <v>4</v>
      </c>
      <c r="L136">
        <v>0</v>
      </c>
      <c r="M136" t="s">
        <v>88</v>
      </c>
      <c r="N136" t="s">
        <v>4</v>
      </c>
      <c r="O136" s="1"/>
    </row>
    <row r="137" spans="1:15" x14ac:dyDescent="0.2">
      <c r="A137">
        <v>10873</v>
      </c>
      <c r="B137" t="s">
        <v>104</v>
      </c>
      <c r="C137" s="78">
        <v>9.088086625756675E-2</v>
      </c>
      <c r="D137" t="s">
        <v>0</v>
      </c>
      <c r="E137">
        <v>19</v>
      </c>
      <c r="F137">
        <v>0</v>
      </c>
      <c r="G137" s="3">
        <v>33.152191475294067</v>
      </c>
      <c r="H137" s="66">
        <v>2</v>
      </c>
      <c r="I137" t="s">
        <v>7</v>
      </c>
      <c r="J137" s="2">
        <v>1842.52</v>
      </c>
      <c r="K137" s="2" t="s">
        <v>5</v>
      </c>
      <c r="L137">
        <v>1</v>
      </c>
      <c r="M137" t="s">
        <v>89</v>
      </c>
      <c r="N137" t="s">
        <v>5</v>
      </c>
      <c r="O137" s="1"/>
    </row>
    <row r="138" spans="1:15" x14ac:dyDescent="0.2">
      <c r="A138">
        <v>10043</v>
      </c>
      <c r="B138" t="s">
        <v>104</v>
      </c>
      <c r="C138" s="78">
        <v>9.2414987005573823E-2</v>
      </c>
      <c r="D138" t="s">
        <v>3</v>
      </c>
      <c r="E138">
        <v>18</v>
      </c>
      <c r="F138">
        <v>0</v>
      </c>
      <c r="G138" s="3">
        <v>30.481495059899064</v>
      </c>
      <c r="H138" s="66">
        <v>2</v>
      </c>
      <c r="I138" t="s">
        <v>7</v>
      </c>
      <c r="J138" s="2">
        <v>34617.85</v>
      </c>
      <c r="K138" s="2" t="s">
        <v>5</v>
      </c>
      <c r="L138">
        <v>0</v>
      </c>
      <c r="M138" t="s">
        <v>88</v>
      </c>
      <c r="N138" t="s">
        <v>4</v>
      </c>
      <c r="O138" s="1"/>
    </row>
    <row r="139" spans="1:15" x14ac:dyDescent="0.2">
      <c r="A139">
        <v>11155</v>
      </c>
      <c r="B139" t="s">
        <v>104</v>
      </c>
      <c r="C139" s="78">
        <v>9.2780042343916569E-2</v>
      </c>
      <c r="D139" t="s">
        <v>3</v>
      </c>
      <c r="E139">
        <v>30</v>
      </c>
      <c r="F139">
        <v>1</v>
      </c>
      <c r="G139" s="3">
        <v>33.909323916955181</v>
      </c>
      <c r="H139" s="66">
        <v>2</v>
      </c>
      <c r="I139" t="s">
        <v>7</v>
      </c>
      <c r="J139" s="2">
        <v>4237.13</v>
      </c>
      <c r="K139" s="2" t="s">
        <v>5</v>
      </c>
      <c r="L139">
        <v>1</v>
      </c>
      <c r="M139" t="s">
        <v>89</v>
      </c>
      <c r="N139" t="s">
        <v>5</v>
      </c>
      <c r="O139" s="1"/>
    </row>
    <row r="140" spans="1:15" x14ac:dyDescent="0.2">
      <c r="A140">
        <v>10861</v>
      </c>
      <c r="B140" t="s">
        <v>104</v>
      </c>
      <c r="C140" s="78">
        <v>9.2865468847874277E-2</v>
      </c>
      <c r="D140" t="s">
        <v>0</v>
      </c>
      <c r="E140">
        <v>34</v>
      </c>
      <c r="F140">
        <v>1</v>
      </c>
      <c r="G140" s="3">
        <v>31.166365467139663</v>
      </c>
      <c r="H140" s="66">
        <v>2</v>
      </c>
      <c r="I140" t="s">
        <v>6</v>
      </c>
      <c r="J140" s="2">
        <v>5003.8600000000006</v>
      </c>
      <c r="K140" s="2" t="s">
        <v>5</v>
      </c>
      <c r="L140">
        <v>1</v>
      </c>
      <c r="M140" t="s">
        <v>89</v>
      </c>
      <c r="N140" t="s">
        <v>5</v>
      </c>
      <c r="O140" s="1"/>
    </row>
    <row r="141" spans="1:15" x14ac:dyDescent="0.2">
      <c r="A141">
        <v>10825</v>
      </c>
      <c r="B141" t="s">
        <v>104</v>
      </c>
      <c r="C141" s="78">
        <v>9.3426380681058019E-2</v>
      </c>
      <c r="D141" t="s">
        <v>2</v>
      </c>
      <c r="E141">
        <v>38</v>
      </c>
      <c r="F141">
        <v>1</v>
      </c>
      <c r="G141" s="3">
        <v>39.785548984986768</v>
      </c>
      <c r="H141" s="66">
        <v>3</v>
      </c>
      <c r="I141" t="s">
        <v>7</v>
      </c>
      <c r="J141" s="2">
        <v>6457.85</v>
      </c>
      <c r="K141" s="2" t="s">
        <v>5</v>
      </c>
      <c r="L141">
        <v>2</v>
      </c>
      <c r="M141" t="s">
        <v>90</v>
      </c>
      <c r="N141" t="s">
        <v>5</v>
      </c>
      <c r="O141" s="1"/>
    </row>
    <row r="142" spans="1:15" x14ac:dyDescent="0.2">
      <c r="A142">
        <v>10539</v>
      </c>
      <c r="B142" t="s">
        <v>104</v>
      </c>
      <c r="C142" s="78">
        <v>9.4267517178878268E-2</v>
      </c>
      <c r="D142" t="s">
        <v>1</v>
      </c>
      <c r="E142">
        <v>23</v>
      </c>
      <c r="F142">
        <v>0</v>
      </c>
      <c r="G142" s="3">
        <v>41.878211949917798</v>
      </c>
      <c r="H142" s="66">
        <v>3</v>
      </c>
      <c r="I142" t="s">
        <v>6</v>
      </c>
      <c r="J142" s="2">
        <v>18328.239999999998</v>
      </c>
      <c r="K142" s="2" t="s">
        <v>5</v>
      </c>
      <c r="L142">
        <v>1</v>
      </c>
      <c r="M142" t="s">
        <v>89</v>
      </c>
      <c r="N142" t="s">
        <v>4</v>
      </c>
      <c r="O142" s="1"/>
    </row>
    <row r="143" spans="1:15" x14ac:dyDescent="0.2">
      <c r="A143">
        <v>10495</v>
      </c>
      <c r="B143" t="s">
        <v>104</v>
      </c>
      <c r="C143" s="78">
        <v>9.487541849756298E-2</v>
      </c>
      <c r="D143" t="s">
        <v>2</v>
      </c>
      <c r="E143">
        <v>24</v>
      </c>
      <c r="F143">
        <v>0</v>
      </c>
      <c r="G143" s="3">
        <v>33.864573211992948</v>
      </c>
      <c r="H143" s="66">
        <v>2</v>
      </c>
      <c r="I143" t="s">
        <v>7</v>
      </c>
      <c r="J143" s="2">
        <v>12609.89</v>
      </c>
      <c r="K143" s="2" t="s">
        <v>5</v>
      </c>
      <c r="L143">
        <v>1</v>
      </c>
      <c r="M143" t="s">
        <v>89</v>
      </c>
      <c r="N143" t="s">
        <v>5</v>
      </c>
      <c r="O143" s="1"/>
    </row>
    <row r="144" spans="1:15" x14ac:dyDescent="0.2">
      <c r="A144">
        <v>10566</v>
      </c>
      <c r="B144" t="s">
        <v>104</v>
      </c>
      <c r="C144" s="78">
        <v>9.5094239359683308E-2</v>
      </c>
      <c r="D144" t="s">
        <v>2</v>
      </c>
      <c r="E144">
        <v>55</v>
      </c>
      <c r="F144">
        <v>3</v>
      </c>
      <c r="G144" s="3">
        <v>28.871621184016906</v>
      </c>
      <c r="H144" s="66">
        <v>1</v>
      </c>
      <c r="I144" t="s">
        <v>6</v>
      </c>
      <c r="J144" s="2">
        <v>12269.69</v>
      </c>
      <c r="K144" s="2" t="s">
        <v>5</v>
      </c>
      <c r="L144">
        <v>2</v>
      </c>
      <c r="M144" t="s">
        <v>90</v>
      </c>
      <c r="N144" t="s">
        <v>5</v>
      </c>
      <c r="O144" s="1"/>
    </row>
    <row r="145" spans="1:15" x14ac:dyDescent="0.2">
      <c r="A145">
        <v>11314</v>
      </c>
      <c r="B145" t="s">
        <v>104</v>
      </c>
      <c r="C145" s="78">
        <v>9.6097142419338311E-2</v>
      </c>
      <c r="D145" t="s">
        <v>1</v>
      </c>
      <c r="E145">
        <v>49</v>
      </c>
      <c r="F145">
        <v>2</v>
      </c>
      <c r="G145" s="3">
        <v>38.170818125951563</v>
      </c>
      <c r="H145" s="66">
        <v>3</v>
      </c>
      <c r="I145" t="s">
        <v>6</v>
      </c>
      <c r="J145" s="2">
        <v>9800.89</v>
      </c>
      <c r="K145" s="2" t="s">
        <v>5</v>
      </c>
      <c r="L145">
        <v>2</v>
      </c>
      <c r="M145" t="s">
        <v>90</v>
      </c>
      <c r="N145" t="s">
        <v>5</v>
      </c>
      <c r="O145" s="1"/>
    </row>
    <row r="146" spans="1:15" x14ac:dyDescent="0.2">
      <c r="A146">
        <v>10257</v>
      </c>
      <c r="B146" t="s">
        <v>104</v>
      </c>
      <c r="C146" s="78">
        <v>9.7503850560499039E-2</v>
      </c>
      <c r="D146" t="s">
        <v>1</v>
      </c>
      <c r="E146">
        <v>48</v>
      </c>
      <c r="F146">
        <v>2</v>
      </c>
      <c r="G146" s="3">
        <v>32.016545856664976</v>
      </c>
      <c r="H146" s="66">
        <v>2</v>
      </c>
      <c r="I146" t="s">
        <v>6</v>
      </c>
      <c r="J146" s="2">
        <v>24180.94</v>
      </c>
      <c r="K146" s="2" t="s">
        <v>5</v>
      </c>
      <c r="L146">
        <v>3</v>
      </c>
      <c r="M146" t="s">
        <v>91</v>
      </c>
      <c r="N146" t="s">
        <v>4</v>
      </c>
      <c r="O146" s="1"/>
    </row>
    <row r="147" spans="1:15" x14ac:dyDescent="0.2">
      <c r="A147">
        <v>10665</v>
      </c>
      <c r="B147" t="s">
        <v>104</v>
      </c>
      <c r="C147" s="78">
        <v>9.9624439370414541E-2</v>
      </c>
      <c r="D147" t="s">
        <v>1</v>
      </c>
      <c r="E147">
        <v>22</v>
      </c>
      <c r="F147">
        <v>0</v>
      </c>
      <c r="G147" s="3">
        <v>25.311574227160492</v>
      </c>
      <c r="H147" s="66">
        <v>0</v>
      </c>
      <c r="I147" t="s">
        <v>7</v>
      </c>
      <c r="J147" s="2">
        <v>37165.170000000006</v>
      </c>
      <c r="K147" s="2" t="s">
        <v>5</v>
      </c>
      <c r="L147">
        <v>1</v>
      </c>
      <c r="M147" t="s">
        <v>89</v>
      </c>
      <c r="N147" t="s">
        <v>4</v>
      </c>
      <c r="O147" s="1"/>
    </row>
    <row r="148" spans="1:15" x14ac:dyDescent="0.2">
      <c r="A148">
        <v>11019</v>
      </c>
      <c r="B148" t="s">
        <v>104</v>
      </c>
      <c r="C148" s="78">
        <v>0.1001502007638998</v>
      </c>
      <c r="D148" t="s">
        <v>2</v>
      </c>
      <c r="E148">
        <v>63</v>
      </c>
      <c r="F148">
        <v>3</v>
      </c>
      <c r="G148" s="3">
        <v>31.778296915355117</v>
      </c>
      <c r="H148" s="66">
        <v>2</v>
      </c>
      <c r="I148" t="s">
        <v>6</v>
      </c>
      <c r="J148" s="2">
        <v>14256.2</v>
      </c>
      <c r="K148" s="2" t="s">
        <v>5</v>
      </c>
      <c r="L148">
        <v>0</v>
      </c>
      <c r="M148" t="s">
        <v>88</v>
      </c>
      <c r="N148" t="s">
        <v>5</v>
      </c>
      <c r="O148" s="1"/>
    </row>
    <row r="149" spans="1:15" x14ac:dyDescent="0.2">
      <c r="A149">
        <v>10326</v>
      </c>
      <c r="B149" t="s">
        <v>104</v>
      </c>
      <c r="C149" s="78">
        <v>0.10032737787894686</v>
      </c>
      <c r="D149" t="s">
        <v>0</v>
      </c>
      <c r="E149">
        <v>40</v>
      </c>
      <c r="F149">
        <v>2</v>
      </c>
      <c r="G149" s="3">
        <v>31.067603665521194</v>
      </c>
      <c r="H149" s="66">
        <v>2</v>
      </c>
      <c r="I149" t="s">
        <v>6</v>
      </c>
      <c r="J149" s="2">
        <v>6496.89</v>
      </c>
      <c r="K149" s="2" t="s">
        <v>5</v>
      </c>
      <c r="L149">
        <v>1</v>
      </c>
      <c r="M149" t="s">
        <v>89</v>
      </c>
      <c r="N149" t="s">
        <v>5</v>
      </c>
      <c r="O149" s="1"/>
    </row>
    <row r="150" spans="1:15" x14ac:dyDescent="0.2">
      <c r="A150">
        <v>10952</v>
      </c>
      <c r="B150" t="s">
        <v>104</v>
      </c>
      <c r="C150" s="78">
        <v>0.10167216635826015</v>
      </c>
      <c r="D150" t="s">
        <v>1</v>
      </c>
      <c r="E150">
        <v>39</v>
      </c>
      <c r="F150">
        <v>2</v>
      </c>
      <c r="G150" s="3">
        <v>35.405342930084608</v>
      </c>
      <c r="H150" s="66">
        <v>3</v>
      </c>
      <c r="I150" t="s">
        <v>6</v>
      </c>
      <c r="J150" s="2">
        <v>5662.2300000000005</v>
      </c>
      <c r="K150" s="2" t="s">
        <v>5</v>
      </c>
      <c r="L150">
        <v>0</v>
      </c>
      <c r="M150" t="s">
        <v>88</v>
      </c>
      <c r="N150" t="s">
        <v>5</v>
      </c>
      <c r="O150" s="1"/>
    </row>
    <row r="151" spans="1:15" x14ac:dyDescent="0.2">
      <c r="A151">
        <v>10658</v>
      </c>
      <c r="B151" t="s">
        <v>104</v>
      </c>
      <c r="C151" s="78">
        <v>0.10205341664864576</v>
      </c>
      <c r="D151" t="s">
        <v>1</v>
      </c>
      <c r="E151">
        <v>20</v>
      </c>
      <c r="F151">
        <v>0</v>
      </c>
      <c r="G151" s="3">
        <v>24.982043368970348</v>
      </c>
      <c r="H151" s="66">
        <v>0</v>
      </c>
      <c r="I151" t="s">
        <v>7</v>
      </c>
      <c r="J151" s="2">
        <v>27724.289999999997</v>
      </c>
      <c r="K151" s="2" t="s">
        <v>5</v>
      </c>
      <c r="L151">
        <v>1</v>
      </c>
      <c r="M151" t="s">
        <v>89</v>
      </c>
      <c r="N151" t="s">
        <v>5</v>
      </c>
      <c r="O151" s="1"/>
    </row>
    <row r="152" spans="1:15" x14ac:dyDescent="0.2">
      <c r="A152">
        <v>11284</v>
      </c>
      <c r="B152" t="s">
        <v>104</v>
      </c>
      <c r="C152" s="78">
        <v>0.10273906394925714</v>
      </c>
      <c r="D152" t="s">
        <v>0</v>
      </c>
      <c r="E152">
        <v>54</v>
      </c>
      <c r="F152">
        <v>3</v>
      </c>
      <c r="G152" s="3">
        <v>36.762442045544098</v>
      </c>
      <c r="H152" s="66">
        <v>3</v>
      </c>
      <c r="I152" t="s">
        <v>7</v>
      </c>
      <c r="J152" s="2">
        <v>10436.1</v>
      </c>
      <c r="K152" s="2" t="s">
        <v>5</v>
      </c>
      <c r="L152">
        <v>1</v>
      </c>
      <c r="M152" t="s">
        <v>89</v>
      </c>
      <c r="N152" t="s">
        <v>5</v>
      </c>
      <c r="O152" s="1"/>
    </row>
    <row r="153" spans="1:15" x14ac:dyDescent="0.2">
      <c r="A153">
        <v>10088</v>
      </c>
      <c r="B153" t="s">
        <v>104</v>
      </c>
      <c r="C153" s="78">
        <v>0.10384136791706411</v>
      </c>
      <c r="D153" t="s">
        <v>3</v>
      </c>
      <c r="E153">
        <v>26</v>
      </c>
      <c r="F153">
        <v>0</v>
      </c>
      <c r="G153" s="3">
        <v>22.300417401124395</v>
      </c>
      <c r="H153" s="66">
        <v>0</v>
      </c>
      <c r="I153" t="s">
        <v>6</v>
      </c>
      <c r="J153" s="2">
        <v>14455.65</v>
      </c>
      <c r="K153" s="2" t="s">
        <v>5</v>
      </c>
      <c r="L153">
        <v>2</v>
      </c>
      <c r="M153" t="s">
        <v>90</v>
      </c>
      <c r="N153" t="s">
        <v>4</v>
      </c>
      <c r="O153" s="1"/>
    </row>
    <row r="154" spans="1:15" x14ac:dyDescent="0.2">
      <c r="A154">
        <v>10840</v>
      </c>
      <c r="B154" t="s">
        <v>104</v>
      </c>
      <c r="C154" s="78">
        <v>0.10388970945923559</v>
      </c>
      <c r="D154" t="s">
        <v>0</v>
      </c>
      <c r="E154">
        <v>19</v>
      </c>
      <c r="F154">
        <v>0</v>
      </c>
      <c r="G154" s="3">
        <v>24.294449166694505</v>
      </c>
      <c r="H154" s="66">
        <v>0</v>
      </c>
      <c r="I154" t="s">
        <v>7</v>
      </c>
      <c r="J154" s="2">
        <v>1242.82</v>
      </c>
      <c r="K154" s="2" t="s">
        <v>5</v>
      </c>
      <c r="L154">
        <v>0</v>
      </c>
      <c r="M154" t="s">
        <v>88</v>
      </c>
      <c r="N154" t="s">
        <v>5</v>
      </c>
      <c r="O154" s="1"/>
    </row>
    <row r="155" spans="1:15" x14ac:dyDescent="0.2">
      <c r="A155">
        <v>10823</v>
      </c>
      <c r="B155" t="s">
        <v>104</v>
      </c>
      <c r="C155" s="78">
        <v>0.10389982504141426</v>
      </c>
      <c r="D155" t="s">
        <v>1</v>
      </c>
      <c r="E155">
        <v>46</v>
      </c>
      <c r="F155">
        <v>2</v>
      </c>
      <c r="G155" s="3">
        <v>29.636412598428414</v>
      </c>
      <c r="H155" s="66">
        <v>1</v>
      </c>
      <c r="I155" t="s">
        <v>7</v>
      </c>
      <c r="J155" s="2">
        <v>8347.17</v>
      </c>
      <c r="K155" s="2" t="s">
        <v>5</v>
      </c>
      <c r="L155">
        <v>2</v>
      </c>
      <c r="M155" t="s">
        <v>90</v>
      </c>
      <c r="N155" t="s">
        <v>5</v>
      </c>
      <c r="O155" s="1"/>
    </row>
    <row r="156" spans="1:15" x14ac:dyDescent="0.2">
      <c r="A156">
        <v>10022</v>
      </c>
      <c r="B156" t="s">
        <v>104</v>
      </c>
      <c r="C156" s="78">
        <v>0.10714297002741746</v>
      </c>
      <c r="D156" t="s">
        <v>3</v>
      </c>
      <c r="E156">
        <v>33</v>
      </c>
      <c r="F156">
        <v>1</v>
      </c>
      <c r="G156" s="3">
        <v>23.303149415842853</v>
      </c>
      <c r="H156" s="66">
        <v>0</v>
      </c>
      <c r="I156" t="s">
        <v>6</v>
      </c>
      <c r="J156" s="2">
        <v>16776.309999999998</v>
      </c>
      <c r="K156" s="2" t="s">
        <v>5</v>
      </c>
      <c r="L156">
        <v>2</v>
      </c>
      <c r="M156" t="s">
        <v>90</v>
      </c>
      <c r="N156" t="s">
        <v>4</v>
      </c>
      <c r="O156" s="1"/>
    </row>
    <row r="157" spans="1:15" x14ac:dyDescent="0.2">
      <c r="A157">
        <v>11322</v>
      </c>
      <c r="B157" t="s">
        <v>104</v>
      </c>
      <c r="C157" s="78">
        <v>0.107318962417152</v>
      </c>
      <c r="D157" t="s">
        <v>2</v>
      </c>
      <c r="E157">
        <v>43</v>
      </c>
      <c r="F157">
        <v>2</v>
      </c>
      <c r="G157" s="3">
        <v>35.706626473320192</v>
      </c>
      <c r="H157" s="66">
        <v>3</v>
      </c>
      <c r="I157" t="s">
        <v>6</v>
      </c>
      <c r="J157" s="2">
        <v>21774.329999999998</v>
      </c>
      <c r="K157" s="2" t="s">
        <v>5</v>
      </c>
      <c r="L157">
        <v>0</v>
      </c>
      <c r="M157" t="s">
        <v>88</v>
      </c>
      <c r="N157" t="s">
        <v>4</v>
      </c>
      <c r="O157" s="1"/>
    </row>
    <row r="158" spans="1:15" x14ac:dyDescent="0.2">
      <c r="A158">
        <v>10719</v>
      </c>
      <c r="B158" t="s">
        <v>104</v>
      </c>
      <c r="C158" s="78">
        <v>0.10780589506068827</v>
      </c>
      <c r="D158" t="s">
        <v>3</v>
      </c>
      <c r="E158">
        <v>43</v>
      </c>
      <c r="F158">
        <v>2</v>
      </c>
      <c r="G158" s="3">
        <v>33.160823103049736</v>
      </c>
      <c r="H158" s="66">
        <v>2</v>
      </c>
      <c r="I158" t="s">
        <v>7</v>
      </c>
      <c r="J158" s="2">
        <v>8606.2199999999993</v>
      </c>
      <c r="K158" s="2" t="s">
        <v>5</v>
      </c>
      <c r="L158">
        <v>3</v>
      </c>
      <c r="M158" t="s">
        <v>91</v>
      </c>
      <c r="N158" t="s">
        <v>5</v>
      </c>
      <c r="O158" s="1"/>
    </row>
    <row r="159" spans="1:15" x14ac:dyDescent="0.2">
      <c r="A159">
        <v>11160</v>
      </c>
      <c r="B159" t="s">
        <v>104</v>
      </c>
      <c r="C159" s="78">
        <v>0.10790959336768313</v>
      </c>
      <c r="D159" t="s">
        <v>3</v>
      </c>
      <c r="E159">
        <v>58</v>
      </c>
      <c r="F159">
        <v>3</v>
      </c>
      <c r="G159" s="3">
        <v>30.095566886741068</v>
      </c>
      <c r="H159" s="66">
        <v>1</v>
      </c>
      <c r="I159" t="s">
        <v>7</v>
      </c>
      <c r="J159" s="2">
        <v>11931.130000000001</v>
      </c>
      <c r="K159" s="2" t="s">
        <v>5</v>
      </c>
      <c r="L159">
        <v>0</v>
      </c>
      <c r="M159" t="s">
        <v>88</v>
      </c>
      <c r="N159" t="s">
        <v>5</v>
      </c>
      <c r="O159" s="1"/>
    </row>
    <row r="160" spans="1:15" x14ac:dyDescent="0.2">
      <c r="A160">
        <v>10390</v>
      </c>
      <c r="B160" t="s">
        <v>104</v>
      </c>
      <c r="C160" s="78">
        <v>0.10904279809990447</v>
      </c>
      <c r="D160" t="s">
        <v>1</v>
      </c>
      <c r="E160">
        <v>55</v>
      </c>
      <c r="F160">
        <v>3</v>
      </c>
      <c r="G160" s="3">
        <v>21.834655912789049</v>
      </c>
      <c r="H160" s="66">
        <v>0</v>
      </c>
      <c r="I160" t="s">
        <v>7</v>
      </c>
      <c r="J160" s="2">
        <v>11987.17</v>
      </c>
      <c r="K160" s="2" t="s">
        <v>5</v>
      </c>
      <c r="L160">
        <v>3</v>
      </c>
      <c r="M160" t="s">
        <v>91</v>
      </c>
      <c r="N160" t="s">
        <v>5</v>
      </c>
      <c r="O160" s="1"/>
    </row>
    <row r="161" spans="1:15" x14ac:dyDescent="0.2">
      <c r="A161">
        <v>11279</v>
      </c>
      <c r="B161" t="s">
        <v>104</v>
      </c>
      <c r="C161" s="78">
        <v>0.1092677192996574</v>
      </c>
      <c r="D161" t="s">
        <v>3</v>
      </c>
      <c r="E161">
        <v>18</v>
      </c>
      <c r="F161">
        <v>0</v>
      </c>
      <c r="G161" s="3">
        <v>28.599743951111705</v>
      </c>
      <c r="H161" s="66">
        <v>1</v>
      </c>
      <c r="I161" t="s">
        <v>7</v>
      </c>
      <c r="J161" s="2">
        <v>17178.689999999999</v>
      </c>
      <c r="K161" s="2" t="s">
        <v>5</v>
      </c>
      <c r="L161">
        <v>1</v>
      </c>
      <c r="M161" t="s">
        <v>89</v>
      </c>
      <c r="N161" t="s">
        <v>4</v>
      </c>
      <c r="O161" s="1"/>
    </row>
    <row r="162" spans="1:15" x14ac:dyDescent="0.2">
      <c r="A162">
        <v>10240</v>
      </c>
      <c r="B162" t="s">
        <v>104</v>
      </c>
      <c r="C162" s="78">
        <v>0.10945015228902011</v>
      </c>
      <c r="D162" t="s">
        <v>2</v>
      </c>
      <c r="E162">
        <v>34</v>
      </c>
      <c r="F162">
        <v>1</v>
      </c>
      <c r="G162" s="3">
        <v>36.069423366010703</v>
      </c>
      <c r="H162" s="66">
        <v>3</v>
      </c>
      <c r="I162" t="s">
        <v>7</v>
      </c>
      <c r="J162" s="2">
        <v>20009.64</v>
      </c>
      <c r="K162" s="2" t="s">
        <v>5</v>
      </c>
      <c r="L162">
        <v>1</v>
      </c>
      <c r="M162" t="s">
        <v>89</v>
      </c>
      <c r="N162" t="s">
        <v>4</v>
      </c>
      <c r="O162" s="1"/>
    </row>
    <row r="163" spans="1:15" x14ac:dyDescent="0.2">
      <c r="A163">
        <v>10606</v>
      </c>
      <c r="B163" t="s">
        <v>104</v>
      </c>
      <c r="C163" s="78">
        <v>0.11022838012010794</v>
      </c>
      <c r="D163" t="s">
        <v>3</v>
      </c>
      <c r="E163">
        <v>43</v>
      </c>
      <c r="F163">
        <v>2</v>
      </c>
      <c r="G163" s="3">
        <v>23.692906284939237</v>
      </c>
      <c r="H163" s="66">
        <v>0</v>
      </c>
      <c r="I163" t="s">
        <v>6</v>
      </c>
      <c r="J163" s="2">
        <v>19798.059999999998</v>
      </c>
      <c r="K163" s="2" t="s">
        <v>5</v>
      </c>
      <c r="L163">
        <v>2</v>
      </c>
      <c r="M163" t="s">
        <v>90</v>
      </c>
      <c r="N163" t="s">
        <v>4</v>
      </c>
      <c r="O163" s="1"/>
    </row>
    <row r="164" spans="1:15" x14ac:dyDescent="0.2">
      <c r="A164">
        <v>10989</v>
      </c>
      <c r="B164" t="s">
        <v>104</v>
      </c>
      <c r="C164" s="78">
        <v>0.11031148126986057</v>
      </c>
      <c r="D164" t="s">
        <v>1</v>
      </c>
      <c r="E164">
        <v>64</v>
      </c>
      <c r="F164">
        <v>3</v>
      </c>
      <c r="G164" s="3">
        <v>31.329951045127981</v>
      </c>
      <c r="H164" s="66">
        <v>2</v>
      </c>
      <c r="I164" t="s">
        <v>7</v>
      </c>
      <c r="J164" s="2">
        <v>46889.270000000004</v>
      </c>
      <c r="K164" s="2" t="s">
        <v>4</v>
      </c>
      <c r="L164">
        <v>0</v>
      </c>
      <c r="M164" t="s">
        <v>88</v>
      </c>
      <c r="N164" t="s">
        <v>4</v>
      </c>
      <c r="O164" s="1"/>
    </row>
    <row r="165" spans="1:15" x14ac:dyDescent="0.2">
      <c r="A165">
        <v>10436</v>
      </c>
      <c r="B165" t="s">
        <v>104</v>
      </c>
      <c r="C165" s="78">
        <v>0.11040731174066976</v>
      </c>
      <c r="D165" t="s">
        <v>0</v>
      </c>
      <c r="E165">
        <v>43</v>
      </c>
      <c r="F165">
        <v>2</v>
      </c>
      <c r="G165" s="3">
        <v>23.215708292964084</v>
      </c>
      <c r="H165" s="66">
        <v>0</v>
      </c>
      <c r="I165" t="s">
        <v>6</v>
      </c>
      <c r="J165" s="2">
        <v>7337.75</v>
      </c>
      <c r="K165" s="2" t="s">
        <v>5</v>
      </c>
      <c r="L165">
        <v>1</v>
      </c>
      <c r="M165" t="s">
        <v>89</v>
      </c>
      <c r="N165" t="s">
        <v>5</v>
      </c>
      <c r="O165" s="1"/>
    </row>
    <row r="166" spans="1:15" x14ac:dyDescent="0.2">
      <c r="A166">
        <v>10155</v>
      </c>
      <c r="B166" t="s">
        <v>104</v>
      </c>
      <c r="C166" s="78">
        <v>0.11116495947729177</v>
      </c>
      <c r="D166" t="s">
        <v>3</v>
      </c>
      <c r="E166">
        <v>54</v>
      </c>
      <c r="F166">
        <v>3</v>
      </c>
      <c r="G166" s="3">
        <v>41.331186958196071</v>
      </c>
      <c r="H166" s="66">
        <v>3</v>
      </c>
      <c r="I166" t="s">
        <v>6</v>
      </c>
      <c r="J166" s="2">
        <v>12096.66</v>
      </c>
      <c r="K166" s="2" t="s">
        <v>5</v>
      </c>
      <c r="L166">
        <v>2</v>
      </c>
      <c r="M166" t="s">
        <v>90</v>
      </c>
      <c r="N166" t="s">
        <v>5</v>
      </c>
      <c r="O166" s="1"/>
    </row>
    <row r="167" spans="1:15" x14ac:dyDescent="0.2">
      <c r="A167">
        <v>10172</v>
      </c>
      <c r="B167" t="s">
        <v>104</v>
      </c>
      <c r="C167" s="78">
        <v>0.11163564957113359</v>
      </c>
      <c r="D167" t="s">
        <v>3</v>
      </c>
      <c r="E167">
        <v>61</v>
      </c>
      <c r="F167">
        <v>3</v>
      </c>
      <c r="G167" s="3">
        <v>27.55518415814695</v>
      </c>
      <c r="H167" s="66">
        <v>1</v>
      </c>
      <c r="I167" t="s">
        <v>7</v>
      </c>
      <c r="J167" s="2">
        <v>13129.61</v>
      </c>
      <c r="K167" s="2" t="s">
        <v>5</v>
      </c>
      <c r="L167">
        <v>0</v>
      </c>
      <c r="M167" t="s">
        <v>88</v>
      </c>
      <c r="N167" t="s">
        <v>5</v>
      </c>
      <c r="O167" s="1"/>
    </row>
    <row r="168" spans="1:15" x14ac:dyDescent="0.2">
      <c r="A168">
        <v>11230</v>
      </c>
      <c r="B168" t="s">
        <v>104</v>
      </c>
      <c r="C168" s="78">
        <v>0.11212923351450022</v>
      </c>
      <c r="D168" t="s">
        <v>1</v>
      </c>
      <c r="E168">
        <v>46</v>
      </c>
      <c r="F168">
        <v>2</v>
      </c>
      <c r="G168" s="3">
        <v>28.129040950337394</v>
      </c>
      <c r="H168" s="66">
        <v>1</v>
      </c>
      <c r="I168" t="s">
        <v>7</v>
      </c>
      <c r="J168" s="2">
        <v>7742.1100000000006</v>
      </c>
      <c r="K168" s="2" t="s">
        <v>5</v>
      </c>
      <c r="L168">
        <v>1</v>
      </c>
      <c r="M168" t="s">
        <v>89</v>
      </c>
      <c r="N168" t="s">
        <v>5</v>
      </c>
      <c r="O168" s="1"/>
    </row>
    <row r="169" spans="1:15" x14ac:dyDescent="0.2">
      <c r="A169">
        <v>10783</v>
      </c>
      <c r="B169" t="s">
        <v>104</v>
      </c>
      <c r="C169" s="78">
        <v>0.11268146243699739</v>
      </c>
      <c r="D169" t="s">
        <v>1</v>
      </c>
      <c r="E169">
        <v>29</v>
      </c>
      <c r="F169">
        <v>1</v>
      </c>
      <c r="G169" s="3">
        <v>30.092757209892234</v>
      </c>
      <c r="H169" s="66">
        <v>1</v>
      </c>
      <c r="I169" t="s">
        <v>6</v>
      </c>
      <c r="J169" s="2">
        <v>5138.26</v>
      </c>
      <c r="K169" s="2" t="s">
        <v>5</v>
      </c>
      <c r="L169">
        <v>3</v>
      </c>
      <c r="M169" t="s">
        <v>91</v>
      </c>
      <c r="N169" t="s">
        <v>5</v>
      </c>
      <c r="O169" s="1"/>
    </row>
    <row r="170" spans="1:15" x14ac:dyDescent="0.2">
      <c r="A170">
        <v>11327</v>
      </c>
      <c r="B170" t="s">
        <v>104</v>
      </c>
      <c r="C170" s="78">
        <v>0.11294468510093192</v>
      </c>
      <c r="D170" t="s">
        <v>1</v>
      </c>
      <c r="E170">
        <v>43</v>
      </c>
      <c r="F170">
        <v>2</v>
      </c>
      <c r="G170" s="3">
        <v>28.487661121593323</v>
      </c>
      <c r="H170" s="66">
        <v>1</v>
      </c>
      <c r="I170" t="s">
        <v>6</v>
      </c>
      <c r="J170" s="2">
        <v>40941.29</v>
      </c>
      <c r="K170" s="2" t="s">
        <v>4</v>
      </c>
      <c r="L170">
        <v>3</v>
      </c>
      <c r="M170" t="s">
        <v>91</v>
      </c>
      <c r="N170" t="s">
        <v>4</v>
      </c>
      <c r="O170" s="1"/>
    </row>
    <row r="171" spans="1:15" x14ac:dyDescent="0.2">
      <c r="A171">
        <v>10104</v>
      </c>
      <c r="B171" t="s">
        <v>104</v>
      </c>
      <c r="C171" s="78">
        <v>0.11324542508139068</v>
      </c>
      <c r="D171" t="s">
        <v>0</v>
      </c>
      <c r="E171">
        <v>55</v>
      </c>
      <c r="F171">
        <v>3</v>
      </c>
      <c r="G171" s="3">
        <v>23.099356475400686</v>
      </c>
      <c r="H171" s="66">
        <v>0</v>
      </c>
      <c r="I171" t="s">
        <v>7</v>
      </c>
      <c r="J171" s="2">
        <v>10214.64</v>
      </c>
      <c r="K171" s="2" t="s">
        <v>5</v>
      </c>
      <c r="L171">
        <v>0</v>
      </c>
      <c r="M171" t="s">
        <v>88</v>
      </c>
      <c r="N171" t="s">
        <v>5</v>
      </c>
      <c r="O171" s="1"/>
    </row>
    <row r="172" spans="1:15" x14ac:dyDescent="0.2">
      <c r="A172">
        <v>10852</v>
      </c>
      <c r="B172" t="s">
        <v>104</v>
      </c>
      <c r="C172" s="78">
        <v>0.11383875308389668</v>
      </c>
      <c r="D172" t="s">
        <v>3</v>
      </c>
      <c r="E172">
        <v>51</v>
      </c>
      <c r="F172">
        <v>3</v>
      </c>
      <c r="G172" s="3">
        <v>27.182466485657425</v>
      </c>
      <c r="H172" s="66">
        <v>1</v>
      </c>
      <c r="I172" t="s">
        <v>7</v>
      </c>
      <c r="J172" s="2">
        <v>9964.06</v>
      </c>
      <c r="K172" s="2" t="s">
        <v>5</v>
      </c>
      <c r="L172">
        <v>1</v>
      </c>
      <c r="M172" t="s">
        <v>89</v>
      </c>
      <c r="N172" t="s">
        <v>5</v>
      </c>
      <c r="O172" s="1"/>
    </row>
    <row r="173" spans="1:15" x14ac:dyDescent="0.2">
      <c r="A173">
        <v>10086</v>
      </c>
      <c r="B173" t="s">
        <v>104</v>
      </c>
      <c r="C173" s="78">
        <v>0.11511916833873448</v>
      </c>
      <c r="D173" t="s">
        <v>2</v>
      </c>
      <c r="E173">
        <v>31</v>
      </c>
      <c r="F173">
        <v>1</v>
      </c>
      <c r="G173" s="3">
        <v>27.485922095048824</v>
      </c>
      <c r="H173" s="66">
        <v>1</v>
      </c>
      <c r="I173" t="s">
        <v>6</v>
      </c>
      <c r="J173" s="2">
        <v>4738.2700000000004</v>
      </c>
      <c r="K173" s="2" t="s">
        <v>5</v>
      </c>
      <c r="L173">
        <v>1</v>
      </c>
      <c r="M173" t="s">
        <v>89</v>
      </c>
      <c r="N173" t="s">
        <v>5</v>
      </c>
      <c r="O173" s="1"/>
    </row>
    <row r="174" spans="1:15" x14ac:dyDescent="0.2">
      <c r="A174">
        <v>10956</v>
      </c>
      <c r="B174" t="s">
        <v>104</v>
      </c>
      <c r="C174" s="78">
        <v>0.11606675456149496</v>
      </c>
      <c r="D174" t="s">
        <v>1</v>
      </c>
      <c r="E174">
        <v>40</v>
      </c>
      <c r="F174">
        <v>2</v>
      </c>
      <c r="G174" s="3">
        <v>20.500698808852203</v>
      </c>
      <c r="H174" s="66">
        <v>0</v>
      </c>
      <c r="I174" t="s">
        <v>7</v>
      </c>
      <c r="J174" s="2">
        <v>5415.67</v>
      </c>
      <c r="K174" s="2" t="s">
        <v>5</v>
      </c>
      <c r="L174">
        <v>0</v>
      </c>
      <c r="M174" t="s">
        <v>88</v>
      </c>
      <c r="N174" t="s">
        <v>5</v>
      </c>
      <c r="O174" s="1"/>
    </row>
    <row r="175" spans="1:15" x14ac:dyDescent="0.2">
      <c r="A175">
        <v>10315</v>
      </c>
      <c r="B175" t="s">
        <v>104</v>
      </c>
      <c r="C175" s="78">
        <v>0.11639671838041588</v>
      </c>
      <c r="D175" t="s">
        <v>3</v>
      </c>
      <c r="E175">
        <v>48</v>
      </c>
      <c r="F175">
        <v>2</v>
      </c>
      <c r="G175" s="3">
        <v>24.490280607977223</v>
      </c>
      <c r="H175" s="66">
        <v>0</v>
      </c>
      <c r="I175" t="s">
        <v>7</v>
      </c>
      <c r="J175" s="2">
        <v>10141.14</v>
      </c>
      <c r="K175" s="2" t="s">
        <v>5</v>
      </c>
      <c r="L175">
        <v>3</v>
      </c>
      <c r="M175" t="s">
        <v>91</v>
      </c>
      <c r="N175" t="s">
        <v>5</v>
      </c>
      <c r="O175" s="1"/>
    </row>
    <row r="176" spans="1:15" x14ac:dyDescent="0.2">
      <c r="A176">
        <v>11092</v>
      </c>
      <c r="B176" t="s">
        <v>104</v>
      </c>
      <c r="C176" s="78">
        <v>0.11739434412756367</v>
      </c>
      <c r="D176" t="s">
        <v>1</v>
      </c>
      <c r="E176">
        <v>49</v>
      </c>
      <c r="F176">
        <v>2</v>
      </c>
      <c r="G176" s="3">
        <v>27.338022605157821</v>
      </c>
      <c r="H176" s="66">
        <v>1</v>
      </c>
      <c r="I176" t="s">
        <v>7</v>
      </c>
      <c r="J176" s="2">
        <v>8125.79</v>
      </c>
      <c r="K176" s="2" t="s">
        <v>5</v>
      </c>
      <c r="L176">
        <v>0</v>
      </c>
      <c r="M176" t="s">
        <v>88</v>
      </c>
      <c r="N176" t="s">
        <v>5</v>
      </c>
      <c r="O176" s="1"/>
    </row>
    <row r="177" spans="1:15" x14ac:dyDescent="0.2">
      <c r="A177">
        <v>10680</v>
      </c>
      <c r="B177" t="s">
        <v>104</v>
      </c>
      <c r="C177" s="78">
        <v>0.11893708199144326</v>
      </c>
      <c r="D177" t="s">
        <v>0</v>
      </c>
      <c r="E177">
        <v>31</v>
      </c>
      <c r="F177">
        <v>1</v>
      </c>
      <c r="G177" s="3">
        <v>26.415475005235933</v>
      </c>
      <c r="H177" s="66">
        <v>1</v>
      </c>
      <c r="I177" t="s">
        <v>6</v>
      </c>
      <c r="J177" s="2">
        <v>4931.6500000000005</v>
      </c>
      <c r="K177" s="2" t="s">
        <v>5</v>
      </c>
      <c r="L177">
        <v>2</v>
      </c>
      <c r="M177" t="s">
        <v>90</v>
      </c>
      <c r="N177" t="s">
        <v>5</v>
      </c>
      <c r="O177" s="1"/>
    </row>
    <row r="178" spans="1:15" x14ac:dyDescent="0.2">
      <c r="A178">
        <v>10734</v>
      </c>
      <c r="B178" t="s">
        <v>104</v>
      </c>
      <c r="C178" s="78">
        <v>0.12028094767775788</v>
      </c>
      <c r="D178" t="s">
        <v>1</v>
      </c>
      <c r="E178">
        <v>59</v>
      </c>
      <c r="F178">
        <v>3</v>
      </c>
      <c r="G178" s="3">
        <v>31.667521813226955</v>
      </c>
      <c r="H178" s="66">
        <v>2</v>
      </c>
      <c r="I178" t="s">
        <v>7</v>
      </c>
      <c r="J178" s="2">
        <v>48970.25</v>
      </c>
      <c r="K178" s="2" t="s">
        <v>4</v>
      </c>
      <c r="L178">
        <v>1</v>
      </c>
      <c r="M178" t="s">
        <v>89</v>
      </c>
      <c r="N178" t="s">
        <v>4</v>
      </c>
      <c r="O178" s="1"/>
    </row>
    <row r="179" spans="1:15" x14ac:dyDescent="0.2">
      <c r="A179">
        <v>10030</v>
      </c>
      <c r="B179" t="s">
        <v>104</v>
      </c>
      <c r="C179" s="78">
        <v>0.12037921710476096</v>
      </c>
      <c r="D179" t="s">
        <v>2</v>
      </c>
      <c r="E179">
        <v>19</v>
      </c>
      <c r="F179">
        <v>0</v>
      </c>
      <c r="G179" s="3">
        <v>20.601044965935014</v>
      </c>
      <c r="H179" s="66">
        <v>0</v>
      </c>
      <c r="I179" t="s">
        <v>7</v>
      </c>
      <c r="J179" s="2">
        <v>1639.57</v>
      </c>
      <c r="K179" s="2" t="s">
        <v>5</v>
      </c>
      <c r="L179">
        <v>0</v>
      </c>
      <c r="M179" t="s">
        <v>88</v>
      </c>
      <c r="N179" t="s">
        <v>5</v>
      </c>
      <c r="O179" s="1"/>
    </row>
    <row r="180" spans="1:15" x14ac:dyDescent="0.2">
      <c r="A180">
        <v>10393</v>
      </c>
      <c r="B180" t="s">
        <v>104</v>
      </c>
      <c r="C180" s="78">
        <v>0.12167988608004709</v>
      </c>
      <c r="D180" t="s">
        <v>2</v>
      </c>
      <c r="E180">
        <v>23</v>
      </c>
      <c r="F180">
        <v>0</v>
      </c>
      <c r="G180" s="3">
        <v>37.330233420262566</v>
      </c>
      <c r="H180" s="66">
        <v>3</v>
      </c>
      <c r="I180" t="s">
        <v>7</v>
      </c>
      <c r="J180" s="2">
        <v>2775.2000000000003</v>
      </c>
      <c r="K180" s="2" t="s">
        <v>5</v>
      </c>
      <c r="L180">
        <v>1</v>
      </c>
      <c r="M180" t="s">
        <v>89</v>
      </c>
      <c r="N180" t="s">
        <v>5</v>
      </c>
      <c r="O180" s="1"/>
    </row>
    <row r="181" spans="1:15" x14ac:dyDescent="0.2">
      <c r="A181">
        <v>10506</v>
      </c>
      <c r="B181" t="s">
        <v>104</v>
      </c>
      <c r="C181" s="78">
        <v>0.12264902543425793</v>
      </c>
      <c r="D181" t="s">
        <v>2</v>
      </c>
      <c r="E181">
        <v>24</v>
      </c>
      <c r="F181">
        <v>0</v>
      </c>
      <c r="G181" s="3">
        <v>46.750451705142176</v>
      </c>
      <c r="H181" s="66">
        <v>3</v>
      </c>
      <c r="I181" t="s">
        <v>6</v>
      </c>
      <c r="J181" s="2">
        <v>4618.08</v>
      </c>
      <c r="K181" s="2" t="s">
        <v>5</v>
      </c>
      <c r="L181">
        <v>3</v>
      </c>
      <c r="M181" t="s">
        <v>91</v>
      </c>
      <c r="N181" t="s">
        <v>5</v>
      </c>
      <c r="O181" s="1"/>
    </row>
    <row r="182" spans="1:15" x14ac:dyDescent="0.2">
      <c r="A182">
        <v>10234</v>
      </c>
      <c r="B182" t="s">
        <v>104</v>
      </c>
      <c r="C182" s="78">
        <v>0.12265666692658139</v>
      </c>
      <c r="D182" t="s">
        <v>0</v>
      </c>
      <c r="E182">
        <v>33</v>
      </c>
      <c r="F182">
        <v>1</v>
      </c>
      <c r="G182" s="3">
        <v>20.394598449452236</v>
      </c>
      <c r="H182" s="66">
        <v>0</v>
      </c>
      <c r="I182" t="s">
        <v>7</v>
      </c>
      <c r="J182" s="2">
        <v>6666.25</v>
      </c>
      <c r="K182" s="2" t="s">
        <v>5</v>
      </c>
      <c r="L182">
        <v>5</v>
      </c>
      <c r="M182" t="s">
        <v>91</v>
      </c>
      <c r="N182" t="s">
        <v>5</v>
      </c>
      <c r="O182" s="1"/>
    </row>
    <row r="183" spans="1:15" x14ac:dyDescent="0.2">
      <c r="A183">
        <v>10712</v>
      </c>
      <c r="B183" t="s">
        <v>104</v>
      </c>
      <c r="C183" s="78">
        <v>0.12277585669974445</v>
      </c>
      <c r="D183" t="s">
        <v>1</v>
      </c>
      <c r="E183">
        <v>62</v>
      </c>
      <c r="F183">
        <v>3</v>
      </c>
      <c r="G183" s="3">
        <v>25.289008615335</v>
      </c>
      <c r="H183" s="66">
        <v>0</v>
      </c>
      <c r="I183" t="s">
        <v>6</v>
      </c>
      <c r="J183" s="2">
        <v>13457.97</v>
      </c>
      <c r="K183" s="2" t="s">
        <v>5</v>
      </c>
      <c r="L183">
        <v>0</v>
      </c>
      <c r="M183" t="s">
        <v>88</v>
      </c>
      <c r="N183" t="s">
        <v>5</v>
      </c>
      <c r="O183" s="1"/>
    </row>
    <row r="184" spans="1:15" x14ac:dyDescent="0.2">
      <c r="A184">
        <v>10683</v>
      </c>
      <c r="B184" t="s">
        <v>104</v>
      </c>
      <c r="C184" s="78">
        <v>0.12291689065274869</v>
      </c>
      <c r="D184" t="s">
        <v>1</v>
      </c>
      <c r="E184">
        <v>42</v>
      </c>
      <c r="F184">
        <v>2</v>
      </c>
      <c r="G184" s="3">
        <v>26.023115414182847</v>
      </c>
      <c r="H184" s="66">
        <v>0</v>
      </c>
      <c r="I184" t="s">
        <v>7</v>
      </c>
      <c r="J184" s="2">
        <v>7160.34</v>
      </c>
      <c r="K184" s="2" t="s">
        <v>5</v>
      </c>
      <c r="L184">
        <v>2</v>
      </c>
      <c r="M184" t="s">
        <v>90</v>
      </c>
      <c r="N184" t="s">
        <v>5</v>
      </c>
      <c r="O184" s="1"/>
    </row>
    <row r="185" spans="1:15" x14ac:dyDescent="0.2">
      <c r="A185">
        <v>10569</v>
      </c>
      <c r="B185" t="s">
        <v>104</v>
      </c>
      <c r="C185" s="78">
        <v>0.12339986820991722</v>
      </c>
      <c r="D185" t="s">
        <v>1</v>
      </c>
      <c r="E185">
        <v>60</v>
      </c>
      <c r="F185">
        <v>3</v>
      </c>
      <c r="G185" s="3">
        <v>28.29467967422028</v>
      </c>
      <c r="H185" s="66">
        <v>1</v>
      </c>
      <c r="I185" t="s">
        <v>6</v>
      </c>
      <c r="J185" s="2">
        <v>45008.959999999999</v>
      </c>
      <c r="K185" s="2" t="s">
        <v>4</v>
      </c>
      <c r="L185">
        <v>0</v>
      </c>
      <c r="M185" t="s">
        <v>88</v>
      </c>
      <c r="N185" t="s">
        <v>4</v>
      </c>
      <c r="O185" s="1"/>
    </row>
    <row r="186" spans="1:15" x14ac:dyDescent="0.2">
      <c r="A186">
        <v>11223</v>
      </c>
      <c r="B186" t="s">
        <v>104</v>
      </c>
      <c r="C186" s="78">
        <v>0.12360111363413584</v>
      </c>
      <c r="D186" t="s">
        <v>2</v>
      </c>
      <c r="E186">
        <v>52</v>
      </c>
      <c r="F186">
        <v>3</v>
      </c>
      <c r="G186" s="3">
        <v>27.691340443639657</v>
      </c>
      <c r="H186" s="66">
        <v>1</v>
      </c>
      <c r="I186" t="s">
        <v>7</v>
      </c>
      <c r="J186" s="2">
        <v>11289.11</v>
      </c>
      <c r="K186" s="2" t="s">
        <v>5</v>
      </c>
      <c r="L186">
        <v>3</v>
      </c>
      <c r="M186" t="s">
        <v>91</v>
      </c>
      <c r="N186" t="s">
        <v>5</v>
      </c>
      <c r="O186" s="1"/>
    </row>
    <row r="187" spans="1:15" x14ac:dyDescent="0.2">
      <c r="A187">
        <v>11003</v>
      </c>
      <c r="B187" t="s">
        <v>104</v>
      </c>
      <c r="C187" s="78">
        <v>0.12403008131562698</v>
      </c>
      <c r="D187" t="s">
        <v>2</v>
      </c>
      <c r="E187">
        <v>45</v>
      </c>
      <c r="F187">
        <v>2</v>
      </c>
      <c r="G187" s="3">
        <v>39.583892251713479</v>
      </c>
      <c r="H187" s="66">
        <v>3</v>
      </c>
      <c r="I187" t="s">
        <v>6</v>
      </c>
      <c r="J187" s="2">
        <v>39725.520000000004</v>
      </c>
      <c r="K187" s="2" t="s">
        <v>5</v>
      </c>
      <c r="L187">
        <v>1</v>
      </c>
      <c r="M187" t="s">
        <v>89</v>
      </c>
      <c r="N187" t="s">
        <v>4</v>
      </c>
      <c r="O187" s="1"/>
    </row>
    <row r="188" spans="1:15" x14ac:dyDescent="0.2">
      <c r="A188">
        <v>10647</v>
      </c>
      <c r="B188" t="s">
        <v>104</v>
      </c>
      <c r="C188" s="78">
        <v>0.12447133596863658</v>
      </c>
      <c r="D188" t="s">
        <v>1</v>
      </c>
      <c r="E188">
        <v>37</v>
      </c>
      <c r="F188">
        <v>1</v>
      </c>
      <c r="G188" s="3">
        <v>33.520289042642368</v>
      </c>
      <c r="H188" s="66">
        <v>2</v>
      </c>
      <c r="I188" t="s">
        <v>6</v>
      </c>
      <c r="J188" s="2">
        <v>19539.25</v>
      </c>
      <c r="K188" s="2" t="s">
        <v>5</v>
      </c>
      <c r="L188">
        <v>0</v>
      </c>
      <c r="M188" t="s">
        <v>88</v>
      </c>
      <c r="N188" t="s">
        <v>4</v>
      </c>
      <c r="O188" s="1"/>
    </row>
    <row r="189" spans="1:15" x14ac:dyDescent="0.2">
      <c r="A189">
        <v>10803</v>
      </c>
      <c r="B189" t="s">
        <v>104</v>
      </c>
      <c r="C189" s="78">
        <v>0.12534206760692301</v>
      </c>
      <c r="D189" t="s">
        <v>0</v>
      </c>
      <c r="E189">
        <v>20</v>
      </c>
      <c r="F189">
        <v>0</v>
      </c>
      <c r="G189" s="3">
        <v>33.311214631574551</v>
      </c>
      <c r="H189" s="66">
        <v>2</v>
      </c>
      <c r="I189" t="s">
        <v>7</v>
      </c>
      <c r="J189" s="2">
        <v>1980.07</v>
      </c>
      <c r="K189" s="2" t="s">
        <v>5</v>
      </c>
      <c r="L189">
        <v>1</v>
      </c>
      <c r="M189" t="s">
        <v>89</v>
      </c>
      <c r="N189" t="s">
        <v>5</v>
      </c>
      <c r="O189" s="1"/>
    </row>
    <row r="190" spans="1:15" x14ac:dyDescent="0.2">
      <c r="A190">
        <v>10767</v>
      </c>
      <c r="B190" t="s">
        <v>104</v>
      </c>
      <c r="C190" s="78">
        <v>0.12560478972782285</v>
      </c>
      <c r="D190" t="s">
        <v>2</v>
      </c>
      <c r="E190">
        <v>60</v>
      </c>
      <c r="F190">
        <v>3</v>
      </c>
      <c r="G190" s="3">
        <v>40.274733720198057</v>
      </c>
      <c r="H190" s="66">
        <v>3</v>
      </c>
      <c r="I190" t="s">
        <v>7</v>
      </c>
      <c r="J190" s="2">
        <v>46130.53</v>
      </c>
      <c r="K190" s="2" t="s">
        <v>4</v>
      </c>
      <c r="L190">
        <v>3</v>
      </c>
      <c r="M190" t="s">
        <v>91</v>
      </c>
      <c r="N190" t="s">
        <v>4</v>
      </c>
      <c r="O190" s="1"/>
    </row>
    <row r="191" spans="1:15" x14ac:dyDescent="0.2">
      <c r="A191">
        <v>10087</v>
      </c>
      <c r="B191" t="s">
        <v>104</v>
      </c>
      <c r="C191" s="78">
        <v>0.12568744858987624</v>
      </c>
      <c r="D191" t="s">
        <v>2</v>
      </c>
      <c r="E191">
        <v>57</v>
      </c>
      <c r="F191">
        <v>3</v>
      </c>
      <c r="G191" s="3">
        <v>27.164435735638126</v>
      </c>
      <c r="H191" s="66">
        <v>1</v>
      </c>
      <c r="I191" t="s">
        <v>6</v>
      </c>
      <c r="J191" s="2">
        <v>11830.61</v>
      </c>
      <c r="K191" s="2" t="s">
        <v>5</v>
      </c>
      <c r="L191">
        <v>0</v>
      </c>
      <c r="M191" t="s">
        <v>88</v>
      </c>
      <c r="N191" t="s">
        <v>5</v>
      </c>
      <c r="O191" s="1"/>
    </row>
    <row r="192" spans="1:15" x14ac:dyDescent="0.2">
      <c r="A192">
        <v>11290</v>
      </c>
      <c r="B192" t="s">
        <v>104</v>
      </c>
      <c r="C192" s="78">
        <v>0.12608144176802039</v>
      </c>
      <c r="D192" t="s">
        <v>0</v>
      </c>
      <c r="E192">
        <v>38</v>
      </c>
      <c r="F192">
        <v>1</v>
      </c>
      <c r="G192" s="3">
        <v>29.691291360062934</v>
      </c>
      <c r="H192" s="66">
        <v>1</v>
      </c>
      <c r="I192" t="s">
        <v>7</v>
      </c>
      <c r="J192" s="2">
        <v>5488.27</v>
      </c>
      <c r="K192" s="2" t="s">
        <v>5</v>
      </c>
      <c r="L192">
        <v>1</v>
      </c>
      <c r="M192" t="s">
        <v>89</v>
      </c>
      <c r="N192" t="s">
        <v>5</v>
      </c>
      <c r="O192" s="1"/>
    </row>
    <row r="193" spans="1:15" x14ac:dyDescent="0.2">
      <c r="A193">
        <v>10768</v>
      </c>
      <c r="B193" t="s">
        <v>104</v>
      </c>
      <c r="C193" s="78">
        <v>0.12651636601626715</v>
      </c>
      <c r="D193" t="s">
        <v>0</v>
      </c>
      <c r="E193">
        <v>33</v>
      </c>
      <c r="F193">
        <v>1</v>
      </c>
      <c r="G193" s="3">
        <v>30.190193982806349</v>
      </c>
      <c r="H193" s="66">
        <v>1</v>
      </c>
      <c r="I193" t="s">
        <v>6</v>
      </c>
      <c r="J193" s="2">
        <v>37079.380000000005</v>
      </c>
      <c r="K193" s="2" t="s">
        <v>5</v>
      </c>
      <c r="L193">
        <v>0</v>
      </c>
      <c r="M193" t="s">
        <v>88</v>
      </c>
      <c r="N193" t="s">
        <v>4</v>
      </c>
      <c r="O193" s="1"/>
    </row>
    <row r="194" spans="1:15" x14ac:dyDescent="0.2">
      <c r="A194">
        <v>10299</v>
      </c>
      <c r="B194" t="s">
        <v>104</v>
      </c>
      <c r="C194" s="78">
        <v>0.12693280407514429</v>
      </c>
      <c r="D194" t="s">
        <v>3</v>
      </c>
      <c r="E194">
        <v>42</v>
      </c>
      <c r="F194">
        <v>2</v>
      </c>
      <c r="G194" s="3">
        <v>28.101910601153136</v>
      </c>
      <c r="H194" s="66">
        <v>1</v>
      </c>
      <c r="I194" t="s">
        <v>6</v>
      </c>
      <c r="J194" s="2">
        <v>7050.0300000000007</v>
      </c>
      <c r="K194" s="2" t="s">
        <v>5</v>
      </c>
      <c r="L194">
        <v>0</v>
      </c>
      <c r="M194" t="s">
        <v>88</v>
      </c>
      <c r="N194" t="s">
        <v>5</v>
      </c>
      <c r="O194" s="1"/>
    </row>
    <row r="195" spans="1:15" x14ac:dyDescent="0.2">
      <c r="A195">
        <v>11015</v>
      </c>
      <c r="B195" t="s">
        <v>104</v>
      </c>
      <c r="C195" s="78">
        <v>0.12756898647597725</v>
      </c>
      <c r="D195" t="s">
        <v>2</v>
      </c>
      <c r="E195">
        <v>48</v>
      </c>
      <c r="F195">
        <v>2</v>
      </c>
      <c r="G195" s="3">
        <v>32.597130758698469</v>
      </c>
      <c r="H195" s="66">
        <v>2</v>
      </c>
      <c r="I195" t="s">
        <v>6</v>
      </c>
      <c r="J195" s="2">
        <v>8671.2000000000007</v>
      </c>
      <c r="K195" s="2" t="s">
        <v>5</v>
      </c>
      <c r="L195">
        <v>0</v>
      </c>
      <c r="M195" t="s">
        <v>88</v>
      </c>
      <c r="N195" t="s">
        <v>5</v>
      </c>
      <c r="O195" s="1"/>
    </row>
    <row r="196" spans="1:15" x14ac:dyDescent="0.2">
      <c r="A196">
        <v>10512</v>
      </c>
      <c r="B196" t="s">
        <v>104</v>
      </c>
      <c r="C196" s="78">
        <v>0.1283768163065897</v>
      </c>
      <c r="D196" t="s">
        <v>1</v>
      </c>
      <c r="E196">
        <v>18</v>
      </c>
      <c r="F196">
        <v>0</v>
      </c>
      <c r="G196" s="3">
        <v>23.826372141879059</v>
      </c>
      <c r="H196" s="66">
        <v>0</v>
      </c>
      <c r="I196" t="s">
        <v>7</v>
      </c>
      <c r="J196" s="2">
        <v>1137.47</v>
      </c>
      <c r="K196" s="2" t="s">
        <v>5</v>
      </c>
      <c r="L196">
        <v>0</v>
      </c>
      <c r="M196" t="s">
        <v>88</v>
      </c>
      <c r="N196" t="s">
        <v>5</v>
      </c>
      <c r="O196" s="1"/>
    </row>
    <row r="197" spans="1:15" x14ac:dyDescent="0.2">
      <c r="A197">
        <v>10406</v>
      </c>
      <c r="B197" t="s">
        <v>104</v>
      </c>
      <c r="C197" s="78">
        <v>0.12960856872580617</v>
      </c>
      <c r="D197" t="s">
        <v>2</v>
      </c>
      <c r="E197">
        <v>46</v>
      </c>
      <c r="F197">
        <v>2</v>
      </c>
      <c r="G197" s="3">
        <v>34.0765497958309</v>
      </c>
      <c r="H197" s="66">
        <v>2</v>
      </c>
      <c r="I197" t="s">
        <v>6</v>
      </c>
      <c r="J197" s="2">
        <v>21677.289999999997</v>
      </c>
      <c r="K197" s="2" t="s">
        <v>5</v>
      </c>
      <c r="L197">
        <v>1</v>
      </c>
      <c r="M197" t="s">
        <v>89</v>
      </c>
      <c r="N197" t="s">
        <v>4</v>
      </c>
      <c r="O197" s="1"/>
    </row>
    <row r="198" spans="1:15" x14ac:dyDescent="0.2">
      <c r="A198">
        <v>10256</v>
      </c>
      <c r="B198" t="s">
        <v>104</v>
      </c>
      <c r="C198" s="78">
        <v>0.1304721243947754</v>
      </c>
      <c r="D198" t="s">
        <v>3</v>
      </c>
      <c r="E198">
        <v>24</v>
      </c>
      <c r="F198">
        <v>0</v>
      </c>
      <c r="G198" s="3">
        <v>23.776986594039371</v>
      </c>
      <c r="H198" s="66">
        <v>0</v>
      </c>
      <c r="I198" t="s">
        <v>6</v>
      </c>
      <c r="J198" s="2">
        <v>14571.9</v>
      </c>
      <c r="K198" s="2" t="s">
        <v>5</v>
      </c>
      <c r="L198">
        <v>0</v>
      </c>
      <c r="M198" t="s">
        <v>88</v>
      </c>
      <c r="N198" t="s">
        <v>4</v>
      </c>
      <c r="O198" s="1"/>
    </row>
    <row r="199" spans="1:15" x14ac:dyDescent="0.2">
      <c r="A199">
        <v>10639</v>
      </c>
      <c r="B199" t="s">
        <v>104</v>
      </c>
      <c r="C199" s="78">
        <v>0.1305869629971147</v>
      </c>
      <c r="D199" t="s">
        <v>0</v>
      </c>
      <c r="E199">
        <v>21</v>
      </c>
      <c r="F199">
        <v>0</v>
      </c>
      <c r="G199" s="3">
        <v>29.679613639365318</v>
      </c>
      <c r="H199" s="66">
        <v>1</v>
      </c>
      <c r="I199" t="s">
        <v>7</v>
      </c>
      <c r="J199" s="2">
        <v>1526.32</v>
      </c>
      <c r="K199" s="2" t="s">
        <v>5</v>
      </c>
      <c r="L199">
        <v>0</v>
      </c>
      <c r="M199" t="s">
        <v>88</v>
      </c>
      <c r="N199" t="s">
        <v>5</v>
      </c>
      <c r="O199" s="1"/>
    </row>
    <row r="200" spans="1:15" x14ac:dyDescent="0.2">
      <c r="A200">
        <v>11002</v>
      </c>
      <c r="B200" t="s">
        <v>104</v>
      </c>
      <c r="C200" s="78">
        <v>0.13200463629905423</v>
      </c>
      <c r="D200" t="s">
        <v>1</v>
      </c>
      <c r="E200">
        <v>18</v>
      </c>
      <c r="F200">
        <v>0</v>
      </c>
      <c r="G200" s="3">
        <v>47.385812569878482</v>
      </c>
      <c r="H200" s="66">
        <v>3</v>
      </c>
      <c r="I200" t="s">
        <v>6</v>
      </c>
      <c r="J200" s="2">
        <v>2801.26</v>
      </c>
      <c r="K200" s="2" t="s">
        <v>5</v>
      </c>
      <c r="L200">
        <v>2</v>
      </c>
      <c r="M200" t="s">
        <v>90</v>
      </c>
      <c r="N200" t="s">
        <v>5</v>
      </c>
      <c r="O200" s="1"/>
    </row>
    <row r="201" spans="1:15" x14ac:dyDescent="0.2">
      <c r="A201">
        <v>10567</v>
      </c>
      <c r="B201" t="s">
        <v>104</v>
      </c>
      <c r="C201" s="78">
        <v>0.13261120877336441</v>
      </c>
      <c r="D201" t="s">
        <v>3</v>
      </c>
      <c r="E201">
        <v>33</v>
      </c>
      <c r="F201">
        <v>1</v>
      </c>
      <c r="G201" s="3">
        <v>32.663367429221445</v>
      </c>
      <c r="H201" s="66">
        <v>2</v>
      </c>
      <c r="I201" t="s">
        <v>6</v>
      </c>
      <c r="J201" s="2">
        <v>6551.76</v>
      </c>
      <c r="K201" s="2" t="s">
        <v>5</v>
      </c>
      <c r="L201">
        <v>3</v>
      </c>
      <c r="M201" t="s">
        <v>91</v>
      </c>
      <c r="N201" t="s">
        <v>5</v>
      </c>
      <c r="O201" s="1"/>
    </row>
    <row r="202" spans="1:15" x14ac:dyDescent="0.2">
      <c r="A202">
        <v>11162</v>
      </c>
      <c r="B202" t="s">
        <v>104</v>
      </c>
      <c r="C202" s="78">
        <v>0.13268057448953474</v>
      </c>
      <c r="D202" t="s">
        <v>0</v>
      </c>
      <c r="E202">
        <v>25</v>
      </c>
      <c r="F202">
        <v>0</v>
      </c>
      <c r="G202" s="3">
        <v>27.366393607218498</v>
      </c>
      <c r="H202" s="66">
        <v>1</v>
      </c>
      <c r="I202" t="s">
        <v>7</v>
      </c>
      <c r="J202" s="2">
        <v>5080.1000000000004</v>
      </c>
      <c r="K202" s="2" t="s">
        <v>5</v>
      </c>
      <c r="L202">
        <v>5</v>
      </c>
      <c r="M202" t="s">
        <v>91</v>
      </c>
      <c r="N202" t="s">
        <v>5</v>
      </c>
      <c r="O202" s="1"/>
    </row>
    <row r="203" spans="1:15" x14ac:dyDescent="0.2">
      <c r="A203">
        <v>10891</v>
      </c>
      <c r="B203" t="s">
        <v>104</v>
      </c>
      <c r="C203" s="78">
        <v>0.13322097545052458</v>
      </c>
      <c r="D203" t="s">
        <v>0</v>
      </c>
      <c r="E203">
        <v>19</v>
      </c>
      <c r="F203">
        <v>0</v>
      </c>
      <c r="G203" s="3">
        <v>45.535892530958876</v>
      </c>
      <c r="H203" s="66">
        <v>3</v>
      </c>
      <c r="I203" t="s">
        <v>6</v>
      </c>
      <c r="J203" s="2">
        <v>17081.080000000002</v>
      </c>
      <c r="K203" s="2" t="s">
        <v>5</v>
      </c>
      <c r="L203">
        <v>0</v>
      </c>
      <c r="M203" t="s">
        <v>88</v>
      </c>
      <c r="N203" t="s">
        <v>4</v>
      </c>
      <c r="O203" s="1"/>
    </row>
    <row r="204" spans="1:15" x14ac:dyDescent="0.2">
      <c r="A204">
        <v>11194</v>
      </c>
      <c r="B204" t="s">
        <v>104</v>
      </c>
      <c r="C204" s="78">
        <v>0.13324766416212053</v>
      </c>
      <c r="D204" t="s">
        <v>0</v>
      </c>
      <c r="E204">
        <v>55</v>
      </c>
      <c r="F204">
        <v>3</v>
      </c>
      <c r="G204" s="3">
        <v>26.616131906632543</v>
      </c>
      <c r="H204" s="66">
        <v>1</v>
      </c>
      <c r="I204" t="s">
        <v>6</v>
      </c>
      <c r="J204" s="2">
        <v>10704.47</v>
      </c>
      <c r="K204" s="2" t="s">
        <v>5</v>
      </c>
      <c r="L204">
        <v>0</v>
      </c>
      <c r="M204" t="s">
        <v>88</v>
      </c>
      <c r="N204" t="s">
        <v>5</v>
      </c>
      <c r="O204" s="1"/>
    </row>
    <row r="205" spans="1:15" x14ac:dyDescent="0.2">
      <c r="A205">
        <v>10497</v>
      </c>
      <c r="B205" t="s">
        <v>104</v>
      </c>
      <c r="C205" s="78">
        <v>0.13383911811771665</v>
      </c>
      <c r="D205" t="s">
        <v>1</v>
      </c>
      <c r="E205">
        <v>31</v>
      </c>
      <c r="F205">
        <v>1</v>
      </c>
      <c r="G205" s="3">
        <v>24.784333393446424</v>
      </c>
      <c r="H205" s="66">
        <v>0</v>
      </c>
      <c r="I205" t="s">
        <v>7</v>
      </c>
      <c r="J205" s="2">
        <v>19350.37</v>
      </c>
      <c r="K205" s="2" t="s">
        <v>5</v>
      </c>
      <c r="L205">
        <v>0</v>
      </c>
      <c r="M205" t="s">
        <v>88</v>
      </c>
      <c r="N205" t="s">
        <v>4</v>
      </c>
      <c r="O205" s="1"/>
    </row>
    <row r="206" spans="1:15" x14ac:dyDescent="0.2">
      <c r="A206">
        <v>11232</v>
      </c>
      <c r="B206" t="s">
        <v>104</v>
      </c>
      <c r="C206" s="78">
        <v>0.13514097105330303</v>
      </c>
      <c r="D206" t="s">
        <v>1</v>
      </c>
      <c r="E206">
        <v>45</v>
      </c>
      <c r="F206">
        <v>2</v>
      </c>
      <c r="G206" s="3">
        <v>26.983484235574064</v>
      </c>
      <c r="H206" s="66">
        <v>1</v>
      </c>
      <c r="I206" t="s">
        <v>6</v>
      </c>
      <c r="J206" s="2">
        <v>8516.83</v>
      </c>
      <c r="K206" s="2" t="s">
        <v>5</v>
      </c>
      <c r="L206">
        <v>2</v>
      </c>
      <c r="M206" t="s">
        <v>90</v>
      </c>
      <c r="N206" t="s">
        <v>5</v>
      </c>
      <c r="O206" s="1"/>
    </row>
    <row r="207" spans="1:15" x14ac:dyDescent="0.2">
      <c r="A207">
        <v>11329</v>
      </c>
      <c r="B207" t="s">
        <v>104</v>
      </c>
      <c r="C207" s="78">
        <v>0.13674066202819102</v>
      </c>
      <c r="D207" t="s">
        <v>2</v>
      </c>
      <c r="E207">
        <v>31</v>
      </c>
      <c r="F207">
        <v>1</v>
      </c>
      <c r="G207" s="3">
        <v>27.699549256483465</v>
      </c>
      <c r="H207" s="66">
        <v>1</v>
      </c>
      <c r="I207" t="s">
        <v>6</v>
      </c>
      <c r="J207" s="2">
        <v>5327.41</v>
      </c>
      <c r="K207" s="2" t="s">
        <v>5</v>
      </c>
      <c r="L207">
        <v>2</v>
      </c>
      <c r="M207" t="s">
        <v>90</v>
      </c>
      <c r="N207" t="s">
        <v>5</v>
      </c>
      <c r="O207" s="1"/>
    </row>
    <row r="208" spans="1:15" x14ac:dyDescent="0.2">
      <c r="A208">
        <v>10362</v>
      </c>
      <c r="B208" t="s">
        <v>104</v>
      </c>
      <c r="C208" s="78">
        <v>0.1369530252775204</v>
      </c>
      <c r="D208" t="s">
        <v>3</v>
      </c>
      <c r="E208">
        <v>48</v>
      </c>
      <c r="F208">
        <v>2</v>
      </c>
      <c r="G208" s="3">
        <v>25.741420101275498</v>
      </c>
      <c r="H208" s="66">
        <v>0</v>
      </c>
      <c r="I208" t="s">
        <v>7</v>
      </c>
      <c r="J208" s="2">
        <v>8964.07</v>
      </c>
      <c r="K208" s="2" t="s">
        <v>5</v>
      </c>
      <c r="L208">
        <v>1</v>
      </c>
      <c r="M208" t="s">
        <v>89</v>
      </c>
      <c r="N208" t="s">
        <v>5</v>
      </c>
      <c r="O208" s="1"/>
    </row>
    <row r="209" spans="1:15" x14ac:dyDescent="0.2">
      <c r="A209">
        <v>10255</v>
      </c>
      <c r="B209" t="s">
        <v>104</v>
      </c>
      <c r="C209" s="78">
        <v>0.1385553672102019</v>
      </c>
      <c r="D209" t="s">
        <v>0</v>
      </c>
      <c r="E209">
        <v>19</v>
      </c>
      <c r="F209">
        <v>0</v>
      </c>
      <c r="G209" s="3">
        <v>34.418824538176324</v>
      </c>
      <c r="H209" s="66">
        <v>2</v>
      </c>
      <c r="I209" t="s">
        <v>7</v>
      </c>
      <c r="J209" s="2">
        <v>1261.8599999999999</v>
      </c>
      <c r="K209" s="2" t="s">
        <v>5</v>
      </c>
      <c r="L209">
        <v>0</v>
      </c>
      <c r="M209" t="s">
        <v>88</v>
      </c>
      <c r="N209" t="s">
        <v>5</v>
      </c>
      <c r="O209" s="1"/>
    </row>
    <row r="210" spans="1:15" x14ac:dyDescent="0.2">
      <c r="A210">
        <v>11129</v>
      </c>
      <c r="B210" t="s">
        <v>104</v>
      </c>
      <c r="C210" s="78">
        <v>0.13863295947059884</v>
      </c>
      <c r="D210" t="s">
        <v>2</v>
      </c>
      <c r="E210">
        <v>27</v>
      </c>
      <c r="F210">
        <v>1</v>
      </c>
      <c r="G210" s="3">
        <v>37.076196655223001</v>
      </c>
      <c r="H210" s="66">
        <v>3</v>
      </c>
      <c r="I210" t="s">
        <v>7</v>
      </c>
      <c r="J210" s="2">
        <v>18310.75</v>
      </c>
      <c r="K210" s="2" t="s">
        <v>5</v>
      </c>
      <c r="L210">
        <v>0</v>
      </c>
      <c r="M210" t="s">
        <v>88</v>
      </c>
      <c r="N210" t="s">
        <v>4</v>
      </c>
      <c r="O210" s="1"/>
    </row>
    <row r="211" spans="1:15" x14ac:dyDescent="0.2">
      <c r="A211">
        <v>10617</v>
      </c>
      <c r="B211" t="s">
        <v>103</v>
      </c>
      <c r="C211" s="78">
        <v>0.13932727382426258</v>
      </c>
      <c r="D211" t="s">
        <v>0</v>
      </c>
      <c r="E211">
        <v>56</v>
      </c>
      <c r="F211">
        <v>3</v>
      </c>
      <c r="G211" s="3">
        <v>30.875143905632569</v>
      </c>
      <c r="H211" s="66">
        <v>2</v>
      </c>
      <c r="I211" t="s">
        <v>6</v>
      </c>
      <c r="J211" s="2">
        <v>11073.18</v>
      </c>
      <c r="K211" s="2" t="s">
        <v>5</v>
      </c>
      <c r="L211">
        <v>0</v>
      </c>
      <c r="M211" t="s">
        <v>88</v>
      </c>
      <c r="N211" t="s">
        <v>5</v>
      </c>
      <c r="O211" s="1"/>
    </row>
    <row r="212" spans="1:15" x14ac:dyDescent="0.2">
      <c r="A212">
        <v>11096</v>
      </c>
      <c r="B212" t="s">
        <v>103</v>
      </c>
      <c r="C212" s="78">
        <v>0.13939461367809292</v>
      </c>
      <c r="D212" t="s">
        <v>1</v>
      </c>
      <c r="E212">
        <v>64</v>
      </c>
      <c r="F212">
        <v>3</v>
      </c>
      <c r="G212" s="3">
        <v>26.027797087249152</v>
      </c>
      <c r="H212" s="66">
        <v>0</v>
      </c>
      <c r="I212" t="s">
        <v>6</v>
      </c>
      <c r="J212" s="2">
        <v>14313.85</v>
      </c>
      <c r="K212" s="2" t="s">
        <v>5</v>
      </c>
      <c r="L212">
        <v>0</v>
      </c>
      <c r="M212" t="s">
        <v>88</v>
      </c>
      <c r="N212" t="s">
        <v>5</v>
      </c>
      <c r="O212" s="1"/>
    </row>
    <row r="213" spans="1:15" x14ac:dyDescent="0.2">
      <c r="A213">
        <v>10695</v>
      </c>
      <c r="B213" t="s">
        <v>103</v>
      </c>
      <c r="C213" s="78">
        <v>0.13971958539546681</v>
      </c>
      <c r="D213" t="s">
        <v>0</v>
      </c>
      <c r="E213">
        <v>42</v>
      </c>
      <c r="F213">
        <v>2</v>
      </c>
      <c r="G213" s="3">
        <v>34.188723356453956</v>
      </c>
      <c r="H213" s="66">
        <v>2</v>
      </c>
      <c r="I213" t="s">
        <v>7</v>
      </c>
      <c r="J213" s="2">
        <v>5979.74</v>
      </c>
      <c r="K213" s="2" t="s">
        <v>5</v>
      </c>
      <c r="L213">
        <v>0</v>
      </c>
      <c r="M213" t="s">
        <v>88</v>
      </c>
      <c r="N213" t="s">
        <v>5</v>
      </c>
      <c r="O213" s="1"/>
    </row>
    <row r="214" spans="1:15" x14ac:dyDescent="0.2">
      <c r="A214">
        <v>11254</v>
      </c>
      <c r="B214" t="s">
        <v>103</v>
      </c>
      <c r="C214" s="78">
        <v>0.14101889359135633</v>
      </c>
      <c r="D214" t="s">
        <v>3</v>
      </c>
      <c r="E214">
        <v>62</v>
      </c>
      <c r="F214">
        <v>3</v>
      </c>
      <c r="G214" s="3">
        <v>26.399276568501929</v>
      </c>
      <c r="H214" s="66">
        <v>1</v>
      </c>
      <c r="I214" t="s">
        <v>7</v>
      </c>
      <c r="J214" s="2">
        <v>13555.01</v>
      </c>
      <c r="K214" s="2" t="s">
        <v>5</v>
      </c>
      <c r="L214">
        <v>0</v>
      </c>
      <c r="M214" t="s">
        <v>88</v>
      </c>
      <c r="N214" t="s">
        <v>5</v>
      </c>
      <c r="O214" s="1"/>
    </row>
    <row r="215" spans="1:15" x14ac:dyDescent="0.2">
      <c r="A215">
        <v>10913</v>
      </c>
      <c r="B215" t="s">
        <v>103</v>
      </c>
      <c r="C215" s="78">
        <v>0.14252304950780192</v>
      </c>
      <c r="D215" t="s">
        <v>0</v>
      </c>
      <c r="E215">
        <v>60</v>
      </c>
      <c r="F215">
        <v>3</v>
      </c>
      <c r="G215" s="3">
        <v>33.611708401763416</v>
      </c>
      <c r="H215" s="66">
        <v>2</v>
      </c>
      <c r="I215" t="s">
        <v>6</v>
      </c>
      <c r="J215" s="2">
        <v>13224.7</v>
      </c>
      <c r="K215" s="2" t="s">
        <v>5</v>
      </c>
      <c r="L215">
        <v>1</v>
      </c>
      <c r="M215" t="s">
        <v>89</v>
      </c>
      <c r="N215" t="s">
        <v>5</v>
      </c>
      <c r="O215" s="1"/>
    </row>
    <row r="216" spans="1:15" x14ac:dyDescent="0.2">
      <c r="A216">
        <v>10738</v>
      </c>
      <c r="B216" t="s">
        <v>103</v>
      </c>
      <c r="C216" s="78">
        <v>0.14260464636528614</v>
      </c>
      <c r="D216" t="s">
        <v>2</v>
      </c>
      <c r="E216">
        <v>39</v>
      </c>
      <c r="F216">
        <v>2</v>
      </c>
      <c r="G216" s="3">
        <v>29.018360682058599</v>
      </c>
      <c r="H216" s="66">
        <v>1</v>
      </c>
      <c r="I216" t="s">
        <v>7</v>
      </c>
      <c r="J216" s="2">
        <v>6710.2</v>
      </c>
      <c r="K216" s="2" t="s">
        <v>5</v>
      </c>
      <c r="L216">
        <v>2</v>
      </c>
      <c r="M216" t="s">
        <v>90</v>
      </c>
      <c r="N216" t="s">
        <v>5</v>
      </c>
      <c r="O216" s="1"/>
    </row>
    <row r="217" spans="1:15" x14ac:dyDescent="0.2">
      <c r="A217">
        <v>11083</v>
      </c>
      <c r="B217" t="s">
        <v>103</v>
      </c>
      <c r="C217" s="78">
        <v>0.14303212437224411</v>
      </c>
      <c r="D217" t="s">
        <v>3</v>
      </c>
      <c r="E217">
        <v>40</v>
      </c>
      <c r="F217">
        <v>2</v>
      </c>
      <c r="G217" s="3">
        <v>25.158524403910892</v>
      </c>
      <c r="H217" s="66">
        <v>0</v>
      </c>
      <c r="I217" t="s">
        <v>7</v>
      </c>
      <c r="J217" s="2">
        <v>7173.3600000000006</v>
      </c>
      <c r="K217" s="2" t="s">
        <v>5</v>
      </c>
      <c r="L217">
        <v>2</v>
      </c>
      <c r="M217" t="s">
        <v>90</v>
      </c>
      <c r="N217" t="s">
        <v>5</v>
      </c>
      <c r="O217" s="1"/>
    </row>
    <row r="218" spans="1:15" x14ac:dyDescent="0.2">
      <c r="A218">
        <v>10016</v>
      </c>
      <c r="B218" t="s">
        <v>103</v>
      </c>
      <c r="C218" s="78">
        <v>0.14367249490982115</v>
      </c>
      <c r="D218" t="s">
        <v>0</v>
      </c>
      <c r="E218">
        <v>53</v>
      </c>
      <c r="F218">
        <v>3</v>
      </c>
      <c r="G218" s="3">
        <v>37.516317846201289</v>
      </c>
      <c r="H218" s="66">
        <v>3</v>
      </c>
      <c r="I218" t="s">
        <v>7</v>
      </c>
      <c r="J218" s="2">
        <v>10085.85</v>
      </c>
      <c r="K218" s="2" t="s">
        <v>5</v>
      </c>
      <c r="L218">
        <v>1</v>
      </c>
      <c r="M218" t="s">
        <v>89</v>
      </c>
      <c r="N218" t="s">
        <v>5</v>
      </c>
      <c r="O218" s="1"/>
    </row>
    <row r="219" spans="1:15" x14ac:dyDescent="0.2">
      <c r="A219">
        <v>10210</v>
      </c>
      <c r="B219" t="s">
        <v>103</v>
      </c>
      <c r="C219" s="78">
        <v>0.14455416297848034</v>
      </c>
      <c r="D219" t="s">
        <v>3</v>
      </c>
      <c r="E219">
        <v>20</v>
      </c>
      <c r="F219">
        <v>0</v>
      </c>
      <c r="G219" s="3">
        <v>35.777774112834415</v>
      </c>
      <c r="H219" s="66">
        <v>3</v>
      </c>
      <c r="I219" t="s">
        <v>7</v>
      </c>
      <c r="J219" s="2">
        <v>1984.46</v>
      </c>
      <c r="K219" s="2" t="s">
        <v>5</v>
      </c>
      <c r="L219">
        <v>0</v>
      </c>
      <c r="M219" t="s">
        <v>88</v>
      </c>
      <c r="N219" t="s">
        <v>5</v>
      </c>
      <c r="O219" s="1"/>
    </row>
    <row r="220" spans="1:15" x14ac:dyDescent="0.2">
      <c r="A220">
        <v>10024</v>
      </c>
      <c r="B220" t="s">
        <v>103</v>
      </c>
      <c r="C220" s="78">
        <v>0.14688456911816794</v>
      </c>
      <c r="D220" t="s">
        <v>1</v>
      </c>
      <c r="E220">
        <v>40</v>
      </c>
      <c r="F220">
        <v>2</v>
      </c>
      <c r="G220" s="3">
        <v>22.206321197046833</v>
      </c>
      <c r="H220" s="66">
        <v>0</v>
      </c>
      <c r="I220" t="s">
        <v>6</v>
      </c>
      <c r="J220" s="2">
        <v>6500.24</v>
      </c>
      <c r="K220" s="2" t="s">
        <v>5</v>
      </c>
      <c r="L220">
        <v>1</v>
      </c>
      <c r="M220" t="s">
        <v>89</v>
      </c>
      <c r="N220" t="s">
        <v>5</v>
      </c>
      <c r="O220" s="1"/>
    </row>
    <row r="221" spans="1:15" x14ac:dyDescent="0.2">
      <c r="A221">
        <v>10577</v>
      </c>
      <c r="B221" t="s">
        <v>103</v>
      </c>
      <c r="C221" s="78">
        <v>0.14701917653773477</v>
      </c>
      <c r="D221" t="s">
        <v>3</v>
      </c>
      <c r="E221">
        <v>52</v>
      </c>
      <c r="F221">
        <v>3</v>
      </c>
      <c r="G221" s="3">
        <v>24.605004691384714</v>
      </c>
      <c r="H221" s="66">
        <v>0</v>
      </c>
      <c r="I221" t="s">
        <v>6</v>
      </c>
      <c r="J221" s="2">
        <v>23045.57</v>
      </c>
      <c r="K221" s="2" t="s">
        <v>5</v>
      </c>
      <c r="L221">
        <v>0</v>
      </c>
      <c r="M221" t="s">
        <v>88</v>
      </c>
      <c r="N221" t="s">
        <v>5</v>
      </c>
      <c r="O221" s="1"/>
    </row>
    <row r="222" spans="1:15" x14ac:dyDescent="0.2">
      <c r="A222">
        <v>10896</v>
      </c>
      <c r="B222" t="s">
        <v>103</v>
      </c>
      <c r="C222" s="78">
        <v>0.14809068864783004</v>
      </c>
      <c r="D222" t="s">
        <v>1</v>
      </c>
      <c r="E222">
        <v>50</v>
      </c>
      <c r="F222">
        <v>2</v>
      </c>
      <c r="G222" s="3">
        <v>17.38328343475257</v>
      </c>
      <c r="H222" s="66">
        <v>0</v>
      </c>
      <c r="I222" t="s">
        <v>6</v>
      </c>
      <c r="J222" s="2">
        <v>9549.57</v>
      </c>
      <c r="K222" s="2" t="s">
        <v>5</v>
      </c>
      <c r="L222">
        <v>1</v>
      </c>
      <c r="M222" t="s">
        <v>89</v>
      </c>
      <c r="N222" t="s">
        <v>5</v>
      </c>
      <c r="O222" s="1"/>
    </row>
    <row r="223" spans="1:15" x14ac:dyDescent="0.2">
      <c r="A223">
        <v>10591</v>
      </c>
      <c r="B223" t="s">
        <v>103</v>
      </c>
      <c r="C223" s="78">
        <v>0.14852427658967982</v>
      </c>
      <c r="D223" t="s">
        <v>2</v>
      </c>
      <c r="E223">
        <v>42</v>
      </c>
      <c r="F223">
        <v>2</v>
      </c>
      <c r="G223" s="3">
        <v>32.087500010792901</v>
      </c>
      <c r="H223" s="66">
        <v>2</v>
      </c>
      <c r="I223" t="s">
        <v>6</v>
      </c>
      <c r="J223" s="2">
        <v>7443.6500000000005</v>
      </c>
      <c r="K223" s="2" t="s">
        <v>5</v>
      </c>
      <c r="L223">
        <v>1</v>
      </c>
      <c r="M223" t="s">
        <v>89</v>
      </c>
      <c r="N223" t="s">
        <v>5</v>
      </c>
      <c r="O223" s="1"/>
    </row>
    <row r="224" spans="1:15" x14ac:dyDescent="0.2">
      <c r="A224">
        <v>10812</v>
      </c>
      <c r="B224" t="s">
        <v>103</v>
      </c>
      <c r="C224" s="78">
        <v>0.14961948780661838</v>
      </c>
      <c r="D224" t="s">
        <v>0</v>
      </c>
      <c r="E224">
        <v>34</v>
      </c>
      <c r="F224">
        <v>1</v>
      </c>
      <c r="G224" s="3">
        <v>42.123857395418071</v>
      </c>
      <c r="H224" s="66">
        <v>3</v>
      </c>
      <c r="I224" t="s">
        <v>6</v>
      </c>
      <c r="J224" s="2">
        <v>6196.45</v>
      </c>
      <c r="K224" s="2" t="s">
        <v>5</v>
      </c>
      <c r="L224">
        <v>3</v>
      </c>
      <c r="M224" t="s">
        <v>91</v>
      </c>
      <c r="N224" t="s">
        <v>5</v>
      </c>
      <c r="O224" s="1"/>
    </row>
    <row r="225" spans="1:15" x14ac:dyDescent="0.2">
      <c r="A225">
        <v>10447</v>
      </c>
      <c r="B225" t="s">
        <v>103</v>
      </c>
      <c r="C225" s="78">
        <v>0.14973468475935414</v>
      </c>
      <c r="D225" t="s">
        <v>1</v>
      </c>
      <c r="E225">
        <v>20</v>
      </c>
      <c r="F225">
        <v>0</v>
      </c>
      <c r="G225" s="3">
        <v>30.779391485084091</v>
      </c>
      <c r="H225" s="66">
        <v>2</v>
      </c>
      <c r="I225" t="s">
        <v>6</v>
      </c>
      <c r="J225" s="2">
        <v>26125.679999999997</v>
      </c>
      <c r="K225" s="2" t="s">
        <v>5</v>
      </c>
      <c r="L225">
        <v>0</v>
      </c>
      <c r="M225" t="s">
        <v>88</v>
      </c>
      <c r="N225" t="s">
        <v>4</v>
      </c>
      <c r="O225" s="1"/>
    </row>
    <row r="226" spans="1:15" x14ac:dyDescent="0.2">
      <c r="A226">
        <v>10892</v>
      </c>
      <c r="B226" t="s">
        <v>103</v>
      </c>
      <c r="C226" s="78">
        <v>0.14991328136481519</v>
      </c>
      <c r="D226" t="s">
        <v>3</v>
      </c>
      <c r="E226">
        <v>40</v>
      </c>
      <c r="F226">
        <v>2</v>
      </c>
      <c r="G226" s="3">
        <v>27.055549030665588</v>
      </c>
      <c r="H226" s="66">
        <v>1</v>
      </c>
      <c r="I226" t="s">
        <v>6</v>
      </c>
      <c r="J226" s="2">
        <v>8252.2900000000009</v>
      </c>
      <c r="K226" s="2" t="s">
        <v>5</v>
      </c>
      <c r="L226">
        <v>3</v>
      </c>
      <c r="M226" t="s">
        <v>91</v>
      </c>
      <c r="N226" t="s">
        <v>5</v>
      </c>
      <c r="O226" s="1"/>
    </row>
    <row r="227" spans="1:15" x14ac:dyDescent="0.2">
      <c r="A227">
        <v>11151</v>
      </c>
      <c r="B227" t="s">
        <v>103</v>
      </c>
      <c r="C227" s="78">
        <v>0.15018574727013745</v>
      </c>
      <c r="D227" t="s">
        <v>3</v>
      </c>
      <c r="E227">
        <v>22</v>
      </c>
      <c r="F227">
        <v>0</v>
      </c>
      <c r="G227" s="3">
        <v>30.473823775866745</v>
      </c>
      <c r="H227" s="66">
        <v>2</v>
      </c>
      <c r="I227" t="s">
        <v>6</v>
      </c>
      <c r="J227" s="2">
        <v>3925.76</v>
      </c>
      <c r="K227" s="2" t="s">
        <v>5</v>
      </c>
      <c r="L227">
        <v>2</v>
      </c>
      <c r="M227" t="s">
        <v>90</v>
      </c>
      <c r="N227" t="s">
        <v>5</v>
      </c>
      <c r="O227" s="1"/>
    </row>
    <row r="228" spans="1:15" x14ac:dyDescent="0.2">
      <c r="A228">
        <v>11300</v>
      </c>
      <c r="B228" t="s">
        <v>103</v>
      </c>
      <c r="C228" s="78">
        <v>0.15114695411158929</v>
      </c>
      <c r="D228" t="s">
        <v>0</v>
      </c>
      <c r="E228">
        <v>53</v>
      </c>
      <c r="F228">
        <v>3</v>
      </c>
      <c r="G228" s="3">
        <v>38.364881051815551</v>
      </c>
      <c r="H228" s="66">
        <v>3</v>
      </c>
      <c r="I228" t="s">
        <v>7</v>
      </c>
      <c r="J228" s="2">
        <v>11264.550000000001</v>
      </c>
      <c r="K228" s="2" t="s">
        <v>5</v>
      </c>
      <c r="L228">
        <v>3</v>
      </c>
      <c r="M228" t="s">
        <v>91</v>
      </c>
      <c r="N228" t="s">
        <v>5</v>
      </c>
      <c r="O228" s="1"/>
    </row>
    <row r="229" spans="1:15" x14ac:dyDescent="0.2">
      <c r="A229">
        <v>10759</v>
      </c>
      <c r="B229" t="s">
        <v>103</v>
      </c>
      <c r="C229" s="78">
        <v>0.15205216628150164</v>
      </c>
      <c r="D229" t="s">
        <v>3</v>
      </c>
      <c r="E229">
        <v>34</v>
      </c>
      <c r="F229">
        <v>1</v>
      </c>
      <c r="G229" s="3">
        <v>29.523220624573515</v>
      </c>
      <c r="H229" s="66">
        <v>1</v>
      </c>
      <c r="I229" t="s">
        <v>6</v>
      </c>
      <c r="J229" s="2">
        <v>5594.85</v>
      </c>
      <c r="K229" s="2" t="s">
        <v>5</v>
      </c>
      <c r="L229">
        <v>1</v>
      </c>
      <c r="M229" t="s">
        <v>89</v>
      </c>
      <c r="N229" t="s">
        <v>5</v>
      </c>
      <c r="O229" s="1"/>
    </row>
    <row r="230" spans="1:15" x14ac:dyDescent="0.2">
      <c r="A230">
        <v>10458</v>
      </c>
      <c r="B230" t="s">
        <v>103</v>
      </c>
      <c r="C230" s="78">
        <v>0.15289410263883196</v>
      </c>
      <c r="D230" t="s">
        <v>1</v>
      </c>
      <c r="E230">
        <v>18</v>
      </c>
      <c r="F230">
        <v>0</v>
      </c>
      <c r="G230" s="3">
        <v>34.2083737529261</v>
      </c>
      <c r="H230" s="66">
        <v>2</v>
      </c>
      <c r="I230" t="s">
        <v>6</v>
      </c>
      <c r="J230" s="2">
        <v>38792.69</v>
      </c>
      <c r="K230" s="2" t="s">
        <v>5</v>
      </c>
      <c r="L230">
        <v>0</v>
      </c>
      <c r="M230" t="s">
        <v>88</v>
      </c>
      <c r="N230" t="s">
        <v>4</v>
      </c>
      <c r="O230" s="1"/>
    </row>
    <row r="231" spans="1:15" x14ac:dyDescent="0.2">
      <c r="A231">
        <v>10040</v>
      </c>
      <c r="B231" t="s">
        <v>103</v>
      </c>
      <c r="C231" s="78">
        <v>0.15330072715650955</v>
      </c>
      <c r="D231" t="s">
        <v>3</v>
      </c>
      <c r="E231">
        <v>18</v>
      </c>
      <c r="F231">
        <v>0</v>
      </c>
      <c r="G231" s="3">
        <v>33.797384181640354</v>
      </c>
      <c r="H231" s="66">
        <v>2</v>
      </c>
      <c r="I231" t="s">
        <v>6</v>
      </c>
      <c r="J231" s="2">
        <v>3393.36</v>
      </c>
      <c r="K231" s="2" t="s">
        <v>5</v>
      </c>
      <c r="L231">
        <v>2</v>
      </c>
      <c r="M231" t="s">
        <v>90</v>
      </c>
      <c r="N231" t="s">
        <v>5</v>
      </c>
      <c r="O231" s="1"/>
    </row>
    <row r="232" spans="1:15" x14ac:dyDescent="0.2">
      <c r="A232">
        <v>10797</v>
      </c>
      <c r="B232" t="s">
        <v>103</v>
      </c>
      <c r="C232" s="78">
        <v>0.15395835111592782</v>
      </c>
      <c r="D232" t="s">
        <v>1</v>
      </c>
      <c r="E232">
        <v>25</v>
      </c>
      <c r="F232">
        <v>0</v>
      </c>
      <c r="G232" s="3">
        <v>22.410742693700925</v>
      </c>
      <c r="H232" s="66">
        <v>0</v>
      </c>
      <c r="I232" t="s">
        <v>6</v>
      </c>
      <c r="J232" s="2">
        <v>3227.13</v>
      </c>
      <c r="K232" s="2" t="s">
        <v>5</v>
      </c>
      <c r="L232">
        <v>1</v>
      </c>
      <c r="M232" t="s">
        <v>89</v>
      </c>
      <c r="N232" t="s">
        <v>5</v>
      </c>
      <c r="O232" s="1"/>
    </row>
    <row r="233" spans="1:15" x14ac:dyDescent="0.2">
      <c r="A233">
        <v>11103</v>
      </c>
      <c r="B233" t="s">
        <v>103</v>
      </c>
      <c r="C233" s="78">
        <v>0.15595681826466035</v>
      </c>
      <c r="D233" t="s">
        <v>3</v>
      </c>
      <c r="E233">
        <v>61</v>
      </c>
      <c r="F233">
        <v>3</v>
      </c>
      <c r="G233" s="3">
        <v>30.103349442408827</v>
      </c>
      <c r="H233" s="66">
        <v>1</v>
      </c>
      <c r="I233" t="s">
        <v>7</v>
      </c>
      <c r="J233" s="2">
        <v>13143.34</v>
      </c>
      <c r="K233" s="2" t="s">
        <v>5</v>
      </c>
      <c r="L233">
        <v>0</v>
      </c>
      <c r="M233" t="s">
        <v>88</v>
      </c>
      <c r="N233" t="s">
        <v>5</v>
      </c>
      <c r="O233" s="1"/>
    </row>
    <row r="234" spans="1:15" x14ac:dyDescent="0.2">
      <c r="A234">
        <v>11068</v>
      </c>
      <c r="B234" t="s">
        <v>103</v>
      </c>
      <c r="C234" s="78">
        <v>0.15732115614036846</v>
      </c>
      <c r="D234" t="s">
        <v>2</v>
      </c>
      <c r="E234">
        <v>40</v>
      </c>
      <c r="F234">
        <v>2</v>
      </c>
      <c r="G234" s="3">
        <v>43.371595957570221</v>
      </c>
      <c r="H234" s="66">
        <v>3</v>
      </c>
      <c r="I234" t="s">
        <v>6</v>
      </c>
      <c r="J234" s="2">
        <v>40003.340000000004</v>
      </c>
      <c r="K234" s="2" t="s">
        <v>4</v>
      </c>
      <c r="L234">
        <v>2</v>
      </c>
      <c r="M234" t="s">
        <v>90</v>
      </c>
      <c r="N234" t="s">
        <v>4</v>
      </c>
      <c r="O234" s="1"/>
    </row>
    <row r="235" spans="1:15" x14ac:dyDescent="0.2">
      <c r="A235">
        <v>10381</v>
      </c>
      <c r="B235" t="s">
        <v>103</v>
      </c>
      <c r="C235" s="78">
        <v>0.15738872102966406</v>
      </c>
      <c r="D235" t="s">
        <v>0</v>
      </c>
      <c r="E235">
        <v>19</v>
      </c>
      <c r="F235">
        <v>0</v>
      </c>
      <c r="G235" s="3">
        <v>27.998069354119334</v>
      </c>
      <c r="H235" s="66">
        <v>1</v>
      </c>
      <c r="I235" t="s">
        <v>6</v>
      </c>
      <c r="J235" s="2">
        <v>1737.3799999999999</v>
      </c>
      <c r="K235" s="2" t="s">
        <v>5</v>
      </c>
      <c r="L235">
        <v>0</v>
      </c>
      <c r="M235" t="s">
        <v>88</v>
      </c>
      <c r="N235" t="s">
        <v>5</v>
      </c>
      <c r="O235" s="1"/>
    </row>
    <row r="236" spans="1:15" x14ac:dyDescent="0.2">
      <c r="A236">
        <v>10278</v>
      </c>
      <c r="B236" t="s">
        <v>103</v>
      </c>
      <c r="C236" s="78">
        <v>0.15793715526745078</v>
      </c>
      <c r="D236" t="s">
        <v>2</v>
      </c>
      <c r="E236">
        <v>61</v>
      </c>
      <c r="F236">
        <v>3</v>
      </c>
      <c r="G236" s="3">
        <v>37.09884997792453</v>
      </c>
      <c r="H236" s="66">
        <v>3</v>
      </c>
      <c r="I236" t="s">
        <v>7</v>
      </c>
      <c r="J236" s="2">
        <v>28868.67</v>
      </c>
      <c r="K236" s="2" t="s">
        <v>5</v>
      </c>
      <c r="L236">
        <v>1</v>
      </c>
      <c r="M236" t="s">
        <v>89</v>
      </c>
      <c r="N236" t="s">
        <v>4</v>
      </c>
      <c r="O236" s="1"/>
    </row>
    <row r="237" spans="1:15" x14ac:dyDescent="0.2">
      <c r="A237">
        <v>10675</v>
      </c>
      <c r="B237" t="s">
        <v>103</v>
      </c>
      <c r="C237" s="78">
        <v>0.15797192269125393</v>
      </c>
      <c r="D237" t="s">
        <v>2</v>
      </c>
      <c r="E237">
        <v>22</v>
      </c>
      <c r="F237">
        <v>0</v>
      </c>
      <c r="G237" s="3">
        <v>37.69550803417517</v>
      </c>
      <c r="H237" s="66">
        <v>3</v>
      </c>
      <c r="I237" t="s">
        <v>7</v>
      </c>
      <c r="J237" s="2">
        <v>2639.05</v>
      </c>
      <c r="K237" s="2" t="s">
        <v>5</v>
      </c>
      <c r="L237">
        <v>1</v>
      </c>
      <c r="M237" t="s">
        <v>89</v>
      </c>
      <c r="N237" t="s">
        <v>5</v>
      </c>
      <c r="O237" s="1"/>
    </row>
    <row r="238" spans="1:15" x14ac:dyDescent="0.2">
      <c r="A238">
        <v>10673</v>
      </c>
      <c r="B238" t="s">
        <v>103</v>
      </c>
      <c r="C238" s="78">
        <v>0.1603727319972772</v>
      </c>
      <c r="D238" t="s">
        <v>2</v>
      </c>
      <c r="E238">
        <v>64</v>
      </c>
      <c r="F238">
        <v>3</v>
      </c>
      <c r="G238" s="3">
        <v>35.398189585888723</v>
      </c>
      <c r="H238" s="66">
        <v>3</v>
      </c>
      <c r="I238" t="s">
        <v>6</v>
      </c>
      <c r="J238" s="2">
        <v>29330.989999999998</v>
      </c>
      <c r="K238" s="2" t="s">
        <v>5</v>
      </c>
      <c r="L238">
        <v>0</v>
      </c>
      <c r="M238" t="s">
        <v>88</v>
      </c>
      <c r="N238" t="s">
        <v>4</v>
      </c>
      <c r="O238" s="1"/>
    </row>
    <row r="239" spans="1:15" x14ac:dyDescent="0.2">
      <c r="A239">
        <v>10066</v>
      </c>
      <c r="B239" t="s">
        <v>103</v>
      </c>
      <c r="C239" s="78">
        <v>0.16060451005587584</v>
      </c>
      <c r="D239" t="s">
        <v>2</v>
      </c>
      <c r="E239">
        <v>44</v>
      </c>
      <c r="F239">
        <v>2</v>
      </c>
      <c r="G239" s="3">
        <v>35.649477922795754</v>
      </c>
      <c r="H239" s="66">
        <v>3</v>
      </c>
      <c r="I239" t="s">
        <v>6</v>
      </c>
      <c r="J239" s="2">
        <v>7421.2</v>
      </c>
      <c r="K239" s="2" t="s">
        <v>5</v>
      </c>
      <c r="L239">
        <v>0</v>
      </c>
      <c r="M239" t="s">
        <v>88</v>
      </c>
      <c r="N239" t="s">
        <v>5</v>
      </c>
      <c r="O239" s="1"/>
    </row>
    <row r="240" spans="1:15" x14ac:dyDescent="0.2">
      <c r="A240">
        <v>10836</v>
      </c>
      <c r="B240" t="s">
        <v>103</v>
      </c>
      <c r="C240" s="78">
        <v>0.16206402097811423</v>
      </c>
      <c r="D240" t="s">
        <v>0</v>
      </c>
      <c r="E240">
        <v>56</v>
      </c>
      <c r="F240">
        <v>3</v>
      </c>
      <c r="G240" s="3">
        <v>37.173634670545852</v>
      </c>
      <c r="H240" s="66">
        <v>3</v>
      </c>
      <c r="I240" t="s">
        <v>6</v>
      </c>
      <c r="J240" s="2">
        <v>11674.13</v>
      </c>
      <c r="K240" s="2" t="s">
        <v>5</v>
      </c>
      <c r="L240">
        <v>1</v>
      </c>
      <c r="M240" t="s">
        <v>89</v>
      </c>
      <c r="N240" t="s">
        <v>5</v>
      </c>
      <c r="O240" s="1"/>
    </row>
    <row r="241" spans="1:15" x14ac:dyDescent="0.2">
      <c r="A241">
        <v>10289</v>
      </c>
      <c r="B241" t="s">
        <v>103</v>
      </c>
      <c r="C241" s="78">
        <v>0.16322477558310411</v>
      </c>
      <c r="D241" t="s">
        <v>1</v>
      </c>
      <c r="E241">
        <v>53</v>
      </c>
      <c r="F241">
        <v>3</v>
      </c>
      <c r="G241" s="3">
        <v>28.480943636256303</v>
      </c>
      <c r="H241" s="66">
        <v>1</v>
      </c>
      <c r="I241" t="s">
        <v>6</v>
      </c>
      <c r="J241" s="2">
        <v>23244.799999999999</v>
      </c>
      <c r="K241" s="2" t="s">
        <v>5</v>
      </c>
      <c r="L241">
        <v>1</v>
      </c>
      <c r="M241" t="s">
        <v>89</v>
      </c>
      <c r="N241" t="s">
        <v>4</v>
      </c>
      <c r="O241" s="1"/>
    </row>
    <row r="242" spans="1:15" x14ac:dyDescent="0.2">
      <c r="A242">
        <v>10582</v>
      </c>
      <c r="B242" t="s">
        <v>103</v>
      </c>
      <c r="C242" s="78">
        <v>0.16362347034122049</v>
      </c>
      <c r="D242" t="s">
        <v>2</v>
      </c>
      <c r="E242">
        <v>51</v>
      </c>
      <c r="F242">
        <v>3</v>
      </c>
      <c r="G242" s="3">
        <v>34.681761141221315</v>
      </c>
      <c r="H242" s="66">
        <v>3</v>
      </c>
      <c r="I242" t="s">
        <v>7</v>
      </c>
      <c r="J242" s="2">
        <v>23967.39</v>
      </c>
      <c r="K242" s="2" t="s">
        <v>5</v>
      </c>
      <c r="L242">
        <v>2</v>
      </c>
      <c r="M242" t="s">
        <v>90</v>
      </c>
      <c r="N242" t="s">
        <v>4</v>
      </c>
      <c r="O242" s="1"/>
    </row>
    <row r="243" spans="1:15" x14ac:dyDescent="0.2">
      <c r="A243">
        <v>11034</v>
      </c>
      <c r="B243" t="s">
        <v>103</v>
      </c>
      <c r="C243" s="78">
        <v>0.16398910285461321</v>
      </c>
      <c r="D243" t="s">
        <v>1</v>
      </c>
      <c r="E243">
        <v>47</v>
      </c>
      <c r="F243">
        <v>2</v>
      </c>
      <c r="G243" s="3">
        <v>23.220775849367588</v>
      </c>
      <c r="H243" s="66">
        <v>0</v>
      </c>
      <c r="I243" t="s">
        <v>7</v>
      </c>
      <c r="J243" s="2">
        <v>41676.090000000004</v>
      </c>
      <c r="K243" s="2" t="s">
        <v>4</v>
      </c>
      <c r="L243">
        <v>0</v>
      </c>
      <c r="M243" t="s">
        <v>88</v>
      </c>
      <c r="N243" t="s">
        <v>4</v>
      </c>
      <c r="O243" s="1"/>
    </row>
    <row r="244" spans="1:15" x14ac:dyDescent="0.2">
      <c r="A244">
        <v>10003</v>
      </c>
      <c r="B244" t="s">
        <v>103</v>
      </c>
      <c r="C244" s="78">
        <v>0.16400168779465552</v>
      </c>
      <c r="D244" t="s">
        <v>2</v>
      </c>
      <c r="E244">
        <v>42</v>
      </c>
      <c r="F244">
        <v>2</v>
      </c>
      <c r="G244" s="3">
        <v>32.209590718576301</v>
      </c>
      <c r="H244" s="66">
        <v>2</v>
      </c>
      <c r="I244" t="s">
        <v>7</v>
      </c>
      <c r="J244" s="2">
        <v>6940.91</v>
      </c>
      <c r="K244" s="2" t="s">
        <v>5</v>
      </c>
      <c r="L244">
        <v>1</v>
      </c>
      <c r="M244" t="s">
        <v>89</v>
      </c>
      <c r="N244" t="s">
        <v>5</v>
      </c>
      <c r="O244" s="1"/>
    </row>
    <row r="245" spans="1:15" x14ac:dyDescent="0.2">
      <c r="A245">
        <v>10930</v>
      </c>
      <c r="B245" t="s">
        <v>103</v>
      </c>
      <c r="C245" s="78">
        <v>0.16535934639045624</v>
      </c>
      <c r="D245" t="s">
        <v>2</v>
      </c>
      <c r="E245">
        <v>49</v>
      </c>
      <c r="F245">
        <v>2</v>
      </c>
      <c r="G245" s="3">
        <v>27.076574158605897</v>
      </c>
      <c r="H245" s="66">
        <v>1</v>
      </c>
      <c r="I245" t="s">
        <v>7</v>
      </c>
      <c r="J245" s="2">
        <v>10269.459999999999</v>
      </c>
      <c r="K245" s="2" t="s">
        <v>5</v>
      </c>
      <c r="L245">
        <v>3</v>
      </c>
      <c r="M245" t="s">
        <v>91</v>
      </c>
      <c r="N245" t="s">
        <v>5</v>
      </c>
      <c r="O245" s="1"/>
    </row>
    <row r="246" spans="1:15" x14ac:dyDescent="0.2">
      <c r="A246">
        <v>10232</v>
      </c>
      <c r="B246" t="s">
        <v>103</v>
      </c>
      <c r="C246" s="78">
        <v>0.16549895535396242</v>
      </c>
      <c r="D246" t="s">
        <v>2</v>
      </c>
      <c r="E246">
        <v>19</v>
      </c>
      <c r="F246">
        <v>0</v>
      </c>
      <c r="G246" s="3">
        <v>29.236089020698877</v>
      </c>
      <c r="H246" s="66">
        <v>1</v>
      </c>
      <c r="I246" t="s">
        <v>6</v>
      </c>
      <c r="J246" s="2">
        <v>2709.1200000000003</v>
      </c>
      <c r="K246" s="2" t="s">
        <v>5</v>
      </c>
      <c r="L246">
        <v>1</v>
      </c>
      <c r="M246" t="s">
        <v>89</v>
      </c>
      <c r="N246" t="s">
        <v>5</v>
      </c>
      <c r="O246" s="1"/>
    </row>
    <row r="247" spans="1:15" x14ac:dyDescent="0.2">
      <c r="A247">
        <v>10298</v>
      </c>
      <c r="B247" t="s">
        <v>103</v>
      </c>
      <c r="C247" s="78">
        <v>0.16585195572094946</v>
      </c>
      <c r="D247" t="s">
        <v>3</v>
      </c>
      <c r="E247">
        <v>45</v>
      </c>
      <c r="F247">
        <v>2</v>
      </c>
      <c r="G247" s="3">
        <v>28.296423310720972</v>
      </c>
      <c r="H247" s="66">
        <v>1</v>
      </c>
      <c r="I247" t="s">
        <v>7</v>
      </c>
      <c r="J247" s="2">
        <v>8604.49</v>
      </c>
      <c r="K247" s="2" t="s">
        <v>5</v>
      </c>
      <c r="L247">
        <v>2</v>
      </c>
      <c r="M247" t="s">
        <v>90</v>
      </c>
      <c r="N247" t="s">
        <v>5</v>
      </c>
      <c r="O247" s="1"/>
    </row>
    <row r="248" spans="1:15" x14ac:dyDescent="0.2">
      <c r="A248">
        <v>10291</v>
      </c>
      <c r="B248" t="s">
        <v>103</v>
      </c>
      <c r="C248" s="78">
        <v>0.16588172076604479</v>
      </c>
      <c r="D248" t="s">
        <v>3</v>
      </c>
      <c r="E248">
        <v>31</v>
      </c>
      <c r="F248">
        <v>1</v>
      </c>
      <c r="G248" s="3">
        <v>32.296164918787795</v>
      </c>
      <c r="H248" s="66">
        <v>2</v>
      </c>
      <c r="I248" t="s">
        <v>6</v>
      </c>
      <c r="J248" s="2">
        <v>58571.08</v>
      </c>
      <c r="K248" s="2" t="s">
        <v>4</v>
      </c>
      <c r="L248">
        <v>1</v>
      </c>
      <c r="M248" t="s">
        <v>89</v>
      </c>
      <c r="N248" t="s">
        <v>4</v>
      </c>
      <c r="O248" s="1"/>
    </row>
    <row r="249" spans="1:15" x14ac:dyDescent="0.2">
      <c r="A249">
        <v>10851</v>
      </c>
      <c r="B249" t="s">
        <v>103</v>
      </c>
      <c r="C249" s="78">
        <v>0.16615630933411984</v>
      </c>
      <c r="D249" t="s">
        <v>2</v>
      </c>
      <c r="E249">
        <v>40</v>
      </c>
      <c r="F249">
        <v>2</v>
      </c>
      <c r="G249" s="3">
        <v>32.117408910239618</v>
      </c>
      <c r="H249" s="66">
        <v>2</v>
      </c>
      <c r="I249" t="s">
        <v>7</v>
      </c>
      <c r="J249" s="2">
        <v>6389.38</v>
      </c>
      <c r="K249" s="2" t="s">
        <v>5</v>
      </c>
      <c r="L249">
        <v>1</v>
      </c>
      <c r="M249" t="s">
        <v>89</v>
      </c>
      <c r="N249" t="s">
        <v>5</v>
      </c>
      <c r="O249" s="1"/>
    </row>
    <row r="250" spans="1:15" x14ac:dyDescent="0.2">
      <c r="A250">
        <v>11016</v>
      </c>
      <c r="B250" t="s">
        <v>103</v>
      </c>
      <c r="C250" s="78">
        <v>0.16633863701755081</v>
      </c>
      <c r="D250" t="s">
        <v>3</v>
      </c>
      <c r="E250">
        <v>40</v>
      </c>
      <c r="F250">
        <v>2</v>
      </c>
      <c r="G250" s="3">
        <v>30.477403043434503</v>
      </c>
      <c r="H250" s="66">
        <v>2</v>
      </c>
      <c r="I250" t="s">
        <v>7</v>
      </c>
      <c r="J250" s="2">
        <v>6600.21</v>
      </c>
      <c r="K250" s="2" t="s">
        <v>5</v>
      </c>
      <c r="L250">
        <v>1</v>
      </c>
      <c r="M250" t="s">
        <v>89</v>
      </c>
      <c r="N250" t="s">
        <v>5</v>
      </c>
      <c r="O250" s="1"/>
    </row>
    <row r="251" spans="1:15" x14ac:dyDescent="0.2">
      <c r="A251">
        <v>11277</v>
      </c>
      <c r="B251" t="s">
        <v>103</v>
      </c>
      <c r="C251" s="78">
        <v>0.16730511296014161</v>
      </c>
      <c r="D251" t="s">
        <v>1</v>
      </c>
      <c r="E251">
        <v>28</v>
      </c>
      <c r="F251">
        <v>1</v>
      </c>
      <c r="G251" s="3">
        <v>27.904843474025974</v>
      </c>
      <c r="H251" s="66">
        <v>1</v>
      </c>
      <c r="I251" t="s">
        <v>7</v>
      </c>
      <c r="J251" s="2">
        <v>4449.47</v>
      </c>
      <c r="K251" s="2" t="s">
        <v>5</v>
      </c>
      <c r="L251">
        <v>3</v>
      </c>
      <c r="M251" t="s">
        <v>91</v>
      </c>
      <c r="N251" t="s">
        <v>5</v>
      </c>
      <c r="O251" s="1"/>
    </row>
    <row r="252" spans="1:15" x14ac:dyDescent="0.2">
      <c r="A252">
        <v>10857</v>
      </c>
      <c r="B252" t="s">
        <v>103</v>
      </c>
      <c r="C252" s="78">
        <v>0.16784183686633347</v>
      </c>
      <c r="D252" t="s">
        <v>0</v>
      </c>
      <c r="E252">
        <v>29</v>
      </c>
      <c r="F252">
        <v>1</v>
      </c>
      <c r="G252" s="3">
        <v>32.777804514972829</v>
      </c>
      <c r="H252" s="66">
        <v>2</v>
      </c>
      <c r="I252" t="s">
        <v>7</v>
      </c>
      <c r="J252" s="2">
        <v>36197.700000000004</v>
      </c>
      <c r="K252" s="2" t="s">
        <v>5</v>
      </c>
      <c r="L252">
        <v>0</v>
      </c>
      <c r="M252" t="s">
        <v>88</v>
      </c>
      <c r="N252" t="s">
        <v>4</v>
      </c>
      <c r="O252" s="1"/>
    </row>
    <row r="253" spans="1:15" x14ac:dyDescent="0.2">
      <c r="A253">
        <v>10266</v>
      </c>
      <c r="B253" t="s">
        <v>103</v>
      </c>
      <c r="C253" s="78">
        <v>0.16792986897276652</v>
      </c>
      <c r="D253" t="s">
        <v>0</v>
      </c>
      <c r="E253">
        <v>37</v>
      </c>
      <c r="F253">
        <v>1</v>
      </c>
      <c r="G253" s="3">
        <v>27.610249846230161</v>
      </c>
      <c r="H253" s="66">
        <v>1</v>
      </c>
      <c r="I253" t="s">
        <v>7</v>
      </c>
      <c r="J253" s="2">
        <v>4646.76</v>
      </c>
      <c r="K253" s="2" t="s">
        <v>5</v>
      </c>
      <c r="L253">
        <v>0</v>
      </c>
      <c r="M253" t="s">
        <v>88</v>
      </c>
      <c r="N253" t="s">
        <v>5</v>
      </c>
      <c r="O253" s="1"/>
    </row>
    <row r="254" spans="1:15" x14ac:dyDescent="0.2">
      <c r="A254">
        <v>10958</v>
      </c>
      <c r="B254" t="s">
        <v>103</v>
      </c>
      <c r="C254" s="78">
        <v>0.16904622834973648</v>
      </c>
      <c r="D254" t="s">
        <v>1</v>
      </c>
      <c r="E254">
        <v>19</v>
      </c>
      <c r="F254">
        <v>0</v>
      </c>
      <c r="G254" s="3">
        <v>35.528592158044454</v>
      </c>
      <c r="H254" s="66">
        <v>3</v>
      </c>
      <c r="I254" t="s">
        <v>7</v>
      </c>
      <c r="J254" s="2">
        <v>39722.75</v>
      </c>
      <c r="K254" s="2" t="s">
        <v>5</v>
      </c>
      <c r="L254">
        <v>0</v>
      </c>
      <c r="M254" t="s">
        <v>88</v>
      </c>
      <c r="N254" t="s">
        <v>4</v>
      </c>
      <c r="O254" s="1"/>
    </row>
    <row r="255" spans="1:15" x14ac:dyDescent="0.2">
      <c r="A255">
        <v>10068</v>
      </c>
      <c r="B255" t="s">
        <v>103</v>
      </c>
      <c r="C255" s="78">
        <v>0.16934930296925865</v>
      </c>
      <c r="D255" t="s">
        <v>2</v>
      </c>
      <c r="E255">
        <v>38</v>
      </c>
      <c r="F255">
        <v>1</v>
      </c>
      <c r="G255" s="3">
        <v>21.545595783973695</v>
      </c>
      <c r="H255" s="66">
        <v>0</v>
      </c>
      <c r="I255" t="s">
        <v>7</v>
      </c>
      <c r="J255" s="2">
        <v>5855.91</v>
      </c>
      <c r="K255" s="2" t="s">
        <v>5</v>
      </c>
      <c r="L255">
        <v>1</v>
      </c>
      <c r="M255" t="s">
        <v>89</v>
      </c>
      <c r="N255" t="s">
        <v>5</v>
      </c>
      <c r="O255" s="1"/>
    </row>
    <row r="256" spans="1:15" x14ac:dyDescent="0.2">
      <c r="A256">
        <v>10654</v>
      </c>
      <c r="B256" t="s">
        <v>103</v>
      </c>
      <c r="C256" s="78">
        <v>0.17050419334935962</v>
      </c>
      <c r="D256" t="s">
        <v>0</v>
      </c>
      <c r="E256">
        <v>32</v>
      </c>
      <c r="F256">
        <v>1</v>
      </c>
      <c r="G256" s="3">
        <v>36.077378382679406</v>
      </c>
      <c r="H256" s="66">
        <v>3</v>
      </c>
      <c r="I256" t="s">
        <v>7</v>
      </c>
      <c r="J256" s="2">
        <v>4670.6400000000003</v>
      </c>
      <c r="K256" s="2" t="s">
        <v>5</v>
      </c>
      <c r="L256">
        <v>2</v>
      </c>
      <c r="M256" t="s">
        <v>90</v>
      </c>
      <c r="N256" t="s">
        <v>5</v>
      </c>
      <c r="O256" s="1"/>
    </row>
    <row r="257" spans="1:15" x14ac:dyDescent="0.2">
      <c r="A257">
        <v>11135</v>
      </c>
      <c r="B257" t="s">
        <v>103</v>
      </c>
      <c r="C257" s="78">
        <v>0.17238567024244067</v>
      </c>
      <c r="D257" t="s">
        <v>3</v>
      </c>
      <c r="E257">
        <v>35</v>
      </c>
      <c r="F257">
        <v>1</v>
      </c>
      <c r="G257" s="3">
        <v>27.260143865641069</v>
      </c>
      <c r="H257" s="66">
        <v>1</v>
      </c>
      <c r="I257" t="s">
        <v>6</v>
      </c>
      <c r="J257" s="2">
        <v>6402.3</v>
      </c>
      <c r="K257" s="2" t="s">
        <v>5</v>
      </c>
      <c r="L257">
        <v>2</v>
      </c>
      <c r="M257" t="s">
        <v>90</v>
      </c>
      <c r="N257" t="s">
        <v>5</v>
      </c>
      <c r="O257" s="1"/>
    </row>
    <row r="258" spans="1:15" x14ac:dyDescent="0.2">
      <c r="A258">
        <v>10929</v>
      </c>
      <c r="B258" t="s">
        <v>103</v>
      </c>
      <c r="C258" s="78">
        <v>0.17241068888988009</v>
      </c>
      <c r="D258" t="s">
        <v>1</v>
      </c>
      <c r="E258">
        <v>52</v>
      </c>
      <c r="F258">
        <v>3</v>
      </c>
      <c r="G258" s="3">
        <v>18.726499374364646</v>
      </c>
      <c r="H258" s="66">
        <v>0</v>
      </c>
      <c r="I258" t="s">
        <v>6</v>
      </c>
      <c r="J258" s="2">
        <v>12592.54</v>
      </c>
      <c r="K258" s="2" t="s">
        <v>5</v>
      </c>
      <c r="L258">
        <v>5</v>
      </c>
      <c r="M258" t="s">
        <v>91</v>
      </c>
      <c r="N258" t="s">
        <v>5</v>
      </c>
      <c r="O258" s="1"/>
    </row>
    <row r="259" spans="1:15" x14ac:dyDescent="0.2">
      <c r="A259">
        <v>10014</v>
      </c>
      <c r="B259" t="s">
        <v>103</v>
      </c>
      <c r="C259" s="78">
        <v>0.17265325151835531</v>
      </c>
      <c r="D259" t="s">
        <v>0</v>
      </c>
      <c r="E259">
        <v>40</v>
      </c>
      <c r="F259">
        <v>2</v>
      </c>
      <c r="G259" s="3">
        <v>36.191447034745778</v>
      </c>
      <c r="H259" s="66">
        <v>3</v>
      </c>
      <c r="I259" t="s">
        <v>7</v>
      </c>
      <c r="J259" s="2">
        <v>7196.87</v>
      </c>
      <c r="K259" s="2" t="s">
        <v>5</v>
      </c>
      <c r="L259">
        <v>3</v>
      </c>
      <c r="M259" t="s">
        <v>91</v>
      </c>
      <c r="N259" t="s">
        <v>5</v>
      </c>
      <c r="O259" s="1"/>
    </row>
    <row r="260" spans="1:15" x14ac:dyDescent="0.2">
      <c r="A260">
        <v>10992</v>
      </c>
      <c r="B260" t="s">
        <v>103</v>
      </c>
      <c r="C260" s="78">
        <v>0.17335663640887711</v>
      </c>
      <c r="D260" t="s">
        <v>2</v>
      </c>
      <c r="E260">
        <v>24</v>
      </c>
      <c r="F260">
        <v>0</v>
      </c>
      <c r="G260" s="3">
        <v>42.124425457451665</v>
      </c>
      <c r="H260" s="66">
        <v>3</v>
      </c>
      <c r="I260" t="s">
        <v>6</v>
      </c>
      <c r="J260" s="2">
        <v>2850.69</v>
      </c>
      <c r="K260" s="2" t="s">
        <v>5</v>
      </c>
      <c r="L260">
        <v>0</v>
      </c>
      <c r="M260" t="s">
        <v>88</v>
      </c>
      <c r="N260" t="s">
        <v>5</v>
      </c>
      <c r="O260" s="1"/>
    </row>
    <row r="261" spans="1:15" x14ac:dyDescent="0.2">
      <c r="A261">
        <v>10035</v>
      </c>
      <c r="B261" t="s">
        <v>103</v>
      </c>
      <c r="C261" s="78">
        <v>0.1733830071652408</v>
      </c>
      <c r="D261" t="s">
        <v>3</v>
      </c>
      <c r="E261">
        <v>44</v>
      </c>
      <c r="F261">
        <v>2</v>
      </c>
      <c r="G261" s="3">
        <v>23.70319122517661</v>
      </c>
      <c r="H261" s="66">
        <v>0</v>
      </c>
      <c r="I261" t="s">
        <v>6</v>
      </c>
      <c r="J261" s="2">
        <v>19594.809999999998</v>
      </c>
      <c r="K261" s="2" t="s">
        <v>5</v>
      </c>
      <c r="L261">
        <v>1</v>
      </c>
      <c r="M261" t="s">
        <v>89</v>
      </c>
      <c r="N261" t="s">
        <v>4</v>
      </c>
      <c r="O261" s="1"/>
    </row>
    <row r="262" spans="1:15" x14ac:dyDescent="0.2">
      <c r="A262">
        <v>10020</v>
      </c>
      <c r="B262" t="s">
        <v>103</v>
      </c>
      <c r="C262" s="78">
        <v>0.17364873101313649</v>
      </c>
      <c r="D262" t="s">
        <v>3</v>
      </c>
      <c r="E262">
        <v>40</v>
      </c>
      <c r="F262">
        <v>2</v>
      </c>
      <c r="G262" s="3">
        <v>30.394661664447657</v>
      </c>
      <c r="H262" s="66">
        <v>2</v>
      </c>
      <c r="I262" t="s">
        <v>7</v>
      </c>
      <c r="J262" s="2">
        <v>39125.340000000004</v>
      </c>
      <c r="K262" s="2" t="s">
        <v>5</v>
      </c>
      <c r="L262">
        <v>1</v>
      </c>
      <c r="M262" t="s">
        <v>89</v>
      </c>
      <c r="N262" t="s">
        <v>4</v>
      </c>
      <c r="O262" s="1"/>
    </row>
    <row r="263" spans="1:15" x14ac:dyDescent="0.2">
      <c r="A263">
        <v>10964</v>
      </c>
      <c r="B263" t="s">
        <v>103</v>
      </c>
      <c r="C263" s="78">
        <v>0.17685572641056801</v>
      </c>
      <c r="D263" t="s">
        <v>2</v>
      </c>
      <c r="E263">
        <v>26</v>
      </c>
      <c r="F263">
        <v>0</v>
      </c>
      <c r="G263" s="3">
        <v>37.43255318482111</v>
      </c>
      <c r="H263" s="66">
        <v>3</v>
      </c>
      <c r="I263" t="s">
        <v>7</v>
      </c>
      <c r="J263" s="2">
        <v>2680.9500000000003</v>
      </c>
      <c r="K263" s="2" t="s">
        <v>5</v>
      </c>
      <c r="L263">
        <v>0</v>
      </c>
      <c r="M263" t="s">
        <v>88</v>
      </c>
      <c r="N263" t="s">
        <v>5</v>
      </c>
      <c r="O263" s="1"/>
    </row>
    <row r="264" spans="1:15" x14ac:dyDescent="0.2">
      <c r="A264">
        <v>10145</v>
      </c>
      <c r="B264" t="s">
        <v>103</v>
      </c>
      <c r="C264" s="78">
        <v>0.17851179050418209</v>
      </c>
      <c r="D264" t="s">
        <v>1</v>
      </c>
      <c r="E264">
        <v>48</v>
      </c>
      <c r="F264">
        <v>2</v>
      </c>
      <c r="G264" s="3">
        <v>37.704499549261769</v>
      </c>
      <c r="H264" s="66">
        <v>3</v>
      </c>
      <c r="I264" t="s">
        <v>6</v>
      </c>
      <c r="J264" s="2">
        <v>8283.69</v>
      </c>
      <c r="K264" s="2" t="s">
        <v>5</v>
      </c>
      <c r="L264">
        <v>0</v>
      </c>
      <c r="M264" t="s">
        <v>88</v>
      </c>
      <c r="N264" t="s">
        <v>5</v>
      </c>
      <c r="O264" s="1"/>
    </row>
    <row r="265" spans="1:15" x14ac:dyDescent="0.2">
      <c r="A265">
        <v>10725</v>
      </c>
      <c r="B265" t="s">
        <v>103</v>
      </c>
      <c r="C265" s="78">
        <v>0.17909711832032649</v>
      </c>
      <c r="D265" t="s">
        <v>1</v>
      </c>
      <c r="E265">
        <v>55</v>
      </c>
      <c r="F265">
        <v>3</v>
      </c>
      <c r="G265" s="3">
        <v>33.895975172118575</v>
      </c>
      <c r="H265" s="66">
        <v>2</v>
      </c>
      <c r="I265" t="s">
        <v>6</v>
      </c>
      <c r="J265" s="2">
        <v>12485.81</v>
      </c>
      <c r="K265" s="2" t="s">
        <v>5</v>
      </c>
      <c r="L265">
        <v>3</v>
      </c>
      <c r="M265" t="s">
        <v>91</v>
      </c>
      <c r="N265" t="s">
        <v>5</v>
      </c>
      <c r="O265" s="1"/>
    </row>
    <row r="266" spans="1:15" x14ac:dyDescent="0.2">
      <c r="A266">
        <v>10916</v>
      </c>
      <c r="B266" t="s">
        <v>103</v>
      </c>
      <c r="C266" s="78">
        <v>0.17949693513740916</v>
      </c>
      <c r="D266" t="s">
        <v>1</v>
      </c>
      <c r="E266">
        <v>50</v>
      </c>
      <c r="F266">
        <v>2</v>
      </c>
      <c r="G266" s="3">
        <v>17.767298407039814</v>
      </c>
      <c r="H266" s="66">
        <v>0</v>
      </c>
      <c r="I266" t="s">
        <v>6</v>
      </c>
      <c r="J266" s="2">
        <v>19749.39</v>
      </c>
      <c r="K266" s="2" t="s">
        <v>5</v>
      </c>
      <c r="L266">
        <v>3</v>
      </c>
      <c r="M266" t="s">
        <v>91</v>
      </c>
      <c r="N266" t="s">
        <v>5</v>
      </c>
      <c r="O266" s="1"/>
    </row>
    <row r="267" spans="1:15" x14ac:dyDescent="0.2">
      <c r="A267">
        <v>11217</v>
      </c>
      <c r="B267" t="s">
        <v>103</v>
      </c>
      <c r="C267" s="78">
        <v>0.18026391117638818</v>
      </c>
      <c r="D267" t="s">
        <v>1</v>
      </c>
      <c r="E267">
        <v>18</v>
      </c>
      <c r="F267">
        <v>0</v>
      </c>
      <c r="G267" s="3">
        <v>26.395073820158526</v>
      </c>
      <c r="H267" s="66">
        <v>1</v>
      </c>
      <c r="I267" t="s">
        <v>7</v>
      </c>
      <c r="J267" s="2">
        <v>1720.36</v>
      </c>
      <c r="K267" s="2" t="s">
        <v>5</v>
      </c>
      <c r="L267">
        <v>1</v>
      </c>
      <c r="M267" t="s">
        <v>89</v>
      </c>
      <c r="N267" t="s">
        <v>5</v>
      </c>
      <c r="O267" s="1"/>
    </row>
    <row r="268" spans="1:15" x14ac:dyDescent="0.2">
      <c r="A268">
        <v>10439</v>
      </c>
      <c r="B268" t="s">
        <v>103</v>
      </c>
      <c r="C268" s="78">
        <v>0.18056847338378224</v>
      </c>
      <c r="D268" t="s">
        <v>0</v>
      </c>
      <c r="E268">
        <v>47</v>
      </c>
      <c r="F268">
        <v>2</v>
      </c>
      <c r="G268" s="3">
        <v>27.45274310406268</v>
      </c>
      <c r="H268" s="66">
        <v>1</v>
      </c>
      <c r="I268" t="s">
        <v>6</v>
      </c>
      <c r="J268" s="2">
        <v>26236.579999999998</v>
      </c>
      <c r="K268" s="2" t="s">
        <v>5</v>
      </c>
      <c r="L268">
        <v>1</v>
      </c>
      <c r="M268" t="s">
        <v>89</v>
      </c>
      <c r="N268" t="s">
        <v>5</v>
      </c>
      <c r="O268" s="1"/>
    </row>
    <row r="269" spans="1:15" x14ac:dyDescent="0.2">
      <c r="A269">
        <v>10496</v>
      </c>
      <c r="B269" t="s">
        <v>103</v>
      </c>
      <c r="C269" s="78">
        <v>0.18196159272313595</v>
      </c>
      <c r="D269" t="s">
        <v>1</v>
      </c>
      <c r="E269">
        <v>43</v>
      </c>
      <c r="F269">
        <v>2</v>
      </c>
      <c r="G269" s="3">
        <v>35.73138447282745</v>
      </c>
      <c r="H269" s="66">
        <v>3</v>
      </c>
      <c r="I269" t="s">
        <v>6</v>
      </c>
      <c r="J269" s="2">
        <v>45863.21</v>
      </c>
      <c r="K269" s="2" t="s">
        <v>4</v>
      </c>
      <c r="L269">
        <v>0</v>
      </c>
      <c r="M269" t="s">
        <v>88</v>
      </c>
      <c r="N269" t="s">
        <v>4</v>
      </c>
      <c r="O269" s="1"/>
    </row>
    <row r="270" spans="1:15" x14ac:dyDescent="0.2">
      <c r="A270">
        <v>11126</v>
      </c>
      <c r="B270" t="s">
        <v>103</v>
      </c>
      <c r="C270" s="78">
        <v>0.18287234594266444</v>
      </c>
      <c r="D270" t="s">
        <v>1</v>
      </c>
      <c r="E270">
        <v>33</v>
      </c>
      <c r="F270">
        <v>1</v>
      </c>
      <c r="G270" s="3">
        <v>32.301972262279904</v>
      </c>
      <c r="H270" s="66">
        <v>2</v>
      </c>
      <c r="I270" t="s">
        <v>6</v>
      </c>
      <c r="J270" s="2">
        <v>4795.66</v>
      </c>
      <c r="K270" s="2" t="s">
        <v>5</v>
      </c>
      <c r="L270">
        <v>1</v>
      </c>
      <c r="M270" t="s">
        <v>89</v>
      </c>
      <c r="N270" t="s">
        <v>5</v>
      </c>
      <c r="O270" s="1"/>
    </row>
    <row r="271" spans="1:15" x14ac:dyDescent="0.2">
      <c r="A271">
        <v>10576</v>
      </c>
      <c r="B271" t="s">
        <v>103</v>
      </c>
      <c r="C271" s="78">
        <v>0.1837242723473822</v>
      </c>
      <c r="D271" t="s">
        <v>1</v>
      </c>
      <c r="E271">
        <v>19</v>
      </c>
      <c r="F271">
        <v>0</v>
      </c>
      <c r="G271" s="3">
        <v>26.022571230777402</v>
      </c>
      <c r="H271" s="66">
        <v>0</v>
      </c>
      <c r="I271" t="s">
        <v>7</v>
      </c>
      <c r="J271" s="2">
        <v>32548.35</v>
      </c>
      <c r="K271" s="2" t="s">
        <v>5</v>
      </c>
      <c r="L271">
        <v>0</v>
      </c>
      <c r="M271" t="s">
        <v>88</v>
      </c>
      <c r="N271" t="s">
        <v>4</v>
      </c>
      <c r="O271" s="1"/>
    </row>
    <row r="272" spans="1:15" x14ac:dyDescent="0.2">
      <c r="A272">
        <v>10789</v>
      </c>
      <c r="B272" t="s">
        <v>103</v>
      </c>
      <c r="C272" s="78">
        <v>0.18674877062003725</v>
      </c>
      <c r="D272" t="s">
        <v>1</v>
      </c>
      <c r="E272">
        <v>31</v>
      </c>
      <c r="F272">
        <v>1</v>
      </c>
      <c r="G272" s="3">
        <v>21.835246146216342</v>
      </c>
      <c r="H272" s="66">
        <v>0</v>
      </c>
      <c r="I272" t="s">
        <v>6</v>
      </c>
      <c r="J272" s="2">
        <v>3756.63</v>
      </c>
      <c r="K272" s="2" t="s">
        <v>5</v>
      </c>
      <c r="L272">
        <v>0</v>
      </c>
      <c r="M272" t="s">
        <v>88</v>
      </c>
      <c r="N272" t="s">
        <v>5</v>
      </c>
      <c r="O272" s="1"/>
    </row>
    <row r="273" spans="1:15" x14ac:dyDescent="0.2">
      <c r="A273">
        <v>10274</v>
      </c>
      <c r="B273" t="s">
        <v>103</v>
      </c>
      <c r="C273" s="78">
        <v>0.18708369308809081</v>
      </c>
      <c r="D273" t="s">
        <v>1</v>
      </c>
      <c r="E273">
        <v>27</v>
      </c>
      <c r="F273">
        <v>1</v>
      </c>
      <c r="G273" s="3">
        <v>20.110712381827831</v>
      </c>
      <c r="H273" s="66">
        <v>0</v>
      </c>
      <c r="I273" t="s">
        <v>6</v>
      </c>
      <c r="J273" s="2">
        <v>37133.9</v>
      </c>
      <c r="K273" s="2" t="s">
        <v>5</v>
      </c>
      <c r="L273">
        <v>0</v>
      </c>
      <c r="M273" t="s">
        <v>88</v>
      </c>
      <c r="N273" t="s">
        <v>4</v>
      </c>
      <c r="O273" s="1"/>
    </row>
    <row r="274" spans="1:15" x14ac:dyDescent="0.2">
      <c r="A274">
        <v>10648</v>
      </c>
      <c r="B274" t="s">
        <v>103</v>
      </c>
      <c r="C274" s="78">
        <v>0.18838820575417425</v>
      </c>
      <c r="D274" t="s">
        <v>3</v>
      </c>
      <c r="E274">
        <v>18</v>
      </c>
      <c r="F274">
        <v>0</v>
      </c>
      <c r="G274" s="3">
        <v>21.760264281358918</v>
      </c>
      <c r="H274" s="66">
        <v>0</v>
      </c>
      <c r="I274" t="s">
        <v>6</v>
      </c>
      <c r="J274" s="2">
        <v>21344.85</v>
      </c>
      <c r="K274" s="2" t="s">
        <v>5</v>
      </c>
      <c r="L274">
        <v>0</v>
      </c>
      <c r="M274" t="s">
        <v>88</v>
      </c>
      <c r="N274" t="s">
        <v>5</v>
      </c>
      <c r="O274" s="1"/>
    </row>
    <row r="275" spans="1:15" x14ac:dyDescent="0.2">
      <c r="A275">
        <v>11000</v>
      </c>
      <c r="B275" t="s">
        <v>103</v>
      </c>
      <c r="C275" s="78">
        <v>0.18989326658720784</v>
      </c>
      <c r="D275" t="s">
        <v>0</v>
      </c>
      <c r="E275">
        <v>19</v>
      </c>
      <c r="F275">
        <v>0</v>
      </c>
      <c r="G275" s="3">
        <v>32.768728336235093</v>
      </c>
      <c r="H275" s="66">
        <v>2</v>
      </c>
      <c r="I275" t="s">
        <v>6</v>
      </c>
      <c r="J275" s="2">
        <v>2331.5200000000004</v>
      </c>
      <c r="K275" s="2" t="s">
        <v>5</v>
      </c>
      <c r="L275">
        <v>1</v>
      </c>
      <c r="M275" t="s">
        <v>89</v>
      </c>
      <c r="N275" t="s">
        <v>5</v>
      </c>
      <c r="O275" s="1"/>
    </row>
    <row r="276" spans="1:15" x14ac:dyDescent="0.2">
      <c r="A276">
        <v>11270</v>
      </c>
      <c r="B276" t="s">
        <v>103</v>
      </c>
      <c r="C276" s="78">
        <v>0.19035351685451662</v>
      </c>
      <c r="D276" t="s">
        <v>0</v>
      </c>
      <c r="E276">
        <v>28</v>
      </c>
      <c r="F276">
        <v>1</v>
      </c>
      <c r="G276" s="3">
        <v>27.26288047427807</v>
      </c>
      <c r="H276" s="66">
        <v>1</v>
      </c>
      <c r="I276" t="s">
        <v>7</v>
      </c>
      <c r="J276" s="2">
        <v>3847.6800000000003</v>
      </c>
      <c r="K276" s="2" t="s">
        <v>5</v>
      </c>
      <c r="L276">
        <v>2</v>
      </c>
      <c r="M276" t="s">
        <v>90</v>
      </c>
      <c r="N276" t="s">
        <v>5</v>
      </c>
      <c r="O276" s="1"/>
    </row>
    <row r="277" spans="1:15" x14ac:dyDescent="0.2">
      <c r="A277">
        <v>10479</v>
      </c>
      <c r="B277" t="s">
        <v>103</v>
      </c>
      <c r="C277" s="78">
        <v>0.19156991983646876</v>
      </c>
      <c r="D277" t="s">
        <v>0</v>
      </c>
      <c r="E277">
        <v>43</v>
      </c>
      <c r="F277">
        <v>2</v>
      </c>
      <c r="G277" s="3">
        <v>42.342215660382045</v>
      </c>
      <c r="H277" s="66">
        <v>3</v>
      </c>
      <c r="I277" t="s">
        <v>7</v>
      </c>
      <c r="J277" s="2">
        <v>37829.730000000003</v>
      </c>
      <c r="K277" s="2" t="s">
        <v>5</v>
      </c>
      <c r="L277">
        <v>0</v>
      </c>
      <c r="M277" t="s">
        <v>88</v>
      </c>
      <c r="N277" t="s">
        <v>4</v>
      </c>
      <c r="O277" s="1"/>
    </row>
    <row r="278" spans="1:15" x14ac:dyDescent="0.2">
      <c r="A278">
        <v>10870</v>
      </c>
      <c r="B278" t="s">
        <v>103</v>
      </c>
      <c r="C278" s="78">
        <v>0.19266515356767244</v>
      </c>
      <c r="D278" t="s">
        <v>3</v>
      </c>
      <c r="E278">
        <v>32</v>
      </c>
      <c r="F278">
        <v>1</v>
      </c>
      <c r="G278" s="3">
        <v>25.828341197988223</v>
      </c>
      <c r="H278" s="66">
        <v>0</v>
      </c>
      <c r="I278" t="s">
        <v>6</v>
      </c>
      <c r="J278" s="2">
        <v>5148.5600000000004</v>
      </c>
      <c r="K278" s="2" t="s">
        <v>5</v>
      </c>
      <c r="L278">
        <v>1</v>
      </c>
      <c r="M278" t="s">
        <v>89</v>
      </c>
      <c r="N278" t="s">
        <v>5</v>
      </c>
      <c r="O278" s="1"/>
    </row>
    <row r="279" spans="1:15" x14ac:dyDescent="0.2">
      <c r="A279">
        <v>11297</v>
      </c>
      <c r="B279" t="s">
        <v>103</v>
      </c>
      <c r="C279" s="78">
        <v>0.19356807297421785</v>
      </c>
      <c r="D279" t="s">
        <v>3</v>
      </c>
      <c r="E279">
        <v>36</v>
      </c>
      <c r="F279">
        <v>1</v>
      </c>
      <c r="G279" s="3">
        <v>23.540728275394478</v>
      </c>
      <c r="H279" s="66">
        <v>0</v>
      </c>
      <c r="I279" t="s">
        <v>6</v>
      </c>
      <c r="J279" s="2">
        <v>7228.22</v>
      </c>
      <c r="K279" s="2" t="s">
        <v>5</v>
      </c>
      <c r="L279">
        <v>3</v>
      </c>
      <c r="M279" t="s">
        <v>91</v>
      </c>
      <c r="N279" t="s">
        <v>5</v>
      </c>
      <c r="O279" s="1"/>
    </row>
    <row r="280" spans="1:15" x14ac:dyDescent="0.2">
      <c r="A280">
        <v>10694</v>
      </c>
      <c r="B280" t="s">
        <v>103</v>
      </c>
      <c r="C280" s="78">
        <v>0.19520774732288015</v>
      </c>
      <c r="D280" t="s">
        <v>0</v>
      </c>
      <c r="E280">
        <v>63</v>
      </c>
      <c r="F280">
        <v>3</v>
      </c>
      <c r="G280" s="3">
        <v>27.994920794930877</v>
      </c>
      <c r="H280" s="66">
        <v>1</v>
      </c>
      <c r="I280" t="s">
        <v>6</v>
      </c>
      <c r="J280" s="2">
        <v>47305.310000000005</v>
      </c>
      <c r="K280" s="2" t="s">
        <v>4</v>
      </c>
      <c r="L280">
        <v>2</v>
      </c>
      <c r="M280" t="s">
        <v>90</v>
      </c>
      <c r="N280" t="s">
        <v>4</v>
      </c>
      <c r="O280" s="1"/>
    </row>
    <row r="281" spans="1:15" x14ac:dyDescent="0.2">
      <c r="A281">
        <v>10589</v>
      </c>
      <c r="B281" t="s">
        <v>103</v>
      </c>
      <c r="C281" s="78">
        <v>0.19614139332735259</v>
      </c>
      <c r="D281" t="s">
        <v>1</v>
      </c>
      <c r="E281">
        <v>48</v>
      </c>
      <c r="F281">
        <v>2</v>
      </c>
      <c r="G281" s="3">
        <v>33.236693778182442</v>
      </c>
      <c r="H281" s="66">
        <v>2</v>
      </c>
      <c r="I281" t="s">
        <v>7</v>
      </c>
      <c r="J281" s="2">
        <v>7804.17</v>
      </c>
      <c r="K281" s="2" t="s">
        <v>5</v>
      </c>
      <c r="L281">
        <v>0</v>
      </c>
      <c r="M281" t="s">
        <v>88</v>
      </c>
      <c r="N281" t="s">
        <v>5</v>
      </c>
      <c r="O281" s="1"/>
    </row>
    <row r="282" spans="1:15" x14ac:dyDescent="0.2">
      <c r="A282">
        <v>10788</v>
      </c>
      <c r="B282" t="s">
        <v>103</v>
      </c>
      <c r="C282" s="78">
        <v>0.19663779930724046</v>
      </c>
      <c r="D282" t="s">
        <v>0</v>
      </c>
      <c r="E282">
        <v>20</v>
      </c>
      <c r="F282">
        <v>0</v>
      </c>
      <c r="G282" s="3">
        <v>41.756637413831584</v>
      </c>
      <c r="H282" s="66">
        <v>3</v>
      </c>
      <c r="I282" t="s">
        <v>7</v>
      </c>
      <c r="J282" s="2">
        <v>16232.85</v>
      </c>
      <c r="K282" s="2" t="s">
        <v>5</v>
      </c>
      <c r="L282">
        <v>0</v>
      </c>
      <c r="M282" t="s">
        <v>88</v>
      </c>
      <c r="N282" t="s">
        <v>4</v>
      </c>
      <c r="O282" s="1"/>
    </row>
    <row r="283" spans="1:15" x14ac:dyDescent="0.2">
      <c r="A283">
        <v>11278</v>
      </c>
      <c r="B283" t="s">
        <v>103</v>
      </c>
      <c r="C283" s="78">
        <v>0.19831763727146567</v>
      </c>
      <c r="D283" t="s">
        <v>2</v>
      </c>
      <c r="E283">
        <v>61</v>
      </c>
      <c r="F283">
        <v>3</v>
      </c>
      <c r="G283" s="3">
        <v>27.180554899257501</v>
      </c>
      <c r="H283" s="66">
        <v>1</v>
      </c>
      <c r="I283" t="s">
        <v>7</v>
      </c>
      <c r="J283" s="2">
        <v>14119.62</v>
      </c>
      <c r="K283" s="2" t="s">
        <v>5</v>
      </c>
      <c r="L283">
        <v>2</v>
      </c>
      <c r="M283" t="s">
        <v>90</v>
      </c>
      <c r="N283" t="s">
        <v>5</v>
      </c>
      <c r="O283" s="1"/>
    </row>
    <row r="284" spans="1:15" x14ac:dyDescent="0.2">
      <c r="A284">
        <v>10441</v>
      </c>
      <c r="B284" t="s">
        <v>103</v>
      </c>
      <c r="C284" s="78">
        <v>0.19941003929186185</v>
      </c>
      <c r="D284" t="s">
        <v>3</v>
      </c>
      <c r="E284">
        <v>54</v>
      </c>
      <c r="F284">
        <v>3</v>
      </c>
      <c r="G284" s="3">
        <v>26.982517861817797</v>
      </c>
      <c r="H284" s="66">
        <v>1</v>
      </c>
      <c r="I284" t="s">
        <v>6</v>
      </c>
      <c r="J284" s="2">
        <v>11512.41</v>
      </c>
      <c r="K284" s="2" t="s">
        <v>5</v>
      </c>
      <c r="L284">
        <v>1</v>
      </c>
      <c r="M284" t="s">
        <v>89</v>
      </c>
      <c r="N284" t="s">
        <v>5</v>
      </c>
      <c r="O284" s="1"/>
    </row>
    <row r="285" spans="1:15" x14ac:dyDescent="0.2">
      <c r="A285">
        <v>10699</v>
      </c>
      <c r="B285" t="s">
        <v>103</v>
      </c>
      <c r="C285" s="78">
        <v>0.19980815318233158</v>
      </c>
      <c r="D285" t="s">
        <v>3</v>
      </c>
      <c r="E285">
        <v>25</v>
      </c>
      <c r="F285">
        <v>0</v>
      </c>
      <c r="G285" s="3">
        <v>38.275315088191405</v>
      </c>
      <c r="H285" s="66">
        <v>3</v>
      </c>
      <c r="I285" t="s">
        <v>6</v>
      </c>
      <c r="J285" s="2">
        <v>3213.63</v>
      </c>
      <c r="K285" s="2" t="s">
        <v>5</v>
      </c>
      <c r="L285">
        <v>0</v>
      </c>
      <c r="M285" t="s">
        <v>88</v>
      </c>
      <c r="N285" t="s">
        <v>5</v>
      </c>
      <c r="O285" s="1"/>
    </row>
    <row r="286" spans="1:15" x14ac:dyDescent="0.2">
      <c r="A286">
        <v>10502</v>
      </c>
      <c r="B286" t="s">
        <v>103</v>
      </c>
      <c r="C286" s="78">
        <v>0.20003588403936068</v>
      </c>
      <c r="D286" t="s">
        <v>1</v>
      </c>
      <c r="E286">
        <v>63</v>
      </c>
      <c r="F286">
        <v>3</v>
      </c>
      <c r="G286" s="3">
        <v>20.233396070667744</v>
      </c>
      <c r="H286" s="66">
        <v>0</v>
      </c>
      <c r="I286" t="s">
        <v>7</v>
      </c>
      <c r="J286" s="2">
        <v>15161.54</v>
      </c>
      <c r="K286" s="2" t="s">
        <v>5</v>
      </c>
      <c r="L286">
        <v>3</v>
      </c>
      <c r="M286" t="s">
        <v>91</v>
      </c>
      <c r="N286" t="s">
        <v>5</v>
      </c>
      <c r="O286" s="1"/>
    </row>
    <row r="287" spans="1:15" x14ac:dyDescent="0.2">
      <c r="A287">
        <v>10556</v>
      </c>
      <c r="B287" t="s">
        <v>103</v>
      </c>
      <c r="C287" s="78">
        <v>0.20057244965535614</v>
      </c>
      <c r="D287" t="s">
        <v>3</v>
      </c>
      <c r="E287">
        <v>48</v>
      </c>
      <c r="F287">
        <v>2</v>
      </c>
      <c r="G287" s="3">
        <v>32.072643743206548</v>
      </c>
      <c r="H287" s="66">
        <v>2</v>
      </c>
      <c r="I287" t="s">
        <v>6</v>
      </c>
      <c r="J287" s="2">
        <v>26392.269999999997</v>
      </c>
      <c r="K287" s="2" t="s">
        <v>5</v>
      </c>
      <c r="L287">
        <v>1</v>
      </c>
      <c r="M287" t="s">
        <v>89</v>
      </c>
      <c r="N287" t="s">
        <v>5</v>
      </c>
      <c r="O287" s="1"/>
    </row>
    <row r="288" spans="1:15" x14ac:dyDescent="0.2">
      <c r="A288">
        <v>10305</v>
      </c>
      <c r="B288" t="s">
        <v>103</v>
      </c>
      <c r="C288" s="78">
        <v>0.20095878372241338</v>
      </c>
      <c r="D288" t="s">
        <v>1</v>
      </c>
      <c r="E288">
        <v>50</v>
      </c>
      <c r="F288">
        <v>2</v>
      </c>
      <c r="G288" s="3">
        <v>26.587836839428313</v>
      </c>
      <c r="H288" s="66">
        <v>1</v>
      </c>
      <c r="I288" t="s">
        <v>6</v>
      </c>
      <c r="J288" s="2">
        <v>10702.65</v>
      </c>
      <c r="K288" s="2" t="s">
        <v>5</v>
      </c>
      <c r="L288">
        <v>3</v>
      </c>
      <c r="M288" t="s">
        <v>91</v>
      </c>
      <c r="N288" t="s">
        <v>5</v>
      </c>
      <c r="O288" s="1"/>
    </row>
    <row r="289" spans="1:15" x14ac:dyDescent="0.2">
      <c r="A289">
        <v>11027</v>
      </c>
      <c r="B289" t="s">
        <v>103</v>
      </c>
      <c r="C289" s="78">
        <v>0.2013901351558256</v>
      </c>
      <c r="D289" t="s">
        <v>0</v>
      </c>
      <c r="E289">
        <v>34</v>
      </c>
      <c r="F289">
        <v>1</v>
      </c>
      <c r="G289" s="3">
        <v>32.994288100493314</v>
      </c>
      <c r="H289" s="66">
        <v>2</v>
      </c>
      <c r="I289" t="s">
        <v>7</v>
      </c>
      <c r="J289" s="2">
        <v>14358.37</v>
      </c>
      <c r="K289" s="2" t="s">
        <v>5</v>
      </c>
      <c r="L289">
        <v>1</v>
      </c>
      <c r="M289" t="s">
        <v>89</v>
      </c>
      <c r="N289" t="s">
        <v>5</v>
      </c>
      <c r="O289" s="1"/>
    </row>
    <row r="290" spans="1:15" x14ac:dyDescent="0.2">
      <c r="A290">
        <v>10644</v>
      </c>
      <c r="B290" t="s">
        <v>103</v>
      </c>
      <c r="C290" s="78">
        <v>0.20176703554940134</v>
      </c>
      <c r="D290" t="s">
        <v>0</v>
      </c>
      <c r="E290">
        <v>51</v>
      </c>
      <c r="F290">
        <v>3</v>
      </c>
      <c r="G290" s="3">
        <v>28.865546071030455</v>
      </c>
      <c r="H290" s="66">
        <v>1</v>
      </c>
      <c r="I290" t="s">
        <v>6</v>
      </c>
      <c r="J290" s="2">
        <v>9861.0300000000007</v>
      </c>
      <c r="K290" s="2" t="s">
        <v>5</v>
      </c>
      <c r="L290">
        <v>1</v>
      </c>
      <c r="M290" t="s">
        <v>89</v>
      </c>
      <c r="N290" t="s">
        <v>5</v>
      </c>
      <c r="O290" s="1"/>
    </row>
    <row r="291" spans="1:15" x14ac:dyDescent="0.2">
      <c r="A291">
        <v>10345</v>
      </c>
      <c r="B291" t="s">
        <v>103</v>
      </c>
      <c r="C291" s="78">
        <v>0.20212037814538486</v>
      </c>
      <c r="D291" t="s">
        <v>2</v>
      </c>
      <c r="E291">
        <v>30</v>
      </c>
      <c r="F291">
        <v>1</v>
      </c>
      <c r="G291" s="3">
        <v>21.890847149412039</v>
      </c>
      <c r="H291" s="66">
        <v>0</v>
      </c>
      <c r="I291" t="s">
        <v>6</v>
      </c>
      <c r="J291" s="2">
        <v>5693.4400000000005</v>
      </c>
      <c r="K291" s="2" t="s">
        <v>5</v>
      </c>
      <c r="L291">
        <v>3</v>
      </c>
      <c r="M291" t="s">
        <v>91</v>
      </c>
      <c r="N291" t="s">
        <v>5</v>
      </c>
      <c r="O291" s="1"/>
    </row>
    <row r="292" spans="1:15" x14ac:dyDescent="0.2">
      <c r="A292">
        <v>10514</v>
      </c>
      <c r="B292" t="s">
        <v>103</v>
      </c>
      <c r="C292" s="78">
        <v>0.20278007277682841</v>
      </c>
      <c r="D292" t="s">
        <v>1</v>
      </c>
      <c r="E292">
        <v>18</v>
      </c>
      <c r="F292">
        <v>0</v>
      </c>
      <c r="G292" s="3">
        <v>38.910877562305345</v>
      </c>
      <c r="H292" s="66">
        <v>3</v>
      </c>
      <c r="I292" t="s">
        <v>7</v>
      </c>
      <c r="J292" s="2">
        <v>1121.8799999999999</v>
      </c>
      <c r="K292" s="2" t="s">
        <v>5</v>
      </c>
      <c r="L292">
        <v>0</v>
      </c>
      <c r="M292" t="s">
        <v>88</v>
      </c>
      <c r="N292" t="s">
        <v>5</v>
      </c>
      <c r="O292" s="1"/>
    </row>
    <row r="293" spans="1:15" x14ac:dyDescent="0.2">
      <c r="A293">
        <v>10188</v>
      </c>
      <c r="B293" t="s">
        <v>103</v>
      </c>
      <c r="C293" s="78">
        <v>0.20355653941338347</v>
      </c>
      <c r="D293" t="s">
        <v>0</v>
      </c>
      <c r="E293">
        <v>48</v>
      </c>
      <c r="F293">
        <v>2</v>
      </c>
      <c r="G293" s="3">
        <v>25.535257731164577</v>
      </c>
      <c r="H293" s="66">
        <v>0</v>
      </c>
      <c r="I293" t="s">
        <v>6</v>
      </c>
      <c r="J293" s="2">
        <v>8269.0500000000011</v>
      </c>
      <c r="K293" s="2" t="s">
        <v>5</v>
      </c>
      <c r="L293">
        <v>0</v>
      </c>
      <c r="M293" t="s">
        <v>88</v>
      </c>
      <c r="N293" t="s">
        <v>5</v>
      </c>
      <c r="O293" s="1"/>
    </row>
    <row r="294" spans="1:15" x14ac:dyDescent="0.2">
      <c r="A294">
        <v>10563</v>
      </c>
      <c r="B294" t="s">
        <v>103</v>
      </c>
      <c r="C294" s="78">
        <v>0.20357607814801026</v>
      </c>
      <c r="D294" t="s">
        <v>3</v>
      </c>
      <c r="E294">
        <v>30</v>
      </c>
      <c r="F294">
        <v>1</v>
      </c>
      <c r="G294" s="3">
        <v>23.175465017396387</v>
      </c>
      <c r="H294" s="66">
        <v>0</v>
      </c>
      <c r="I294" t="s">
        <v>6</v>
      </c>
      <c r="J294" s="2">
        <v>4718.21</v>
      </c>
      <c r="K294" s="2" t="s">
        <v>5</v>
      </c>
      <c r="L294">
        <v>1</v>
      </c>
      <c r="M294" t="s">
        <v>89</v>
      </c>
      <c r="N294" t="s">
        <v>5</v>
      </c>
      <c r="O294" s="1"/>
    </row>
    <row r="295" spans="1:15" x14ac:dyDescent="0.2">
      <c r="A295">
        <v>11035</v>
      </c>
      <c r="B295" t="s">
        <v>103</v>
      </c>
      <c r="C295" s="78">
        <v>0.20452877768703392</v>
      </c>
      <c r="D295" t="s">
        <v>2</v>
      </c>
      <c r="E295">
        <v>32</v>
      </c>
      <c r="F295">
        <v>1</v>
      </c>
      <c r="G295" s="3">
        <v>36.607728967017806</v>
      </c>
      <c r="H295" s="66">
        <v>3</v>
      </c>
      <c r="I295" t="s">
        <v>7</v>
      </c>
      <c r="J295" s="2">
        <v>4454.41</v>
      </c>
      <c r="K295" s="2" t="s">
        <v>5</v>
      </c>
      <c r="L295">
        <v>1</v>
      </c>
      <c r="M295" t="s">
        <v>89</v>
      </c>
      <c r="N295" t="s">
        <v>5</v>
      </c>
      <c r="O295" s="1"/>
    </row>
    <row r="296" spans="1:15" x14ac:dyDescent="0.2">
      <c r="A296">
        <v>10082</v>
      </c>
      <c r="B296" t="s">
        <v>103</v>
      </c>
      <c r="C296" s="78">
        <v>0.20458654926608277</v>
      </c>
      <c r="D296" t="s">
        <v>3</v>
      </c>
      <c r="E296">
        <v>18</v>
      </c>
      <c r="F296">
        <v>0</v>
      </c>
      <c r="G296" s="3">
        <v>26.290655204808601</v>
      </c>
      <c r="H296" s="66">
        <v>0</v>
      </c>
      <c r="I296" t="s">
        <v>7</v>
      </c>
      <c r="J296" s="2">
        <v>1704.71</v>
      </c>
      <c r="K296" s="2" t="s">
        <v>5</v>
      </c>
      <c r="L296">
        <v>0</v>
      </c>
      <c r="M296" t="s">
        <v>88</v>
      </c>
      <c r="N296" t="s">
        <v>5</v>
      </c>
      <c r="O296" s="1"/>
    </row>
    <row r="297" spans="1:15" x14ac:dyDescent="0.2">
      <c r="A297">
        <v>11150</v>
      </c>
      <c r="B297" t="s">
        <v>103</v>
      </c>
      <c r="C297" s="78">
        <v>0.20502265482309667</v>
      </c>
      <c r="D297" t="s">
        <v>2</v>
      </c>
      <c r="E297">
        <v>22</v>
      </c>
      <c r="F297">
        <v>0</v>
      </c>
      <c r="G297" s="3">
        <v>26.705799062473496</v>
      </c>
      <c r="H297" s="66">
        <v>1</v>
      </c>
      <c r="I297" t="s">
        <v>7</v>
      </c>
      <c r="J297" s="2">
        <v>2055.3300000000004</v>
      </c>
      <c r="K297" s="2" t="s">
        <v>5</v>
      </c>
      <c r="L297">
        <v>0</v>
      </c>
      <c r="M297" t="s">
        <v>88</v>
      </c>
      <c r="N297" t="s">
        <v>5</v>
      </c>
      <c r="O297" s="1"/>
    </row>
    <row r="298" spans="1:15" x14ac:dyDescent="0.2">
      <c r="A298">
        <v>10754</v>
      </c>
      <c r="B298" t="s">
        <v>103</v>
      </c>
      <c r="C298" s="78">
        <v>0.21014893186318728</v>
      </c>
      <c r="D298" t="s">
        <v>1</v>
      </c>
      <c r="E298">
        <v>46</v>
      </c>
      <c r="F298">
        <v>2</v>
      </c>
      <c r="G298" s="3">
        <v>24.121174495553589</v>
      </c>
      <c r="H298" s="66">
        <v>0</v>
      </c>
      <c r="I298" t="s">
        <v>6</v>
      </c>
      <c r="J298" s="2">
        <v>8233.1</v>
      </c>
      <c r="K298" s="2" t="s">
        <v>5</v>
      </c>
      <c r="L298">
        <v>1</v>
      </c>
      <c r="M298" t="s">
        <v>89</v>
      </c>
      <c r="N298" t="s">
        <v>5</v>
      </c>
      <c r="O298" s="1"/>
    </row>
    <row r="299" spans="1:15" x14ac:dyDescent="0.2">
      <c r="A299">
        <v>10949</v>
      </c>
      <c r="B299" t="s">
        <v>103</v>
      </c>
      <c r="C299" s="78">
        <v>0.21081499548852889</v>
      </c>
      <c r="D299" t="s">
        <v>0</v>
      </c>
      <c r="E299">
        <v>39</v>
      </c>
      <c r="F299">
        <v>2</v>
      </c>
      <c r="G299" s="3">
        <v>34.104679626289339</v>
      </c>
      <c r="H299" s="66">
        <v>2</v>
      </c>
      <c r="I299" t="s">
        <v>6</v>
      </c>
      <c r="J299" s="2">
        <v>7418.5300000000007</v>
      </c>
      <c r="K299" s="2" t="s">
        <v>5</v>
      </c>
      <c r="L299">
        <v>3</v>
      </c>
      <c r="M299" t="s">
        <v>91</v>
      </c>
      <c r="N299" t="s">
        <v>5</v>
      </c>
      <c r="O299" s="1"/>
    </row>
    <row r="300" spans="1:15" x14ac:dyDescent="0.2">
      <c r="A300">
        <v>11247</v>
      </c>
      <c r="B300" t="s">
        <v>103</v>
      </c>
      <c r="C300" s="78">
        <v>0.21096447953070185</v>
      </c>
      <c r="D300" t="s">
        <v>3</v>
      </c>
      <c r="E300">
        <v>27</v>
      </c>
      <c r="F300">
        <v>1</v>
      </c>
      <c r="G300" s="3">
        <v>27.905755496035471</v>
      </c>
      <c r="H300" s="66">
        <v>1</v>
      </c>
      <c r="I300" t="s">
        <v>7</v>
      </c>
      <c r="J300" s="2">
        <v>4846.93</v>
      </c>
      <c r="K300" s="2" t="s">
        <v>5</v>
      </c>
      <c r="L300">
        <v>3</v>
      </c>
      <c r="M300" t="s">
        <v>91</v>
      </c>
      <c r="N300" t="s">
        <v>5</v>
      </c>
      <c r="O300" s="1"/>
    </row>
    <row r="301" spans="1:15" x14ac:dyDescent="0.2">
      <c r="A301">
        <v>10098</v>
      </c>
      <c r="B301" t="s">
        <v>103</v>
      </c>
      <c r="C301" s="78">
        <v>0.21339470093489477</v>
      </c>
      <c r="D301" t="s">
        <v>1</v>
      </c>
      <c r="E301">
        <v>18</v>
      </c>
      <c r="F301">
        <v>0</v>
      </c>
      <c r="G301" s="3">
        <v>33.092640362194807</v>
      </c>
      <c r="H301" s="66">
        <v>2</v>
      </c>
      <c r="I301" t="s">
        <v>6</v>
      </c>
      <c r="J301" s="2">
        <v>1622.19</v>
      </c>
      <c r="K301" s="2" t="s">
        <v>5</v>
      </c>
      <c r="L301">
        <v>0</v>
      </c>
      <c r="M301" t="s">
        <v>88</v>
      </c>
      <c r="N301" t="s">
        <v>5</v>
      </c>
      <c r="O301" s="1"/>
    </row>
    <row r="302" spans="1:15" x14ac:dyDescent="0.2">
      <c r="A302">
        <v>10562</v>
      </c>
      <c r="B302" t="s">
        <v>103</v>
      </c>
      <c r="C302" s="78">
        <v>0.21401213673105113</v>
      </c>
      <c r="D302" t="s">
        <v>0</v>
      </c>
      <c r="E302">
        <v>24</v>
      </c>
      <c r="F302">
        <v>0</v>
      </c>
      <c r="G302" s="3">
        <v>23.330729506195652</v>
      </c>
      <c r="H302" s="66">
        <v>0</v>
      </c>
      <c r="I302" t="s">
        <v>6</v>
      </c>
      <c r="J302" s="2">
        <v>4234.93</v>
      </c>
      <c r="K302" s="2" t="s">
        <v>5</v>
      </c>
      <c r="L302">
        <v>3</v>
      </c>
      <c r="M302" t="s">
        <v>91</v>
      </c>
      <c r="N302" t="s">
        <v>5</v>
      </c>
      <c r="O302" s="1"/>
    </row>
    <row r="303" spans="1:15" x14ac:dyDescent="0.2">
      <c r="A303">
        <v>10924</v>
      </c>
      <c r="B303" t="s">
        <v>103</v>
      </c>
      <c r="C303" s="78">
        <v>0.21517258053955801</v>
      </c>
      <c r="D303" t="s">
        <v>1</v>
      </c>
      <c r="E303">
        <v>18</v>
      </c>
      <c r="F303">
        <v>0</v>
      </c>
      <c r="G303" s="3">
        <v>34.083089556043006</v>
      </c>
      <c r="H303" s="66">
        <v>2</v>
      </c>
      <c r="I303" t="s">
        <v>7</v>
      </c>
      <c r="J303" s="2">
        <v>1146.8</v>
      </c>
      <c r="K303" s="2" t="s">
        <v>5</v>
      </c>
      <c r="L303">
        <v>0</v>
      </c>
      <c r="M303" t="s">
        <v>88</v>
      </c>
      <c r="N303" t="s">
        <v>5</v>
      </c>
      <c r="O303" s="1"/>
    </row>
    <row r="304" spans="1:15" x14ac:dyDescent="0.2">
      <c r="A304">
        <v>10508</v>
      </c>
      <c r="B304" t="s">
        <v>103</v>
      </c>
      <c r="C304" s="78">
        <v>0.21615849702991929</v>
      </c>
      <c r="D304" t="s">
        <v>3</v>
      </c>
      <c r="E304">
        <v>39</v>
      </c>
      <c r="F304">
        <v>2</v>
      </c>
      <c r="G304" s="3">
        <v>36.5422057926124</v>
      </c>
      <c r="H304" s="66">
        <v>3</v>
      </c>
      <c r="I304" t="s">
        <v>7</v>
      </c>
      <c r="J304" s="2">
        <v>5757.42</v>
      </c>
      <c r="K304" s="2" t="s">
        <v>5</v>
      </c>
      <c r="L304">
        <v>0</v>
      </c>
      <c r="M304" t="s">
        <v>88</v>
      </c>
      <c r="N304" t="s">
        <v>5</v>
      </c>
      <c r="O304" s="1"/>
    </row>
    <row r="305" spans="1:15" x14ac:dyDescent="0.2">
      <c r="A305">
        <v>10785</v>
      </c>
      <c r="B305" t="s">
        <v>103</v>
      </c>
      <c r="C305" s="78">
        <v>0.21653681833486882</v>
      </c>
      <c r="D305" t="s">
        <v>0</v>
      </c>
      <c r="E305">
        <v>54</v>
      </c>
      <c r="F305">
        <v>3</v>
      </c>
      <c r="G305" s="3">
        <v>22.10287469246019</v>
      </c>
      <c r="H305" s="66">
        <v>0</v>
      </c>
      <c r="I305" t="s">
        <v>6</v>
      </c>
      <c r="J305" s="2">
        <v>11538.43</v>
      </c>
      <c r="K305" s="2" t="s">
        <v>5</v>
      </c>
      <c r="L305">
        <v>2</v>
      </c>
      <c r="M305" t="s">
        <v>90</v>
      </c>
      <c r="N305" t="s">
        <v>5</v>
      </c>
      <c r="O305" s="1"/>
    </row>
    <row r="306" spans="1:15" x14ac:dyDescent="0.2">
      <c r="A306">
        <v>10395</v>
      </c>
      <c r="B306" t="s">
        <v>103</v>
      </c>
      <c r="C306" s="78">
        <v>0.21699402562289338</v>
      </c>
      <c r="D306" t="s">
        <v>0</v>
      </c>
      <c r="E306">
        <v>40</v>
      </c>
      <c r="F306">
        <v>2</v>
      </c>
      <c r="G306" s="3">
        <v>38.367426517935769</v>
      </c>
      <c r="H306" s="66">
        <v>3</v>
      </c>
      <c r="I306" t="s">
        <v>6</v>
      </c>
      <c r="J306" s="2">
        <v>5910.95</v>
      </c>
      <c r="K306" s="2" t="s">
        <v>5</v>
      </c>
      <c r="L306">
        <v>0</v>
      </c>
      <c r="M306" t="s">
        <v>88</v>
      </c>
      <c r="N306" t="s">
        <v>5</v>
      </c>
      <c r="O306" s="1"/>
    </row>
    <row r="307" spans="1:15" x14ac:dyDescent="0.2">
      <c r="A307">
        <v>11198</v>
      </c>
      <c r="B307" t="s">
        <v>103</v>
      </c>
      <c r="C307" s="78">
        <v>0.21810307499599935</v>
      </c>
      <c r="D307" t="s">
        <v>0</v>
      </c>
      <c r="E307">
        <v>46</v>
      </c>
      <c r="F307">
        <v>2</v>
      </c>
      <c r="G307" s="3">
        <v>28.263937075232459</v>
      </c>
      <c r="H307" s="66">
        <v>1</v>
      </c>
      <c r="I307" t="s">
        <v>6</v>
      </c>
      <c r="J307" s="2">
        <v>9414.92</v>
      </c>
      <c r="K307" s="2" t="s">
        <v>5</v>
      </c>
      <c r="L307">
        <v>3</v>
      </c>
      <c r="M307" t="s">
        <v>91</v>
      </c>
      <c r="N307" t="s">
        <v>5</v>
      </c>
      <c r="O307" s="1"/>
    </row>
    <row r="308" spans="1:15" x14ac:dyDescent="0.2">
      <c r="A308">
        <v>10418</v>
      </c>
      <c r="B308" t="s">
        <v>103</v>
      </c>
      <c r="C308" s="78">
        <v>0.21934490901598458</v>
      </c>
      <c r="D308" t="s">
        <v>2</v>
      </c>
      <c r="E308">
        <v>20</v>
      </c>
      <c r="F308">
        <v>0</v>
      </c>
      <c r="G308" s="3">
        <v>41.48308001741124</v>
      </c>
      <c r="H308" s="66">
        <v>3</v>
      </c>
      <c r="I308" t="s">
        <v>7</v>
      </c>
      <c r="J308" s="2">
        <v>1769.54</v>
      </c>
      <c r="K308" s="2" t="s">
        <v>5</v>
      </c>
      <c r="L308">
        <v>0</v>
      </c>
      <c r="M308" t="s">
        <v>88</v>
      </c>
      <c r="N308" t="s">
        <v>5</v>
      </c>
      <c r="O308" s="1"/>
    </row>
    <row r="309" spans="1:15" x14ac:dyDescent="0.2">
      <c r="A309">
        <v>11246</v>
      </c>
      <c r="B309" t="s">
        <v>103</v>
      </c>
      <c r="C309" s="78">
        <v>0.21999563632858676</v>
      </c>
      <c r="D309" t="s">
        <v>2</v>
      </c>
      <c r="E309">
        <v>24</v>
      </c>
      <c r="F309">
        <v>0</v>
      </c>
      <c r="G309" s="3">
        <v>27.708255740479274</v>
      </c>
      <c r="H309" s="66">
        <v>1</v>
      </c>
      <c r="I309" t="s">
        <v>7</v>
      </c>
      <c r="J309" s="2">
        <v>2352.9700000000003</v>
      </c>
      <c r="K309" s="2" t="s">
        <v>5</v>
      </c>
      <c r="L309">
        <v>0</v>
      </c>
      <c r="M309" t="s">
        <v>88</v>
      </c>
      <c r="N309" t="s">
        <v>5</v>
      </c>
      <c r="O309" s="1"/>
    </row>
    <row r="310" spans="1:15" x14ac:dyDescent="0.2">
      <c r="A310">
        <v>10551</v>
      </c>
      <c r="B310" t="s">
        <v>103</v>
      </c>
      <c r="C310" s="78">
        <v>0.22000473569016132</v>
      </c>
      <c r="D310" t="s">
        <v>1</v>
      </c>
      <c r="E310">
        <v>27</v>
      </c>
      <c r="F310">
        <v>1</v>
      </c>
      <c r="G310" s="3">
        <v>22.986542007516736</v>
      </c>
      <c r="H310" s="66">
        <v>0</v>
      </c>
      <c r="I310" t="s">
        <v>7</v>
      </c>
      <c r="J310" s="2">
        <v>18246.5</v>
      </c>
      <c r="K310" s="2" t="s">
        <v>5</v>
      </c>
      <c r="L310">
        <v>0</v>
      </c>
      <c r="M310" t="s">
        <v>88</v>
      </c>
      <c r="N310" t="s">
        <v>4</v>
      </c>
      <c r="O310" s="1"/>
    </row>
    <row r="311" spans="1:15" x14ac:dyDescent="0.2">
      <c r="A311">
        <v>10784</v>
      </c>
      <c r="B311" t="s">
        <v>103</v>
      </c>
      <c r="C311" s="78">
        <v>0.22021406567980073</v>
      </c>
      <c r="D311" t="s">
        <v>1</v>
      </c>
      <c r="E311">
        <v>23</v>
      </c>
      <c r="F311">
        <v>0</v>
      </c>
      <c r="G311" s="3">
        <v>36.722694287204824</v>
      </c>
      <c r="H311" s="66">
        <v>3</v>
      </c>
      <c r="I311" t="s">
        <v>7</v>
      </c>
      <c r="J311" s="2">
        <v>1837.29</v>
      </c>
      <c r="K311" s="2" t="s">
        <v>5</v>
      </c>
      <c r="L311">
        <v>0</v>
      </c>
      <c r="M311" t="s">
        <v>88</v>
      </c>
      <c r="N311" t="s">
        <v>5</v>
      </c>
      <c r="O311" s="1"/>
    </row>
    <row r="312" spans="1:15" x14ac:dyDescent="0.2">
      <c r="A312">
        <v>10601</v>
      </c>
      <c r="B312" t="s">
        <v>103</v>
      </c>
      <c r="C312" s="78">
        <v>0.2204183442577996</v>
      </c>
      <c r="D312" t="s">
        <v>0</v>
      </c>
      <c r="E312">
        <v>23</v>
      </c>
      <c r="F312">
        <v>0</v>
      </c>
      <c r="G312" s="3">
        <v>35.945388211457718</v>
      </c>
      <c r="H312" s="66">
        <v>3</v>
      </c>
      <c r="I312" t="s">
        <v>7</v>
      </c>
      <c r="J312" s="2">
        <v>2416.96</v>
      </c>
      <c r="K312" s="2" t="s">
        <v>5</v>
      </c>
      <c r="L312">
        <v>1</v>
      </c>
      <c r="M312" t="s">
        <v>89</v>
      </c>
      <c r="N312" t="s">
        <v>5</v>
      </c>
      <c r="O312" s="1"/>
    </row>
    <row r="313" spans="1:15" x14ac:dyDescent="0.2">
      <c r="A313">
        <v>10340</v>
      </c>
      <c r="B313" t="s">
        <v>103</v>
      </c>
      <c r="C313" s="78">
        <v>0.22222039836975305</v>
      </c>
      <c r="D313" t="s">
        <v>1</v>
      </c>
      <c r="E313">
        <v>55</v>
      </c>
      <c r="F313">
        <v>3</v>
      </c>
      <c r="G313" s="3">
        <v>27.258978547857485</v>
      </c>
      <c r="H313" s="66">
        <v>1</v>
      </c>
      <c r="I313" t="s">
        <v>6</v>
      </c>
      <c r="J313" s="2">
        <v>11881.97</v>
      </c>
      <c r="K313" s="2" t="s">
        <v>5</v>
      </c>
      <c r="L313">
        <v>2</v>
      </c>
      <c r="M313" t="s">
        <v>90</v>
      </c>
      <c r="N313" t="s">
        <v>5</v>
      </c>
      <c r="O313" s="1"/>
    </row>
    <row r="314" spans="1:15" x14ac:dyDescent="0.2">
      <c r="A314">
        <v>10590</v>
      </c>
      <c r="B314" t="s">
        <v>103</v>
      </c>
      <c r="C314" s="78">
        <v>0.22365142935776228</v>
      </c>
      <c r="D314" t="s">
        <v>3</v>
      </c>
      <c r="E314">
        <v>57</v>
      </c>
      <c r="F314">
        <v>3</v>
      </c>
      <c r="G314" s="3">
        <v>28.890849771450018</v>
      </c>
      <c r="H314" s="66">
        <v>1</v>
      </c>
      <c r="I314" t="s">
        <v>7</v>
      </c>
      <c r="J314" s="2">
        <v>27218.44</v>
      </c>
      <c r="K314" s="2" t="s">
        <v>5</v>
      </c>
      <c r="L314">
        <v>0</v>
      </c>
      <c r="M314" t="s">
        <v>88</v>
      </c>
      <c r="N314" t="s">
        <v>4</v>
      </c>
      <c r="O314" s="1"/>
    </row>
    <row r="315" spans="1:15" x14ac:dyDescent="0.2">
      <c r="A315">
        <v>10557</v>
      </c>
      <c r="B315" t="s">
        <v>103</v>
      </c>
      <c r="C315" s="78">
        <v>0.22683114863839371</v>
      </c>
      <c r="D315" t="s">
        <v>0</v>
      </c>
      <c r="E315">
        <v>46</v>
      </c>
      <c r="F315">
        <v>2</v>
      </c>
      <c r="G315" s="3">
        <v>25.065671445298005</v>
      </c>
      <c r="H315" s="66">
        <v>0</v>
      </c>
      <c r="I315" t="s">
        <v>6</v>
      </c>
      <c r="J315" s="2">
        <v>8825.09</v>
      </c>
      <c r="K315" s="2" t="s">
        <v>5</v>
      </c>
      <c r="L315">
        <v>2</v>
      </c>
      <c r="M315" t="s">
        <v>90</v>
      </c>
      <c r="N315" t="s">
        <v>5</v>
      </c>
      <c r="O315" s="1"/>
    </row>
    <row r="316" spans="1:15" x14ac:dyDescent="0.2">
      <c r="A316">
        <v>10064</v>
      </c>
      <c r="B316" t="s">
        <v>103</v>
      </c>
      <c r="C316" s="78">
        <v>0.22716913339717204</v>
      </c>
      <c r="D316" t="s">
        <v>1</v>
      </c>
      <c r="E316">
        <v>18</v>
      </c>
      <c r="F316">
        <v>0</v>
      </c>
      <c r="G316" s="3">
        <v>35.781760159634302</v>
      </c>
      <c r="H316" s="66">
        <v>3</v>
      </c>
      <c r="I316" t="s">
        <v>6</v>
      </c>
      <c r="J316" s="2">
        <v>1607.52</v>
      </c>
      <c r="K316" s="2" t="s">
        <v>5</v>
      </c>
      <c r="L316">
        <v>0</v>
      </c>
      <c r="M316" t="s">
        <v>88</v>
      </c>
      <c r="N316" t="s">
        <v>5</v>
      </c>
      <c r="O316" s="1"/>
    </row>
    <row r="317" spans="1:15" x14ac:dyDescent="0.2">
      <c r="A317">
        <v>10641</v>
      </c>
      <c r="B317" t="s">
        <v>103</v>
      </c>
      <c r="C317" s="78">
        <v>0.23078993446731932</v>
      </c>
      <c r="D317" t="s">
        <v>2</v>
      </c>
      <c r="E317">
        <v>29</v>
      </c>
      <c r="F317">
        <v>1</v>
      </c>
      <c r="G317" s="3">
        <v>40.766689567211422</v>
      </c>
      <c r="H317" s="66">
        <v>3</v>
      </c>
      <c r="I317" t="s">
        <v>7</v>
      </c>
      <c r="J317" s="2">
        <v>18157.879999999997</v>
      </c>
      <c r="K317" s="2" t="s">
        <v>5</v>
      </c>
      <c r="L317">
        <v>2</v>
      </c>
      <c r="M317" t="s">
        <v>90</v>
      </c>
      <c r="N317" t="s">
        <v>5</v>
      </c>
      <c r="O317" s="1"/>
    </row>
    <row r="318" spans="1:15" x14ac:dyDescent="0.2">
      <c r="A318">
        <v>10848</v>
      </c>
      <c r="B318" t="s">
        <v>103</v>
      </c>
      <c r="C318" s="78">
        <v>0.23090906785230358</v>
      </c>
      <c r="D318" t="s">
        <v>2</v>
      </c>
      <c r="E318">
        <v>59</v>
      </c>
      <c r="F318">
        <v>3</v>
      </c>
      <c r="G318" s="3">
        <v>34.098776024083911</v>
      </c>
      <c r="H318" s="66">
        <v>2</v>
      </c>
      <c r="I318" t="s">
        <v>6</v>
      </c>
      <c r="J318" s="2">
        <v>25678.78</v>
      </c>
      <c r="K318" s="2" t="s">
        <v>5</v>
      </c>
      <c r="L318">
        <v>0</v>
      </c>
      <c r="M318" t="s">
        <v>88</v>
      </c>
      <c r="N318" t="s">
        <v>4</v>
      </c>
      <c r="O318" s="1"/>
    </row>
    <row r="319" spans="1:15" x14ac:dyDescent="0.2">
      <c r="A319">
        <v>10294</v>
      </c>
      <c r="B319" t="s">
        <v>103</v>
      </c>
      <c r="C319" s="78">
        <v>0.23200084854733749</v>
      </c>
      <c r="D319" t="s">
        <v>2</v>
      </c>
      <c r="E319">
        <v>57</v>
      </c>
      <c r="F319">
        <v>3</v>
      </c>
      <c r="G319" s="3">
        <v>39.783231919400585</v>
      </c>
      <c r="H319" s="66">
        <v>3</v>
      </c>
      <c r="I319" t="s">
        <v>6</v>
      </c>
      <c r="J319" s="2">
        <v>43578.94</v>
      </c>
      <c r="K319" s="2" t="s">
        <v>4</v>
      </c>
      <c r="L319">
        <v>0</v>
      </c>
      <c r="M319" t="s">
        <v>88</v>
      </c>
      <c r="N319" t="s">
        <v>4</v>
      </c>
      <c r="O319" s="1"/>
    </row>
    <row r="320" spans="1:15" x14ac:dyDescent="0.2">
      <c r="A320">
        <v>10049</v>
      </c>
      <c r="B320" t="s">
        <v>103</v>
      </c>
      <c r="C320" s="78">
        <v>0.23215936596536069</v>
      </c>
      <c r="D320" t="s">
        <v>3</v>
      </c>
      <c r="E320">
        <v>63</v>
      </c>
      <c r="F320">
        <v>3</v>
      </c>
      <c r="G320" s="3">
        <v>25.848307900310036</v>
      </c>
      <c r="H320" s="66">
        <v>0</v>
      </c>
      <c r="I320" t="s">
        <v>7</v>
      </c>
      <c r="J320" s="2">
        <v>13974.460000000001</v>
      </c>
      <c r="K320" s="2" t="s">
        <v>5</v>
      </c>
      <c r="L320">
        <v>0</v>
      </c>
      <c r="M320" t="s">
        <v>88</v>
      </c>
      <c r="N320" t="s">
        <v>5</v>
      </c>
      <c r="O320" s="1"/>
    </row>
    <row r="321" spans="1:15" x14ac:dyDescent="0.2">
      <c r="A321">
        <v>10284</v>
      </c>
      <c r="B321" t="s">
        <v>103</v>
      </c>
      <c r="C321" s="78">
        <v>0.23268426714834467</v>
      </c>
      <c r="D321" t="s">
        <v>2</v>
      </c>
      <c r="E321">
        <v>23</v>
      </c>
      <c r="F321">
        <v>0</v>
      </c>
      <c r="G321" s="3">
        <v>37.245768870136722</v>
      </c>
      <c r="H321" s="66">
        <v>3</v>
      </c>
      <c r="I321" t="s">
        <v>6</v>
      </c>
      <c r="J321" s="2">
        <v>2690.1200000000003</v>
      </c>
      <c r="K321" s="2" t="s">
        <v>5</v>
      </c>
      <c r="L321">
        <v>0</v>
      </c>
      <c r="M321" t="s">
        <v>88</v>
      </c>
      <c r="N321" t="s">
        <v>5</v>
      </c>
      <c r="O321" s="1"/>
    </row>
    <row r="322" spans="1:15" x14ac:dyDescent="0.2">
      <c r="A322">
        <v>10290</v>
      </c>
      <c r="B322" t="s">
        <v>103</v>
      </c>
      <c r="C322" s="78">
        <v>0.23318777512585631</v>
      </c>
      <c r="D322" t="s">
        <v>0</v>
      </c>
      <c r="E322">
        <v>30</v>
      </c>
      <c r="F322">
        <v>1</v>
      </c>
      <c r="G322" s="3">
        <v>36.373457775829102</v>
      </c>
      <c r="H322" s="66">
        <v>3</v>
      </c>
      <c r="I322" t="s">
        <v>7</v>
      </c>
      <c r="J322" s="2">
        <v>39241.450000000004</v>
      </c>
      <c r="K322" s="2" t="s">
        <v>5</v>
      </c>
      <c r="L322">
        <v>2</v>
      </c>
      <c r="M322" t="s">
        <v>90</v>
      </c>
      <c r="N322" t="s">
        <v>4</v>
      </c>
      <c r="O322" s="1"/>
    </row>
    <row r="323" spans="1:15" x14ac:dyDescent="0.2">
      <c r="A323">
        <v>10991</v>
      </c>
      <c r="B323" t="s">
        <v>103</v>
      </c>
      <c r="C323" s="78">
        <v>0.2332725803387049</v>
      </c>
      <c r="D323" t="s">
        <v>1</v>
      </c>
      <c r="E323">
        <v>28</v>
      </c>
      <c r="F323">
        <v>1</v>
      </c>
      <c r="G323" s="3">
        <v>28.964127545938773</v>
      </c>
      <c r="H323" s="66">
        <v>1</v>
      </c>
      <c r="I323" t="s">
        <v>7</v>
      </c>
      <c r="J323" s="2">
        <v>2689.5</v>
      </c>
      <c r="K323" s="2" t="s">
        <v>5</v>
      </c>
      <c r="L323">
        <v>0</v>
      </c>
      <c r="M323" t="s">
        <v>88</v>
      </c>
      <c r="N323" t="s">
        <v>5</v>
      </c>
      <c r="O323" s="1"/>
    </row>
    <row r="324" spans="1:15" x14ac:dyDescent="0.2">
      <c r="A324">
        <v>10372</v>
      </c>
      <c r="B324" t="s">
        <v>103</v>
      </c>
      <c r="C324" s="78">
        <v>0.23379844984511655</v>
      </c>
      <c r="D324" t="s">
        <v>2</v>
      </c>
      <c r="E324">
        <v>25</v>
      </c>
      <c r="F324">
        <v>0</v>
      </c>
      <c r="G324" s="3">
        <v>34.371584502914509</v>
      </c>
      <c r="H324" s="66">
        <v>2</v>
      </c>
      <c r="I324" t="s">
        <v>7</v>
      </c>
      <c r="J324" s="2">
        <v>15817.99</v>
      </c>
      <c r="K324" s="2" t="s">
        <v>5</v>
      </c>
      <c r="L324">
        <v>0</v>
      </c>
      <c r="M324" t="s">
        <v>88</v>
      </c>
      <c r="N324" t="s">
        <v>4</v>
      </c>
      <c r="O324" s="1"/>
    </row>
    <row r="325" spans="1:15" x14ac:dyDescent="0.2">
      <c r="A325">
        <v>11235</v>
      </c>
      <c r="B325" t="s">
        <v>103</v>
      </c>
      <c r="C325" s="78">
        <v>0.23443828401378364</v>
      </c>
      <c r="D325" t="s">
        <v>2</v>
      </c>
      <c r="E325">
        <v>43</v>
      </c>
      <c r="F325">
        <v>2</v>
      </c>
      <c r="G325" s="3">
        <v>34.485667544305301</v>
      </c>
      <c r="H325" s="66">
        <v>2</v>
      </c>
      <c r="I325" t="s">
        <v>6</v>
      </c>
      <c r="J325" s="2">
        <v>21880.82</v>
      </c>
      <c r="K325" s="2" t="s">
        <v>5</v>
      </c>
      <c r="L325">
        <v>2</v>
      </c>
      <c r="M325" t="s">
        <v>90</v>
      </c>
      <c r="N325" t="s">
        <v>4</v>
      </c>
      <c r="O325" s="1"/>
    </row>
    <row r="326" spans="1:15" x14ac:dyDescent="0.2">
      <c r="A326">
        <v>10619</v>
      </c>
      <c r="B326" t="s">
        <v>103</v>
      </c>
      <c r="C326" s="78">
        <v>0.23586860021277256</v>
      </c>
      <c r="D326" t="s">
        <v>2</v>
      </c>
      <c r="E326">
        <v>37</v>
      </c>
      <c r="F326">
        <v>1</v>
      </c>
      <c r="G326" s="3">
        <v>40.259677810650885</v>
      </c>
      <c r="H326" s="66">
        <v>3</v>
      </c>
      <c r="I326" t="s">
        <v>7</v>
      </c>
      <c r="J326" s="2">
        <v>5028.1500000000005</v>
      </c>
      <c r="K326" s="2" t="s">
        <v>5</v>
      </c>
      <c r="L326">
        <v>0</v>
      </c>
      <c r="M326" t="s">
        <v>88</v>
      </c>
      <c r="N326" t="s">
        <v>5</v>
      </c>
      <c r="O326" s="1"/>
    </row>
    <row r="327" spans="1:15" x14ac:dyDescent="0.2">
      <c r="A327">
        <v>11309</v>
      </c>
      <c r="B327" t="s">
        <v>103</v>
      </c>
      <c r="C327" s="78">
        <v>0.23613983319347587</v>
      </c>
      <c r="D327" t="s">
        <v>0</v>
      </c>
      <c r="E327">
        <v>51</v>
      </c>
      <c r="F327">
        <v>3</v>
      </c>
      <c r="G327" s="3">
        <v>46.51468375886359</v>
      </c>
      <c r="H327" s="66">
        <v>3</v>
      </c>
      <c r="I327" t="s">
        <v>6</v>
      </c>
      <c r="J327" s="2">
        <v>9880.07</v>
      </c>
      <c r="K327" s="2" t="s">
        <v>5</v>
      </c>
      <c r="L327">
        <v>1</v>
      </c>
      <c r="M327" t="s">
        <v>89</v>
      </c>
      <c r="N327" t="s">
        <v>5</v>
      </c>
      <c r="O327" s="1"/>
    </row>
    <row r="328" spans="1:15" x14ac:dyDescent="0.2">
      <c r="A328">
        <v>10370</v>
      </c>
      <c r="B328" t="s">
        <v>103</v>
      </c>
      <c r="C328" s="78">
        <v>0.24054804322834222</v>
      </c>
      <c r="D328" t="s">
        <v>3</v>
      </c>
      <c r="E328">
        <v>48</v>
      </c>
      <c r="F328">
        <v>2</v>
      </c>
      <c r="G328" s="3">
        <v>31.827152510184249</v>
      </c>
      <c r="H328" s="66">
        <v>2</v>
      </c>
      <c r="I328" t="s">
        <v>7</v>
      </c>
      <c r="J328" s="2">
        <v>10736.880000000001</v>
      </c>
      <c r="K328" s="2" t="s">
        <v>5</v>
      </c>
      <c r="L328">
        <v>4</v>
      </c>
      <c r="M328" t="s">
        <v>91</v>
      </c>
      <c r="N328" t="s">
        <v>5</v>
      </c>
      <c r="O328" s="1"/>
    </row>
    <row r="329" spans="1:15" x14ac:dyDescent="0.2">
      <c r="A329">
        <v>11334</v>
      </c>
      <c r="B329" t="s">
        <v>103</v>
      </c>
      <c r="C329" s="78">
        <v>0.24212490541677334</v>
      </c>
      <c r="D329" t="s">
        <v>2</v>
      </c>
      <c r="E329">
        <v>19</v>
      </c>
      <c r="F329">
        <v>0</v>
      </c>
      <c r="G329" s="3">
        <v>24.779615592588332</v>
      </c>
      <c r="H329" s="66">
        <v>0</v>
      </c>
      <c r="I329" t="s">
        <v>7</v>
      </c>
      <c r="J329" s="2">
        <v>36219.410000000003</v>
      </c>
      <c r="K329" s="2" t="s">
        <v>5</v>
      </c>
      <c r="L329">
        <v>0</v>
      </c>
      <c r="M329" t="s">
        <v>88</v>
      </c>
      <c r="N329" t="s">
        <v>4</v>
      </c>
      <c r="O329" s="1"/>
    </row>
    <row r="330" spans="1:15" x14ac:dyDescent="0.2">
      <c r="A330">
        <v>11308</v>
      </c>
      <c r="B330" t="s">
        <v>103</v>
      </c>
      <c r="C330" s="78">
        <v>0.2426247039000623</v>
      </c>
      <c r="D330" t="s">
        <v>3</v>
      </c>
      <c r="E330">
        <v>52</v>
      </c>
      <c r="F330">
        <v>3</v>
      </c>
      <c r="G330" s="3">
        <v>24.223506065385919</v>
      </c>
      <c r="H330" s="66">
        <v>0</v>
      </c>
      <c r="I330" t="s">
        <v>6</v>
      </c>
      <c r="J330" s="2">
        <v>10797.34</v>
      </c>
      <c r="K330" s="2" t="s">
        <v>5</v>
      </c>
      <c r="L330">
        <v>1</v>
      </c>
      <c r="M330" t="s">
        <v>89</v>
      </c>
      <c r="N330" t="s">
        <v>5</v>
      </c>
      <c r="O330" s="1"/>
    </row>
    <row r="331" spans="1:15" x14ac:dyDescent="0.2">
      <c r="A331">
        <v>10404</v>
      </c>
      <c r="B331" t="s">
        <v>103</v>
      </c>
      <c r="C331" s="78">
        <v>0.24291300944808736</v>
      </c>
      <c r="D331" t="s">
        <v>0</v>
      </c>
      <c r="E331">
        <v>23</v>
      </c>
      <c r="F331">
        <v>0</v>
      </c>
      <c r="G331" s="3">
        <v>40.147904966480837</v>
      </c>
      <c r="H331" s="66">
        <v>3</v>
      </c>
      <c r="I331" t="s">
        <v>7</v>
      </c>
      <c r="J331" s="2">
        <v>3597.6000000000004</v>
      </c>
      <c r="K331" s="2" t="s">
        <v>5</v>
      </c>
      <c r="L331">
        <v>3</v>
      </c>
      <c r="M331" t="s">
        <v>91</v>
      </c>
      <c r="N331" t="s">
        <v>5</v>
      </c>
      <c r="O331" s="1"/>
    </row>
    <row r="332" spans="1:15" x14ac:dyDescent="0.2">
      <c r="A332">
        <v>10440</v>
      </c>
      <c r="B332" t="s">
        <v>103</v>
      </c>
      <c r="C332" s="78">
        <v>0.24313066082107293</v>
      </c>
      <c r="D332" t="s">
        <v>1</v>
      </c>
      <c r="E332">
        <v>40</v>
      </c>
      <c r="F332">
        <v>2</v>
      </c>
      <c r="G332" s="3">
        <v>26.702449458756693</v>
      </c>
      <c r="H332" s="66">
        <v>1</v>
      </c>
      <c r="I332" t="s">
        <v>7</v>
      </c>
      <c r="J332" s="2">
        <v>17179.53</v>
      </c>
      <c r="K332" s="2" t="s">
        <v>5</v>
      </c>
      <c r="L332">
        <v>1</v>
      </c>
      <c r="M332" t="s">
        <v>89</v>
      </c>
      <c r="N332" t="s">
        <v>4</v>
      </c>
      <c r="O332" s="1"/>
    </row>
    <row r="333" spans="1:15" x14ac:dyDescent="0.2">
      <c r="A333">
        <v>10190</v>
      </c>
      <c r="B333" t="s">
        <v>103</v>
      </c>
      <c r="C333" s="78">
        <v>0.24437473340189986</v>
      </c>
      <c r="D333" t="s">
        <v>2</v>
      </c>
      <c r="E333">
        <v>51</v>
      </c>
      <c r="F333">
        <v>3</v>
      </c>
      <c r="G333" s="3">
        <v>28.93501826261582</v>
      </c>
      <c r="H333" s="66">
        <v>1</v>
      </c>
      <c r="I333" t="s">
        <v>7</v>
      </c>
      <c r="J333" s="2">
        <v>11520.1</v>
      </c>
      <c r="K333" s="2" t="s">
        <v>5</v>
      </c>
      <c r="L333">
        <v>4</v>
      </c>
      <c r="M333" t="s">
        <v>91</v>
      </c>
      <c r="N333" t="s">
        <v>5</v>
      </c>
      <c r="O333" s="1"/>
    </row>
    <row r="334" spans="1:15" x14ac:dyDescent="0.2">
      <c r="A334">
        <v>11069</v>
      </c>
      <c r="B334" t="s">
        <v>103</v>
      </c>
      <c r="C334" s="78">
        <v>0.24442403344798447</v>
      </c>
      <c r="D334" t="s">
        <v>2</v>
      </c>
      <c r="E334">
        <v>36</v>
      </c>
      <c r="F334">
        <v>1</v>
      </c>
      <c r="G334" s="3">
        <v>24.093241056653994</v>
      </c>
      <c r="H334" s="66">
        <v>0</v>
      </c>
      <c r="I334" t="s">
        <v>7</v>
      </c>
      <c r="J334" s="2">
        <v>5373.37</v>
      </c>
      <c r="K334" s="2" t="s">
        <v>5</v>
      </c>
      <c r="L334">
        <v>1</v>
      </c>
      <c r="M334" t="s">
        <v>89</v>
      </c>
      <c r="N334" t="s">
        <v>5</v>
      </c>
      <c r="O334" s="1"/>
    </row>
    <row r="335" spans="1:15" x14ac:dyDescent="0.2">
      <c r="A335">
        <v>10032</v>
      </c>
      <c r="B335" t="s">
        <v>103</v>
      </c>
      <c r="C335" s="78">
        <v>0.24484037895193234</v>
      </c>
      <c r="D335" t="s">
        <v>0</v>
      </c>
      <c r="E335">
        <v>52</v>
      </c>
      <c r="F335">
        <v>3</v>
      </c>
      <c r="G335" s="3">
        <v>38.806669070059655</v>
      </c>
      <c r="H335" s="66">
        <v>3</v>
      </c>
      <c r="I335" t="s">
        <v>7</v>
      </c>
      <c r="J335" s="2">
        <v>9144.57</v>
      </c>
      <c r="K335" s="2" t="s">
        <v>5</v>
      </c>
      <c r="L335">
        <v>0</v>
      </c>
      <c r="M335" t="s">
        <v>88</v>
      </c>
      <c r="N335" t="s">
        <v>5</v>
      </c>
      <c r="O335" s="1"/>
    </row>
    <row r="336" spans="1:15" x14ac:dyDescent="0.2">
      <c r="A336">
        <v>10846</v>
      </c>
      <c r="B336" t="s">
        <v>103</v>
      </c>
      <c r="C336" s="78">
        <v>0.24500753291245736</v>
      </c>
      <c r="D336" t="s">
        <v>3</v>
      </c>
      <c r="E336">
        <v>61</v>
      </c>
      <c r="F336">
        <v>3</v>
      </c>
      <c r="G336" s="3">
        <v>23.251927541286829</v>
      </c>
      <c r="H336" s="66">
        <v>0</v>
      </c>
      <c r="I336" t="s">
        <v>6</v>
      </c>
      <c r="J336" s="2">
        <v>13616.36</v>
      </c>
      <c r="K336" s="2" t="s">
        <v>5</v>
      </c>
      <c r="L336">
        <v>0</v>
      </c>
      <c r="M336" t="s">
        <v>88</v>
      </c>
      <c r="N336" t="s">
        <v>5</v>
      </c>
      <c r="O336" s="1"/>
    </row>
    <row r="337" spans="1:15" x14ac:dyDescent="0.2">
      <c r="A337">
        <v>10679</v>
      </c>
      <c r="B337" t="s">
        <v>103</v>
      </c>
      <c r="C337" s="78">
        <v>0.2456785295944266</v>
      </c>
      <c r="D337" t="s">
        <v>1</v>
      </c>
      <c r="E337">
        <v>54</v>
      </c>
      <c r="F337">
        <v>3</v>
      </c>
      <c r="G337" s="3">
        <v>27.356589202782001</v>
      </c>
      <c r="H337" s="66">
        <v>1</v>
      </c>
      <c r="I337" t="s">
        <v>7</v>
      </c>
      <c r="J337" s="2">
        <v>41999.519999999997</v>
      </c>
      <c r="K337" s="2" t="s">
        <v>4</v>
      </c>
      <c r="L337">
        <v>1</v>
      </c>
      <c r="M337" t="s">
        <v>89</v>
      </c>
      <c r="N337" t="s">
        <v>4</v>
      </c>
      <c r="O337" s="1"/>
    </row>
    <row r="338" spans="1:15" x14ac:dyDescent="0.2">
      <c r="A338">
        <v>10423</v>
      </c>
      <c r="B338" t="s">
        <v>103</v>
      </c>
      <c r="C338" s="78">
        <v>0.2458171221589609</v>
      </c>
      <c r="D338" t="s">
        <v>0</v>
      </c>
      <c r="E338">
        <v>37</v>
      </c>
      <c r="F338">
        <v>1</v>
      </c>
      <c r="G338" s="3">
        <v>34.098496309970457</v>
      </c>
      <c r="H338" s="66">
        <v>2</v>
      </c>
      <c r="I338" t="s">
        <v>6</v>
      </c>
      <c r="J338" s="2">
        <v>39836.520000000004</v>
      </c>
      <c r="K338" s="2" t="s">
        <v>5</v>
      </c>
      <c r="L338">
        <v>2</v>
      </c>
      <c r="M338" t="s">
        <v>90</v>
      </c>
      <c r="N338" t="s">
        <v>4</v>
      </c>
      <c r="O338" s="1"/>
    </row>
    <row r="339" spans="1:15" x14ac:dyDescent="0.2">
      <c r="A339">
        <v>10018</v>
      </c>
      <c r="B339" t="s">
        <v>103</v>
      </c>
      <c r="C339" s="78">
        <v>0.24719498488298486</v>
      </c>
      <c r="D339" t="s">
        <v>1</v>
      </c>
      <c r="E339">
        <v>45</v>
      </c>
      <c r="F339">
        <v>2</v>
      </c>
      <c r="G339" s="3">
        <v>46.690376995272899</v>
      </c>
      <c r="H339" s="66">
        <v>3</v>
      </c>
      <c r="I339" t="s">
        <v>7</v>
      </c>
      <c r="J339" s="2">
        <v>9788.8700000000008</v>
      </c>
      <c r="K339" s="2" t="s">
        <v>5</v>
      </c>
      <c r="L339">
        <v>5</v>
      </c>
      <c r="M339" t="s">
        <v>91</v>
      </c>
      <c r="N339" t="s">
        <v>5</v>
      </c>
      <c r="O339" s="1"/>
    </row>
    <row r="340" spans="1:15" x14ac:dyDescent="0.2">
      <c r="A340">
        <v>11142</v>
      </c>
      <c r="B340" t="s">
        <v>103</v>
      </c>
      <c r="C340" s="78">
        <v>0.24825926974483847</v>
      </c>
      <c r="D340" t="s">
        <v>0</v>
      </c>
      <c r="E340">
        <v>59</v>
      </c>
      <c r="F340">
        <v>3</v>
      </c>
      <c r="G340" s="3">
        <v>31.260193416280622</v>
      </c>
      <c r="H340" s="66">
        <v>2</v>
      </c>
      <c r="I340" t="s">
        <v>7</v>
      </c>
      <c r="J340" s="2">
        <v>12333.83</v>
      </c>
      <c r="K340" s="2" t="s">
        <v>5</v>
      </c>
      <c r="L340">
        <v>1</v>
      </c>
      <c r="M340" t="s">
        <v>89</v>
      </c>
      <c r="N340" t="s">
        <v>5</v>
      </c>
      <c r="O340" s="1"/>
    </row>
    <row r="341" spans="1:15" x14ac:dyDescent="0.2">
      <c r="A341">
        <v>10408</v>
      </c>
      <c r="B341" t="s">
        <v>103</v>
      </c>
      <c r="C341" s="78">
        <v>0.24866570484076578</v>
      </c>
      <c r="D341" t="s">
        <v>3</v>
      </c>
      <c r="E341">
        <v>35</v>
      </c>
      <c r="F341">
        <v>1</v>
      </c>
      <c r="G341" s="3">
        <v>33.347870631084376</v>
      </c>
      <c r="H341" s="66">
        <v>2</v>
      </c>
      <c r="I341" t="s">
        <v>6</v>
      </c>
      <c r="J341" s="2">
        <v>24915.05</v>
      </c>
      <c r="K341" s="2" t="s">
        <v>5</v>
      </c>
      <c r="L341">
        <v>2</v>
      </c>
      <c r="M341" t="s">
        <v>90</v>
      </c>
      <c r="N341" t="s">
        <v>5</v>
      </c>
      <c r="O341" s="1"/>
    </row>
    <row r="342" spans="1:15" x14ac:dyDescent="0.2">
      <c r="A342">
        <v>10939</v>
      </c>
      <c r="B342" t="s">
        <v>103</v>
      </c>
      <c r="C342" s="78">
        <v>0.25007554016827049</v>
      </c>
      <c r="D342" t="s">
        <v>0</v>
      </c>
      <c r="E342">
        <v>23</v>
      </c>
      <c r="F342">
        <v>0</v>
      </c>
      <c r="G342" s="3">
        <v>33.757328735125739</v>
      </c>
      <c r="H342" s="66">
        <v>2</v>
      </c>
      <c r="I342" t="s">
        <v>6</v>
      </c>
      <c r="J342" s="2">
        <v>10795.94</v>
      </c>
      <c r="K342" s="2" t="s">
        <v>5</v>
      </c>
      <c r="L342">
        <v>0</v>
      </c>
      <c r="M342" t="s">
        <v>88</v>
      </c>
      <c r="N342" t="s">
        <v>5</v>
      </c>
      <c r="O342" s="1"/>
    </row>
    <row r="343" spans="1:15" x14ac:dyDescent="0.2">
      <c r="A343">
        <v>10894</v>
      </c>
      <c r="B343" t="s">
        <v>103</v>
      </c>
      <c r="C343" s="78">
        <v>0.25044188075354856</v>
      </c>
      <c r="D343" t="s">
        <v>1</v>
      </c>
      <c r="E343">
        <v>25</v>
      </c>
      <c r="F343">
        <v>0</v>
      </c>
      <c r="G343" s="3">
        <v>21.833281129664641</v>
      </c>
      <c r="H343" s="66">
        <v>0</v>
      </c>
      <c r="I343" t="s">
        <v>7</v>
      </c>
      <c r="J343" s="2">
        <v>2137.6600000000003</v>
      </c>
      <c r="K343" s="2" t="s">
        <v>5</v>
      </c>
      <c r="L343">
        <v>0</v>
      </c>
      <c r="M343" t="s">
        <v>88</v>
      </c>
      <c r="N343" t="s">
        <v>5</v>
      </c>
      <c r="O343" s="1"/>
    </row>
    <row r="344" spans="1:15" x14ac:dyDescent="0.2">
      <c r="A344">
        <v>10533</v>
      </c>
      <c r="B344" t="s">
        <v>103</v>
      </c>
      <c r="C344" s="78">
        <v>0.25057191018977509</v>
      </c>
      <c r="D344" t="s">
        <v>2</v>
      </c>
      <c r="E344">
        <v>39</v>
      </c>
      <c r="F344">
        <v>2</v>
      </c>
      <c r="G344" s="3">
        <v>25.79213601554493</v>
      </c>
      <c r="H344" s="66">
        <v>0</v>
      </c>
      <c r="I344" t="s">
        <v>6</v>
      </c>
      <c r="J344" s="2">
        <v>7209.5</v>
      </c>
      <c r="K344" s="2" t="s">
        <v>5</v>
      </c>
      <c r="L344">
        <v>2</v>
      </c>
      <c r="M344" t="s">
        <v>90</v>
      </c>
      <c r="N344" t="s">
        <v>5</v>
      </c>
      <c r="O344" s="1"/>
    </row>
    <row r="345" spans="1:15" x14ac:dyDescent="0.2">
      <c r="A345">
        <v>10850</v>
      </c>
      <c r="B345" t="s">
        <v>103</v>
      </c>
      <c r="C345" s="78">
        <v>0.25196288667743616</v>
      </c>
      <c r="D345" t="s">
        <v>2</v>
      </c>
      <c r="E345">
        <v>46</v>
      </c>
      <c r="F345">
        <v>2</v>
      </c>
      <c r="G345" s="3">
        <v>39.588362257063352</v>
      </c>
      <c r="H345" s="66">
        <v>3</v>
      </c>
      <c r="I345" t="s">
        <v>7</v>
      </c>
      <c r="J345" s="2">
        <v>40720.560000000005</v>
      </c>
      <c r="K345" s="2" t="s">
        <v>4</v>
      </c>
      <c r="L345">
        <v>3</v>
      </c>
      <c r="M345" t="s">
        <v>91</v>
      </c>
      <c r="N345" t="s">
        <v>4</v>
      </c>
      <c r="O345" s="1"/>
    </row>
    <row r="346" spans="1:15" x14ac:dyDescent="0.2">
      <c r="A346">
        <v>10740</v>
      </c>
      <c r="B346" t="s">
        <v>103</v>
      </c>
      <c r="C346" s="78">
        <v>0.25198139433700795</v>
      </c>
      <c r="D346" t="s">
        <v>2</v>
      </c>
      <c r="E346">
        <v>56</v>
      </c>
      <c r="F346">
        <v>3</v>
      </c>
      <c r="G346" s="3">
        <v>29.11298374776274</v>
      </c>
      <c r="H346" s="66">
        <v>1</v>
      </c>
      <c r="I346" t="s">
        <v>7</v>
      </c>
      <c r="J346" s="2">
        <v>10976.25</v>
      </c>
      <c r="K346" s="2" t="s">
        <v>5</v>
      </c>
      <c r="L346">
        <v>0</v>
      </c>
      <c r="M346" t="s">
        <v>88</v>
      </c>
      <c r="N346" t="s">
        <v>5</v>
      </c>
      <c r="O346" s="1"/>
    </row>
    <row r="347" spans="1:15" x14ac:dyDescent="0.2">
      <c r="A347">
        <v>10130</v>
      </c>
      <c r="B347" t="s">
        <v>103</v>
      </c>
      <c r="C347" s="78">
        <v>0.25211025754929828</v>
      </c>
      <c r="D347" t="s">
        <v>2</v>
      </c>
      <c r="E347">
        <v>50</v>
      </c>
      <c r="F347">
        <v>2</v>
      </c>
      <c r="G347" s="3">
        <v>26.788572848540866</v>
      </c>
      <c r="H347" s="66">
        <v>1</v>
      </c>
      <c r="I347" t="s">
        <v>7</v>
      </c>
      <c r="J347" s="2">
        <v>8835.27</v>
      </c>
      <c r="K347" s="2" t="s">
        <v>5</v>
      </c>
      <c r="L347">
        <v>0</v>
      </c>
      <c r="M347" t="s">
        <v>88</v>
      </c>
      <c r="N347" t="s">
        <v>5</v>
      </c>
      <c r="O347" s="1"/>
    </row>
    <row r="348" spans="1:15" x14ac:dyDescent="0.2">
      <c r="A348">
        <v>10461</v>
      </c>
      <c r="B348" t="s">
        <v>103</v>
      </c>
      <c r="C348" s="78">
        <v>0.25279813925153927</v>
      </c>
      <c r="D348" t="s">
        <v>3</v>
      </c>
      <c r="E348">
        <v>44</v>
      </c>
      <c r="F348">
        <v>2</v>
      </c>
      <c r="G348" s="3">
        <v>21.088711726059572</v>
      </c>
      <c r="H348" s="66">
        <v>0</v>
      </c>
      <c r="I348" t="s">
        <v>7</v>
      </c>
      <c r="J348" s="2">
        <v>32108.67</v>
      </c>
      <c r="K348" s="2" t="s">
        <v>5</v>
      </c>
      <c r="L348">
        <v>2</v>
      </c>
      <c r="M348" t="s">
        <v>90</v>
      </c>
      <c r="N348" t="s">
        <v>5</v>
      </c>
      <c r="O348" s="1"/>
    </row>
    <row r="349" spans="1:15" x14ac:dyDescent="0.2">
      <c r="A349">
        <v>11075</v>
      </c>
      <c r="B349" t="s">
        <v>103</v>
      </c>
      <c r="C349" s="78">
        <v>0.25309183338363339</v>
      </c>
      <c r="D349" t="s">
        <v>2</v>
      </c>
      <c r="E349">
        <v>36</v>
      </c>
      <c r="F349">
        <v>1</v>
      </c>
      <c r="G349" s="3">
        <v>39.03860480169643</v>
      </c>
      <c r="H349" s="66">
        <v>3</v>
      </c>
      <c r="I349" t="s">
        <v>7</v>
      </c>
      <c r="J349" s="2">
        <v>6548.2</v>
      </c>
      <c r="K349" s="2" t="s">
        <v>5</v>
      </c>
      <c r="L349">
        <v>3</v>
      </c>
      <c r="M349" t="s">
        <v>91</v>
      </c>
      <c r="N349" t="s">
        <v>5</v>
      </c>
      <c r="O349" s="1"/>
    </row>
    <row r="350" spans="1:15" x14ac:dyDescent="0.2">
      <c r="A350">
        <v>11025</v>
      </c>
      <c r="B350" t="s">
        <v>103</v>
      </c>
      <c r="C350" s="78">
        <v>0.25322176816812403</v>
      </c>
      <c r="D350" t="s">
        <v>1</v>
      </c>
      <c r="E350">
        <v>63</v>
      </c>
      <c r="F350">
        <v>3</v>
      </c>
      <c r="G350" s="3">
        <v>26.417726849155507</v>
      </c>
      <c r="H350" s="66">
        <v>1</v>
      </c>
      <c r="I350" t="s">
        <v>6</v>
      </c>
      <c r="J350" s="2">
        <v>13887.210000000001</v>
      </c>
      <c r="K350" s="2" t="s">
        <v>5</v>
      </c>
      <c r="L350">
        <v>0</v>
      </c>
      <c r="M350" t="s">
        <v>88</v>
      </c>
      <c r="N350" t="s">
        <v>5</v>
      </c>
      <c r="O350" s="1"/>
    </row>
    <row r="351" spans="1:15" x14ac:dyDescent="0.2">
      <c r="A351">
        <v>10477</v>
      </c>
      <c r="B351" t="s">
        <v>103</v>
      </c>
      <c r="C351" s="78">
        <v>0.25337291913021331</v>
      </c>
      <c r="D351" t="s">
        <v>1</v>
      </c>
      <c r="E351">
        <v>23</v>
      </c>
      <c r="F351">
        <v>0</v>
      </c>
      <c r="G351" s="3">
        <v>26.108569609747992</v>
      </c>
      <c r="H351" s="66">
        <v>0</v>
      </c>
      <c r="I351" t="s">
        <v>7</v>
      </c>
      <c r="J351" s="2">
        <v>1815.8799999999999</v>
      </c>
      <c r="K351" s="2" t="s">
        <v>5</v>
      </c>
      <c r="L351">
        <v>0</v>
      </c>
      <c r="M351" t="s">
        <v>88</v>
      </c>
      <c r="N351" t="s">
        <v>5</v>
      </c>
      <c r="O351" s="1"/>
    </row>
    <row r="352" spans="1:15" x14ac:dyDescent="0.2">
      <c r="A352">
        <v>11241</v>
      </c>
      <c r="B352" t="s">
        <v>103</v>
      </c>
      <c r="C352" s="78">
        <v>0.25385259366497992</v>
      </c>
      <c r="D352" t="s">
        <v>3</v>
      </c>
      <c r="E352">
        <v>30</v>
      </c>
      <c r="F352">
        <v>1</v>
      </c>
      <c r="G352" s="3">
        <v>33.03995528512133</v>
      </c>
      <c r="H352" s="66">
        <v>2</v>
      </c>
      <c r="I352" t="s">
        <v>7</v>
      </c>
      <c r="J352" s="2">
        <v>5428.7300000000005</v>
      </c>
      <c r="K352" s="2" t="s">
        <v>5</v>
      </c>
      <c r="L352">
        <v>3</v>
      </c>
      <c r="M352" t="s">
        <v>91</v>
      </c>
      <c r="N352" t="s">
        <v>5</v>
      </c>
      <c r="O352" s="1"/>
    </row>
    <row r="353" spans="1:15" x14ac:dyDescent="0.2">
      <c r="A353">
        <v>10713</v>
      </c>
      <c r="B353" t="s">
        <v>103</v>
      </c>
      <c r="C353" s="78">
        <v>0.25437607068537893</v>
      </c>
      <c r="D353" t="s">
        <v>2</v>
      </c>
      <c r="E353">
        <v>19</v>
      </c>
      <c r="F353">
        <v>0</v>
      </c>
      <c r="G353" s="3">
        <v>42.397290295929267</v>
      </c>
      <c r="H353" s="66">
        <v>3</v>
      </c>
      <c r="I353" t="s">
        <v>7</v>
      </c>
      <c r="J353" s="2">
        <v>33750.300000000003</v>
      </c>
      <c r="K353" s="2" t="s">
        <v>5</v>
      </c>
      <c r="L353">
        <v>0</v>
      </c>
      <c r="M353" t="s">
        <v>88</v>
      </c>
      <c r="N353" t="s">
        <v>4</v>
      </c>
      <c r="O353" s="1"/>
    </row>
    <row r="354" spans="1:15" x14ac:dyDescent="0.2">
      <c r="A354">
        <v>11147</v>
      </c>
      <c r="B354" t="s">
        <v>103</v>
      </c>
      <c r="C354" s="78">
        <v>0.25498105912054614</v>
      </c>
      <c r="D354" t="s">
        <v>3</v>
      </c>
      <c r="E354">
        <v>27</v>
      </c>
      <c r="F354">
        <v>1</v>
      </c>
      <c r="G354" s="3">
        <v>31.612177781283705</v>
      </c>
      <c r="H354" s="66">
        <v>2</v>
      </c>
      <c r="I354" t="s">
        <v>7</v>
      </c>
      <c r="J354" s="2">
        <v>3070.8100000000004</v>
      </c>
      <c r="K354" s="2" t="s">
        <v>5</v>
      </c>
      <c r="L354">
        <v>0</v>
      </c>
      <c r="M354" t="s">
        <v>88</v>
      </c>
      <c r="N354" t="s">
        <v>5</v>
      </c>
      <c r="O354" s="1"/>
    </row>
    <row r="355" spans="1:15" x14ac:dyDescent="0.2">
      <c r="A355">
        <v>10162</v>
      </c>
      <c r="B355" t="s">
        <v>103</v>
      </c>
      <c r="C355" s="78">
        <v>0.25594161560619921</v>
      </c>
      <c r="D355" t="s">
        <v>3</v>
      </c>
      <c r="E355">
        <v>18</v>
      </c>
      <c r="F355">
        <v>0</v>
      </c>
      <c r="G355" s="3">
        <v>30.171237633801859</v>
      </c>
      <c r="H355" s="66">
        <v>1</v>
      </c>
      <c r="I355" t="s">
        <v>7</v>
      </c>
      <c r="J355" s="2">
        <v>33732.69</v>
      </c>
      <c r="K355" s="2" t="s">
        <v>5</v>
      </c>
      <c r="L355">
        <v>0</v>
      </c>
      <c r="M355" t="s">
        <v>88</v>
      </c>
      <c r="N355" t="s">
        <v>4</v>
      </c>
      <c r="O355" s="1"/>
    </row>
    <row r="356" spans="1:15" x14ac:dyDescent="0.2">
      <c r="A356">
        <v>10394</v>
      </c>
      <c r="B356" t="s">
        <v>103</v>
      </c>
      <c r="C356" s="78">
        <v>0.25646152516553333</v>
      </c>
      <c r="D356" t="s">
        <v>0</v>
      </c>
      <c r="E356">
        <v>58</v>
      </c>
      <c r="F356">
        <v>3</v>
      </c>
      <c r="G356" s="3">
        <v>42.450535568961669</v>
      </c>
      <c r="H356" s="66">
        <v>3</v>
      </c>
      <c r="I356" t="s">
        <v>7</v>
      </c>
      <c r="J356" s="2">
        <v>11365.960000000001</v>
      </c>
      <c r="K356" s="2" t="s">
        <v>5</v>
      </c>
      <c r="L356">
        <v>0</v>
      </c>
      <c r="M356" t="s">
        <v>88</v>
      </c>
      <c r="N356" t="s">
        <v>5</v>
      </c>
      <c r="O356" s="1"/>
    </row>
    <row r="357" spans="1:15" x14ac:dyDescent="0.2">
      <c r="A357">
        <v>10353</v>
      </c>
      <c r="B357" t="s">
        <v>103</v>
      </c>
      <c r="C357" s="78">
        <v>0.25887479015733283</v>
      </c>
      <c r="D357" t="s">
        <v>1</v>
      </c>
      <c r="E357">
        <v>40</v>
      </c>
      <c r="F357">
        <v>2</v>
      </c>
      <c r="G357" s="3">
        <v>31.280175180513911</v>
      </c>
      <c r="H357" s="66">
        <v>2</v>
      </c>
      <c r="I357" t="s">
        <v>6</v>
      </c>
      <c r="J357" s="2">
        <v>7682.67</v>
      </c>
      <c r="K357" s="2" t="s">
        <v>5</v>
      </c>
      <c r="L357">
        <v>3</v>
      </c>
      <c r="M357" t="s">
        <v>91</v>
      </c>
      <c r="N357" t="s">
        <v>5</v>
      </c>
      <c r="O357" s="1"/>
    </row>
    <row r="358" spans="1:15" x14ac:dyDescent="0.2">
      <c r="A358">
        <v>10864</v>
      </c>
      <c r="B358" t="s">
        <v>103</v>
      </c>
      <c r="C358" s="78">
        <v>0.25899338429403107</v>
      </c>
      <c r="D358" t="s">
        <v>0</v>
      </c>
      <c r="E358">
        <v>29</v>
      </c>
      <c r="F358">
        <v>1</v>
      </c>
      <c r="G358" s="3">
        <v>30.981952344094971</v>
      </c>
      <c r="H358" s="66">
        <v>2</v>
      </c>
      <c r="I358" t="s">
        <v>7</v>
      </c>
      <c r="J358" s="2">
        <v>2866.1000000000004</v>
      </c>
      <c r="K358" s="2" t="s">
        <v>5</v>
      </c>
      <c r="L358">
        <v>0</v>
      </c>
      <c r="M358" t="s">
        <v>88</v>
      </c>
      <c r="N358" t="s">
        <v>5</v>
      </c>
      <c r="O358" s="1"/>
    </row>
    <row r="359" spans="1:15" x14ac:dyDescent="0.2">
      <c r="A359">
        <v>10555</v>
      </c>
      <c r="B359" t="s">
        <v>103</v>
      </c>
      <c r="C359" s="78">
        <v>0.25919717326719649</v>
      </c>
      <c r="D359" t="s">
        <v>0</v>
      </c>
      <c r="E359">
        <v>28</v>
      </c>
      <c r="F359">
        <v>1</v>
      </c>
      <c r="G359" s="3">
        <v>33.634192188892222</v>
      </c>
      <c r="H359" s="66">
        <v>2</v>
      </c>
      <c r="I359" t="s">
        <v>6</v>
      </c>
      <c r="J359" s="2">
        <v>3172.0200000000004</v>
      </c>
      <c r="K359" s="2" t="s">
        <v>5</v>
      </c>
      <c r="L359">
        <v>0</v>
      </c>
      <c r="M359" t="s">
        <v>88</v>
      </c>
      <c r="N359" t="s">
        <v>5</v>
      </c>
      <c r="O359" s="1"/>
    </row>
    <row r="360" spans="1:15" x14ac:dyDescent="0.2">
      <c r="A360">
        <v>10337</v>
      </c>
      <c r="B360" t="s">
        <v>103</v>
      </c>
      <c r="C360" s="78">
        <v>0.25958960260595976</v>
      </c>
      <c r="D360" t="s">
        <v>0</v>
      </c>
      <c r="E360">
        <v>23</v>
      </c>
      <c r="F360">
        <v>0</v>
      </c>
      <c r="G360" s="3">
        <v>27.787614889849767</v>
      </c>
      <c r="H360" s="66">
        <v>1</v>
      </c>
      <c r="I360" t="s">
        <v>6</v>
      </c>
      <c r="J360" s="2">
        <v>34166.28</v>
      </c>
      <c r="K360" s="2" t="s">
        <v>5</v>
      </c>
      <c r="L360">
        <v>0</v>
      </c>
      <c r="M360" t="s">
        <v>88</v>
      </c>
      <c r="N360" t="s">
        <v>4</v>
      </c>
      <c r="O360" s="1"/>
    </row>
    <row r="361" spans="1:15" x14ac:dyDescent="0.2">
      <c r="A361">
        <v>10197</v>
      </c>
      <c r="B361" t="s">
        <v>103</v>
      </c>
      <c r="C361" s="78">
        <v>0.259932594603832</v>
      </c>
      <c r="D361" t="s">
        <v>2</v>
      </c>
      <c r="E361">
        <v>48</v>
      </c>
      <c r="F361">
        <v>2</v>
      </c>
      <c r="G361" s="3">
        <v>32.867498736699574</v>
      </c>
      <c r="H361" s="66">
        <v>2</v>
      </c>
      <c r="I361" t="s">
        <v>7</v>
      </c>
      <c r="J361" s="2">
        <v>28468.92</v>
      </c>
      <c r="K361" s="2" t="s">
        <v>5</v>
      </c>
      <c r="L361">
        <v>1</v>
      </c>
      <c r="M361" t="s">
        <v>89</v>
      </c>
      <c r="N361" t="s">
        <v>5</v>
      </c>
      <c r="O361" s="1"/>
    </row>
    <row r="362" spans="1:15" x14ac:dyDescent="0.2">
      <c r="A362">
        <v>10501</v>
      </c>
      <c r="B362" t="s">
        <v>103</v>
      </c>
      <c r="C362" s="78">
        <v>0.2604075584587352</v>
      </c>
      <c r="D362" t="s">
        <v>2</v>
      </c>
      <c r="E362">
        <v>20</v>
      </c>
      <c r="F362">
        <v>0</v>
      </c>
      <c r="G362" s="3">
        <v>27.486307941586062</v>
      </c>
      <c r="H362" s="66">
        <v>1</v>
      </c>
      <c r="I362" t="s">
        <v>7</v>
      </c>
      <c r="J362" s="2">
        <v>2362.23</v>
      </c>
      <c r="K362" s="2" t="s">
        <v>5</v>
      </c>
      <c r="L362">
        <v>1</v>
      </c>
      <c r="M362" t="s">
        <v>89</v>
      </c>
      <c r="N362" t="s">
        <v>5</v>
      </c>
      <c r="O362" s="1"/>
    </row>
    <row r="363" spans="1:15" x14ac:dyDescent="0.2">
      <c r="A363">
        <v>11220</v>
      </c>
      <c r="B363" t="s">
        <v>103</v>
      </c>
      <c r="C363" s="78">
        <v>0.26059461159039421</v>
      </c>
      <c r="D363" t="s">
        <v>2</v>
      </c>
      <c r="E363">
        <v>44</v>
      </c>
      <c r="F363">
        <v>2</v>
      </c>
      <c r="G363" s="3">
        <v>33.010477482439214</v>
      </c>
      <c r="H363" s="66">
        <v>2</v>
      </c>
      <c r="I363" t="s">
        <v>6</v>
      </c>
      <c r="J363" s="2">
        <v>7419.4800000000005</v>
      </c>
      <c r="K363" s="2" t="s">
        <v>5</v>
      </c>
      <c r="L363">
        <v>0</v>
      </c>
      <c r="M363" t="s">
        <v>88</v>
      </c>
      <c r="N363" t="s">
        <v>5</v>
      </c>
      <c r="O363" s="1"/>
    </row>
    <row r="364" spans="1:15" x14ac:dyDescent="0.2">
      <c r="A364">
        <v>11331</v>
      </c>
      <c r="B364" t="s">
        <v>103</v>
      </c>
      <c r="C364" s="78">
        <v>0.26223965575036756</v>
      </c>
      <c r="D364" t="s">
        <v>3</v>
      </c>
      <c r="E364">
        <v>31</v>
      </c>
      <c r="F364">
        <v>1</v>
      </c>
      <c r="G364" s="3">
        <v>32.374014597885832</v>
      </c>
      <c r="H364" s="66">
        <v>2</v>
      </c>
      <c r="I364" t="s">
        <v>7</v>
      </c>
      <c r="J364" s="2">
        <v>4441.22</v>
      </c>
      <c r="K364" s="2" t="s">
        <v>5</v>
      </c>
      <c r="L364">
        <v>1</v>
      </c>
      <c r="M364" t="s">
        <v>89</v>
      </c>
      <c r="N364" t="s">
        <v>5</v>
      </c>
      <c r="O364" s="1"/>
    </row>
    <row r="365" spans="1:15" x14ac:dyDescent="0.2">
      <c r="A365">
        <v>11088</v>
      </c>
      <c r="B365" t="s">
        <v>103</v>
      </c>
      <c r="C365" s="78">
        <v>0.26288474879712875</v>
      </c>
      <c r="D365" t="s">
        <v>0</v>
      </c>
      <c r="E365">
        <v>34</v>
      </c>
      <c r="F365">
        <v>1</v>
      </c>
      <c r="G365" s="3">
        <v>20.805776971488029</v>
      </c>
      <c r="H365" s="66">
        <v>0</v>
      </c>
      <c r="I365" t="s">
        <v>7</v>
      </c>
      <c r="J365" s="2">
        <v>4536.26</v>
      </c>
      <c r="K365" s="2" t="s">
        <v>5</v>
      </c>
      <c r="L365">
        <v>1</v>
      </c>
      <c r="M365" t="s">
        <v>89</v>
      </c>
      <c r="N365" t="s">
        <v>5</v>
      </c>
      <c r="O365" s="1"/>
    </row>
    <row r="366" spans="1:15" x14ac:dyDescent="0.2">
      <c r="A366">
        <v>10293</v>
      </c>
      <c r="B366" t="s">
        <v>103</v>
      </c>
      <c r="C366" s="78">
        <v>0.26297661577458842</v>
      </c>
      <c r="D366" t="s">
        <v>3</v>
      </c>
      <c r="E366">
        <v>49</v>
      </c>
      <c r="F366">
        <v>2</v>
      </c>
      <c r="G366" s="3">
        <v>21.4764150430352</v>
      </c>
      <c r="H366" s="66">
        <v>0</v>
      </c>
      <c r="I366" t="s">
        <v>7</v>
      </c>
      <c r="J366" s="2">
        <v>9288.0300000000007</v>
      </c>
      <c r="K366" s="2" t="s">
        <v>5</v>
      </c>
      <c r="L366">
        <v>1</v>
      </c>
      <c r="M366" t="s">
        <v>89</v>
      </c>
      <c r="N366" t="s">
        <v>5</v>
      </c>
      <c r="O366" s="1"/>
    </row>
    <row r="367" spans="1:15" x14ac:dyDescent="0.2">
      <c r="A367">
        <v>11030</v>
      </c>
      <c r="B367" t="s">
        <v>103</v>
      </c>
      <c r="C367" s="78">
        <v>0.26344798326850161</v>
      </c>
      <c r="D367" t="s">
        <v>3</v>
      </c>
      <c r="E367">
        <v>35</v>
      </c>
      <c r="F367">
        <v>1</v>
      </c>
      <c r="G367" s="3">
        <v>31.492892904472058</v>
      </c>
      <c r="H367" s="66">
        <v>2</v>
      </c>
      <c r="I367" t="s">
        <v>7</v>
      </c>
      <c r="J367" s="2">
        <v>39774.28</v>
      </c>
      <c r="K367" s="2" t="s">
        <v>5</v>
      </c>
      <c r="L367">
        <v>1</v>
      </c>
      <c r="M367" t="s">
        <v>89</v>
      </c>
      <c r="N367" t="s">
        <v>4</v>
      </c>
      <c r="O367" s="1"/>
    </row>
    <row r="368" spans="1:15" x14ac:dyDescent="0.2">
      <c r="A368">
        <v>10625</v>
      </c>
      <c r="B368" t="s">
        <v>103</v>
      </c>
      <c r="C368" s="78">
        <v>0.2642117671390406</v>
      </c>
      <c r="D368" t="s">
        <v>3</v>
      </c>
      <c r="E368">
        <v>23</v>
      </c>
      <c r="F368">
        <v>0</v>
      </c>
      <c r="G368" s="3">
        <v>28.592883782776781</v>
      </c>
      <c r="H368" s="66">
        <v>1</v>
      </c>
      <c r="I368" t="s">
        <v>6</v>
      </c>
      <c r="J368" s="2">
        <v>22395.75</v>
      </c>
      <c r="K368" s="2" t="s">
        <v>5</v>
      </c>
      <c r="L368">
        <v>2</v>
      </c>
      <c r="M368" t="s">
        <v>90</v>
      </c>
      <c r="N368" t="s">
        <v>5</v>
      </c>
      <c r="O368" s="1"/>
    </row>
    <row r="369" spans="1:15" x14ac:dyDescent="0.2">
      <c r="A369">
        <v>10588</v>
      </c>
      <c r="B369" t="s">
        <v>103</v>
      </c>
      <c r="C369" s="78">
        <v>0.26537228326842177</v>
      </c>
      <c r="D369" t="s">
        <v>1</v>
      </c>
      <c r="E369">
        <v>56</v>
      </c>
      <c r="F369">
        <v>3</v>
      </c>
      <c r="G369" s="3">
        <v>19.186796561578802</v>
      </c>
      <c r="H369" s="66">
        <v>0</v>
      </c>
      <c r="I369" t="s">
        <v>7</v>
      </c>
      <c r="J369" s="2">
        <v>12949.16</v>
      </c>
      <c r="K369" s="2" t="s">
        <v>5</v>
      </c>
      <c r="L369">
        <v>4</v>
      </c>
      <c r="M369" t="s">
        <v>91</v>
      </c>
      <c r="N369" t="s">
        <v>5</v>
      </c>
      <c r="O369" s="1"/>
    </row>
    <row r="370" spans="1:15" x14ac:dyDescent="0.2">
      <c r="A370">
        <v>10005</v>
      </c>
      <c r="B370" t="s">
        <v>103</v>
      </c>
      <c r="C370" s="78">
        <v>0.26582770937734013</v>
      </c>
      <c r="D370" t="s">
        <v>3</v>
      </c>
      <c r="E370">
        <v>28</v>
      </c>
      <c r="F370">
        <v>1</v>
      </c>
      <c r="G370" s="3">
        <v>28.782700150403297</v>
      </c>
      <c r="H370" s="66">
        <v>1</v>
      </c>
      <c r="I370" t="s">
        <v>6</v>
      </c>
      <c r="J370" s="2">
        <v>23288.929999999997</v>
      </c>
      <c r="K370" s="2" t="s">
        <v>5</v>
      </c>
      <c r="L370">
        <v>1</v>
      </c>
      <c r="M370" t="s">
        <v>89</v>
      </c>
      <c r="N370" t="s">
        <v>5</v>
      </c>
      <c r="O370" s="1"/>
    </row>
    <row r="371" spans="1:15" x14ac:dyDescent="0.2">
      <c r="A371">
        <v>10267</v>
      </c>
      <c r="B371" t="s">
        <v>103</v>
      </c>
      <c r="C371" s="78">
        <v>0.2660363185087955</v>
      </c>
      <c r="D371" t="s">
        <v>0</v>
      </c>
      <c r="E371">
        <v>52</v>
      </c>
      <c r="F371">
        <v>3</v>
      </c>
      <c r="G371" s="3">
        <v>43.890099833888875</v>
      </c>
      <c r="H371" s="66">
        <v>3</v>
      </c>
      <c r="I371" t="s">
        <v>7</v>
      </c>
      <c r="J371" s="2">
        <v>10325.210000000001</v>
      </c>
      <c r="K371" s="2" t="s">
        <v>5</v>
      </c>
      <c r="L371">
        <v>2</v>
      </c>
      <c r="M371" t="s">
        <v>90</v>
      </c>
      <c r="N371" t="s">
        <v>5</v>
      </c>
      <c r="O371" s="1"/>
    </row>
    <row r="372" spans="1:15" x14ac:dyDescent="0.2">
      <c r="A372">
        <v>10656</v>
      </c>
      <c r="B372" t="s">
        <v>103</v>
      </c>
      <c r="C372" s="78">
        <v>0.26620959157666746</v>
      </c>
      <c r="D372" t="s">
        <v>2</v>
      </c>
      <c r="E372">
        <v>45</v>
      </c>
      <c r="F372">
        <v>2</v>
      </c>
      <c r="G372" s="3">
        <v>31.574025097797502</v>
      </c>
      <c r="H372" s="66">
        <v>2</v>
      </c>
      <c r="I372" t="s">
        <v>6</v>
      </c>
      <c r="J372" s="2">
        <v>7731.8600000000006</v>
      </c>
      <c r="K372" s="2" t="s">
        <v>5</v>
      </c>
      <c r="L372">
        <v>0</v>
      </c>
      <c r="M372" t="s">
        <v>88</v>
      </c>
      <c r="N372" t="s">
        <v>5</v>
      </c>
      <c r="O372" s="1"/>
    </row>
    <row r="373" spans="1:15" x14ac:dyDescent="0.2">
      <c r="A373">
        <v>10276</v>
      </c>
      <c r="B373" t="s">
        <v>103</v>
      </c>
      <c r="C373" s="78">
        <v>0.26665688361978657</v>
      </c>
      <c r="D373" t="s">
        <v>0</v>
      </c>
      <c r="E373">
        <v>51</v>
      </c>
      <c r="F373">
        <v>3</v>
      </c>
      <c r="G373" s="3">
        <v>38.932154185423229</v>
      </c>
      <c r="H373" s="66">
        <v>3</v>
      </c>
      <c r="I373" t="s">
        <v>7</v>
      </c>
      <c r="J373" s="2">
        <v>8798.6</v>
      </c>
      <c r="K373" s="2" t="s">
        <v>5</v>
      </c>
      <c r="L373">
        <v>0</v>
      </c>
      <c r="M373" t="s">
        <v>88</v>
      </c>
      <c r="N373" t="s">
        <v>5</v>
      </c>
      <c r="O373" s="1"/>
    </row>
    <row r="374" spans="1:15" x14ac:dyDescent="0.2">
      <c r="A374">
        <v>10407</v>
      </c>
      <c r="B374" t="s">
        <v>103</v>
      </c>
      <c r="C374" s="78">
        <v>0.2674688625111532</v>
      </c>
      <c r="D374" t="s">
        <v>2</v>
      </c>
      <c r="E374">
        <v>60</v>
      </c>
      <c r="F374">
        <v>3</v>
      </c>
      <c r="G374" s="3">
        <v>28.832269008384944</v>
      </c>
      <c r="H374" s="66">
        <v>1</v>
      </c>
      <c r="I374" t="s">
        <v>7</v>
      </c>
      <c r="J374" s="2">
        <v>12523.61</v>
      </c>
      <c r="K374" s="2" t="s">
        <v>5</v>
      </c>
      <c r="L374">
        <v>0</v>
      </c>
      <c r="M374" t="s">
        <v>88</v>
      </c>
      <c r="N374" t="s">
        <v>5</v>
      </c>
      <c r="O374" s="1"/>
    </row>
    <row r="375" spans="1:15" x14ac:dyDescent="0.2">
      <c r="A375">
        <v>10079</v>
      </c>
      <c r="B375" t="s">
        <v>103</v>
      </c>
      <c r="C375" s="78">
        <v>0.26771835833830593</v>
      </c>
      <c r="D375" t="s">
        <v>2</v>
      </c>
      <c r="E375">
        <v>31</v>
      </c>
      <c r="F375">
        <v>1</v>
      </c>
      <c r="G375" s="3">
        <v>38.798465254576037</v>
      </c>
      <c r="H375" s="66">
        <v>3</v>
      </c>
      <c r="I375" t="s">
        <v>7</v>
      </c>
      <c r="J375" s="2">
        <v>4243.6000000000004</v>
      </c>
      <c r="K375" s="2" t="s">
        <v>5</v>
      </c>
      <c r="L375">
        <v>1</v>
      </c>
      <c r="M375" t="s">
        <v>89</v>
      </c>
      <c r="N375" t="s">
        <v>5</v>
      </c>
      <c r="O375" s="1"/>
    </row>
    <row r="376" spans="1:15" x14ac:dyDescent="0.2">
      <c r="A376">
        <v>10241</v>
      </c>
      <c r="B376" t="s">
        <v>103</v>
      </c>
      <c r="C376" s="78">
        <v>0.26808121473665658</v>
      </c>
      <c r="D376" t="s">
        <v>2</v>
      </c>
      <c r="E376">
        <v>26</v>
      </c>
      <c r="F376">
        <v>0</v>
      </c>
      <c r="G376" s="3">
        <v>29.780421420775738</v>
      </c>
      <c r="H376" s="66">
        <v>1</v>
      </c>
      <c r="I376" t="s">
        <v>7</v>
      </c>
      <c r="J376" s="2">
        <v>3292.53</v>
      </c>
      <c r="K376" s="2" t="s">
        <v>5</v>
      </c>
      <c r="L376">
        <v>1</v>
      </c>
      <c r="M376" t="s">
        <v>89</v>
      </c>
      <c r="N376" t="s">
        <v>5</v>
      </c>
      <c r="O376" s="1"/>
    </row>
    <row r="377" spans="1:15" x14ac:dyDescent="0.2">
      <c r="A377">
        <v>11289</v>
      </c>
      <c r="B377" t="s">
        <v>103</v>
      </c>
      <c r="C377" s="78">
        <v>0.2681879819274634</v>
      </c>
      <c r="D377" t="s">
        <v>2</v>
      </c>
      <c r="E377">
        <v>47</v>
      </c>
      <c r="F377">
        <v>2</v>
      </c>
      <c r="G377" s="3">
        <v>41.419096489367</v>
      </c>
      <c r="H377" s="66">
        <v>3</v>
      </c>
      <c r="I377" t="s">
        <v>7</v>
      </c>
      <c r="J377" s="2">
        <v>8428.07</v>
      </c>
      <c r="K377" s="2" t="s">
        <v>5</v>
      </c>
      <c r="L377">
        <v>1</v>
      </c>
      <c r="M377" t="s">
        <v>89</v>
      </c>
      <c r="N377" t="s">
        <v>5</v>
      </c>
      <c r="O377" s="1"/>
    </row>
    <row r="378" spans="1:15" x14ac:dyDescent="0.2">
      <c r="A378">
        <v>11036</v>
      </c>
      <c r="B378" t="s">
        <v>103</v>
      </c>
      <c r="C378" s="78">
        <v>0.26907235385137551</v>
      </c>
      <c r="D378" t="s">
        <v>0</v>
      </c>
      <c r="E378">
        <v>27</v>
      </c>
      <c r="F378">
        <v>1</v>
      </c>
      <c r="G378" s="3">
        <v>27.552541628765912</v>
      </c>
      <c r="H378" s="66">
        <v>1</v>
      </c>
      <c r="I378" t="s">
        <v>6</v>
      </c>
      <c r="J378" s="2">
        <v>2974.13</v>
      </c>
      <c r="K378" s="2" t="s">
        <v>5</v>
      </c>
      <c r="L378">
        <v>0</v>
      </c>
      <c r="M378" t="s">
        <v>88</v>
      </c>
      <c r="N378" t="s">
        <v>5</v>
      </c>
      <c r="O378" s="1"/>
    </row>
    <row r="379" spans="1:15" x14ac:dyDescent="0.2">
      <c r="A379">
        <v>10238</v>
      </c>
      <c r="B379" t="s">
        <v>103</v>
      </c>
      <c r="C379" s="78">
        <v>0.27015838273967863</v>
      </c>
      <c r="D379" t="s">
        <v>3</v>
      </c>
      <c r="E379">
        <v>18</v>
      </c>
      <c r="F379">
        <v>0</v>
      </c>
      <c r="G379" s="3">
        <v>36.289064239555096</v>
      </c>
      <c r="H379" s="66">
        <v>3</v>
      </c>
      <c r="I379" t="s">
        <v>6</v>
      </c>
      <c r="J379" s="2">
        <v>2200.84</v>
      </c>
      <c r="K379" s="2" t="s">
        <v>5</v>
      </c>
      <c r="L379">
        <v>0</v>
      </c>
      <c r="M379" t="s">
        <v>88</v>
      </c>
      <c r="N379" t="s">
        <v>5</v>
      </c>
      <c r="O379" s="1"/>
    </row>
    <row r="380" spans="1:15" x14ac:dyDescent="0.2">
      <c r="A380">
        <v>11146</v>
      </c>
      <c r="B380" t="s">
        <v>103</v>
      </c>
      <c r="C380" s="78">
        <v>0.27037659786832768</v>
      </c>
      <c r="D380" t="s">
        <v>2</v>
      </c>
      <c r="E380">
        <v>46</v>
      </c>
      <c r="F380">
        <v>2</v>
      </c>
      <c r="G380" s="3">
        <v>36.280747706700559</v>
      </c>
      <c r="H380" s="66">
        <v>3</v>
      </c>
      <c r="I380" t="s">
        <v>6</v>
      </c>
      <c r="J380" s="2">
        <v>8026.67</v>
      </c>
      <c r="K380" s="2" t="s">
        <v>5</v>
      </c>
      <c r="L380">
        <v>0</v>
      </c>
      <c r="M380" t="s">
        <v>88</v>
      </c>
      <c r="N380" t="s">
        <v>5</v>
      </c>
      <c r="O380" s="1"/>
    </row>
    <row r="381" spans="1:15" x14ac:dyDescent="0.2">
      <c r="A381">
        <v>10452</v>
      </c>
      <c r="B381" t="s">
        <v>103</v>
      </c>
      <c r="C381" s="78">
        <v>0.27214663584145549</v>
      </c>
      <c r="D381" t="s">
        <v>1</v>
      </c>
      <c r="E381">
        <v>30</v>
      </c>
      <c r="F381">
        <v>1</v>
      </c>
      <c r="G381" s="3">
        <v>40.460651669931387</v>
      </c>
      <c r="H381" s="66">
        <v>3</v>
      </c>
      <c r="I381" t="s">
        <v>7</v>
      </c>
      <c r="J381" s="2">
        <v>4266.17</v>
      </c>
      <c r="K381" s="2" t="s">
        <v>5</v>
      </c>
      <c r="L381">
        <v>2</v>
      </c>
      <c r="M381" t="s">
        <v>90</v>
      </c>
      <c r="N381" t="s">
        <v>5</v>
      </c>
      <c r="O381" s="1"/>
    </row>
    <row r="382" spans="1:15" x14ac:dyDescent="0.2">
      <c r="A382">
        <v>10594</v>
      </c>
      <c r="B382" t="s">
        <v>103</v>
      </c>
      <c r="C382" s="78">
        <v>0.27287399193675788</v>
      </c>
      <c r="D382" t="s">
        <v>3</v>
      </c>
      <c r="E382">
        <v>18</v>
      </c>
      <c r="F382">
        <v>0</v>
      </c>
      <c r="G382" s="3">
        <v>26.312704723631192</v>
      </c>
      <c r="H382" s="66">
        <v>1</v>
      </c>
      <c r="I382" t="s">
        <v>6</v>
      </c>
      <c r="J382" s="2">
        <v>2205.9900000000002</v>
      </c>
      <c r="K382" s="2" t="s">
        <v>5</v>
      </c>
      <c r="L382">
        <v>0</v>
      </c>
      <c r="M382" t="s">
        <v>88</v>
      </c>
      <c r="N382" t="s">
        <v>5</v>
      </c>
      <c r="O382" s="1"/>
    </row>
    <row r="383" spans="1:15" x14ac:dyDescent="0.2">
      <c r="A383">
        <v>11066</v>
      </c>
      <c r="B383" t="s">
        <v>103</v>
      </c>
      <c r="C383" s="78">
        <v>0.27376353898733075</v>
      </c>
      <c r="D383" t="s">
        <v>2</v>
      </c>
      <c r="E383">
        <v>43</v>
      </c>
      <c r="F383">
        <v>2</v>
      </c>
      <c r="G383" s="3">
        <v>22.782932443824301</v>
      </c>
      <c r="H383" s="66">
        <v>0</v>
      </c>
      <c r="I383" t="s">
        <v>6</v>
      </c>
      <c r="J383" s="2">
        <v>8310.84</v>
      </c>
      <c r="K383" s="2" t="s">
        <v>5</v>
      </c>
      <c r="L383">
        <v>2</v>
      </c>
      <c r="M383" t="s">
        <v>90</v>
      </c>
      <c r="N383" t="s">
        <v>5</v>
      </c>
      <c r="O383" s="1"/>
    </row>
    <row r="384" spans="1:15" x14ac:dyDescent="0.2">
      <c r="A384">
        <v>10325</v>
      </c>
      <c r="B384" t="s">
        <v>103</v>
      </c>
      <c r="C384" s="78">
        <v>0.27560277935088562</v>
      </c>
      <c r="D384" t="s">
        <v>1</v>
      </c>
      <c r="E384">
        <v>39</v>
      </c>
      <c r="F384">
        <v>2</v>
      </c>
      <c r="G384" s="3">
        <v>22.584296649015545</v>
      </c>
      <c r="H384" s="66">
        <v>0</v>
      </c>
      <c r="I384" t="s">
        <v>7</v>
      </c>
      <c r="J384" s="2">
        <v>6338.08</v>
      </c>
      <c r="K384" s="2" t="s">
        <v>5</v>
      </c>
      <c r="L384">
        <v>2</v>
      </c>
      <c r="M384" t="s">
        <v>90</v>
      </c>
      <c r="N384" t="s">
        <v>5</v>
      </c>
      <c r="O384" s="1"/>
    </row>
    <row r="385" spans="1:15" x14ac:dyDescent="0.2">
      <c r="A385">
        <v>11330</v>
      </c>
      <c r="B385" t="s">
        <v>103</v>
      </c>
      <c r="C385" s="78">
        <v>0.27561861933642251</v>
      </c>
      <c r="D385" t="s">
        <v>3</v>
      </c>
      <c r="E385">
        <v>33</v>
      </c>
      <c r="F385">
        <v>1</v>
      </c>
      <c r="G385" s="3">
        <v>27.191077543572153</v>
      </c>
      <c r="H385" s="66">
        <v>1</v>
      </c>
      <c r="I385" t="s">
        <v>7</v>
      </c>
      <c r="J385" s="2">
        <v>17904.53</v>
      </c>
      <c r="K385" s="2" t="s">
        <v>5</v>
      </c>
      <c r="L385">
        <v>0</v>
      </c>
      <c r="M385" t="s">
        <v>88</v>
      </c>
      <c r="N385" t="s">
        <v>4</v>
      </c>
      <c r="O385" s="1"/>
    </row>
    <row r="386" spans="1:15" x14ac:dyDescent="0.2">
      <c r="A386">
        <v>10646</v>
      </c>
      <c r="B386" t="s">
        <v>103</v>
      </c>
      <c r="C386" s="78">
        <v>0.27577559255947448</v>
      </c>
      <c r="D386" t="s">
        <v>2</v>
      </c>
      <c r="E386">
        <v>61</v>
      </c>
      <c r="F386">
        <v>3</v>
      </c>
      <c r="G386" s="3">
        <v>23.632552514177334</v>
      </c>
      <c r="H386" s="66">
        <v>0</v>
      </c>
      <c r="I386" t="s">
        <v>6</v>
      </c>
      <c r="J386" s="2">
        <v>13415.04</v>
      </c>
      <c r="K386" s="2" t="s">
        <v>5</v>
      </c>
      <c r="L386">
        <v>0</v>
      </c>
      <c r="M386" t="s">
        <v>88</v>
      </c>
      <c r="N386" t="s">
        <v>5</v>
      </c>
      <c r="O386" s="1"/>
    </row>
    <row r="387" spans="1:15" x14ac:dyDescent="0.2">
      <c r="A387">
        <v>10904</v>
      </c>
      <c r="B387" t="s">
        <v>103</v>
      </c>
      <c r="C387" s="78">
        <v>0.27691106516191988</v>
      </c>
      <c r="D387" t="s">
        <v>2</v>
      </c>
      <c r="E387">
        <v>31</v>
      </c>
      <c r="F387">
        <v>1</v>
      </c>
      <c r="G387" s="3">
        <v>24.835313975380348</v>
      </c>
      <c r="H387" s="66">
        <v>0</v>
      </c>
      <c r="I387" t="s">
        <v>6</v>
      </c>
      <c r="J387" s="2">
        <v>4134.09</v>
      </c>
      <c r="K387" s="2" t="s">
        <v>5</v>
      </c>
      <c r="L387">
        <v>0</v>
      </c>
      <c r="M387" t="s">
        <v>88</v>
      </c>
      <c r="N387" t="s">
        <v>5</v>
      </c>
      <c r="O387" s="1"/>
    </row>
    <row r="388" spans="1:15" x14ac:dyDescent="0.2">
      <c r="A388">
        <v>11159</v>
      </c>
      <c r="B388" t="s">
        <v>103</v>
      </c>
      <c r="C388" s="78">
        <v>0.27693846149673118</v>
      </c>
      <c r="D388" t="s">
        <v>1</v>
      </c>
      <c r="E388">
        <v>32</v>
      </c>
      <c r="F388">
        <v>1</v>
      </c>
      <c r="G388" s="3">
        <v>22.899980593961192</v>
      </c>
      <c r="H388" s="66">
        <v>0</v>
      </c>
      <c r="I388" t="s">
        <v>7</v>
      </c>
      <c r="J388" s="2">
        <v>19719.699999999997</v>
      </c>
      <c r="K388" s="2" t="s">
        <v>5</v>
      </c>
      <c r="L388">
        <v>1</v>
      </c>
      <c r="M388" t="s">
        <v>89</v>
      </c>
      <c r="N388" t="s">
        <v>4</v>
      </c>
      <c r="O388" s="1"/>
    </row>
    <row r="389" spans="1:15" x14ac:dyDescent="0.2">
      <c r="A389">
        <v>10391</v>
      </c>
      <c r="B389" t="s">
        <v>103</v>
      </c>
      <c r="C389" s="78">
        <v>0.2781486777600799</v>
      </c>
      <c r="D389" t="s">
        <v>1</v>
      </c>
      <c r="E389">
        <v>54</v>
      </c>
      <c r="F389">
        <v>3</v>
      </c>
      <c r="G389" s="3">
        <v>35.833139031092337</v>
      </c>
      <c r="H389" s="66">
        <v>3</v>
      </c>
      <c r="I389" t="s">
        <v>6</v>
      </c>
      <c r="J389" s="2">
        <v>63770.43</v>
      </c>
      <c r="K389" s="2" t="s">
        <v>4</v>
      </c>
      <c r="L389">
        <v>0</v>
      </c>
      <c r="M389" t="s">
        <v>88</v>
      </c>
      <c r="N389" t="s">
        <v>4</v>
      </c>
      <c r="O389" s="1"/>
    </row>
    <row r="390" spans="1:15" x14ac:dyDescent="0.2">
      <c r="A390">
        <v>10047</v>
      </c>
      <c r="B390" t="s">
        <v>103</v>
      </c>
      <c r="C390" s="78">
        <v>0.27835789170312097</v>
      </c>
      <c r="D390" t="s">
        <v>3</v>
      </c>
      <c r="E390">
        <v>62</v>
      </c>
      <c r="F390">
        <v>3</v>
      </c>
      <c r="G390" s="3">
        <v>30.299438898102579</v>
      </c>
      <c r="H390" s="66">
        <v>1</v>
      </c>
      <c r="I390" t="s">
        <v>7</v>
      </c>
      <c r="J390" s="2">
        <v>45710.21</v>
      </c>
      <c r="K390" s="2" t="s">
        <v>4</v>
      </c>
      <c r="L390">
        <v>0</v>
      </c>
      <c r="M390" t="s">
        <v>88</v>
      </c>
      <c r="N390" t="s">
        <v>4</v>
      </c>
      <c r="O390" s="1"/>
    </row>
    <row r="391" spans="1:15" x14ac:dyDescent="0.2">
      <c r="A391">
        <v>11321</v>
      </c>
      <c r="B391" t="s">
        <v>103</v>
      </c>
      <c r="C391" s="78">
        <v>0.27919868904823664</v>
      </c>
      <c r="D391" t="s">
        <v>2</v>
      </c>
      <c r="E391">
        <v>49</v>
      </c>
      <c r="F391">
        <v>2</v>
      </c>
      <c r="G391" s="3">
        <v>26.605954118792166</v>
      </c>
      <c r="H391" s="66">
        <v>1</v>
      </c>
      <c r="I391" t="s">
        <v>6</v>
      </c>
      <c r="J391" s="2">
        <v>9567</v>
      </c>
      <c r="K391" s="2" t="s">
        <v>5</v>
      </c>
      <c r="L391">
        <v>1</v>
      </c>
      <c r="M391" t="s">
        <v>89</v>
      </c>
      <c r="N391" t="s">
        <v>5</v>
      </c>
      <c r="O391" s="1"/>
    </row>
    <row r="392" spans="1:15" x14ac:dyDescent="0.2">
      <c r="A392">
        <v>10249</v>
      </c>
      <c r="B392" t="s">
        <v>103</v>
      </c>
      <c r="C392" s="78">
        <v>0.27951480085922864</v>
      </c>
      <c r="D392" t="s">
        <v>3</v>
      </c>
      <c r="E392">
        <v>49</v>
      </c>
      <c r="F392">
        <v>2</v>
      </c>
      <c r="G392" s="3">
        <v>29.907986330387534</v>
      </c>
      <c r="H392" s="66">
        <v>1</v>
      </c>
      <c r="I392" t="s">
        <v>6</v>
      </c>
      <c r="J392" s="2">
        <v>10370.92</v>
      </c>
      <c r="K392" s="2" t="s">
        <v>5</v>
      </c>
      <c r="L392">
        <v>2</v>
      </c>
      <c r="M392" t="s">
        <v>90</v>
      </c>
      <c r="N392" t="s">
        <v>5</v>
      </c>
      <c r="O392" s="1"/>
    </row>
    <row r="393" spans="1:15" x14ac:dyDescent="0.2">
      <c r="A393">
        <v>11082</v>
      </c>
      <c r="B393" t="s">
        <v>103</v>
      </c>
      <c r="C393" s="78">
        <v>0.27978595792590022</v>
      </c>
      <c r="D393" t="s">
        <v>2</v>
      </c>
      <c r="E393">
        <v>53</v>
      </c>
      <c r="F393">
        <v>3</v>
      </c>
      <c r="G393" s="3">
        <v>24.308019828303848</v>
      </c>
      <c r="H393" s="66">
        <v>0</v>
      </c>
      <c r="I393" t="s">
        <v>6</v>
      </c>
      <c r="J393" s="2">
        <v>46661.450000000004</v>
      </c>
      <c r="K393" s="2" t="s">
        <v>4</v>
      </c>
      <c r="L393">
        <v>3</v>
      </c>
      <c r="M393" t="s">
        <v>91</v>
      </c>
      <c r="N393" t="s">
        <v>4</v>
      </c>
      <c r="O393" s="1"/>
    </row>
    <row r="394" spans="1:15" x14ac:dyDescent="0.2">
      <c r="A394">
        <v>10971</v>
      </c>
      <c r="B394" t="s">
        <v>103</v>
      </c>
      <c r="C394" s="78">
        <v>0.28359917567869086</v>
      </c>
      <c r="D394" t="s">
        <v>0</v>
      </c>
      <c r="E394">
        <v>30</v>
      </c>
      <c r="F394">
        <v>1</v>
      </c>
      <c r="G394" s="3">
        <v>30.015495101234567</v>
      </c>
      <c r="H394" s="66">
        <v>1</v>
      </c>
      <c r="I394" t="s">
        <v>7</v>
      </c>
      <c r="J394" s="2">
        <v>3659.3500000000004</v>
      </c>
      <c r="K394" s="2" t="s">
        <v>5</v>
      </c>
      <c r="L394">
        <v>1</v>
      </c>
      <c r="M394" t="s">
        <v>89</v>
      </c>
      <c r="N394" t="s">
        <v>5</v>
      </c>
      <c r="O394" s="1"/>
    </row>
    <row r="395" spans="1:15" x14ac:dyDescent="0.2">
      <c r="A395">
        <v>11117</v>
      </c>
      <c r="B395" t="s">
        <v>103</v>
      </c>
      <c r="C395" s="78">
        <v>0.28676381437967025</v>
      </c>
      <c r="D395" t="s">
        <v>0</v>
      </c>
      <c r="E395">
        <v>58</v>
      </c>
      <c r="F395">
        <v>3</v>
      </c>
      <c r="G395" s="3">
        <v>37.06967106692202</v>
      </c>
      <c r="H395" s="66">
        <v>3</v>
      </c>
      <c r="I395" t="s">
        <v>7</v>
      </c>
      <c r="J395" s="2">
        <v>11362.76</v>
      </c>
      <c r="K395" s="2" t="s">
        <v>5</v>
      </c>
      <c r="L395">
        <v>0</v>
      </c>
      <c r="M395" t="s">
        <v>88</v>
      </c>
      <c r="N395" t="s">
        <v>5</v>
      </c>
      <c r="O395" s="1"/>
    </row>
    <row r="396" spans="1:15" x14ac:dyDescent="0.2">
      <c r="A396">
        <v>10108</v>
      </c>
      <c r="B396" t="s">
        <v>103</v>
      </c>
      <c r="C396" s="78">
        <v>0.28695509488183379</v>
      </c>
      <c r="D396" t="s">
        <v>3</v>
      </c>
      <c r="E396">
        <v>43</v>
      </c>
      <c r="F396">
        <v>2</v>
      </c>
      <c r="G396" s="3">
        <v>30.804093665494864</v>
      </c>
      <c r="H396" s="66">
        <v>2</v>
      </c>
      <c r="I396" t="s">
        <v>7</v>
      </c>
      <c r="J396" s="2">
        <v>41034.230000000003</v>
      </c>
      <c r="K396" s="2" t="s">
        <v>4</v>
      </c>
      <c r="L396">
        <v>1</v>
      </c>
      <c r="M396" t="s">
        <v>89</v>
      </c>
      <c r="N396" t="s">
        <v>4</v>
      </c>
      <c r="O396" s="1"/>
    </row>
    <row r="397" spans="1:15" x14ac:dyDescent="0.2">
      <c r="A397">
        <v>10251</v>
      </c>
      <c r="B397" t="s">
        <v>103</v>
      </c>
      <c r="C397" s="78">
        <v>0.28722402873907282</v>
      </c>
      <c r="D397" t="s">
        <v>2</v>
      </c>
      <c r="E397">
        <v>34</v>
      </c>
      <c r="F397">
        <v>1</v>
      </c>
      <c r="G397" s="3">
        <v>38.564223529020985</v>
      </c>
      <c r="H397" s="66">
        <v>3</v>
      </c>
      <c r="I397" t="s">
        <v>6</v>
      </c>
      <c r="J397" s="2">
        <v>43943.880000000005</v>
      </c>
      <c r="K397" s="2" t="s">
        <v>4</v>
      </c>
      <c r="L397">
        <v>1</v>
      </c>
      <c r="M397" t="s">
        <v>89</v>
      </c>
      <c r="N397" t="s">
        <v>4</v>
      </c>
      <c r="O397" s="1"/>
    </row>
    <row r="398" spans="1:15" x14ac:dyDescent="0.2">
      <c r="A398">
        <v>10219</v>
      </c>
      <c r="B398" t="s">
        <v>103</v>
      </c>
      <c r="C398" s="78">
        <v>0.28906159560269284</v>
      </c>
      <c r="D398" t="s">
        <v>3</v>
      </c>
      <c r="E398">
        <v>39</v>
      </c>
      <c r="F398">
        <v>2</v>
      </c>
      <c r="G398" s="3">
        <v>28.078025721754358</v>
      </c>
      <c r="H398" s="66">
        <v>1</v>
      </c>
      <c r="I398" t="s">
        <v>7</v>
      </c>
      <c r="J398" s="2">
        <v>20149.329999999998</v>
      </c>
      <c r="K398" s="2" t="s">
        <v>5</v>
      </c>
      <c r="L398">
        <v>0</v>
      </c>
      <c r="M398" t="s">
        <v>88</v>
      </c>
      <c r="N398" t="s">
        <v>4</v>
      </c>
      <c r="O398" s="1"/>
    </row>
    <row r="399" spans="1:15" x14ac:dyDescent="0.2">
      <c r="A399">
        <v>10184</v>
      </c>
      <c r="B399" t="s">
        <v>103</v>
      </c>
      <c r="C399" s="78">
        <v>0.28973342528334001</v>
      </c>
      <c r="D399" t="s">
        <v>0</v>
      </c>
      <c r="E399">
        <v>22</v>
      </c>
      <c r="F399">
        <v>0</v>
      </c>
      <c r="G399" s="3">
        <v>27.539930367730182</v>
      </c>
      <c r="H399" s="66">
        <v>1</v>
      </c>
      <c r="I399" t="s">
        <v>6</v>
      </c>
      <c r="J399" s="2">
        <v>2150.4700000000003</v>
      </c>
      <c r="K399" s="2" t="s">
        <v>5</v>
      </c>
      <c r="L399">
        <v>0</v>
      </c>
      <c r="M399" t="s">
        <v>88</v>
      </c>
      <c r="N399" t="s">
        <v>5</v>
      </c>
      <c r="O399" s="1"/>
    </row>
    <row r="400" spans="1:15" x14ac:dyDescent="0.2">
      <c r="A400">
        <v>10015</v>
      </c>
      <c r="B400" t="s">
        <v>103</v>
      </c>
      <c r="C400" s="78">
        <v>0.29051462776005599</v>
      </c>
      <c r="D400" t="s">
        <v>1</v>
      </c>
      <c r="E400">
        <v>58</v>
      </c>
      <c r="F400">
        <v>3</v>
      </c>
      <c r="G400" s="3">
        <v>26.128042944091408</v>
      </c>
      <c r="H400" s="66">
        <v>0</v>
      </c>
      <c r="I400" t="s">
        <v>7</v>
      </c>
      <c r="J400" s="2">
        <v>11363.29</v>
      </c>
      <c r="K400" s="2" t="s">
        <v>5</v>
      </c>
      <c r="L400">
        <v>0</v>
      </c>
      <c r="M400" t="s">
        <v>88</v>
      </c>
      <c r="N400" t="s">
        <v>5</v>
      </c>
      <c r="O400" s="1"/>
    </row>
    <row r="401" spans="1:15" x14ac:dyDescent="0.2">
      <c r="A401">
        <v>10660</v>
      </c>
      <c r="B401" t="s">
        <v>103</v>
      </c>
      <c r="C401" s="78">
        <v>0.29120641222082211</v>
      </c>
      <c r="D401" t="s">
        <v>1</v>
      </c>
      <c r="E401">
        <v>63</v>
      </c>
      <c r="F401">
        <v>3</v>
      </c>
      <c r="G401" s="3">
        <v>24.803296551708296</v>
      </c>
      <c r="H401" s="66">
        <v>0</v>
      </c>
      <c r="I401" t="s">
        <v>6</v>
      </c>
      <c r="J401" s="2">
        <v>14474.68</v>
      </c>
      <c r="K401" s="2" t="s">
        <v>5</v>
      </c>
      <c r="L401">
        <v>1</v>
      </c>
      <c r="M401" t="s">
        <v>89</v>
      </c>
      <c r="N401" t="s">
        <v>5</v>
      </c>
      <c r="O401" s="1"/>
    </row>
    <row r="402" spans="1:15" x14ac:dyDescent="0.2">
      <c r="A402">
        <v>10144</v>
      </c>
      <c r="B402" t="s">
        <v>103</v>
      </c>
      <c r="C402" s="78">
        <v>0.2916116875017376</v>
      </c>
      <c r="D402" t="s">
        <v>0</v>
      </c>
      <c r="E402">
        <v>36</v>
      </c>
      <c r="F402">
        <v>1</v>
      </c>
      <c r="G402" s="3">
        <v>30.005580707578847</v>
      </c>
      <c r="H402" s="66">
        <v>1</v>
      </c>
      <c r="I402" t="s">
        <v>6</v>
      </c>
      <c r="J402" s="2">
        <v>5472.45</v>
      </c>
      <c r="K402" s="2" t="s">
        <v>5</v>
      </c>
      <c r="L402">
        <v>1</v>
      </c>
      <c r="M402" t="s">
        <v>89</v>
      </c>
      <c r="N402" t="s">
        <v>5</v>
      </c>
      <c r="O402" s="1"/>
    </row>
    <row r="403" spans="1:15" x14ac:dyDescent="0.2">
      <c r="A403">
        <v>11315</v>
      </c>
      <c r="B403" t="s">
        <v>103</v>
      </c>
      <c r="C403" s="78">
        <v>0.29236749450169341</v>
      </c>
      <c r="D403" t="s">
        <v>3</v>
      </c>
      <c r="E403">
        <v>55</v>
      </c>
      <c r="F403">
        <v>3</v>
      </c>
      <c r="G403" s="3">
        <v>30.288343113309288</v>
      </c>
      <c r="H403" s="66">
        <v>1</v>
      </c>
      <c r="I403" t="s">
        <v>6</v>
      </c>
      <c r="J403" s="2">
        <v>13047.34</v>
      </c>
      <c r="K403" s="2" t="s">
        <v>5</v>
      </c>
      <c r="L403">
        <v>3</v>
      </c>
      <c r="M403" t="s">
        <v>91</v>
      </c>
      <c r="N403" t="s">
        <v>5</v>
      </c>
      <c r="O403" s="1"/>
    </row>
    <row r="404" spans="1:15" x14ac:dyDescent="0.2">
      <c r="A404">
        <v>10146</v>
      </c>
      <c r="B404" t="s">
        <v>103</v>
      </c>
      <c r="C404" s="78">
        <v>0.29391632657303912</v>
      </c>
      <c r="D404" t="s">
        <v>3</v>
      </c>
      <c r="E404">
        <v>18</v>
      </c>
      <c r="F404">
        <v>0</v>
      </c>
      <c r="G404" s="3">
        <v>35.150542584631403</v>
      </c>
      <c r="H404" s="66">
        <v>3</v>
      </c>
      <c r="I404" t="s">
        <v>6</v>
      </c>
      <c r="J404" s="2">
        <v>2217.4700000000003</v>
      </c>
      <c r="K404" s="2" t="s">
        <v>5</v>
      </c>
      <c r="L404">
        <v>0</v>
      </c>
      <c r="M404" t="s">
        <v>88</v>
      </c>
      <c r="N404" t="s">
        <v>5</v>
      </c>
      <c r="O404" s="1"/>
    </row>
    <row r="405" spans="1:15" x14ac:dyDescent="0.2">
      <c r="A405">
        <v>11045</v>
      </c>
      <c r="B405" t="s">
        <v>103</v>
      </c>
      <c r="C405" s="78">
        <v>0.29484321990163864</v>
      </c>
      <c r="D405" t="s">
        <v>1</v>
      </c>
      <c r="E405">
        <v>26</v>
      </c>
      <c r="F405">
        <v>0</v>
      </c>
      <c r="G405" s="3">
        <v>31.136249247631607</v>
      </c>
      <c r="H405" s="66">
        <v>2</v>
      </c>
      <c r="I405" t="s">
        <v>6</v>
      </c>
      <c r="J405" s="2">
        <v>3392.3700000000003</v>
      </c>
      <c r="K405" s="2" t="s">
        <v>5</v>
      </c>
      <c r="L405">
        <v>1</v>
      </c>
      <c r="M405" t="s">
        <v>89</v>
      </c>
      <c r="N405" t="s">
        <v>5</v>
      </c>
      <c r="O405" s="1"/>
    </row>
    <row r="406" spans="1:15" x14ac:dyDescent="0.2">
      <c r="A406">
        <v>10905</v>
      </c>
      <c r="B406" t="s">
        <v>103</v>
      </c>
      <c r="C406" s="78">
        <v>0.29520910936261102</v>
      </c>
      <c r="D406" t="s">
        <v>1</v>
      </c>
      <c r="E406">
        <v>62</v>
      </c>
      <c r="F406">
        <v>3</v>
      </c>
      <c r="G406" s="3">
        <v>30.373273729787925</v>
      </c>
      <c r="H406" s="66">
        <v>1</v>
      </c>
      <c r="I406" t="s">
        <v>7</v>
      </c>
      <c r="J406" s="2">
        <v>12981.35</v>
      </c>
      <c r="K406" s="2" t="s">
        <v>5</v>
      </c>
      <c r="L406">
        <v>0</v>
      </c>
      <c r="M406" t="s">
        <v>88</v>
      </c>
      <c r="N406" t="s">
        <v>5</v>
      </c>
      <c r="O406" s="1"/>
    </row>
    <row r="407" spans="1:15" x14ac:dyDescent="0.2">
      <c r="A407">
        <v>10076</v>
      </c>
      <c r="B407" t="s">
        <v>103</v>
      </c>
      <c r="C407" s="78">
        <v>0.29606314394748801</v>
      </c>
      <c r="D407" t="s">
        <v>3</v>
      </c>
      <c r="E407">
        <v>38</v>
      </c>
      <c r="F407">
        <v>1</v>
      </c>
      <c r="G407" s="3">
        <v>32.847908921522027</v>
      </c>
      <c r="H407" s="66">
        <v>2</v>
      </c>
      <c r="I407" t="s">
        <v>6</v>
      </c>
      <c r="J407" s="2">
        <v>6555.08</v>
      </c>
      <c r="K407" s="2" t="s">
        <v>5</v>
      </c>
      <c r="L407">
        <v>1</v>
      </c>
      <c r="M407" t="s">
        <v>89</v>
      </c>
      <c r="N407" t="s">
        <v>5</v>
      </c>
      <c r="O407" s="1"/>
    </row>
    <row r="408" spans="1:15" x14ac:dyDescent="0.2">
      <c r="A408">
        <v>10321</v>
      </c>
      <c r="B408" t="s">
        <v>103</v>
      </c>
      <c r="C408" s="78">
        <v>0.2974781405492225</v>
      </c>
      <c r="D408" t="s">
        <v>2</v>
      </c>
      <c r="E408">
        <v>47</v>
      </c>
      <c r="F408">
        <v>2</v>
      </c>
      <c r="G408" s="3">
        <v>41.870260200286907</v>
      </c>
      <c r="H408" s="66">
        <v>3</v>
      </c>
      <c r="I408" t="s">
        <v>7</v>
      </c>
      <c r="J408" s="2">
        <v>9620.34</v>
      </c>
      <c r="K408" s="2" t="s">
        <v>5</v>
      </c>
      <c r="L408">
        <v>3</v>
      </c>
      <c r="M408" t="s">
        <v>91</v>
      </c>
      <c r="N408" t="s">
        <v>5</v>
      </c>
      <c r="O408" s="1"/>
    </row>
    <row r="409" spans="1:15" x14ac:dyDescent="0.2">
      <c r="A409">
        <v>10466</v>
      </c>
      <c r="B409" t="s">
        <v>103</v>
      </c>
      <c r="C409" s="78">
        <v>0.29777067639146837</v>
      </c>
      <c r="D409" t="s">
        <v>0</v>
      </c>
      <c r="E409">
        <v>47</v>
      </c>
      <c r="F409">
        <v>2</v>
      </c>
      <c r="G409" s="3">
        <v>37.289513072380117</v>
      </c>
      <c r="H409" s="66">
        <v>3</v>
      </c>
      <c r="I409" t="s">
        <v>6</v>
      </c>
      <c r="J409" s="2">
        <v>8556.91</v>
      </c>
      <c r="K409" s="2" t="s">
        <v>5</v>
      </c>
      <c r="L409">
        <v>1</v>
      </c>
      <c r="M409" t="s">
        <v>89</v>
      </c>
      <c r="N409" t="s">
        <v>5</v>
      </c>
      <c r="O409" s="1"/>
    </row>
    <row r="410" spans="1:15" x14ac:dyDescent="0.2">
      <c r="A410">
        <v>11029</v>
      </c>
      <c r="B410" t="s">
        <v>103</v>
      </c>
      <c r="C410" s="78">
        <v>0.29824541151915096</v>
      </c>
      <c r="D410" t="s">
        <v>2</v>
      </c>
      <c r="E410">
        <v>58</v>
      </c>
      <c r="F410">
        <v>3</v>
      </c>
      <c r="G410" s="3">
        <v>38.241114977614977</v>
      </c>
      <c r="H410" s="66">
        <v>3</v>
      </c>
      <c r="I410" t="s">
        <v>7</v>
      </c>
      <c r="J410" s="2">
        <v>11735.880000000001</v>
      </c>
      <c r="K410" s="2" t="s">
        <v>5</v>
      </c>
      <c r="L410">
        <v>0</v>
      </c>
      <c r="M410" t="s">
        <v>88</v>
      </c>
      <c r="N410" t="s">
        <v>5</v>
      </c>
      <c r="O410" s="1"/>
    </row>
    <row r="411" spans="1:15" x14ac:dyDescent="0.2">
      <c r="A411">
        <v>10168</v>
      </c>
      <c r="B411" t="s">
        <v>103</v>
      </c>
      <c r="C411" s="78">
        <v>0.29945862388593525</v>
      </c>
      <c r="D411" t="s">
        <v>1</v>
      </c>
      <c r="E411">
        <v>63</v>
      </c>
      <c r="F411">
        <v>3</v>
      </c>
      <c r="G411" s="3">
        <v>34.653497823605619</v>
      </c>
      <c r="H411" s="66">
        <v>2</v>
      </c>
      <c r="I411" t="s">
        <v>7</v>
      </c>
      <c r="J411" s="2">
        <v>13405.4</v>
      </c>
      <c r="K411" s="2" t="s">
        <v>5</v>
      </c>
      <c r="L411">
        <v>0</v>
      </c>
      <c r="M411" t="s">
        <v>88</v>
      </c>
      <c r="N411" t="s">
        <v>5</v>
      </c>
      <c r="O411" s="1"/>
    </row>
    <row r="412" spans="1:15" x14ac:dyDescent="0.2">
      <c r="A412">
        <v>11033</v>
      </c>
      <c r="B412" t="s">
        <v>103</v>
      </c>
      <c r="C412" s="78">
        <v>0.30128043993096054</v>
      </c>
      <c r="D412" t="s">
        <v>2</v>
      </c>
      <c r="E412">
        <v>52</v>
      </c>
      <c r="F412">
        <v>3</v>
      </c>
      <c r="G412" s="3">
        <v>33.409061927902151</v>
      </c>
      <c r="H412" s="66">
        <v>2</v>
      </c>
      <c r="I412" t="s">
        <v>6</v>
      </c>
      <c r="J412" s="2">
        <v>33471.980000000003</v>
      </c>
      <c r="K412" s="2" t="s">
        <v>5</v>
      </c>
      <c r="L412">
        <v>2</v>
      </c>
      <c r="M412" t="s">
        <v>90</v>
      </c>
      <c r="N412" t="s">
        <v>5</v>
      </c>
      <c r="O412" s="1"/>
    </row>
    <row r="413" spans="1:15" x14ac:dyDescent="0.2">
      <c r="A413">
        <v>11031</v>
      </c>
      <c r="B413" t="s">
        <v>103</v>
      </c>
      <c r="C413" s="78">
        <v>0.30156343310651834</v>
      </c>
      <c r="D413" t="s">
        <v>3</v>
      </c>
      <c r="E413">
        <v>40</v>
      </c>
      <c r="F413">
        <v>2</v>
      </c>
      <c r="G413" s="3">
        <v>30.490225188017376</v>
      </c>
      <c r="H413" s="66">
        <v>2</v>
      </c>
      <c r="I413" t="s">
        <v>6</v>
      </c>
      <c r="J413" s="2">
        <v>7077.1900000000005</v>
      </c>
      <c r="K413" s="2" t="s">
        <v>5</v>
      </c>
      <c r="L413">
        <v>1</v>
      </c>
      <c r="M413" t="s">
        <v>89</v>
      </c>
      <c r="N413" t="s">
        <v>5</v>
      </c>
      <c r="O413" s="1"/>
    </row>
    <row r="414" spans="1:15" x14ac:dyDescent="0.2">
      <c r="A414">
        <v>11199</v>
      </c>
      <c r="B414" t="s">
        <v>103</v>
      </c>
      <c r="C414" s="78">
        <v>0.30206688774257784</v>
      </c>
      <c r="D414" t="s">
        <v>3</v>
      </c>
      <c r="E414">
        <v>44</v>
      </c>
      <c r="F414">
        <v>2</v>
      </c>
      <c r="G414" s="3">
        <v>29.997169519841346</v>
      </c>
      <c r="H414" s="66">
        <v>1</v>
      </c>
      <c r="I414" t="s">
        <v>7</v>
      </c>
      <c r="J414" s="2">
        <v>39556.5</v>
      </c>
      <c r="K414" s="2" t="s">
        <v>5</v>
      </c>
      <c r="L414">
        <v>1</v>
      </c>
      <c r="M414" t="s">
        <v>89</v>
      </c>
      <c r="N414" t="s">
        <v>4</v>
      </c>
      <c r="O414" s="1"/>
    </row>
    <row r="415" spans="1:15" x14ac:dyDescent="0.2">
      <c r="A415">
        <v>10914</v>
      </c>
      <c r="B415" t="s">
        <v>103</v>
      </c>
      <c r="C415" s="78">
        <v>0.30228501048796041</v>
      </c>
      <c r="D415" t="s">
        <v>1</v>
      </c>
      <c r="E415">
        <v>54</v>
      </c>
      <c r="F415">
        <v>3</v>
      </c>
      <c r="G415" s="3">
        <v>35.901330388594992</v>
      </c>
      <c r="H415" s="66">
        <v>3</v>
      </c>
      <c r="I415" t="s">
        <v>7</v>
      </c>
      <c r="J415" s="2">
        <v>11013.72</v>
      </c>
      <c r="K415" s="2" t="s">
        <v>5</v>
      </c>
      <c r="L415">
        <v>2</v>
      </c>
      <c r="M415" t="s">
        <v>90</v>
      </c>
      <c r="N415" t="s">
        <v>5</v>
      </c>
      <c r="O415" s="1"/>
    </row>
    <row r="416" spans="1:15" x14ac:dyDescent="0.2">
      <c r="A416">
        <v>10764</v>
      </c>
      <c r="B416" t="s">
        <v>103</v>
      </c>
      <c r="C416" s="78">
        <v>0.30314479749671353</v>
      </c>
      <c r="D416" t="s">
        <v>0</v>
      </c>
      <c r="E416">
        <v>37</v>
      </c>
      <c r="F416">
        <v>1</v>
      </c>
      <c r="G416" s="3">
        <v>37.899977255831551</v>
      </c>
      <c r="H416" s="66">
        <v>3</v>
      </c>
      <c r="I416" t="s">
        <v>6</v>
      </c>
      <c r="J416" s="2">
        <v>6311.96</v>
      </c>
      <c r="K416" s="2" t="s">
        <v>5</v>
      </c>
      <c r="L416">
        <v>2</v>
      </c>
      <c r="M416" t="s">
        <v>90</v>
      </c>
      <c r="N416" t="s">
        <v>5</v>
      </c>
      <c r="O416" s="1"/>
    </row>
    <row r="417" spans="1:15" x14ac:dyDescent="0.2">
      <c r="A417">
        <v>10173</v>
      </c>
      <c r="B417" t="s">
        <v>103</v>
      </c>
      <c r="C417" s="78">
        <v>0.30422293158809832</v>
      </c>
      <c r="D417" t="s">
        <v>2</v>
      </c>
      <c r="E417">
        <v>35</v>
      </c>
      <c r="F417">
        <v>1</v>
      </c>
      <c r="G417" s="3">
        <v>37.495667337655313</v>
      </c>
      <c r="H417" s="66">
        <v>3</v>
      </c>
      <c r="I417" t="s">
        <v>7</v>
      </c>
      <c r="J417" s="2">
        <v>5116.51</v>
      </c>
      <c r="K417" s="2" t="s">
        <v>5</v>
      </c>
      <c r="L417">
        <v>1</v>
      </c>
      <c r="M417" t="s">
        <v>89</v>
      </c>
      <c r="N417" t="s">
        <v>5</v>
      </c>
      <c r="O417" s="1"/>
    </row>
    <row r="418" spans="1:15" x14ac:dyDescent="0.2">
      <c r="A418">
        <v>10636</v>
      </c>
      <c r="B418" t="s">
        <v>103</v>
      </c>
      <c r="C418" s="78">
        <v>0.30443464181236579</v>
      </c>
      <c r="D418" t="s">
        <v>2</v>
      </c>
      <c r="E418">
        <v>62</v>
      </c>
      <c r="F418">
        <v>3</v>
      </c>
      <c r="G418" s="3">
        <v>27.497901653337134</v>
      </c>
      <c r="H418" s="66">
        <v>1</v>
      </c>
      <c r="I418" t="s">
        <v>6</v>
      </c>
      <c r="J418" s="2">
        <v>13844.800000000001</v>
      </c>
      <c r="K418" s="2" t="s">
        <v>5</v>
      </c>
      <c r="L418">
        <v>0</v>
      </c>
      <c r="M418" t="s">
        <v>88</v>
      </c>
      <c r="N418" t="s">
        <v>5</v>
      </c>
      <c r="O418" s="1"/>
    </row>
    <row r="419" spans="1:15" x14ac:dyDescent="0.2">
      <c r="A419">
        <v>10230</v>
      </c>
      <c r="B419" t="s">
        <v>103</v>
      </c>
      <c r="C419" s="78">
        <v>0.30449447913365535</v>
      </c>
      <c r="D419" t="s">
        <v>2</v>
      </c>
      <c r="E419">
        <v>37</v>
      </c>
      <c r="F419">
        <v>1</v>
      </c>
      <c r="G419" s="3">
        <v>36.151693653003242</v>
      </c>
      <c r="H419" s="66">
        <v>3</v>
      </c>
      <c r="I419" t="s">
        <v>6</v>
      </c>
      <c r="J419" s="2">
        <v>7281.51</v>
      </c>
      <c r="K419" s="2" t="s">
        <v>5</v>
      </c>
      <c r="L419">
        <v>3</v>
      </c>
      <c r="M419" t="s">
        <v>91</v>
      </c>
      <c r="N419" t="s">
        <v>5</v>
      </c>
      <c r="O419" s="1"/>
    </row>
    <row r="420" spans="1:15" x14ac:dyDescent="0.2">
      <c r="A420">
        <v>10727</v>
      </c>
      <c r="B420" t="s">
        <v>103</v>
      </c>
      <c r="C420" s="78">
        <v>0.30553468670525974</v>
      </c>
      <c r="D420" t="s">
        <v>0</v>
      </c>
      <c r="E420">
        <v>57</v>
      </c>
      <c r="F420">
        <v>3</v>
      </c>
      <c r="G420" s="3">
        <v>41.913388042015406</v>
      </c>
      <c r="H420" s="66">
        <v>3</v>
      </c>
      <c r="I420" t="s">
        <v>6</v>
      </c>
      <c r="J420" s="2">
        <v>12646.210000000001</v>
      </c>
      <c r="K420" s="2" t="s">
        <v>5</v>
      </c>
      <c r="L420">
        <v>2</v>
      </c>
      <c r="M420" t="s">
        <v>90</v>
      </c>
      <c r="N420" t="s">
        <v>5</v>
      </c>
      <c r="O420" s="1"/>
    </row>
    <row r="421" spans="1:15" x14ac:dyDescent="0.2">
      <c r="A421">
        <v>10226</v>
      </c>
      <c r="B421" t="s">
        <v>103</v>
      </c>
      <c r="C421" s="78">
        <v>0.306428583977987</v>
      </c>
      <c r="D421" t="s">
        <v>0</v>
      </c>
      <c r="E421">
        <v>30</v>
      </c>
      <c r="F421">
        <v>1</v>
      </c>
      <c r="G421" s="3">
        <v>34.79652547815855</v>
      </c>
      <c r="H421" s="66">
        <v>3</v>
      </c>
      <c r="I421" t="s">
        <v>7</v>
      </c>
      <c r="J421" s="2">
        <v>36837.47</v>
      </c>
      <c r="K421" s="2" t="s">
        <v>5</v>
      </c>
      <c r="L421">
        <v>0</v>
      </c>
      <c r="M421" t="s">
        <v>88</v>
      </c>
      <c r="N421" t="s">
        <v>4</v>
      </c>
      <c r="O421" s="1"/>
    </row>
    <row r="422" spans="1:15" x14ac:dyDescent="0.2">
      <c r="A422">
        <v>11125</v>
      </c>
      <c r="B422" t="s">
        <v>103</v>
      </c>
      <c r="C422" s="78">
        <v>0.30742931562656239</v>
      </c>
      <c r="D422" t="s">
        <v>3</v>
      </c>
      <c r="E422">
        <v>58</v>
      </c>
      <c r="F422">
        <v>3</v>
      </c>
      <c r="G422" s="3">
        <v>27.73159703558013</v>
      </c>
      <c r="H422" s="66">
        <v>1</v>
      </c>
      <c r="I422" t="s">
        <v>6</v>
      </c>
      <c r="J422" s="2">
        <v>13019.17</v>
      </c>
      <c r="K422" s="2" t="s">
        <v>5</v>
      </c>
      <c r="L422">
        <v>1</v>
      </c>
      <c r="M422" t="s">
        <v>89</v>
      </c>
      <c r="N422" t="s">
        <v>5</v>
      </c>
      <c r="O422" s="1"/>
    </row>
    <row r="423" spans="1:15" x14ac:dyDescent="0.2">
      <c r="A423">
        <v>11258</v>
      </c>
      <c r="B423" t="s">
        <v>103</v>
      </c>
      <c r="C423" s="78">
        <v>0.30753731200277368</v>
      </c>
      <c r="D423" t="s">
        <v>2</v>
      </c>
      <c r="E423">
        <v>19</v>
      </c>
      <c r="F423">
        <v>0</v>
      </c>
      <c r="G423" s="3">
        <v>23.192483504122258</v>
      </c>
      <c r="H423" s="66">
        <v>0</v>
      </c>
      <c r="I423" t="s">
        <v>7</v>
      </c>
      <c r="J423" s="2">
        <v>1625.44</v>
      </c>
      <c r="K423" s="2" t="s">
        <v>5</v>
      </c>
      <c r="L423">
        <v>0</v>
      </c>
      <c r="M423" t="s">
        <v>88</v>
      </c>
      <c r="N423" t="s">
        <v>5</v>
      </c>
      <c r="O423" s="1"/>
    </row>
    <row r="424" spans="1:15" x14ac:dyDescent="0.2">
      <c r="A424">
        <v>10318</v>
      </c>
      <c r="B424" t="s">
        <v>103</v>
      </c>
      <c r="C424" s="78">
        <v>0.30976996216102426</v>
      </c>
      <c r="D424" t="s">
        <v>1</v>
      </c>
      <c r="E424">
        <v>27</v>
      </c>
      <c r="F424">
        <v>1</v>
      </c>
      <c r="G424" s="3">
        <v>33.297148185174791</v>
      </c>
      <c r="H424" s="66">
        <v>2</v>
      </c>
      <c r="I424" t="s">
        <v>7</v>
      </c>
      <c r="J424" s="2">
        <v>39611.760000000002</v>
      </c>
      <c r="K424" s="2" t="s">
        <v>5</v>
      </c>
      <c r="L424">
        <v>0</v>
      </c>
      <c r="M424" t="s">
        <v>88</v>
      </c>
      <c r="N424" t="s">
        <v>4</v>
      </c>
      <c r="O424" s="1"/>
    </row>
    <row r="425" spans="1:15" x14ac:dyDescent="0.2">
      <c r="A425">
        <v>10292</v>
      </c>
      <c r="B425" t="s">
        <v>103</v>
      </c>
      <c r="C425" s="78">
        <v>0.31125707973290195</v>
      </c>
      <c r="D425" t="s">
        <v>2</v>
      </c>
      <c r="E425">
        <v>59</v>
      </c>
      <c r="F425">
        <v>3</v>
      </c>
      <c r="G425" s="3">
        <v>39.139126576397182</v>
      </c>
      <c r="H425" s="66">
        <v>3</v>
      </c>
      <c r="I425" t="s">
        <v>7</v>
      </c>
      <c r="J425" s="2">
        <v>12129.62</v>
      </c>
      <c r="K425" s="2" t="s">
        <v>5</v>
      </c>
      <c r="L425">
        <v>0</v>
      </c>
      <c r="M425" t="s">
        <v>88</v>
      </c>
      <c r="N425" t="s">
        <v>5</v>
      </c>
      <c r="O425" s="1"/>
    </row>
    <row r="426" spans="1:15" x14ac:dyDescent="0.2">
      <c r="A426">
        <v>10189</v>
      </c>
      <c r="B426" t="s">
        <v>103</v>
      </c>
      <c r="C426" s="78">
        <v>0.31324751018145791</v>
      </c>
      <c r="D426" t="s">
        <v>3</v>
      </c>
      <c r="E426">
        <v>55</v>
      </c>
      <c r="F426">
        <v>3</v>
      </c>
      <c r="G426" s="3">
        <v>44.738683765562023</v>
      </c>
      <c r="H426" s="66">
        <v>3</v>
      </c>
      <c r="I426" t="s">
        <v>7</v>
      </c>
      <c r="J426" s="2">
        <v>10796.36</v>
      </c>
      <c r="K426" s="2" t="s">
        <v>5</v>
      </c>
      <c r="L426">
        <v>0</v>
      </c>
      <c r="M426" t="s">
        <v>88</v>
      </c>
      <c r="N426" t="s">
        <v>5</v>
      </c>
      <c r="O426" s="1"/>
    </row>
    <row r="427" spans="1:15" x14ac:dyDescent="0.2">
      <c r="A427">
        <v>11260</v>
      </c>
      <c r="B427" t="s">
        <v>103</v>
      </c>
      <c r="C427" s="78">
        <v>0.3136375826393869</v>
      </c>
      <c r="D427" t="s">
        <v>0</v>
      </c>
      <c r="E427">
        <v>41</v>
      </c>
      <c r="F427">
        <v>2</v>
      </c>
      <c r="G427" s="3">
        <v>39.496717841140821</v>
      </c>
      <c r="H427" s="66">
        <v>3</v>
      </c>
      <c r="I427" t="s">
        <v>6</v>
      </c>
      <c r="J427" s="2">
        <v>7371.7800000000007</v>
      </c>
      <c r="K427" s="2" t="s">
        <v>5</v>
      </c>
      <c r="L427">
        <v>2</v>
      </c>
      <c r="M427" t="s">
        <v>90</v>
      </c>
      <c r="N427" t="s">
        <v>5</v>
      </c>
      <c r="O427" s="1"/>
    </row>
    <row r="428" spans="1:15" x14ac:dyDescent="0.2">
      <c r="A428">
        <v>10142</v>
      </c>
      <c r="B428" t="s">
        <v>103</v>
      </c>
      <c r="C428" s="78">
        <v>0.31450990936516099</v>
      </c>
      <c r="D428" t="s">
        <v>2</v>
      </c>
      <c r="E428">
        <v>25</v>
      </c>
      <c r="F428">
        <v>0</v>
      </c>
      <c r="G428" s="3">
        <v>26.168323557745371</v>
      </c>
      <c r="H428" s="66">
        <v>0</v>
      </c>
      <c r="I428" t="s">
        <v>6</v>
      </c>
      <c r="J428" s="2">
        <v>3594.1800000000003</v>
      </c>
      <c r="K428" s="2" t="s">
        <v>5</v>
      </c>
      <c r="L428">
        <v>1</v>
      </c>
      <c r="M428" t="s">
        <v>89</v>
      </c>
      <c r="N428" t="s">
        <v>5</v>
      </c>
      <c r="O428" s="1"/>
    </row>
    <row r="429" spans="1:15" x14ac:dyDescent="0.2">
      <c r="A429">
        <v>11054</v>
      </c>
      <c r="B429" t="s">
        <v>103</v>
      </c>
      <c r="C429" s="78">
        <v>0.31486687527639423</v>
      </c>
      <c r="D429" t="s">
        <v>3</v>
      </c>
      <c r="E429">
        <v>34</v>
      </c>
      <c r="F429">
        <v>1</v>
      </c>
      <c r="G429" s="3">
        <v>21.648576904280205</v>
      </c>
      <c r="H429" s="66">
        <v>0</v>
      </c>
      <c r="I429" t="s">
        <v>6</v>
      </c>
      <c r="J429" s="2">
        <v>6753.04</v>
      </c>
      <c r="K429" s="2" t="s">
        <v>5</v>
      </c>
      <c r="L429">
        <v>3</v>
      </c>
      <c r="M429" t="s">
        <v>91</v>
      </c>
      <c r="N429" t="s">
        <v>5</v>
      </c>
      <c r="O429" s="1"/>
    </row>
    <row r="430" spans="1:15" x14ac:dyDescent="0.2">
      <c r="A430">
        <v>10877</v>
      </c>
      <c r="B430" t="s">
        <v>103</v>
      </c>
      <c r="C430" s="78">
        <v>0.31577556363359993</v>
      </c>
      <c r="D430" t="s">
        <v>0</v>
      </c>
      <c r="E430">
        <v>46</v>
      </c>
      <c r="F430">
        <v>2</v>
      </c>
      <c r="G430" s="3">
        <v>25.338026203034872</v>
      </c>
      <c r="H430" s="66">
        <v>0</v>
      </c>
      <c r="I430" t="s">
        <v>7</v>
      </c>
      <c r="J430" s="2">
        <v>7147.1100000000006</v>
      </c>
      <c r="K430" s="2" t="s">
        <v>5</v>
      </c>
      <c r="L430">
        <v>0</v>
      </c>
      <c r="M430" t="s">
        <v>88</v>
      </c>
      <c r="N430" t="s">
        <v>5</v>
      </c>
      <c r="O430" s="1"/>
    </row>
    <row r="431" spans="1:15" x14ac:dyDescent="0.2">
      <c r="A431">
        <v>10301</v>
      </c>
      <c r="B431" t="s">
        <v>103</v>
      </c>
      <c r="C431" s="78">
        <v>0.31606332801414261</v>
      </c>
      <c r="D431" t="s">
        <v>1</v>
      </c>
      <c r="E431">
        <v>38</v>
      </c>
      <c r="F431">
        <v>1</v>
      </c>
      <c r="G431" s="3">
        <v>26.885034390351521</v>
      </c>
      <c r="H431" s="66">
        <v>1</v>
      </c>
      <c r="I431" t="s">
        <v>7</v>
      </c>
      <c r="J431" s="2">
        <v>5484.47</v>
      </c>
      <c r="K431" s="2" t="s">
        <v>5</v>
      </c>
      <c r="L431">
        <v>1</v>
      </c>
      <c r="M431" t="s">
        <v>89</v>
      </c>
      <c r="N431" t="s">
        <v>5</v>
      </c>
      <c r="O431" s="1"/>
    </row>
    <row r="432" spans="1:15" x14ac:dyDescent="0.2">
      <c r="A432">
        <v>10697</v>
      </c>
      <c r="B432" t="s">
        <v>103</v>
      </c>
      <c r="C432" s="78">
        <v>0.3161265089362949</v>
      </c>
      <c r="D432" t="s">
        <v>2</v>
      </c>
      <c r="E432">
        <v>34</v>
      </c>
      <c r="F432">
        <v>1</v>
      </c>
      <c r="G432" s="3">
        <v>29.907943035160677</v>
      </c>
      <c r="H432" s="66">
        <v>1</v>
      </c>
      <c r="I432" t="s">
        <v>7</v>
      </c>
      <c r="J432" s="2">
        <v>4894.76</v>
      </c>
      <c r="K432" s="2" t="s">
        <v>5</v>
      </c>
      <c r="L432">
        <v>1</v>
      </c>
      <c r="M432" t="s">
        <v>89</v>
      </c>
      <c r="N432" t="s">
        <v>5</v>
      </c>
      <c r="O432" s="1"/>
    </row>
    <row r="433" spans="1:15" x14ac:dyDescent="0.2">
      <c r="A433">
        <v>11107</v>
      </c>
      <c r="B433" t="s">
        <v>103</v>
      </c>
      <c r="C433" s="78">
        <v>0.31656973559778157</v>
      </c>
      <c r="D433" t="s">
        <v>2</v>
      </c>
      <c r="E433">
        <v>33</v>
      </c>
      <c r="F433">
        <v>1</v>
      </c>
      <c r="G433" s="3">
        <v>33.432519332144928</v>
      </c>
      <c r="H433" s="66">
        <v>2</v>
      </c>
      <c r="I433" t="s">
        <v>6</v>
      </c>
      <c r="J433" s="2">
        <v>4571.42</v>
      </c>
      <c r="K433" s="2" t="s">
        <v>5</v>
      </c>
      <c r="L433">
        <v>0</v>
      </c>
      <c r="M433" t="s">
        <v>88</v>
      </c>
      <c r="N433" t="s">
        <v>5</v>
      </c>
      <c r="O433" s="1"/>
    </row>
    <row r="434" spans="1:15" x14ac:dyDescent="0.2">
      <c r="A434">
        <v>10770</v>
      </c>
      <c r="B434" t="s">
        <v>103</v>
      </c>
      <c r="C434" s="78">
        <v>0.31757733495551688</v>
      </c>
      <c r="D434" t="s">
        <v>2</v>
      </c>
      <c r="E434">
        <v>19</v>
      </c>
      <c r="F434">
        <v>0</v>
      </c>
      <c r="G434" s="3">
        <v>36.859949984510671</v>
      </c>
      <c r="H434" s="66">
        <v>3</v>
      </c>
      <c r="I434" t="s">
        <v>6</v>
      </c>
      <c r="J434" s="2">
        <v>18838.71</v>
      </c>
      <c r="K434" s="2" t="s">
        <v>5</v>
      </c>
      <c r="L434">
        <v>3</v>
      </c>
      <c r="M434" t="s">
        <v>91</v>
      </c>
      <c r="N434" t="s">
        <v>5</v>
      </c>
      <c r="O434" s="1"/>
    </row>
    <row r="435" spans="1:15" x14ac:dyDescent="0.2">
      <c r="A435">
        <v>10239</v>
      </c>
      <c r="B435" t="s">
        <v>103</v>
      </c>
      <c r="C435" s="78">
        <v>0.31805010450649696</v>
      </c>
      <c r="D435" t="s">
        <v>3</v>
      </c>
      <c r="E435">
        <v>34</v>
      </c>
      <c r="F435">
        <v>1</v>
      </c>
      <c r="G435" s="3">
        <v>30.207081491692072</v>
      </c>
      <c r="H435" s="66">
        <v>1</v>
      </c>
      <c r="I435" t="s">
        <v>6</v>
      </c>
      <c r="J435" s="2">
        <v>37701.880000000005</v>
      </c>
      <c r="K435" s="2" t="s">
        <v>5</v>
      </c>
      <c r="L435">
        <v>1</v>
      </c>
      <c r="M435" t="s">
        <v>89</v>
      </c>
      <c r="N435" t="s">
        <v>4</v>
      </c>
      <c r="O435" s="1"/>
    </row>
    <row r="436" spans="1:15" x14ac:dyDescent="0.2">
      <c r="A436">
        <v>10403</v>
      </c>
      <c r="B436" t="s">
        <v>103</v>
      </c>
      <c r="C436" s="78">
        <v>0.31809445338659925</v>
      </c>
      <c r="D436" t="s">
        <v>0</v>
      </c>
      <c r="E436">
        <v>25</v>
      </c>
      <c r="F436">
        <v>0</v>
      </c>
      <c r="G436" s="3">
        <v>19.296103503846179</v>
      </c>
      <c r="H436" s="66">
        <v>0</v>
      </c>
      <c r="I436" t="s">
        <v>7</v>
      </c>
      <c r="J436" s="2">
        <v>19933.46</v>
      </c>
      <c r="K436" s="2" t="s">
        <v>5</v>
      </c>
      <c r="L436">
        <v>3</v>
      </c>
      <c r="M436" t="s">
        <v>91</v>
      </c>
      <c r="N436" t="s">
        <v>4</v>
      </c>
      <c r="O436" s="1"/>
    </row>
    <row r="437" spans="1:15" x14ac:dyDescent="0.2">
      <c r="A437">
        <v>10400</v>
      </c>
      <c r="B437" t="s">
        <v>103</v>
      </c>
      <c r="C437" s="78">
        <v>0.3199272524260498</v>
      </c>
      <c r="D437" t="s">
        <v>3</v>
      </c>
      <c r="E437">
        <v>18</v>
      </c>
      <c r="F437">
        <v>0</v>
      </c>
      <c r="G437" s="3">
        <v>29.159226510612278</v>
      </c>
      <c r="H437" s="66">
        <v>1</v>
      </c>
      <c r="I437" t="s">
        <v>6</v>
      </c>
      <c r="J437" s="2">
        <v>2196.48</v>
      </c>
      <c r="K437" s="2" t="s">
        <v>5</v>
      </c>
      <c r="L437">
        <v>0</v>
      </c>
      <c r="M437" t="s">
        <v>88</v>
      </c>
      <c r="N437" t="s">
        <v>5</v>
      </c>
      <c r="O437" s="1"/>
    </row>
    <row r="438" spans="1:15" x14ac:dyDescent="0.2">
      <c r="A438">
        <v>10833</v>
      </c>
      <c r="B438" t="s">
        <v>103</v>
      </c>
      <c r="C438" s="78">
        <v>0.32026873831034031</v>
      </c>
      <c r="D438" t="s">
        <v>3</v>
      </c>
      <c r="E438">
        <v>45</v>
      </c>
      <c r="F438">
        <v>2</v>
      </c>
      <c r="G438" s="3">
        <v>29.817909017122407</v>
      </c>
      <c r="H438" s="66">
        <v>1</v>
      </c>
      <c r="I438" t="s">
        <v>6</v>
      </c>
      <c r="J438" s="2">
        <v>9095.07</v>
      </c>
      <c r="K438" s="2" t="s">
        <v>5</v>
      </c>
      <c r="L438">
        <v>2</v>
      </c>
      <c r="M438" t="s">
        <v>90</v>
      </c>
      <c r="N438" t="s">
        <v>5</v>
      </c>
      <c r="O438" s="1"/>
    </row>
    <row r="439" spans="1:15" x14ac:dyDescent="0.2">
      <c r="A439">
        <v>10932</v>
      </c>
      <c r="B439" t="s">
        <v>103</v>
      </c>
      <c r="C439" s="78">
        <v>0.32037625753277388</v>
      </c>
      <c r="D439" t="s">
        <v>3</v>
      </c>
      <c r="E439">
        <v>22</v>
      </c>
      <c r="F439">
        <v>0</v>
      </c>
      <c r="G439" s="3">
        <v>22.031937399045876</v>
      </c>
      <c r="H439" s="66">
        <v>0</v>
      </c>
      <c r="I439" t="s">
        <v>7</v>
      </c>
      <c r="J439" s="2">
        <v>4005.4300000000003</v>
      </c>
      <c r="K439" s="2" t="s">
        <v>5</v>
      </c>
      <c r="L439">
        <v>3</v>
      </c>
      <c r="M439" t="s">
        <v>91</v>
      </c>
      <c r="N439" t="s">
        <v>5</v>
      </c>
      <c r="O439" s="1"/>
    </row>
    <row r="440" spans="1:15" x14ac:dyDescent="0.2">
      <c r="A440">
        <v>10604</v>
      </c>
      <c r="B440" t="s">
        <v>103</v>
      </c>
      <c r="C440" s="78">
        <v>0.32043793768325834</v>
      </c>
      <c r="D440" t="s">
        <v>1</v>
      </c>
      <c r="E440">
        <v>18</v>
      </c>
      <c r="F440">
        <v>0</v>
      </c>
      <c r="G440" s="3">
        <v>22.504148990988302</v>
      </c>
      <c r="H440" s="66">
        <v>0</v>
      </c>
      <c r="I440" t="s">
        <v>7</v>
      </c>
      <c r="J440" s="2">
        <v>1137.02</v>
      </c>
      <c r="K440" s="2" t="s">
        <v>5</v>
      </c>
      <c r="L440">
        <v>0</v>
      </c>
      <c r="M440" t="s">
        <v>88</v>
      </c>
      <c r="N440" t="s">
        <v>5</v>
      </c>
      <c r="O440" s="1"/>
    </row>
    <row r="441" spans="1:15" x14ac:dyDescent="0.2">
      <c r="A441">
        <v>10166</v>
      </c>
      <c r="B441" t="s">
        <v>103</v>
      </c>
      <c r="C441" s="78">
        <v>0.32181485015082834</v>
      </c>
      <c r="D441" t="s">
        <v>3</v>
      </c>
      <c r="E441">
        <v>26</v>
      </c>
      <c r="F441">
        <v>0</v>
      </c>
      <c r="G441" s="3">
        <v>19.929628248692477</v>
      </c>
      <c r="H441" s="66">
        <v>0</v>
      </c>
      <c r="I441" t="s">
        <v>6</v>
      </c>
      <c r="J441" s="2">
        <v>24671.67</v>
      </c>
      <c r="K441" s="2" t="s">
        <v>5</v>
      </c>
      <c r="L441">
        <v>4</v>
      </c>
      <c r="M441" t="s">
        <v>91</v>
      </c>
      <c r="N441" t="s">
        <v>5</v>
      </c>
      <c r="O441" s="1"/>
    </row>
    <row r="442" spans="1:15" x14ac:dyDescent="0.2">
      <c r="A442">
        <v>10779</v>
      </c>
      <c r="B442" t="s">
        <v>103</v>
      </c>
      <c r="C442" s="78">
        <v>0.32228581294949399</v>
      </c>
      <c r="D442" t="s">
        <v>0</v>
      </c>
      <c r="E442">
        <v>50</v>
      </c>
      <c r="F442">
        <v>2</v>
      </c>
      <c r="G442" s="3">
        <v>38.281238359462094</v>
      </c>
      <c r="H442" s="66">
        <v>3</v>
      </c>
      <c r="I442" t="s">
        <v>7</v>
      </c>
      <c r="J442" s="2">
        <v>8457.82</v>
      </c>
      <c r="K442" s="2" t="s">
        <v>5</v>
      </c>
      <c r="L442">
        <v>0</v>
      </c>
      <c r="M442" t="s">
        <v>88</v>
      </c>
      <c r="N442" t="s">
        <v>5</v>
      </c>
      <c r="O442" s="1"/>
    </row>
    <row r="443" spans="1:15" x14ac:dyDescent="0.2">
      <c r="A443">
        <v>10401</v>
      </c>
      <c r="B443" t="s">
        <v>103</v>
      </c>
      <c r="C443" s="78">
        <v>0.32250124514012013</v>
      </c>
      <c r="D443" t="s">
        <v>2</v>
      </c>
      <c r="E443">
        <v>42</v>
      </c>
      <c r="F443">
        <v>2</v>
      </c>
      <c r="G443" s="3">
        <v>24.984644702479567</v>
      </c>
      <c r="H443" s="66">
        <v>0</v>
      </c>
      <c r="I443" t="s">
        <v>7</v>
      </c>
      <c r="J443" s="2">
        <v>6358.7800000000007</v>
      </c>
      <c r="K443" s="2" t="s">
        <v>5</v>
      </c>
      <c r="L443">
        <v>0</v>
      </c>
      <c r="M443" t="s">
        <v>88</v>
      </c>
      <c r="N443" t="s">
        <v>5</v>
      </c>
      <c r="O443" s="1"/>
    </row>
    <row r="444" spans="1:15" x14ac:dyDescent="0.2">
      <c r="A444">
        <v>10820</v>
      </c>
      <c r="B444" t="s">
        <v>103</v>
      </c>
      <c r="C444" s="78">
        <v>0.32341820757487938</v>
      </c>
      <c r="D444" t="s">
        <v>0</v>
      </c>
      <c r="E444">
        <v>50</v>
      </c>
      <c r="F444">
        <v>2</v>
      </c>
      <c r="G444" s="3">
        <v>34.075872425349495</v>
      </c>
      <c r="H444" s="66">
        <v>2</v>
      </c>
      <c r="I444" t="s">
        <v>6</v>
      </c>
      <c r="J444" s="2">
        <v>11299.35</v>
      </c>
      <c r="K444" s="2" t="s">
        <v>5</v>
      </c>
      <c r="L444">
        <v>4</v>
      </c>
      <c r="M444" t="s">
        <v>91</v>
      </c>
      <c r="N444" t="s">
        <v>5</v>
      </c>
      <c r="O444" s="1"/>
    </row>
    <row r="445" spans="1:15" x14ac:dyDescent="0.2">
      <c r="A445">
        <v>10772</v>
      </c>
      <c r="B445" t="s">
        <v>103</v>
      </c>
      <c r="C445" s="78">
        <v>0.32501218501730411</v>
      </c>
      <c r="D445" t="s">
        <v>1</v>
      </c>
      <c r="E445">
        <v>32</v>
      </c>
      <c r="F445">
        <v>1</v>
      </c>
      <c r="G445" s="3">
        <v>28.312996460624184</v>
      </c>
      <c r="H445" s="66">
        <v>1</v>
      </c>
      <c r="I445" t="s">
        <v>6</v>
      </c>
      <c r="J445" s="2">
        <v>3972.9300000000003</v>
      </c>
      <c r="K445" s="2" t="s">
        <v>5</v>
      </c>
      <c r="L445">
        <v>0</v>
      </c>
      <c r="M445" t="s">
        <v>88</v>
      </c>
      <c r="N445" t="s">
        <v>5</v>
      </c>
      <c r="O445" s="1"/>
    </row>
    <row r="446" spans="1:15" x14ac:dyDescent="0.2">
      <c r="A446">
        <v>11122</v>
      </c>
      <c r="B446" t="s">
        <v>103</v>
      </c>
      <c r="C446" s="78">
        <v>0.32537807922376838</v>
      </c>
      <c r="D446" t="s">
        <v>1</v>
      </c>
      <c r="E446">
        <v>27</v>
      </c>
      <c r="F446">
        <v>1</v>
      </c>
      <c r="G446" s="3">
        <v>38.000409751873526</v>
      </c>
      <c r="H446" s="66">
        <v>3</v>
      </c>
      <c r="I446" t="s">
        <v>6</v>
      </c>
      <c r="J446" s="2">
        <v>3561.8900000000003</v>
      </c>
      <c r="K446" s="2" t="s">
        <v>5</v>
      </c>
      <c r="L446">
        <v>1</v>
      </c>
      <c r="M446" t="s">
        <v>89</v>
      </c>
      <c r="N446" t="s">
        <v>5</v>
      </c>
      <c r="O446" s="1"/>
    </row>
    <row r="447" spans="1:15" x14ac:dyDescent="0.2">
      <c r="A447">
        <v>11167</v>
      </c>
      <c r="B447" t="s">
        <v>103</v>
      </c>
      <c r="C447" s="78">
        <v>0.32614215504250132</v>
      </c>
      <c r="D447" t="s">
        <v>2</v>
      </c>
      <c r="E447">
        <v>39</v>
      </c>
      <c r="F447">
        <v>2</v>
      </c>
      <c r="G447" s="3">
        <v>32.32136027817387</v>
      </c>
      <c r="H447" s="66">
        <v>2</v>
      </c>
      <c r="I447" t="s">
        <v>6</v>
      </c>
      <c r="J447" s="2">
        <v>7201.71</v>
      </c>
      <c r="K447" s="2" t="s">
        <v>5</v>
      </c>
      <c r="L447">
        <v>2</v>
      </c>
      <c r="M447" t="s">
        <v>90</v>
      </c>
      <c r="N447" t="s">
        <v>5</v>
      </c>
      <c r="O447" s="1"/>
    </row>
    <row r="448" spans="1:15" x14ac:dyDescent="0.2">
      <c r="A448">
        <v>10969</v>
      </c>
      <c r="B448" t="s">
        <v>103</v>
      </c>
      <c r="C448" s="78">
        <v>0.3266689019011122</v>
      </c>
      <c r="D448" t="s">
        <v>0</v>
      </c>
      <c r="E448">
        <v>26</v>
      </c>
      <c r="F448">
        <v>0</v>
      </c>
      <c r="G448" s="3">
        <v>29.800755720388302</v>
      </c>
      <c r="H448" s="66">
        <v>1</v>
      </c>
      <c r="I448" t="s">
        <v>7</v>
      </c>
      <c r="J448" s="2">
        <v>36085.22</v>
      </c>
      <c r="K448" s="2" t="s">
        <v>5</v>
      </c>
      <c r="L448">
        <v>2</v>
      </c>
      <c r="M448" t="s">
        <v>90</v>
      </c>
      <c r="N448" t="s">
        <v>4</v>
      </c>
      <c r="O448" s="1"/>
    </row>
    <row r="449" spans="1:15" x14ac:dyDescent="0.2">
      <c r="A449">
        <v>11324</v>
      </c>
      <c r="B449" t="s">
        <v>103</v>
      </c>
      <c r="C449" s="78">
        <v>0.32836131207983632</v>
      </c>
      <c r="D449" t="s">
        <v>3</v>
      </c>
      <c r="E449">
        <v>38</v>
      </c>
      <c r="F449">
        <v>1</v>
      </c>
      <c r="G449" s="3">
        <v>17.276644495996521</v>
      </c>
      <c r="H449" s="66">
        <v>0</v>
      </c>
      <c r="I449" t="s">
        <v>7</v>
      </c>
      <c r="J449" s="2">
        <v>6640.55</v>
      </c>
      <c r="K449" s="2" t="s">
        <v>5</v>
      </c>
      <c r="L449">
        <v>2</v>
      </c>
      <c r="M449" t="s">
        <v>90</v>
      </c>
      <c r="N449" t="s">
        <v>5</v>
      </c>
      <c r="O449" s="1"/>
    </row>
    <row r="450" spans="1:15" x14ac:dyDescent="0.2">
      <c r="A450">
        <v>10705</v>
      </c>
      <c r="B450" t="s">
        <v>103</v>
      </c>
      <c r="C450" s="78">
        <v>0.328619045427338</v>
      </c>
      <c r="D450" t="s">
        <v>0</v>
      </c>
      <c r="E450">
        <v>52</v>
      </c>
      <c r="F450">
        <v>3</v>
      </c>
      <c r="G450" s="3">
        <v>41.138860593379455</v>
      </c>
      <c r="H450" s="66">
        <v>3</v>
      </c>
      <c r="I450" t="s">
        <v>6</v>
      </c>
      <c r="J450" s="2">
        <v>9634.5400000000009</v>
      </c>
      <c r="K450" s="2" t="s">
        <v>5</v>
      </c>
      <c r="L450">
        <v>0</v>
      </c>
      <c r="M450" t="s">
        <v>88</v>
      </c>
      <c r="N450" t="s">
        <v>5</v>
      </c>
      <c r="O450" s="1"/>
    </row>
    <row r="451" spans="1:15" x14ac:dyDescent="0.2">
      <c r="A451">
        <v>10263</v>
      </c>
      <c r="B451" t="s">
        <v>103</v>
      </c>
      <c r="C451" s="78">
        <v>0.32985730271084923</v>
      </c>
      <c r="D451" t="s">
        <v>3</v>
      </c>
      <c r="E451">
        <v>43</v>
      </c>
      <c r="F451">
        <v>2</v>
      </c>
      <c r="G451" s="3">
        <v>31.537757113107634</v>
      </c>
      <c r="H451" s="66">
        <v>2</v>
      </c>
      <c r="I451" t="s">
        <v>7</v>
      </c>
      <c r="J451" s="2">
        <v>6837.37</v>
      </c>
      <c r="K451" s="2" t="s">
        <v>5</v>
      </c>
      <c r="L451">
        <v>0</v>
      </c>
      <c r="M451" t="s">
        <v>88</v>
      </c>
      <c r="N451" t="s">
        <v>5</v>
      </c>
      <c r="O451" s="1"/>
    </row>
    <row r="452" spans="1:15" x14ac:dyDescent="0.2">
      <c r="A452">
        <v>10974</v>
      </c>
      <c r="B452" t="s">
        <v>103</v>
      </c>
      <c r="C452" s="78">
        <v>0.33004564308356366</v>
      </c>
      <c r="D452" t="s">
        <v>0</v>
      </c>
      <c r="E452">
        <v>19</v>
      </c>
      <c r="F452">
        <v>0</v>
      </c>
      <c r="G452" s="3">
        <v>26.171633583970713</v>
      </c>
      <c r="H452" s="66">
        <v>0</v>
      </c>
      <c r="I452" t="s">
        <v>7</v>
      </c>
      <c r="J452" s="2">
        <v>1256.3</v>
      </c>
      <c r="K452" s="2" t="s">
        <v>5</v>
      </c>
      <c r="L452">
        <v>0</v>
      </c>
      <c r="M452" t="s">
        <v>88</v>
      </c>
      <c r="N452" t="s">
        <v>5</v>
      </c>
      <c r="O452" s="1"/>
    </row>
    <row r="453" spans="1:15" x14ac:dyDescent="0.2">
      <c r="A453">
        <v>10634</v>
      </c>
      <c r="B453" t="s">
        <v>103</v>
      </c>
      <c r="C453" s="78">
        <v>0.33038310013896965</v>
      </c>
      <c r="D453" t="s">
        <v>3</v>
      </c>
      <c r="E453">
        <v>24</v>
      </c>
      <c r="F453">
        <v>0</v>
      </c>
      <c r="G453" s="3">
        <v>29.294374584868184</v>
      </c>
      <c r="H453" s="66">
        <v>1</v>
      </c>
      <c r="I453" t="s">
        <v>7</v>
      </c>
      <c r="J453" s="2">
        <v>18648.429999999997</v>
      </c>
      <c r="K453" s="2" t="s">
        <v>5</v>
      </c>
      <c r="L453">
        <v>0</v>
      </c>
      <c r="M453" t="s">
        <v>88</v>
      </c>
      <c r="N453" t="s">
        <v>4</v>
      </c>
      <c r="O453" s="1"/>
    </row>
    <row r="454" spans="1:15" x14ac:dyDescent="0.2">
      <c r="A454">
        <v>10526</v>
      </c>
      <c r="B454" t="s">
        <v>103</v>
      </c>
      <c r="C454" s="78">
        <v>0.33122054069243045</v>
      </c>
      <c r="D454" t="s">
        <v>0</v>
      </c>
      <c r="E454">
        <v>42</v>
      </c>
      <c r="F454">
        <v>2</v>
      </c>
      <c r="G454" s="3">
        <v>35.818245366021394</v>
      </c>
      <c r="H454" s="66">
        <v>3</v>
      </c>
      <c r="I454" t="s">
        <v>6</v>
      </c>
      <c r="J454" s="2">
        <v>7050.6500000000005</v>
      </c>
      <c r="K454" s="2" t="s">
        <v>5</v>
      </c>
      <c r="L454">
        <v>1</v>
      </c>
      <c r="M454" t="s">
        <v>89</v>
      </c>
      <c r="N454" t="s">
        <v>5</v>
      </c>
      <c r="O454" s="1"/>
    </row>
    <row r="455" spans="1:15" x14ac:dyDescent="0.2">
      <c r="A455">
        <v>10115</v>
      </c>
      <c r="B455" t="s">
        <v>103</v>
      </c>
      <c r="C455" s="78">
        <v>0.33255046326406679</v>
      </c>
      <c r="D455" t="s">
        <v>3</v>
      </c>
      <c r="E455">
        <v>35</v>
      </c>
      <c r="F455">
        <v>1</v>
      </c>
      <c r="G455" s="3">
        <v>34.574284917131443</v>
      </c>
      <c r="H455" s="66">
        <v>2</v>
      </c>
      <c r="I455" t="s">
        <v>7</v>
      </c>
      <c r="J455" s="2">
        <v>19496.719999999998</v>
      </c>
      <c r="K455" s="2" t="s">
        <v>5</v>
      </c>
      <c r="L455">
        <v>4</v>
      </c>
      <c r="M455" t="s">
        <v>91</v>
      </c>
      <c r="N455" t="s">
        <v>5</v>
      </c>
      <c r="O455" s="1"/>
    </row>
    <row r="456" spans="1:15" x14ac:dyDescent="0.2">
      <c r="A456">
        <v>10794</v>
      </c>
      <c r="B456" t="s">
        <v>103</v>
      </c>
      <c r="C456" s="78">
        <v>0.33281985787225499</v>
      </c>
      <c r="D456" t="s">
        <v>0</v>
      </c>
      <c r="E456">
        <v>48</v>
      </c>
      <c r="F456">
        <v>2</v>
      </c>
      <c r="G456" s="3">
        <v>24.980891929951312</v>
      </c>
      <c r="H456" s="66">
        <v>0</v>
      </c>
      <c r="I456" t="s">
        <v>7</v>
      </c>
      <c r="J456" s="2">
        <v>8968.33</v>
      </c>
      <c r="K456" s="2" t="s">
        <v>5</v>
      </c>
      <c r="L456">
        <v>2</v>
      </c>
      <c r="M456" t="s">
        <v>90</v>
      </c>
      <c r="N456" t="s">
        <v>5</v>
      </c>
      <c r="O456" s="1"/>
    </row>
    <row r="457" spans="1:15" x14ac:dyDescent="0.2">
      <c r="A457">
        <v>10247</v>
      </c>
      <c r="B457" t="s">
        <v>103</v>
      </c>
      <c r="C457" s="78">
        <v>0.33382050466712021</v>
      </c>
      <c r="D457" t="s">
        <v>1</v>
      </c>
      <c r="E457">
        <v>18</v>
      </c>
      <c r="F457">
        <v>0</v>
      </c>
      <c r="G457" s="3">
        <v>22.127296665831871</v>
      </c>
      <c r="H457" s="66">
        <v>0</v>
      </c>
      <c r="I457" t="s">
        <v>6</v>
      </c>
      <c r="J457" s="2">
        <v>11482.64</v>
      </c>
      <c r="K457" s="2" t="s">
        <v>5</v>
      </c>
      <c r="L457">
        <v>0</v>
      </c>
      <c r="M457" t="s">
        <v>88</v>
      </c>
      <c r="N457" t="s">
        <v>5</v>
      </c>
      <c r="O457" s="1"/>
    </row>
    <row r="458" spans="1:15" x14ac:dyDescent="0.2">
      <c r="A458">
        <v>10366</v>
      </c>
      <c r="B458" t="s">
        <v>103</v>
      </c>
      <c r="C458" s="78">
        <v>0.3340278182172246</v>
      </c>
      <c r="D458" t="s">
        <v>0</v>
      </c>
      <c r="E458">
        <v>64</v>
      </c>
      <c r="F458">
        <v>3</v>
      </c>
      <c r="G458" s="3">
        <v>30.779232418568036</v>
      </c>
      <c r="H458" s="66">
        <v>2</v>
      </c>
      <c r="I458" t="s">
        <v>6</v>
      </c>
      <c r="J458" s="2">
        <v>47928.03</v>
      </c>
      <c r="K458" s="2" t="s">
        <v>4</v>
      </c>
      <c r="L458">
        <v>1</v>
      </c>
      <c r="M458" t="s">
        <v>89</v>
      </c>
      <c r="N458" t="s">
        <v>4</v>
      </c>
      <c r="O458" s="1"/>
    </row>
    <row r="459" spans="1:15" x14ac:dyDescent="0.2">
      <c r="A459">
        <v>10283</v>
      </c>
      <c r="B459" t="s">
        <v>103</v>
      </c>
      <c r="C459" s="78">
        <v>0.33424381904485523</v>
      </c>
      <c r="D459" t="s">
        <v>2</v>
      </c>
      <c r="E459">
        <v>26</v>
      </c>
      <c r="F459">
        <v>0</v>
      </c>
      <c r="G459" s="3">
        <v>26.497663916456627</v>
      </c>
      <c r="H459" s="66">
        <v>1</v>
      </c>
      <c r="I459" t="s">
        <v>6</v>
      </c>
      <c r="J459" s="2">
        <v>3176.82</v>
      </c>
      <c r="K459" s="2" t="s">
        <v>5</v>
      </c>
      <c r="L459">
        <v>0</v>
      </c>
      <c r="M459" t="s">
        <v>88</v>
      </c>
      <c r="N459" t="s">
        <v>5</v>
      </c>
      <c r="O459" s="1"/>
    </row>
    <row r="460" spans="1:15" x14ac:dyDescent="0.2">
      <c r="A460">
        <v>10357</v>
      </c>
      <c r="B460" t="s">
        <v>103</v>
      </c>
      <c r="C460" s="78">
        <v>0.33495388469679699</v>
      </c>
      <c r="D460" t="s">
        <v>3</v>
      </c>
      <c r="E460">
        <v>39</v>
      </c>
      <c r="F460">
        <v>2</v>
      </c>
      <c r="G460" s="3">
        <v>25.268600064812315</v>
      </c>
      <c r="H460" s="66">
        <v>0</v>
      </c>
      <c r="I460" t="s">
        <v>6</v>
      </c>
      <c r="J460" s="2">
        <v>7985.8200000000006</v>
      </c>
      <c r="K460" s="2" t="s">
        <v>5</v>
      </c>
      <c r="L460">
        <v>3</v>
      </c>
      <c r="M460" t="s">
        <v>91</v>
      </c>
      <c r="N460" t="s">
        <v>5</v>
      </c>
      <c r="O460" s="1"/>
    </row>
    <row r="461" spans="1:15" x14ac:dyDescent="0.2">
      <c r="A461">
        <v>11026</v>
      </c>
      <c r="B461" t="s">
        <v>103</v>
      </c>
      <c r="C461" s="78">
        <v>0.33530499215724352</v>
      </c>
      <c r="D461" t="s">
        <v>0</v>
      </c>
      <c r="E461">
        <v>42</v>
      </c>
      <c r="F461">
        <v>2</v>
      </c>
      <c r="G461" s="3">
        <v>28.584142850715569</v>
      </c>
      <c r="H461" s="66">
        <v>1</v>
      </c>
      <c r="I461" t="s">
        <v>6</v>
      </c>
      <c r="J461" s="2">
        <v>7045.5</v>
      </c>
      <c r="K461" s="2" t="s">
        <v>5</v>
      </c>
      <c r="L461">
        <v>1</v>
      </c>
      <c r="M461" t="s">
        <v>89</v>
      </c>
      <c r="N461" t="s">
        <v>5</v>
      </c>
      <c r="O461" s="1"/>
    </row>
    <row r="462" spans="1:15" x14ac:dyDescent="0.2">
      <c r="A462">
        <v>10599</v>
      </c>
      <c r="B462" t="s">
        <v>103</v>
      </c>
      <c r="C462" s="78">
        <v>0.33575674458702076</v>
      </c>
      <c r="D462" t="s">
        <v>1</v>
      </c>
      <c r="E462">
        <v>18</v>
      </c>
      <c r="F462">
        <v>0</v>
      </c>
      <c r="G462" s="3">
        <v>34.79952114069156</v>
      </c>
      <c r="H462" s="66">
        <v>3</v>
      </c>
      <c r="I462" t="s">
        <v>7</v>
      </c>
      <c r="J462" s="2">
        <v>1135.95</v>
      </c>
      <c r="K462" s="2" t="s">
        <v>5</v>
      </c>
      <c r="L462">
        <v>0</v>
      </c>
      <c r="M462" t="s">
        <v>88</v>
      </c>
      <c r="N462" t="s">
        <v>5</v>
      </c>
      <c r="O462" s="1"/>
    </row>
    <row r="463" spans="1:15" x14ac:dyDescent="0.2">
      <c r="A463">
        <v>10691</v>
      </c>
      <c r="B463" t="s">
        <v>103</v>
      </c>
      <c r="C463" s="78">
        <v>0.33628119757789476</v>
      </c>
      <c r="D463" t="s">
        <v>0</v>
      </c>
      <c r="E463">
        <v>34</v>
      </c>
      <c r="F463">
        <v>1</v>
      </c>
      <c r="G463" s="3">
        <v>30.861744130207118</v>
      </c>
      <c r="H463" s="66">
        <v>2</v>
      </c>
      <c r="I463" t="s">
        <v>7</v>
      </c>
      <c r="J463" s="2">
        <v>11737.85</v>
      </c>
      <c r="K463" s="2" t="s">
        <v>5</v>
      </c>
      <c r="L463">
        <v>2</v>
      </c>
      <c r="M463" t="s">
        <v>90</v>
      </c>
      <c r="N463" t="s">
        <v>5</v>
      </c>
      <c r="O463" s="1"/>
    </row>
    <row r="464" spans="1:15" x14ac:dyDescent="0.2">
      <c r="A464">
        <v>10205</v>
      </c>
      <c r="B464" t="s">
        <v>103</v>
      </c>
      <c r="C464" s="78">
        <v>0.33641242008381012</v>
      </c>
      <c r="D464" t="s">
        <v>3</v>
      </c>
      <c r="E464">
        <v>31</v>
      </c>
      <c r="F464">
        <v>1</v>
      </c>
      <c r="G464" s="3">
        <v>23.174610173611114</v>
      </c>
      <c r="H464" s="66">
        <v>0</v>
      </c>
      <c r="I464" t="s">
        <v>6</v>
      </c>
      <c r="J464" s="2">
        <v>6113.24</v>
      </c>
      <c r="K464" s="2" t="s">
        <v>5</v>
      </c>
      <c r="L464">
        <v>3</v>
      </c>
      <c r="M464" t="s">
        <v>91</v>
      </c>
      <c r="N464" t="s">
        <v>5</v>
      </c>
      <c r="O464" s="1"/>
    </row>
    <row r="465" spans="1:15" x14ac:dyDescent="0.2">
      <c r="A465">
        <v>10745</v>
      </c>
      <c r="B465" t="s">
        <v>103</v>
      </c>
      <c r="C465" s="78">
        <v>0.33696864248266745</v>
      </c>
      <c r="D465" t="s">
        <v>0</v>
      </c>
      <c r="E465">
        <v>31</v>
      </c>
      <c r="F465">
        <v>1</v>
      </c>
      <c r="G465" s="3">
        <v>29.724113557933677</v>
      </c>
      <c r="H465" s="66">
        <v>1</v>
      </c>
      <c r="I465" t="s">
        <v>6</v>
      </c>
      <c r="J465" s="2">
        <v>4934.71</v>
      </c>
      <c r="K465" s="2" t="s">
        <v>5</v>
      </c>
      <c r="L465">
        <v>2</v>
      </c>
      <c r="M465" t="s">
        <v>90</v>
      </c>
      <c r="N465" t="s">
        <v>5</v>
      </c>
      <c r="O465" s="1"/>
    </row>
    <row r="466" spans="1:15" x14ac:dyDescent="0.2">
      <c r="A466">
        <v>10776</v>
      </c>
      <c r="B466" t="s">
        <v>103</v>
      </c>
      <c r="C466" s="78">
        <v>0.33724773164914335</v>
      </c>
      <c r="D466" t="s">
        <v>2</v>
      </c>
      <c r="E466">
        <v>28</v>
      </c>
      <c r="F466">
        <v>1</v>
      </c>
      <c r="G466" s="3">
        <v>32.202866343456833</v>
      </c>
      <c r="H466" s="66">
        <v>2</v>
      </c>
      <c r="I466" t="s">
        <v>6</v>
      </c>
      <c r="J466" s="2">
        <v>5312.17</v>
      </c>
      <c r="K466" s="2" t="s">
        <v>5</v>
      </c>
      <c r="L466">
        <v>3</v>
      </c>
      <c r="M466" t="s">
        <v>91</v>
      </c>
      <c r="N466" t="s">
        <v>5</v>
      </c>
      <c r="O466" s="1"/>
    </row>
    <row r="467" spans="1:15" x14ac:dyDescent="0.2">
      <c r="A467">
        <v>10967</v>
      </c>
      <c r="B467" t="s">
        <v>103</v>
      </c>
      <c r="C467" s="78">
        <v>0.33728484402918701</v>
      </c>
      <c r="D467" t="s">
        <v>2</v>
      </c>
      <c r="E467">
        <v>28</v>
      </c>
      <c r="F467">
        <v>1</v>
      </c>
      <c r="G467" s="3">
        <v>29.60290530825381</v>
      </c>
      <c r="H467" s="66">
        <v>1</v>
      </c>
      <c r="I467" t="s">
        <v>7</v>
      </c>
      <c r="J467" s="2">
        <v>19673.34</v>
      </c>
      <c r="K467" s="2" t="s">
        <v>5</v>
      </c>
      <c r="L467">
        <v>0</v>
      </c>
      <c r="M467" t="s">
        <v>88</v>
      </c>
      <c r="N467" t="s">
        <v>5</v>
      </c>
      <c r="O467" s="1"/>
    </row>
    <row r="468" spans="1:15" x14ac:dyDescent="0.2">
      <c r="A468">
        <v>10493</v>
      </c>
      <c r="B468" t="s">
        <v>103</v>
      </c>
      <c r="C468" s="78">
        <v>0.33857822362621226</v>
      </c>
      <c r="D468" t="s">
        <v>3</v>
      </c>
      <c r="E468">
        <v>61</v>
      </c>
      <c r="F468">
        <v>3</v>
      </c>
      <c r="G468" s="3">
        <v>30.389062312978211</v>
      </c>
      <c r="H468" s="66">
        <v>2</v>
      </c>
      <c r="I468" t="s">
        <v>7</v>
      </c>
      <c r="J468" s="2">
        <v>13143.87</v>
      </c>
      <c r="K468" s="2" t="s">
        <v>5</v>
      </c>
      <c r="L468">
        <v>0</v>
      </c>
      <c r="M468" t="s">
        <v>88</v>
      </c>
      <c r="N468" t="s">
        <v>5</v>
      </c>
      <c r="O468" s="1"/>
    </row>
    <row r="469" spans="1:15" x14ac:dyDescent="0.2">
      <c r="A469">
        <v>10157</v>
      </c>
      <c r="B469" t="s">
        <v>103</v>
      </c>
      <c r="C469" s="78">
        <v>0.33889225820199709</v>
      </c>
      <c r="D469" t="s">
        <v>1</v>
      </c>
      <c r="E469">
        <v>37</v>
      </c>
      <c r="F469">
        <v>1</v>
      </c>
      <c r="G469" s="3">
        <v>29.154028542633984</v>
      </c>
      <c r="H469" s="66">
        <v>1</v>
      </c>
      <c r="I469" t="s">
        <v>6</v>
      </c>
      <c r="J469" s="2">
        <v>40419.020000000004</v>
      </c>
      <c r="K469" s="2" t="s">
        <v>4</v>
      </c>
      <c r="L469">
        <v>0</v>
      </c>
      <c r="M469" t="s">
        <v>88</v>
      </c>
      <c r="N469" t="s">
        <v>4</v>
      </c>
      <c r="O469" s="1"/>
    </row>
    <row r="470" spans="1:15" x14ac:dyDescent="0.2">
      <c r="A470">
        <v>10317</v>
      </c>
      <c r="B470" t="s">
        <v>103</v>
      </c>
      <c r="C470" s="78">
        <v>0.33900233519879552</v>
      </c>
      <c r="D470" t="s">
        <v>1</v>
      </c>
      <c r="E470">
        <v>43</v>
      </c>
      <c r="F470">
        <v>2</v>
      </c>
      <c r="G470" s="3">
        <v>25.471091400038226</v>
      </c>
      <c r="H470" s="66">
        <v>0</v>
      </c>
      <c r="I470" t="s">
        <v>6</v>
      </c>
      <c r="J470" s="2">
        <v>7345.7300000000005</v>
      </c>
      <c r="K470" s="2" t="s">
        <v>5</v>
      </c>
      <c r="L470">
        <v>1</v>
      </c>
      <c r="M470" t="s">
        <v>89</v>
      </c>
      <c r="N470" t="s">
        <v>5</v>
      </c>
      <c r="O470" s="1"/>
    </row>
    <row r="471" spans="1:15" x14ac:dyDescent="0.2">
      <c r="A471">
        <v>10322</v>
      </c>
      <c r="B471" t="s">
        <v>103</v>
      </c>
      <c r="C471" s="78">
        <v>0.33909265456745474</v>
      </c>
      <c r="D471" t="s">
        <v>3</v>
      </c>
      <c r="E471">
        <v>59</v>
      </c>
      <c r="F471">
        <v>3</v>
      </c>
      <c r="G471" s="3">
        <v>28.762429402532266</v>
      </c>
      <c r="H471" s="66">
        <v>1</v>
      </c>
      <c r="I471" t="s">
        <v>7</v>
      </c>
      <c r="J471" s="2">
        <v>12323.94</v>
      </c>
      <c r="K471" s="2" t="s">
        <v>5</v>
      </c>
      <c r="L471">
        <v>0</v>
      </c>
      <c r="M471" t="s">
        <v>88</v>
      </c>
      <c r="N471" t="s">
        <v>5</v>
      </c>
      <c r="O471" s="1"/>
    </row>
    <row r="472" spans="1:15" x14ac:dyDescent="0.2">
      <c r="A472">
        <v>11317</v>
      </c>
      <c r="B472" t="s">
        <v>103</v>
      </c>
      <c r="C472" s="78">
        <v>0.34018078553413245</v>
      </c>
      <c r="D472" t="s">
        <v>0</v>
      </c>
      <c r="E472">
        <v>25</v>
      </c>
      <c r="F472">
        <v>0</v>
      </c>
      <c r="G472" s="3">
        <v>24.302885479403557</v>
      </c>
      <c r="H472" s="66">
        <v>0</v>
      </c>
      <c r="I472" t="s">
        <v>6</v>
      </c>
      <c r="J472" s="2">
        <v>3208.7900000000004</v>
      </c>
      <c r="K472" s="2" t="s">
        <v>5</v>
      </c>
      <c r="L472">
        <v>1</v>
      </c>
      <c r="M472" t="s">
        <v>89</v>
      </c>
      <c r="N472" t="s">
        <v>5</v>
      </c>
      <c r="O472" s="1"/>
    </row>
    <row r="473" spans="1:15" x14ac:dyDescent="0.2">
      <c r="A473">
        <v>10055</v>
      </c>
      <c r="B473" t="s">
        <v>103</v>
      </c>
      <c r="C473" s="78">
        <v>0.34317448108682447</v>
      </c>
      <c r="D473" t="s">
        <v>3</v>
      </c>
      <c r="E473">
        <v>18</v>
      </c>
      <c r="F473">
        <v>0</v>
      </c>
      <c r="G473" s="3">
        <v>22.301595603712123</v>
      </c>
      <c r="H473" s="66">
        <v>0</v>
      </c>
      <c r="I473" t="s">
        <v>7</v>
      </c>
      <c r="J473" s="2">
        <v>12829.460000000001</v>
      </c>
      <c r="K473" s="2" t="s">
        <v>5</v>
      </c>
      <c r="L473">
        <v>2</v>
      </c>
      <c r="M473" t="s">
        <v>90</v>
      </c>
      <c r="N473" t="s">
        <v>4</v>
      </c>
      <c r="O473" s="1"/>
    </row>
    <row r="474" spans="1:15" x14ac:dyDescent="0.2">
      <c r="A474">
        <v>10250</v>
      </c>
      <c r="B474" t="s">
        <v>103</v>
      </c>
      <c r="C474" s="78">
        <v>0.34412031171228641</v>
      </c>
      <c r="D474" t="s">
        <v>1</v>
      </c>
      <c r="E474">
        <v>51</v>
      </c>
      <c r="F474">
        <v>3</v>
      </c>
      <c r="G474" s="3">
        <v>28.880631355412078</v>
      </c>
      <c r="H474" s="66">
        <v>1</v>
      </c>
      <c r="I474" t="s">
        <v>6</v>
      </c>
      <c r="J474" s="2">
        <v>9877.61</v>
      </c>
      <c r="K474" s="2" t="s">
        <v>5</v>
      </c>
      <c r="L474">
        <v>1</v>
      </c>
      <c r="M474" t="s">
        <v>89</v>
      </c>
      <c r="N474" t="s">
        <v>5</v>
      </c>
      <c r="O474" s="1"/>
    </row>
    <row r="475" spans="1:15" x14ac:dyDescent="0.2">
      <c r="A475">
        <v>10492</v>
      </c>
      <c r="B475" t="s">
        <v>103</v>
      </c>
      <c r="C475" s="78">
        <v>0.34453691944299769</v>
      </c>
      <c r="D475" t="s">
        <v>1</v>
      </c>
      <c r="E475">
        <v>32</v>
      </c>
      <c r="F475">
        <v>1</v>
      </c>
      <c r="G475" s="3">
        <v>40.28136949359731</v>
      </c>
      <c r="H475" s="66">
        <v>3</v>
      </c>
      <c r="I475" t="s">
        <v>6</v>
      </c>
      <c r="J475" s="2">
        <v>3994.1800000000003</v>
      </c>
      <c r="K475" s="2" t="s">
        <v>5</v>
      </c>
      <c r="L475">
        <v>0</v>
      </c>
      <c r="M475" t="s">
        <v>88</v>
      </c>
      <c r="N475" t="s">
        <v>5</v>
      </c>
      <c r="O475" s="1"/>
    </row>
    <row r="476" spans="1:15" x14ac:dyDescent="0.2">
      <c r="A476">
        <v>10383</v>
      </c>
      <c r="B476" t="s">
        <v>103</v>
      </c>
      <c r="C476" s="78">
        <v>0.34466741268133805</v>
      </c>
      <c r="D476" t="s">
        <v>0</v>
      </c>
      <c r="E476">
        <v>47</v>
      </c>
      <c r="F476">
        <v>2</v>
      </c>
      <c r="G476" s="3">
        <v>38.177798602176004</v>
      </c>
      <c r="H476" s="66">
        <v>3</v>
      </c>
      <c r="I476" t="s">
        <v>7</v>
      </c>
      <c r="J476" s="2">
        <v>8068.1900000000005</v>
      </c>
      <c r="K476" s="2" t="s">
        <v>5</v>
      </c>
      <c r="L476">
        <v>1</v>
      </c>
      <c r="M476" t="s">
        <v>89</v>
      </c>
      <c r="N476" t="s">
        <v>5</v>
      </c>
      <c r="O476" s="1"/>
    </row>
    <row r="477" spans="1:15" x14ac:dyDescent="0.2">
      <c r="A477">
        <v>10402</v>
      </c>
      <c r="B477" t="s">
        <v>103</v>
      </c>
      <c r="C477" s="78">
        <v>0.34608829225952564</v>
      </c>
      <c r="D477" t="s">
        <v>3</v>
      </c>
      <c r="E477">
        <v>43</v>
      </c>
      <c r="F477">
        <v>2</v>
      </c>
      <c r="G477" s="3">
        <v>31.902178831168829</v>
      </c>
      <c r="H477" s="66">
        <v>2</v>
      </c>
      <c r="I477" t="s">
        <v>6</v>
      </c>
      <c r="J477" s="2">
        <v>19144.579999999998</v>
      </c>
      <c r="K477" s="2" t="s">
        <v>5</v>
      </c>
      <c r="L477">
        <v>2</v>
      </c>
      <c r="M477" t="s">
        <v>90</v>
      </c>
      <c r="N477" t="s">
        <v>5</v>
      </c>
      <c r="O477" s="1"/>
    </row>
    <row r="478" spans="1:15" x14ac:dyDescent="0.2">
      <c r="A478">
        <v>11108</v>
      </c>
      <c r="B478" t="s">
        <v>103</v>
      </c>
      <c r="C478" s="78">
        <v>0.34711881640861753</v>
      </c>
      <c r="D478" t="s">
        <v>2</v>
      </c>
      <c r="E478">
        <v>59</v>
      </c>
      <c r="F478">
        <v>3</v>
      </c>
      <c r="G478" s="3">
        <v>25.307378948418936</v>
      </c>
      <c r="H478" s="66">
        <v>0</v>
      </c>
      <c r="I478" t="s">
        <v>6</v>
      </c>
      <c r="J478" s="2">
        <v>12622.18</v>
      </c>
      <c r="K478" s="2" t="s">
        <v>5</v>
      </c>
      <c r="L478">
        <v>0</v>
      </c>
      <c r="M478" t="s">
        <v>88</v>
      </c>
      <c r="N478" t="s">
        <v>5</v>
      </c>
      <c r="O478" s="1"/>
    </row>
    <row r="479" spans="1:15" x14ac:dyDescent="0.2">
      <c r="A479">
        <v>10044</v>
      </c>
      <c r="B479" t="s">
        <v>103</v>
      </c>
      <c r="C479" s="78">
        <v>0.34817668793207013</v>
      </c>
      <c r="D479" t="s">
        <v>1</v>
      </c>
      <c r="E479">
        <v>27</v>
      </c>
      <c r="F479">
        <v>1</v>
      </c>
      <c r="G479" s="3">
        <v>26.681087689469589</v>
      </c>
      <c r="H479" s="66">
        <v>1</v>
      </c>
      <c r="I479" t="s">
        <v>7</v>
      </c>
      <c r="J479" s="2">
        <v>2497.0400000000004</v>
      </c>
      <c r="K479" s="2" t="s">
        <v>5</v>
      </c>
      <c r="L479">
        <v>0</v>
      </c>
      <c r="M479" t="s">
        <v>88</v>
      </c>
      <c r="N479" t="s">
        <v>5</v>
      </c>
      <c r="O479" s="1"/>
    </row>
    <row r="480" spans="1:15" x14ac:dyDescent="0.2">
      <c r="A480">
        <v>11101</v>
      </c>
      <c r="B480" t="s">
        <v>103</v>
      </c>
      <c r="C480" s="78">
        <v>0.34905449629641638</v>
      </c>
      <c r="D480" t="s">
        <v>2</v>
      </c>
      <c r="E480">
        <v>64</v>
      </c>
      <c r="F480">
        <v>3</v>
      </c>
      <c r="G480" s="3">
        <v>33.681679439002494</v>
      </c>
      <c r="H480" s="66">
        <v>2</v>
      </c>
      <c r="I480" t="s">
        <v>7</v>
      </c>
      <c r="J480" s="2">
        <v>14210.54</v>
      </c>
      <c r="K480" s="2" t="s">
        <v>5</v>
      </c>
      <c r="L480">
        <v>0</v>
      </c>
      <c r="M480" t="s">
        <v>88</v>
      </c>
      <c r="N480" t="s">
        <v>5</v>
      </c>
      <c r="O480" s="1"/>
    </row>
    <row r="481" spans="1:15" x14ac:dyDescent="0.2">
      <c r="A481">
        <v>10272</v>
      </c>
      <c r="B481" t="s">
        <v>103</v>
      </c>
      <c r="C481" s="78">
        <v>0.3500046415999053</v>
      </c>
      <c r="D481" t="s">
        <v>3</v>
      </c>
      <c r="E481">
        <v>27</v>
      </c>
      <c r="F481">
        <v>1</v>
      </c>
      <c r="G481" s="3">
        <v>29.609599106462767</v>
      </c>
      <c r="H481" s="66">
        <v>1</v>
      </c>
      <c r="I481" t="s">
        <v>6</v>
      </c>
      <c r="J481" s="2">
        <v>3558.63</v>
      </c>
      <c r="K481" s="2" t="s">
        <v>5</v>
      </c>
      <c r="L481">
        <v>0</v>
      </c>
      <c r="M481" t="s">
        <v>88</v>
      </c>
      <c r="N481" t="s">
        <v>5</v>
      </c>
      <c r="O481" s="1"/>
    </row>
    <row r="482" spans="1:15" x14ac:dyDescent="0.2">
      <c r="A482">
        <v>10965</v>
      </c>
      <c r="B482" t="s">
        <v>103</v>
      </c>
      <c r="C482" s="78">
        <v>0.35073414038914097</v>
      </c>
      <c r="D482" t="s">
        <v>3</v>
      </c>
      <c r="E482">
        <v>36</v>
      </c>
      <c r="F482">
        <v>1</v>
      </c>
      <c r="G482" s="3">
        <v>33.311165245156808</v>
      </c>
      <c r="H482" s="66">
        <v>2</v>
      </c>
      <c r="I482" t="s">
        <v>7</v>
      </c>
      <c r="J482" s="2">
        <v>6746.75</v>
      </c>
      <c r="K482" s="2" t="s">
        <v>5</v>
      </c>
      <c r="L482">
        <v>3</v>
      </c>
      <c r="M482" t="s">
        <v>91</v>
      </c>
      <c r="N482" t="s">
        <v>5</v>
      </c>
      <c r="O482" s="1"/>
    </row>
    <row r="483" spans="1:15" x14ac:dyDescent="0.2">
      <c r="A483">
        <v>10448</v>
      </c>
      <c r="B483" t="s">
        <v>103</v>
      </c>
      <c r="C483" s="78">
        <v>0.35196097020025729</v>
      </c>
      <c r="D483" t="s">
        <v>3</v>
      </c>
      <c r="E483">
        <v>56</v>
      </c>
      <c r="F483">
        <v>3</v>
      </c>
      <c r="G483" s="3">
        <v>31.338553568625265</v>
      </c>
      <c r="H483" s="66">
        <v>2</v>
      </c>
      <c r="I483" t="s">
        <v>7</v>
      </c>
      <c r="J483" s="2">
        <v>11165.42</v>
      </c>
      <c r="K483" s="2" t="s">
        <v>5</v>
      </c>
      <c r="L483">
        <v>0</v>
      </c>
      <c r="M483" t="s">
        <v>88</v>
      </c>
      <c r="N483" t="s">
        <v>5</v>
      </c>
      <c r="O483" s="1"/>
    </row>
    <row r="484" spans="1:15" x14ac:dyDescent="0.2">
      <c r="A484">
        <v>10653</v>
      </c>
      <c r="B484" t="s">
        <v>103</v>
      </c>
      <c r="C484" s="78">
        <v>0.35278744956530583</v>
      </c>
      <c r="D484" t="s">
        <v>3</v>
      </c>
      <c r="E484">
        <v>22</v>
      </c>
      <c r="F484">
        <v>0</v>
      </c>
      <c r="G484" s="3">
        <v>26.493683871674151</v>
      </c>
      <c r="H484" s="66">
        <v>1</v>
      </c>
      <c r="I484" t="s">
        <v>6</v>
      </c>
      <c r="J484" s="2">
        <v>2731.92</v>
      </c>
      <c r="K484" s="2" t="s">
        <v>5</v>
      </c>
      <c r="L484">
        <v>0</v>
      </c>
      <c r="M484" t="s">
        <v>88</v>
      </c>
      <c r="N484" t="s">
        <v>5</v>
      </c>
      <c r="O484" s="1"/>
    </row>
    <row r="485" spans="1:15" x14ac:dyDescent="0.2">
      <c r="A485">
        <v>11272</v>
      </c>
      <c r="B485" t="s">
        <v>103</v>
      </c>
      <c r="C485" s="78">
        <v>0.3531679121079494</v>
      </c>
      <c r="D485" t="s">
        <v>0</v>
      </c>
      <c r="E485">
        <v>49</v>
      </c>
      <c r="F485">
        <v>2</v>
      </c>
      <c r="G485" s="3">
        <v>31.125562108970414</v>
      </c>
      <c r="H485" s="66">
        <v>2</v>
      </c>
      <c r="I485" t="s">
        <v>6</v>
      </c>
      <c r="J485" s="2">
        <v>11552.91</v>
      </c>
      <c r="K485" s="2" t="s">
        <v>5</v>
      </c>
      <c r="L485">
        <v>5</v>
      </c>
      <c r="M485" t="s">
        <v>91</v>
      </c>
      <c r="N485" t="s">
        <v>5</v>
      </c>
      <c r="O485" s="1"/>
    </row>
    <row r="486" spans="1:15" x14ac:dyDescent="0.2">
      <c r="A486">
        <v>10819</v>
      </c>
      <c r="B486" t="s">
        <v>103</v>
      </c>
      <c r="C486" s="78">
        <v>0.35319412251603766</v>
      </c>
      <c r="D486" t="s">
        <v>1</v>
      </c>
      <c r="E486">
        <v>40</v>
      </c>
      <c r="F486">
        <v>2</v>
      </c>
      <c r="G486" s="3">
        <v>26.112841998818489</v>
      </c>
      <c r="H486" s="66">
        <v>0</v>
      </c>
      <c r="I486" t="s">
        <v>6</v>
      </c>
      <c r="J486" s="2">
        <v>5920.1100000000006</v>
      </c>
      <c r="K486" s="2" t="s">
        <v>5</v>
      </c>
      <c r="L486">
        <v>0</v>
      </c>
      <c r="M486" t="s">
        <v>88</v>
      </c>
      <c r="N486" t="s">
        <v>5</v>
      </c>
      <c r="O486" s="1"/>
    </row>
    <row r="487" spans="1:15" x14ac:dyDescent="0.2">
      <c r="A487">
        <v>10176</v>
      </c>
      <c r="B487" t="s">
        <v>103</v>
      </c>
      <c r="C487" s="78">
        <v>0.3548607402699363</v>
      </c>
      <c r="D487" t="s">
        <v>1</v>
      </c>
      <c r="E487">
        <v>18</v>
      </c>
      <c r="F487">
        <v>0</v>
      </c>
      <c r="G487" s="3">
        <v>32.781743041723779</v>
      </c>
      <c r="H487" s="66">
        <v>2</v>
      </c>
      <c r="I487" t="s">
        <v>6</v>
      </c>
      <c r="J487" s="2">
        <v>1621.89</v>
      </c>
      <c r="K487" s="2" t="s">
        <v>5</v>
      </c>
      <c r="L487">
        <v>0</v>
      </c>
      <c r="M487" t="s">
        <v>88</v>
      </c>
      <c r="N487" t="s">
        <v>5</v>
      </c>
      <c r="O487" s="1"/>
    </row>
    <row r="488" spans="1:15" x14ac:dyDescent="0.2">
      <c r="A488">
        <v>10028</v>
      </c>
      <c r="B488" t="s">
        <v>103</v>
      </c>
      <c r="C488" s="78">
        <v>0.35539794821819748</v>
      </c>
      <c r="D488" t="s">
        <v>2</v>
      </c>
      <c r="E488">
        <v>57</v>
      </c>
      <c r="F488">
        <v>3</v>
      </c>
      <c r="G488" s="3">
        <v>28.987231562300178</v>
      </c>
      <c r="H488" s="66">
        <v>1</v>
      </c>
      <c r="I488" t="s">
        <v>7</v>
      </c>
      <c r="J488" s="2">
        <v>11945.14</v>
      </c>
      <c r="K488" s="2" t="s">
        <v>5</v>
      </c>
      <c r="L488">
        <v>1</v>
      </c>
      <c r="M488" t="s">
        <v>89</v>
      </c>
      <c r="N488" t="s">
        <v>5</v>
      </c>
      <c r="O488" s="1"/>
    </row>
    <row r="489" spans="1:15" x14ac:dyDescent="0.2">
      <c r="A489">
        <v>10909</v>
      </c>
      <c r="B489" t="s">
        <v>103</v>
      </c>
      <c r="C489" s="78">
        <v>0.35542130341873823</v>
      </c>
      <c r="D489" t="s">
        <v>0</v>
      </c>
      <c r="E489">
        <v>59</v>
      </c>
      <c r="F489">
        <v>3</v>
      </c>
      <c r="G489" s="3">
        <v>40.225069874954386</v>
      </c>
      <c r="H489" s="66">
        <v>3</v>
      </c>
      <c r="I489" t="s">
        <v>7</v>
      </c>
      <c r="J489" s="2">
        <v>12347.18</v>
      </c>
      <c r="K489" s="2" t="s">
        <v>5</v>
      </c>
      <c r="L489">
        <v>1</v>
      </c>
      <c r="M489" t="s">
        <v>89</v>
      </c>
      <c r="N489" t="s">
        <v>5</v>
      </c>
      <c r="O489" s="1"/>
    </row>
    <row r="490" spans="1:15" x14ac:dyDescent="0.2">
      <c r="A490">
        <v>10732</v>
      </c>
      <c r="B490" t="s">
        <v>103</v>
      </c>
      <c r="C490" s="78">
        <v>0.35847428842199458</v>
      </c>
      <c r="D490" t="s">
        <v>1</v>
      </c>
      <c r="E490">
        <v>48</v>
      </c>
      <c r="F490">
        <v>2</v>
      </c>
      <c r="G490" s="3">
        <v>18.284951939446369</v>
      </c>
      <c r="H490" s="66">
        <v>0</v>
      </c>
      <c r="I490" t="s">
        <v>6</v>
      </c>
      <c r="J490" s="2">
        <v>8871.16</v>
      </c>
      <c r="K490" s="2" t="s">
        <v>5</v>
      </c>
      <c r="L490">
        <v>1</v>
      </c>
      <c r="M490" t="s">
        <v>89</v>
      </c>
      <c r="N490" t="s">
        <v>5</v>
      </c>
      <c r="O490" s="1"/>
    </row>
    <row r="491" spans="1:15" x14ac:dyDescent="0.2">
      <c r="A491">
        <v>10522</v>
      </c>
      <c r="B491" t="s">
        <v>103</v>
      </c>
      <c r="C491" s="78">
        <v>0.35922648442156113</v>
      </c>
      <c r="D491" t="s">
        <v>2</v>
      </c>
      <c r="E491">
        <v>51</v>
      </c>
      <c r="F491">
        <v>3</v>
      </c>
      <c r="G491" s="3">
        <v>32.775922787517771</v>
      </c>
      <c r="H491" s="66">
        <v>2</v>
      </c>
      <c r="I491" t="s">
        <v>6</v>
      </c>
      <c r="J491" s="2">
        <v>10848.14</v>
      </c>
      <c r="K491" s="2" t="s">
        <v>5</v>
      </c>
      <c r="L491">
        <v>2</v>
      </c>
      <c r="M491" t="s">
        <v>90</v>
      </c>
      <c r="N491" t="s">
        <v>5</v>
      </c>
      <c r="O491" s="1"/>
    </row>
    <row r="492" spans="1:15" x14ac:dyDescent="0.2">
      <c r="A492">
        <v>10682</v>
      </c>
      <c r="B492" t="s">
        <v>103</v>
      </c>
      <c r="C492" s="78">
        <v>0.35967405314316181</v>
      </c>
      <c r="D492" t="s">
        <v>3</v>
      </c>
      <c r="E492">
        <v>49</v>
      </c>
      <c r="F492">
        <v>2</v>
      </c>
      <c r="G492" s="3">
        <v>31.049429072009605</v>
      </c>
      <c r="H492" s="66">
        <v>2</v>
      </c>
      <c r="I492" t="s">
        <v>7</v>
      </c>
      <c r="J492" s="2">
        <v>9282.49</v>
      </c>
      <c r="K492" s="2" t="s">
        <v>5</v>
      </c>
      <c r="L492">
        <v>1</v>
      </c>
      <c r="M492" t="s">
        <v>89</v>
      </c>
      <c r="N492" t="s">
        <v>5</v>
      </c>
      <c r="O492" s="1"/>
    </row>
    <row r="493" spans="1:15" x14ac:dyDescent="0.2">
      <c r="A493">
        <v>11133</v>
      </c>
      <c r="B493" t="s">
        <v>103</v>
      </c>
      <c r="C493" s="78">
        <v>0.36008256181253628</v>
      </c>
      <c r="D493" t="s">
        <v>3</v>
      </c>
      <c r="E493">
        <v>26</v>
      </c>
      <c r="F493">
        <v>0</v>
      </c>
      <c r="G493" s="3">
        <v>19.486248740150437</v>
      </c>
      <c r="H493" s="66">
        <v>0</v>
      </c>
      <c r="I493" t="s">
        <v>7</v>
      </c>
      <c r="J493" s="2">
        <v>2897.3300000000004</v>
      </c>
      <c r="K493" s="2" t="s">
        <v>5</v>
      </c>
      <c r="L493">
        <v>0</v>
      </c>
      <c r="M493" t="s">
        <v>88</v>
      </c>
      <c r="N493" t="s">
        <v>5</v>
      </c>
      <c r="O493" s="1"/>
    </row>
    <row r="494" spans="1:15" x14ac:dyDescent="0.2">
      <c r="A494">
        <v>11207</v>
      </c>
      <c r="B494" t="s">
        <v>103</v>
      </c>
      <c r="C494" s="78">
        <v>0.3606355903148617</v>
      </c>
      <c r="D494" t="s">
        <v>2</v>
      </c>
      <c r="E494">
        <v>21</v>
      </c>
      <c r="F494">
        <v>0</v>
      </c>
      <c r="G494" s="3">
        <v>39.824412295002197</v>
      </c>
      <c r="H494" s="66">
        <v>3</v>
      </c>
      <c r="I494" t="s">
        <v>7</v>
      </c>
      <c r="J494" s="2">
        <v>1906.36</v>
      </c>
      <c r="K494" s="2" t="s">
        <v>5</v>
      </c>
      <c r="L494">
        <v>0</v>
      </c>
      <c r="M494" t="s">
        <v>88</v>
      </c>
      <c r="N494" t="s">
        <v>5</v>
      </c>
      <c r="O494" s="1"/>
    </row>
    <row r="495" spans="1:15" x14ac:dyDescent="0.2">
      <c r="A495">
        <v>10347</v>
      </c>
      <c r="B495" t="s">
        <v>103</v>
      </c>
      <c r="C495" s="78">
        <v>0.36101613538873656</v>
      </c>
      <c r="D495" t="s">
        <v>1</v>
      </c>
      <c r="E495">
        <v>32</v>
      </c>
      <c r="F495">
        <v>1</v>
      </c>
      <c r="G495" s="3">
        <v>26.294972910058636</v>
      </c>
      <c r="H495" s="66">
        <v>1</v>
      </c>
      <c r="I495" t="s">
        <v>7</v>
      </c>
      <c r="J495" s="2">
        <v>4074.46</v>
      </c>
      <c r="K495" s="2" t="s">
        <v>5</v>
      </c>
      <c r="L495">
        <v>1</v>
      </c>
      <c r="M495" t="s">
        <v>89</v>
      </c>
      <c r="N495" t="s">
        <v>5</v>
      </c>
      <c r="O495" s="1"/>
    </row>
    <row r="496" spans="1:15" x14ac:dyDescent="0.2">
      <c r="A496">
        <v>10947</v>
      </c>
      <c r="B496" t="s">
        <v>103</v>
      </c>
      <c r="C496" s="78">
        <v>0.36160347392385472</v>
      </c>
      <c r="D496" t="s">
        <v>3</v>
      </c>
      <c r="E496">
        <v>23</v>
      </c>
      <c r="F496">
        <v>0</v>
      </c>
      <c r="G496" s="3">
        <v>32.70236917620857</v>
      </c>
      <c r="H496" s="66">
        <v>2</v>
      </c>
      <c r="I496" t="s">
        <v>6</v>
      </c>
      <c r="J496" s="2">
        <v>40904.200000000004</v>
      </c>
      <c r="K496" s="2" t="s">
        <v>4</v>
      </c>
      <c r="L496">
        <v>1</v>
      </c>
      <c r="M496" t="s">
        <v>89</v>
      </c>
      <c r="N496" t="s">
        <v>4</v>
      </c>
      <c r="O496" s="1"/>
    </row>
    <row r="497" spans="1:15" x14ac:dyDescent="0.2">
      <c r="A497">
        <v>10038</v>
      </c>
      <c r="B497" t="s">
        <v>103</v>
      </c>
      <c r="C497" s="78">
        <v>0.36175973696472608</v>
      </c>
      <c r="D497" t="s">
        <v>0</v>
      </c>
      <c r="E497">
        <v>60</v>
      </c>
      <c r="F497">
        <v>3</v>
      </c>
      <c r="G497" s="3">
        <v>39.367544125719476</v>
      </c>
      <c r="H497" s="66">
        <v>3</v>
      </c>
      <c r="I497" t="s">
        <v>7</v>
      </c>
      <c r="J497" s="2">
        <v>48173.37</v>
      </c>
      <c r="K497" s="2" t="s">
        <v>4</v>
      </c>
      <c r="L497">
        <v>0</v>
      </c>
      <c r="M497" t="s">
        <v>88</v>
      </c>
      <c r="N497" t="s">
        <v>4</v>
      </c>
      <c r="O497" s="1"/>
    </row>
    <row r="498" spans="1:15" x14ac:dyDescent="0.2">
      <c r="A498">
        <v>11076</v>
      </c>
      <c r="B498" t="s">
        <v>103</v>
      </c>
      <c r="C498" s="78">
        <v>0.36202577471599873</v>
      </c>
      <c r="D498" t="s">
        <v>2</v>
      </c>
      <c r="E498">
        <v>53</v>
      </c>
      <c r="F498">
        <v>3</v>
      </c>
      <c r="G498" s="3">
        <v>33.304929427628934</v>
      </c>
      <c r="H498" s="66">
        <v>2</v>
      </c>
      <c r="I498" t="s">
        <v>6</v>
      </c>
      <c r="J498" s="2">
        <v>10959.7</v>
      </c>
      <c r="K498" s="2" t="s">
        <v>5</v>
      </c>
      <c r="L498">
        <v>1</v>
      </c>
      <c r="M498" t="s">
        <v>89</v>
      </c>
      <c r="N498" t="s">
        <v>5</v>
      </c>
      <c r="O498" s="1"/>
    </row>
    <row r="499" spans="1:15" x14ac:dyDescent="0.2">
      <c r="A499">
        <v>10094</v>
      </c>
      <c r="B499" t="s">
        <v>103</v>
      </c>
      <c r="C499" s="78">
        <v>0.36295024252456343</v>
      </c>
      <c r="D499" t="s">
        <v>0</v>
      </c>
      <c r="E499">
        <v>55</v>
      </c>
      <c r="F499">
        <v>3</v>
      </c>
      <c r="G499" s="3">
        <v>39.941249659882899</v>
      </c>
      <c r="H499" s="66">
        <v>3</v>
      </c>
      <c r="I499" t="s">
        <v>6</v>
      </c>
      <c r="J499" s="2">
        <v>10713.65</v>
      </c>
      <c r="K499" s="2" t="s">
        <v>5</v>
      </c>
      <c r="L499">
        <v>0</v>
      </c>
      <c r="M499" t="s">
        <v>88</v>
      </c>
      <c r="N499" t="s">
        <v>5</v>
      </c>
      <c r="O499" s="1"/>
    </row>
    <row r="500" spans="1:15" x14ac:dyDescent="0.2">
      <c r="A500">
        <v>11139</v>
      </c>
      <c r="B500" t="s">
        <v>103</v>
      </c>
      <c r="C500" s="78">
        <v>0.36416570219311206</v>
      </c>
      <c r="D500" t="s">
        <v>0</v>
      </c>
      <c r="E500">
        <v>45</v>
      </c>
      <c r="F500">
        <v>2</v>
      </c>
      <c r="G500" s="3">
        <v>24.865496028036414</v>
      </c>
      <c r="H500" s="66">
        <v>0</v>
      </c>
      <c r="I500" t="s">
        <v>7</v>
      </c>
      <c r="J500" s="2">
        <v>7441.06</v>
      </c>
      <c r="K500" s="2" t="s">
        <v>5</v>
      </c>
      <c r="L500">
        <v>1</v>
      </c>
      <c r="M500" t="s">
        <v>89</v>
      </c>
      <c r="N500" t="s">
        <v>5</v>
      </c>
      <c r="O500" s="1"/>
    </row>
    <row r="501" spans="1:15" x14ac:dyDescent="0.2">
      <c r="A501">
        <v>11091</v>
      </c>
      <c r="B501" t="s">
        <v>103</v>
      </c>
      <c r="C501" s="78">
        <v>0.36422579156056123</v>
      </c>
      <c r="D501" t="s">
        <v>3</v>
      </c>
      <c r="E501">
        <v>18</v>
      </c>
      <c r="F501">
        <v>0</v>
      </c>
      <c r="G501" s="3">
        <v>22.504010358800613</v>
      </c>
      <c r="H501" s="66">
        <v>0</v>
      </c>
      <c r="I501" t="s">
        <v>6</v>
      </c>
      <c r="J501" s="2">
        <v>2203.7400000000002</v>
      </c>
      <c r="K501" s="2" t="s">
        <v>5</v>
      </c>
      <c r="L501">
        <v>0</v>
      </c>
      <c r="M501" t="s">
        <v>88</v>
      </c>
      <c r="N501" t="s">
        <v>5</v>
      </c>
      <c r="O501" s="1"/>
    </row>
    <row r="502" spans="1:15" x14ac:dyDescent="0.2">
      <c r="A502">
        <v>11179</v>
      </c>
      <c r="B502" t="s">
        <v>103</v>
      </c>
      <c r="C502" s="78">
        <v>0.36463546514565015</v>
      </c>
      <c r="D502" t="s">
        <v>0</v>
      </c>
      <c r="E502">
        <v>23</v>
      </c>
      <c r="F502">
        <v>0</v>
      </c>
      <c r="G502" s="3">
        <v>32.644173308654942</v>
      </c>
      <c r="H502" s="66">
        <v>2</v>
      </c>
      <c r="I502" t="s">
        <v>7</v>
      </c>
      <c r="J502" s="2">
        <v>3591.48</v>
      </c>
      <c r="K502" s="2" t="s">
        <v>5</v>
      </c>
      <c r="L502">
        <v>3</v>
      </c>
      <c r="M502" t="s">
        <v>91</v>
      </c>
      <c r="N502" t="s">
        <v>5</v>
      </c>
      <c r="O502" s="1"/>
    </row>
    <row r="503" spans="1:15" x14ac:dyDescent="0.2">
      <c r="A503">
        <v>10202</v>
      </c>
      <c r="B503" t="s">
        <v>103</v>
      </c>
      <c r="C503" s="78">
        <v>0.36481038385949915</v>
      </c>
      <c r="D503" t="s">
        <v>0</v>
      </c>
      <c r="E503">
        <v>46</v>
      </c>
      <c r="F503">
        <v>2</v>
      </c>
      <c r="G503" s="3">
        <v>32.016942985033182</v>
      </c>
      <c r="H503" s="66">
        <v>2</v>
      </c>
      <c r="I503" t="s">
        <v>7</v>
      </c>
      <c r="J503" s="2">
        <v>24603.05</v>
      </c>
      <c r="K503" s="2" t="s">
        <v>5</v>
      </c>
      <c r="L503">
        <v>0</v>
      </c>
      <c r="M503" t="s">
        <v>88</v>
      </c>
      <c r="N503" t="s">
        <v>5</v>
      </c>
      <c r="O503" s="1"/>
    </row>
    <row r="504" spans="1:15" x14ac:dyDescent="0.2">
      <c r="A504">
        <v>10990</v>
      </c>
      <c r="B504" t="s">
        <v>103</v>
      </c>
      <c r="C504" s="78">
        <v>0.36504416103756721</v>
      </c>
      <c r="D504" t="s">
        <v>0</v>
      </c>
      <c r="E504">
        <v>37</v>
      </c>
      <c r="F504">
        <v>1</v>
      </c>
      <c r="G504" s="3">
        <v>21.77379845158848</v>
      </c>
      <c r="H504" s="66">
        <v>0</v>
      </c>
      <c r="I504" t="s">
        <v>7</v>
      </c>
      <c r="J504" s="2">
        <v>20420.609999999997</v>
      </c>
      <c r="K504" s="2" t="s">
        <v>5</v>
      </c>
      <c r="L504">
        <v>0</v>
      </c>
      <c r="M504" t="s">
        <v>88</v>
      </c>
      <c r="N504" t="s">
        <v>5</v>
      </c>
      <c r="O504" s="1"/>
    </row>
    <row r="505" spans="1:15" x14ac:dyDescent="0.2">
      <c r="A505">
        <v>10578</v>
      </c>
      <c r="B505" t="s">
        <v>103</v>
      </c>
      <c r="C505" s="78">
        <v>0.36732227456344513</v>
      </c>
      <c r="D505" t="s">
        <v>2</v>
      </c>
      <c r="E505">
        <v>25</v>
      </c>
      <c r="F505">
        <v>0</v>
      </c>
      <c r="G505" s="3">
        <v>33.997321447528805</v>
      </c>
      <c r="H505" s="66">
        <v>2</v>
      </c>
      <c r="I505" t="s">
        <v>6</v>
      </c>
      <c r="J505" s="2">
        <v>4189.12</v>
      </c>
      <c r="K505" s="2" t="s">
        <v>5</v>
      </c>
      <c r="L505">
        <v>2</v>
      </c>
      <c r="M505" t="s">
        <v>90</v>
      </c>
      <c r="N505" t="s">
        <v>5</v>
      </c>
      <c r="O505" s="1"/>
    </row>
    <row r="506" spans="1:15" x14ac:dyDescent="0.2">
      <c r="A506">
        <v>10442</v>
      </c>
      <c r="B506" t="s">
        <v>103</v>
      </c>
      <c r="C506" s="78">
        <v>0.36800345951689839</v>
      </c>
      <c r="D506" t="s">
        <v>0</v>
      </c>
      <c r="E506">
        <v>19</v>
      </c>
      <c r="F506">
        <v>0</v>
      </c>
      <c r="G506" s="3">
        <v>33.36755263369475</v>
      </c>
      <c r="H506" s="66">
        <v>2</v>
      </c>
      <c r="I506" t="s">
        <v>6</v>
      </c>
      <c r="J506" s="2">
        <v>36397.58</v>
      </c>
      <c r="K506" s="2" t="s">
        <v>5</v>
      </c>
      <c r="L506">
        <v>2</v>
      </c>
      <c r="M506" t="s">
        <v>90</v>
      </c>
      <c r="N506" t="s">
        <v>4</v>
      </c>
      <c r="O506" s="1"/>
    </row>
    <row r="507" spans="1:15" x14ac:dyDescent="0.2">
      <c r="A507">
        <v>10228</v>
      </c>
      <c r="B507" t="s">
        <v>103</v>
      </c>
      <c r="C507" s="78">
        <v>0.36805706700618146</v>
      </c>
      <c r="D507" t="s">
        <v>0</v>
      </c>
      <c r="E507">
        <v>50</v>
      </c>
      <c r="F507">
        <v>2</v>
      </c>
      <c r="G507" s="3">
        <v>42.094408643677433</v>
      </c>
      <c r="H507" s="66">
        <v>3</v>
      </c>
      <c r="I507" t="s">
        <v>6</v>
      </c>
      <c r="J507" s="2">
        <v>24520.269999999997</v>
      </c>
      <c r="K507" s="2" t="s">
        <v>5</v>
      </c>
      <c r="L507">
        <v>1</v>
      </c>
      <c r="M507" t="s">
        <v>89</v>
      </c>
      <c r="N507" t="s">
        <v>4</v>
      </c>
      <c r="O507" s="1"/>
    </row>
    <row r="508" spans="1:15" x14ac:dyDescent="0.2">
      <c r="A508">
        <v>11081</v>
      </c>
      <c r="B508" t="s">
        <v>103</v>
      </c>
      <c r="C508" s="78">
        <v>0.36956999801299961</v>
      </c>
      <c r="D508" t="s">
        <v>0</v>
      </c>
      <c r="E508">
        <v>58</v>
      </c>
      <c r="F508">
        <v>3</v>
      </c>
      <c r="G508" s="3">
        <v>35.595592673078642</v>
      </c>
      <c r="H508" s="66">
        <v>3</v>
      </c>
      <c r="I508" t="s">
        <v>6</v>
      </c>
      <c r="J508" s="2">
        <v>11842.45</v>
      </c>
      <c r="K508" s="2" t="s">
        <v>5</v>
      </c>
      <c r="L508">
        <v>0</v>
      </c>
      <c r="M508" t="s">
        <v>88</v>
      </c>
      <c r="N508" t="s">
        <v>5</v>
      </c>
      <c r="O508" s="1"/>
    </row>
    <row r="509" spans="1:15" x14ac:dyDescent="0.2">
      <c r="A509">
        <v>11256</v>
      </c>
      <c r="B509" t="s">
        <v>103</v>
      </c>
      <c r="C509" s="78">
        <v>0.36980031266465108</v>
      </c>
      <c r="D509" t="s">
        <v>1</v>
      </c>
      <c r="E509">
        <v>47</v>
      </c>
      <c r="F509">
        <v>2</v>
      </c>
      <c r="G509" s="3">
        <v>23.760897202426015</v>
      </c>
      <c r="H509" s="66">
        <v>0</v>
      </c>
      <c r="I509" t="s">
        <v>6</v>
      </c>
      <c r="J509" s="2">
        <v>42969.86</v>
      </c>
      <c r="K509" s="2" t="s">
        <v>4</v>
      </c>
      <c r="L509">
        <v>1</v>
      </c>
      <c r="M509" t="s">
        <v>89</v>
      </c>
      <c r="N509" t="s">
        <v>4</v>
      </c>
      <c r="O509" s="1"/>
    </row>
    <row r="510" spans="1:15" x14ac:dyDescent="0.2">
      <c r="A510">
        <v>10474</v>
      </c>
      <c r="B510" t="s">
        <v>103</v>
      </c>
      <c r="C510" s="78">
        <v>0.37033189704116276</v>
      </c>
      <c r="D510" t="s">
        <v>3</v>
      </c>
      <c r="E510">
        <v>49</v>
      </c>
      <c r="F510">
        <v>2</v>
      </c>
      <c r="G510" s="3">
        <v>24.236035650740035</v>
      </c>
      <c r="H510" s="66">
        <v>0</v>
      </c>
      <c r="I510" t="s">
        <v>6</v>
      </c>
      <c r="J510" s="2">
        <v>9778.35</v>
      </c>
      <c r="K510" s="2" t="s">
        <v>5</v>
      </c>
      <c r="L510">
        <v>1</v>
      </c>
      <c r="M510" t="s">
        <v>89</v>
      </c>
      <c r="N510" t="s">
        <v>5</v>
      </c>
      <c r="O510" s="1"/>
    </row>
    <row r="511" spans="1:15" x14ac:dyDescent="0.2">
      <c r="A511">
        <v>10207</v>
      </c>
      <c r="B511" t="s">
        <v>103</v>
      </c>
      <c r="C511" s="78">
        <v>0.3714312894862899</v>
      </c>
      <c r="D511" t="s">
        <v>3</v>
      </c>
      <c r="E511">
        <v>64</v>
      </c>
      <c r="F511">
        <v>3</v>
      </c>
      <c r="G511" s="3">
        <v>34.089391317520779</v>
      </c>
      <c r="H511" s="66">
        <v>2</v>
      </c>
      <c r="I511" t="s">
        <v>6</v>
      </c>
      <c r="J511" s="2">
        <v>14901.52</v>
      </c>
      <c r="K511" s="2" t="s">
        <v>5</v>
      </c>
      <c r="L511">
        <v>0</v>
      </c>
      <c r="M511" t="s">
        <v>88</v>
      </c>
      <c r="N511" t="s">
        <v>5</v>
      </c>
      <c r="O511" s="1"/>
    </row>
    <row r="512" spans="1:15" x14ac:dyDescent="0.2">
      <c r="A512">
        <v>10139</v>
      </c>
      <c r="B512" t="s">
        <v>103</v>
      </c>
      <c r="C512" s="78">
        <v>0.37217265832620294</v>
      </c>
      <c r="D512" t="s">
        <v>1</v>
      </c>
      <c r="E512">
        <v>19</v>
      </c>
      <c r="F512">
        <v>0</v>
      </c>
      <c r="G512" s="3">
        <v>29.068637468391728</v>
      </c>
      <c r="H512" s="66">
        <v>1</v>
      </c>
      <c r="I512" t="s">
        <v>6</v>
      </c>
      <c r="J512" s="2">
        <v>34439.86</v>
      </c>
      <c r="K512" s="2" t="s">
        <v>5</v>
      </c>
      <c r="L512">
        <v>0</v>
      </c>
      <c r="M512" t="s">
        <v>88</v>
      </c>
      <c r="N512" t="s">
        <v>4</v>
      </c>
      <c r="O512" s="1"/>
    </row>
    <row r="513" spans="1:15" x14ac:dyDescent="0.2">
      <c r="A513">
        <v>10327</v>
      </c>
      <c r="B513" t="s">
        <v>103</v>
      </c>
      <c r="C513" s="78">
        <v>0.37304157645760672</v>
      </c>
      <c r="D513" t="s">
        <v>3</v>
      </c>
      <c r="E513">
        <v>18</v>
      </c>
      <c r="F513">
        <v>0</v>
      </c>
      <c r="G513" s="3">
        <v>24.276965105955529</v>
      </c>
      <c r="H513" s="66">
        <v>0</v>
      </c>
      <c r="I513" t="s">
        <v>6</v>
      </c>
      <c r="J513" s="2">
        <v>14283.460000000001</v>
      </c>
      <c r="K513" s="2" t="s">
        <v>5</v>
      </c>
      <c r="L513">
        <v>0</v>
      </c>
      <c r="M513" t="s">
        <v>88</v>
      </c>
      <c r="N513" t="s">
        <v>4</v>
      </c>
      <c r="O513" s="1"/>
    </row>
    <row r="514" spans="1:15" x14ac:dyDescent="0.2">
      <c r="A514">
        <v>10666</v>
      </c>
      <c r="B514" t="s">
        <v>103</v>
      </c>
      <c r="C514" s="78">
        <v>0.37315923044839927</v>
      </c>
      <c r="D514" t="s">
        <v>3</v>
      </c>
      <c r="E514">
        <v>60</v>
      </c>
      <c r="F514">
        <v>3</v>
      </c>
      <c r="G514" s="3">
        <v>32.088802994828974</v>
      </c>
      <c r="H514" s="66">
        <v>2</v>
      </c>
      <c r="I514" t="s">
        <v>6</v>
      </c>
      <c r="J514" s="2">
        <v>13228.85</v>
      </c>
      <c r="K514" s="2" t="s">
        <v>5</v>
      </c>
      <c r="L514">
        <v>0</v>
      </c>
      <c r="M514" t="s">
        <v>88</v>
      </c>
      <c r="N514" t="s">
        <v>5</v>
      </c>
      <c r="O514" s="1"/>
    </row>
    <row r="515" spans="1:15" x14ac:dyDescent="0.2">
      <c r="A515">
        <v>10358</v>
      </c>
      <c r="B515" t="s">
        <v>103</v>
      </c>
      <c r="C515" s="78">
        <v>0.37375104363233935</v>
      </c>
      <c r="D515" t="s">
        <v>1</v>
      </c>
      <c r="E515">
        <v>28</v>
      </c>
      <c r="F515">
        <v>1</v>
      </c>
      <c r="G515" s="3">
        <v>28.59353535255724</v>
      </c>
      <c r="H515" s="66">
        <v>1</v>
      </c>
      <c r="I515" t="s">
        <v>6</v>
      </c>
      <c r="J515" s="2">
        <v>3766.8900000000003</v>
      </c>
      <c r="K515" s="2" t="s">
        <v>5</v>
      </c>
      <c r="L515">
        <v>1</v>
      </c>
      <c r="M515" t="s">
        <v>89</v>
      </c>
      <c r="N515" t="s">
        <v>5</v>
      </c>
      <c r="O515" s="1"/>
    </row>
    <row r="516" spans="1:15" x14ac:dyDescent="0.2">
      <c r="A516">
        <v>10328</v>
      </c>
      <c r="B516" t="s">
        <v>103</v>
      </c>
      <c r="C516" s="78">
        <v>0.37382600202152616</v>
      </c>
      <c r="D516" t="s">
        <v>2</v>
      </c>
      <c r="E516">
        <v>48</v>
      </c>
      <c r="F516">
        <v>2</v>
      </c>
      <c r="G516" s="3">
        <v>36.608349861810616</v>
      </c>
      <c r="H516" s="66">
        <v>3</v>
      </c>
      <c r="I516" t="s">
        <v>6</v>
      </c>
      <c r="J516" s="2">
        <v>11015.18</v>
      </c>
      <c r="K516" s="2" t="s">
        <v>5</v>
      </c>
      <c r="L516">
        <v>4</v>
      </c>
      <c r="M516" t="s">
        <v>91</v>
      </c>
      <c r="N516" t="s">
        <v>5</v>
      </c>
      <c r="O516" s="1"/>
    </row>
    <row r="517" spans="1:15" x14ac:dyDescent="0.2">
      <c r="A517">
        <v>10568</v>
      </c>
      <c r="B517" t="s">
        <v>103</v>
      </c>
      <c r="C517" s="78">
        <v>0.37423262337195384</v>
      </c>
      <c r="D517" t="s">
        <v>1</v>
      </c>
      <c r="E517">
        <v>49</v>
      </c>
      <c r="F517">
        <v>2</v>
      </c>
      <c r="G517" s="3">
        <v>28.499858427089951</v>
      </c>
      <c r="H517" s="66">
        <v>1</v>
      </c>
      <c r="I517" t="s">
        <v>7</v>
      </c>
      <c r="J517" s="2">
        <v>9304.7100000000009</v>
      </c>
      <c r="K517" s="2" t="s">
        <v>5</v>
      </c>
      <c r="L517">
        <v>2</v>
      </c>
      <c r="M517" t="s">
        <v>90</v>
      </c>
      <c r="N517" t="s">
        <v>5</v>
      </c>
      <c r="O517" s="1"/>
    </row>
    <row r="518" spans="1:15" x14ac:dyDescent="0.2">
      <c r="A518">
        <v>10554</v>
      </c>
      <c r="B518" t="s">
        <v>103</v>
      </c>
      <c r="C518" s="78">
        <v>0.37531076741241409</v>
      </c>
      <c r="D518" t="s">
        <v>3</v>
      </c>
      <c r="E518">
        <v>64</v>
      </c>
      <c r="F518">
        <v>3</v>
      </c>
      <c r="G518" s="3">
        <v>32.287680020693038</v>
      </c>
      <c r="H518" s="66">
        <v>2</v>
      </c>
      <c r="I518" t="s">
        <v>7</v>
      </c>
      <c r="J518" s="2">
        <v>14394.56</v>
      </c>
      <c r="K518" s="2" t="s">
        <v>5</v>
      </c>
      <c r="L518">
        <v>0</v>
      </c>
      <c r="M518" t="s">
        <v>88</v>
      </c>
      <c r="N518" t="s">
        <v>5</v>
      </c>
      <c r="O518" s="1"/>
    </row>
    <row r="519" spans="1:15" x14ac:dyDescent="0.2">
      <c r="A519">
        <v>10729</v>
      </c>
      <c r="B519" t="s">
        <v>103</v>
      </c>
      <c r="C519" s="78">
        <v>0.37545321517550578</v>
      </c>
      <c r="D519" t="s">
        <v>0</v>
      </c>
      <c r="E519">
        <v>55</v>
      </c>
      <c r="F519">
        <v>3</v>
      </c>
      <c r="G519" s="3">
        <v>25.184038299676615</v>
      </c>
      <c r="H519" s="66">
        <v>0</v>
      </c>
      <c r="I519" t="s">
        <v>7</v>
      </c>
      <c r="J519" s="2">
        <v>10791.96</v>
      </c>
      <c r="K519" s="2" t="s">
        <v>5</v>
      </c>
      <c r="L519">
        <v>1</v>
      </c>
      <c r="M519" t="s">
        <v>89</v>
      </c>
      <c r="N519" t="s">
        <v>5</v>
      </c>
      <c r="O519" s="1"/>
    </row>
    <row r="520" spans="1:15" x14ac:dyDescent="0.2">
      <c r="A520">
        <v>10883</v>
      </c>
      <c r="B520" t="s">
        <v>103</v>
      </c>
      <c r="C520" s="78">
        <v>0.37606815102411695</v>
      </c>
      <c r="D520" t="s">
        <v>1</v>
      </c>
      <c r="E520">
        <v>29</v>
      </c>
      <c r="F520">
        <v>1</v>
      </c>
      <c r="G520" s="3">
        <v>32.767679323992958</v>
      </c>
      <c r="H520" s="66">
        <v>2</v>
      </c>
      <c r="I520" t="s">
        <v>6</v>
      </c>
      <c r="J520" s="2">
        <v>3947.42</v>
      </c>
      <c r="K520" s="2" t="s">
        <v>5</v>
      </c>
      <c r="L520">
        <v>1</v>
      </c>
      <c r="M520" t="s">
        <v>89</v>
      </c>
      <c r="N520" t="s">
        <v>5</v>
      </c>
      <c r="O520" s="1"/>
    </row>
    <row r="521" spans="1:15" x14ac:dyDescent="0.2">
      <c r="A521">
        <v>10808</v>
      </c>
      <c r="B521" t="s">
        <v>103</v>
      </c>
      <c r="C521" s="78">
        <v>0.37663015645415387</v>
      </c>
      <c r="D521" t="s">
        <v>2</v>
      </c>
      <c r="E521">
        <v>33</v>
      </c>
      <c r="F521">
        <v>1</v>
      </c>
      <c r="G521" s="3">
        <v>21.559840053850774</v>
      </c>
      <c r="H521" s="66">
        <v>0</v>
      </c>
      <c r="I521" t="s">
        <v>6</v>
      </c>
      <c r="J521" s="2">
        <v>55135.41</v>
      </c>
      <c r="K521" s="2" t="s">
        <v>4</v>
      </c>
      <c r="L521">
        <v>0</v>
      </c>
      <c r="M521" t="s">
        <v>88</v>
      </c>
      <c r="N521" t="s">
        <v>4</v>
      </c>
      <c r="O521" s="1"/>
    </row>
    <row r="522" spans="1:15" x14ac:dyDescent="0.2">
      <c r="A522">
        <v>10490</v>
      </c>
      <c r="B522" t="s">
        <v>103</v>
      </c>
      <c r="C522" s="78">
        <v>0.37698339903785982</v>
      </c>
      <c r="D522" t="s">
        <v>2</v>
      </c>
      <c r="E522">
        <v>61</v>
      </c>
      <c r="F522">
        <v>3</v>
      </c>
      <c r="G522" s="3">
        <v>34.069977831114251</v>
      </c>
      <c r="H522" s="66">
        <v>2</v>
      </c>
      <c r="I522" t="s">
        <v>7</v>
      </c>
      <c r="J522" s="2">
        <v>12950.08</v>
      </c>
      <c r="K522" s="2" t="s">
        <v>5</v>
      </c>
      <c r="L522">
        <v>0</v>
      </c>
      <c r="M522" t="s">
        <v>88</v>
      </c>
      <c r="N522" t="s">
        <v>5</v>
      </c>
      <c r="O522" s="1"/>
    </row>
    <row r="523" spans="1:15" x14ac:dyDescent="0.2">
      <c r="A523">
        <v>10026</v>
      </c>
      <c r="B523" t="s">
        <v>103</v>
      </c>
      <c r="C523" s="78">
        <v>0.37727106494801088</v>
      </c>
      <c r="D523" t="s">
        <v>2</v>
      </c>
      <c r="E523">
        <v>42</v>
      </c>
      <c r="F523">
        <v>2</v>
      </c>
      <c r="G523" s="3">
        <v>29.578073719468733</v>
      </c>
      <c r="H523" s="66">
        <v>1</v>
      </c>
      <c r="I523" t="s">
        <v>6</v>
      </c>
      <c r="J523" s="2">
        <v>8017.0700000000006</v>
      </c>
      <c r="K523" s="2" t="s">
        <v>5</v>
      </c>
      <c r="L523">
        <v>2</v>
      </c>
      <c r="M523" t="s">
        <v>90</v>
      </c>
      <c r="N523" t="s">
        <v>5</v>
      </c>
      <c r="O523" s="1"/>
    </row>
    <row r="524" spans="1:15" x14ac:dyDescent="0.2">
      <c r="A524">
        <v>10829</v>
      </c>
      <c r="B524" t="s">
        <v>103</v>
      </c>
      <c r="C524" s="78">
        <v>0.37801804152136687</v>
      </c>
      <c r="D524" t="s">
        <v>2</v>
      </c>
      <c r="E524">
        <v>19</v>
      </c>
      <c r="F524">
        <v>0</v>
      </c>
      <c r="G524" s="3">
        <v>35.180297709961756</v>
      </c>
      <c r="H524" s="66">
        <v>3</v>
      </c>
      <c r="I524" t="s">
        <v>7</v>
      </c>
      <c r="J524" s="2">
        <v>16450.899999999998</v>
      </c>
      <c r="K524" s="2" t="s">
        <v>5</v>
      </c>
      <c r="L524">
        <v>1</v>
      </c>
      <c r="M524" t="s">
        <v>89</v>
      </c>
      <c r="N524" t="s">
        <v>4</v>
      </c>
      <c r="O524" s="1"/>
    </row>
    <row r="525" spans="1:15" x14ac:dyDescent="0.2">
      <c r="A525">
        <v>10151</v>
      </c>
      <c r="B525" t="s">
        <v>103</v>
      </c>
      <c r="C525" s="78">
        <v>0.37819310547178275</v>
      </c>
      <c r="D525" t="s">
        <v>3</v>
      </c>
      <c r="E525">
        <v>53</v>
      </c>
      <c r="F525">
        <v>3</v>
      </c>
      <c r="G525" s="3">
        <v>30.800618692218144</v>
      </c>
      <c r="H525" s="66">
        <v>2</v>
      </c>
      <c r="I525" t="s">
        <v>7</v>
      </c>
      <c r="J525" s="2">
        <v>43254.420000000006</v>
      </c>
      <c r="K525" s="2" t="s">
        <v>4</v>
      </c>
      <c r="L525">
        <v>0</v>
      </c>
      <c r="M525" t="s">
        <v>88</v>
      </c>
      <c r="N525" t="s">
        <v>4</v>
      </c>
      <c r="O525" s="1"/>
    </row>
    <row r="526" spans="1:15" x14ac:dyDescent="0.2">
      <c r="A526">
        <v>10703</v>
      </c>
      <c r="B526" t="s">
        <v>103</v>
      </c>
      <c r="C526" s="78">
        <v>0.37888359111041592</v>
      </c>
      <c r="D526" t="s">
        <v>0</v>
      </c>
      <c r="E526">
        <v>50</v>
      </c>
      <c r="F526">
        <v>2</v>
      </c>
      <c r="G526" s="3">
        <v>30.19388070170637</v>
      </c>
      <c r="H526" s="66">
        <v>1</v>
      </c>
      <c r="I526" t="s">
        <v>7</v>
      </c>
      <c r="J526" s="2">
        <v>8444.48</v>
      </c>
      <c r="K526" s="2" t="s">
        <v>5</v>
      </c>
      <c r="L526">
        <v>0</v>
      </c>
      <c r="M526" t="s">
        <v>88</v>
      </c>
      <c r="N526" t="s">
        <v>5</v>
      </c>
      <c r="O526" s="1"/>
    </row>
    <row r="527" spans="1:15" x14ac:dyDescent="0.2">
      <c r="A527">
        <v>11046</v>
      </c>
      <c r="B527" t="s">
        <v>103</v>
      </c>
      <c r="C527" s="78">
        <v>0.38051655932109762</v>
      </c>
      <c r="D527" t="s">
        <v>1</v>
      </c>
      <c r="E527">
        <v>23</v>
      </c>
      <c r="F527">
        <v>0</v>
      </c>
      <c r="G527" s="3">
        <v>20.411448965940568</v>
      </c>
      <c r="H527" s="66">
        <v>0</v>
      </c>
      <c r="I527" t="s">
        <v>7</v>
      </c>
      <c r="J527" s="2">
        <v>2438.0600000000004</v>
      </c>
      <c r="K527" s="2" t="s">
        <v>5</v>
      </c>
      <c r="L527">
        <v>1</v>
      </c>
      <c r="M527" t="s">
        <v>89</v>
      </c>
      <c r="N527" t="s">
        <v>5</v>
      </c>
      <c r="O527" s="1"/>
    </row>
    <row r="528" spans="1:15" x14ac:dyDescent="0.2">
      <c r="A528">
        <v>10444</v>
      </c>
      <c r="B528" t="s">
        <v>103</v>
      </c>
      <c r="C528" s="78">
        <v>0.38183961706362046</v>
      </c>
      <c r="D528" t="s">
        <v>2</v>
      </c>
      <c r="E528">
        <v>42</v>
      </c>
      <c r="F528">
        <v>2</v>
      </c>
      <c r="G528" s="3">
        <v>37.072382109714283</v>
      </c>
      <c r="H528" s="66">
        <v>3</v>
      </c>
      <c r="I528" t="s">
        <v>7</v>
      </c>
      <c r="J528" s="2">
        <v>32787.46</v>
      </c>
      <c r="K528" s="2" t="s">
        <v>5</v>
      </c>
      <c r="L528">
        <v>3</v>
      </c>
      <c r="M528" t="s">
        <v>91</v>
      </c>
      <c r="N528" t="s">
        <v>4</v>
      </c>
      <c r="O528" s="1"/>
    </row>
    <row r="529" spans="1:15" x14ac:dyDescent="0.2">
      <c r="A529">
        <v>10012</v>
      </c>
      <c r="B529" t="s">
        <v>103</v>
      </c>
      <c r="C529" s="78">
        <v>0.3822499910318945</v>
      </c>
      <c r="D529" t="s">
        <v>2</v>
      </c>
      <c r="E529">
        <v>55</v>
      </c>
      <c r="F529">
        <v>3</v>
      </c>
      <c r="G529" s="3">
        <v>27.6020048350099</v>
      </c>
      <c r="H529" s="66">
        <v>1</v>
      </c>
      <c r="I529" t="s">
        <v>6</v>
      </c>
      <c r="J529" s="2">
        <v>12268.64</v>
      </c>
      <c r="K529" s="2" t="s">
        <v>5</v>
      </c>
      <c r="L529">
        <v>2</v>
      </c>
      <c r="M529" t="s">
        <v>90</v>
      </c>
      <c r="N529" t="s">
        <v>5</v>
      </c>
      <c r="O529" s="1"/>
    </row>
    <row r="530" spans="1:15" x14ac:dyDescent="0.2">
      <c r="A530">
        <v>11295</v>
      </c>
      <c r="B530" t="s">
        <v>103</v>
      </c>
      <c r="C530" s="78">
        <v>0.38250757377963662</v>
      </c>
      <c r="D530" t="s">
        <v>0</v>
      </c>
      <c r="E530">
        <v>36</v>
      </c>
      <c r="F530">
        <v>1</v>
      </c>
      <c r="G530" s="3">
        <v>30.001186857430906</v>
      </c>
      <c r="H530" s="66">
        <v>1</v>
      </c>
      <c r="I530" t="s">
        <v>6</v>
      </c>
      <c r="J530" s="2">
        <v>4883.87</v>
      </c>
      <c r="K530" s="2" t="s">
        <v>5</v>
      </c>
      <c r="L530">
        <v>0</v>
      </c>
      <c r="M530" t="s">
        <v>88</v>
      </c>
      <c r="N530" t="s">
        <v>5</v>
      </c>
      <c r="O530" s="1"/>
    </row>
    <row r="531" spans="1:15" x14ac:dyDescent="0.2">
      <c r="A531">
        <v>10135</v>
      </c>
      <c r="B531" t="s">
        <v>103</v>
      </c>
      <c r="C531" s="78">
        <v>0.38298745149437208</v>
      </c>
      <c r="D531" t="s">
        <v>1</v>
      </c>
      <c r="E531">
        <v>20</v>
      </c>
      <c r="F531">
        <v>0</v>
      </c>
      <c r="G531" s="3">
        <v>33.790542333550512</v>
      </c>
      <c r="H531" s="66">
        <v>2</v>
      </c>
      <c r="I531" t="s">
        <v>7</v>
      </c>
      <c r="J531" s="2">
        <v>1391.53</v>
      </c>
      <c r="K531" s="2" t="s">
        <v>5</v>
      </c>
      <c r="L531">
        <v>0</v>
      </c>
      <c r="M531" t="s">
        <v>88</v>
      </c>
      <c r="N531" t="s">
        <v>5</v>
      </c>
      <c r="O531" s="1"/>
    </row>
    <row r="532" spans="1:15" x14ac:dyDescent="0.2">
      <c r="A532">
        <v>10445</v>
      </c>
      <c r="B532" t="s">
        <v>103</v>
      </c>
      <c r="C532" s="78">
        <v>0.38303258670261919</v>
      </c>
      <c r="D532" t="s">
        <v>2</v>
      </c>
      <c r="E532">
        <v>28</v>
      </c>
      <c r="F532">
        <v>1</v>
      </c>
      <c r="G532" s="3">
        <v>23.587366607681787</v>
      </c>
      <c r="H532" s="66">
        <v>0</v>
      </c>
      <c r="I532" t="s">
        <v>7</v>
      </c>
      <c r="J532" s="2">
        <v>3062.51</v>
      </c>
      <c r="K532" s="2" t="s">
        <v>5</v>
      </c>
      <c r="L532">
        <v>0</v>
      </c>
      <c r="M532" t="s">
        <v>88</v>
      </c>
      <c r="N532" t="s">
        <v>5</v>
      </c>
      <c r="O532" s="1"/>
    </row>
    <row r="533" spans="1:15" x14ac:dyDescent="0.2">
      <c r="A533">
        <v>10515</v>
      </c>
      <c r="B533" t="s">
        <v>103</v>
      </c>
      <c r="C533" s="78">
        <v>0.38580321764707548</v>
      </c>
      <c r="D533" t="s">
        <v>0</v>
      </c>
      <c r="E533">
        <v>19</v>
      </c>
      <c r="F533">
        <v>0</v>
      </c>
      <c r="G533" s="3">
        <v>22.696411220440556</v>
      </c>
      <c r="H533" s="66">
        <v>0</v>
      </c>
      <c r="I533" t="s">
        <v>7</v>
      </c>
      <c r="J533" s="2">
        <v>1241.57</v>
      </c>
      <c r="K533" s="2" t="s">
        <v>5</v>
      </c>
      <c r="L533">
        <v>0</v>
      </c>
      <c r="M533" t="s">
        <v>88</v>
      </c>
      <c r="N533" t="s">
        <v>5</v>
      </c>
      <c r="O533" s="1"/>
    </row>
    <row r="534" spans="1:15" x14ac:dyDescent="0.2">
      <c r="A534">
        <v>11098</v>
      </c>
      <c r="B534" t="s">
        <v>103</v>
      </c>
      <c r="C534" s="78">
        <v>0.38667754980003122</v>
      </c>
      <c r="D534" t="s">
        <v>3</v>
      </c>
      <c r="E534">
        <v>38</v>
      </c>
      <c r="F534">
        <v>1</v>
      </c>
      <c r="G534" s="3">
        <v>35.631750097402595</v>
      </c>
      <c r="H534" s="66">
        <v>3</v>
      </c>
      <c r="I534" t="s">
        <v>6</v>
      </c>
      <c r="J534" s="2">
        <v>7144.87</v>
      </c>
      <c r="K534" s="2" t="s">
        <v>5</v>
      </c>
      <c r="L534">
        <v>2</v>
      </c>
      <c r="M534" t="s">
        <v>90</v>
      </c>
      <c r="N534" t="s">
        <v>5</v>
      </c>
      <c r="O534" s="1"/>
    </row>
    <row r="535" spans="1:15" x14ac:dyDescent="0.2">
      <c r="A535">
        <v>10570</v>
      </c>
      <c r="B535" t="s">
        <v>103</v>
      </c>
      <c r="C535" s="78">
        <v>0.38764138497065059</v>
      </c>
      <c r="D535" t="s">
        <v>3</v>
      </c>
      <c r="E535">
        <v>37</v>
      </c>
      <c r="F535">
        <v>1</v>
      </c>
      <c r="G535" s="3">
        <v>27.594336612324355</v>
      </c>
      <c r="H535" s="66">
        <v>1</v>
      </c>
      <c r="I535" t="s">
        <v>6</v>
      </c>
      <c r="J535" s="2">
        <v>20296.87</v>
      </c>
      <c r="K535" s="2" t="s">
        <v>5</v>
      </c>
      <c r="L535">
        <v>1</v>
      </c>
      <c r="M535" t="s">
        <v>89</v>
      </c>
      <c r="N535" t="s">
        <v>4</v>
      </c>
      <c r="O535" s="1"/>
    </row>
    <row r="536" spans="1:15" x14ac:dyDescent="0.2">
      <c r="A536">
        <v>11052</v>
      </c>
      <c r="B536" t="s">
        <v>103</v>
      </c>
      <c r="C536" s="78">
        <v>0.38774883121782944</v>
      </c>
      <c r="D536" t="s">
        <v>3</v>
      </c>
      <c r="E536">
        <v>54</v>
      </c>
      <c r="F536">
        <v>3</v>
      </c>
      <c r="G536" s="3">
        <v>28.585986253888059</v>
      </c>
      <c r="H536" s="66">
        <v>1</v>
      </c>
      <c r="I536" t="s">
        <v>7</v>
      </c>
      <c r="J536" s="2">
        <v>10422.92</v>
      </c>
      <c r="K536" s="2" t="s">
        <v>5</v>
      </c>
      <c r="L536">
        <v>0</v>
      </c>
      <c r="M536" t="s">
        <v>88</v>
      </c>
      <c r="N536" t="s">
        <v>5</v>
      </c>
      <c r="O536" s="1"/>
    </row>
    <row r="537" spans="1:15" x14ac:dyDescent="0.2">
      <c r="A537">
        <v>10593</v>
      </c>
      <c r="B537" t="s">
        <v>103</v>
      </c>
      <c r="C537" s="78">
        <v>0.38789516644860877</v>
      </c>
      <c r="D537" t="s">
        <v>2</v>
      </c>
      <c r="E537">
        <v>25</v>
      </c>
      <c r="F537">
        <v>0</v>
      </c>
      <c r="G537" s="3">
        <v>33.305139073494111</v>
      </c>
      <c r="H537" s="66">
        <v>2</v>
      </c>
      <c r="I537" t="s">
        <v>7</v>
      </c>
      <c r="J537" s="2">
        <v>4877.99</v>
      </c>
      <c r="K537" s="2" t="s">
        <v>5</v>
      </c>
      <c r="L537">
        <v>4</v>
      </c>
      <c r="M537" t="s">
        <v>91</v>
      </c>
      <c r="N537" t="s">
        <v>5</v>
      </c>
      <c r="O537" s="1"/>
    </row>
    <row r="538" spans="1:15" x14ac:dyDescent="0.2">
      <c r="A538">
        <v>11263</v>
      </c>
      <c r="B538" t="s">
        <v>103</v>
      </c>
      <c r="C538" s="78">
        <v>0.38832776351844689</v>
      </c>
      <c r="D538" t="s">
        <v>0</v>
      </c>
      <c r="E538">
        <v>49</v>
      </c>
      <c r="F538">
        <v>2</v>
      </c>
      <c r="G538" s="3">
        <v>33.781863501286381</v>
      </c>
      <c r="H538" s="66">
        <v>2</v>
      </c>
      <c r="I538" t="s">
        <v>7</v>
      </c>
      <c r="J538" s="2">
        <v>8703.4600000000009</v>
      </c>
      <c r="K538" s="2" t="s">
        <v>5</v>
      </c>
      <c r="L538">
        <v>1</v>
      </c>
      <c r="M538" t="s">
        <v>89</v>
      </c>
      <c r="N538" t="s">
        <v>5</v>
      </c>
      <c r="O538" s="1"/>
    </row>
    <row r="539" spans="1:15" x14ac:dyDescent="0.2">
      <c r="A539">
        <v>11176</v>
      </c>
      <c r="B539" t="s">
        <v>103</v>
      </c>
      <c r="C539" s="78">
        <v>0.38834958139020825</v>
      </c>
      <c r="D539" t="s">
        <v>1</v>
      </c>
      <c r="E539">
        <v>55</v>
      </c>
      <c r="F539">
        <v>3</v>
      </c>
      <c r="G539" s="3">
        <v>30.199302691640487</v>
      </c>
      <c r="H539" s="66">
        <v>1</v>
      </c>
      <c r="I539" t="s">
        <v>7</v>
      </c>
      <c r="J539" s="2">
        <v>20781.489999999998</v>
      </c>
      <c r="K539" s="2" t="s">
        <v>5</v>
      </c>
      <c r="L539">
        <v>0</v>
      </c>
      <c r="M539" t="s">
        <v>88</v>
      </c>
      <c r="N539" t="s">
        <v>5</v>
      </c>
      <c r="O539" s="1"/>
    </row>
    <row r="540" spans="1:15" x14ac:dyDescent="0.2">
      <c r="A540">
        <v>10809</v>
      </c>
      <c r="B540" t="s">
        <v>103</v>
      </c>
      <c r="C540" s="78">
        <v>0.38873314538544557</v>
      </c>
      <c r="D540" t="s">
        <v>3</v>
      </c>
      <c r="E540">
        <v>21</v>
      </c>
      <c r="F540">
        <v>0</v>
      </c>
      <c r="G540" s="3">
        <v>22.117200289077619</v>
      </c>
      <c r="H540" s="66">
        <v>0</v>
      </c>
      <c r="I540" t="s">
        <v>7</v>
      </c>
      <c r="J540" s="2">
        <v>3861.21</v>
      </c>
      <c r="K540" s="2" t="s">
        <v>5</v>
      </c>
      <c r="L540">
        <v>3</v>
      </c>
      <c r="M540" t="s">
        <v>91</v>
      </c>
      <c r="N540" t="s">
        <v>5</v>
      </c>
      <c r="O540" s="1"/>
    </row>
    <row r="541" spans="1:15" x14ac:dyDescent="0.2">
      <c r="A541">
        <v>10538</v>
      </c>
      <c r="B541" t="s">
        <v>103</v>
      </c>
      <c r="C541" s="78">
        <v>0.38905252067341789</v>
      </c>
      <c r="D541" t="s">
        <v>3</v>
      </c>
      <c r="E541">
        <v>45</v>
      </c>
      <c r="F541">
        <v>2</v>
      </c>
      <c r="G541" s="3">
        <v>34.938336827668593</v>
      </c>
      <c r="H541" s="66">
        <v>3</v>
      </c>
      <c r="I541" t="s">
        <v>6</v>
      </c>
      <c r="J541" s="2">
        <v>9704.67</v>
      </c>
      <c r="K541" s="2" t="s">
        <v>5</v>
      </c>
      <c r="L541">
        <v>3</v>
      </c>
      <c r="M541" t="s">
        <v>91</v>
      </c>
      <c r="N541" t="s">
        <v>5</v>
      </c>
      <c r="O541" s="1"/>
    </row>
    <row r="542" spans="1:15" x14ac:dyDescent="0.2">
      <c r="A542">
        <v>10360</v>
      </c>
      <c r="B542" t="s">
        <v>103</v>
      </c>
      <c r="C542" s="78">
        <v>0.38921110101159595</v>
      </c>
      <c r="D542" t="s">
        <v>1</v>
      </c>
      <c r="E542">
        <v>18</v>
      </c>
      <c r="F542">
        <v>0</v>
      </c>
      <c r="G542" s="3">
        <v>29.627224352831139</v>
      </c>
      <c r="H542" s="66">
        <v>1</v>
      </c>
      <c r="I542" t="s">
        <v>6</v>
      </c>
      <c r="J542" s="2">
        <v>1631.67</v>
      </c>
      <c r="K542" s="2" t="s">
        <v>5</v>
      </c>
      <c r="L542">
        <v>0</v>
      </c>
      <c r="M542" t="s">
        <v>88</v>
      </c>
      <c r="N542" t="s">
        <v>5</v>
      </c>
      <c r="O542" s="1"/>
    </row>
    <row r="543" spans="1:15" x14ac:dyDescent="0.2">
      <c r="A543">
        <v>10684</v>
      </c>
      <c r="B543" t="s">
        <v>103</v>
      </c>
      <c r="C543" s="78">
        <v>0.39110179587502147</v>
      </c>
      <c r="D543" t="s">
        <v>3</v>
      </c>
      <c r="E543">
        <v>48</v>
      </c>
      <c r="F543">
        <v>2</v>
      </c>
      <c r="G543" s="3">
        <v>33.245674826082855</v>
      </c>
      <c r="H543" s="66">
        <v>2</v>
      </c>
      <c r="I543" t="s">
        <v>6</v>
      </c>
      <c r="J543" s="2">
        <v>9447.39</v>
      </c>
      <c r="K543" s="2" t="s">
        <v>5</v>
      </c>
      <c r="L543">
        <v>1</v>
      </c>
      <c r="M543" t="s">
        <v>89</v>
      </c>
      <c r="N543" t="s">
        <v>5</v>
      </c>
      <c r="O543" s="1"/>
    </row>
    <row r="544" spans="1:15" x14ac:dyDescent="0.2">
      <c r="A544">
        <v>10102</v>
      </c>
      <c r="B544" t="s">
        <v>103</v>
      </c>
      <c r="C544" s="78">
        <v>0.39112649760263107</v>
      </c>
      <c r="D544" t="s">
        <v>2</v>
      </c>
      <c r="E544">
        <v>29</v>
      </c>
      <c r="F544">
        <v>1</v>
      </c>
      <c r="G544" s="3">
        <v>31.768610748874341</v>
      </c>
      <c r="H544" s="66">
        <v>2</v>
      </c>
      <c r="I544" t="s">
        <v>6</v>
      </c>
      <c r="J544" s="2">
        <v>3736.4700000000003</v>
      </c>
      <c r="K544" s="2" t="s">
        <v>5</v>
      </c>
      <c r="L544">
        <v>0</v>
      </c>
      <c r="M544" t="s">
        <v>88</v>
      </c>
      <c r="N544" t="s">
        <v>5</v>
      </c>
      <c r="O544" s="1"/>
    </row>
    <row r="545" spans="1:15" x14ac:dyDescent="0.2">
      <c r="A545">
        <v>11190</v>
      </c>
      <c r="B545" t="s">
        <v>103</v>
      </c>
      <c r="C545" s="78">
        <v>0.39122629119163188</v>
      </c>
      <c r="D545" t="s">
        <v>3</v>
      </c>
      <c r="E545">
        <v>59</v>
      </c>
      <c r="F545">
        <v>3</v>
      </c>
      <c r="G545" s="3">
        <v>27.634052887691819</v>
      </c>
      <c r="H545" s="66">
        <v>1</v>
      </c>
      <c r="I545" t="s">
        <v>6</v>
      </c>
      <c r="J545" s="2">
        <v>14590.64</v>
      </c>
      <c r="K545" s="2" t="s">
        <v>5</v>
      </c>
      <c r="L545">
        <v>3</v>
      </c>
      <c r="M545" t="s">
        <v>91</v>
      </c>
      <c r="N545" t="s">
        <v>5</v>
      </c>
      <c r="O545" s="1"/>
    </row>
    <row r="546" spans="1:15" x14ac:dyDescent="0.2">
      <c r="A546">
        <v>10453</v>
      </c>
      <c r="B546" t="s">
        <v>103</v>
      </c>
      <c r="C546" s="78">
        <v>0.39137665234667118</v>
      </c>
      <c r="D546" t="s">
        <v>2</v>
      </c>
      <c r="E546">
        <v>49</v>
      </c>
      <c r="F546">
        <v>2</v>
      </c>
      <c r="G546" s="3">
        <v>41.911870681123254</v>
      </c>
      <c r="H546" s="66">
        <v>3</v>
      </c>
      <c r="I546" t="s">
        <v>6</v>
      </c>
      <c r="J546" s="2">
        <v>8988.16</v>
      </c>
      <c r="K546" s="2" t="s">
        <v>5</v>
      </c>
      <c r="L546">
        <v>0</v>
      </c>
      <c r="M546" t="s">
        <v>88</v>
      </c>
      <c r="N546" t="s">
        <v>5</v>
      </c>
      <c r="O546" s="1"/>
    </row>
    <row r="547" spans="1:15" x14ac:dyDescent="0.2">
      <c r="A547">
        <v>10009</v>
      </c>
      <c r="B547" t="s">
        <v>103</v>
      </c>
      <c r="C547" s="78">
        <v>0.3927927625155363</v>
      </c>
      <c r="D547" t="s">
        <v>1</v>
      </c>
      <c r="E547">
        <v>40</v>
      </c>
      <c r="F547">
        <v>2</v>
      </c>
      <c r="G547" s="3">
        <v>28.027533086521903</v>
      </c>
      <c r="H547" s="66">
        <v>1</v>
      </c>
      <c r="I547" t="s">
        <v>6</v>
      </c>
      <c r="J547" s="2">
        <v>19444.269999999997</v>
      </c>
      <c r="K547" s="2" t="s">
        <v>5</v>
      </c>
      <c r="L547">
        <v>2</v>
      </c>
      <c r="M547" t="s">
        <v>90</v>
      </c>
      <c r="N547" t="s">
        <v>4</v>
      </c>
      <c r="O547" s="1"/>
    </row>
    <row r="548" spans="1:15" x14ac:dyDescent="0.2">
      <c r="A548">
        <v>10517</v>
      </c>
      <c r="B548" t="s">
        <v>103</v>
      </c>
      <c r="C548" s="78">
        <v>0.3931848729352152</v>
      </c>
      <c r="D548" t="s">
        <v>1</v>
      </c>
      <c r="E548">
        <v>61</v>
      </c>
      <c r="F548">
        <v>3</v>
      </c>
      <c r="G548" s="3">
        <v>40.531480198772307</v>
      </c>
      <c r="H548" s="66">
        <v>3</v>
      </c>
      <c r="I548" t="s">
        <v>7</v>
      </c>
      <c r="J548" s="2">
        <v>46599.11</v>
      </c>
      <c r="K548" s="2" t="s">
        <v>4</v>
      </c>
      <c r="L548">
        <v>0</v>
      </c>
      <c r="M548" t="s">
        <v>88</v>
      </c>
      <c r="N548" t="s">
        <v>4</v>
      </c>
      <c r="O548" s="1"/>
    </row>
    <row r="549" spans="1:15" x14ac:dyDescent="0.2">
      <c r="A549">
        <v>10925</v>
      </c>
      <c r="B549" t="s">
        <v>103</v>
      </c>
      <c r="C549" s="78">
        <v>0.39419756499659797</v>
      </c>
      <c r="D549" t="s">
        <v>3</v>
      </c>
      <c r="E549">
        <v>51</v>
      </c>
      <c r="F549">
        <v>3</v>
      </c>
      <c r="G549" s="3">
        <v>30.204883105494279</v>
      </c>
      <c r="H549" s="66">
        <v>1</v>
      </c>
      <c r="I549" t="s">
        <v>6</v>
      </c>
      <c r="J549" s="2">
        <v>9866.31</v>
      </c>
      <c r="K549" s="2" t="s">
        <v>5</v>
      </c>
      <c r="L549">
        <v>0</v>
      </c>
      <c r="M549" t="s">
        <v>88</v>
      </c>
      <c r="N549" t="s">
        <v>5</v>
      </c>
      <c r="O549" s="1"/>
    </row>
    <row r="550" spans="1:15" x14ac:dyDescent="0.2">
      <c r="A550">
        <v>10630</v>
      </c>
      <c r="B550" t="s">
        <v>103</v>
      </c>
      <c r="C550" s="78">
        <v>0.39605864028930005</v>
      </c>
      <c r="D550" t="s">
        <v>2</v>
      </c>
      <c r="E550">
        <v>19</v>
      </c>
      <c r="F550">
        <v>0</v>
      </c>
      <c r="G550" s="3">
        <v>30.893509020905149</v>
      </c>
      <c r="H550" s="66">
        <v>2</v>
      </c>
      <c r="I550" t="s">
        <v>6</v>
      </c>
      <c r="J550" s="2">
        <v>2134.9100000000003</v>
      </c>
      <c r="K550" s="2" t="s">
        <v>5</v>
      </c>
      <c r="L550">
        <v>0</v>
      </c>
      <c r="M550" t="s">
        <v>88</v>
      </c>
      <c r="N550" t="s">
        <v>5</v>
      </c>
      <c r="O550" s="1"/>
    </row>
    <row r="551" spans="1:15" x14ac:dyDescent="0.2">
      <c r="A551">
        <v>10297</v>
      </c>
      <c r="B551" t="s">
        <v>103</v>
      </c>
      <c r="C551" s="78">
        <v>0.39647122028415582</v>
      </c>
      <c r="D551" t="s">
        <v>2</v>
      </c>
      <c r="E551">
        <v>47</v>
      </c>
      <c r="F551">
        <v>2</v>
      </c>
      <c r="G551" s="3">
        <v>29.680058597051545</v>
      </c>
      <c r="H551" s="66">
        <v>1</v>
      </c>
      <c r="I551" t="s">
        <v>6</v>
      </c>
      <c r="J551" s="2">
        <v>10115.01</v>
      </c>
      <c r="K551" s="2" t="s">
        <v>5</v>
      </c>
      <c r="L551">
        <v>3</v>
      </c>
      <c r="M551" t="s">
        <v>91</v>
      </c>
      <c r="N551" t="s">
        <v>5</v>
      </c>
      <c r="O551" s="1"/>
    </row>
    <row r="552" spans="1:15" x14ac:dyDescent="0.2">
      <c r="A552">
        <v>10922</v>
      </c>
      <c r="B552" t="s">
        <v>103</v>
      </c>
      <c r="C552" s="78">
        <v>0.3975204652004386</v>
      </c>
      <c r="D552" t="s">
        <v>0</v>
      </c>
      <c r="E552">
        <v>44</v>
      </c>
      <c r="F552">
        <v>2</v>
      </c>
      <c r="G552" s="3">
        <v>31.042542736245956</v>
      </c>
      <c r="H552" s="66">
        <v>2</v>
      </c>
      <c r="I552" t="s">
        <v>7</v>
      </c>
      <c r="J552" s="2">
        <v>7726.8600000000006</v>
      </c>
      <c r="K552" s="2" t="s">
        <v>5</v>
      </c>
      <c r="L552">
        <v>2</v>
      </c>
      <c r="M552" t="s">
        <v>90</v>
      </c>
      <c r="N552" t="s">
        <v>5</v>
      </c>
      <c r="O552" s="1"/>
    </row>
    <row r="553" spans="1:15" x14ac:dyDescent="0.2">
      <c r="A553">
        <v>10061</v>
      </c>
      <c r="B553" t="s">
        <v>103</v>
      </c>
      <c r="C553" s="78">
        <v>0.39898157671360956</v>
      </c>
      <c r="D553" t="s">
        <v>1</v>
      </c>
      <c r="E553">
        <v>52</v>
      </c>
      <c r="F553">
        <v>3</v>
      </c>
      <c r="G553" s="3">
        <v>31.713533021582091</v>
      </c>
      <c r="H553" s="66">
        <v>2</v>
      </c>
      <c r="I553" t="s">
        <v>6</v>
      </c>
      <c r="J553" s="2">
        <v>24667.42</v>
      </c>
      <c r="K553" s="2" t="s">
        <v>5</v>
      </c>
      <c r="L553">
        <v>2</v>
      </c>
      <c r="M553" t="s">
        <v>90</v>
      </c>
      <c r="N553" t="s">
        <v>4</v>
      </c>
      <c r="O553" s="1"/>
    </row>
    <row r="554" spans="1:15" x14ac:dyDescent="0.2">
      <c r="A554">
        <v>11269</v>
      </c>
      <c r="B554" t="s">
        <v>103</v>
      </c>
      <c r="C554" s="78">
        <v>0.39911005253427123</v>
      </c>
      <c r="D554" t="s">
        <v>1</v>
      </c>
      <c r="E554">
        <v>47</v>
      </c>
      <c r="F554">
        <v>2</v>
      </c>
      <c r="G554" s="3">
        <v>30.418881534084647</v>
      </c>
      <c r="H554" s="66">
        <v>2</v>
      </c>
      <c r="I554" t="s">
        <v>6</v>
      </c>
      <c r="J554" s="2">
        <v>8547.7000000000007</v>
      </c>
      <c r="K554" s="2" t="s">
        <v>5</v>
      </c>
      <c r="L554">
        <v>1</v>
      </c>
      <c r="M554" t="s">
        <v>89</v>
      </c>
      <c r="N554" t="s">
        <v>5</v>
      </c>
      <c r="O554" s="1"/>
    </row>
    <row r="555" spans="1:15" x14ac:dyDescent="0.2">
      <c r="A555">
        <v>10726</v>
      </c>
      <c r="B555" t="s">
        <v>103</v>
      </c>
      <c r="C555" s="78">
        <v>0.39933538873489416</v>
      </c>
      <c r="D555" t="s">
        <v>0</v>
      </c>
      <c r="E555">
        <v>26</v>
      </c>
      <c r="F555">
        <v>0</v>
      </c>
      <c r="G555" s="3">
        <v>26.685797181620398</v>
      </c>
      <c r="H555" s="66">
        <v>1</v>
      </c>
      <c r="I555" t="s">
        <v>7</v>
      </c>
      <c r="J555" s="2">
        <v>3484.34</v>
      </c>
      <c r="K555" s="2" t="s">
        <v>5</v>
      </c>
      <c r="L555">
        <v>2</v>
      </c>
      <c r="M555" t="s">
        <v>90</v>
      </c>
      <c r="N555" t="s">
        <v>5</v>
      </c>
      <c r="O555" s="1"/>
    </row>
    <row r="556" spans="1:15" x14ac:dyDescent="0.2">
      <c r="A556">
        <v>11212</v>
      </c>
      <c r="B556" t="s">
        <v>103</v>
      </c>
      <c r="C556" s="78">
        <v>0.40022278373997155</v>
      </c>
      <c r="D556" t="s">
        <v>1</v>
      </c>
      <c r="E556">
        <v>57</v>
      </c>
      <c r="F556">
        <v>3</v>
      </c>
      <c r="G556" s="3">
        <v>33.882007624938026</v>
      </c>
      <c r="H556" s="66">
        <v>2</v>
      </c>
      <c r="I556" t="s">
        <v>7</v>
      </c>
      <c r="J556" s="2">
        <v>48675.520000000004</v>
      </c>
      <c r="K556" s="2" t="s">
        <v>4</v>
      </c>
      <c r="L556">
        <v>1</v>
      </c>
      <c r="M556" t="s">
        <v>89</v>
      </c>
      <c r="N556" t="s">
        <v>4</v>
      </c>
      <c r="O556" s="1"/>
    </row>
    <row r="557" spans="1:15" x14ac:dyDescent="0.2">
      <c r="A557">
        <v>11310</v>
      </c>
      <c r="B557" t="s">
        <v>103</v>
      </c>
      <c r="C557" s="78">
        <v>0.40085604947794895</v>
      </c>
      <c r="D557" t="s">
        <v>3</v>
      </c>
      <c r="E557">
        <v>28</v>
      </c>
      <c r="F557">
        <v>1</v>
      </c>
      <c r="G557" s="3">
        <v>18.992068977138111</v>
      </c>
      <c r="H557" s="66">
        <v>0</v>
      </c>
      <c r="I557" t="s">
        <v>6</v>
      </c>
      <c r="J557" s="2">
        <v>3732.63</v>
      </c>
      <c r="K557" s="2" t="s">
        <v>5</v>
      </c>
      <c r="L557">
        <v>0</v>
      </c>
      <c r="M557" t="s">
        <v>88</v>
      </c>
      <c r="N557" t="s">
        <v>5</v>
      </c>
      <c r="O557" s="1"/>
    </row>
    <row r="558" spans="1:15" x14ac:dyDescent="0.2">
      <c r="A558">
        <v>11320</v>
      </c>
      <c r="B558" t="s">
        <v>103</v>
      </c>
      <c r="C558" s="78">
        <v>0.40191458910021916</v>
      </c>
      <c r="D558" t="s">
        <v>3</v>
      </c>
      <c r="E558">
        <v>61</v>
      </c>
      <c r="F558">
        <v>3</v>
      </c>
      <c r="G558" s="3">
        <v>31.371328627095146</v>
      </c>
      <c r="H558" s="66">
        <v>2</v>
      </c>
      <c r="I558" t="s">
        <v>6</v>
      </c>
      <c r="J558" s="2">
        <v>48517.57</v>
      </c>
      <c r="K558" s="2" t="s">
        <v>4</v>
      </c>
      <c r="L558">
        <v>1</v>
      </c>
      <c r="M558" t="s">
        <v>89</v>
      </c>
      <c r="N558" t="s">
        <v>4</v>
      </c>
      <c r="O558" s="1"/>
    </row>
    <row r="559" spans="1:15" x14ac:dyDescent="0.2">
      <c r="A559">
        <v>11062</v>
      </c>
      <c r="B559" t="s">
        <v>103</v>
      </c>
      <c r="C559" s="78">
        <v>0.40211576937562088</v>
      </c>
      <c r="D559" t="s">
        <v>2</v>
      </c>
      <c r="E559">
        <v>32</v>
      </c>
      <c r="F559">
        <v>1</v>
      </c>
      <c r="G559" s="3">
        <v>41.788301276522581</v>
      </c>
      <c r="H559" s="66">
        <v>3</v>
      </c>
      <c r="I559" t="s">
        <v>6</v>
      </c>
      <c r="J559" s="2">
        <v>4357.05</v>
      </c>
      <c r="K559" s="2" t="s">
        <v>5</v>
      </c>
      <c r="L559">
        <v>0</v>
      </c>
      <c r="M559" t="s">
        <v>88</v>
      </c>
      <c r="N559" t="s">
        <v>5</v>
      </c>
      <c r="O559" s="1"/>
    </row>
    <row r="560" spans="1:15" x14ac:dyDescent="0.2">
      <c r="A560">
        <v>10534</v>
      </c>
      <c r="B560" t="s">
        <v>103</v>
      </c>
      <c r="C560" s="78">
        <v>0.40296939585603198</v>
      </c>
      <c r="D560" t="s">
        <v>2</v>
      </c>
      <c r="E560">
        <v>49</v>
      </c>
      <c r="F560">
        <v>2</v>
      </c>
      <c r="G560" s="3">
        <v>34.79062563862923</v>
      </c>
      <c r="H560" s="66">
        <v>3</v>
      </c>
      <c r="I560" t="s">
        <v>7</v>
      </c>
      <c r="J560" s="2">
        <v>23807.25</v>
      </c>
      <c r="K560" s="2" t="s">
        <v>5</v>
      </c>
      <c r="L560">
        <v>2</v>
      </c>
      <c r="M560" t="s">
        <v>90</v>
      </c>
      <c r="N560" t="s">
        <v>4</v>
      </c>
      <c r="O560" s="1"/>
    </row>
    <row r="561" spans="1:15" x14ac:dyDescent="0.2">
      <c r="A561">
        <v>10931</v>
      </c>
      <c r="B561" t="s">
        <v>103</v>
      </c>
      <c r="C561" s="78">
        <v>0.40318311496963533</v>
      </c>
      <c r="D561" t="s">
        <v>3</v>
      </c>
      <c r="E561">
        <v>25</v>
      </c>
      <c r="F561">
        <v>0</v>
      </c>
      <c r="G561" s="3">
        <v>32.300935947156468</v>
      </c>
      <c r="H561" s="66">
        <v>2</v>
      </c>
      <c r="I561" t="s">
        <v>7</v>
      </c>
      <c r="J561" s="2">
        <v>2721.3300000000004</v>
      </c>
      <c r="K561" s="2" t="s">
        <v>5</v>
      </c>
      <c r="L561">
        <v>0</v>
      </c>
      <c r="M561" t="s">
        <v>88</v>
      </c>
      <c r="N561" t="s">
        <v>5</v>
      </c>
      <c r="O561" s="1"/>
    </row>
    <row r="562" spans="1:15" x14ac:dyDescent="0.2">
      <c r="A562">
        <v>10160</v>
      </c>
      <c r="B562" t="s">
        <v>103</v>
      </c>
      <c r="C562" s="78">
        <v>0.40454018482368859</v>
      </c>
      <c r="D562" t="s">
        <v>3</v>
      </c>
      <c r="E562">
        <v>27</v>
      </c>
      <c r="F562">
        <v>1</v>
      </c>
      <c r="G562" s="3">
        <v>23.837299787107483</v>
      </c>
      <c r="H562" s="66">
        <v>0</v>
      </c>
      <c r="I562" t="s">
        <v>6</v>
      </c>
      <c r="J562" s="2">
        <v>16796.419999999998</v>
      </c>
      <c r="K562" s="2" t="s">
        <v>5</v>
      </c>
      <c r="L562">
        <v>1</v>
      </c>
      <c r="M562" t="s">
        <v>89</v>
      </c>
      <c r="N562" t="s">
        <v>5</v>
      </c>
      <c r="O562" s="1"/>
    </row>
    <row r="563" spans="1:15" x14ac:dyDescent="0.2">
      <c r="A563">
        <v>10597</v>
      </c>
      <c r="B563" t="s">
        <v>103</v>
      </c>
      <c r="C563" s="78">
        <v>0.40576479231898643</v>
      </c>
      <c r="D563" t="s">
        <v>0</v>
      </c>
      <c r="E563">
        <v>48</v>
      </c>
      <c r="F563">
        <v>2</v>
      </c>
      <c r="G563" s="3">
        <v>44.859586322973762</v>
      </c>
      <c r="H563" s="66">
        <v>3</v>
      </c>
      <c r="I563" t="s">
        <v>7</v>
      </c>
      <c r="J563" s="2">
        <v>23568.28</v>
      </c>
      <c r="K563" s="2" t="s">
        <v>5</v>
      </c>
      <c r="L563">
        <v>1</v>
      </c>
      <c r="M563" t="s">
        <v>89</v>
      </c>
      <c r="N563" t="s">
        <v>4</v>
      </c>
      <c r="O563" s="1"/>
    </row>
    <row r="564" spans="1:15" x14ac:dyDescent="0.2">
      <c r="A564">
        <v>10425</v>
      </c>
      <c r="B564" t="s">
        <v>103</v>
      </c>
      <c r="C564" s="78">
        <v>0.40606137073535242</v>
      </c>
      <c r="D564" t="s">
        <v>1</v>
      </c>
      <c r="E564">
        <v>46</v>
      </c>
      <c r="F564">
        <v>2</v>
      </c>
      <c r="G564" s="3">
        <v>34.440596560150567</v>
      </c>
      <c r="H564" s="66">
        <v>2</v>
      </c>
      <c r="I564" t="s">
        <v>7</v>
      </c>
      <c r="J564" s="2">
        <v>46151.130000000005</v>
      </c>
      <c r="K564" s="2" t="s">
        <v>4</v>
      </c>
      <c r="L564">
        <v>3</v>
      </c>
      <c r="M564" t="s">
        <v>91</v>
      </c>
      <c r="N564" t="s">
        <v>4</v>
      </c>
      <c r="O564" s="1"/>
    </row>
    <row r="565" spans="1:15" x14ac:dyDescent="0.2">
      <c r="A565">
        <v>10984</v>
      </c>
      <c r="B565" t="s">
        <v>103</v>
      </c>
      <c r="C565" s="78">
        <v>0.4067340954813673</v>
      </c>
      <c r="D565" t="s">
        <v>0</v>
      </c>
      <c r="E565">
        <v>22</v>
      </c>
      <c r="F565">
        <v>0</v>
      </c>
      <c r="G565" s="3">
        <v>35.828199921489514</v>
      </c>
      <c r="H565" s="66">
        <v>3</v>
      </c>
      <c r="I565" t="s">
        <v>7</v>
      </c>
      <c r="J565" s="2">
        <v>3443.07</v>
      </c>
      <c r="K565" s="2" t="s">
        <v>5</v>
      </c>
      <c r="L565">
        <v>3</v>
      </c>
      <c r="M565" t="s">
        <v>91</v>
      </c>
      <c r="N565" t="s">
        <v>5</v>
      </c>
      <c r="O565" s="1"/>
    </row>
    <row r="566" spans="1:15" x14ac:dyDescent="0.2">
      <c r="A566">
        <v>10143</v>
      </c>
      <c r="B566" t="s">
        <v>103</v>
      </c>
      <c r="C566" s="78">
        <v>0.40716106288395393</v>
      </c>
      <c r="D566" t="s">
        <v>0</v>
      </c>
      <c r="E566">
        <v>45</v>
      </c>
      <c r="F566">
        <v>2</v>
      </c>
      <c r="G566" s="3">
        <v>31.618745118997808</v>
      </c>
      <c r="H566" s="66">
        <v>2</v>
      </c>
      <c r="I566" t="s">
        <v>7</v>
      </c>
      <c r="J566" s="2">
        <v>8615.2999999999993</v>
      </c>
      <c r="K566" s="2" t="s">
        <v>5</v>
      </c>
      <c r="L566">
        <v>3</v>
      </c>
      <c r="M566" t="s">
        <v>91</v>
      </c>
      <c r="N566" t="s">
        <v>5</v>
      </c>
      <c r="O566" s="1"/>
    </row>
    <row r="567" spans="1:15" x14ac:dyDescent="0.2">
      <c r="A567">
        <v>10946</v>
      </c>
      <c r="B567" t="s">
        <v>103</v>
      </c>
      <c r="C567" s="78">
        <v>0.40764416087218402</v>
      </c>
      <c r="D567" t="s">
        <v>0</v>
      </c>
      <c r="E567">
        <v>55</v>
      </c>
      <c r="F567">
        <v>3</v>
      </c>
      <c r="G567" s="3">
        <v>40.458052892582984</v>
      </c>
      <c r="H567" s="66">
        <v>3</v>
      </c>
      <c r="I567" t="s">
        <v>7</v>
      </c>
      <c r="J567" s="2">
        <v>20630.289999999997</v>
      </c>
      <c r="K567" s="2" t="s">
        <v>5</v>
      </c>
      <c r="L567">
        <v>0</v>
      </c>
      <c r="M567" t="s">
        <v>88</v>
      </c>
      <c r="N567" t="s">
        <v>5</v>
      </c>
      <c r="O567" s="1"/>
    </row>
    <row r="568" spans="1:15" x14ac:dyDescent="0.2">
      <c r="A568">
        <v>11067</v>
      </c>
      <c r="B568" t="s">
        <v>103</v>
      </c>
      <c r="C568" s="78">
        <v>0.40794852175792662</v>
      </c>
      <c r="D568" t="s">
        <v>2</v>
      </c>
      <c r="E568">
        <v>22</v>
      </c>
      <c r="F568">
        <v>0</v>
      </c>
      <c r="G568" s="3">
        <v>29.801705888611998</v>
      </c>
      <c r="H568" s="66">
        <v>1</v>
      </c>
      <c r="I568" t="s">
        <v>7</v>
      </c>
      <c r="J568" s="2">
        <v>2045.69</v>
      </c>
      <c r="K568" s="2" t="s">
        <v>5</v>
      </c>
      <c r="L568">
        <v>0</v>
      </c>
      <c r="M568" t="s">
        <v>88</v>
      </c>
      <c r="N568" t="s">
        <v>5</v>
      </c>
      <c r="O568" s="1"/>
    </row>
    <row r="569" spans="1:15" x14ac:dyDescent="0.2">
      <c r="A569">
        <v>10875</v>
      </c>
      <c r="B569" t="s">
        <v>103</v>
      </c>
      <c r="C569" s="78">
        <v>0.40954532854152814</v>
      </c>
      <c r="D569" t="s">
        <v>1</v>
      </c>
      <c r="E569">
        <v>20</v>
      </c>
      <c r="F569">
        <v>0</v>
      </c>
      <c r="G569" s="3">
        <v>38.354070802527026</v>
      </c>
      <c r="H569" s="66">
        <v>3</v>
      </c>
      <c r="I569" t="s">
        <v>6</v>
      </c>
      <c r="J569" s="2">
        <v>3056.3900000000003</v>
      </c>
      <c r="K569" s="2" t="s">
        <v>5</v>
      </c>
      <c r="L569">
        <v>2</v>
      </c>
      <c r="M569" t="s">
        <v>90</v>
      </c>
      <c r="N569" t="s">
        <v>5</v>
      </c>
      <c r="O569" s="1"/>
    </row>
    <row r="570" spans="1:15" x14ac:dyDescent="0.2">
      <c r="A570">
        <v>10476</v>
      </c>
      <c r="B570" t="s">
        <v>103</v>
      </c>
      <c r="C570" s="78">
        <v>0.40998882077454912</v>
      </c>
      <c r="D570" t="s">
        <v>0</v>
      </c>
      <c r="E570">
        <v>45</v>
      </c>
      <c r="F570">
        <v>2</v>
      </c>
      <c r="G570" s="3">
        <v>33.817361431459531</v>
      </c>
      <c r="H570" s="66">
        <v>2</v>
      </c>
      <c r="I570" t="s">
        <v>7</v>
      </c>
      <c r="J570" s="2">
        <v>8027.97</v>
      </c>
      <c r="K570" s="2" t="s">
        <v>5</v>
      </c>
      <c r="L570">
        <v>2</v>
      </c>
      <c r="M570" t="s">
        <v>90</v>
      </c>
      <c r="N570" t="s">
        <v>5</v>
      </c>
      <c r="O570" s="1"/>
    </row>
    <row r="571" spans="1:15" x14ac:dyDescent="0.2">
      <c r="A571">
        <v>10999</v>
      </c>
      <c r="B571" t="s">
        <v>103</v>
      </c>
      <c r="C571" s="78">
        <v>0.41062883194152944</v>
      </c>
      <c r="D571" t="s">
        <v>1</v>
      </c>
      <c r="E571">
        <v>33</v>
      </c>
      <c r="F571">
        <v>1</v>
      </c>
      <c r="G571" s="3">
        <v>36.930357117227523</v>
      </c>
      <c r="H571" s="66">
        <v>3</v>
      </c>
      <c r="I571" t="s">
        <v>7</v>
      </c>
      <c r="J571" s="2">
        <v>38282.75</v>
      </c>
      <c r="K571" s="2" t="s">
        <v>5</v>
      </c>
      <c r="L571">
        <v>1</v>
      </c>
      <c r="M571" t="s">
        <v>89</v>
      </c>
      <c r="N571" t="s">
        <v>4</v>
      </c>
      <c r="O571" s="1"/>
    </row>
    <row r="572" spans="1:15" x14ac:dyDescent="0.2">
      <c r="A572">
        <v>10141</v>
      </c>
      <c r="B572" t="s">
        <v>103</v>
      </c>
      <c r="C572" s="78">
        <v>0.41130126995362748</v>
      </c>
      <c r="D572" t="s">
        <v>1</v>
      </c>
      <c r="E572">
        <v>33</v>
      </c>
      <c r="F572">
        <v>1</v>
      </c>
      <c r="G572" s="3">
        <v>25.456766938364094</v>
      </c>
      <c r="H572" s="66">
        <v>0</v>
      </c>
      <c r="I572" t="s">
        <v>7</v>
      </c>
      <c r="J572" s="2">
        <v>4890</v>
      </c>
      <c r="K572" s="2" t="s">
        <v>5</v>
      </c>
      <c r="L572">
        <v>2</v>
      </c>
      <c r="M572" t="s">
        <v>90</v>
      </c>
      <c r="N572" t="s">
        <v>5</v>
      </c>
      <c r="O572" s="1"/>
    </row>
    <row r="573" spans="1:15" x14ac:dyDescent="0.2">
      <c r="A573">
        <v>10708</v>
      </c>
      <c r="B573" t="s">
        <v>103</v>
      </c>
      <c r="C573" s="78">
        <v>0.41167145389344761</v>
      </c>
      <c r="D573" t="s">
        <v>1</v>
      </c>
      <c r="E573">
        <v>18</v>
      </c>
      <c r="F573">
        <v>0</v>
      </c>
      <c r="G573" s="3">
        <v>34.947636410293526</v>
      </c>
      <c r="H573" s="66">
        <v>3</v>
      </c>
      <c r="I573" t="s">
        <v>6</v>
      </c>
      <c r="J573" s="2">
        <v>1615.77</v>
      </c>
      <c r="K573" s="2" t="s">
        <v>5</v>
      </c>
      <c r="L573">
        <v>0</v>
      </c>
      <c r="M573" t="s">
        <v>88</v>
      </c>
      <c r="N573" t="s">
        <v>5</v>
      </c>
      <c r="O573" s="1"/>
    </row>
    <row r="574" spans="1:15" x14ac:dyDescent="0.2">
      <c r="A574">
        <v>11227</v>
      </c>
      <c r="B574" t="s">
        <v>103</v>
      </c>
      <c r="C574" s="78">
        <v>0.41260013507111803</v>
      </c>
      <c r="D574" t="s">
        <v>0</v>
      </c>
      <c r="E574">
        <v>48</v>
      </c>
      <c r="F574">
        <v>2</v>
      </c>
      <c r="G574" s="3">
        <v>41.320387351798004</v>
      </c>
      <c r="H574" s="66">
        <v>3</v>
      </c>
      <c r="I574" t="s">
        <v>7</v>
      </c>
      <c r="J574" s="2">
        <v>21232.19</v>
      </c>
      <c r="K574" s="2" t="s">
        <v>5</v>
      </c>
      <c r="L574">
        <v>0</v>
      </c>
      <c r="M574" t="s">
        <v>88</v>
      </c>
      <c r="N574" t="s">
        <v>5</v>
      </c>
      <c r="O574" s="1"/>
    </row>
    <row r="575" spans="1:15" x14ac:dyDescent="0.2">
      <c r="A575">
        <v>10756</v>
      </c>
      <c r="B575" t="s">
        <v>103</v>
      </c>
      <c r="C575" s="78">
        <v>0.41283914817399892</v>
      </c>
      <c r="D575" t="s">
        <v>1</v>
      </c>
      <c r="E575">
        <v>52</v>
      </c>
      <c r="F575">
        <v>3</v>
      </c>
      <c r="G575" s="3">
        <v>31.774736389886261</v>
      </c>
      <c r="H575" s="66">
        <v>2</v>
      </c>
      <c r="I575" t="s">
        <v>7</v>
      </c>
      <c r="J575" s="2">
        <v>47269.86</v>
      </c>
      <c r="K575" s="2" t="s">
        <v>4</v>
      </c>
      <c r="L575">
        <v>2</v>
      </c>
      <c r="M575" t="s">
        <v>90</v>
      </c>
      <c r="N575" t="s">
        <v>4</v>
      </c>
      <c r="O575" s="1"/>
    </row>
    <row r="576" spans="1:15" x14ac:dyDescent="0.2">
      <c r="A576">
        <v>10434</v>
      </c>
      <c r="B576" t="s">
        <v>103</v>
      </c>
      <c r="C576" s="78">
        <v>0.4129908626628479</v>
      </c>
      <c r="D576" t="s">
        <v>0</v>
      </c>
      <c r="E576">
        <v>51</v>
      </c>
      <c r="F576">
        <v>3</v>
      </c>
      <c r="G576" s="3">
        <v>34.21717755539327</v>
      </c>
      <c r="H576" s="66">
        <v>2</v>
      </c>
      <c r="I576" t="s">
        <v>6</v>
      </c>
      <c r="J576" s="2">
        <v>9872.7100000000009</v>
      </c>
      <c r="K576" s="2" t="s">
        <v>5</v>
      </c>
      <c r="L576">
        <v>1</v>
      </c>
      <c r="M576" t="s">
        <v>89</v>
      </c>
      <c r="N576" t="s">
        <v>5</v>
      </c>
      <c r="O576" s="1"/>
    </row>
    <row r="577" spans="1:15" x14ac:dyDescent="0.2">
      <c r="A577">
        <v>10126</v>
      </c>
      <c r="B577" t="s">
        <v>103</v>
      </c>
      <c r="C577" s="78">
        <v>0.41301462162534597</v>
      </c>
      <c r="D577" t="s">
        <v>3</v>
      </c>
      <c r="E577">
        <v>42</v>
      </c>
      <c r="F577">
        <v>2</v>
      </c>
      <c r="G577" s="3">
        <v>28.385405051498363</v>
      </c>
      <c r="H577" s="66">
        <v>1</v>
      </c>
      <c r="I577" t="s">
        <v>6</v>
      </c>
      <c r="J577" s="2">
        <v>7639.42</v>
      </c>
      <c r="K577" s="2" t="s">
        <v>5</v>
      </c>
      <c r="L577">
        <v>1</v>
      </c>
      <c r="M577" t="s">
        <v>89</v>
      </c>
      <c r="N577" t="s">
        <v>5</v>
      </c>
      <c r="O577" s="1"/>
    </row>
    <row r="578" spans="1:15" x14ac:dyDescent="0.2">
      <c r="A578">
        <v>10279</v>
      </c>
      <c r="B578" t="s">
        <v>103</v>
      </c>
      <c r="C578" s="78">
        <v>0.41320647195948523</v>
      </c>
      <c r="D578" t="s">
        <v>3</v>
      </c>
      <c r="E578">
        <v>37</v>
      </c>
      <c r="F578">
        <v>1</v>
      </c>
      <c r="G578" s="3">
        <v>29.889533678040813</v>
      </c>
      <c r="H578" s="66">
        <v>1</v>
      </c>
      <c r="I578" t="s">
        <v>6</v>
      </c>
      <c r="J578" s="2">
        <v>37270.160000000003</v>
      </c>
      <c r="K578" s="2" t="s">
        <v>5</v>
      </c>
      <c r="L578">
        <v>0</v>
      </c>
      <c r="M578" t="s">
        <v>88</v>
      </c>
      <c r="N578" t="s">
        <v>4</v>
      </c>
      <c r="O578" s="1"/>
    </row>
    <row r="579" spans="1:15" x14ac:dyDescent="0.2">
      <c r="A579">
        <v>10611</v>
      </c>
      <c r="B579" t="s">
        <v>103</v>
      </c>
      <c r="C579" s="78">
        <v>0.41538702094487578</v>
      </c>
      <c r="D579" t="s">
        <v>2</v>
      </c>
      <c r="E579">
        <v>22</v>
      </c>
      <c r="F579">
        <v>0</v>
      </c>
      <c r="G579" s="3">
        <v>23.199746498760138</v>
      </c>
      <c r="H579" s="66">
        <v>0</v>
      </c>
      <c r="I579" t="s">
        <v>6</v>
      </c>
      <c r="J579" s="2">
        <v>2527.8200000000002</v>
      </c>
      <c r="K579" s="2" t="s">
        <v>5</v>
      </c>
      <c r="L579">
        <v>0</v>
      </c>
      <c r="M579" t="s">
        <v>88</v>
      </c>
      <c r="N579" t="s">
        <v>5</v>
      </c>
      <c r="O579" s="1"/>
    </row>
    <row r="580" spans="1:15" x14ac:dyDescent="0.2">
      <c r="A580">
        <v>10600</v>
      </c>
      <c r="B580" t="s">
        <v>103</v>
      </c>
      <c r="C580" s="78">
        <v>0.41622593809524699</v>
      </c>
      <c r="D580" t="s">
        <v>0</v>
      </c>
      <c r="E580">
        <v>28</v>
      </c>
      <c r="F580">
        <v>1</v>
      </c>
      <c r="G580" s="3">
        <v>36.287129299499483</v>
      </c>
      <c r="H580" s="66">
        <v>3</v>
      </c>
      <c r="I580" t="s">
        <v>7</v>
      </c>
      <c r="J580" s="2">
        <v>51194.560000000005</v>
      </c>
      <c r="K580" s="2" t="s">
        <v>4</v>
      </c>
      <c r="L580">
        <v>1</v>
      </c>
      <c r="M580" t="s">
        <v>89</v>
      </c>
      <c r="N580" t="s">
        <v>4</v>
      </c>
      <c r="O580" s="1"/>
    </row>
    <row r="581" spans="1:15" x14ac:dyDescent="0.2">
      <c r="A581">
        <v>10375</v>
      </c>
      <c r="B581" t="s">
        <v>103</v>
      </c>
      <c r="C581" s="78">
        <v>0.41672045757368648</v>
      </c>
      <c r="D581" t="s">
        <v>1</v>
      </c>
      <c r="E581">
        <v>64</v>
      </c>
      <c r="F581">
        <v>3</v>
      </c>
      <c r="G581" s="3">
        <v>30.77422507678579</v>
      </c>
      <c r="H581" s="66">
        <v>2</v>
      </c>
      <c r="I581" t="s">
        <v>6</v>
      </c>
      <c r="J581" s="2">
        <v>16085.130000000001</v>
      </c>
      <c r="K581" s="2" t="s">
        <v>5</v>
      </c>
      <c r="L581">
        <v>3</v>
      </c>
      <c r="M581" t="s">
        <v>91</v>
      </c>
      <c r="N581" t="s">
        <v>5</v>
      </c>
      <c r="O581" s="1"/>
    </row>
    <row r="582" spans="1:15" x14ac:dyDescent="0.2">
      <c r="A582">
        <v>10206</v>
      </c>
      <c r="B582" t="s">
        <v>103</v>
      </c>
      <c r="C582" s="78">
        <v>0.41781355921894003</v>
      </c>
      <c r="D582" t="s">
        <v>0</v>
      </c>
      <c r="E582">
        <v>38</v>
      </c>
      <c r="F582">
        <v>1</v>
      </c>
      <c r="G582" s="3">
        <v>32.297288770518243</v>
      </c>
      <c r="H582" s="66">
        <v>2</v>
      </c>
      <c r="I582" t="s">
        <v>6</v>
      </c>
      <c r="J582" s="2">
        <v>7151.1</v>
      </c>
      <c r="K582" s="2" t="s">
        <v>5</v>
      </c>
      <c r="L582">
        <v>3</v>
      </c>
      <c r="M582" t="s">
        <v>91</v>
      </c>
      <c r="N582" t="s">
        <v>5</v>
      </c>
      <c r="O582" s="1"/>
    </row>
    <row r="583" spans="1:15" x14ac:dyDescent="0.2">
      <c r="A583">
        <v>10796</v>
      </c>
      <c r="B583" t="s">
        <v>103</v>
      </c>
      <c r="C583" s="78">
        <v>0.41813404749864158</v>
      </c>
      <c r="D583" t="s">
        <v>3</v>
      </c>
      <c r="E583">
        <v>38</v>
      </c>
      <c r="F583">
        <v>1</v>
      </c>
      <c r="G583" s="3">
        <v>22.13515591392207</v>
      </c>
      <c r="H583" s="66">
        <v>0</v>
      </c>
      <c r="I583" t="s">
        <v>6</v>
      </c>
      <c r="J583" s="2">
        <v>7133.91</v>
      </c>
      <c r="K583" s="2" t="s">
        <v>5</v>
      </c>
      <c r="L583">
        <v>2</v>
      </c>
      <c r="M583" t="s">
        <v>90</v>
      </c>
      <c r="N583" t="s">
        <v>5</v>
      </c>
      <c r="O583" s="1"/>
    </row>
    <row r="584" spans="1:15" x14ac:dyDescent="0.2">
      <c r="A584">
        <v>10148</v>
      </c>
      <c r="B584" t="s">
        <v>103</v>
      </c>
      <c r="C584" s="78">
        <v>0.41829733605970199</v>
      </c>
      <c r="D584" t="s">
        <v>1</v>
      </c>
      <c r="E584">
        <v>38</v>
      </c>
      <c r="F584">
        <v>1</v>
      </c>
      <c r="G584" s="3">
        <v>28.003408421488423</v>
      </c>
      <c r="H584" s="66">
        <v>1</v>
      </c>
      <c r="I584" t="s">
        <v>6</v>
      </c>
      <c r="J584" s="2">
        <v>5974.39</v>
      </c>
      <c r="K584" s="2" t="s">
        <v>5</v>
      </c>
      <c r="L584">
        <v>1</v>
      </c>
      <c r="M584" t="s">
        <v>89</v>
      </c>
      <c r="N584" t="s">
        <v>5</v>
      </c>
      <c r="O584" s="1"/>
    </row>
    <row r="585" spans="1:15" x14ac:dyDescent="0.2">
      <c r="A585">
        <v>10174</v>
      </c>
      <c r="B585" t="s">
        <v>103</v>
      </c>
      <c r="C585" s="78">
        <v>0.41903175382268709</v>
      </c>
      <c r="D585" t="s">
        <v>1</v>
      </c>
      <c r="E585">
        <v>26</v>
      </c>
      <c r="F585">
        <v>0</v>
      </c>
      <c r="G585" s="3">
        <v>34.110263890957647</v>
      </c>
      <c r="H585" s="66">
        <v>2</v>
      </c>
      <c r="I585" t="s">
        <v>7</v>
      </c>
      <c r="J585" s="2">
        <v>17043.349999999999</v>
      </c>
      <c r="K585" s="2" t="s">
        <v>5</v>
      </c>
      <c r="L585">
        <v>0</v>
      </c>
      <c r="M585" t="s">
        <v>88</v>
      </c>
      <c r="N585" t="s">
        <v>4</v>
      </c>
      <c r="O585" s="1"/>
    </row>
    <row r="586" spans="1:15" x14ac:dyDescent="0.2">
      <c r="A586">
        <v>10671</v>
      </c>
      <c r="B586" t="s">
        <v>103</v>
      </c>
      <c r="C586" s="78">
        <v>0.41910957800009641</v>
      </c>
      <c r="D586" t="s">
        <v>2</v>
      </c>
      <c r="E586">
        <v>41</v>
      </c>
      <c r="F586">
        <v>2</v>
      </c>
      <c r="G586" s="3">
        <v>33.199133262795705</v>
      </c>
      <c r="H586" s="66">
        <v>2</v>
      </c>
      <c r="I586" t="s">
        <v>7</v>
      </c>
      <c r="J586" s="2">
        <v>7265.71</v>
      </c>
      <c r="K586" s="2" t="s">
        <v>5</v>
      </c>
      <c r="L586">
        <v>2</v>
      </c>
      <c r="M586" t="s">
        <v>90</v>
      </c>
      <c r="N586" t="s">
        <v>5</v>
      </c>
      <c r="O586" s="1"/>
    </row>
    <row r="587" spans="1:15" x14ac:dyDescent="0.2">
      <c r="A587">
        <v>10221</v>
      </c>
      <c r="B587" t="s">
        <v>103</v>
      </c>
      <c r="C587" s="78">
        <v>0.41916442715148339</v>
      </c>
      <c r="D587" t="s">
        <v>1</v>
      </c>
      <c r="E587">
        <v>20</v>
      </c>
      <c r="F587">
        <v>0</v>
      </c>
      <c r="G587" s="3">
        <v>33.628145269368495</v>
      </c>
      <c r="H587" s="66">
        <v>2</v>
      </c>
      <c r="I587" t="s">
        <v>6</v>
      </c>
      <c r="J587" s="2">
        <v>17085.269999999997</v>
      </c>
      <c r="K587" s="2" t="s">
        <v>5</v>
      </c>
      <c r="L587">
        <v>1</v>
      </c>
      <c r="M587" t="s">
        <v>89</v>
      </c>
      <c r="N587" t="s">
        <v>4</v>
      </c>
      <c r="O587" s="1"/>
    </row>
    <row r="588" spans="1:15" x14ac:dyDescent="0.2">
      <c r="A588">
        <v>10077</v>
      </c>
      <c r="B588" t="s">
        <v>103</v>
      </c>
      <c r="C588" s="78">
        <v>0.42046896128407818</v>
      </c>
      <c r="D588" t="s">
        <v>2</v>
      </c>
      <c r="E588">
        <v>27</v>
      </c>
      <c r="F588">
        <v>1</v>
      </c>
      <c r="G588" s="3">
        <v>32.970676236612292</v>
      </c>
      <c r="H588" s="66">
        <v>2</v>
      </c>
      <c r="I588" t="s">
        <v>6</v>
      </c>
      <c r="J588" s="2">
        <v>16420.5</v>
      </c>
      <c r="K588" s="2" t="s">
        <v>5</v>
      </c>
      <c r="L588">
        <v>3</v>
      </c>
      <c r="M588" t="s">
        <v>91</v>
      </c>
      <c r="N588" t="s">
        <v>4</v>
      </c>
      <c r="O588" s="1"/>
    </row>
    <row r="589" spans="1:15" x14ac:dyDescent="0.2">
      <c r="A589">
        <v>10006</v>
      </c>
      <c r="B589" t="s">
        <v>103</v>
      </c>
      <c r="C589" s="78">
        <v>0.42099181229858484</v>
      </c>
      <c r="D589" t="s">
        <v>2</v>
      </c>
      <c r="E589">
        <v>25</v>
      </c>
      <c r="F589">
        <v>0</v>
      </c>
      <c r="G589" s="3">
        <v>30.285407385163602</v>
      </c>
      <c r="H589" s="66">
        <v>1</v>
      </c>
      <c r="I589" t="s">
        <v>6</v>
      </c>
      <c r="J589" s="2">
        <v>3021.8100000000004</v>
      </c>
      <c r="K589" s="2" t="s">
        <v>5</v>
      </c>
      <c r="L589">
        <v>0</v>
      </c>
      <c r="M589" t="s">
        <v>88</v>
      </c>
      <c r="N589" t="s">
        <v>5</v>
      </c>
      <c r="O589" s="1"/>
    </row>
    <row r="590" spans="1:15" x14ac:dyDescent="0.2">
      <c r="A590">
        <v>10304</v>
      </c>
      <c r="B590" t="s">
        <v>103</v>
      </c>
      <c r="C590" s="78">
        <v>0.42137970806144431</v>
      </c>
      <c r="D590" t="s">
        <v>1</v>
      </c>
      <c r="E590">
        <v>34</v>
      </c>
      <c r="F590">
        <v>1</v>
      </c>
      <c r="G590" s="3">
        <v>31.722850698000414</v>
      </c>
      <c r="H590" s="66">
        <v>2</v>
      </c>
      <c r="I590" t="s">
        <v>7</v>
      </c>
      <c r="J590" s="2">
        <v>18972.5</v>
      </c>
      <c r="K590" s="2" t="s">
        <v>5</v>
      </c>
      <c r="L590">
        <v>2</v>
      </c>
      <c r="M590" t="s">
        <v>90</v>
      </c>
      <c r="N590" t="s">
        <v>4</v>
      </c>
      <c r="O590" s="1"/>
    </row>
    <row r="591" spans="1:15" x14ac:dyDescent="0.2">
      <c r="A591">
        <v>11119</v>
      </c>
      <c r="B591" t="s">
        <v>103</v>
      </c>
      <c r="C591" s="78">
        <v>0.42204370337680697</v>
      </c>
      <c r="D591" t="s">
        <v>1</v>
      </c>
      <c r="E591">
        <v>28</v>
      </c>
      <c r="F591">
        <v>1</v>
      </c>
      <c r="G591" s="3">
        <v>28.205790708444997</v>
      </c>
      <c r="H591" s="66">
        <v>1</v>
      </c>
      <c r="I591" t="s">
        <v>7</v>
      </c>
      <c r="J591" s="2">
        <v>34672.15</v>
      </c>
      <c r="K591" s="2" t="s">
        <v>5</v>
      </c>
      <c r="L591">
        <v>0</v>
      </c>
      <c r="M591" t="s">
        <v>88</v>
      </c>
      <c r="N591" t="s">
        <v>4</v>
      </c>
      <c r="O591" s="1"/>
    </row>
    <row r="592" spans="1:15" x14ac:dyDescent="0.2">
      <c r="A592">
        <v>11222</v>
      </c>
      <c r="B592" t="s">
        <v>103</v>
      </c>
      <c r="C592" s="78">
        <v>0.42225418135829473</v>
      </c>
      <c r="D592" t="s">
        <v>1</v>
      </c>
      <c r="E592">
        <v>46</v>
      </c>
      <c r="F592">
        <v>2</v>
      </c>
      <c r="G592" s="3">
        <v>39.805511078570888</v>
      </c>
      <c r="H592" s="66">
        <v>3</v>
      </c>
      <c r="I592" t="s">
        <v>7</v>
      </c>
      <c r="J592" s="2">
        <v>8944.1200000000008</v>
      </c>
      <c r="K592" s="2" t="s">
        <v>5</v>
      </c>
      <c r="L592">
        <v>3</v>
      </c>
      <c r="M592" t="s">
        <v>91</v>
      </c>
      <c r="N592" t="s">
        <v>5</v>
      </c>
      <c r="O592" s="1"/>
    </row>
    <row r="593" spans="1:15" x14ac:dyDescent="0.2">
      <c r="A593">
        <v>11080</v>
      </c>
      <c r="B593" t="s">
        <v>103</v>
      </c>
      <c r="C593" s="78">
        <v>0.42296259534445357</v>
      </c>
      <c r="D593" t="s">
        <v>3</v>
      </c>
      <c r="E593">
        <v>56</v>
      </c>
      <c r="F593">
        <v>3</v>
      </c>
      <c r="G593" s="3">
        <v>38.372747814638011</v>
      </c>
      <c r="H593" s="66">
        <v>3</v>
      </c>
      <c r="I593" t="s">
        <v>6</v>
      </c>
      <c r="J593" s="2">
        <v>11658.12</v>
      </c>
      <c r="K593" s="2" t="s">
        <v>5</v>
      </c>
      <c r="L593">
        <v>0</v>
      </c>
      <c r="M593" t="s">
        <v>88</v>
      </c>
      <c r="N593" t="s">
        <v>5</v>
      </c>
      <c r="O593" s="1"/>
    </row>
    <row r="594" spans="1:15" x14ac:dyDescent="0.2">
      <c r="A594">
        <v>10029</v>
      </c>
      <c r="B594" t="s">
        <v>103</v>
      </c>
      <c r="C594" s="78">
        <v>0.42317905957253921</v>
      </c>
      <c r="D594" t="s">
        <v>0</v>
      </c>
      <c r="E594">
        <v>53</v>
      </c>
      <c r="F594">
        <v>3</v>
      </c>
      <c r="G594" s="3">
        <v>32.296577386319406</v>
      </c>
      <c r="H594" s="66">
        <v>2</v>
      </c>
      <c r="I594" t="s">
        <v>6</v>
      </c>
      <c r="J594" s="2">
        <v>11741.73</v>
      </c>
      <c r="K594" s="2" t="s">
        <v>5</v>
      </c>
      <c r="L594">
        <v>3</v>
      </c>
      <c r="M594" t="s">
        <v>91</v>
      </c>
      <c r="N594" t="s">
        <v>5</v>
      </c>
      <c r="O594" s="1"/>
    </row>
    <row r="595" spans="1:15" x14ac:dyDescent="0.2">
      <c r="A595">
        <v>10136</v>
      </c>
      <c r="B595" t="s">
        <v>103</v>
      </c>
      <c r="C595" s="78">
        <v>0.42439547162584002</v>
      </c>
      <c r="D595" t="s">
        <v>0</v>
      </c>
      <c r="E595">
        <v>35</v>
      </c>
      <c r="F595">
        <v>1</v>
      </c>
      <c r="G595" s="3">
        <v>34.395189050963324</v>
      </c>
      <c r="H595" s="66">
        <v>2</v>
      </c>
      <c r="I595" t="s">
        <v>7</v>
      </c>
      <c r="J595" s="2">
        <v>5926.85</v>
      </c>
      <c r="K595" s="2" t="s">
        <v>5</v>
      </c>
      <c r="L595">
        <v>3</v>
      </c>
      <c r="M595" t="s">
        <v>91</v>
      </c>
      <c r="N595" t="s">
        <v>5</v>
      </c>
      <c r="O595" s="1"/>
    </row>
    <row r="596" spans="1:15" x14ac:dyDescent="0.2">
      <c r="A596">
        <v>11039</v>
      </c>
      <c r="B596" t="s">
        <v>103</v>
      </c>
      <c r="C596" s="78">
        <v>0.42803310960813223</v>
      </c>
      <c r="D596" t="s">
        <v>0</v>
      </c>
      <c r="E596">
        <v>49</v>
      </c>
      <c r="F596">
        <v>2</v>
      </c>
      <c r="G596" s="3">
        <v>27.096779173767864</v>
      </c>
      <c r="H596" s="66">
        <v>1</v>
      </c>
      <c r="I596" t="s">
        <v>7</v>
      </c>
      <c r="J596" s="2">
        <v>39727.620000000003</v>
      </c>
      <c r="K596" s="2" t="s">
        <v>5</v>
      </c>
      <c r="L596">
        <v>0</v>
      </c>
      <c r="M596" t="s">
        <v>88</v>
      </c>
      <c r="N596" t="s">
        <v>4</v>
      </c>
      <c r="O596" s="1"/>
    </row>
    <row r="597" spans="1:15" x14ac:dyDescent="0.2">
      <c r="A597">
        <v>10377</v>
      </c>
      <c r="B597" t="s">
        <v>103</v>
      </c>
      <c r="C597" s="78">
        <v>0.43157614482601536</v>
      </c>
      <c r="D597" t="s">
        <v>1</v>
      </c>
      <c r="E597">
        <v>51</v>
      </c>
      <c r="F597">
        <v>3</v>
      </c>
      <c r="G597" s="3">
        <v>34.578618336213204</v>
      </c>
      <c r="H597" s="66">
        <v>2</v>
      </c>
      <c r="I597" t="s">
        <v>7</v>
      </c>
      <c r="J597" s="2">
        <v>10560.5</v>
      </c>
      <c r="K597" s="2" t="s">
        <v>5</v>
      </c>
      <c r="L597">
        <v>3</v>
      </c>
      <c r="M597" t="s">
        <v>91</v>
      </c>
      <c r="N597" t="s">
        <v>5</v>
      </c>
      <c r="O597" s="1"/>
    </row>
    <row r="598" spans="1:15" x14ac:dyDescent="0.2">
      <c r="A598">
        <v>10908</v>
      </c>
      <c r="B598" t="s">
        <v>103</v>
      </c>
      <c r="C598" s="78">
        <v>0.43202735796347713</v>
      </c>
      <c r="D598" t="s">
        <v>1</v>
      </c>
      <c r="E598">
        <v>42</v>
      </c>
      <c r="F598">
        <v>2</v>
      </c>
      <c r="G598" s="3">
        <v>31.054940064566093</v>
      </c>
      <c r="H598" s="66">
        <v>2</v>
      </c>
      <c r="I598" t="s">
        <v>7</v>
      </c>
      <c r="J598" s="2">
        <v>19515.55</v>
      </c>
      <c r="K598" s="2" t="s">
        <v>5</v>
      </c>
      <c r="L598">
        <v>0</v>
      </c>
      <c r="M598" t="s">
        <v>88</v>
      </c>
      <c r="N598" t="s">
        <v>4</v>
      </c>
      <c r="O598" s="1"/>
    </row>
    <row r="599" spans="1:15" x14ac:dyDescent="0.2">
      <c r="A599">
        <v>10437</v>
      </c>
      <c r="B599" t="s">
        <v>103</v>
      </c>
      <c r="C599" s="78">
        <v>0.43308706932610375</v>
      </c>
      <c r="D599" t="s">
        <v>2</v>
      </c>
      <c r="E599">
        <v>36</v>
      </c>
      <c r="F599">
        <v>1</v>
      </c>
      <c r="G599" s="3">
        <v>43.312275309194931</v>
      </c>
      <c r="H599" s="66">
        <v>3</v>
      </c>
      <c r="I599" t="s">
        <v>6</v>
      </c>
      <c r="J599" s="2">
        <v>5272.18</v>
      </c>
      <c r="K599" s="2" t="s">
        <v>5</v>
      </c>
      <c r="L599">
        <v>0</v>
      </c>
      <c r="M599" t="s">
        <v>88</v>
      </c>
      <c r="N599" t="s">
        <v>5</v>
      </c>
      <c r="O599" s="1"/>
    </row>
    <row r="600" spans="1:15" x14ac:dyDescent="0.2">
      <c r="A600">
        <v>11074</v>
      </c>
      <c r="B600" t="s">
        <v>103</v>
      </c>
      <c r="C600" s="78">
        <v>0.43404704490831003</v>
      </c>
      <c r="D600" t="s">
        <v>1</v>
      </c>
      <c r="E600">
        <v>18</v>
      </c>
      <c r="F600">
        <v>0</v>
      </c>
      <c r="G600" s="3">
        <v>27.545965213293655</v>
      </c>
      <c r="H600" s="66">
        <v>1</v>
      </c>
      <c r="I600" t="s">
        <v>6</v>
      </c>
      <c r="J600" s="2">
        <v>1629.84</v>
      </c>
      <c r="K600" s="2" t="s">
        <v>5</v>
      </c>
      <c r="L600">
        <v>0</v>
      </c>
      <c r="M600" t="s">
        <v>88</v>
      </c>
      <c r="N600" t="s">
        <v>5</v>
      </c>
      <c r="O600" s="1"/>
    </row>
    <row r="601" spans="1:15" x14ac:dyDescent="0.2">
      <c r="A601">
        <v>10101</v>
      </c>
      <c r="B601" t="s">
        <v>103</v>
      </c>
      <c r="C601" s="78">
        <v>0.43405200742437244</v>
      </c>
      <c r="D601" t="s">
        <v>2</v>
      </c>
      <c r="E601">
        <v>41</v>
      </c>
      <c r="F601">
        <v>2</v>
      </c>
      <c r="G601" s="3">
        <v>30.095932685783378</v>
      </c>
      <c r="H601" s="66">
        <v>1</v>
      </c>
      <c r="I601" t="s">
        <v>7</v>
      </c>
      <c r="J601" s="2">
        <v>7261.75</v>
      </c>
      <c r="K601" s="2" t="s">
        <v>5</v>
      </c>
      <c r="L601">
        <v>2</v>
      </c>
      <c r="M601" t="s">
        <v>90</v>
      </c>
      <c r="N601" t="s">
        <v>5</v>
      </c>
      <c r="O601" s="1"/>
    </row>
    <row r="602" spans="1:15" x14ac:dyDescent="0.2">
      <c r="A602">
        <v>10319</v>
      </c>
      <c r="B602" t="s">
        <v>103</v>
      </c>
      <c r="C602" s="78">
        <v>0.43426501674997675</v>
      </c>
      <c r="D602" t="s">
        <v>3</v>
      </c>
      <c r="E602">
        <v>42</v>
      </c>
      <c r="F602">
        <v>2</v>
      </c>
      <c r="G602" s="3">
        <v>36.566553889730947</v>
      </c>
      <c r="H602" s="66">
        <v>3</v>
      </c>
      <c r="I602" t="s">
        <v>6</v>
      </c>
      <c r="J602" s="2">
        <v>7650.7800000000007</v>
      </c>
      <c r="K602" s="2" t="s">
        <v>5</v>
      </c>
      <c r="L602">
        <v>1</v>
      </c>
      <c r="M602" t="s">
        <v>89</v>
      </c>
      <c r="N602" t="s">
        <v>5</v>
      </c>
      <c r="O602" s="1"/>
    </row>
    <row r="603" spans="1:15" x14ac:dyDescent="0.2">
      <c r="A603">
        <v>10748</v>
      </c>
      <c r="B603" t="s">
        <v>103</v>
      </c>
      <c r="C603" s="78">
        <v>0.43439948658478911</v>
      </c>
      <c r="D603" t="s">
        <v>2</v>
      </c>
      <c r="E603">
        <v>64</v>
      </c>
      <c r="F603">
        <v>3</v>
      </c>
      <c r="G603" s="3">
        <v>29.454004434837636</v>
      </c>
      <c r="H603" s="66">
        <v>1</v>
      </c>
      <c r="I603" t="s">
        <v>7</v>
      </c>
      <c r="J603" s="2">
        <v>30166.62</v>
      </c>
      <c r="K603" s="2" t="s">
        <v>5</v>
      </c>
      <c r="L603">
        <v>1</v>
      </c>
      <c r="M603" t="s">
        <v>89</v>
      </c>
      <c r="N603" t="s">
        <v>5</v>
      </c>
      <c r="O603" s="1"/>
    </row>
    <row r="604" spans="1:15" x14ac:dyDescent="0.2">
      <c r="A604">
        <v>10874</v>
      </c>
      <c r="B604" t="s">
        <v>103</v>
      </c>
      <c r="C604" s="78">
        <v>0.43524840724455072</v>
      </c>
      <c r="D604" t="s">
        <v>1</v>
      </c>
      <c r="E604">
        <v>58</v>
      </c>
      <c r="F604">
        <v>3</v>
      </c>
      <c r="G604" s="3">
        <v>43.860905128945895</v>
      </c>
      <c r="H604" s="66">
        <v>3</v>
      </c>
      <c r="I604" t="s">
        <v>7</v>
      </c>
      <c r="J604" s="2">
        <v>11946.630000000001</v>
      </c>
      <c r="K604" s="2" t="s">
        <v>5</v>
      </c>
      <c r="L604">
        <v>1</v>
      </c>
      <c r="M604" t="s">
        <v>89</v>
      </c>
      <c r="N604" t="s">
        <v>5</v>
      </c>
      <c r="O604" s="1"/>
    </row>
    <row r="605" spans="1:15" x14ac:dyDescent="0.2">
      <c r="A605">
        <v>10706</v>
      </c>
      <c r="B605" t="s">
        <v>103</v>
      </c>
      <c r="C605" s="78">
        <v>0.43548724051143961</v>
      </c>
      <c r="D605" t="s">
        <v>3</v>
      </c>
      <c r="E605">
        <v>29</v>
      </c>
      <c r="F605">
        <v>1</v>
      </c>
      <c r="G605" s="3">
        <v>19.93937456925741</v>
      </c>
      <c r="H605" s="66">
        <v>0</v>
      </c>
      <c r="I605" t="s">
        <v>7</v>
      </c>
      <c r="J605" s="2">
        <v>20277.809999999998</v>
      </c>
      <c r="K605" s="2" t="s">
        <v>5</v>
      </c>
      <c r="L605">
        <v>1</v>
      </c>
      <c r="M605" t="s">
        <v>89</v>
      </c>
      <c r="N605" t="s">
        <v>5</v>
      </c>
      <c r="O605" s="1"/>
    </row>
    <row r="606" spans="1:15" x14ac:dyDescent="0.2">
      <c r="A606">
        <v>10089</v>
      </c>
      <c r="B606" t="s">
        <v>103</v>
      </c>
      <c r="C606" s="78">
        <v>0.43758149641565136</v>
      </c>
      <c r="D606" t="s">
        <v>1</v>
      </c>
      <c r="E606">
        <v>30</v>
      </c>
      <c r="F606">
        <v>1</v>
      </c>
      <c r="G606" s="3">
        <v>40.544153900636651</v>
      </c>
      <c r="H606" s="66">
        <v>3</v>
      </c>
      <c r="I606" t="s">
        <v>6</v>
      </c>
      <c r="J606" s="2">
        <v>19521.969999999998</v>
      </c>
      <c r="K606" s="2" t="s">
        <v>5</v>
      </c>
      <c r="L606">
        <v>1</v>
      </c>
      <c r="M606" t="s">
        <v>89</v>
      </c>
      <c r="N606" t="s">
        <v>4</v>
      </c>
      <c r="O606" s="1"/>
    </row>
    <row r="607" spans="1:15" x14ac:dyDescent="0.2">
      <c r="A607">
        <v>10906</v>
      </c>
      <c r="B607" t="s">
        <v>103</v>
      </c>
      <c r="C607" s="78">
        <v>0.43939822481996171</v>
      </c>
      <c r="D607" t="s">
        <v>1</v>
      </c>
      <c r="E607">
        <v>22</v>
      </c>
      <c r="F607">
        <v>0</v>
      </c>
      <c r="G607" s="3">
        <v>35.960365730583078</v>
      </c>
      <c r="H607" s="66">
        <v>3</v>
      </c>
      <c r="I607" t="s">
        <v>7</v>
      </c>
      <c r="J607" s="2">
        <v>44501.4</v>
      </c>
      <c r="K607" s="2" t="s">
        <v>4</v>
      </c>
      <c r="L607">
        <v>1</v>
      </c>
      <c r="M607" t="s">
        <v>89</v>
      </c>
      <c r="N607" t="s">
        <v>4</v>
      </c>
      <c r="O607" s="1"/>
    </row>
    <row r="608" spans="1:15" x14ac:dyDescent="0.2">
      <c r="A608">
        <v>10422</v>
      </c>
      <c r="B608" t="s">
        <v>103</v>
      </c>
      <c r="C608" s="78">
        <v>0.43966107843876401</v>
      </c>
      <c r="D608" t="s">
        <v>3</v>
      </c>
      <c r="E608">
        <v>47</v>
      </c>
      <c r="F608">
        <v>2</v>
      </c>
      <c r="G608" s="3">
        <v>30.586370252839338</v>
      </c>
      <c r="H608" s="66">
        <v>2</v>
      </c>
      <c r="I608" t="s">
        <v>7</v>
      </c>
      <c r="J608" s="2">
        <v>9225.26</v>
      </c>
      <c r="K608" s="2" t="s">
        <v>5</v>
      </c>
      <c r="L608">
        <v>2</v>
      </c>
      <c r="M608" t="s">
        <v>90</v>
      </c>
      <c r="N608" t="s">
        <v>5</v>
      </c>
      <c r="O608" s="1"/>
    </row>
    <row r="609" spans="1:15" x14ac:dyDescent="0.2">
      <c r="A609">
        <v>10213</v>
      </c>
      <c r="B609" t="s">
        <v>103</v>
      </c>
      <c r="C609" s="78">
        <v>0.43989740228496987</v>
      </c>
      <c r="D609" t="s">
        <v>2</v>
      </c>
      <c r="E609">
        <v>19</v>
      </c>
      <c r="F609">
        <v>0</v>
      </c>
      <c r="G609" s="3">
        <v>29.3663631633157</v>
      </c>
      <c r="H609" s="66">
        <v>1</v>
      </c>
      <c r="I609" t="s">
        <v>6</v>
      </c>
      <c r="J609" s="2">
        <v>2709.25</v>
      </c>
      <c r="K609" s="2" t="s">
        <v>5</v>
      </c>
      <c r="L609">
        <v>1</v>
      </c>
      <c r="M609" t="s">
        <v>89</v>
      </c>
      <c r="N609" t="s">
        <v>5</v>
      </c>
      <c r="O609" s="1"/>
    </row>
    <row r="610" spans="1:15" x14ac:dyDescent="0.2">
      <c r="A610">
        <v>10450</v>
      </c>
      <c r="B610" t="s">
        <v>103</v>
      </c>
      <c r="C610" s="78">
        <v>0.44025487382467243</v>
      </c>
      <c r="D610" t="s">
        <v>0</v>
      </c>
      <c r="E610">
        <v>19</v>
      </c>
      <c r="F610">
        <v>0</v>
      </c>
      <c r="G610" s="3">
        <v>34.402051846412959</v>
      </c>
      <c r="H610" s="66">
        <v>2</v>
      </c>
      <c r="I610" t="s">
        <v>7</v>
      </c>
      <c r="J610" s="2">
        <v>34828.660000000003</v>
      </c>
      <c r="K610" s="2" t="s">
        <v>5</v>
      </c>
      <c r="L610">
        <v>0</v>
      </c>
      <c r="M610" t="s">
        <v>88</v>
      </c>
      <c r="N610" t="s">
        <v>4</v>
      </c>
      <c r="O610" s="1"/>
    </row>
    <row r="611" spans="1:15" x14ac:dyDescent="0.2">
      <c r="A611">
        <v>10194</v>
      </c>
      <c r="B611" t="s">
        <v>103</v>
      </c>
      <c r="C611" s="78">
        <v>0.44128629835381716</v>
      </c>
      <c r="D611" t="s">
        <v>3</v>
      </c>
      <c r="E611">
        <v>28</v>
      </c>
      <c r="F611">
        <v>1</v>
      </c>
      <c r="G611" s="3">
        <v>31.697389061248089</v>
      </c>
      <c r="H611" s="66">
        <v>2</v>
      </c>
      <c r="I611" t="s">
        <v>7</v>
      </c>
      <c r="J611" s="2">
        <v>3268.8500000000004</v>
      </c>
      <c r="K611" s="2" t="s">
        <v>5</v>
      </c>
      <c r="L611">
        <v>0</v>
      </c>
      <c r="M611" t="s">
        <v>88</v>
      </c>
      <c r="N611" t="s">
        <v>5</v>
      </c>
      <c r="O611" s="1"/>
    </row>
    <row r="612" spans="1:15" x14ac:dyDescent="0.2">
      <c r="A612">
        <v>11296</v>
      </c>
      <c r="B612" t="s">
        <v>103</v>
      </c>
      <c r="C612" s="78">
        <v>0.44346920356908859</v>
      </c>
      <c r="D612" t="s">
        <v>2</v>
      </c>
      <c r="E612">
        <v>54</v>
      </c>
      <c r="F612">
        <v>3</v>
      </c>
      <c r="G612" s="3">
        <v>31.915897852306639</v>
      </c>
      <c r="H612" s="66">
        <v>2</v>
      </c>
      <c r="I612" t="s">
        <v>6</v>
      </c>
      <c r="J612" s="2">
        <v>12495.300000000001</v>
      </c>
      <c r="K612" s="2" t="s">
        <v>5</v>
      </c>
      <c r="L612">
        <v>3</v>
      </c>
      <c r="M612" t="s">
        <v>91</v>
      </c>
      <c r="N612" t="s">
        <v>5</v>
      </c>
      <c r="O612" s="1"/>
    </row>
    <row r="613" spans="1:15" x14ac:dyDescent="0.2">
      <c r="A613">
        <v>10542</v>
      </c>
      <c r="B613" t="s">
        <v>103</v>
      </c>
      <c r="C613" s="78">
        <v>0.44361005088705407</v>
      </c>
      <c r="D613" t="s">
        <v>0</v>
      </c>
      <c r="E613">
        <v>39</v>
      </c>
      <c r="F613">
        <v>2</v>
      </c>
      <c r="G613" s="3">
        <v>34.871299506884426</v>
      </c>
      <c r="H613" s="66">
        <v>3</v>
      </c>
      <c r="I613" t="s">
        <v>7</v>
      </c>
      <c r="J613" s="2">
        <v>40103.89</v>
      </c>
      <c r="K613" s="2" t="s">
        <v>4</v>
      </c>
      <c r="L613">
        <v>2</v>
      </c>
      <c r="M613" t="s">
        <v>90</v>
      </c>
      <c r="N613" t="s">
        <v>4</v>
      </c>
      <c r="O613" s="1"/>
    </row>
    <row r="614" spans="1:15" x14ac:dyDescent="0.2">
      <c r="A614">
        <v>11140</v>
      </c>
      <c r="B614" t="s">
        <v>103</v>
      </c>
      <c r="C614" s="78">
        <v>0.44393734711698307</v>
      </c>
      <c r="D614" t="s">
        <v>3</v>
      </c>
      <c r="E614">
        <v>36</v>
      </c>
      <c r="F614">
        <v>1</v>
      </c>
      <c r="G614" s="3">
        <v>40.294531193222852</v>
      </c>
      <c r="H614" s="66">
        <v>3</v>
      </c>
      <c r="I614" t="s">
        <v>7</v>
      </c>
      <c r="J614" s="2">
        <v>6748.6</v>
      </c>
      <c r="K614" s="2" t="s">
        <v>5</v>
      </c>
      <c r="L614">
        <v>3</v>
      </c>
      <c r="M614" t="s">
        <v>91</v>
      </c>
      <c r="N614" t="s">
        <v>5</v>
      </c>
      <c r="O614" s="1"/>
    </row>
    <row r="615" spans="1:15" x14ac:dyDescent="0.2">
      <c r="A615">
        <v>10987</v>
      </c>
      <c r="B615" t="s">
        <v>103</v>
      </c>
      <c r="C615" s="78">
        <v>0.44443373794082885</v>
      </c>
      <c r="D615" t="s">
        <v>1</v>
      </c>
      <c r="E615">
        <v>62</v>
      </c>
      <c r="F615">
        <v>3</v>
      </c>
      <c r="G615" s="3">
        <v>32.561720790603616</v>
      </c>
      <c r="H615" s="66">
        <v>2</v>
      </c>
      <c r="I615" t="s">
        <v>7</v>
      </c>
      <c r="J615" s="2">
        <v>12982.880000000001</v>
      </c>
      <c r="K615" s="2" t="s">
        <v>5</v>
      </c>
      <c r="L615">
        <v>0</v>
      </c>
      <c r="M615" t="s">
        <v>88</v>
      </c>
      <c r="N615" t="s">
        <v>5</v>
      </c>
      <c r="O615" s="1"/>
    </row>
    <row r="616" spans="1:15" x14ac:dyDescent="0.2">
      <c r="A616">
        <v>11085</v>
      </c>
      <c r="B616" t="s">
        <v>103</v>
      </c>
      <c r="C616" s="78">
        <v>0.44606967989359703</v>
      </c>
      <c r="D616" t="s">
        <v>3</v>
      </c>
      <c r="E616">
        <v>29</v>
      </c>
      <c r="F616">
        <v>1</v>
      </c>
      <c r="G616" s="3">
        <v>26.603620628583894</v>
      </c>
      <c r="H616" s="66">
        <v>1</v>
      </c>
      <c r="I616" t="s">
        <v>7</v>
      </c>
      <c r="J616" s="2">
        <v>16138.77</v>
      </c>
      <c r="K616" s="2" t="s">
        <v>5</v>
      </c>
      <c r="L616">
        <v>0</v>
      </c>
      <c r="M616" t="s">
        <v>88</v>
      </c>
      <c r="N616" t="s">
        <v>4</v>
      </c>
      <c r="O616" s="1"/>
    </row>
    <row r="617" spans="1:15" x14ac:dyDescent="0.2">
      <c r="A617">
        <v>10428</v>
      </c>
      <c r="B617" t="s">
        <v>103</v>
      </c>
      <c r="C617" s="78">
        <v>0.44618375461424165</v>
      </c>
      <c r="D617" t="s">
        <v>0</v>
      </c>
      <c r="E617">
        <v>30</v>
      </c>
      <c r="F617">
        <v>1</v>
      </c>
      <c r="G617" s="3">
        <v>32.208864279614197</v>
      </c>
      <c r="H617" s="66">
        <v>2</v>
      </c>
      <c r="I617" t="s">
        <v>6</v>
      </c>
      <c r="J617" s="2">
        <v>3554.21</v>
      </c>
      <c r="K617" s="2" t="s">
        <v>5</v>
      </c>
      <c r="L617">
        <v>0</v>
      </c>
      <c r="M617" t="s">
        <v>88</v>
      </c>
      <c r="N617" t="s">
        <v>5</v>
      </c>
      <c r="O617" s="1"/>
    </row>
    <row r="618" spans="1:15" x14ac:dyDescent="0.2">
      <c r="A618">
        <v>11168</v>
      </c>
      <c r="B618" t="s">
        <v>103</v>
      </c>
      <c r="C618" s="78">
        <v>0.4474064242520448</v>
      </c>
      <c r="D618" t="s">
        <v>1</v>
      </c>
      <c r="E618">
        <v>18</v>
      </c>
      <c r="F618">
        <v>0</v>
      </c>
      <c r="G618" s="3">
        <v>19.940724113744551</v>
      </c>
      <c r="H618" s="66">
        <v>0</v>
      </c>
      <c r="I618" t="s">
        <v>7</v>
      </c>
      <c r="J618" s="2">
        <v>1136.4000000000001</v>
      </c>
      <c r="K618" s="2" t="s">
        <v>5</v>
      </c>
      <c r="L618">
        <v>0</v>
      </c>
      <c r="M618" t="s">
        <v>88</v>
      </c>
      <c r="N618" t="s">
        <v>5</v>
      </c>
      <c r="O618" s="1"/>
    </row>
    <row r="619" spans="1:15" x14ac:dyDescent="0.2">
      <c r="A619">
        <v>11136</v>
      </c>
      <c r="B619" t="s">
        <v>103</v>
      </c>
      <c r="C619" s="78">
        <v>0.44770091156358227</v>
      </c>
      <c r="D619" t="s">
        <v>3</v>
      </c>
      <c r="E619">
        <v>37</v>
      </c>
      <c r="F619">
        <v>1</v>
      </c>
      <c r="G619" s="3">
        <v>21.26227837210573</v>
      </c>
      <c r="H619" s="66">
        <v>0</v>
      </c>
      <c r="I619" t="s">
        <v>7</v>
      </c>
      <c r="J619" s="2">
        <v>6406.42</v>
      </c>
      <c r="K619" s="2" t="s">
        <v>5</v>
      </c>
      <c r="L619">
        <v>2</v>
      </c>
      <c r="M619" t="s">
        <v>90</v>
      </c>
      <c r="N619" t="s">
        <v>5</v>
      </c>
      <c r="O619" s="1"/>
    </row>
    <row r="620" spans="1:15" x14ac:dyDescent="0.2">
      <c r="A620">
        <v>11006</v>
      </c>
      <c r="B620" t="s">
        <v>103</v>
      </c>
      <c r="C620" s="78">
        <v>0.44875625827496979</v>
      </c>
      <c r="D620" t="s">
        <v>3</v>
      </c>
      <c r="E620">
        <v>60</v>
      </c>
      <c r="F620">
        <v>3</v>
      </c>
      <c r="G620" s="3">
        <v>33.698758745635729</v>
      </c>
      <c r="H620" s="66">
        <v>2</v>
      </c>
      <c r="I620" t="s">
        <v>6</v>
      </c>
      <c r="J620" s="2">
        <v>13217.1</v>
      </c>
      <c r="K620" s="2" t="s">
        <v>5</v>
      </c>
      <c r="L620">
        <v>0</v>
      </c>
      <c r="M620" t="s">
        <v>88</v>
      </c>
      <c r="N620" t="s">
        <v>5</v>
      </c>
      <c r="O620" s="1"/>
    </row>
    <row r="621" spans="1:15" x14ac:dyDescent="0.2">
      <c r="A621">
        <v>10346</v>
      </c>
      <c r="B621" t="s">
        <v>103</v>
      </c>
      <c r="C621" s="78">
        <v>0.44903402150039395</v>
      </c>
      <c r="D621" t="s">
        <v>1</v>
      </c>
      <c r="E621">
        <v>57</v>
      </c>
      <c r="F621">
        <v>3</v>
      </c>
      <c r="G621" s="3">
        <v>33.520709249785028</v>
      </c>
      <c r="H621" s="66">
        <v>2</v>
      </c>
      <c r="I621" t="s">
        <v>7</v>
      </c>
      <c r="J621" s="2">
        <v>10982.51</v>
      </c>
      <c r="K621" s="2" t="s">
        <v>5</v>
      </c>
      <c r="L621">
        <v>0</v>
      </c>
      <c r="M621" t="s">
        <v>88</v>
      </c>
      <c r="N621" t="s">
        <v>5</v>
      </c>
      <c r="O621" s="1"/>
    </row>
    <row r="622" spans="1:15" x14ac:dyDescent="0.2">
      <c r="A622">
        <v>11265</v>
      </c>
      <c r="B622" t="s">
        <v>103</v>
      </c>
      <c r="C622" s="78">
        <v>0.45054423858945092</v>
      </c>
      <c r="D622" t="s">
        <v>1</v>
      </c>
      <c r="E622">
        <v>45</v>
      </c>
      <c r="F622">
        <v>2</v>
      </c>
      <c r="G622" s="3">
        <v>26.415674936585287</v>
      </c>
      <c r="H622" s="66">
        <v>1</v>
      </c>
      <c r="I622" t="s">
        <v>6</v>
      </c>
      <c r="J622" s="2">
        <v>8527.5400000000009</v>
      </c>
      <c r="K622" s="2" t="s">
        <v>5</v>
      </c>
      <c r="L622">
        <v>2</v>
      </c>
      <c r="M622" t="s">
        <v>90</v>
      </c>
      <c r="N622" t="s">
        <v>5</v>
      </c>
      <c r="O622" s="1"/>
    </row>
    <row r="623" spans="1:15" x14ac:dyDescent="0.2">
      <c r="A623">
        <v>11137</v>
      </c>
      <c r="B623" t="s">
        <v>103</v>
      </c>
      <c r="C623" s="78">
        <v>0.45086706774273766</v>
      </c>
      <c r="D623" t="s">
        <v>2</v>
      </c>
      <c r="E623">
        <v>36</v>
      </c>
      <c r="F623">
        <v>1</v>
      </c>
      <c r="G623" s="3">
        <v>31.231506411861396</v>
      </c>
      <c r="H623" s="66">
        <v>2</v>
      </c>
      <c r="I623" t="s">
        <v>6</v>
      </c>
      <c r="J623" s="2">
        <v>5266.37</v>
      </c>
      <c r="K623" s="2" t="s">
        <v>5</v>
      </c>
      <c r="L623">
        <v>0</v>
      </c>
      <c r="M623" t="s">
        <v>88</v>
      </c>
      <c r="N623" t="s">
        <v>5</v>
      </c>
      <c r="O623" s="1"/>
    </row>
    <row r="624" spans="1:15" x14ac:dyDescent="0.2">
      <c r="A624">
        <v>10583</v>
      </c>
      <c r="B624" t="s">
        <v>103</v>
      </c>
      <c r="C624" s="78">
        <v>0.45100100340885008</v>
      </c>
      <c r="D624" t="s">
        <v>0</v>
      </c>
      <c r="E624">
        <v>47</v>
      </c>
      <c r="F624">
        <v>2</v>
      </c>
      <c r="G624" s="3">
        <v>24.387755447439552</v>
      </c>
      <c r="H624" s="66">
        <v>0</v>
      </c>
      <c r="I624" t="s">
        <v>7</v>
      </c>
      <c r="J624" s="2">
        <v>25309.489999999998</v>
      </c>
      <c r="K624" s="2" t="s">
        <v>5</v>
      </c>
      <c r="L624">
        <v>3</v>
      </c>
      <c r="M624" t="s">
        <v>91</v>
      </c>
      <c r="N624" t="s">
        <v>4</v>
      </c>
      <c r="O624" s="1"/>
    </row>
    <row r="625" spans="1:15" x14ac:dyDescent="0.2">
      <c r="A625">
        <v>11112</v>
      </c>
      <c r="B625" t="s">
        <v>103</v>
      </c>
      <c r="C625" s="78">
        <v>0.45246226863689598</v>
      </c>
      <c r="D625" t="s">
        <v>0</v>
      </c>
      <c r="E625">
        <v>55</v>
      </c>
      <c r="F625">
        <v>3</v>
      </c>
      <c r="G625" s="3">
        <v>30.59120335844694</v>
      </c>
      <c r="H625" s="66">
        <v>2</v>
      </c>
      <c r="I625" t="s">
        <v>6</v>
      </c>
      <c r="J625" s="2">
        <v>35160.14</v>
      </c>
      <c r="K625" s="2" t="s">
        <v>5</v>
      </c>
      <c r="L625">
        <v>1</v>
      </c>
      <c r="M625" t="s">
        <v>89</v>
      </c>
      <c r="N625" t="s">
        <v>5</v>
      </c>
      <c r="O625" s="1"/>
    </row>
    <row r="626" spans="1:15" x14ac:dyDescent="0.2">
      <c r="A626">
        <v>10236</v>
      </c>
      <c r="B626" t="s">
        <v>103</v>
      </c>
      <c r="C626" s="78">
        <v>0.45342705299174413</v>
      </c>
      <c r="D626" t="s">
        <v>3</v>
      </c>
      <c r="E626">
        <v>63</v>
      </c>
      <c r="F626">
        <v>3</v>
      </c>
      <c r="G626" s="3">
        <v>28.674438911738786</v>
      </c>
      <c r="H626" s="66">
        <v>1</v>
      </c>
      <c r="I626" t="s">
        <v>6</v>
      </c>
      <c r="J626" s="2">
        <v>29523.17</v>
      </c>
      <c r="K626" s="2" t="s">
        <v>5</v>
      </c>
      <c r="L626">
        <v>0</v>
      </c>
      <c r="M626" t="s">
        <v>88</v>
      </c>
      <c r="N626" t="s">
        <v>4</v>
      </c>
      <c r="O626" s="1"/>
    </row>
    <row r="627" spans="1:15" x14ac:dyDescent="0.2">
      <c r="A627">
        <v>10465</v>
      </c>
      <c r="B627" t="s">
        <v>103</v>
      </c>
      <c r="C627" s="78">
        <v>0.45392182370941869</v>
      </c>
      <c r="D627" t="s">
        <v>1</v>
      </c>
      <c r="E627">
        <v>28</v>
      </c>
      <c r="F627">
        <v>1</v>
      </c>
      <c r="G627" s="3">
        <v>32.199458364197518</v>
      </c>
      <c r="H627" s="66">
        <v>2</v>
      </c>
      <c r="I627" t="s">
        <v>6</v>
      </c>
      <c r="J627" s="2">
        <v>3171.6200000000003</v>
      </c>
      <c r="K627" s="2" t="s">
        <v>5</v>
      </c>
      <c r="L627">
        <v>0</v>
      </c>
      <c r="M627" t="s">
        <v>88</v>
      </c>
      <c r="N627" t="s">
        <v>5</v>
      </c>
      <c r="O627" s="1"/>
    </row>
    <row r="628" spans="1:15" x14ac:dyDescent="0.2">
      <c r="A628">
        <v>10196</v>
      </c>
      <c r="B628" t="s">
        <v>103</v>
      </c>
      <c r="C628" s="78">
        <v>0.45472710617581757</v>
      </c>
      <c r="D628" t="s">
        <v>1</v>
      </c>
      <c r="E628">
        <v>55</v>
      </c>
      <c r="F628">
        <v>3</v>
      </c>
      <c r="G628" s="3">
        <v>29.619359296286838</v>
      </c>
      <c r="H628" s="66">
        <v>1</v>
      </c>
      <c r="I628" t="s">
        <v>7</v>
      </c>
      <c r="J628" s="2">
        <v>10226.290000000001</v>
      </c>
      <c r="K628" s="2" t="s">
        <v>5</v>
      </c>
      <c r="L628">
        <v>0</v>
      </c>
      <c r="M628" t="s">
        <v>88</v>
      </c>
      <c r="N628" t="s">
        <v>5</v>
      </c>
      <c r="O628" s="1"/>
    </row>
    <row r="629" spans="1:15" x14ac:dyDescent="0.2">
      <c r="A629">
        <v>10950</v>
      </c>
      <c r="B629" t="s">
        <v>103</v>
      </c>
      <c r="C629" s="78">
        <v>0.45522971526852396</v>
      </c>
      <c r="D629" t="s">
        <v>1</v>
      </c>
      <c r="E629">
        <v>26</v>
      </c>
      <c r="F629">
        <v>0</v>
      </c>
      <c r="G629" s="3">
        <v>22.987495974170923</v>
      </c>
      <c r="H629" s="66">
        <v>0</v>
      </c>
      <c r="I629" t="s">
        <v>6</v>
      </c>
      <c r="J629" s="2">
        <v>3981.98</v>
      </c>
      <c r="K629" s="2" t="s">
        <v>5</v>
      </c>
      <c r="L629">
        <v>2</v>
      </c>
      <c r="M629" t="s">
        <v>90</v>
      </c>
      <c r="N629" t="s">
        <v>5</v>
      </c>
      <c r="O629" s="1"/>
    </row>
    <row r="630" spans="1:15" x14ac:dyDescent="0.2">
      <c r="A630">
        <v>10152</v>
      </c>
      <c r="B630" t="s">
        <v>103</v>
      </c>
      <c r="C630" s="78">
        <v>0.45590582301178295</v>
      </c>
      <c r="D630" t="s">
        <v>2</v>
      </c>
      <c r="E630">
        <v>39</v>
      </c>
      <c r="F630">
        <v>2</v>
      </c>
      <c r="G630" s="3">
        <v>25.060894365362692</v>
      </c>
      <c r="H630" s="66">
        <v>0</v>
      </c>
      <c r="I630" t="s">
        <v>7</v>
      </c>
      <c r="J630" s="2">
        <v>6117.5</v>
      </c>
      <c r="K630" s="2" t="s">
        <v>5</v>
      </c>
      <c r="L630">
        <v>1</v>
      </c>
      <c r="M630" t="s">
        <v>89</v>
      </c>
      <c r="N630" t="s">
        <v>5</v>
      </c>
      <c r="O630" s="1"/>
    </row>
    <row r="631" spans="1:15" x14ac:dyDescent="0.2">
      <c r="A631">
        <v>11177</v>
      </c>
      <c r="B631" t="s">
        <v>103</v>
      </c>
      <c r="C631" s="78">
        <v>0.45598404127263126</v>
      </c>
      <c r="D631" t="s">
        <v>3</v>
      </c>
      <c r="E631">
        <v>46</v>
      </c>
      <c r="F631">
        <v>2</v>
      </c>
      <c r="G631" s="3">
        <v>28.865806968422316</v>
      </c>
      <c r="H631" s="66">
        <v>1</v>
      </c>
      <c r="I631" t="s">
        <v>7</v>
      </c>
      <c r="J631" s="2">
        <v>9500.58</v>
      </c>
      <c r="K631" s="2" t="s">
        <v>5</v>
      </c>
      <c r="L631">
        <v>3</v>
      </c>
      <c r="M631" t="s">
        <v>91</v>
      </c>
      <c r="N631" t="s">
        <v>5</v>
      </c>
      <c r="O631" s="1"/>
    </row>
    <row r="632" spans="1:15" x14ac:dyDescent="0.2">
      <c r="A632">
        <v>10056</v>
      </c>
      <c r="B632" t="s">
        <v>103</v>
      </c>
      <c r="C632" s="78">
        <v>0.45657351302993887</v>
      </c>
      <c r="D632" t="s">
        <v>0</v>
      </c>
      <c r="E632">
        <v>39</v>
      </c>
      <c r="F632">
        <v>2</v>
      </c>
      <c r="G632" s="3">
        <v>52.541116191666667</v>
      </c>
      <c r="H632" s="66">
        <v>3</v>
      </c>
      <c r="I632" t="s">
        <v>7</v>
      </c>
      <c r="J632" s="2">
        <v>21082.16</v>
      </c>
      <c r="K632" s="2" t="s">
        <v>5</v>
      </c>
      <c r="L632">
        <v>1</v>
      </c>
      <c r="M632" t="s">
        <v>89</v>
      </c>
      <c r="N632" t="s">
        <v>4</v>
      </c>
      <c r="O632" s="1"/>
    </row>
    <row r="633" spans="1:15" x14ac:dyDescent="0.2">
      <c r="A633">
        <v>10050</v>
      </c>
      <c r="B633" t="s">
        <v>103</v>
      </c>
      <c r="C633" s="78">
        <v>0.45754166832948107</v>
      </c>
      <c r="D633" t="s">
        <v>0</v>
      </c>
      <c r="E633">
        <v>64</v>
      </c>
      <c r="F633">
        <v>3</v>
      </c>
      <c r="G633" s="3">
        <v>27.299881890286709</v>
      </c>
      <c r="H633" s="66">
        <v>1</v>
      </c>
      <c r="I633" t="s">
        <v>6</v>
      </c>
      <c r="J633" s="2">
        <v>47291.060000000005</v>
      </c>
      <c r="K633" s="2" t="s">
        <v>4</v>
      </c>
      <c r="L633">
        <v>2</v>
      </c>
      <c r="M633" t="s">
        <v>90</v>
      </c>
      <c r="N633" t="s">
        <v>4</v>
      </c>
      <c r="O633" s="1"/>
    </row>
    <row r="634" spans="1:15" x14ac:dyDescent="0.2">
      <c r="A634">
        <v>10454</v>
      </c>
      <c r="B634" t="s">
        <v>103</v>
      </c>
      <c r="C634" s="78">
        <v>0.45773503187341036</v>
      </c>
      <c r="D634" t="s">
        <v>2</v>
      </c>
      <c r="E634">
        <v>54</v>
      </c>
      <c r="F634">
        <v>3</v>
      </c>
      <c r="G634" s="3">
        <v>23.974877900642763</v>
      </c>
      <c r="H634" s="66">
        <v>0</v>
      </c>
      <c r="I634" t="s">
        <v>6</v>
      </c>
      <c r="J634" s="2">
        <v>12475.36</v>
      </c>
      <c r="K634" s="2" t="s">
        <v>5</v>
      </c>
      <c r="L634">
        <v>3</v>
      </c>
      <c r="M634" t="s">
        <v>91</v>
      </c>
      <c r="N634" t="s">
        <v>5</v>
      </c>
      <c r="O634" s="1"/>
    </row>
    <row r="635" spans="1:15" x14ac:dyDescent="0.2">
      <c r="A635">
        <v>10980</v>
      </c>
      <c r="B635" t="s">
        <v>103</v>
      </c>
      <c r="C635" s="78">
        <v>0.45886240700100023</v>
      </c>
      <c r="D635" t="s">
        <v>3</v>
      </c>
      <c r="E635">
        <v>43</v>
      </c>
      <c r="F635">
        <v>2</v>
      </c>
      <c r="G635" s="3">
        <v>27.493530222753012</v>
      </c>
      <c r="H635" s="66">
        <v>1</v>
      </c>
      <c r="I635" t="s">
        <v>6</v>
      </c>
      <c r="J635" s="2">
        <v>21771.35</v>
      </c>
      <c r="K635" s="2" t="s">
        <v>5</v>
      </c>
      <c r="L635">
        <v>1</v>
      </c>
      <c r="M635" t="s">
        <v>89</v>
      </c>
      <c r="N635" t="s">
        <v>4</v>
      </c>
      <c r="O635" s="1"/>
    </row>
    <row r="636" spans="1:15" x14ac:dyDescent="0.2">
      <c r="A636">
        <v>10427</v>
      </c>
      <c r="B636" t="s">
        <v>103</v>
      </c>
      <c r="C636" s="78">
        <v>0.459054885595923</v>
      </c>
      <c r="D636" t="s">
        <v>1</v>
      </c>
      <c r="E636">
        <v>58</v>
      </c>
      <c r="F636">
        <v>3</v>
      </c>
      <c r="G636" s="3">
        <v>35.598251305438325</v>
      </c>
      <c r="H636" s="66">
        <v>3</v>
      </c>
      <c r="I636" t="s">
        <v>6</v>
      </c>
      <c r="J636" s="2">
        <v>24227.34</v>
      </c>
      <c r="K636" s="2" t="s">
        <v>5</v>
      </c>
      <c r="L636">
        <v>0</v>
      </c>
      <c r="M636" t="s">
        <v>88</v>
      </c>
      <c r="N636" t="s">
        <v>5</v>
      </c>
      <c r="O636" s="1"/>
    </row>
    <row r="637" spans="1:15" x14ac:dyDescent="0.2">
      <c r="A637">
        <v>11293</v>
      </c>
      <c r="B637" t="s">
        <v>103</v>
      </c>
      <c r="C637" s="78">
        <v>0.45938417565984724</v>
      </c>
      <c r="D637" t="s">
        <v>2</v>
      </c>
      <c r="E637">
        <v>50</v>
      </c>
      <c r="F637">
        <v>2</v>
      </c>
      <c r="G637" s="3">
        <v>29.919081828791391</v>
      </c>
      <c r="H637" s="66">
        <v>1</v>
      </c>
      <c r="I637" t="s">
        <v>7</v>
      </c>
      <c r="J637" s="2">
        <v>30284.649999999998</v>
      </c>
      <c r="K637" s="2" t="s">
        <v>5</v>
      </c>
      <c r="L637">
        <v>2</v>
      </c>
      <c r="M637" t="s">
        <v>90</v>
      </c>
      <c r="N637" t="s">
        <v>5</v>
      </c>
      <c r="O637" s="1"/>
    </row>
    <row r="638" spans="1:15" x14ac:dyDescent="0.2">
      <c r="A638">
        <v>10100</v>
      </c>
      <c r="B638" t="s">
        <v>103</v>
      </c>
      <c r="C638" s="78">
        <v>0.46017179881365411</v>
      </c>
      <c r="D638" t="s">
        <v>1</v>
      </c>
      <c r="E638">
        <v>28</v>
      </c>
      <c r="F638">
        <v>1</v>
      </c>
      <c r="G638" s="3">
        <v>27.727344007110712</v>
      </c>
      <c r="H638" s="66">
        <v>1</v>
      </c>
      <c r="I638" t="s">
        <v>6</v>
      </c>
      <c r="J638" s="2">
        <v>4340.45</v>
      </c>
      <c r="K638" s="2" t="s">
        <v>5</v>
      </c>
      <c r="L638">
        <v>2</v>
      </c>
      <c r="M638" t="s">
        <v>90</v>
      </c>
      <c r="N638" t="s">
        <v>5</v>
      </c>
      <c r="O638" s="1"/>
    </row>
    <row r="639" spans="1:15" x14ac:dyDescent="0.2">
      <c r="A639">
        <v>10525</v>
      </c>
      <c r="B639" t="s">
        <v>103</v>
      </c>
      <c r="C639" s="78">
        <v>0.46129117447819923</v>
      </c>
      <c r="D639" t="s">
        <v>2</v>
      </c>
      <c r="E639">
        <v>21</v>
      </c>
      <c r="F639">
        <v>0</v>
      </c>
      <c r="G639" s="3">
        <v>33.069331307787344</v>
      </c>
      <c r="H639" s="66">
        <v>2</v>
      </c>
      <c r="I639" t="s">
        <v>7</v>
      </c>
      <c r="J639" s="2">
        <v>1917.32</v>
      </c>
      <c r="K639" s="2" t="s">
        <v>5</v>
      </c>
      <c r="L639">
        <v>0</v>
      </c>
      <c r="M639" t="s">
        <v>88</v>
      </c>
      <c r="N639" t="s">
        <v>5</v>
      </c>
      <c r="O639" s="1"/>
    </row>
    <row r="640" spans="1:15" x14ac:dyDescent="0.2">
      <c r="A640">
        <v>11058</v>
      </c>
      <c r="B640" t="s">
        <v>103</v>
      </c>
      <c r="C640" s="78">
        <v>0.46138275697078412</v>
      </c>
      <c r="D640" t="s">
        <v>0</v>
      </c>
      <c r="E640">
        <v>61</v>
      </c>
      <c r="F640">
        <v>3</v>
      </c>
      <c r="G640" s="3">
        <v>44.751823485194898</v>
      </c>
      <c r="H640" s="66">
        <v>3</v>
      </c>
      <c r="I640" t="s">
        <v>6</v>
      </c>
      <c r="J640" s="2">
        <v>14235.08</v>
      </c>
      <c r="K640" s="2" t="s">
        <v>5</v>
      </c>
      <c r="L640">
        <v>2</v>
      </c>
      <c r="M640" t="s">
        <v>90</v>
      </c>
      <c r="N640" t="s">
        <v>5</v>
      </c>
      <c r="O640" s="1"/>
    </row>
    <row r="641" spans="1:15" x14ac:dyDescent="0.2">
      <c r="A641">
        <v>10938</v>
      </c>
      <c r="B641" t="s">
        <v>103</v>
      </c>
      <c r="C641" s="78">
        <v>0.46140232283392357</v>
      </c>
      <c r="D641" t="s">
        <v>3</v>
      </c>
      <c r="E641">
        <v>54</v>
      </c>
      <c r="F641">
        <v>3</v>
      </c>
      <c r="G641" s="3">
        <v>32.301209022630786</v>
      </c>
      <c r="H641" s="66">
        <v>2</v>
      </c>
      <c r="I641" t="s">
        <v>7</v>
      </c>
      <c r="J641" s="2">
        <v>48549.18</v>
      </c>
      <c r="K641" s="2" t="s">
        <v>4</v>
      </c>
      <c r="L641">
        <v>3</v>
      </c>
      <c r="M641" t="s">
        <v>91</v>
      </c>
      <c r="N641" t="s">
        <v>4</v>
      </c>
      <c r="O641" s="1"/>
    </row>
    <row r="642" spans="1:15" x14ac:dyDescent="0.2">
      <c r="A642">
        <v>10053</v>
      </c>
      <c r="B642" t="s">
        <v>103</v>
      </c>
      <c r="C642" s="78">
        <v>0.4621831839170546</v>
      </c>
      <c r="D642" t="s">
        <v>3</v>
      </c>
      <c r="E642">
        <v>18</v>
      </c>
      <c r="F642">
        <v>0</v>
      </c>
      <c r="G642" s="3">
        <v>31.802122268389279</v>
      </c>
      <c r="H642" s="66">
        <v>2</v>
      </c>
      <c r="I642" t="s">
        <v>6</v>
      </c>
      <c r="J642" s="2">
        <v>2211.1400000000003</v>
      </c>
      <c r="K642" s="2" t="s">
        <v>5</v>
      </c>
      <c r="L642">
        <v>0</v>
      </c>
      <c r="M642" t="s">
        <v>88</v>
      </c>
      <c r="N642" t="s">
        <v>5</v>
      </c>
      <c r="O642" s="1"/>
    </row>
    <row r="643" spans="1:15" x14ac:dyDescent="0.2">
      <c r="A643">
        <v>11070</v>
      </c>
      <c r="B643" t="s">
        <v>103</v>
      </c>
      <c r="C643" s="78">
        <v>0.4627157494890255</v>
      </c>
      <c r="D643" t="s">
        <v>1</v>
      </c>
      <c r="E643">
        <v>31</v>
      </c>
      <c r="F643">
        <v>1</v>
      </c>
      <c r="G643" s="3">
        <v>29.809039994190137</v>
      </c>
      <c r="H643" s="66">
        <v>1</v>
      </c>
      <c r="I643" t="s">
        <v>7</v>
      </c>
      <c r="J643" s="2">
        <v>4463.21</v>
      </c>
      <c r="K643" s="2" t="s">
        <v>5</v>
      </c>
      <c r="L643">
        <v>2</v>
      </c>
      <c r="M643" t="s">
        <v>90</v>
      </c>
      <c r="N643" t="s">
        <v>5</v>
      </c>
      <c r="O643" s="1"/>
    </row>
    <row r="644" spans="1:15" x14ac:dyDescent="0.2">
      <c r="A644">
        <v>11264</v>
      </c>
      <c r="B644" t="s">
        <v>103</v>
      </c>
      <c r="C644" s="78">
        <v>0.46322692317926506</v>
      </c>
      <c r="D644" t="s">
        <v>1</v>
      </c>
      <c r="E644">
        <v>53</v>
      </c>
      <c r="F644">
        <v>3</v>
      </c>
      <c r="G644" s="3">
        <v>29.43558600779291</v>
      </c>
      <c r="H644" s="66">
        <v>1</v>
      </c>
      <c r="I644" t="s">
        <v>6</v>
      </c>
      <c r="J644" s="2">
        <v>20463</v>
      </c>
      <c r="K644" s="2" t="s">
        <v>5</v>
      </c>
      <c r="L644">
        <v>3</v>
      </c>
      <c r="M644" t="s">
        <v>91</v>
      </c>
      <c r="N644" t="s">
        <v>5</v>
      </c>
      <c r="O644" s="1"/>
    </row>
    <row r="645" spans="1:15" x14ac:dyDescent="0.2">
      <c r="A645">
        <v>10339</v>
      </c>
      <c r="B645" t="s">
        <v>103</v>
      </c>
      <c r="C645" s="78">
        <v>0.46349443224475639</v>
      </c>
      <c r="D645" t="s">
        <v>0</v>
      </c>
      <c r="E645">
        <v>20</v>
      </c>
      <c r="F645">
        <v>0</v>
      </c>
      <c r="G645" s="3">
        <v>37.068055942877571</v>
      </c>
      <c r="H645" s="66">
        <v>3</v>
      </c>
      <c r="I645" t="s">
        <v>6</v>
      </c>
      <c r="J645" s="2">
        <v>20167.34</v>
      </c>
      <c r="K645" s="2" t="s">
        <v>5</v>
      </c>
      <c r="L645">
        <v>0</v>
      </c>
      <c r="M645" t="s">
        <v>88</v>
      </c>
      <c r="N645" t="s">
        <v>4</v>
      </c>
      <c r="O645" s="1"/>
    </row>
    <row r="646" spans="1:15" x14ac:dyDescent="0.2">
      <c r="A646">
        <v>10200</v>
      </c>
      <c r="B646" t="s">
        <v>103</v>
      </c>
      <c r="C646" s="78">
        <v>0.46381254353298118</v>
      </c>
      <c r="D646" t="s">
        <v>2</v>
      </c>
      <c r="E646">
        <v>41</v>
      </c>
      <c r="F646">
        <v>2</v>
      </c>
      <c r="G646" s="3">
        <v>28.176704330908613</v>
      </c>
      <c r="H646" s="66">
        <v>1</v>
      </c>
      <c r="I646" t="s">
        <v>6</v>
      </c>
      <c r="J646" s="2">
        <v>7749.16</v>
      </c>
      <c r="K646" s="2" t="s">
        <v>5</v>
      </c>
      <c r="L646">
        <v>2</v>
      </c>
      <c r="M646" t="s">
        <v>90</v>
      </c>
      <c r="N646" t="s">
        <v>5</v>
      </c>
      <c r="O646" s="1"/>
    </row>
    <row r="647" spans="1:15" x14ac:dyDescent="0.2">
      <c r="A647">
        <v>11102</v>
      </c>
      <c r="B647" t="s">
        <v>103</v>
      </c>
      <c r="C647" s="78">
        <v>0.46433169810249286</v>
      </c>
      <c r="D647" t="s">
        <v>1</v>
      </c>
      <c r="E647">
        <v>22</v>
      </c>
      <c r="F647">
        <v>0</v>
      </c>
      <c r="G647" s="3">
        <v>35.511100427856178</v>
      </c>
      <c r="H647" s="66">
        <v>3</v>
      </c>
      <c r="I647" t="s">
        <v>7</v>
      </c>
      <c r="J647" s="2">
        <v>1665</v>
      </c>
      <c r="K647" s="2" t="s">
        <v>5</v>
      </c>
      <c r="L647">
        <v>0</v>
      </c>
      <c r="M647" t="s">
        <v>88</v>
      </c>
      <c r="N647" t="s">
        <v>5</v>
      </c>
      <c r="O647" s="1"/>
    </row>
    <row r="648" spans="1:15" x14ac:dyDescent="0.2">
      <c r="A648">
        <v>10672</v>
      </c>
      <c r="B648" t="s">
        <v>103</v>
      </c>
      <c r="C648" s="78">
        <v>0.46560434589750477</v>
      </c>
      <c r="D648" t="s">
        <v>2</v>
      </c>
      <c r="E648">
        <v>27</v>
      </c>
      <c r="F648">
        <v>1</v>
      </c>
      <c r="G648" s="3">
        <v>28.581464336059433</v>
      </c>
      <c r="H648" s="66">
        <v>1</v>
      </c>
      <c r="I648" t="s">
        <v>7</v>
      </c>
      <c r="J648" s="2">
        <v>4058.7200000000003</v>
      </c>
      <c r="K648" s="2" t="s">
        <v>5</v>
      </c>
      <c r="L648">
        <v>2</v>
      </c>
      <c r="M648" t="s">
        <v>90</v>
      </c>
      <c r="N648" t="s">
        <v>5</v>
      </c>
      <c r="O648" s="1"/>
    </row>
    <row r="649" spans="1:15" x14ac:dyDescent="0.2">
      <c r="A649">
        <v>10137</v>
      </c>
      <c r="B649" t="s">
        <v>103</v>
      </c>
      <c r="C649" s="78">
        <v>0.46683109579737447</v>
      </c>
      <c r="D649" t="s">
        <v>3</v>
      </c>
      <c r="E649">
        <v>46</v>
      </c>
      <c r="F649">
        <v>2</v>
      </c>
      <c r="G649" s="3">
        <v>29.713353815825002</v>
      </c>
      <c r="H649" s="66">
        <v>1</v>
      </c>
      <c r="I649" t="s">
        <v>7</v>
      </c>
      <c r="J649" s="2">
        <v>8334.4600000000009</v>
      </c>
      <c r="K649" s="2" t="s">
        <v>5</v>
      </c>
      <c r="L649">
        <v>1</v>
      </c>
      <c r="M649" t="s">
        <v>89</v>
      </c>
      <c r="N649" t="s">
        <v>5</v>
      </c>
      <c r="O649" s="1"/>
    </row>
    <row r="650" spans="1:15" x14ac:dyDescent="0.2">
      <c r="A650">
        <v>10881</v>
      </c>
      <c r="B650" t="s">
        <v>103</v>
      </c>
      <c r="C650" s="78">
        <v>0.46689470506364616</v>
      </c>
      <c r="D650" t="s">
        <v>0</v>
      </c>
      <c r="E650">
        <v>20</v>
      </c>
      <c r="F650">
        <v>0</v>
      </c>
      <c r="G650" s="3">
        <v>33.646699790543515</v>
      </c>
      <c r="H650" s="66">
        <v>2</v>
      </c>
      <c r="I650" t="s">
        <v>6</v>
      </c>
      <c r="J650" s="2">
        <v>1880.49</v>
      </c>
      <c r="K650" s="2" t="s">
        <v>5</v>
      </c>
      <c r="L650">
        <v>0</v>
      </c>
      <c r="M650" t="s">
        <v>88</v>
      </c>
      <c r="N650" t="s">
        <v>5</v>
      </c>
      <c r="O650" s="1"/>
    </row>
    <row r="651" spans="1:15" x14ac:dyDescent="0.2">
      <c r="A651">
        <v>10720</v>
      </c>
      <c r="B651" t="s">
        <v>103</v>
      </c>
      <c r="C651" s="78">
        <v>0.46705116817812087</v>
      </c>
      <c r="D651" t="s">
        <v>1</v>
      </c>
      <c r="E651">
        <v>44</v>
      </c>
      <c r="F651">
        <v>2</v>
      </c>
      <c r="G651" s="3">
        <v>21.792594582104954</v>
      </c>
      <c r="H651" s="66">
        <v>0</v>
      </c>
      <c r="I651" t="s">
        <v>6</v>
      </c>
      <c r="J651" s="2">
        <v>7633.7300000000005</v>
      </c>
      <c r="K651" s="2" t="s">
        <v>5</v>
      </c>
      <c r="L651">
        <v>1</v>
      </c>
      <c r="M651" t="s">
        <v>89</v>
      </c>
      <c r="N651" t="s">
        <v>5</v>
      </c>
      <c r="O651" s="1"/>
    </row>
    <row r="652" spans="1:15" x14ac:dyDescent="0.2">
      <c r="A652">
        <v>10814</v>
      </c>
      <c r="B652" t="s">
        <v>103</v>
      </c>
      <c r="C652" s="78">
        <v>0.46744708658301071</v>
      </c>
      <c r="D652" t="s">
        <v>0</v>
      </c>
      <c r="E652">
        <v>19</v>
      </c>
      <c r="F652">
        <v>0</v>
      </c>
      <c r="G652" s="3">
        <v>42.101074895730392</v>
      </c>
      <c r="H652" s="66">
        <v>3</v>
      </c>
      <c r="I652" t="s">
        <v>7</v>
      </c>
      <c r="J652" s="2">
        <v>16297.85</v>
      </c>
      <c r="K652" s="2" t="s">
        <v>5</v>
      </c>
      <c r="L652">
        <v>0</v>
      </c>
      <c r="M652" t="s">
        <v>88</v>
      </c>
      <c r="N652" t="s">
        <v>4</v>
      </c>
      <c r="O652" s="1"/>
    </row>
    <row r="653" spans="1:15" x14ac:dyDescent="0.2">
      <c r="A653">
        <v>11268</v>
      </c>
      <c r="B653" t="s">
        <v>103</v>
      </c>
      <c r="C653" s="78">
        <v>0.47043725262938274</v>
      </c>
      <c r="D653" t="s">
        <v>2</v>
      </c>
      <c r="E653">
        <v>38</v>
      </c>
      <c r="F653">
        <v>1</v>
      </c>
      <c r="G653" s="3">
        <v>36.275034412532264</v>
      </c>
      <c r="H653" s="66">
        <v>3</v>
      </c>
      <c r="I653" t="s">
        <v>7</v>
      </c>
      <c r="J653" s="2">
        <v>6455.87</v>
      </c>
      <c r="K653" s="2" t="s">
        <v>5</v>
      </c>
      <c r="L653">
        <v>2</v>
      </c>
      <c r="M653" t="s">
        <v>90</v>
      </c>
      <c r="N653" t="s">
        <v>5</v>
      </c>
      <c r="O653" s="1"/>
    </row>
    <row r="654" spans="1:15" x14ac:dyDescent="0.2">
      <c r="A654">
        <v>10981</v>
      </c>
      <c r="B654" t="s">
        <v>103</v>
      </c>
      <c r="C654" s="78">
        <v>0.47168811165501923</v>
      </c>
      <c r="D654" t="s">
        <v>0</v>
      </c>
      <c r="E654">
        <v>63</v>
      </c>
      <c r="F654">
        <v>3</v>
      </c>
      <c r="G654" s="3">
        <v>33.635440957227964</v>
      </c>
      <c r="H654" s="66">
        <v>2</v>
      </c>
      <c r="I654" t="s">
        <v>7</v>
      </c>
      <c r="J654" s="2">
        <v>13393.76</v>
      </c>
      <c r="K654" s="2" t="s">
        <v>5</v>
      </c>
      <c r="L654">
        <v>0</v>
      </c>
      <c r="M654" t="s">
        <v>88</v>
      </c>
      <c r="N654" t="s">
        <v>5</v>
      </c>
      <c r="O654" s="1"/>
    </row>
    <row r="655" spans="1:15" x14ac:dyDescent="0.2">
      <c r="A655">
        <v>10890</v>
      </c>
      <c r="B655" t="s">
        <v>103</v>
      </c>
      <c r="C655" s="78">
        <v>0.47266268371659426</v>
      </c>
      <c r="D655" t="s">
        <v>2</v>
      </c>
      <c r="E655">
        <v>25</v>
      </c>
      <c r="F655">
        <v>0</v>
      </c>
      <c r="G655" s="3">
        <v>31.198516864261443</v>
      </c>
      <c r="H655" s="66">
        <v>2</v>
      </c>
      <c r="I655" t="s">
        <v>7</v>
      </c>
      <c r="J655" s="2">
        <v>2534.4</v>
      </c>
      <c r="K655" s="2" t="s">
        <v>5</v>
      </c>
      <c r="L655">
        <v>0</v>
      </c>
      <c r="M655" t="s">
        <v>88</v>
      </c>
      <c r="N655" t="s">
        <v>5</v>
      </c>
      <c r="O655" s="1"/>
    </row>
    <row r="656" spans="1:15" x14ac:dyDescent="0.2">
      <c r="A656">
        <v>10025</v>
      </c>
      <c r="B656" t="s">
        <v>103</v>
      </c>
      <c r="C656" s="78">
        <v>0.47299767845173646</v>
      </c>
      <c r="D656" t="s">
        <v>3</v>
      </c>
      <c r="E656">
        <v>53</v>
      </c>
      <c r="F656">
        <v>3</v>
      </c>
      <c r="G656" s="3">
        <v>26.856283948092603</v>
      </c>
      <c r="H656" s="66">
        <v>1</v>
      </c>
      <c r="I656" t="s">
        <v>6</v>
      </c>
      <c r="J656" s="2">
        <v>29186.489999999998</v>
      </c>
      <c r="K656" s="2" t="s">
        <v>5</v>
      </c>
      <c r="L656">
        <v>2</v>
      </c>
      <c r="M656" t="s">
        <v>90</v>
      </c>
      <c r="N656" t="s">
        <v>5</v>
      </c>
      <c r="O656" s="1"/>
    </row>
    <row r="657" spans="1:15" x14ac:dyDescent="0.2">
      <c r="A657">
        <v>11255</v>
      </c>
      <c r="B657" t="s">
        <v>103</v>
      </c>
      <c r="C657" s="78">
        <v>0.4730548339453462</v>
      </c>
      <c r="D657" t="s">
        <v>0</v>
      </c>
      <c r="E657">
        <v>19</v>
      </c>
      <c r="F657">
        <v>0</v>
      </c>
      <c r="G657" s="3">
        <v>24.324916777193096</v>
      </c>
      <c r="H657" s="66">
        <v>0</v>
      </c>
      <c r="I657" t="s">
        <v>6</v>
      </c>
      <c r="J657" s="2">
        <v>1731.68</v>
      </c>
      <c r="K657" s="2" t="s">
        <v>5</v>
      </c>
      <c r="L657">
        <v>0</v>
      </c>
      <c r="M657" t="s">
        <v>88</v>
      </c>
      <c r="N657" t="s">
        <v>5</v>
      </c>
      <c r="O657" s="1"/>
    </row>
    <row r="658" spans="1:15" x14ac:dyDescent="0.2">
      <c r="A658">
        <v>10975</v>
      </c>
      <c r="B658" t="s">
        <v>103</v>
      </c>
      <c r="C658" s="78">
        <v>0.47409742025633583</v>
      </c>
      <c r="D658" t="s">
        <v>0</v>
      </c>
      <c r="E658">
        <v>31</v>
      </c>
      <c r="F658">
        <v>1</v>
      </c>
      <c r="G658" s="3">
        <v>35.477167794953097</v>
      </c>
      <c r="H658" s="66">
        <v>3</v>
      </c>
      <c r="I658" t="s">
        <v>7</v>
      </c>
      <c r="J658" s="2">
        <v>38711</v>
      </c>
      <c r="K658" s="2" t="s">
        <v>5</v>
      </c>
      <c r="L658">
        <v>2</v>
      </c>
      <c r="M658" t="s">
        <v>90</v>
      </c>
      <c r="N658" t="s">
        <v>4</v>
      </c>
      <c r="O658" s="1"/>
    </row>
    <row r="659" spans="1:15" x14ac:dyDescent="0.2">
      <c r="A659">
        <v>10120</v>
      </c>
      <c r="B659" t="s">
        <v>103</v>
      </c>
      <c r="C659" s="78">
        <v>0.47429804809956932</v>
      </c>
      <c r="D659" t="s">
        <v>3</v>
      </c>
      <c r="E659">
        <v>18</v>
      </c>
      <c r="F659">
        <v>0</v>
      </c>
      <c r="G659" s="3">
        <v>27.48843353922442</v>
      </c>
      <c r="H659" s="66">
        <v>1</v>
      </c>
      <c r="I659" t="s">
        <v>7</v>
      </c>
      <c r="J659" s="2">
        <v>15518.19</v>
      </c>
      <c r="K659" s="2" t="s">
        <v>5</v>
      </c>
      <c r="L659">
        <v>0</v>
      </c>
      <c r="M659" t="s">
        <v>88</v>
      </c>
      <c r="N659" t="s">
        <v>4</v>
      </c>
      <c r="O659" s="1"/>
    </row>
    <row r="660" spans="1:15" x14ac:dyDescent="0.2">
      <c r="A660">
        <v>10771</v>
      </c>
      <c r="B660" t="s">
        <v>103</v>
      </c>
      <c r="C660" s="78">
        <v>0.47529114591407795</v>
      </c>
      <c r="D660" t="s">
        <v>2</v>
      </c>
      <c r="E660">
        <v>64</v>
      </c>
      <c r="F660">
        <v>3</v>
      </c>
      <c r="G660" s="3">
        <v>44.17882456779337</v>
      </c>
      <c r="H660" s="66">
        <v>3</v>
      </c>
      <c r="I660" t="s">
        <v>6</v>
      </c>
      <c r="J660" s="2">
        <v>16455.71</v>
      </c>
      <c r="K660" s="2" t="s">
        <v>5</v>
      </c>
      <c r="L660">
        <v>3</v>
      </c>
      <c r="M660" t="s">
        <v>91</v>
      </c>
      <c r="N660" t="s">
        <v>5</v>
      </c>
      <c r="O660" s="1"/>
    </row>
    <row r="661" spans="1:15" x14ac:dyDescent="0.2">
      <c r="A661">
        <v>11257</v>
      </c>
      <c r="B661" t="s">
        <v>103</v>
      </c>
      <c r="C661" s="78">
        <v>0.47541691003754172</v>
      </c>
      <c r="D661" t="s">
        <v>2</v>
      </c>
      <c r="E661">
        <v>45</v>
      </c>
      <c r="F661">
        <v>2</v>
      </c>
      <c r="G661" s="3">
        <v>19.806189228648879</v>
      </c>
      <c r="H661" s="66">
        <v>0</v>
      </c>
      <c r="I661" t="s">
        <v>7</v>
      </c>
      <c r="J661" s="2">
        <v>8413.4699999999993</v>
      </c>
      <c r="K661" s="2" t="s">
        <v>5</v>
      </c>
      <c r="L661">
        <v>2</v>
      </c>
      <c r="M661" t="s">
        <v>90</v>
      </c>
      <c r="N661" t="s">
        <v>5</v>
      </c>
      <c r="O661" s="1"/>
    </row>
    <row r="662" spans="1:15" x14ac:dyDescent="0.2">
      <c r="A662">
        <v>11021</v>
      </c>
      <c r="B662" t="s">
        <v>103</v>
      </c>
      <c r="C662" s="78">
        <v>0.47568562712205065</v>
      </c>
      <c r="D662" t="s">
        <v>1</v>
      </c>
      <c r="E662">
        <v>28</v>
      </c>
      <c r="F662">
        <v>1</v>
      </c>
      <c r="G662" s="3">
        <v>29.926447771749714</v>
      </c>
      <c r="H662" s="66">
        <v>1</v>
      </c>
      <c r="I662" t="s">
        <v>7</v>
      </c>
      <c r="J662" s="2">
        <v>17663.149999999998</v>
      </c>
      <c r="K662" s="2" t="s">
        <v>5</v>
      </c>
      <c r="L662">
        <v>3</v>
      </c>
      <c r="M662" t="s">
        <v>91</v>
      </c>
      <c r="N662" t="s">
        <v>4</v>
      </c>
      <c r="O662" s="1"/>
    </row>
    <row r="663" spans="1:15" x14ac:dyDescent="0.2">
      <c r="A663">
        <v>10199</v>
      </c>
      <c r="B663" t="s">
        <v>103</v>
      </c>
      <c r="C663" s="78">
        <v>0.477350278966306</v>
      </c>
      <c r="D663" t="s">
        <v>0</v>
      </c>
      <c r="E663">
        <v>50</v>
      </c>
      <c r="F663">
        <v>2</v>
      </c>
      <c r="G663" s="3">
        <v>32.691806875773452</v>
      </c>
      <c r="H663" s="66">
        <v>2</v>
      </c>
      <c r="I663" t="s">
        <v>7</v>
      </c>
      <c r="J663" s="2">
        <v>42856.840000000004</v>
      </c>
      <c r="K663" s="2" t="s">
        <v>4</v>
      </c>
      <c r="L663">
        <v>2</v>
      </c>
      <c r="M663" t="s">
        <v>90</v>
      </c>
      <c r="N663" t="s">
        <v>4</v>
      </c>
      <c r="O663" s="1"/>
    </row>
    <row r="664" spans="1:15" x14ac:dyDescent="0.2">
      <c r="A664">
        <v>10124</v>
      </c>
      <c r="B664" t="s">
        <v>103</v>
      </c>
      <c r="C664" s="78">
        <v>0.47750883555125667</v>
      </c>
      <c r="D664" t="s">
        <v>3</v>
      </c>
      <c r="E664">
        <v>20</v>
      </c>
      <c r="F664">
        <v>0</v>
      </c>
      <c r="G664" s="3">
        <v>35.709487538358516</v>
      </c>
      <c r="H664" s="66">
        <v>3</v>
      </c>
      <c r="I664" t="s">
        <v>7</v>
      </c>
      <c r="J664" s="2">
        <v>1967.03</v>
      </c>
      <c r="K664" s="2" t="s">
        <v>5</v>
      </c>
      <c r="L664">
        <v>0</v>
      </c>
      <c r="M664" t="s">
        <v>88</v>
      </c>
      <c r="N664" t="s">
        <v>5</v>
      </c>
      <c r="O664" s="1"/>
    </row>
    <row r="665" spans="1:15" x14ac:dyDescent="0.2">
      <c r="A665">
        <v>10700</v>
      </c>
      <c r="B665" t="s">
        <v>103</v>
      </c>
      <c r="C665" s="78">
        <v>0.47808672897250704</v>
      </c>
      <c r="D665" t="s">
        <v>1</v>
      </c>
      <c r="E665">
        <v>18</v>
      </c>
      <c r="F665">
        <v>0</v>
      </c>
      <c r="G665" s="3">
        <v>31.332114248367724</v>
      </c>
      <c r="H665" s="66">
        <v>2</v>
      </c>
      <c r="I665" t="s">
        <v>6</v>
      </c>
      <c r="J665" s="2">
        <v>1633.05</v>
      </c>
      <c r="K665" s="2" t="s">
        <v>5</v>
      </c>
      <c r="L665">
        <v>0</v>
      </c>
      <c r="M665" t="s">
        <v>88</v>
      </c>
      <c r="N665" t="s">
        <v>5</v>
      </c>
      <c r="O665" s="1"/>
    </row>
    <row r="666" spans="1:15" x14ac:dyDescent="0.2">
      <c r="A666">
        <v>10467</v>
      </c>
      <c r="B666" t="s">
        <v>103</v>
      </c>
      <c r="C666" s="78">
        <v>0.48002748552022068</v>
      </c>
      <c r="D666" t="s">
        <v>3</v>
      </c>
      <c r="E666">
        <v>42</v>
      </c>
      <c r="F666">
        <v>2</v>
      </c>
      <c r="G666" s="3">
        <v>26.804030767091671</v>
      </c>
      <c r="H666" s="66">
        <v>1</v>
      </c>
      <c r="I666" t="s">
        <v>6</v>
      </c>
      <c r="J666" s="2">
        <v>19964.75</v>
      </c>
      <c r="K666" s="2" t="s">
        <v>5</v>
      </c>
      <c r="L666">
        <v>0</v>
      </c>
      <c r="M666" t="s">
        <v>88</v>
      </c>
      <c r="N666" t="s">
        <v>4</v>
      </c>
      <c r="O666" s="1"/>
    </row>
    <row r="667" spans="1:15" x14ac:dyDescent="0.2">
      <c r="A667">
        <v>10185</v>
      </c>
      <c r="B667" t="s">
        <v>103</v>
      </c>
      <c r="C667" s="78">
        <v>0.48098906767373284</v>
      </c>
      <c r="D667" t="s">
        <v>3</v>
      </c>
      <c r="E667">
        <v>27</v>
      </c>
      <c r="F667">
        <v>1</v>
      </c>
      <c r="G667" s="3">
        <v>27.632307575528046</v>
      </c>
      <c r="H667" s="66">
        <v>1</v>
      </c>
      <c r="I667" t="s">
        <v>6</v>
      </c>
      <c r="J667" s="2">
        <v>18903.5</v>
      </c>
      <c r="K667" s="2" t="s">
        <v>5</v>
      </c>
      <c r="L667">
        <v>1</v>
      </c>
      <c r="M667" t="s">
        <v>89</v>
      </c>
      <c r="N667" t="s">
        <v>5</v>
      </c>
      <c r="O667" s="1"/>
    </row>
    <row r="668" spans="1:15" x14ac:dyDescent="0.2">
      <c r="A668">
        <v>10039</v>
      </c>
      <c r="B668" t="s">
        <v>103</v>
      </c>
      <c r="C668" s="78">
        <v>0.48114208150825466</v>
      </c>
      <c r="D668" t="s">
        <v>2</v>
      </c>
      <c r="E668">
        <v>27</v>
      </c>
      <c r="F668">
        <v>1</v>
      </c>
      <c r="G668" s="3">
        <v>25.206332264957606</v>
      </c>
      <c r="H668" s="66">
        <v>0</v>
      </c>
      <c r="I668" t="s">
        <v>6</v>
      </c>
      <c r="J668" s="2">
        <v>3956.0800000000004</v>
      </c>
      <c r="K668" s="2" t="s">
        <v>5</v>
      </c>
      <c r="L668">
        <v>1</v>
      </c>
      <c r="M668" t="s">
        <v>89</v>
      </c>
      <c r="N668" t="s">
        <v>5</v>
      </c>
      <c r="O668" s="1"/>
    </row>
    <row r="669" spans="1:15" x14ac:dyDescent="0.2">
      <c r="A669">
        <v>10746</v>
      </c>
      <c r="B669" t="s">
        <v>103</v>
      </c>
      <c r="C669" s="78">
        <v>0.48286213236596287</v>
      </c>
      <c r="D669" t="s">
        <v>2</v>
      </c>
      <c r="E669">
        <v>50</v>
      </c>
      <c r="F669">
        <v>2</v>
      </c>
      <c r="G669" s="3">
        <v>37.476967053719356</v>
      </c>
      <c r="H669" s="66">
        <v>3</v>
      </c>
      <c r="I669" t="s">
        <v>6</v>
      </c>
      <c r="J669" s="2">
        <v>11085.59</v>
      </c>
      <c r="K669" s="2" t="s">
        <v>5</v>
      </c>
      <c r="L669">
        <v>3</v>
      </c>
      <c r="M669" t="s">
        <v>91</v>
      </c>
      <c r="N669" t="s">
        <v>5</v>
      </c>
      <c r="O669" s="1"/>
    </row>
    <row r="670" spans="1:15" x14ac:dyDescent="0.2">
      <c r="A670">
        <v>10928</v>
      </c>
      <c r="B670" t="s">
        <v>103</v>
      </c>
      <c r="C670" s="78">
        <v>0.48904158721147972</v>
      </c>
      <c r="D670" t="s">
        <v>3</v>
      </c>
      <c r="E670">
        <v>34</v>
      </c>
      <c r="F670">
        <v>1</v>
      </c>
      <c r="G670" s="3">
        <v>30.565842563893849</v>
      </c>
      <c r="H670" s="66">
        <v>2</v>
      </c>
      <c r="I670" t="s">
        <v>7</v>
      </c>
      <c r="J670" s="2">
        <v>4518.83</v>
      </c>
      <c r="K670" s="2" t="s">
        <v>5</v>
      </c>
      <c r="L670">
        <v>0</v>
      </c>
      <c r="M670" t="s">
        <v>88</v>
      </c>
      <c r="N670" t="s">
        <v>5</v>
      </c>
      <c r="O670" s="1"/>
    </row>
    <row r="671" spans="1:15" x14ac:dyDescent="0.2">
      <c r="A671">
        <v>10972</v>
      </c>
      <c r="B671" t="s">
        <v>103</v>
      </c>
      <c r="C671" s="78">
        <v>0.48997901070952354</v>
      </c>
      <c r="D671" t="s">
        <v>0</v>
      </c>
      <c r="E671">
        <v>54</v>
      </c>
      <c r="F671">
        <v>3</v>
      </c>
      <c r="G671" s="3">
        <v>26.83388363558311</v>
      </c>
      <c r="H671" s="66">
        <v>1</v>
      </c>
      <c r="I671" t="s">
        <v>6</v>
      </c>
      <c r="J671" s="2">
        <v>12105.32</v>
      </c>
      <c r="K671" s="2" t="s">
        <v>5</v>
      </c>
      <c r="L671">
        <v>3</v>
      </c>
      <c r="M671" t="s">
        <v>91</v>
      </c>
      <c r="N671" t="s">
        <v>5</v>
      </c>
      <c r="O671" s="1"/>
    </row>
    <row r="672" spans="1:15" x14ac:dyDescent="0.2">
      <c r="A672">
        <v>10854</v>
      </c>
      <c r="B672" t="s">
        <v>103</v>
      </c>
      <c r="C672" s="78">
        <v>0.48998073757070282</v>
      </c>
      <c r="D672" t="s">
        <v>2</v>
      </c>
      <c r="E672">
        <v>55</v>
      </c>
      <c r="F672">
        <v>3</v>
      </c>
      <c r="G672" s="3">
        <v>35.977193637393192</v>
      </c>
      <c r="H672" s="66">
        <v>3</v>
      </c>
      <c r="I672" t="s">
        <v>7</v>
      </c>
      <c r="J672" s="2">
        <v>10594.51</v>
      </c>
      <c r="K672" s="2" t="s">
        <v>5</v>
      </c>
      <c r="L672">
        <v>0</v>
      </c>
      <c r="M672" t="s">
        <v>88</v>
      </c>
      <c r="N672" t="s">
        <v>5</v>
      </c>
      <c r="O672" s="1"/>
    </row>
    <row r="673" spans="1:15" x14ac:dyDescent="0.2">
      <c r="A673">
        <v>10110</v>
      </c>
      <c r="B673" t="s">
        <v>103</v>
      </c>
      <c r="C673" s="78">
        <v>0.49070121825748714</v>
      </c>
      <c r="D673" t="s">
        <v>1</v>
      </c>
      <c r="E673">
        <v>24</v>
      </c>
      <c r="F673">
        <v>0</v>
      </c>
      <c r="G673" s="3">
        <v>46.176384918975501</v>
      </c>
      <c r="H673" s="66">
        <v>3</v>
      </c>
      <c r="I673" t="s">
        <v>7</v>
      </c>
      <c r="J673" s="2">
        <v>1981.59</v>
      </c>
      <c r="K673" s="2" t="s">
        <v>5</v>
      </c>
      <c r="L673">
        <v>0</v>
      </c>
      <c r="M673" t="s">
        <v>88</v>
      </c>
      <c r="N673" t="s">
        <v>5</v>
      </c>
      <c r="O673" s="1"/>
    </row>
    <row r="674" spans="1:15" x14ac:dyDescent="0.2">
      <c r="A674">
        <v>10519</v>
      </c>
      <c r="B674" t="s">
        <v>103</v>
      </c>
      <c r="C674" s="78">
        <v>0.4907158986162814</v>
      </c>
      <c r="D674" t="s">
        <v>0</v>
      </c>
      <c r="E674">
        <v>52</v>
      </c>
      <c r="F674">
        <v>3</v>
      </c>
      <c r="G674" s="3">
        <v>29.685203265458981</v>
      </c>
      <c r="H674" s="66">
        <v>1</v>
      </c>
      <c r="I674" t="s">
        <v>6</v>
      </c>
      <c r="J674" s="2">
        <v>9625.92</v>
      </c>
      <c r="K674" s="2" t="s">
        <v>5</v>
      </c>
      <c r="L674">
        <v>0</v>
      </c>
      <c r="M674" t="s">
        <v>88</v>
      </c>
      <c r="N674" t="s">
        <v>5</v>
      </c>
      <c r="O674" s="1"/>
    </row>
    <row r="675" spans="1:15" x14ac:dyDescent="0.2">
      <c r="A675">
        <v>10420</v>
      </c>
      <c r="B675" t="s">
        <v>103</v>
      </c>
      <c r="C675" s="78">
        <v>0.49364373427756991</v>
      </c>
      <c r="D675" t="s">
        <v>1</v>
      </c>
      <c r="E675">
        <v>64</v>
      </c>
      <c r="F675">
        <v>3</v>
      </c>
      <c r="G675" s="3">
        <v>28.980341136880131</v>
      </c>
      <c r="H675" s="66">
        <v>1</v>
      </c>
      <c r="I675" t="s">
        <v>6</v>
      </c>
      <c r="J675" s="2">
        <v>27037.919999999998</v>
      </c>
      <c r="K675" s="2" t="s">
        <v>5</v>
      </c>
      <c r="L675">
        <v>0</v>
      </c>
      <c r="M675" t="s">
        <v>88</v>
      </c>
      <c r="N675" t="s">
        <v>4</v>
      </c>
      <c r="O675" s="1"/>
    </row>
    <row r="676" spans="1:15" x14ac:dyDescent="0.2">
      <c r="A676">
        <v>10632</v>
      </c>
      <c r="B676" t="s">
        <v>103</v>
      </c>
      <c r="C676" s="78">
        <v>0.49579775902377654</v>
      </c>
      <c r="D676" t="s">
        <v>0</v>
      </c>
      <c r="E676">
        <v>27</v>
      </c>
      <c r="F676">
        <v>1</v>
      </c>
      <c r="G676" s="3">
        <v>21.988088394751184</v>
      </c>
      <c r="H676" s="66">
        <v>0</v>
      </c>
      <c r="I676" t="s">
        <v>7</v>
      </c>
      <c r="J676" s="2">
        <v>3693.4300000000003</v>
      </c>
      <c r="K676" s="2" t="s">
        <v>5</v>
      </c>
      <c r="L676">
        <v>2</v>
      </c>
      <c r="M676" t="s">
        <v>90</v>
      </c>
      <c r="N676" t="s">
        <v>5</v>
      </c>
      <c r="O676" s="1"/>
    </row>
    <row r="677" spans="1:15" x14ac:dyDescent="0.2">
      <c r="A677">
        <v>11071</v>
      </c>
      <c r="B677" t="s">
        <v>103</v>
      </c>
      <c r="C677" s="78">
        <v>0.49611686107694519</v>
      </c>
      <c r="D677" t="s">
        <v>1</v>
      </c>
      <c r="E677">
        <v>59</v>
      </c>
      <c r="F677">
        <v>3</v>
      </c>
      <c r="G677" s="3">
        <v>24.519719495053415</v>
      </c>
      <c r="H677" s="66">
        <v>0</v>
      </c>
      <c r="I677" t="s">
        <v>6</v>
      </c>
      <c r="J677" s="2">
        <v>12244.54</v>
      </c>
      <c r="K677" s="2" t="s">
        <v>5</v>
      </c>
      <c r="L677">
        <v>0</v>
      </c>
      <c r="M677" t="s">
        <v>88</v>
      </c>
      <c r="N677" t="s">
        <v>5</v>
      </c>
      <c r="O677" s="1"/>
    </row>
    <row r="678" spans="1:15" x14ac:dyDescent="0.2">
      <c r="A678">
        <v>11032</v>
      </c>
      <c r="B678" t="s">
        <v>103</v>
      </c>
      <c r="C678" s="78">
        <v>0.49696106876734658</v>
      </c>
      <c r="D678" t="s">
        <v>2</v>
      </c>
      <c r="E678">
        <v>50</v>
      </c>
      <c r="F678">
        <v>2</v>
      </c>
      <c r="G678" s="3">
        <v>45.299073891328113</v>
      </c>
      <c r="H678" s="66">
        <v>3</v>
      </c>
      <c r="I678" t="s">
        <v>6</v>
      </c>
      <c r="J678" s="2">
        <v>9910.36</v>
      </c>
      <c r="K678" s="2" t="s">
        <v>5</v>
      </c>
      <c r="L678">
        <v>1</v>
      </c>
      <c r="M678" t="s">
        <v>89</v>
      </c>
      <c r="N678" t="s">
        <v>5</v>
      </c>
      <c r="O678" s="1"/>
    </row>
    <row r="679" spans="1:15" x14ac:dyDescent="0.2">
      <c r="A679">
        <v>10920</v>
      </c>
      <c r="B679" t="s">
        <v>103</v>
      </c>
      <c r="C679" s="78">
        <v>0.4980624462427311</v>
      </c>
      <c r="D679" t="s">
        <v>3</v>
      </c>
      <c r="E679">
        <v>45</v>
      </c>
      <c r="F679">
        <v>2</v>
      </c>
      <c r="G679" s="3">
        <v>34.744980236959726</v>
      </c>
      <c r="H679" s="66">
        <v>3</v>
      </c>
      <c r="I679" t="s">
        <v>7</v>
      </c>
      <c r="J679" s="2">
        <v>7448.41</v>
      </c>
      <c r="K679" s="2" t="s">
        <v>5</v>
      </c>
      <c r="L679">
        <v>0</v>
      </c>
      <c r="M679" t="s">
        <v>88</v>
      </c>
      <c r="N679" t="s">
        <v>5</v>
      </c>
      <c r="O679" s="1"/>
    </row>
    <row r="680" spans="1:15" x14ac:dyDescent="0.2">
      <c r="A680">
        <v>11185</v>
      </c>
      <c r="B680" t="s">
        <v>103</v>
      </c>
      <c r="C680" s="78">
        <v>0.49832365532946998</v>
      </c>
      <c r="D680" t="s">
        <v>2</v>
      </c>
      <c r="E680">
        <v>26</v>
      </c>
      <c r="F680">
        <v>0</v>
      </c>
      <c r="G680" s="3">
        <v>24.297795107831924</v>
      </c>
      <c r="H680" s="66">
        <v>0</v>
      </c>
      <c r="I680" t="s">
        <v>7</v>
      </c>
      <c r="J680" s="2">
        <v>2699.57</v>
      </c>
      <c r="K680" s="2" t="s">
        <v>5</v>
      </c>
      <c r="L680">
        <v>0</v>
      </c>
      <c r="M680" t="s">
        <v>88</v>
      </c>
      <c r="N680" t="s">
        <v>5</v>
      </c>
      <c r="O680" s="1"/>
    </row>
    <row r="681" spans="1:15" x14ac:dyDescent="0.2">
      <c r="A681">
        <v>10332</v>
      </c>
      <c r="B681" t="s">
        <v>103</v>
      </c>
      <c r="C681" s="78">
        <v>0.49868158075172719</v>
      </c>
      <c r="D681" t="s">
        <v>1</v>
      </c>
      <c r="E681">
        <v>43</v>
      </c>
      <c r="F681">
        <v>2</v>
      </c>
      <c r="G681" s="3">
        <v>25.180487129964746</v>
      </c>
      <c r="H681" s="66">
        <v>0</v>
      </c>
      <c r="I681" t="s">
        <v>7</v>
      </c>
      <c r="J681" s="2">
        <v>18806.149999999998</v>
      </c>
      <c r="K681" s="2" t="s">
        <v>5</v>
      </c>
      <c r="L681">
        <v>2</v>
      </c>
      <c r="M681" t="s">
        <v>90</v>
      </c>
      <c r="N681" t="s">
        <v>5</v>
      </c>
      <c r="O681" s="1"/>
    </row>
    <row r="682" spans="1:15" x14ac:dyDescent="0.2">
      <c r="A682">
        <v>11243</v>
      </c>
      <c r="B682" t="s">
        <v>103</v>
      </c>
      <c r="C682" s="78">
        <v>0.50022067503751677</v>
      </c>
      <c r="D682" t="s">
        <v>3</v>
      </c>
      <c r="E682">
        <v>45</v>
      </c>
      <c r="F682">
        <v>2</v>
      </c>
      <c r="G682" s="3">
        <v>27.352131908719169</v>
      </c>
      <c r="H682" s="66">
        <v>1</v>
      </c>
      <c r="I682" t="s">
        <v>7</v>
      </c>
      <c r="J682" s="2">
        <v>8603.83</v>
      </c>
      <c r="K682" s="2" t="s">
        <v>5</v>
      </c>
      <c r="L682">
        <v>2</v>
      </c>
      <c r="M682" t="s">
        <v>90</v>
      </c>
      <c r="N682" t="s">
        <v>5</v>
      </c>
      <c r="O682" s="1"/>
    </row>
    <row r="683" spans="1:15" x14ac:dyDescent="0.2">
      <c r="A683">
        <v>11281</v>
      </c>
      <c r="B683" t="s">
        <v>103</v>
      </c>
      <c r="C683" s="78">
        <v>0.50023479723309239</v>
      </c>
      <c r="D683" t="s">
        <v>0</v>
      </c>
      <c r="E683">
        <v>41</v>
      </c>
      <c r="F683">
        <v>2</v>
      </c>
      <c r="G683" s="3">
        <v>32.663930484317852</v>
      </c>
      <c r="H683" s="66">
        <v>2</v>
      </c>
      <c r="I683" t="s">
        <v>6</v>
      </c>
      <c r="J683" s="2">
        <v>7954.52</v>
      </c>
      <c r="K683" s="2" t="s">
        <v>5</v>
      </c>
      <c r="L683">
        <v>3</v>
      </c>
      <c r="M683" t="s">
        <v>91</v>
      </c>
      <c r="N683" t="s">
        <v>5</v>
      </c>
      <c r="O683" s="1"/>
    </row>
    <row r="684" spans="1:15" x14ac:dyDescent="0.2">
      <c r="A684">
        <v>10722</v>
      </c>
      <c r="B684" t="s">
        <v>103</v>
      </c>
      <c r="C684" s="78">
        <v>0.500353074178015</v>
      </c>
      <c r="D684" t="s">
        <v>1</v>
      </c>
      <c r="E684">
        <v>41</v>
      </c>
      <c r="F684">
        <v>2</v>
      </c>
      <c r="G684" s="3">
        <v>23.074698659805282</v>
      </c>
      <c r="H684" s="66">
        <v>0</v>
      </c>
      <c r="I684" t="s">
        <v>7</v>
      </c>
      <c r="J684" s="2">
        <v>6289.76</v>
      </c>
      <c r="K684" s="2" t="s">
        <v>5</v>
      </c>
      <c r="L684">
        <v>1</v>
      </c>
      <c r="M684" t="s">
        <v>89</v>
      </c>
      <c r="N684" t="s">
        <v>5</v>
      </c>
      <c r="O684" s="1"/>
    </row>
    <row r="685" spans="1:15" x14ac:dyDescent="0.2">
      <c r="A685">
        <v>11028</v>
      </c>
      <c r="B685" t="s">
        <v>103</v>
      </c>
      <c r="C685" s="78">
        <v>0.50188773943654286</v>
      </c>
      <c r="D685" t="s">
        <v>3</v>
      </c>
      <c r="E685">
        <v>58</v>
      </c>
      <c r="F685">
        <v>3</v>
      </c>
      <c r="G685" s="3">
        <v>28.205631451857286</v>
      </c>
      <c r="H685" s="66">
        <v>1</v>
      </c>
      <c r="I685" t="s">
        <v>6</v>
      </c>
      <c r="J685" s="2">
        <v>12430.960000000001</v>
      </c>
      <c r="K685" s="2" t="s">
        <v>5</v>
      </c>
      <c r="L685">
        <v>0</v>
      </c>
      <c r="M685" t="s">
        <v>88</v>
      </c>
      <c r="N685" t="s">
        <v>5</v>
      </c>
      <c r="O685" s="1"/>
    </row>
    <row r="686" spans="1:15" x14ac:dyDescent="0.2">
      <c r="A686">
        <v>10755</v>
      </c>
      <c r="B686" t="s">
        <v>103</v>
      </c>
      <c r="C686" s="78">
        <v>0.50317075113713261</v>
      </c>
      <c r="D686" t="s">
        <v>1</v>
      </c>
      <c r="E686">
        <v>26</v>
      </c>
      <c r="F686">
        <v>0</v>
      </c>
      <c r="G686" s="3">
        <v>24.412918378455608</v>
      </c>
      <c r="H686" s="66">
        <v>0</v>
      </c>
      <c r="I686" t="s">
        <v>6</v>
      </c>
      <c r="J686" s="2">
        <v>3392.98</v>
      </c>
      <c r="K686" s="2" t="s">
        <v>5</v>
      </c>
      <c r="L686">
        <v>1</v>
      </c>
      <c r="M686" t="s">
        <v>89</v>
      </c>
      <c r="N686" t="s">
        <v>5</v>
      </c>
      <c r="O686" s="1"/>
    </row>
    <row r="687" spans="1:15" x14ac:dyDescent="0.2">
      <c r="A687">
        <v>10643</v>
      </c>
      <c r="B687" t="s">
        <v>103</v>
      </c>
      <c r="C687" s="78">
        <v>0.50387422665999226</v>
      </c>
      <c r="D687" t="s">
        <v>3</v>
      </c>
      <c r="E687">
        <v>57</v>
      </c>
      <c r="F687">
        <v>3</v>
      </c>
      <c r="G687" s="3">
        <v>19.864410207342448</v>
      </c>
      <c r="H687" s="66">
        <v>0</v>
      </c>
      <c r="I687" t="s">
        <v>7</v>
      </c>
      <c r="J687" s="2">
        <v>11534.880000000001</v>
      </c>
      <c r="K687" s="2" t="s">
        <v>5</v>
      </c>
      <c r="L687">
        <v>0</v>
      </c>
      <c r="M687" t="s">
        <v>88</v>
      </c>
      <c r="N687" t="s">
        <v>5</v>
      </c>
      <c r="O687" s="1"/>
    </row>
    <row r="688" spans="1:15" x14ac:dyDescent="0.2">
      <c r="A688">
        <v>10233</v>
      </c>
      <c r="B688" t="s">
        <v>103</v>
      </c>
      <c r="C688" s="78">
        <v>0.5046713383405228</v>
      </c>
      <c r="D688" t="s">
        <v>3</v>
      </c>
      <c r="E688">
        <v>29</v>
      </c>
      <c r="F688">
        <v>1</v>
      </c>
      <c r="G688" s="3">
        <v>24.602919803819702</v>
      </c>
      <c r="H688" s="66">
        <v>0</v>
      </c>
      <c r="I688" t="s">
        <v>6</v>
      </c>
      <c r="J688" s="2">
        <v>16657.719999999998</v>
      </c>
      <c r="K688" s="2" t="s">
        <v>5</v>
      </c>
      <c r="L688">
        <v>1</v>
      </c>
      <c r="M688" t="s">
        <v>89</v>
      </c>
      <c r="N688" t="s">
        <v>4</v>
      </c>
      <c r="O688" s="1"/>
    </row>
    <row r="689" spans="1:15" x14ac:dyDescent="0.2">
      <c r="A689">
        <v>10978</v>
      </c>
      <c r="B689" t="s">
        <v>103</v>
      </c>
      <c r="C689" s="78">
        <v>0.50468755895836259</v>
      </c>
      <c r="D689" t="s">
        <v>1</v>
      </c>
      <c r="E689">
        <v>25</v>
      </c>
      <c r="F689">
        <v>0</v>
      </c>
      <c r="G689" s="3">
        <v>18.324390690558417</v>
      </c>
      <c r="H689" s="66">
        <v>0</v>
      </c>
      <c r="I689" t="s">
        <v>7</v>
      </c>
      <c r="J689" s="2">
        <v>4504.67</v>
      </c>
      <c r="K689" s="2" t="s">
        <v>5</v>
      </c>
      <c r="L689">
        <v>4</v>
      </c>
      <c r="M689" t="s">
        <v>91</v>
      </c>
      <c r="N689" t="s">
        <v>5</v>
      </c>
      <c r="O689" s="1"/>
    </row>
    <row r="690" spans="1:15" x14ac:dyDescent="0.2">
      <c r="A690">
        <v>10429</v>
      </c>
      <c r="B690" t="s">
        <v>103</v>
      </c>
      <c r="C690" s="78">
        <v>0.50549325375757503</v>
      </c>
      <c r="D690" t="s">
        <v>1</v>
      </c>
      <c r="E690">
        <v>39</v>
      </c>
      <c r="F690">
        <v>2</v>
      </c>
      <c r="G690" s="3">
        <v>23.641725471511844</v>
      </c>
      <c r="H690" s="66">
        <v>0</v>
      </c>
      <c r="I690" t="s">
        <v>6</v>
      </c>
      <c r="J690" s="2">
        <v>8596.83</v>
      </c>
      <c r="K690" s="2" t="s">
        <v>5</v>
      </c>
      <c r="L690">
        <v>5</v>
      </c>
      <c r="M690" t="s">
        <v>91</v>
      </c>
      <c r="N690" t="s">
        <v>5</v>
      </c>
      <c r="O690" s="1"/>
    </row>
    <row r="691" spans="1:15" x14ac:dyDescent="0.2">
      <c r="A691">
        <v>10156</v>
      </c>
      <c r="B691" t="s">
        <v>103</v>
      </c>
      <c r="C691" s="78">
        <v>0.50649358796883759</v>
      </c>
      <c r="D691" t="s">
        <v>2</v>
      </c>
      <c r="E691">
        <v>40</v>
      </c>
      <c r="F691">
        <v>2</v>
      </c>
      <c r="G691" s="3">
        <v>34.802356071641945</v>
      </c>
      <c r="H691" s="66">
        <v>3</v>
      </c>
      <c r="I691" t="s">
        <v>6</v>
      </c>
      <c r="J691" s="2">
        <v>28476.739999999998</v>
      </c>
      <c r="K691" s="2" t="s">
        <v>5</v>
      </c>
      <c r="L691">
        <v>1</v>
      </c>
      <c r="M691" t="s">
        <v>89</v>
      </c>
      <c r="N691" t="s">
        <v>5</v>
      </c>
      <c r="O691" s="1"/>
    </row>
    <row r="692" spans="1:15" x14ac:dyDescent="0.2">
      <c r="A692">
        <v>11040</v>
      </c>
      <c r="B692" t="s">
        <v>103</v>
      </c>
      <c r="C692" s="78">
        <v>0.50656448609668292</v>
      </c>
      <c r="D692" t="s">
        <v>1</v>
      </c>
      <c r="E692">
        <v>64</v>
      </c>
      <c r="F692">
        <v>3</v>
      </c>
      <c r="G692" s="3">
        <v>29.815982488236461</v>
      </c>
      <c r="H692" s="66">
        <v>1</v>
      </c>
      <c r="I692" t="s">
        <v>7</v>
      </c>
      <c r="J692" s="2">
        <v>26926.519999999997</v>
      </c>
      <c r="K692" s="2" t="s">
        <v>5</v>
      </c>
      <c r="L692">
        <v>0</v>
      </c>
      <c r="M692" t="s">
        <v>88</v>
      </c>
      <c r="N692" t="s">
        <v>4</v>
      </c>
      <c r="O692" s="1"/>
    </row>
    <row r="693" spans="1:15" x14ac:dyDescent="0.2">
      <c r="A693">
        <v>11261</v>
      </c>
      <c r="B693" t="s">
        <v>103</v>
      </c>
      <c r="C693" s="78">
        <v>0.50665956688353364</v>
      </c>
      <c r="D693" t="s">
        <v>3</v>
      </c>
      <c r="E693">
        <v>62</v>
      </c>
      <c r="F693">
        <v>3</v>
      </c>
      <c r="G693" s="3">
        <v>26.212120961027441</v>
      </c>
      <c r="H693" s="66">
        <v>0</v>
      </c>
      <c r="I693" t="s">
        <v>6</v>
      </c>
      <c r="J693" s="2">
        <v>14043.48</v>
      </c>
      <c r="K693" s="2" t="s">
        <v>5</v>
      </c>
      <c r="L693">
        <v>0</v>
      </c>
      <c r="M693" t="s">
        <v>88</v>
      </c>
      <c r="N693" t="s">
        <v>5</v>
      </c>
      <c r="O693" s="1"/>
    </row>
    <row r="694" spans="1:15" x14ac:dyDescent="0.2">
      <c r="A694">
        <v>11275</v>
      </c>
      <c r="B694" t="s">
        <v>103</v>
      </c>
      <c r="C694" s="78">
        <v>0.50811085653533239</v>
      </c>
      <c r="D694" t="s">
        <v>1</v>
      </c>
      <c r="E694">
        <v>60</v>
      </c>
      <c r="F694">
        <v>3</v>
      </c>
      <c r="G694" s="3">
        <v>17.193204152856943</v>
      </c>
      <c r="H694" s="66">
        <v>0</v>
      </c>
      <c r="I694" t="s">
        <v>6</v>
      </c>
      <c r="J694" s="2">
        <v>12629.9</v>
      </c>
      <c r="K694" s="2" t="s">
        <v>5</v>
      </c>
      <c r="L694">
        <v>0</v>
      </c>
      <c r="M694" t="s">
        <v>88</v>
      </c>
      <c r="N694" t="s">
        <v>5</v>
      </c>
      <c r="O694" s="1"/>
    </row>
    <row r="695" spans="1:15" x14ac:dyDescent="0.2">
      <c r="A695">
        <v>11057</v>
      </c>
      <c r="B695" t="s">
        <v>103</v>
      </c>
      <c r="C695" s="78">
        <v>0.50888010350810675</v>
      </c>
      <c r="D695" t="s">
        <v>1</v>
      </c>
      <c r="E695">
        <v>41</v>
      </c>
      <c r="F695">
        <v>2</v>
      </c>
      <c r="G695" s="3">
        <v>24.691175506235187</v>
      </c>
      <c r="H695" s="66">
        <v>0</v>
      </c>
      <c r="I695" t="s">
        <v>6</v>
      </c>
      <c r="J695" s="2">
        <v>6770.2</v>
      </c>
      <c r="K695" s="2" t="s">
        <v>5</v>
      </c>
      <c r="L695">
        <v>1</v>
      </c>
      <c r="M695" t="s">
        <v>89</v>
      </c>
      <c r="N695" t="s">
        <v>5</v>
      </c>
      <c r="O695" s="1"/>
    </row>
    <row r="696" spans="1:15" x14ac:dyDescent="0.2">
      <c r="A696">
        <v>10287</v>
      </c>
      <c r="B696" t="s">
        <v>103</v>
      </c>
      <c r="C696" s="78">
        <v>0.51047150773292971</v>
      </c>
      <c r="D696" t="s">
        <v>2</v>
      </c>
      <c r="E696">
        <v>28</v>
      </c>
      <c r="F696">
        <v>1</v>
      </c>
      <c r="G696" s="3">
        <v>27.810428014400074</v>
      </c>
      <c r="H696" s="66">
        <v>1</v>
      </c>
      <c r="I696" t="s">
        <v>6</v>
      </c>
      <c r="J696" s="2">
        <v>4719.74</v>
      </c>
      <c r="K696" s="2" t="s">
        <v>5</v>
      </c>
      <c r="L696">
        <v>2</v>
      </c>
      <c r="M696" t="s">
        <v>90</v>
      </c>
      <c r="N696" t="s">
        <v>5</v>
      </c>
      <c r="O696" s="1"/>
    </row>
    <row r="697" spans="1:15" x14ac:dyDescent="0.2">
      <c r="A697">
        <v>10953</v>
      </c>
      <c r="B697" t="s">
        <v>103</v>
      </c>
      <c r="C697" s="78">
        <v>0.51153697057760417</v>
      </c>
      <c r="D697" t="s">
        <v>1</v>
      </c>
      <c r="E697">
        <v>48</v>
      </c>
      <c r="F697">
        <v>2</v>
      </c>
      <c r="G697" s="3">
        <v>32.561519062508061</v>
      </c>
      <c r="H697" s="66">
        <v>2</v>
      </c>
      <c r="I697" t="s">
        <v>6</v>
      </c>
      <c r="J697" s="2">
        <v>8280.630000000001</v>
      </c>
      <c r="K697" s="2" t="s">
        <v>5</v>
      </c>
      <c r="L697">
        <v>0</v>
      </c>
      <c r="M697" t="s">
        <v>88</v>
      </c>
      <c r="N697" t="s">
        <v>5</v>
      </c>
      <c r="O697" s="1"/>
    </row>
    <row r="698" spans="1:15" x14ac:dyDescent="0.2">
      <c r="A698">
        <v>10622</v>
      </c>
      <c r="B698" t="s">
        <v>103</v>
      </c>
      <c r="C698" s="78">
        <v>0.51175346830764268</v>
      </c>
      <c r="D698" t="s">
        <v>2</v>
      </c>
      <c r="E698">
        <v>25</v>
      </c>
      <c r="F698">
        <v>0</v>
      </c>
      <c r="G698" s="3">
        <v>35.184774441589141</v>
      </c>
      <c r="H698" s="66">
        <v>3</v>
      </c>
      <c r="I698" t="s">
        <v>7</v>
      </c>
      <c r="J698" s="2">
        <v>2523.17</v>
      </c>
      <c r="K698" s="2" t="s">
        <v>5</v>
      </c>
      <c r="L698">
        <v>0</v>
      </c>
      <c r="M698" t="s">
        <v>88</v>
      </c>
      <c r="N698" t="s">
        <v>5</v>
      </c>
      <c r="O698" s="1"/>
    </row>
    <row r="699" spans="1:15" x14ac:dyDescent="0.2">
      <c r="A699">
        <v>11187</v>
      </c>
      <c r="B699" t="s">
        <v>103</v>
      </c>
      <c r="C699" s="78">
        <v>0.51401339272551116</v>
      </c>
      <c r="D699" t="s">
        <v>0</v>
      </c>
      <c r="E699">
        <v>24</v>
      </c>
      <c r="F699">
        <v>0</v>
      </c>
      <c r="G699" s="3">
        <v>26.215858393133558</v>
      </c>
      <c r="H699" s="66">
        <v>0</v>
      </c>
      <c r="I699" t="s">
        <v>7</v>
      </c>
      <c r="J699" s="2">
        <v>1969.62</v>
      </c>
      <c r="K699" s="2" t="s">
        <v>5</v>
      </c>
      <c r="L699">
        <v>0</v>
      </c>
      <c r="M699" t="s">
        <v>88</v>
      </c>
      <c r="N699" t="s">
        <v>5</v>
      </c>
      <c r="O699" s="1"/>
    </row>
    <row r="700" spans="1:15" x14ac:dyDescent="0.2">
      <c r="A700">
        <v>11164</v>
      </c>
      <c r="B700" t="s">
        <v>103</v>
      </c>
      <c r="C700" s="78">
        <v>0.51452187482422362</v>
      </c>
      <c r="D700" t="s">
        <v>3</v>
      </c>
      <c r="E700">
        <v>53</v>
      </c>
      <c r="F700">
        <v>3</v>
      </c>
      <c r="G700" s="3">
        <v>32.290196755445187</v>
      </c>
      <c r="H700" s="66">
        <v>2</v>
      </c>
      <c r="I700" t="s">
        <v>7</v>
      </c>
      <c r="J700" s="2">
        <v>11244.380000000001</v>
      </c>
      <c r="K700" s="2" t="s">
        <v>5</v>
      </c>
      <c r="L700">
        <v>2</v>
      </c>
      <c r="M700" t="s">
        <v>90</v>
      </c>
      <c r="N700" t="s">
        <v>5</v>
      </c>
      <c r="O700" s="1"/>
    </row>
    <row r="701" spans="1:15" x14ac:dyDescent="0.2">
      <c r="A701">
        <v>10663</v>
      </c>
      <c r="B701" t="s">
        <v>103</v>
      </c>
      <c r="C701" s="78">
        <v>0.51581063916869974</v>
      </c>
      <c r="D701" t="s">
        <v>2</v>
      </c>
      <c r="E701">
        <v>56</v>
      </c>
      <c r="F701">
        <v>3</v>
      </c>
      <c r="G701" s="3">
        <v>29.279052215261402</v>
      </c>
      <c r="H701" s="66">
        <v>1</v>
      </c>
      <c r="I701" t="s">
        <v>6</v>
      </c>
      <c r="J701" s="2">
        <v>12643.380000000001</v>
      </c>
      <c r="K701" s="2" t="s">
        <v>5</v>
      </c>
      <c r="L701">
        <v>2</v>
      </c>
      <c r="M701" t="s">
        <v>90</v>
      </c>
      <c r="N701" t="s">
        <v>5</v>
      </c>
      <c r="O701" s="1"/>
    </row>
    <row r="702" spans="1:15" x14ac:dyDescent="0.2">
      <c r="A702">
        <v>10275</v>
      </c>
      <c r="B702" t="s">
        <v>103</v>
      </c>
      <c r="C702" s="78">
        <v>0.51785870189554351</v>
      </c>
      <c r="D702" t="s">
        <v>0</v>
      </c>
      <c r="E702">
        <v>61</v>
      </c>
      <c r="F702">
        <v>3</v>
      </c>
      <c r="G702" s="3">
        <v>35.585381561696011</v>
      </c>
      <c r="H702" s="66">
        <v>3</v>
      </c>
      <c r="I702" t="s">
        <v>7</v>
      </c>
      <c r="J702" s="2">
        <v>47403.88</v>
      </c>
      <c r="K702" s="2" t="s">
        <v>4</v>
      </c>
      <c r="L702">
        <v>1</v>
      </c>
      <c r="M702" t="s">
        <v>89</v>
      </c>
      <c r="N702" t="s">
        <v>4</v>
      </c>
      <c r="O702" s="1"/>
    </row>
    <row r="703" spans="1:15" x14ac:dyDescent="0.2">
      <c r="A703">
        <v>10062</v>
      </c>
      <c r="B703" t="s">
        <v>103</v>
      </c>
      <c r="C703" s="78">
        <v>0.51849835112044729</v>
      </c>
      <c r="D703" t="s">
        <v>1</v>
      </c>
      <c r="E703">
        <v>27</v>
      </c>
      <c r="F703">
        <v>1</v>
      </c>
      <c r="G703" s="3">
        <v>37.904352107527586</v>
      </c>
      <c r="H703" s="66">
        <v>3</v>
      </c>
      <c r="I703" t="s">
        <v>7</v>
      </c>
      <c r="J703" s="2">
        <v>2483.7400000000002</v>
      </c>
      <c r="K703" s="2" t="s">
        <v>5</v>
      </c>
      <c r="L703">
        <v>0</v>
      </c>
      <c r="M703" t="s">
        <v>88</v>
      </c>
      <c r="N703" t="s">
        <v>5</v>
      </c>
      <c r="O703" s="1"/>
    </row>
    <row r="704" spans="1:15" x14ac:dyDescent="0.2">
      <c r="A704">
        <v>11302</v>
      </c>
      <c r="B704" t="s">
        <v>103</v>
      </c>
      <c r="C704" s="78">
        <v>0.51923701579648074</v>
      </c>
      <c r="D704" t="s">
        <v>2</v>
      </c>
      <c r="E704">
        <v>38</v>
      </c>
      <c r="F704">
        <v>1</v>
      </c>
      <c r="G704" s="3">
        <v>34.810014077628672</v>
      </c>
      <c r="H704" s="66">
        <v>3</v>
      </c>
      <c r="I704" t="s">
        <v>6</v>
      </c>
      <c r="J704" s="2">
        <v>6373.56</v>
      </c>
      <c r="K704" s="2" t="s">
        <v>5</v>
      </c>
      <c r="L704">
        <v>1</v>
      </c>
      <c r="M704" t="s">
        <v>89</v>
      </c>
      <c r="N704" t="s">
        <v>5</v>
      </c>
      <c r="O704" s="1"/>
    </row>
    <row r="705" spans="1:15" x14ac:dyDescent="0.2">
      <c r="A705">
        <v>11001</v>
      </c>
      <c r="B705" t="s">
        <v>103</v>
      </c>
      <c r="C705" s="78">
        <v>0.52020028832560694</v>
      </c>
      <c r="D705" t="s">
        <v>3</v>
      </c>
      <c r="E705">
        <v>46</v>
      </c>
      <c r="F705">
        <v>2</v>
      </c>
      <c r="G705" s="3">
        <v>26.795390477315689</v>
      </c>
      <c r="H705" s="66">
        <v>1</v>
      </c>
      <c r="I705" t="s">
        <v>6</v>
      </c>
      <c r="J705" s="2">
        <v>9411.01</v>
      </c>
      <c r="K705" s="2" t="s">
        <v>5</v>
      </c>
      <c r="L705">
        <v>2</v>
      </c>
      <c r="M705" t="s">
        <v>90</v>
      </c>
      <c r="N705" t="s">
        <v>5</v>
      </c>
      <c r="O705" s="1"/>
    </row>
    <row r="706" spans="1:15" x14ac:dyDescent="0.2">
      <c r="A706">
        <v>10649</v>
      </c>
      <c r="B706" t="s">
        <v>103</v>
      </c>
      <c r="C706" s="78">
        <v>0.5224477973387297</v>
      </c>
      <c r="D706" t="s">
        <v>0</v>
      </c>
      <c r="E706">
        <v>51</v>
      </c>
      <c r="F706">
        <v>3</v>
      </c>
      <c r="G706" s="3">
        <v>47.72399677357236</v>
      </c>
      <c r="H706" s="66">
        <v>3</v>
      </c>
      <c r="I706" t="s">
        <v>7</v>
      </c>
      <c r="J706" s="2">
        <v>9391.35</v>
      </c>
      <c r="K706" s="2" t="s">
        <v>5</v>
      </c>
      <c r="L706">
        <v>1</v>
      </c>
      <c r="M706" t="s">
        <v>89</v>
      </c>
      <c r="N706" t="s">
        <v>5</v>
      </c>
      <c r="O706" s="1"/>
    </row>
    <row r="707" spans="1:15" x14ac:dyDescent="0.2">
      <c r="A707">
        <v>11084</v>
      </c>
      <c r="B707" t="s">
        <v>103</v>
      </c>
      <c r="C707" s="78">
        <v>0.52274044482574156</v>
      </c>
      <c r="D707" t="s">
        <v>1</v>
      </c>
      <c r="E707">
        <v>57</v>
      </c>
      <c r="F707">
        <v>3</v>
      </c>
      <c r="G707" s="3">
        <v>24.129449255561237</v>
      </c>
      <c r="H707" s="66">
        <v>0</v>
      </c>
      <c r="I707" t="s">
        <v>6</v>
      </c>
      <c r="J707" s="2">
        <v>27533.919999999998</v>
      </c>
      <c r="K707" s="2" t="s">
        <v>5</v>
      </c>
      <c r="L707">
        <v>0</v>
      </c>
      <c r="M707" t="s">
        <v>88</v>
      </c>
      <c r="N707" t="s">
        <v>4</v>
      </c>
      <c r="O707" s="1"/>
    </row>
    <row r="708" spans="1:15" x14ac:dyDescent="0.2">
      <c r="A708">
        <v>10917</v>
      </c>
      <c r="B708" t="s">
        <v>103</v>
      </c>
      <c r="C708" s="78">
        <v>0.52292551907324525</v>
      </c>
      <c r="D708" t="s">
        <v>2</v>
      </c>
      <c r="E708">
        <v>29</v>
      </c>
      <c r="F708">
        <v>1</v>
      </c>
      <c r="G708" s="3">
        <v>22.770609856988532</v>
      </c>
      <c r="H708" s="66">
        <v>0</v>
      </c>
      <c r="I708" t="s">
        <v>6</v>
      </c>
      <c r="J708" s="2">
        <v>4906.41</v>
      </c>
      <c r="K708" s="2" t="s">
        <v>5</v>
      </c>
      <c r="L708">
        <v>2</v>
      </c>
      <c r="M708" t="s">
        <v>90</v>
      </c>
      <c r="N708" t="s">
        <v>5</v>
      </c>
      <c r="O708" s="1"/>
    </row>
    <row r="709" spans="1:15" x14ac:dyDescent="0.2">
      <c r="A709">
        <v>11285</v>
      </c>
      <c r="B709" t="s">
        <v>103</v>
      </c>
      <c r="C709" s="78">
        <v>0.5241495269868004</v>
      </c>
      <c r="D709" t="s">
        <v>0</v>
      </c>
      <c r="E709">
        <v>37</v>
      </c>
      <c r="F709">
        <v>1</v>
      </c>
      <c r="G709" s="3">
        <v>30.892086160493978</v>
      </c>
      <c r="H709" s="66">
        <v>2</v>
      </c>
      <c r="I709" t="s">
        <v>7</v>
      </c>
      <c r="J709" s="2">
        <v>40182.25</v>
      </c>
      <c r="K709" s="2" t="s">
        <v>4</v>
      </c>
      <c r="L709">
        <v>4</v>
      </c>
      <c r="M709" t="s">
        <v>91</v>
      </c>
      <c r="N709" t="s">
        <v>4</v>
      </c>
      <c r="O709" s="1"/>
    </row>
    <row r="710" spans="1:15" x14ac:dyDescent="0.2">
      <c r="A710">
        <v>11124</v>
      </c>
      <c r="B710" t="s">
        <v>103</v>
      </c>
      <c r="C710" s="78">
        <v>0.52416405079456674</v>
      </c>
      <c r="D710" t="s">
        <v>0</v>
      </c>
      <c r="E710">
        <v>42</v>
      </c>
      <c r="F710">
        <v>2</v>
      </c>
      <c r="G710" s="3">
        <v>37.178327690335614</v>
      </c>
      <c r="H710" s="66">
        <v>3</v>
      </c>
      <c r="I710" t="s">
        <v>7</v>
      </c>
      <c r="J710" s="2">
        <v>7160.1</v>
      </c>
      <c r="K710" s="2" t="s">
        <v>5</v>
      </c>
      <c r="L710">
        <v>2</v>
      </c>
      <c r="M710" t="s">
        <v>90</v>
      </c>
      <c r="N710" t="s">
        <v>5</v>
      </c>
      <c r="O710" s="1"/>
    </row>
    <row r="711" spans="1:15" x14ac:dyDescent="0.2">
      <c r="A711">
        <v>11294</v>
      </c>
      <c r="B711" t="s">
        <v>103</v>
      </c>
      <c r="C711" s="78">
        <v>0.52453992211208345</v>
      </c>
      <c r="D711" t="s">
        <v>3</v>
      </c>
      <c r="E711">
        <v>21</v>
      </c>
      <c r="F711">
        <v>0</v>
      </c>
      <c r="G711" s="3">
        <v>30.869010226839134</v>
      </c>
      <c r="H711" s="66">
        <v>2</v>
      </c>
      <c r="I711" t="s">
        <v>7</v>
      </c>
      <c r="J711" s="2">
        <v>3279.8700000000003</v>
      </c>
      <c r="K711" s="2" t="s">
        <v>5</v>
      </c>
      <c r="L711">
        <v>2</v>
      </c>
      <c r="M711" t="s">
        <v>90</v>
      </c>
      <c r="N711" t="s">
        <v>5</v>
      </c>
      <c r="O711" s="1"/>
    </row>
    <row r="712" spans="1:15" x14ac:dyDescent="0.2">
      <c r="A712">
        <v>10010</v>
      </c>
      <c r="B712" t="s">
        <v>103</v>
      </c>
      <c r="C712" s="78">
        <v>0.52533121137303218</v>
      </c>
      <c r="D712" t="s">
        <v>1</v>
      </c>
      <c r="E712">
        <v>35</v>
      </c>
      <c r="F712">
        <v>1</v>
      </c>
      <c r="G712" s="3">
        <v>25.829384534456896</v>
      </c>
      <c r="H712" s="66">
        <v>0</v>
      </c>
      <c r="I712" t="s">
        <v>6</v>
      </c>
      <c r="J712" s="2">
        <v>5836.5300000000007</v>
      </c>
      <c r="K712" s="2" t="s">
        <v>5</v>
      </c>
      <c r="L712">
        <v>2</v>
      </c>
      <c r="M712" t="s">
        <v>90</v>
      </c>
      <c r="N712" t="s">
        <v>5</v>
      </c>
      <c r="O712" s="1"/>
    </row>
    <row r="713" spans="1:15" x14ac:dyDescent="0.2">
      <c r="A713">
        <v>10596</v>
      </c>
      <c r="B713" t="s">
        <v>103</v>
      </c>
      <c r="C713" s="78">
        <v>0.52580164131301677</v>
      </c>
      <c r="D713" t="s">
        <v>0</v>
      </c>
      <c r="E713">
        <v>28</v>
      </c>
      <c r="F713">
        <v>1</v>
      </c>
      <c r="G713" s="3">
        <v>31.24322428599913</v>
      </c>
      <c r="H713" s="66">
        <v>2</v>
      </c>
      <c r="I713" t="s">
        <v>6</v>
      </c>
      <c r="J713" s="2">
        <v>20177.679999999997</v>
      </c>
      <c r="K713" s="2" t="s">
        <v>5</v>
      </c>
      <c r="L713">
        <v>2</v>
      </c>
      <c r="M713" t="s">
        <v>90</v>
      </c>
      <c r="N713" t="s">
        <v>5</v>
      </c>
      <c r="O713" s="1"/>
    </row>
    <row r="714" spans="1:15" x14ac:dyDescent="0.2">
      <c r="A714">
        <v>11339</v>
      </c>
      <c r="B714" t="s">
        <v>103</v>
      </c>
      <c r="C714" s="78">
        <v>0.52717024593198469</v>
      </c>
      <c r="D714" t="s">
        <v>0</v>
      </c>
      <c r="E714">
        <v>26</v>
      </c>
      <c r="F714">
        <v>0</v>
      </c>
      <c r="G714" s="3">
        <v>34.314418715218643</v>
      </c>
      <c r="H714" s="66">
        <v>2</v>
      </c>
      <c r="I714" t="s">
        <v>6</v>
      </c>
      <c r="J714" s="2">
        <v>3987.9300000000003</v>
      </c>
      <c r="K714" s="2" t="s">
        <v>5</v>
      </c>
      <c r="L714">
        <v>2</v>
      </c>
      <c r="M714" t="s">
        <v>90</v>
      </c>
      <c r="N714" t="s">
        <v>5</v>
      </c>
      <c r="O714" s="1"/>
    </row>
    <row r="715" spans="1:15" x14ac:dyDescent="0.2">
      <c r="A715">
        <v>11055</v>
      </c>
      <c r="B715" t="s">
        <v>103</v>
      </c>
      <c r="C715" s="78">
        <v>0.52835992580340707</v>
      </c>
      <c r="D715" t="s">
        <v>3</v>
      </c>
      <c r="E715">
        <v>50</v>
      </c>
      <c r="F715">
        <v>2</v>
      </c>
      <c r="G715" s="3">
        <v>30.297238977457102</v>
      </c>
      <c r="H715" s="66">
        <v>1</v>
      </c>
      <c r="I715" t="s">
        <v>7</v>
      </c>
      <c r="J715" s="2">
        <v>41919.1</v>
      </c>
      <c r="K715" s="2" t="s">
        <v>4</v>
      </c>
      <c r="L715">
        <v>1</v>
      </c>
      <c r="M715" t="s">
        <v>89</v>
      </c>
      <c r="N715" t="s">
        <v>4</v>
      </c>
      <c r="O715" s="1"/>
    </row>
    <row r="716" spans="1:15" x14ac:dyDescent="0.2">
      <c r="A716">
        <v>11276</v>
      </c>
      <c r="B716" t="s">
        <v>103</v>
      </c>
      <c r="C716" s="78">
        <v>0.53035289007547359</v>
      </c>
      <c r="D716" t="s">
        <v>0</v>
      </c>
      <c r="E716">
        <v>19</v>
      </c>
      <c r="F716">
        <v>0</v>
      </c>
      <c r="G716" s="3">
        <v>26.300534479611702</v>
      </c>
      <c r="H716" s="66">
        <v>1</v>
      </c>
      <c r="I716" t="s">
        <v>6</v>
      </c>
      <c r="J716" s="2">
        <v>2913.57</v>
      </c>
      <c r="K716" s="2" t="s">
        <v>5</v>
      </c>
      <c r="L716">
        <v>2</v>
      </c>
      <c r="M716" t="s">
        <v>90</v>
      </c>
      <c r="N716" t="s">
        <v>5</v>
      </c>
      <c r="O716" s="1"/>
    </row>
    <row r="717" spans="1:15" x14ac:dyDescent="0.2">
      <c r="A717">
        <v>10455</v>
      </c>
      <c r="B717" t="s">
        <v>103</v>
      </c>
      <c r="C717" s="78">
        <v>0.53121603466704237</v>
      </c>
      <c r="D717" t="s">
        <v>3</v>
      </c>
      <c r="E717">
        <v>63</v>
      </c>
      <c r="F717">
        <v>3</v>
      </c>
      <c r="G717" s="3">
        <v>32.654645272691134</v>
      </c>
      <c r="H717" s="66">
        <v>2</v>
      </c>
      <c r="I717" t="s">
        <v>7</v>
      </c>
      <c r="J717" s="2">
        <v>13981.86</v>
      </c>
      <c r="K717" s="2" t="s">
        <v>5</v>
      </c>
      <c r="L717">
        <v>0</v>
      </c>
      <c r="M717" t="s">
        <v>88</v>
      </c>
      <c r="N717" t="s">
        <v>5</v>
      </c>
      <c r="O717" s="1"/>
    </row>
    <row r="718" spans="1:15" x14ac:dyDescent="0.2">
      <c r="A718">
        <v>10468</v>
      </c>
      <c r="B718" t="s">
        <v>103</v>
      </c>
      <c r="C718" s="78">
        <v>0.53136954881482046</v>
      </c>
      <c r="D718" t="s">
        <v>1</v>
      </c>
      <c r="E718">
        <v>42</v>
      </c>
      <c r="F718">
        <v>2</v>
      </c>
      <c r="G718" s="3">
        <v>30.495344158515195</v>
      </c>
      <c r="H718" s="66">
        <v>2</v>
      </c>
      <c r="I718" t="s">
        <v>6</v>
      </c>
      <c r="J718" s="2">
        <v>7640.31</v>
      </c>
      <c r="K718" s="2" t="s">
        <v>5</v>
      </c>
      <c r="L718">
        <v>2</v>
      </c>
      <c r="M718" t="s">
        <v>90</v>
      </c>
      <c r="N718" t="s">
        <v>5</v>
      </c>
      <c r="O718" s="1"/>
    </row>
    <row r="719" spans="1:15" x14ac:dyDescent="0.2">
      <c r="A719">
        <v>10782</v>
      </c>
      <c r="B719" t="s">
        <v>103</v>
      </c>
      <c r="C719" s="78">
        <v>0.53150769350166982</v>
      </c>
      <c r="D719" t="s">
        <v>2</v>
      </c>
      <c r="E719">
        <v>29</v>
      </c>
      <c r="F719">
        <v>1</v>
      </c>
      <c r="G719" s="3">
        <v>25.893142426095821</v>
      </c>
      <c r="H719" s="66">
        <v>0</v>
      </c>
      <c r="I719" t="s">
        <v>6</v>
      </c>
      <c r="J719" s="2">
        <v>4922.92</v>
      </c>
      <c r="K719" s="2" t="s">
        <v>5</v>
      </c>
      <c r="L719">
        <v>2</v>
      </c>
      <c r="M719" t="s">
        <v>90</v>
      </c>
      <c r="N719" t="s">
        <v>5</v>
      </c>
      <c r="O719" s="1"/>
    </row>
    <row r="720" spans="1:15" x14ac:dyDescent="0.2">
      <c r="A720">
        <v>10983</v>
      </c>
      <c r="B720" t="s">
        <v>103</v>
      </c>
      <c r="C720" s="78">
        <v>0.53390705519002357</v>
      </c>
      <c r="D720" t="s">
        <v>3</v>
      </c>
      <c r="E720">
        <v>46</v>
      </c>
      <c r="F720">
        <v>2</v>
      </c>
      <c r="G720" s="3">
        <v>29.997145969840151</v>
      </c>
      <c r="H720" s="66">
        <v>1</v>
      </c>
      <c r="I720" t="s">
        <v>7</v>
      </c>
      <c r="J720" s="2">
        <v>8334.59</v>
      </c>
      <c r="K720" s="2" t="s">
        <v>5</v>
      </c>
      <c r="L720">
        <v>1</v>
      </c>
      <c r="M720" t="s">
        <v>89</v>
      </c>
      <c r="N720" t="s">
        <v>5</v>
      </c>
      <c r="O720" s="1"/>
    </row>
    <row r="721" spans="1:15" x14ac:dyDescent="0.2">
      <c r="A721">
        <v>10718</v>
      </c>
      <c r="B721" t="s">
        <v>103</v>
      </c>
      <c r="C721" s="78">
        <v>0.53480312225095594</v>
      </c>
      <c r="D721" t="s">
        <v>2</v>
      </c>
      <c r="E721">
        <v>19</v>
      </c>
      <c r="F721">
        <v>0</v>
      </c>
      <c r="G721" s="3">
        <v>29.907610633904341</v>
      </c>
      <c r="H721" s="66">
        <v>1</v>
      </c>
      <c r="I721" t="s">
        <v>7</v>
      </c>
      <c r="J721" s="2">
        <v>1632.04</v>
      </c>
      <c r="K721" s="2" t="s">
        <v>5</v>
      </c>
      <c r="L721">
        <v>0</v>
      </c>
      <c r="M721" t="s">
        <v>88</v>
      </c>
      <c r="N721" t="s">
        <v>5</v>
      </c>
      <c r="O721" s="1"/>
    </row>
    <row r="722" spans="1:15" x14ac:dyDescent="0.2">
      <c r="A722">
        <v>10388</v>
      </c>
      <c r="B722" t="s">
        <v>103</v>
      </c>
      <c r="C722" s="78">
        <v>0.53532786254878695</v>
      </c>
      <c r="D722" t="s">
        <v>0</v>
      </c>
      <c r="E722">
        <v>33</v>
      </c>
      <c r="F722">
        <v>1</v>
      </c>
      <c r="G722" s="3">
        <v>37.701491077328406</v>
      </c>
      <c r="H722" s="66">
        <v>3</v>
      </c>
      <c r="I722" t="s">
        <v>7</v>
      </c>
      <c r="J722" s="2">
        <v>6059.18</v>
      </c>
      <c r="K722" s="2" t="s">
        <v>5</v>
      </c>
      <c r="L722">
        <v>4</v>
      </c>
      <c r="M722" t="s">
        <v>91</v>
      </c>
      <c r="N722" t="s">
        <v>5</v>
      </c>
      <c r="O722" s="1"/>
    </row>
    <row r="723" spans="1:15" x14ac:dyDescent="0.2">
      <c r="A723">
        <v>10133</v>
      </c>
      <c r="B723" t="s">
        <v>103</v>
      </c>
      <c r="C723" s="78">
        <v>0.5355129447133764</v>
      </c>
      <c r="D723" t="s">
        <v>3</v>
      </c>
      <c r="E723">
        <v>18</v>
      </c>
      <c r="F723">
        <v>0</v>
      </c>
      <c r="G723" s="3">
        <v>22.786373909847587</v>
      </c>
      <c r="H723" s="66">
        <v>0</v>
      </c>
      <c r="I723" t="s">
        <v>7</v>
      </c>
      <c r="J723" s="2">
        <v>1702.46</v>
      </c>
      <c r="K723" s="2" t="s">
        <v>5</v>
      </c>
      <c r="L723">
        <v>0</v>
      </c>
      <c r="M723" t="s">
        <v>88</v>
      </c>
      <c r="N723" t="s">
        <v>5</v>
      </c>
      <c r="O723" s="1"/>
    </row>
    <row r="724" spans="1:15" x14ac:dyDescent="0.2">
      <c r="A724">
        <v>10222</v>
      </c>
      <c r="B724" t="s">
        <v>103</v>
      </c>
      <c r="C724" s="78">
        <v>0.53570992801551209</v>
      </c>
      <c r="D724" t="s">
        <v>0</v>
      </c>
      <c r="E724">
        <v>35</v>
      </c>
      <c r="F724">
        <v>1</v>
      </c>
      <c r="G724" s="3">
        <v>32.296698072117849</v>
      </c>
      <c r="H724" s="66">
        <v>2</v>
      </c>
      <c r="I724" t="s">
        <v>6</v>
      </c>
      <c r="J724" s="2">
        <v>6414.18</v>
      </c>
      <c r="K724" s="2" t="s">
        <v>5</v>
      </c>
      <c r="L724">
        <v>3</v>
      </c>
      <c r="M724" t="s">
        <v>91</v>
      </c>
      <c r="N724" t="s">
        <v>5</v>
      </c>
      <c r="O724" s="1"/>
    </row>
    <row r="725" spans="1:15" x14ac:dyDescent="0.2">
      <c r="A725">
        <v>11012</v>
      </c>
      <c r="B725" t="s">
        <v>103</v>
      </c>
      <c r="C725" s="78">
        <v>0.53684800471221417</v>
      </c>
      <c r="D725" t="s">
        <v>2</v>
      </c>
      <c r="E725">
        <v>19</v>
      </c>
      <c r="F725">
        <v>0</v>
      </c>
      <c r="G725" s="3">
        <v>33.379455076089513</v>
      </c>
      <c r="H725" s="66">
        <v>2</v>
      </c>
      <c r="I725" t="s">
        <v>6</v>
      </c>
      <c r="J725" s="2">
        <v>2138.0800000000004</v>
      </c>
      <c r="K725" s="2" t="s">
        <v>5</v>
      </c>
      <c r="L725">
        <v>0</v>
      </c>
      <c r="M725" t="s">
        <v>88</v>
      </c>
      <c r="N725" t="s">
        <v>5</v>
      </c>
      <c r="O725" s="1"/>
    </row>
    <row r="726" spans="1:15" x14ac:dyDescent="0.2">
      <c r="A726">
        <v>11183</v>
      </c>
      <c r="B726" t="s">
        <v>103</v>
      </c>
      <c r="C726" s="78">
        <v>0.53686654982014759</v>
      </c>
      <c r="D726" t="s">
        <v>1</v>
      </c>
      <c r="E726">
        <v>42</v>
      </c>
      <c r="F726">
        <v>2</v>
      </c>
      <c r="G726" s="3">
        <v>31.11566951795692</v>
      </c>
      <c r="H726" s="66">
        <v>2</v>
      </c>
      <c r="I726" t="s">
        <v>6</v>
      </c>
      <c r="J726" s="2">
        <v>43896.380000000005</v>
      </c>
      <c r="K726" s="2" t="s">
        <v>4</v>
      </c>
      <c r="L726">
        <v>2</v>
      </c>
      <c r="M726" t="s">
        <v>90</v>
      </c>
      <c r="N726" t="s">
        <v>4</v>
      </c>
      <c r="O726" s="1"/>
    </row>
    <row r="727" spans="1:15" x14ac:dyDescent="0.2">
      <c r="A727">
        <v>11319</v>
      </c>
      <c r="B727" t="s">
        <v>103</v>
      </c>
      <c r="C727" s="78">
        <v>0.54040625051822755</v>
      </c>
      <c r="D727" t="s">
        <v>3</v>
      </c>
      <c r="E727">
        <v>61</v>
      </c>
      <c r="F727">
        <v>3</v>
      </c>
      <c r="G727" s="3">
        <v>31.904968443440016</v>
      </c>
      <c r="H727" s="66">
        <v>2</v>
      </c>
      <c r="I727" t="s">
        <v>6</v>
      </c>
      <c r="J727" s="2">
        <v>13635.64</v>
      </c>
      <c r="K727" s="2" t="s">
        <v>5</v>
      </c>
      <c r="L727">
        <v>0</v>
      </c>
      <c r="M727" t="s">
        <v>88</v>
      </c>
      <c r="N727" t="s">
        <v>5</v>
      </c>
      <c r="O727" s="1"/>
    </row>
    <row r="728" spans="1:15" x14ac:dyDescent="0.2">
      <c r="A728">
        <v>10605</v>
      </c>
      <c r="B728" t="s">
        <v>103</v>
      </c>
      <c r="C728" s="78">
        <v>0.54117166703438024</v>
      </c>
      <c r="D728" t="s">
        <v>0</v>
      </c>
      <c r="E728">
        <v>19</v>
      </c>
      <c r="F728">
        <v>0</v>
      </c>
      <c r="G728" s="3">
        <v>34.176313847930778</v>
      </c>
      <c r="H728" s="66">
        <v>2</v>
      </c>
      <c r="I728" t="s">
        <v>7</v>
      </c>
      <c r="J728" s="2">
        <v>34779.620000000003</v>
      </c>
      <c r="K728" s="2" t="s">
        <v>5</v>
      </c>
      <c r="L728">
        <v>0</v>
      </c>
      <c r="M728" t="s">
        <v>88</v>
      </c>
      <c r="N728" t="s">
        <v>4</v>
      </c>
      <c r="O728" s="1"/>
    </row>
    <row r="729" spans="1:15" x14ac:dyDescent="0.2">
      <c r="A729">
        <v>11214</v>
      </c>
      <c r="B729" t="s">
        <v>103</v>
      </c>
      <c r="C729" s="78">
        <v>0.54348930812039697</v>
      </c>
      <c r="D729" t="s">
        <v>0</v>
      </c>
      <c r="E729">
        <v>19</v>
      </c>
      <c r="F729">
        <v>0</v>
      </c>
      <c r="G729" s="3">
        <v>21.670193988875347</v>
      </c>
      <c r="H729" s="66">
        <v>0</v>
      </c>
      <c r="I729" t="s">
        <v>6</v>
      </c>
      <c r="J729" s="2">
        <v>1727.79</v>
      </c>
      <c r="K729" s="2" t="s">
        <v>5</v>
      </c>
      <c r="L729">
        <v>0</v>
      </c>
      <c r="M729" t="s">
        <v>88</v>
      </c>
      <c r="N729" t="s">
        <v>5</v>
      </c>
      <c r="O729" s="1"/>
    </row>
    <row r="730" spans="1:15" x14ac:dyDescent="0.2">
      <c r="A730">
        <v>10462</v>
      </c>
      <c r="B730" t="s">
        <v>103</v>
      </c>
      <c r="C730" s="78">
        <v>0.54404059988387865</v>
      </c>
      <c r="D730" t="s">
        <v>1</v>
      </c>
      <c r="E730">
        <v>24</v>
      </c>
      <c r="F730">
        <v>0</v>
      </c>
      <c r="G730" s="3">
        <v>32.097968569477089</v>
      </c>
      <c r="H730" s="66">
        <v>2</v>
      </c>
      <c r="I730" t="s">
        <v>6</v>
      </c>
      <c r="J730" s="2">
        <v>2480.98</v>
      </c>
      <c r="K730" s="2" t="s">
        <v>5</v>
      </c>
      <c r="L730">
        <v>0</v>
      </c>
      <c r="M730" t="s">
        <v>88</v>
      </c>
      <c r="N730" t="s">
        <v>5</v>
      </c>
      <c r="O730" s="1"/>
    </row>
    <row r="731" spans="1:15" x14ac:dyDescent="0.2">
      <c r="A731">
        <v>10380</v>
      </c>
      <c r="B731" t="s">
        <v>103</v>
      </c>
      <c r="C731" s="78">
        <v>0.5451361491395017</v>
      </c>
      <c r="D731" t="s">
        <v>2</v>
      </c>
      <c r="E731">
        <v>21</v>
      </c>
      <c r="F731">
        <v>0</v>
      </c>
      <c r="G731" s="3">
        <v>27.826266502334438</v>
      </c>
      <c r="H731" s="66">
        <v>1</v>
      </c>
      <c r="I731" t="s">
        <v>7</v>
      </c>
      <c r="J731" s="2">
        <v>3077.1000000000004</v>
      </c>
      <c r="K731" s="2" t="s">
        <v>5</v>
      </c>
      <c r="L731">
        <v>2</v>
      </c>
      <c r="M731" t="s">
        <v>90</v>
      </c>
      <c r="N731" t="s">
        <v>5</v>
      </c>
      <c r="O731" s="1"/>
    </row>
    <row r="732" spans="1:15" x14ac:dyDescent="0.2">
      <c r="A732">
        <v>10807</v>
      </c>
      <c r="B732" t="s">
        <v>103</v>
      </c>
      <c r="C732" s="78">
        <v>0.54633673341054867</v>
      </c>
      <c r="D732" t="s">
        <v>3</v>
      </c>
      <c r="E732">
        <v>59</v>
      </c>
      <c r="F732">
        <v>3</v>
      </c>
      <c r="G732" s="3">
        <v>32.290518330312111</v>
      </c>
      <c r="H732" s="66">
        <v>2</v>
      </c>
      <c r="I732" t="s">
        <v>6</v>
      </c>
      <c r="J732" s="2">
        <v>12815.45</v>
      </c>
      <c r="K732" s="2" t="s">
        <v>5</v>
      </c>
      <c r="L732">
        <v>0</v>
      </c>
      <c r="M732" t="s">
        <v>88</v>
      </c>
      <c r="N732" t="s">
        <v>5</v>
      </c>
      <c r="O732" s="1"/>
    </row>
    <row r="733" spans="1:15" x14ac:dyDescent="0.2">
      <c r="A733">
        <v>11196</v>
      </c>
      <c r="B733" t="s">
        <v>103</v>
      </c>
      <c r="C733" s="78">
        <v>0.54649236957297742</v>
      </c>
      <c r="D733" t="s">
        <v>1</v>
      </c>
      <c r="E733">
        <v>24</v>
      </c>
      <c r="F733">
        <v>0</v>
      </c>
      <c r="G733" s="3">
        <v>30.771148397309062</v>
      </c>
      <c r="H733" s="66">
        <v>2</v>
      </c>
      <c r="I733" t="s">
        <v>7</v>
      </c>
      <c r="J733" s="2">
        <v>38126.25</v>
      </c>
      <c r="K733" s="2" t="s">
        <v>5</v>
      </c>
      <c r="L733">
        <v>0</v>
      </c>
      <c r="M733" t="s">
        <v>88</v>
      </c>
      <c r="N733" t="s">
        <v>4</v>
      </c>
      <c r="O733" s="1"/>
    </row>
    <row r="734" spans="1:15" x14ac:dyDescent="0.2">
      <c r="A734">
        <v>11340</v>
      </c>
      <c r="B734" t="s">
        <v>103</v>
      </c>
      <c r="C734" s="78">
        <v>0.54778955018086917</v>
      </c>
      <c r="D734" t="s">
        <v>1</v>
      </c>
      <c r="E734">
        <v>29</v>
      </c>
      <c r="F734">
        <v>1</v>
      </c>
      <c r="G734" s="3">
        <v>25.447888068717166</v>
      </c>
      <c r="H734" s="66">
        <v>0</v>
      </c>
      <c r="I734" t="s">
        <v>6</v>
      </c>
      <c r="J734" s="2">
        <v>3366.67</v>
      </c>
      <c r="K734" s="2" t="s">
        <v>5</v>
      </c>
      <c r="L734">
        <v>0</v>
      </c>
      <c r="M734" t="s">
        <v>88</v>
      </c>
      <c r="N734" t="s">
        <v>5</v>
      </c>
      <c r="O734" s="1"/>
    </row>
    <row r="735" spans="1:15" x14ac:dyDescent="0.2">
      <c r="A735">
        <v>10438</v>
      </c>
      <c r="B735" t="s">
        <v>103</v>
      </c>
      <c r="C735" s="78">
        <v>0.54827483931056742</v>
      </c>
      <c r="D735" t="s">
        <v>3</v>
      </c>
      <c r="E735">
        <v>64</v>
      </c>
      <c r="F735">
        <v>3</v>
      </c>
      <c r="G735" s="3">
        <v>26.297847020686266</v>
      </c>
      <c r="H735" s="66">
        <v>1</v>
      </c>
      <c r="I735" t="s">
        <v>6</v>
      </c>
      <c r="J735" s="2">
        <v>16069.09</v>
      </c>
      <c r="K735" s="2" t="s">
        <v>5</v>
      </c>
      <c r="L735">
        <v>2</v>
      </c>
      <c r="M735" t="s">
        <v>90</v>
      </c>
      <c r="N735" t="s">
        <v>5</v>
      </c>
      <c r="O735" s="1"/>
    </row>
    <row r="736" spans="1:15" x14ac:dyDescent="0.2">
      <c r="A736">
        <v>11109</v>
      </c>
      <c r="B736" t="s">
        <v>103</v>
      </c>
      <c r="C736" s="78">
        <v>0.55012369592081756</v>
      </c>
      <c r="D736" t="s">
        <v>0</v>
      </c>
      <c r="E736">
        <v>56</v>
      </c>
      <c r="F736">
        <v>3</v>
      </c>
      <c r="G736" s="3">
        <v>53.112419257787366</v>
      </c>
      <c r="H736" s="66">
        <v>3</v>
      </c>
      <c r="I736" t="s">
        <v>7</v>
      </c>
      <c r="J736" s="2">
        <v>10602.39</v>
      </c>
      <c r="K736" s="2" t="s">
        <v>5</v>
      </c>
      <c r="L736">
        <v>0</v>
      </c>
      <c r="M736" t="s">
        <v>88</v>
      </c>
      <c r="N736" t="s">
        <v>5</v>
      </c>
      <c r="O736" s="1"/>
    </row>
    <row r="737" spans="1:15" x14ac:dyDescent="0.2">
      <c r="A737">
        <v>11093</v>
      </c>
      <c r="B737" t="s">
        <v>103</v>
      </c>
      <c r="C737" s="78">
        <v>0.55042453030678795</v>
      </c>
      <c r="D737" t="s">
        <v>3</v>
      </c>
      <c r="E737">
        <v>28</v>
      </c>
      <c r="F737">
        <v>1</v>
      </c>
      <c r="G737" s="3">
        <v>18.036335659171598</v>
      </c>
      <c r="H737" s="66">
        <v>0</v>
      </c>
      <c r="I737" t="s">
        <v>7</v>
      </c>
      <c r="J737" s="2">
        <v>4438.2700000000004</v>
      </c>
      <c r="K737" s="2" t="s">
        <v>5</v>
      </c>
      <c r="L737">
        <v>2</v>
      </c>
      <c r="M737" t="s">
        <v>90</v>
      </c>
      <c r="N737" t="s">
        <v>5</v>
      </c>
      <c r="O737" s="1"/>
    </row>
    <row r="738" spans="1:15" x14ac:dyDescent="0.2">
      <c r="A738">
        <v>10573</v>
      </c>
      <c r="B738" t="s">
        <v>103</v>
      </c>
      <c r="C738" s="78">
        <v>0.55104625172988453</v>
      </c>
      <c r="D738" t="s">
        <v>2</v>
      </c>
      <c r="E738">
        <v>55</v>
      </c>
      <c r="F738">
        <v>3</v>
      </c>
      <c r="G738" s="3">
        <v>27.600869884019776</v>
      </c>
      <c r="H738" s="66">
        <v>1</v>
      </c>
      <c r="I738" t="s">
        <v>7</v>
      </c>
      <c r="J738" s="2">
        <v>10601.64</v>
      </c>
      <c r="K738" s="2" t="s">
        <v>5</v>
      </c>
      <c r="L738">
        <v>0</v>
      </c>
      <c r="M738" t="s">
        <v>88</v>
      </c>
      <c r="N738" t="s">
        <v>5</v>
      </c>
      <c r="O738" s="1"/>
    </row>
    <row r="739" spans="1:15" x14ac:dyDescent="0.2">
      <c r="A739">
        <v>10531</v>
      </c>
      <c r="B739" t="s">
        <v>103</v>
      </c>
      <c r="C739" s="78">
        <v>0.5512110767707602</v>
      </c>
      <c r="D739" t="s">
        <v>3</v>
      </c>
      <c r="E739">
        <v>18</v>
      </c>
      <c r="F739">
        <v>0</v>
      </c>
      <c r="G739" s="3">
        <v>27.743812517704622</v>
      </c>
      <c r="H739" s="66">
        <v>1</v>
      </c>
      <c r="I739" t="s">
        <v>7</v>
      </c>
      <c r="J739" s="2">
        <v>1705.6299999999999</v>
      </c>
      <c r="K739" s="2" t="s">
        <v>5</v>
      </c>
      <c r="L739">
        <v>0</v>
      </c>
      <c r="M739" t="s">
        <v>88</v>
      </c>
      <c r="N739" t="s">
        <v>5</v>
      </c>
      <c r="O739" s="1"/>
    </row>
    <row r="740" spans="1:15" x14ac:dyDescent="0.2">
      <c r="A740">
        <v>11305</v>
      </c>
      <c r="B740" t="s">
        <v>103</v>
      </c>
      <c r="C740" s="78">
        <v>0.55221841260310423</v>
      </c>
      <c r="D740" t="s">
        <v>2</v>
      </c>
      <c r="E740">
        <v>19</v>
      </c>
      <c r="F740">
        <v>0</v>
      </c>
      <c r="G740" s="3">
        <v>30.996643058326917</v>
      </c>
      <c r="H740" s="66">
        <v>2</v>
      </c>
      <c r="I740" t="s">
        <v>7</v>
      </c>
      <c r="J740" s="2">
        <v>1646.43</v>
      </c>
      <c r="K740" s="2" t="s">
        <v>5</v>
      </c>
      <c r="L740">
        <v>0</v>
      </c>
      <c r="M740" t="s">
        <v>88</v>
      </c>
      <c r="N740" t="s">
        <v>5</v>
      </c>
      <c r="O740" s="1"/>
    </row>
    <row r="741" spans="1:15" x14ac:dyDescent="0.2">
      <c r="A741">
        <v>10417</v>
      </c>
      <c r="B741" t="s">
        <v>103</v>
      </c>
      <c r="C741" s="78">
        <v>0.55556210112488436</v>
      </c>
      <c r="D741" t="s">
        <v>1</v>
      </c>
      <c r="E741">
        <v>18</v>
      </c>
      <c r="F741">
        <v>0</v>
      </c>
      <c r="G741" s="3">
        <v>23.959773753743995</v>
      </c>
      <c r="H741" s="66">
        <v>0</v>
      </c>
      <c r="I741" t="s">
        <v>6</v>
      </c>
      <c r="J741" s="2">
        <v>36149.490000000005</v>
      </c>
      <c r="K741" s="2" t="s">
        <v>5</v>
      </c>
      <c r="L741">
        <v>0</v>
      </c>
      <c r="M741" t="s">
        <v>88</v>
      </c>
      <c r="N741" t="s">
        <v>4</v>
      </c>
      <c r="O741" s="1"/>
    </row>
    <row r="742" spans="1:15" x14ac:dyDescent="0.2">
      <c r="A742">
        <v>10944</v>
      </c>
      <c r="B742" t="s">
        <v>103</v>
      </c>
      <c r="C742" s="78">
        <v>0.557405479956807</v>
      </c>
      <c r="D742" t="s">
        <v>1</v>
      </c>
      <c r="E742">
        <v>42</v>
      </c>
      <c r="F742">
        <v>2</v>
      </c>
      <c r="G742" s="3">
        <v>23.837578043497956</v>
      </c>
      <c r="H742" s="66">
        <v>0</v>
      </c>
      <c r="I742" t="s">
        <v>6</v>
      </c>
      <c r="J742" s="2">
        <v>7046.7300000000005</v>
      </c>
      <c r="K742" s="2" t="s">
        <v>5</v>
      </c>
      <c r="L742">
        <v>1</v>
      </c>
      <c r="M742" t="s">
        <v>89</v>
      </c>
      <c r="N742" t="s">
        <v>5</v>
      </c>
      <c r="O742" s="1"/>
    </row>
    <row r="743" spans="1:15" x14ac:dyDescent="0.2">
      <c r="A743">
        <v>10841</v>
      </c>
      <c r="B743" t="s">
        <v>103</v>
      </c>
      <c r="C743" s="78">
        <v>0.5579405208111855</v>
      </c>
      <c r="D743" t="s">
        <v>0</v>
      </c>
      <c r="E743">
        <v>60</v>
      </c>
      <c r="F743">
        <v>3</v>
      </c>
      <c r="G743" s="3">
        <v>34.757658670987482</v>
      </c>
      <c r="H743" s="66">
        <v>3</v>
      </c>
      <c r="I743" t="s">
        <v>7</v>
      </c>
      <c r="J743" s="2">
        <v>12146.98</v>
      </c>
      <c r="K743" s="2" t="s">
        <v>5</v>
      </c>
      <c r="L743">
        <v>0</v>
      </c>
      <c r="M743" t="s">
        <v>88</v>
      </c>
      <c r="N743" t="s">
        <v>5</v>
      </c>
      <c r="O743" s="1"/>
    </row>
    <row r="744" spans="1:15" x14ac:dyDescent="0.2">
      <c r="A744">
        <v>10689</v>
      </c>
      <c r="B744" t="s">
        <v>103</v>
      </c>
      <c r="C744" s="78">
        <v>0.55810773956480031</v>
      </c>
      <c r="D744" t="s">
        <v>0</v>
      </c>
      <c r="E744">
        <v>26</v>
      </c>
      <c r="F744">
        <v>0</v>
      </c>
      <c r="G744" s="3">
        <v>23.205211737188893</v>
      </c>
      <c r="H744" s="66">
        <v>0</v>
      </c>
      <c r="I744" t="s">
        <v>7</v>
      </c>
      <c r="J744" s="2">
        <v>2904.09</v>
      </c>
      <c r="K744" s="2" t="s">
        <v>5</v>
      </c>
      <c r="L744">
        <v>1</v>
      </c>
      <c r="M744" t="s">
        <v>89</v>
      </c>
      <c r="N744" t="s">
        <v>5</v>
      </c>
      <c r="O744" s="1"/>
    </row>
    <row r="745" spans="1:15" x14ac:dyDescent="0.2">
      <c r="A745">
        <v>10182</v>
      </c>
      <c r="B745" t="s">
        <v>103</v>
      </c>
      <c r="C745" s="78">
        <v>0.55843215113629197</v>
      </c>
      <c r="D745" t="s">
        <v>3</v>
      </c>
      <c r="E745">
        <v>55</v>
      </c>
      <c r="F745">
        <v>3</v>
      </c>
      <c r="G745" s="3">
        <v>29.596185029850222</v>
      </c>
      <c r="H745" s="66">
        <v>1</v>
      </c>
      <c r="I745" t="s">
        <v>7</v>
      </c>
      <c r="J745" s="2">
        <v>42303.700000000004</v>
      </c>
      <c r="K745" s="2" t="s">
        <v>4</v>
      </c>
      <c r="L745">
        <v>0</v>
      </c>
      <c r="M745" t="s">
        <v>88</v>
      </c>
      <c r="N745" t="s">
        <v>4</v>
      </c>
      <c r="O745" s="1"/>
    </row>
    <row r="746" spans="1:15" x14ac:dyDescent="0.2">
      <c r="A746">
        <v>11169</v>
      </c>
      <c r="B746" t="s">
        <v>103</v>
      </c>
      <c r="C746" s="78">
        <v>0.55968027430782097</v>
      </c>
      <c r="D746" t="s">
        <v>0</v>
      </c>
      <c r="E746">
        <v>55</v>
      </c>
      <c r="F746">
        <v>3</v>
      </c>
      <c r="G746" s="3">
        <v>20.350929975386151</v>
      </c>
      <c r="H746" s="66">
        <v>0</v>
      </c>
      <c r="I746" t="s">
        <v>6</v>
      </c>
      <c r="J746" s="2">
        <v>11881.36</v>
      </c>
      <c r="K746" s="2" t="s">
        <v>5</v>
      </c>
      <c r="L746">
        <v>2</v>
      </c>
      <c r="M746" t="s">
        <v>90</v>
      </c>
      <c r="N746" t="s">
        <v>5</v>
      </c>
      <c r="O746" s="1"/>
    </row>
    <row r="747" spans="1:15" x14ac:dyDescent="0.2">
      <c r="A747">
        <v>10470</v>
      </c>
      <c r="B747" t="s">
        <v>103</v>
      </c>
      <c r="C747" s="78">
        <v>0.55971162030195987</v>
      </c>
      <c r="D747" t="s">
        <v>0</v>
      </c>
      <c r="E747">
        <v>19</v>
      </c>
      <c r="F747">
        <v>0</v>
      </c>
      <c r="G747" s="3">
        <v>27.81235935076889</v>
      </c>
      <c r="H747" s="66">
        <v>1</v>
      </c>
      <c r="I747" t="s">
        <v>7</v>
      </c>
      <c r="J747" s="2">
        <v>1837.24</v>
      </c>
      <c r="K747" s="2" t="s">
        <v>5</v>
      </c>
      <c r="L747">
        <v>1</v>
      </c>
      <c r="M747" t="s">
        <v>89</v>
      </c>
      <c r="N747" t="s">
        <v>5</v>
      </c>
      <c r="O747" s="1"/>
    </row>
    <row r="748" spans="1:15" x14ac:dyDescent="0.2">
      <c r="A748">
        <v>10615</v>
      </c>
      <c r="B748" t="s">
        <v>103</v>
      </c>
      <c r="C748" s="78">
        <v>0.56020801836572587</v>
      </c>
      <c r="D748" t="s">
        <v>2</v>
      </c>
      <c r="E748">
        <v>30</v>
      </c>
      <c r="F748">
        <v>1</v>
      </c>
      <c r="G748" s="3">
        <v>38.179263987976015</v>
      </c>
      <c r="H748" s="66">
        <v>3</v>
      </c>
      <c r="I748" t="s">
        <v>6</v>
      </c>
      <c r="J748" s="2">
        <v>4527.1900000000005</v>
      </c>
      <c r="K748" s="2" t="s">
        <v>5</v>
      </c>
      <c r="L748">
        <v>1</v>
      </c>
      <c r="M748" t="s">
        <v>89</v>
      </c>
      <c r="N748" t="s">
        <v>5</v>
      </c>
      <c r="O748" s="1"/>
    </row>
    <row r="749" spans="1:15" x14ac:dyDescent="0.2">
      <c r="A749">
        <v>10113</v>
      </c>
      <c r="B749" t="s">
        <v>103</v>
      </c>
      <c r="C749" s="78">
        <v>0.56168926278654752</v>
      </c>
      <c r="D749" t="s">
        <v>2</v>
      </c>
      <c r="E749">
        <v>35</v>
      </c>
      <c r="F749">
        <v>1</v>
      </c>
      <c r="G749" s="3">
        <v>32.006297490147389</v>
      </c>
      <c r="H749" s="66">
        <v>2</v>
      </c>
      <c r="I749" t="s">
        <v>6</v>
      </c>
      <c r="J749" s="2">
        <v>5630.46</v>
      </c>
      <c r="K749" s="2" t="s">
        <v>5</v>
      </c>
      <c r="L749">
        <v>1</v>
      </c>
      <c r="M749" t="s">
        <v>89</v>
      </c>
      <c r="N749" t="s">
        <v>5</v>
      </c>
      <c r="O749" s="1"/>
    </row>
    <row r="750" spans="1:15" x14ac:dyDescent="0.2">
      <c r="A750">
        <v>10882</v>
      </c>
      <c r="B750" t="s">
        <v>103</v>
      </c>
      <c r="C750" s="78">
        <v>0.5621745864647697</v>
      </c>
      <c r="D750" t="s">
        <v>0</v>
      </c>
      <c r="E750">
        <v>19</v>
      </c>
      <c r="F750">
        <v>0</v>
      </c>
      <c r="G750" s="3">
        <v>34.063731392507961</v>
      </c>
      <c r="H750" s="66">
        <v>2</v>
      </c>
      <c r="I750" t="s">
        <v>7</v>
      </c>
      <c r="J750" s="2">
        <v>1261.45</v>
      </c>
      <c r="K750" s="2" t="s">
        <v>5</v>
      </c>
      <c r="L750">
        <v>0</v>
      </c>
      <c r="M750" t="s">
        <v>88</v>
      </c>
      <c r="N750" t="s">
        <v>5</v>
      </c>
      <c r="O750" s="1"/>
    </row>
    <row r="751" spans="1:15" x14ac:dyDescent="0.2">
      <c r="A751">
        <v>10034</v>
      </c>
      <c r="B751" t="s">
        <v>103</v>
      </c>
      <c r="C751" s="78">
        <v>0.56221412398561954</v>
      </c>
      <c r="D751" t="s">
        <v>2</v>
      </c>
      <c r="E751">
        <v>54</v>
      </c>
      <c r="F751">
        <v>3</v>
      </c>
      <c r="G751" s="3">
        <v>29.449092642940141</v>
      </c>
      <c r="H751" s="66">
        <v>1</v>
      </c>
      <c r="I751" t="s">
        <v>6</v>
      </c>
      <c r="J751" s="2">
        <v>12479.710000000001</v>
      </c>
      <c r="K751" s="2" t="s">
        <v>5</v>
      </c>
      <c r="L751">
        <v>3</v>
      </c>
      <c r="M751" t="s">
        <v>91</v>
      </c>
      <c r="N751" t="s">
        <v>5</v>
      </c>
      <c r="O751" s="1"/>
    </row>
    <row r="752" spans="1:15" x14ac:dyDescent="0.2">
      <c r="A752">
        <v>10936</v>
      </c>
      <c r="B752" t="s">
        <v>103</v>
      </c>
      <c r="C752" s="78">
        <v>0.56419836980539806</v>
      </c>
      <c r="D752" t="s">
        <v>3</v>
      </c>
      <c r="E752">
        <v>48</v>
      </c>
      <c r="F752">
        <v>2</v>
      </c>
      <c r="G752" s="3">
        <v>26.687856684780034</v>
      </c>
      <c r="H752" s="66">
        <v>1</v>
      </c>
      <c r="I752" t="s">
        <v>6</v>
      </c>
      <c r="J752" s="2">
        <v>10043.25</v>
      </c>
      <c r="K752" s="2" t="s">
        <v>5</v>
      </c>
      <c r="L752">
        <v>2</v>
      </c>
      <c r="M752" t="s">
        <v>90</v>
      </c>
      <c r="N752" t="s">
        <v>5</v>
      </c>
      <c r="O752" s="1"/>
    </row>
    <row r="753" spans="1:15" x14ac:dyDescent="0.2">
      <c r="A753">
        <v>10242</v>
      </c>
      <c r="B753" t="s">
        <v>103</v>
      </c>
      <c r="C753" s="78">
        <v>0.56626788292320596</v>
      </c>
      <c r="D753" t="s">
        <v>0</v>
      </c>
      <c r="E753">
        <v>60</v>
      </c>
      <c r="F753">
        <v>3</v>
      </c>
      <c r="G753" s="3">
        <v>35.962553990269591</v>
      </c>
      <c r="H753" s="66">
        <v>3</v>
      </c>
      <c r="I753" t="s">
        <v>6</v>
      </c>
      <c r="J753" s="2">
        <v>12644.59</v>
      </c>
      <c r="K753" s="2" t="s">
        <v>5</v>
      </c>
      <c r="L753">
        <v>0</v>
      </c>
      <c r="M753" t="s">
        <v>88</v>
      </c>
      <c r="N753" t="s">
        <v>5</v>
      </c>
      <c r="O753" s="1"/>
    </row>
    <row r="754" spans="1:15" x14ac:dyDescent="0.2">
      <c r="A754">
        <v>10696</v>
      </c>
      <c r="B754" t="s">
        <v>103</v>
      </c>
      <c r="C754" s="78">
        <v>0.56645429363587096</v>
      </c>
      <c r="D754" t="s">
        <v>1</v>
      </c>
      <c r="E754">
        <v>39</v>
      </c>
      <c r="F754">
        <v>2</v>
      </c>
      <c r="G754" s="3">
        <v>40.503568714038501</v>
      </c>
      <c r="H754" s="66">
        <v>3</v>
      </c>
      <c r="I754" t="s">
        <v>6</v>
      </c>
      <c r="J754" s="2">
        <v>8582.31</v>
      </c>
      <c r="K754" s="2" t="s">
        <v>5</v>
      </c>
      <c r="L754">
        <v>5</v>
      </c>
      <c r="M754" t="s">
        <v>91</v>
      </c>
      <c r="N754" t="s">
        <v>5</v>
      </c>
      <c r="O754" s="1"/>
    </row>
    <row r="755" spans="1:15" x14ac:dyDescent="0.2">
      <c r="A755">
        <v>10171</v>
      </c>
      <c r="B755" t="s">
        <v>103</v>
      </c>
      <c r="C755" s="78">
        <v>0.57032969491323993</v>
      </c>
      <c r="D755" t="s">
        <v>1</v>
      </c>
      <c r="E755">
        <v>45</v>
      </c>
      <c r="F755">
        <v>2</v>
      </c>
      <c r="G755" s="3">
        <v>39.049744886778669</v>
      </c>
      <c r="H755" s="66">
        <v>3</v>
      </c>
      <c r="I755" t="s">
        <v>6</v>
      </c>
      <c r="J755" s="2">
        <v>17929.309999999998</v>
      </c>
      <c r="K755" s="2" t="s">
        <v>5</v>
      </c>
      <c r="L755">
        <v>0</v>
      </c>
      <c r="M755" t="s">
        <v>88</v>
      </c>
      <c r="N755" t="s">
        <v>5</v>
      </c>
      <c r="O755" s="1"/>
    </row>
    <row r="756" spans="1:15" x14ac:dyDescent="0.2">
      <c r="A756">
        <v>11095</v>
      </c>
      <c r="B756" t="s">
        <v>103</v>
      </c>
      <c r="C756" s="78">
        <v>0.57098062142678685</v>
      </c>
      <c r="D756" t="s">
        <v>2</v>
      </c>
      <c r="E756">
        <v>19</v>
      </c>
      <c r="F756">
        <v>0</v>
      </c>
      <c r="G756" s="3">
        <v>22.585641463107528</v>
      </c>
      <c r="H756" s="66">
        <v>0</v>
      </c>
      <c r="I756" t="s">
        <v>7</v>
      </c>
      <c r="J756" s="2">
        <v>1639.57</v>
      </c>
      <c r="K756" s="2" t="s">
        <v>5</v>
      </c>
      <c r="L756">
        <v>0</v>
      </c>
      <c r="M756" t="s">
        <v>88</v>
      </c>
      <c r="N756" t="s">
        <v>5</v>
      </c>
      <c r="O756" s="1"/>
    </row>
    <row r="757" spans="1:15" x14ac:dyDescent="0.2">
      <c r="A757">
        <v>10862</v>
      </c>
      <c r="B757" t="s">
        <v>103</v>
      </c>
      <c r="C757" s="78">
        <v>0.57207955588355885</v>
      </c>
      <c r="D757" t="s">
        <v>2</v>
      </c>
      <c r="E757">
        <v>53</v>
      </c>
      <c r="F757">
        <v>3</v>
      </c>
      <c r="G757" s="3">
        <v>33.313099236894551</v>
      </c>
      <c r="H757" s="66">
        <v>2</v>
      </c>
      <c r="I757" t="s">
        <v>6</v>
      </c>
      <c r="J757" s="2">
        <v>10355.65</v>
      </c>
      <c r="K757" s="2" t="s">
        <v>5</v>
      </c>
      <c r="L757">
        <v>0</v>
      </c>
      <c r="M757" t="s">
        <v>88</v>
      </c>
      <c r="N757" t="s">
        <v>5</v>
      </c>
      <c r="O757" s="1"/>
    </row>
    <row r="758" spans="1:15" x14ac:dyDescent="0.2">
      <c r="A758">
        <v>10827</v>
      </c>
      <c r="B758" t="s">
        <v>103</v>
      </c>
      <c r="C758" s="78">
        <v>0.57516110254804431</v>
      </c>
      <c r="D758" t="s">
        <v>1</v>
      </c>
      <c r="E758">
        <v>34</v>
      </c>
      <c r="F758">
        <v>1</v>
      </c>
      <c r="G758" s="3">
        <v>22.704640579756173</v>
      </c>
      <c r="H758" s="66">
        <v>0</v>
      </c>
      <c r="I758" t="s">
        <v>7</v>
      </c>
      <c r="J758" s="2">
        <v>3935.1800000000003</v>
      </c>
      <c r="K758" s="2" t="s">
        <v>5</v>
      </c>
      <c r="L758">
        <v>0</v>
      </c>
      <c r="M758" t="s">
        <v>88</v>
      </c>
      <c r="N758" t="s">
        <v>5</v>
      </c>
      <c r="O758" s="1"/>
    </row>
    <row r="759" spans="1:15" x14ac:dyDescent="0.2">
      <c r="A759">
        <v>10728</v>
      </c>
      <c r="B759" t="s">
        <v>103</v>
      </c>
      <c r="C759" s="78">
        <v>0.57534777213643074</v>
      </c>
      <c r="D759" t="s">
        <v>0</v>
      </c>
      <c r="E759">
        <v>24</v>
      </c>
      <c r="F759">
        <v>0</v>
      </c>
      <c r="G759" s="3">
        <v>36.856824386617319</v>
      </c>
      <c r="H759" s="66">
        <v>3</v>
      </c>
      <c r="I759" t="s">
        <v>7</v>
      </c>
      <c r="J759" s="2">
        <v>1977.82</v>
      </c>
      <c r="K759" s="2" t="s">
        <v>5</v>
      </c>
      <c r="L759">
        <v>0</v>
      </c>
      <c r="M759" t="s">
        <v>88</v>
      </c>
      <c r="N759" t="s">
        <v>5</v>
      </c>
      <c r="O759" s="1"/>
    </row>
    <row r="760" spans="1:15" x14ac:dyDescent="0.2">
      <c r="A760">
        <v>10260</v>
      </c>
      <c r="B760" t="s">
        <v>103</v>
      </c>
      <c r="C760" s="78">
        <v>0.57542797254275757</v>
      </c>
      <c r="D760" t="s">
        <v>3</v>
      </c>
      <c r="E760">
        <v>23</v>
      </c>
      <c r="F760">
        <v>0</v>
      </c>
      <c r="G760" s="3">
        <v>31.143753774427008</v>
      </c>
      <c r="H760" s="66">
        <v>2</v>
      </c>
      <c r="I760" t="s">
        <v>6</v>
      </c>
      <c r="J760" s="2">
        <v>2899.4900000000002</v>
      </c>
      <c r="K760" s="2" t="s">
        <v>5</v>
      </c>
      <c r="L760">
        <v>0</v>
      </c>
      <c r="M760" t="s">
        <v>88</v>
      </c>
      <c r="N760" t="s">
        <v>5</v>
      </c>
      <c r="O760" s="1"/>
    </row>
    <row r="761" spans="1:15" x14ac:dyDescent="0.2">
      <c r="A761">
        <v>10843</v>
      </c>
      <c r="B761" t="s">
        <v>103</v>
      </c>
      <c r="C761" s="78">
        <v>0.5770788570327996</v>
      </c>
      <c r="D761" t="s">
        <v>2</v>
      </c>
      <c r="E761">
        <v>23</v>
      </c>
      <c r="F761">
        <v>0</v>
      </c>
      <c r="G761" s="3">
        <v>36.992891506448856</v>
      </c>
      <c r="H761" s="66">
        <v>3</v>
      </c>
      <c r="I761" t="s">
        <v>6</v>
      </c>
      <c r="J761" s="2">
        <v>18033.969999999998</v>
      </c>
      <c r="K761" s="2" t="s">
        <v>5</v>
      </c>
      <c r="L761">
        <v>0</v>
      </c>
      <c r="M761" t="s">
        <v>88</v>
      </c>
      <c r="N761" t="s">
        <v>4</v>
      </c>
      <c r="O761" s="1"/>
    </row>
    <row r="762" spans="1:15" x14ac:dyDescent="0.2">
      <c r="A762">
        <v>10314</v>
      </c>
      <c r="B762" t="s">
        <v>103</v>
      </c>
      <c r="C762" s="78">
        <v>0.57772677562635288</v>
      </c>
      <c r="D762" t="s">
        <v>0</v>
      </c>
      <c r="E762">
        <v>37</v>
      </c>
      <c r="F762">
        <v>1</v>
      </c>
      <c r="G762" s="3">
        <v>39.867734110506817</v>
      </c>
      <c r="H762" s="66">
        <v>3</v>
      </c>
      <c r="I762" t="s">
        <v>6</v>
      </c>
      <c r="J762" s="2">
        <v>46113.520000000004</v>
      </c>
      <c r="K762" s="2" t="s">
        <v>4</v>
      </c>
      <c r="L762">
        <v>2</v>
      </c>
      <c r="M762" t="s">
        <v>90</v>
      </c>
      <c r="N762" t="s">
        <v>4</v>
      </c>
      <c r="O762" s="1"/>
    </row>
    <row r="763" spans="1:15" x14ac:dyDescent="0.2">
      <c r="A763">
        <v>10208</v>
      </c>
      <c r="B763" t="s">
        <v>103</v>
      </c>
      <c r="C763" s="78">
        <v>0.57778682945002768</v>
      </c>
      <c r="D763" t="s">
        <v>0</v>
      </c>
      <c r="E763">
        <v>57</v>
      </c>
      <c r="F763">
        <v>3</v>
      </c>
      <c r="G763" s="3">
        <v>26.792233453067503</v>
      </c>
      <c r="H763" s="66">
        <v>1</v>
      </c>
      <c r="I763" t="s">
        <v>7</v>
      </c>
      <c r="J763" s="2">
        <v>10959.33</v>
      </c>
      <c r="K763" s="2" t="s">
        <v>5</v>
      </c>
      <c r="L763">
        <v>0</v>
      </c>
      <c r="M763" t="s">
        <v>88</v>
      </c>
      <c r="N763" t="s">
        <v>5</v>
      </c>
      <c r="O763" s="1"/>
    </row>
    <row r="764" spans="1:15" x14ac:dyDescent="0.2">
      <c r="A764">
        <v>11206</v>
      </c>
      <c r="B764" t="s">
        <v>103</v>
      </c>
      <c r="C764" s="78">
        <v>0.57906989140699483</v>
      </c>
      <c r="D764" t="s">
        <v>2</v>
      </c>
      <c r="E764">
        <v>46</v>
      </c>
      <c r="F764">
        <v>2</v>
      </c>
      <c r="G764" s="3">
        <v>31.004409778738474</v>
      </c>
      <c r="H764" s="66">
        <v>2</v>
      </c>
      <c r="I764" t="s">
        <v>7</v>
      </c>
      <c r="J764" s="2">
        <v>9301.9</v>
      </c>
      <c r="K764" s="2" t="s">
        <v>5</v>
      </c>
      <c r="L764">
        <v>3</v>
      </c>
      <c r="M764" t="s">
        <v>91</v>
      </c>
      <c r="N764" t="s">
        <v>5</v>
      </c>
      <c r="O764" s="1"/>
    </row>
    <row r="765" spans="1:15" x14ac:dyDescent="0.2">
      <c r="A765">
        <v>10178</v>
      </c>
      <c r="B765" t="s">
        <v>103</v>
      </c>
      <c r="C765" s="78">
        <v>0.57910938837412118</v>
      </c>
      <c r="D765" t="s">
        <v>0</v>
      </c>
      <c r="E765">
        <v>30</v>
      </c>
      <c r="F765">
        <v>1</v>
      </c>
      <c r="G765" s="3">
        <v>31.995518807317751</v>
      </c>
      <c r="H765" s="66">
        <v>2</v>
      </c>
      <c r="I765" t="s">
        <v>6</v>
      </c>
      <c r="J765" s="2">
        <v>4149.74</v>
      </c>
      <c r="K765" s="2" t="s">
        <v>5</v>
      </c>
      <c r="L765">
        <v>1</v>
      </c>
      <c r="M765" t="s">
        <v>89</v>
      </c>
      <c r="N765" t="s">
        <v>5</v>
      </c>
      <c r="O765" s="1"/>
    </row>
    <row r="766" spans="1:15" x14ac:dyDescent="0.2">
      <c r="A766">
        <v>11010</v>
      </c>
      <c r="B766" t="s">
        <v>103</v>
      </c>
      <c r="C766" s="78">
        <v>0.57959192531438619</v>
      </c>
      <c r="D766" t="s">
        <v>3</v>
      </c>
      <c r="E766">
        <v>56</v>
      </c>
      <c r="F766">
        <v>3</v>
      </c>
      <c r="G766" s="3">
        <v>26.398867168685978</v>
      </c>
      <c r="H766" s="66">
        <v>1</v>
      </c>
      <c r="I766" t="s">
        <v>7</v>
      </c>
      <c r="J766" s="2">
        <v>11763.01</v>
      </c>
      <c r="K766" s="2" t="s">
        <v>5</v>
      </c>
      <c r="L766">
        <v>1</v>
      </c>
      <c r="M766" t="s">
        <v>89</v>
      </c>
      <c r="N766" t="s">
        <v>5</v>
      </c>
      <c r="O766" s="1"/>
    </row>
    <row r="767" spans="1:15" x14ac:dyDescent="0.2">
      <c r="A767">
        <v>11244</v>
      </c>
      <c r="B767" t="s">
        <v>103</v>
      </c>
      <c r="C767" s="78">
        <v>0.58239225232366343</v>
      </c>
      <c r="D767" t="s">
        <v>2</v>
      </c>
      <c r="E767">
        <v>19</v>
      </c>
      <c r="F767">
        <v>0</v>
      </c>
      <c r="G767" s="3">
        <v>20.791636887790236</v>
      </c>
      <c r="H767" s="66">
        <v>0</v>
      </c>
      <c r="I767" t="s">
        <v>6</v>
      </c>
      <c r="J767" s="2">
        <v>24059.69</v>
      </c>
      <c r="K767" s="2" t="s">
        <v>5</v>
      </c>
      <c r="L767">
        <v>2</v>
      </c>
      <c r="M767" t="s">
        <v>90</v>
      </c>
      <c r="N767" t="s">
        <v>5</v>
      </c>
      <c r="O767" s="1"/>
    </row>
    <row r="768" spans="1:15" x14ac:dyDescent="0.2">
      <c r="A768">
        <v>10942</v>
      </c>
      <c r="B768" t="s">
        <v>103</v>
      </c>
      <c r="C768" s="78">
        <v>0.58310571886530504</v>
      </c>
      <c r="D768" t="s">
        <v>3</v>
      </c>
      <c r="E768">
        <v>60</v>
      </c>
      <c r="F768">
        <v>3</v>
      </c>
      <c r="G768" s="3">
        <v>38.06690847365585</v>
      </c>
      <c r="H768" s="66">
        <v>3</v>
      </c>
      <c r="I768" t="s">
        <v>7</v>
      </c>
      <c r="J768" s="2">
        <v>30260</v>
      </c>
      <c r="K768" s="2" t="s">
        <v>5</v>
      </c>
      <c r="L768">
        <v>0</v>
      </c>
      <c r="M768" t="s">
        <v>88</v>
      </c>
      <c r="N768" t="s">
        <v>5</v>
      </c>
      <c r="O768" s="1"/>
    </row>
    <row r="769" spans="1:15" x14ac:dyDescent="0.2">
      <c r="A769">
        <v>10642</v>
      </c>
      <c r="B769" t="s">
        <v>103</v>
      </c>
      <c r="C769" s="78">
        <v>0.58486114990368354</v>
      </c>
      <c r="D769" t="s">
        <v>1</v>
      </c>
      <c r="E769">
        <v>18</v>
      </c>
      <c r="F769">
        <v>0</v>
      </c>
      <c r="G769" s="3">
        <v>20.6087986953981</v>
      </c>
      <c r="H769" s="66">
        <v>0</v>
      </c>
      <c r="I769" t="s">
        <v>7</v>
      </c>
      <c r="J769" s="2">
        <v>1163.47</v>
      </c>
      <c r="K769" s="2" t="s">
        <v>5</v>
      </c>
      <c r="L769">
        <v>0</v>
      </c>
      <c r="M769" t="s">
        <v>88</v>
      </c>
      <c r="N769" t="s">
        <v>5</v>
      </c>
      <c r="O769" s="1"/>
    </row>
    <row r="770" spans="1:15" x14ac:dyDescent="0.2">
      <c r="A770">
        <v>10544</v>
      </c>
      <c r="B770" t="s">
        <v>103</v>
      </c>
      <c r="C770" s="78">
        <v>0.58538564979125873</v>
      </c>
      <c r="D770" t="s">
        <v>2</v>
      </c>
      <c r="E770">
        <v>49</v>
      </c>
      <c r="F770">
        <v>2</v>
      </c>
      <c r="G770" s="3">
        <v>30.797783834959059</v>
      </c>
      <c r="H770" s="66">
        <v>2</v>
      </c>
      <c r="I770" t="s">
        <v>6</v>
      </c>
      <c r="J770" s="2">
        <v>9583.9</v>
      </c>
      <c r="K770" s="2" t="s">
        <v>5</v>
      </c>
      <c r="L770">
        <v>1</v>
      </c>
      <c r="M770" t="s">
        <v>89</v>
      </c>
      <c r="N770" t="s">
        <v>5</v>
      </c>
      <c r="O770" s="1"/>
    </row>
    <row r="771" spans="1:15" x14ac:dyDescent="0.2">
      <c r="A771">
        <v>11131</v>
      </c>
      <c r="B771" t="s">
        <v>103</v>
      </c>
      <c r="C771" s="78">
        <v>0.587097000922989</v>
      </c>
      <c r="D771" t="s">
        <v>3</v>
      </c>
      <c r="E771">
        <v>50</v>
      </c>
      <c r="F771">
        <v>2</v>
      </c>
      <c r="G771" s="3">
        <v>33.118952168654459</v>
      </c>
      <c r="H771" s="66">
        <v>2</v>
      </c>
      <c r="I771" t="s">
        <v>6</v>
      </c>
      <c r="J771" s="2">
        <v>25656.579999999998</v>
      </c>
      <c r="K771" s="2" t="s">
        <v>5</v>
      </c>
      <c r="L771">
        <v>0</v>
      </c>
      <c r="M771" t="s">
        <v>88</v>
      </c>
      <c r="N771" t="s">
        <v>5</v>
      </c>
      <c r="O771" s="1"/>
    </row>
    <row r="772" spans="1:15" x14ac:dyDescent="0.2">
      <c r="A772">
        <v>11205</v>
      </c>
      <c r="B772" t="s">
        <v>103</v>
      </c>
      <c r="C772" s="78">
        <v>0.58729933047350535</v>
      </c>
      <c r="D772" t="s">
        <v>0</v>
      </c>
      <c r="E772">
        <v>19</v>
      </c>
      <c r="F772">
        <v>0</v>
      </c>
      <c r="G772" s="3">
        <v>34.00554596541383</v>
      </c>
      <c r="H772" s="66">
        <v>2</v>
      </c>
      <c r="I772" t="s">
        <v>6</v>
      </c>
      <c r="J772" s="2">
        <v>1743.22</v>
      </c>
      <c r="K772" s="2" t="s">
        <v>5</v>
      </c>
      <c r="L772">
        <v>0</v>
      </c>
      <c r="M772" t="s">
        <v>88</v>
      </c>
      <c r="N772" t="s">
        <v>5</v>
      </c>
      <c r="O772" s="1"/>
    </row>
    <row r="773" spans="1:15" x14ac:dyDescent="0.2">
      <c r="A773">
        <v>10183</v>
      </c>
      <c r="B773" t="s">
        <v>103</v>
      </c>
      <c r="C773" s="78">
        <v>0.58787720606144711</v>
      </c>
      <c r="D773" t="s">
        <v>2</v>
      </c>
      <c r="E773">
        <v>30</v>
      </c>
      <c r="F773">
        <v>1</v>
      </c>
      <c r="G773" s="3">
        <v>34.300803049456498</v>
      </c>
      <c r="H773" s="66">
        <v>2</v>
      </c>
      <c r="I773" t="s">
        <v>6</v>
      </c>
      <c r="J773" s="2">
        <v>18765.879999999997</v>
      </c>
      <c r="K773" s="2" t="s">
        <v>5</v>
      </c>
      <c r="L773">
        <v>3</v>
      </c>
      <c r="M773" t="s">
        <v>91</v>
      </c>
      <c r="N773" t="s">
        <v>4</v>
      </c>
      <c r="O773" s="1"/>
    </row>
    <row r="774" spans="1:15" x14ac:dyDescent="0.2">
      <c r="A774">
        <v>11307</v>
      </c>
      <c r="B774" t="s">
        <v>103</v>
      </c>
      <c r="C774" s="78">
        <v>0.58849079680012217</v>
      </c>
      <c r="D774" t="s">
        <v>3</v>
      </c>
      <c r="E774">
        <v>47</v>
      </c>
      <c r="F774">
        <v>2</v>
      </c>
      <c r="G774" s="3">
        <v>29.922452981200141</v>
      </c>
      <c r="H774" s="66">
        <v>1</v>
      </c>
      <c r="I774" t="s">
        <v>6</v>
      </c>
      <c r="J774" s="2">
        <v>20878.789999999997</v>
      </c>
      <c r="K774" s="2" t="s">
        <v>5</v>
      </c>
      <c r="L774">
        <v>0</v>
      </c>
      <c r="M774" t="s">
        <v>88</v>
      </c>
      <c r="N774" t="s">
        <v>5</v>
      </c>
      <c r="O774" s="1"/>
    </row>
    <row r="775" spans="1:15" x14ac:dyDescent="0.2">
      <c r="A775">
        <v>10618</v>
      </c>
      <c r="B775" t="s">
        <v>103</v>
      </c>
      <c r="C775" s="78">
        <v>0.58906932741201057</v>
      </c>
      <c r="D775" t="s">
        <v>3</v>
      </c>
      <c r="E775">
        <v>27</v>
      </c>
      <c r="F775">
        <v>1</v>
      </c>
      <c r="G775" s="3">
        <v>23.209618841491721</v>
      </c>
      <c r="H775" s="66">
        <v>0</v>
      </c>
      <c r="I775" t="s">
        <v>6</v>
      </c>
      <c r="J775" s="2">
        <v>15006.58</v>
      </c>
      <c r="K775" s="2" t="s">
        <v>5</v>
      </c>
      <c r="L775">
        <v>2</v>
      </c>
      <c r="M775" t="s">
        <v>90</v>
      </c>
      <c r="N775" t="s">
        <v>4</v>
      </c>
      <c r="O775" s="1"/>
    </row>
    <row r="776" spans="1:15" x14ac:dyDescent="0.2">
      <c r="A776">
        <v>10504</v>
      </c>
      <c r="B776" t="s">
        <v>103</v>
      </c>
      <c r="C776" s="78">
        <v>0.59073068072182389</v>
      </c>
      <c r="D776" t="s">
        <v>3</v>
      </c>
      <c r="E776">
        <v>57</v>
      </c>
      <c r="F776">
        <v>3</v>
      </c>
      <c r="G776" s="3">
        <v>23.748585409808658</v>
      </c>
      <c r="H776" s="66">
        <v>0</v>
      </c>
      <c r="I776" t="s">
        <v>6</v>
      </c>
      <c r="J776" s="2">
        <v>12029.29</v>
      </c>
      <c r="K776" s="2" t="s">
        <v>5</v>
      </c>
      <c r="L776">
        <v>0</v>
      </c>
      <c r="M776" t="s">
        <v>88</v>
      </c>
      <c r="N776" t="s">
        <v>5</v>
      </c>
      <c r="O776" s="1"/>
    </row>
    <row r="777" spans="1:15" x14ac:dyDescent="0.2">
      <c r="A777">
        <v>10165</v>
      </c>
      <c r="B777" t="s">
        <v>103</v>
      </c>
      <c r="C777" s="78">
        <v>0.59137689630649526</v>
      </c>
      <c r="D777" t="s">
        <v>1</v>
      </c>
      <c r="E777">
        <v>54</v>
      </c>
      <c r="F777">
        <v>3</v>
      </c>
      <c r="G777" s="3">
        <v>31.911079575763541</v>
      </c>
      <c r="H777" s="66">
        <v>2</v>
      </c>
      <c r="I777" t="s">
        <v>7</v>
      </c>
      <c r="J777" s="2">
        <v>44260.75</v>
      </c>
      <c r="K777" s="2" t="s">
        <v>4</v>
      </c>
      <c r="L777">
        <v>2</v>
      </c>
      <c r="M777" t="s">
        <v>90</v>
      </c>
      <c r="N777" t="s">
        <v>4</v>
      </c>
      <c r="O777" s="1"/>
    </row>
    <row r="778" spans="1:15" x14ac:dyDescent="0.2">
      <c r="A778">
        <v>11221</v>
      </c>
      <c r="B778" t="s">
        <v>103</v>
      </c>
      <c r="C778" s="78">
        <v>0.59230808249182887</v>
      </c>
      <c r="D778" t="s">
        <v>0</v>
      </c>
      <c r="E778">
        <v>44</v>
      </c>
      <c r="F778">
        <v>2</v>
      </c>
      <c r="G778" s="3">
        <v>29.230002380376234</v>
      </c>
      <c r="H778" s="66">
        <v>1</v>
      </c>
      <c r="I778" t="s">
        <v>6</v>
      </c>
      <c r="J778" s="2">
        <v>7624.63</v>
      </c>
      <c r="K778" s="2" t="s">
        <v>5</v>
      </c>
      <c r="L778">
        <v>1</v>
      </c>
      <c r="M778" t="s">
        <v>89</v>
      </c>
      <c r="N778" t="s">
        <v>5</v>
      </c>
      <c r="O778" s="1"/>
    </row>
    <row r="779" spans="1:15" x14ac:dyDescent="0.2">
      <c r="A779">
        <v>10426</v>
      </c>
      <c r="B779" t="s">
        <v>103</v>
      </c>
      <c r="C779" s="78">
        <v>0.59242186445686673</v>
      </c>
      <c r="D779" t="s">
        <v>2</v>
      </c>
      <c r="E779">
        <v>46</v>
      </c>
      <c r="F779">
        <v>2</v>
      </c>
      <c r="G779" s="3">
        <v>42.935562177835067</v>
      </c>
      <c r="H779" s="66">
        <v>3</v>
      </c>
      <c r="I779" t="s">
        <v>7</v>
      </c>
      <c r="J779" s="2">
        <v>7526.71</v>
      </c>
      <c r="K779" s="2" t="s">
        <v>5</v>
      </c>
      <c r="L779">
        <v>0</v>
      </c>
      <c r="M779" t="s">
        <v>88</v>
      </c>
      <c r="N779" t="s">
        <v>5</v>
      </c>
      <c r="O779" s="1"/>
    </row>
    <row r="780" spans="1:15" x14ac:dyDescent="0.2">
      <c r="A780">
        <v>10109</v>
      </c>
      <c r="B780" t="s">
        <v>103</v>
      </c>
      <c r="C780" s="78">
        <v>0.59284747320450504</v>
      </c>
      <c r="D780" t="s">
        <v>2</v>
      </c>
      <c r="E780">
        <v>19</v>
      </c>
      <c r="F780">
        <v>0</v>
      </c>
      <c r="G780" s="3">
        <v>30.670520002047127</v>
      </c>
      <c r="H780" s="66">
        <v>2</v>
      </c>
      <c r="I780" t="s">
        <v>7</v>
      </c>
      <c r="J780" s="2">
        <v>2221.5700000000002</v>
      </c>
      <c r="K780" s="2" t="s">
        <v>5</v>
      </c>
      <c r="L780">
        <v>1</v>
      </c>
      <c r="M780" t="s">
        <v>89</v>
      </c>
      <c r="N780" t="s">
        <v>5</v>
      </c>
      <c r="O780" s="1"/>
    </row>
    <row r="781" spans="1:15" x14ac:dyDescent="0.2">
      <c r="A781">
        <v>11042</v>
      </c>
      <c r="B781" t="s">
        <v>103</v>
      </c>
      <c r="C781" s="78">
        <v>0.59365868616062623</v>
      </c>
      <c r="D781" t="s">
        <v>3</v>
      </c>
      <c r="E781">
        <v>18</v>
      </c>
      <c r="F781">
        <v>0</v>
      </c>
      <c r="G781" s="3">
        <v>28.665280344439495</v>
      </c>
      <c r="H781" s="66">
        <v>1</v>
      </c>
      <c r="I781" t="s">
        <v>6</v>
      </c>
      <c r="J781" s="2">
        <v>2207.7000000000003</v>
      </c>
      <c r="K781" s="2" t="s">
        <v>5</v>
      </c>
      <c r="L781">
        <v>0</v>
      </c>
      <c r="M781" t="s">
        <v>88</v>
      </c>
      <c r="N781" t="s">
        <v>5</v>
      </c>
      <c r="O781" s="1"/>
    </row>
    <row r="782" spans="1:15" x14ac:dyDescent="0.2">
      <c r="A782">
        <v>10376</v>
      </c>
      <c r="B782" t="s">
        <v>103</v>
      </c>
      <c r="C782" s="78">
        <v>0.59421415629628815</v>
      </c>
      <c r="D782" t="s">
        <v>1</v>
      </c>
      <c r="E782">
        <v>26</v>
      </c>
      <c r="F782">
        <v>0</v>
      </c>
      <c r="G782" s="3">
        <v>25.45184431471872</v>
      </c>
      <c r="H782" s="66">
        <v>0</v>
      </c>
      <c r="I782" t="s">
        <v>7</v>
      </c>
      <c r="J782" s="2">
        <v>2322.63</v>
      </c>
      <c r="K782" s="2" t="s">
        <v>5</v>
      </c>
      <c r="L782">
        <v>0</v>
      </c>
      <c r="M782" t="s">
        <v>88</v>
      </c>
      <c r="N782" t="s">
        <v>5</v>
      </c>
      <c r="O782" s="1"/>
    </row>
    <row r="783" spans="1:15" x14ac:dyDescent="0.2">
      <c r="A783">
        <v>11236</v>
      </c>
      <c r="B783" t="s">
        <v>103</v>
      </c>
      <c r="C783" s="78">
        <v>0.59457327166893903</v>
      </c>
      <c r="D783" t="s">
        <v>1</v>
      </c>
      <c r="E783">
        <v>30</v>
      </c>
      <c r="F783">
        <v>1</v>
      </c>
      <c r="G783" s="3">
        <v>30.366326071620541</v>
      </c>
      <c r="H783" s="66">
        <v>1</v>
      </c>
      <c r="I783" t="s">
        <v>6</v>
      </c>
      <c r="J783" s="2">
        <v>40932.43</v>
      </c>
      <c r="K783" s="2" t="s">
        <v>4</v>
      </c>
      <c r="L783">
        <v>3</v>
      </c>
      <c r="M783" t="s">
        <v>91</v>
      </c>
      <c r="N783" t="s">
        <v>4</v>
      </c>
      <c r="O783" s="1"/>
    </row>
    <row r="784" spans="1:15" x14ac:dyDescent="0.2">
      <c r="A784">
        <v>10446</v>
      </c>
      <c r="B784" t="s">
        <v>103</v>
      </c>
      <c r="C784" s="78">
        <v>0.59476039857547824</v>
      </c>
      <c r="D784" t="s">
        <v>3</v>
      </c>
      <c r="E784">
        <v>60</v>
      </c>
      <c r="F784">
        <v>3</v>
      </c>
      <c r="G784" s="3">
        <v>20.225228063978616</v>
      </c>
      <c r="H784" s="66">
        <v>0</v>
      </c>
      <c r="I784" t="s">
        <v>7</v>
      </c>
      <c r="J784" s="2">
        <v>12731</v>
      </c>
      <c r="K784" s="2" t="s">
        <v>5</v>
      </c>
      <c r="L784">
        <v>0</v>
      </c>
      <c r="M784" t="s">
        <v>88</v>
      </c>
      <c r="N784" t="s">
        <v>5</v>
      </c>
      <c r="O784" s="1"/>
    </row>
    <row r="785" spans="1:15" x14ac:dyDescent="0.2">
      <c r="A785">
        <v>10460</v>
      </c>
      <c r="B785" t="s">
        <v>103</v>
      </c>
      <c r="C785" s="78">
        <v>0.59506259891077207</v>
      </c>
      <c r="D785" t="s">
        <v>0</v>
      </c>
      <c r="E785">
        <v>33</v>
      </c>
      <c r="F785">
        <v>1</v>
      </c>
      <c r="G785" s="3">
        <v>33.317394191929985</v>
      </c>
      <c r="H785" s="66">
        <v>2</v>
      </c>
      <c r="I785" t="s">
        <v>6</v>
      </c>
      <c r="J785" s="2">
        <v>5375.04</v>
      </c>
      <c r="K785" s="2" t="s">
        <v>5</v>
      </c>
      <c r="L785">
        <v>2</v>
      </c>
      <c r="M785" t="s">
        <v>90</v>
      </c>
      <c r="N785" t="s">
        <v>5</v>
      </c>
      <c r="O785" s="1"/>
    </row>
    <row r="786" spans="1:15" x14ac:dyDescent="0.2">
      <c r="A786">
        <v>11298</v>
      </c>
      <c r="B786" t="s">
        <v>103</v>
      </c>
      <c r="C786" s="78">
        <v>0.59534569910087243</v>
      </c>
      <c r="D786" t="s">
        <v>0</v>
      </c>
      <c r="E786">
        <v>42</v>
      </c>
      <c r="F786">
        <v>2</v>
      </c>
      <c r="G786" s="3">
        <v>41.667256558902828</v>
      </c>
      <c r="H786" s="66">
        <v>3</v>
      </c>
      <c r="I786" t="s">
        <v>6</v>
      </c>
      <c r="J786" s="2">
        <v>6474.02</v>
      </c>
      <c r="K786" s="2" t="s">
        <v>5</v>
      </c>
      <c r="L786">
        <v>0</v>
      </c>
      <c r="M786" t="s">
        <v>88</v>
      </c>
      <c r="N786" t="s">
        <v>5</v>
      </c>
      <c r="O786" s="1"/>
    </row>
    <row r="787" spans="1:15" x14ac:dyDescent="0.2">
      <c r="A787">
        <v>10069</v>
      </c>
      <c r="B787" t="s">
        <v>103</v>
      </c>
      <c r="C787" s="78">
        <v>0.59595544306605996</v>
      </c>
      <c r="D787" t="s">
        <v>3</v>
      </c>
      <c r="E787">
        <v>30</v>
      </c>
      <c r="F787">
        <v>1</v>
      </c>
      <c r="G787" s="3">
        <v>35.9171618311617</v>
      </c>
      <c r="H787" s="66">
        <v>3</v>
      </c>
      <c r="I787" t="s">
        <v>6</v>
      </c>
      <c r="J787" s="2">
        <v>4137.5300000000007</v>
      </c>
      <c r="K787" s="2" t="s">
        <v>5</v>
      </c>
      <c r="L787">
        <v>0</v>
      </c>
      <c r="M787" t="s">
        <v>88</v>
      </c>
      <c r="N787" t="s">
        <v>5</v>
      </c>
      <c r="O787" s="1"/>
    </row>
    <row r="788" spans="1:15" x14ac:dyDescent="0.2">
      <c r="A788">
        <v>10081</v>
      </c>
      <c r="B788" t="s">
        <v>103</v>
      </c>
      <c r="C788" s="78">
        <v>0.59667357290654355</v>
      </c>
      <c r="D788" t="s">
        <v>1</v>
      </c>
      <c r="E788">
        <v>47</v>
      </c>
      <c r="F788">
        <v>2</v>
      </c>
      <c r="G788" s="3">
        <v>19.573143195504588</v>
      </c>
      <c r="H788" s="66">
        <v>0</v>
      </c>
      <c r="I788" t="s">
        <v>7</v>
      </c>
      <c r="J788" s="2">
        <v>8083.92</v>
      </c>
      <c r="K788" s="2" t="s">
        <v>5</v>
      </c>
      <c r="L788">
        <v>1</v>
      </c>
      <c r="M788" t="s">
        <v>89</v>
      </c>
      <c r="N788" t="s">
        <v>5</v>
      </c>
      <c r="O788" s="1"/>
    </row>
    <row r="789" spans="1:15" x14ac:dyDescent="0.2">
      <c r="A789">
        <v>10690</v>
      </c>
      <c r="B789" t="s">
        <v>103</v>
      </c>
      <c r="C789" s="78">
        <v>0.59725887755446216</v>
      </c>
      <c r="D789" t="s">
        <v>3</v>
      </c>
      <c r="E789">
        <v>55</v>
      </c>
      <c r="F789">
        <v>3</v>
      </c>
      <c r="G789" s="3">
        <v>27.649108890191236</v>
      </c>
      <c r="H789" s="66">
        <v>1</v>
      </c>
      <c r="I789" t="s">
        <v>6</v>
      </c>
      <c r="J789" s="2">
        <v>11879.11</v>
      </c>
      <c r="K789" s="2" t="s">
        <v>5</v>
      </c>
      <c r="L789">
        <v>1</v>
      </c>
      <c r="M789" t="s">
        <v>89</v>
      </c>
      <c r="N789" t="s">
        <v>5</v>
      </c>
      <c r="O789" s="1"/>
    </row>
    <row r="790" spans="1:15" x14ac:dyDescent="0.2">
      <c r="A790">
        <v>11178</v>
      </c>
      <c r="B790" t="s">
        <v>103</v>
      </c>
      <c r="C790" s="78">
        <v>0.5975578107033287</v>
      </c>
      <c r="D790" t="s">
        <v>1</v>
      </c>
      <c r="E790">
        <v>53</v>
      </c>
      <c r="F790">
        <v>3</v>
      </c>
      <c r="G790" s="3">
        <v>32.475178372647761</v>
      </c>
      <c r="H790" s="66">
        <v>2</v>
      </c>
      <c r="I790" t="s">
        <v>7</v>
      </c>
      <c r="J790" s="2">
        <v>9487.65</v>
      </c>
      <c r="K790" s="2" t="s">
        <v>5</v>
      </c>
      <c r="L790">
        <v>0</v>
      </c>
      <c r="M790" t="s">
        <v>88</v>
      </c>
      <c r="N790" t="s">
        <v>5</v>
      </c>
      <c r="O790" s="1"/>
    </row>
    <row r="791" spans="1:15" x14ac:dyDescent="0.2">
      <c r="A791">
        <v>10424</v>
      </c>
      <c r="B791" t="s">
        <v>103</v>
      </c>
      <c r="C791" s="78">
        <v>0.59940825410881826</v>
      </c>
      <c r="D791" t="s">
        <v>1</v>
      </c>
      <c r="E791">
        <v>18</v>
      </c>
      <c r="F791">
        <v>0</v>
      </c>
      <c r="G791" s="3">
        <v>28.102495925359086</v>
      </c>
      <c r="H791" s="66">
        <v>1</v>
      </c>
      <c r="I791" t="s">
        <v>7</v>
      </c>
      <c r="J791" s="2">
        <v>34303.170000000006</v>
      </c>
      <c r="K791" s="2" t="s">
        <v>5</v>
      </c>
      <c r="L791">
        <v>2</v>
      </c>
      <c r="M791" t="s">
        <v>90</v>
      </c>
      <c r="N791" t="s">
        <v>4</v>
      </c>
      <c r="O791" s="1"/>
    </row>
    <row r="792" spans="1:15" x14ac:dyDescent="0.2">
      <c r="A792">
        <v>10343</v>
      </c>
      <c r="B792" t="s">
        <v>103</v>
      </c>
      <c r="C792" s="78">
        <v>0.59998024654097248</v>
      </c>
      <c r="D792" t="s">
        <v>1</v>
      </c>
      <c r="E792">
        <v>52</v>
      </c>
      <c r="F792">
        <v>3</v>
      </c>
      <c r="G792" s="3">
        <v>22.504245140263425</v>
      </c>
      <c r="H792" s="66">
        <v>0</v>
      </c>
      <c r="I792" t="s">
        <v>7</v>
      </c>
      <c r="J792" s="2">
        <v>9140.9600000000009</v>
      </c>
      <c r="K792" s="2" t="s">
        <v>5</v>
      </c>
      <c r="L792">
        <v>0</v>
      </c>
      <c r="M792" t="s">
        <v>88</v>
      </c>
      <c r="N792" t="s">
        <v>5</v>
      </c>
      <c r="O792" s="1"/>
    </row>
    <row r="793" spans="1:15" x14ac:dyDescent="0.2">
      <c r="A793">
        <v>10312</v>
      </c>
      <c r="B793" t="s">
        <v>103</v>
      </c>
      <c r="C793" s="78">
        <v>0.60453273835325583</v>
      </c>
      <c r="D793" t="s">
        <v>3</v>
      </c>
      <c r="E793">
        <v>21</v>
      </c>
      <c r="F793">
        <v>0</v>
      </c>
      <c r="G793" s="3">
        <v>17.293304228439581</v>
      </c>
      <c r="H793" s="66">
        <v>0</v>
      </c>
      <c r="I793" t="s">
        <v>6</v>
      </c>
      <c r="J793" s="2">
        <v>3167.46</v>
      </c>
      <c r="K793" s="2" t="s">
        <v>5</v>
      </c>
      <c r="L793">
        <v>1</v>
      </c>
      <c r="M793" t="s">
        <v>89</v>
      </c>
      <c r="N793" t="s">
        <v>5</v>
      </c>
      <c r="O793" s="1"/>
    </row>
    <row r="794" spans="1:15" x14ac:dyDescent="0.2">
      <c r="A794">
        <v>10550</v>
      </c>
      <c r="B794" t="s">
        <v>103</v>
      </c>
      <c r="C794" s="78">
        <v>0.60471462142347709</v>
      </c>
      <c r="D794" t="s">
        <v>3</v>
      </c>
      <c r="E794">
        <v>58</v>
      </c>
      <c r="F794">
        <v>3</v>
      </c>
      <c r="G794" s="3">
        <v>26.210316632943467</v>
      </c>
      <c r="H794" s="66">
        <v>0</v>
      </c>
      <c r="I794" t="s">
        <v>6</v>
      </c>
      <c r="J794" s="2">
        <v>13607.37</v>
      </c>
      <c r="K794" s="2" t="s">
        <v>5</v>
      </c>
      <c r="L794">
        <v>2</v>
      </c>
      <c r="M794" t="s">
        <v>90</v>
      </c>
      <c r="N794" t="s">
        <v>5</v>
      </c>
      <c r="O794" s="1"/>
    </row>
    <row r="795" spans="1:15" x14ac:dyDescent="0.2">
      <c r="A795">
        <v>11022</v>
      </c>
      <c r="B795" t="s">
        <v>103</v>
      </c>
      <c r="C795" s="78">
        <v>0.60521796699354757</v>
      </c>
      <c r="D795" t="s">
        <v>1</v>
      </c>
      <c r="E795">
        <v>50</v>
      </c>
      <c r="F795">
        <v>2</v>
      </c>
      <c r="G795" s="3">
        <v>40.942779923006476</v>
      </c>
      <c r="H795" s="66">
        <v>3</v>
      </c>
      <c r="I795" t="s">
        <v>7</v>
      </c>
      <c r="J795" s="2">
        <v>9058.74</v>
      </c>
      <c r="K795" s="2" t="s">
        <v>5</v>
      </c>
      <c r="L795">
        <v>1</v>
      </c>
      <c r="M795" t="s">
        <v>89</v>
      </c>
      <c r="N795" t="s">
        <v>5</v>
      </c>
      <c r="O795" s="1"/>
    </row>
    <row r="796" spans="1:15" x14ac:dyDescent="0.2">
      <c r="A796">
        <v>11328</v>
      </c>
      <c r="B796" t="s">
        <v>103</v>
      </c>
      <c r="C796" s="78">
        <v>0.60524469493160848</v>
      </c>
      <c r="D796" t="s">
        <v>0</v>
      </c>
      <c r="E796">
        <v>57</v>
      </c>
      <c r="F796">
        <v>3</v>
      </c>
      <c r="G796" s="3">
        <v>33.796177075421404</v>
      </c>
      <c r="H796" s="66">
        <v>2</v>
      </c>
      <c r="I796" t="s">
        <v>6</v>
      </c>
      <c r="J796" s="2">
        <v>11455.28</v>
      </c>
      <c r="K796" s="2" t="s">
        <v>5</v>
      </c>
      <c r="L796">
        <v>0</v>
      </c>
      <c r="M796" t="s">
        <v>88</v>
      </c>
      <c r="N796" t="s">
        <v>5</v>
      </c>
      <c r="O796" s="1"/>
    </row>
    <row r="797" spans="1:15" x14ac:dyDescent="0.2">
      <c r="A797">
        <v>10901</v>
      </c>
      <c r="B797" t="s">
        <v>103</v>
      </c>
      <c r="C797" s="78">
        <v>0.6066543184490486</v>
      </c>
      <c r="D797" t="s">
        <v>0</v>
      </c>
      <c r="E797">
        <v>35</v>
      </c>
      <c r="F797">
        <v>1</v>
      </c>
      <c r="G797" s="3">
        <v>26.388044652578682</v>
      </c>
      <c r="H797" s="66">
        <v>1</v>
      </c>
      <c r="I797" t="s">
        <v>7</v>
      </c>
      <c r="J797" s="2">
        <v>4751.07</v>
      </c>
      <c r="K797" s="2" t="s">
        <v>5</v>
      </c>
      <c r="L797">
        <v>1</v>
      </c>
      <c r="M797" t="s">
        <v>89</v>
      </c>
      <c r="N797" t="s">
        <v>5</v>
      </c>
      <c r="O797" s="1"/>
    </row>
    <row r="798" spans="1:15" x14ac:dyDescent="0.2">
      <c r="A798">
        <v>10628</v>
      </c>
      <c r="B798" t="s">
        <v>103</v>
      </c>
      <c r="C798" s="78">
        <v>0.60691402189400367</v>
      </c>
      <c r="D798" t="s">
        <v>3</v>
      </c>
      <c r="E798">
        <v>31</v>
      </c>
      <c r="F798">
        <v>1</v>
      </c>
      <c r="G798" s="3">
        <v>24.60896104600695</v>
      </c>
      <c r="H798" s="66">
        <v>0</v>
      </c>
      <c r="I798" t="s">
        <v>7</v>
      </c>
      <c r="J798" s="2">
        <v>3857.76</v>
      </c>
      <c r="K798" s="2" t="s">
        <v>5</v>
      </c>
      <c r="L798">
        <v>0</v>
      </c>
      <c r="M798" t="s">
        <v>88</v>
      </c>
      <c r="N798" t="s">
        <v>5</v>
      </c>
      <c r="O798" s="1"/>
    </row>
    <row r="799" spans="1:15" x14ac:dyDescent="0.2">
      <c r="A799">
        <v>10488</v>
      </c>
      <c r="B799" t="s">
        <v>103</v>
      </c>
      <c r="C799" s="78">
        <v>0.60740344894054288</v>
      </c>
      <c r="D799" t="s">
        <v>0</v>
      </c>
      <c r="E799">
        <v>36</v>
      </c>
      <c r="F799">
        <v>1</v>
      </c>
      <c r="G799" s="3">
        <v>30.000904202100145</v>
      </c>
      <c r="H799" s="66">
        <v>1</v>
      </c>
      <c r="I799" t="s">
        <v>7</v>
      </c>
      <c r="J799" s="2">
        <v>38415.480000000003</v>
      </c>
      <c r="K799" s="2" t="s">
        <v>5</v>
      </c>
      <c r="L799">
        <v>2</v>
      </c>
      <c r="M799" t="s">
        <v>90</v>
      </c>
      <c r="N799" t="s">
        <v>4</v>
      </c>
      <c r="O799" s="1"/>
    </row>
    <row r="800" spans="1:15" x14ac:dyDescent="0.2">
      <c r="A800">
        <v>11311</v>
      </c>
      <c r="B800" t="s">
        <v>103</v>
      </c>
      <c r="C800" s="78">
        <v>0.60790098573901974</v>
      </c>
      <c r="D800" t="s">
        <v>0</v>
      </c>
      <c r="E800">
        <v>61</v>
      </c>
      <c r="F800">
        <v>3</v>
      </c>
      <c r="G800" s="3">
        <v>20.904300614639954</v>
      </c>
      <c r="H800" s="66">
        <v>0</v>
      </c>
      <c r="I800" t="s">
        <v>7</v>
      </c>
      <c r="J800" s="2">
        <v>12574.050000000001</v>
      </c>
      <c r="K800" s="2" t="s">
        <v>5</v>
      </c>
      <c r="L800">
        <v>0</v>
      </c>
      <c r="M800" t="s">
        <v>88</v>
      </c>
      <c r="N800" t="s">
        <v>5</v>
      </c>
      <c r="O800" s="1"/>
    </row>
    <row r="801" spans="1:15" x14ac:dyDescent="0.2">
      <c r="A801">
        <v>10802</v>
      </c>
      <c r="B801" t="s">
        <v>103</v>
      </c>
      <c r="C801" s="78">
        <v>0.60858415994310189</v>
      </c>
      <c r="D801" t="s">
        <v>0</v>
      </c>
      <c r="E801">
        <v>62</v>
      </c>
      <c r="F801">
        <v>3</v>
      </c>
      <c r="G801" s="3">
        <v>45.418844754918176</v>
      </c>
      <c r="H801" s="66">
        <v>3</v>
      </c>
      <c r="I801" t="s">
        <v>6</v>
      </c>
      <c r="J801" s="2">
        <v>13470.86</v>
      </c>
      <c r="K801" s="2" t="s">
        <v>5</v>
      </c>
      <c r="L801">
        <v>0</v>
      </c>
      <c r="M801" t="s">
        <v>88</v>
      </c>
      <c r="N801" t="s">
        <v>5</v>
      </c>
      <c r="O801" s="1"/>
    </row>
    <row r="802" spans="1:15" x14ac:dyDescent="0.2">
      <c r="A802">
        <v>10757</v>
      </c>
      <c r="B802" t="s">
        <v>103</v>
      </c>
      <c r="C802" s="78">
        <v>0.60861062544099542</v>
      </c>
      <c r="D802" t="s">
        <v>0</v>
      </c>
      <c r="E802">
        <v>41</v>
      </c>
      <c r="F802">
        <v>2</v>
      </c>
      <c r="G802" s="3">
        <v>30.115339951635487</v>
      </c>
      <c r="H802" s="66">
        <v>1</v>
      </c>
      <c r="I802" t="s">
        <v>6</v>
      </c>
      <c r="J802" s="2">
        <v>6186.13</v>
      </c>
      <c r="K802" s="2" t="s">
        <v>5</v>
      </c>
      <c r="L802">
        <v>0</v>
      </c>
      <c r="M802" t="s">
        <v>88</v>
      </c>
      <c r="N802" t="s">
        <v>5</v>
      </c>
      <c r="O802" s="1"/>
    </row>
    <row r="803" spans="1:15" x14ac:dyDescent="0.2">
      <c r="A803">
        <v>10127</v>
      </c>
      <c r="B803" t="s">
        <v>103</v>
      </c>
      <c r="C803" s="78">
        <v>0.60888970724576208</v>
      </c>
      <c r="D803" t="s">
        <v>3</v>
      </c>
      <c r="E803">
        <v>18</v>
      </c>
      <c r="F803">
        <v>0</v>
      </c>
      <c r="G803" s="3">
        <v>30.570563004128182</v>
      </c>
      <c r="H803" s="66">
        <v>2</v>
      </c>
      <c r="I803" t="s">
        <v>7</v>
      </c>
      <c r="J803" s="2">
        <v>1708.01</v>
      </c>
      <c r="K803" s="2" t="s">
        <v>5</v>
      </c>
      <c r="L803">
        <v>0</v>
      </c>
      <c r="M803" t="s">
        <v>88</v>
      </c>
      <c r="N803" t="s">
        <v>5</v>
      </c>
      <c r="O803" s="1"/>
    </row>
    <row r="804" spans="1:15" x14ac:dyDescent="0.2">
      <c r="A804">
        <v>10607</v>
      </c>
      <c r="B804" t="s">
        <v>103</v>
      </c>
      <c r="C804" s="78">
        <v>0.60921187400377819</v>
      </c>
      <c r="D804" t="s">
        <v>3</v>
      </c>
      <c r="E804">
        <v>25</v>
      </c>
      <c r="F804">
        <v>0</v>
      </c>
      <c r="G804" s="3">
        <v>36.469869375571648</v>
      </c>
      <c r="H804" s="66">
        <v>3</v>
      </c>
      <c r="I804" t="s">
        <v>6</v>
      </c>
      <c r="J804" s="2">
        <v>17878.91</v>
      </c>
      <c r="K804" s="2" t="s">
        <v>5</v>
      </c>
      <c r="L804">
        <v>0</v>
      </c>
      <c r="M804" t="s">
        <v>88</v>
      </c>
      <c r="N804" t="s">
        <v>5</v>
      </c>
      <c r="O804" s="1"/>
    </row>
    <row r="805" spans="1:15" x14ac:dyDescent="0.2">
      <c r="A805">
        <v>10701</v>
      </c>
      <c r="B805" t="s">
        <v>103</v>
      </c>
      <c r="C805" s="78">
        <v>0.60941933361244849</v>
      </c>
      <c r="D805" t="s">
        <v>1</v>
      </c>
      <c r="E805">
        <v>38</v>
      </c>
      <c r="F805">
        <v>1</v>
      </c>
      <c r="G805" s="3">
        <v>35.994126583004551</v>
      </c>
      <c r="H805" s="66">
        <v>3</v>
      </c>
      <c r="I805" t="s">
        <v>7</v>
      </c>
      <c r="J805" s="2">
        <v>6652.5300000000007</v>
      </c>
      <c r="K805" s="2" t="s">
        <v>5</v>
      </c>
      <c r="L805">
        <v>3</v>
      </c>
      <c r="M805" t="s">
        <v>91</v>
      </c>
      <c r="N805" t="s">
        <v>5</v>
      </c>
      <c r="O805" s="1"/>
    </row>
    <row r="806" spans="1:15" x14ac:dyDescent="0.2">
      <c r="A806">
        <v>11051</v>
      </c>
      <c r="B806" t="s">
        <v>103</v>
      </c>
      <c r="C806" s="78">
        <v>0.60997694630879817</v>
      </c>
      <c r="D806" t="s">
        <v>0</v>
      </c>
      <c r="E806">
        <v>54</v>
      </c>
      <c r="F806">
        <v>3</v>
      </c>
      <c r="G806" s="3">
        <v>25.555914389136074</v>
      </c>
      <c r="H806" s="66">
        <v>0</v>
      </c>
      <c r="I806" t="s">
        <v>6</v>
      </c>
      <c r="J806" s="2">
        <v>12094.48</v>
      </c>
      <c r="K806" s="2" t="s">
        <v>5</v>
      </c>
      <c r="L806">
        <v>3</v>
      </c>
      <c r="M806" t="s">
        <v>91</v>
      </c>
      <c r="N806" t="s">
        <v>5</v>
      </c>
      <c r="O806" s="1"/>
    </row>
    <row r="807" spans="1:15" x14ac:dyDescent="0.2">
      <c r="A807">
        <v>11005</v>
      </c>
      <c r="B807" t="s">
        <v>103</v>
      </c>
      <c r="C807" s="78">
        <v>0.61123141481146748</v>
      </c>
      <c r="D807" t="s">
        <v>2</v>
      </c>
      <c r="E807">
        <v>24</v>
      </c>
      <c r="F807">
        <v>0</v>
      </c>
      <c r="G807" s="3">
        <v>28.670409041340417</v>
      </c>
      <c r="H807" s="66">
        <v>1</v>
      </c>
      <c r="I807" t="s">
        <v>6</v>
      </c>
      <c r="J807" s="2">
        <v>2855.44</v>
      </c>
      <c r="K807" s="2" t="s">
        <v>5</v>
      </c>
      <c r="L807">
        <v>0</v>
      </c>
      <c r="M807" t="s">
        <v>88</v>
      </c>
      <c r="N807" t="s">
        <v>5</v>
      </c>
      <c r="O807" s="1"/>
    </row>
    <row r="808" spans="1:15" x14ac:dyDescent="0.2">
      <c r="A808">
        <v>10552</v>
      </c>
      <c r="B808" t="s">
        <v>103</v>
      </c>
      <c r="C808" s="78">
        <v>0.61238604571909072</v>
      </c>
      <c r="D808" t="s">
        <v>3</v>
      </c>
      <c r="E808">
        <v>31</v>
      </c>
      <c r="F808">
        <v>1</v>
      </c>
      <c r="G808" s="3">
        <v>24.790080071855584</v>
      </c>
      <c r="H808" s="66">
        <v>0</v>
      </c>
      <c r="I808" t="s">
        <v>6</v>
      </c>
      <c r="J808" s="2">
        <v>4347.0300000000007</v>
      </c>
      <c r="K808" s="2" t="s">
        <v>5</v>
      </c>
      <c r="L808">
        <v>0</v>
      </c>
      <c r="M808" t="s">
        <v>88</v>
      </c>
      <c r="N808" t="s">
        <v>5</v>
      </c>
      <c r="O808" s="1"/>
    </row>
    <row r="809" spans="1:15" x14ac:dyDescent="0.2">
      <c r="A809">
        <v>10288</v>
      </c>
      <c r="B809" t="s">
        <v>103</v>
      </c>
      <c r="C809" s="78">
        <v>0.61276240753182287</v>
      </c>
      <c r="D809" t="s">
        <v>2</v>
      </c>
      <c r="E809">
        <v>19</v>
      </c>
      <c r="F809">
        <v>0</v>
      </c>
      <c r="G809" s="3">
        <v>26.190898278787881</v>
      </c>
      <c r="H809" s="66">
        <v>0</v>
      </c>
      <c r="I809" t="s">
        <v>6</v>
      </c>
      <c r="J809" s="2">
        <v>2130.6800000000003</v>
      </c>
      <c r="K809" s="2" t="s">
        <v>5</v>
      </c>
      <c r="L809">
        <v>0</v>
      </c>
      <c r="M809" t="s">
        <v>88</v>
      </c>
      <c r="N809" t="s">
        <v>5</v>
      </c>
      <c r="O809" s="1"/>
    </row>
    <row r="810" spans="1:15" x14ac:dyDescent="0.2">
      <c r="A810">
        <v>10336</v>
      </c>
      <c r="B810" t="s">
        <v>103</v>
      </c>
      <c r="C810" s="78">
        <v>0.61308710114090104</v>
      </c>
      <c r="D810" t="s">
        <v>2</v>
      </c>
      <c r="E810">
        <v>50</v>
      </c>
      <c r="F810">
        <v>2</v>
      </c>
      <c r="G810" s="3">
        <v>24.096403753864291</v>
      </c>
      <c r="H810" s="66">
        <v>0</v>
      </c>
      <c r="I810" t="s">
        <v>7</v>
      </c>
      <c r="J810" s="2">
        <v>10600.550000000001</v>
      </c>
      <c r="K810" s="2" t="s">
        <v>5</v>
      </c>
      <c r="L810">
        <v>3</v>
      </c>
      <c r="M810" t="s">
        <v>91</v>
      </c>
      <c r="N810" t="s">
        <v>5</v>
      </c>
      <c r="O810" s="1"/>
    </row>
    <row r="811" spans="1:15" x14ac:dyDescent="0.2">
      <c r="A811">
        <v>11152</v>
      </c>
      <c r="B811" t="s">
        <v>103</v>
      </c>
      <c r="C811" s="78">
        <v>0.61457846411464168</v>
      </c>
      <c r="D811" t="s">
        <v>2</v>
      </c>
      <c r="E811">
        <v>49</v>
      </c>
      <c r="F811">
        <v>2</v>
      </c>
      <c r="G811" s="3">
        <v>39.135594966181586</v>
      </c>
      <c r="H811" s="66">
        <v>3</v>
      </c>
      <c r="I811" t="s">
        <v>7</v>
      </c>
      <c r="J811" s="2">
        <v>10264.450000000001</v>
      </c>
      <c r="K811" s="2" t="s">
        <v>5</v>
      </c>
      <c r="L811">
        <v>3</v>
      </c>
      <c r="M811" t="s">
        <v>91</v>
      </c>
      <c r="N811" t="s">
        <v>5</v>
      </c>
      <c r="O811" s="1"/>
    </row>
    <row r="812" spans="1:15" x14ac:dyDescent="0.2">
      <c r="A812">
        <v>10472</v>
      </c>
      <c r="B812" t="s">
        <v>103</v>
      </c>
      <c r="C812" s="78">
        <v>0.61493747664891474</v>
      </c>
      <c r="D812" t="s">
        <v>3</v>
      </c>
      <c r="E812">
        <v>25</v>
      </c>
      <c r="F812">
        <v>0</v>
      </c>
      <c r="G812" s="3">
        <v>28.87440371492314</v>
      </c>
      <c r="H812" s="66">
        <v>1</v>
      </c>
      <c r="I812" t="s">
        <v>7</v>
      </c>
      <c r="J812" s="2">
        <v>23241.48</v>
      </c>
      <c r="K812" s="2" t="s">
        <v>5</v>
      </c>
      <c r="L812">
        <v>2</v>
      </c>
      <c r="M812" t="s">
        <v>90</v>
      </c>
      <c r="N812" t="s">
        <v>5</v>
      </c>
      <c r="O812" s="1"/>
    </row>
    <row r="813" spans="1:15" x14ac:dyDescent="0.2">
      <c r="A813">
        <v>10342</v>
      </c>
      <c r="B813" t="s">
        <v>103</v>
      </c>
      <c r="C813" s="78">
        <v>0.61506694916748217</v>
      </c>
      <c r="D813" t="s">
        <v>2</v>
      </c>
      <c r="E813">
        <v>54</v>
      </c>
      <c r="F813">
        <v>3</v>
      </c>
      <c r="G813" s="3">
        <v>36.042763147841825</v>
      </c>
      <c r="H813" s="66">
        <v>3</v>
      </c>
      <c r="I813" t="s">
        <v>6</v>
      </c>
      <c r="J813" s="2">
        <v>11305.94</v>
      </c>
      <c r="K813" s="2" t="s">
        <v>5</v>
      </c>
      <c r="L813">
        <v>1</v>
      </c>
      <c r="M813" t="s">
        <v>89</v>
      </c>
      <c r="N813" t="s">
        <v>5</v>
      </c>
      <c r="O813" s="1"/>
    </row>
    <row r="814" spans="1:15" x14ac:dyDescent="0.2">
      <c r="A814">
        <v>10310</v>
      </c>
      <c r="B814" t="s">
        <v>103</v>
      </c>
      <c r="C814" s="78">
        <v>0.61522825832540295</v>
      </c>
      <c r="D814" t="s">
        <v>2</v>
      </c>
      <c r="E814">
        <v>53</v>
      </c>
      <c r="F814">
        <v>3</v>
      </c>
      <c r="G814" s="3">
        <v>39.494600458712121</v>
      </c>
      <c r="H814" s="66">
        <v>3</v>
      </c>
      <c r="I814" t="s">
        <v>7</v>
      </c>
      <c r="J814" s="2">
        <v>9869.82</v>
      </c>
      <c r="K814" s="2" t="s">
        <v>5</v>
      </c>
      <c r="L814">
        <v>0</v>
      </c>
      <c r="M814" t="s">
        <v>88</v>
      </c>
      <c r="N814" t="s">
        <v>5</v>
      </c>
      <c r="O814" s="1"/>
    </row>
    <row r="815" spans="1:15" x14ac:dyDescent="0.2">
      <c r="A815">
        <v>10795</v>
      </c>
      <c r="B815" t="s">
        <v>103</v>
      </c>
      <c r="C815" s="78">
        <v>0.61799280235132237</v>
      </c>
      <c r="D815" t="s">
        <v>1</v>
      </c>
      <c r="E815">
        <v>41</v>
      </c>
      <c r="F815">
        <v>2</v>
      </c>
      <c r="G815" s="3">
        <v>33.337874761013509</v>
      </c>
      <c r="H815" s="66">
        <v>2</v>
      </c>
      <c r="I815" t="s">
        <v>7</v>
      </c>
      <c r="J815" s="2">
        <v>5709.17</v>
      </c>
      <c r="K815" s="2" t="s">
        <v>5</v>
      </c>
      <c r="L815">
        <v>0</v>
      </c>
      <c r="M815" t="s">
        <v>88</v>
      </c>
      <c r="N815" t="s">
        <v>5</v>
      </c>
      <c r="O815" s="1"/>
    </row>
    <row r="816" spans="1:15" x14ac:dyDescent="0.2">
      <c r="A816">
        <v>10723</v>
      </c>
      <c r="B816" t="s">
        <v>103</v>
      </c>
      <c r="C816" s="78">
        <v>0.61828726751699192</v>
      </c>
      <c r="D816" t="s">
        <v>3</v>
      </c>
      <c r="E816">
        <v>40</v>
      </c>
      <c r="F816">
        <v>2</v>
      </c>
      <c r="G816" s="3">
        <v>28.786342573914226</v>
      </c>
      <c r="H816" s="66">
        <v>1</v>
      </c>
      <c r="I816" t="s">
        <v>6</v>
      </c>
      <c r="J816" s="2">
        <v>22331.57</v>
      </c>
      <c r="K816" s="2" t="s">
        <v>5</v>
      </c>
      <c r="L816">
        <v>1</v>
      </c>
      <c r="M816" t="s">
        <v>89</v>
      </c>
      <c r="N816" t="s">
        <v>4</v>
      </c>
      <c r="O816" s="1"/>
    </row>
    <row r="817" spans="1:15" x14ac:dyDescent="0.2">
      <c r="A817">
        <v>10961</v>
      </c>
      <c r="B817" t="s">
        <v>103</v>
      </c>
      <c r="C817" s="78">
        <v>0.61881100068315065</v>
      </c>
      <c r="D817" t="s">
        <v>1</v>
      </c>
      <c r="E817">
        <v>48</v>
      </c>
      <c r="F817">
        <v>2</v>
      </c>
      <c r="G817" s="3">
        <v>35.524675927480089</v>
      </c>
      <c r="H817" s="66">
        <v>3</v>
      </c>
      <c r="I817" t="s">
        <v>7</v>
      </c>
      <c r="J817" s="2">
        <v>7789.64</v>
      </c>
      <c r="K817" s="2" t="s">
        <v>5</v>
      </c>
      <c r="L817">
        <v>0</v>
      </c>
      <c r="M817" t="s">
        <v>88</v>
      </c>
      <c r="N817" t="s">
        <v>5</v>
      </c>
      <c r="O817" s="1"/>
    </row>
    <row r="818" spans="1:15" x14ac:dyDescent="0.2">
      <c r="A818">
        <v>10792</v>
      </c>
      <c r="B818" t="s">
        <v>103</v>
      </c>
      <c r="C818" s="78">
        <v>0.61998532278170859</v>
      </c>
      <c r="D818" t="s">
        <v>1</v>
      </c>
      <c r="E818">
        <v>44</v>
      </c>
      <c r="F818">
        <v>2</v>
      </c>
      <c r="G818" s="3">
        <v>28.960836662841373</v>
      </c>
      <c r="H818" s="66">
        <v>1</v>
      </c>
      <c r="I818" t="s">
        <v>7</v>
      </c>
      <c r="J818" s="2">
        <v>7152.68</v>
      </c>
      <c r="K818" s="2" t="s">
        <v>5</v>
      </c>
      <c r="L818">
        <v>1</v>
      </c>
      <c r="M818" t="s">
        <v>89</v>
      </c>
      <c r="N818" t="s">
        <v>5</v>
      </c>
      <c r="O818" s="1"/>
    </row>
    <row r="819" spans="1:15" x14ac:dyDescent="0.2">
      <c r="A819">
        <v>11189</v>
      </c>
      <c r="B819" t="s">
        <v>103</v>
      </c>
      <c r="C819" s="78">
        <v>0.62020075122994311</v>
      </c>
      <c r="D819" t="s">
        <v>3</v>
      </c>
      <c r="E819">
        <v>18</v>
      </c>
      <c r="F819">
        <v>0</v>
      </c>
      <c r="G819" s="3">
        <v>25.45551203459873</v>
      </c>
      <c r="H819" s="66">
        <v>0</v>
      </c>
      <c r="I819" t="s">
        <v>7</v>
      </c>
      <c r="J819" s="2">
        <v>1704.57</v>
      </c>
      <c r="K819" s="2" t="s">
        <v>5</v>
      </c>
      <c r="L819">
        <v>0</v>
      </c>
      <c r="M819" t="s">
        <v>88</v>
      </c>
      <c r="N819" t="s">
        <v>5</v>
      </c>
      <c r="O819" s="1"/>
    </row>
    <row r="820" spans="1:15" x14ac:dyDescent="0.2">
      <c r="A820">
        <v>10828</v>
      </c>
      <c r="B820" t="s">
        <v>103</v>
      </c>
      <c r="C820" s="78">
        <v>0.62112177911159083</v>
      </c>
      <c r="D820" t="s">
        <v>2</v>
      </c>
      <c r="E820">
        <v>44</v>
      </c>
      <c r="F820">
        <v>2</v>
      </c>
      <c r="G820" s="3">
        <v>29.903338097315242</v>
      </c>
      <c r="H820" s="66">
        <v>1</v>
      </c>
      <c r="I820" t="s">
        <v>7</v>
      </c>
      <c r="J820" s="2">
        <v>7518.0300000000007</v>
      </c>
      <c r="K820" s="2" t="s">
        <v>5</v>
      </c>
      <c r="L820">
        <v>1</v>
      </c>
      <c r="M820" t="s">
        <v>89</v>
      </c>
      <c r="N820" t="s">
        <v>5</v>
      </c>
      <c r="O820" s="1"/>
    </row>
    <row r="821" spans="1:15" x14ac:dyDescent="0.2">
      <c r="A821">
        <v>10986</v>
      </c>
      <c r="B821" t="s">
        <v>103</v>
      </c>
      <c r="C821" s="78">
        <v>0.62195088943635501</v>
      </c>
      <c r="D821" t="s">
        <v>3</v>
      </c>
      <c r="E821">
        <v>62</v>
      </c>
      <c r="F821">
        <v>3</v>
      </c>
      <c r="G821" s="3">
        <v>33.148698966805775</v>
      </c>
      <c r="H821" s="66">
        <v>2</v>
      </c>
      <c r="I821" t="s">
        <v>6</v>
      </c>
      <c r="J821" s="2">
        <v>15230.33</v>
      </c>
      <c r="K821" s="2" t="s">
        <v>5</v>
      </c>
      <c r="L821">
        <v>2</v>
      </c>
      <c r="M821" t="s">
        <v>90</v>
      </c>
      <c r="N821" t="s">
        <v>5</v>
      </c>
      <c r="O821" s="1"/>
    </row>
    <row r="822" spans="1:15" x14ac:dyDescent="0.2">
      <c r="A822">
        <v>10650</v>
      </c>
      <c r="B822" t="s">
        <v>103</v>
      </c>
      <c r="C822" s="78">
        <v>0.62209058635905312</v>
      </c>
      <c r="D822" t="s">
        <v>2</v>
      </c>
      <c r="E822">
        <v>62</v>
      </c>
      <c r="F822">
        <v>3</v>
      </c>
      <c r="G822" s="3">
        <v>20.613498576557902</v>
      </c>
      <c r="H822" s="66">
        <v>0</v>
      </c>
      <c r="I822" t="s">
        <v>6</v>
      </c>
      <c r="J822" s="2">
        <v>15019.77</v>
      </c>
      <c r="K822" s="2" t="s">
        <v>5</v>
      </c>
      <c r="L822">
        <v>2</v>
      </c>
      <c r="M822" t="s">
        <v>90</v>
      </c>
      <c r="N822" t="s">
        <v>5</v>
      </c>
      <c r="O822" s="1"/>
    </row>
    <row r="823" spans="1:15" x14ac:dyDescent="0.2">
      <c r="A823">
        <v>10900</v>
      </c>
      <c r="B823" t="s">
        <v>103</v>
      </c>
      <c r="C823" s="78">
        <v>0.62266493423370306</v>
      </c>
      <c r="D823" t="s">
        <v>3</v>
      </c>
      <c r="E823">
        <v>18</v>
      </c>
      <c r="F823">
        <v>0</v>
      </c>
      <c r="G823" s="3">
        <v>32.300679891603004</v>
      </c>
      <c r="H823" s="66">
        <v>2</v>
      </c>
      <c r="I823" t="s">
        <v>6</v>
      </c>
      <c r="J823" s="2">
        <v>2198.19</v>
      </c>
      <c r="K823" s="2" t="s">
        <v>5</v>
      </c>
      <c r="L823">
        <v>0</v>
      </c>
      <c r="M823" t="s">
        <v>88</v>
      </c>
      <c r="N823" t="s">
        <v>5</v>
      </c>
      <c r="O823" s="1"/>
    </row>
    <row r="824" spans="1:15" x14ac:dyDescent="0.2">
      <c r="A824">
        <v>10071</v>
      </c>
      <c r="B824" t="s">
        <v>103</v>
      </c>
      <c r="C824" s="78">
        <v>0.6230246214465569</v>
      </c>
      <c r="D824" t="s">
        <v>0</v>
      </c>
      <c r="E824">
        <v>25</v>
      </c>
      <c r="F824">
        <v>0</v>
      </c>
      <c r="G824" s="3">
        <v>25.731841191698365</v>
      </c>
      <c r="H824" s="66">
        <v>0</v>
      </c>
      <c r="I824" t="s">
        <v>6</v>
      </c>
      <c r="J824" s="2">
        <v>2633</v>
      </c>
      <c r="K824" s="2" t="s">
        <v>5</v>
      </c>
      <c r="L824">
        <v>0</v>
      </c>
      <c r="M824" t="s">
        <v>88</v>
      </c>
      <c r="N824" t="s">
        <v>5</v>
      </c>
      <c r="O824" s="1"/>
    </row>
    <row r="825" spans="1:15" x14ac:dyDescent="0.2">
      <c r="A825">
        <v>11209</v>
      </c>
      <c r="B825" t="s">
        <v>103</v>
      </c>
      <c r="C825" s="78">
        <v>0.62352686425441906</v>
      </c>
      <c r="D825" t="s">
        <v>1</v>
      </c>
      <c r="E825">
        <v>33</v>
      </c>
      <c r="F825">
        <v>1</v>
      </c>
      <c r="G825" s="3">
        <v>27.9521217863734</v>
      </c>
      <c r="H825" s="66">
        <v>1</v>
      </c>
      <c r="I825" t="s">
        <v>7</v>
      </c>
      <c r="J825" s="2">
        <v>3704.36</v>
      </c>
      <c r="K825" s="2" t="s">
        <v>5</v>
      </c>
      <c r="L825">
        <v>0</v>
      </c>
      <c r="M825" t="s">
        <v>88</v>
      </c>
      <c r="N825" t="s">
        <v>5</v>
      </c>
      <c r="O825" s="1"/>
    </row>
    <row r="826" spans="1:15" x14ac:dyDescent="0.2">
      <c r="A826">
        <v>10093</v>
      </c>
      <c r="B826" t="s">
        <v>103</v>
      </c>
      <c r="C826" s="78">
        <v>0.62354398900597452</v>
      </c>
      <c r="D826" t="s">
        <v>2</v>
      </c>
      <c r="E826">
        <v>26</v>
      </c>
      <c r="F826">
        <v>0</v>
      </c>
      <c r="G826" s="3">
        <v>34.376631383455525</v>
      </c>
      <c r="H826" s="66">
        <v>2</v>
      </c>
      <c r="I826" t="s">
        <v>6</v>
      </c>
      <c r="J826" s="2">
        <v>3201.25</v>
      </c>
      <c r="K826" s="2" t="s">
        <v>5</v>
      </c>
      <c r="L826">
        <v>0</v>
      </c>
      <c r="M826" t="s">
        <v>88</v>
      </c>
      <c r="N826" t="s">
        <v>5</v>
      </c>
      <c r="O826" s="1"/>
    </row>
    <row r="827" spans="1:15" x14ac:dyDescent="0.2">
      <c r="A827">
        <v>10223</v>
      </c>
      <c r="B827" t="s">
        <v>103</v>
      </c>
      <c r="C827" s="78">
        <v>0.6246372200810073</v>
      </c>
      <c r="D827" t="s">
        <v>1</v>
      </c>
      <c r="E827">
        <v>64</v>
      </c>
      <c r="F827">
        <v>3</v>
      </c>
      <c r="G827" s="3">
        <v>30.853046229951687</v>
      </c>
      <c r="H827" s="66">
        <v>2</v>
      </c>
      <c r="I827" t="s">
        <v>7</v>
      </c>
      <c r="J827" s="2">
        <v>14418.29</v>
      </c>
      <c r="K827" s="2" t="s">
        <v>5</v>
      </c>
      <c r="L827">
        <v>1</v>
      </c>
      <c r="M827" t="s">
        <v>89</v>
      </c>
      <c r="N827" t="s">
        <v>5</v>
      </c>
      <c r="O827" s="1"/>
    </row>
    <row r="828" spans="1:15" x14ac:dyDescent="0.2">
      <c r="A828">
        <v>10835</v>
      </c>
      <c r="B828" t="s">
        <v>103</v>
      </c>
      <c r="C828" s="78">
        <v>0.62482224593719271</v>
      </c>
      <c r="D828" t="s">
        <v>2</v>
      </c>
      <c r="E828">
        <v>51</v>
      </c>
      <c r="F828">
        <v>3</v>
      </c>
      <c r="G828" s="3">
        <v>32.205793465601964</v>
      </c>
      <c r="H828" s="66">
        <v>2</v>
      </c>
      <c r="I828" t="s">
        <v>6</v>
      </c>
      <c r="J828" s="2">
        <v>11436.74</v>
      </c>
      <c r="K828" s="2" t="s">
        <v>5</v>
      </c>
      <c r="L828">
        <v>3</v>
      </c>
      <c r="M828" t="s">
        <v>91</v>
      </c>
      <c r="N828" t="s">
        <v>5</v>
      </c>
      <c r="O828" s="1"/>
    </row>
    <row r="829" spans="1:15" x14ac:dyDescent="0.2">
      <c r="A829">
        <v>10698</v>
      </c>
      <c r="B829" t="s">
        <v>103</v>
      </c>
      <c r="C829" s="78">
        <v>0.62748190175163676</v>
      </c>
      <c r="D829" t="s">
        <v>3</v>
      </c>
      <c r="E829">
        <v>30</v>
      </c>
      <c r="F829">
        <v>1</v>
      </c>
      <c r="G829" s="3">
        <v>30.389967823700527</v>
      </c>
      <c r="H829" s="66">
        <v>2</v>
      </c>
      <c r="I829" t="s">
        <v>7</v>
      </c>
      <c r="J829" s="2">
        <v>3645.09</v>
      </c>
      <c r="K829" s="2" t="s">
        <v>5</v>
      </c>
      <c r="L829">
        <v>0</v>
      </c>
      <c r="M829" t="s">
        <v>88</v>
      </c>
      <c r="N829" t="s">
        <v>5</v>
      </c>
      <c r="O829" s="1"/>
    </row>
    <row r="830" spans="1:15" x14ac:dyDescent="0.2">
      <c r="A830">
        <v>10657</v>
      </c>
      <c r="B830" t="s">
        <v>103</v>
      </c>
      <c r="C830" s="78">
        <v>0.62826878308827294</v>
      </c>
      <c r="D830" t="s">
        <v>1</v>
      </c>
      <c r="E830">
        <v>49</v>
      </c>
      <c r="F830">
        <v>2</v>
      </c>
      <c r="G830" s="3">
        <v>34.837783728668029</v>
      </c>
      <c r="H830" s="66">
        <v>3</v>
      </c>
      <c r="I830" t="s">
        <v>6</v>
      </c>
      <c r="J830" s="2">
        <v>10977.210000000001</v>
      </c>
      <c r="K830" s="2" t="s">
        <v>5</v>
      </c>
      <c r="L830">
        <v>4</v>
      </c>
      <c r="M830" t="s">
        <v>91</v>
      </c>
      <c r="N830" t="s">
        <v>5</v>
      </c>
      <c r="O830" s="1"/>
    </row>
    <row r="831" spans="1:15" x14ac:dyDescent="0.2">
      <c r="A831">
        <v>10443</v>
      </c>
      <c r="B831" t="s">
        <v>103</v>
      </c>
      <c r="C831" s="78">
        <v>0.62843110234098087</v>
      </c>
      <c r="D831" t="s">
        <v>0</v>
      </c>
      <c r="E831">
        <v>26</v>
      </c>
      <c r="F831">
        <v>0</v>
      </c>
      <c r="G831" s="3">
        <v>20.688798512628747</v>
      </c>
      <c r="H831" s="66">
        <v>0</v>
      </c>
      <c r="I831" t="s">
        <v>6</v>
      </c>
      <c r="J831" s="2">
        <v>3410.3300000000004</v>
      </c>
      <c r="K831" s="2" t="s">
        <v>5</v>
      </c>
      <c r="L831">
        <v>1</v>
      </c>
      <c r="M831" t="s">
        <v>89</v>
      </c>
      <c r="N831" t="s">
        <v>5</v>
      </c>
      <c r="O831" s="1"/>
    </row>
    <row r="832" spans="1:15" x14ac:dyDescent="0.2">
      <c r="A832">
        <v>10574</v>
      </c>
      <c r="B832" t="s">
        <v>103</v>
      </c>
      <c r="C832" s="78">
        <v>0.62860844791847514</v>
      </c>
      <c r="D832" t="s">
        <v>2</v>
      </c>
      <c r="E832">
        <v>31</v>
      </c>
      <c r="F832">
        <v>1</v>
      </c>
      <c r="G832" s="3">
        <v>31.455923974035464</v>
      </c>
      <c r="H832" s="66">
        <v>2</v>
      </c>
      <c r="I832" t="s">
        <v>7</v>
      </c>
      <c r="J832" s="2">
        <v>4239.9000000000005</v>
      </c>
      <c r="K832" s="2" t="s">
        <v>5</v>
      </c>
      <c r="L832">
        <v>1</v>
      </c>
      <c r="M832" t="s">
        <v>89</v>
      </c>
      <c r="N832" t="s">
        <v>5</v>
      </c>
      <c r="O832" s="1"/>
    </row>
    <row r="833" spans="1:15" x14ac:dyDescent="0.2">
      <c r="A833">
        <v>10762</v>
      </c>
      <c r="B833" t="s">
        <v>103</v>
      </c>
      <c r="C833" s="78">
        <v>0.62962801391250312</v>
      </c>
      <c r="D833" t="s">
        <v>3</v>
      </c>
      <c r="E833">
        <v>58</v>
      </c>
      <c r="F833">
        <v>3</v>
      </c>
      <c r="G833" s="3">
        <v>30.69740841321644</v>
      </c>
      <c r="H833" s="66">
        <v>2</v>
      </c>
      <c r="I833" t="s">
        <v>7</v>
      </c>
      <c r="J833" s="2">
        <v>11944.6</v>
      </c>
      <c r="K833" s="2" t="s">
        <v>5</v>
      </c>
      <c r="L833">
        <v>0</v>
      </c>
      <c r="M833" t="s">
        <v>88</v>
      </c>
      <c r="N833" t="s">
        <v>5</v>
      </c>
      <c r="O833" s="1"/>
    </row>
    <row r="834" spans="1:15" x14ac:dyDescent="0.2">
      <c r="A834">
        <v>10791</v>
      </c>
      <c r="B834" t="s">
        <v>103</v>
      </c>
      <c r="C834" s="78">
        <v>0.63002661474265875</v>
      </c>
      <c r="D834" t="s">
        <v>0</v>
      </c>
      <c r="E834">
        <v>19</v>
      </c>
      <c r="F834">
        <v>0</v>
      </c>
      <c r="G834" s="3">
        <v>21.121475030289169</v>
      </c>
      <c r="H834" s="66">
        <v>0</v>
      </c>
      <c r="I834" t="s">
        <v>6</v>
      </c>
      <c r="J834" s="2">
        <v>1744.47</v>
      </c>
      <c r="K834" s="2" t="s">
        <v>5</v>
      </c>
      <c r="L834">
        <v>0</v>
      </c>
      <c r="M834" t="s">
        <v>88</v>
      </c>
      <c r="N834" t="s">
        <v>5</v>
      </c>
      <c r="O834" s="1"/>
    </row>
    <row r="835" spans="1:15" x14ac:dyDescent="0.2">
      <c r="A835">
        <v>10280</v>
      </c>
      <c r="B835" t="s">
        <v>103</v>
      </c>
      <c r="C835" s="78">
        <v>0.63057697105310828</v>
      </c>
      <c r="D835" t="s">
        <v>2</v>
      </c>
      <c r="E835">
        <v>19</v>
      </c>
      <c r="F835">
        <v>0</v>
      </c>
      <c r="G835" s="3">
        <v>37.061205120469928</v>
      </c>
      <c r="H835" s="66">
        <v>3</v>
      </c>
      <c r="I835" t="s">
        <v>6</v>
      </c>
      <c r="J835" s="2">
        <v>17468.989999999998</v>
      </c>
      <c r="K835" s="2" t="s">
        <v>5</v>
      </c>
      <c r="L835">
        <v>0</v>
      </c>
      <c r="M835" t="s">
        <v>88</v>
      </c>
      <c r="N835" t="s">
        <v>4</v>
      </c>
      <c r="O835" s="1"/>
    </row>
    <row r="836" spans="1:15" x14ac:dyDescent="0.2">
      <c r="A836">
        <v>11188</v>
      </c>
      <c r="B836" t="s">
        <v>103</v>
      </c>
      <c r="C836" s="78">
        <v>0.63361081194025104</v>
      </c>
      <c r="D836" t="s">
        <v>0</v>
      </c>
      <c r="E836">
        <v>19</v>
      </c>
      <c r="F836">
        <v>0</v>
      </c>
      <c r="G836" s="3">
        <v>21.838202045118383</v>
      </c>
      <c r="H836" s="66">
        <v>0</v>
      </c>
      <c r="I836" t="s">
        <v>6</v>
      </c>
      <c r="J836" s="2">
        <v>1728.9</v>
      </c>
      <c r="K836" s="2" t="s">
        <v>5</v>
      </c>
      <c r="L836">
        <v>0</v>
      </c>
      <c r="M836" t="s">
        <v>88</v>
      </c>
      <c r="N836" t="s">
        <v>5</v>
      </c>
      <c r="O836" s="1"/>
    </row>
    <row r="837" spans="1:15" x14ac:dyDescent="0.2">
      <c r="A837">
        <v>11252</v>
      </c>
      <c r="B837" t="s">
        <v>103</v>
      </c>
      <c r="C837" s="78">
        <v>0.63384938547553393</v>
      </c>
      <c r="D837" t="s">
        <v>1</v>
      </c>
      <c r="E837">
        <v>22</v>
      </c>
      <c r="F837">
        <v>0</v>
      </c>
      <c r="G837" s="3">
        <v>27.819124420418671</v>
      </c>
      <c r="H837" s="66">
        <v>1</v>
      </c>
      <c r="I837" t="s">
        <v>6</v>
      </c>
      <c r="J837" s="2">
        <v>35595.590000000004</v>
      </c>
      <c r="K837" s="2" t="s">
        <v>5</v>
      </c>
      <c r="L837">
        <v>3</v>
      </c>
      <c r="M837" t="s">
        <v>91</v>
      </c>
      <c r="N837" t="s">
        <v>4</v>
      </c>
      <c r="O837" s="1"/>
    </row>
    <row r="838" spans="1:15" x14ac:dyDescent="0.2">
      <c r="A838">
        <v>10859</v>
      </c>
      <c r="B838" t="s">
        <v>103</v>
      </c>
      <c r="C838" s="78">
        <v>0.6340633317201998</v>
      </c>
      <c r="D838" t="s">
        <v>1</v>
      </c>
      <c r="E838">
        <v>51</v>
      </c>
      <c r="F838">
        <v>3</v>
      </c>
      <c r="G838" s="3">
        <v>22.506865761644008</v>
      </c>
      <c r="H838" s="66">
        <v>0</v>
      </c>
      <c r="I838" t="s">
        <v>6</v>
      </c>
      <c r="J838" s="2">
        <v>9283.57</v>
      </c>
      <c r="K838" s="2" t="s">
        <v>5</v>
      </c>
      <c r="L838">
        <v>0</v>
      </c>
      <c r="M838" t="s">
        <v>88</v>
      </c>
      <c r="N838" t="s">
        <v>5</v>
      </c>
      <c r="O838" s="1"/>
    </row>
    <row r="839" spans="1:15" x14ac:dyDescent="0.2">
      <c r="A839">
        <v>10541</v>
      </c>
      <c r="B839" t="s">
        <v>103</v>
      </c>
      <c r="C839" s="78">
        <v>0.63456631686835308</v>
      </c>
      <c r="D839" t="s">
        <v>0</v>
      </c>
      <c r="E839">
        <v>30</v>
      </c>
      <c r="F839">
        <v>1</v>
      </c>
      <c r="G839" s="3">
        <v>29.123191577288644</v>
      </c>
      <c r="H839" s="66">
        <v>1</v>
      </c>
      <c r="I839" t="s">
        <v>6</v>
      </c>
      <c r="J839" s="2">
        <v>5325.66</v>
      </c>
      <c r="K839" s="2" t="s">
        <v>5</v>
      </c>
      <c r="L839">
        <v>3</v>
      </c>
      <c r="M839" t="s">
        <v>91</v>
      </c>
      <c r="N839" t="s">
        <v>5</v>
      </c>
      <c r="O839" s="1"/>
    </row>
    <row r="840" spans="1:15" x14ac:dyDescent="0.2">
      <c r="A840">
        <v>10080</v>
      </c>
      <c r="B840" t="s">
        <v>103</v>
      </c>
      <c r="C840" s="78">
        <v>0.6349525359805146</v>
      </c>
      <c r="D840" t="s">
        <v>2</v>
      </c>
      <c r="E840">
        <v>61</v>
      </c>
      <c r="F840">
        <v>3</v>
      </c>
      <c r="G840" s="3">
        <v>37.997826290820207</v>
      </c>
      <c r="H840" s="66">
        <v>3</v>
      </c>
      <c r="I840" t="s">
        <v>6</v>
      </c>
      <c r="J840" s="2">
        <v>29141.37</v>
      </c>
      <c r="K840" s="2" t="s">
        <v>5</v>
      </c>
      <c r="L840">
        <v>0</v>
      </c>
      <c r="M840" t="s">
        <v>88</v>
      </c>
      <c r="N840" t="s">
        <v>4</v>
      </c>
      <c r="O840" s="1"/>
    </row>
    <row r="841" spans="1:15" x14ac:dyDescent="0.2">
      <c r="A841">
        <v>10945</v>
      </c>
      <c r="B841" t="s">
        <v>103</v>
      </c>
      <c r="C841" s="78">
        <v>0.63579869216544416</v>
      </c>
      <c r="D841" t="s">
        <v>3</v>
      </c>
      <c r="E841">
        <v>53</v>
      </c>
      <c r="F841">
        <v>3</v>
      </c>
      <c r="G841" s="3">
        <v>25.805934938622055</v>
      </c>
      <c r="H841" s="66">
        <v>0</v>
      </c>
      <c r="I841" t="s">
        <v>6</v>
      </c>
      <c r="J841" s="2">
        <v>24873.39</v>
      </c>
      <c r="K841" s="2" t="s">
        <v>5</v>
      </c>
      <c r="L841">
        <v>3</v>
      </c>
      <c r="M841" t="s">
        <v>91</v>
      </c>
      <c r="N841" t="s">
        <v>4</v>
      </c>
      <c r="O841" s="1"/>
    </row>
    <row r="842" spans="1:15" x14ac:dyDescent="0.2">
      <c r="A842">
        <v>10585</v>
      </c>
      <c r="B842" t="s">
        <v>103</v>
      </c>
      <c r="C842" s="78">
        <v>0.64085477485824494</v>
      </c>
      <c r="D842" t="s">
        <v>0</v>
      </c>
      <c r="E842">
        <v>20</v>
      </c>
      <c r="F842">
        <v>0</v>
      </c>
      <c r="G842" s="3">
        <v>40.367752961382621</v>
      </c>
      <c r="H842" s="66">
        <v>3</v>
      </c>
      <c r="I842" t="s">
        <v>6</v>
      </c>
      <c r="J842" s="2">
        <v>1875.35</v>
      </c>
      <c r="K842" s="2" t="s">
        <v>5</v>
      </c>
      <c r="L842">
        <v>0</v>
      </c>
      <c r="M842" t="s">
        <v>88</v>
      </c>
      <c r="N842" t="s">
        <v>5</v>
      </c>
      <c r="O842" s="1"/>
    </row>
    <row r="843" spans="1:15" x14ac:dyDescent="0.2">
      <c r="A843">
        <v>11231</v>
      </c>
      <c r="B843" t="s">
        <v>103</v>
      </c>
      <c r="C843" s="78">
        <v>0.64102960748377036</v>
      </c>
      <c r="D843" t="s">
        <v>3</v>
      </c>
      <c r="E843">
        <v>41</v>
      </c>
      <c r="F843">
        <v>2</v>
      </c>
      <c r="G843" s="3">
        <v>20.232563078997959</v>
      </c>
      <c r="H843" s="66">
        <v>0</v>
      </c>
      <c r="I843" t="s">
        <v>7</v>
      </c>
      <c r="J843" s="2">
        <v>9222.41</v>
      </c>
      <c r="K843" s="2" t="s">
        <v>5</v>
      </c>
      <c r="L843">
        <v>5</v>
      </c>
      <c r="M843" t="s">
        <v>91</v>
      </c>
      <c r="N843" t="s">
        <v>5</v>
      </c>
      <c r="O843" s="1"/>
    </row>
    <row r="844" spans="1:15" x14ac:dyDescent="0.2">
      <c r="A844">
        <v>10384</v>
      </c>
      <c r="B844" t="s">
        <v>103</v>
      </c>
      <c r="C844" s="78">
        <v>0.64564952384387719</v>
      </c>
      <c r="D844" t="s">
        <v>1</v>
      </c>
      <c r="E844">
        <v>59</v>
      </c>
      <c r="F844">
        <v>3</v>
      </c>
      <c r="G844" s="3">
        <v>36.743564976873927</v>
      </c>
      <c r="H844" s="66">
        <v>3</v>
      </c>
      <c r="I844" t="s">
        <v>6</v>
      </c>
      <c r="J844" s="2">
        <v>14001.14</v>
      </c>
      <c r="K844" s="2" t="s">
        <v>5</v>
      </c>
      <c r="L844">
        <v>3</v>
      </c>
      <c r="M844" t="s">
        <v>91</v>
      </c>
      <c r="N844" t="s">
        <v>5</v>
      </c>
      <c r="O844" s="1"/>
    </row>
    <row r="845" spans="1:15" x14ac:dyDescent="0.2">
      <c r="A845">
        <v>10806</v>
      </c>
      <c r="B845" t="s">
        <v>103</v>
      </c>
      <c r="C845" s="78">
        <v>0.64569358578080438</v>
      </c>
      <c r="D845" t="s">
        <v>3</v>
      </c>
      <c r="E845">
        <v>46</v>
      </c>
      <c r="F845">
        <v>2</v>
      </c>
      <c r="G845" s="3">
        <v>30.200796562737327</v>
      </c>
      <c r="H845" s="66">
        <v>1</v>
      </c>
      <c r="I845" t="s">
        <v>6</v>
      </c>
      <c r="J845" s="2">
        <v>8823.99</v>
      </c>
      <c r="K845" s="2" t="s">
        <v>5</v>
      </c>
      <c r="L845">
        <v>1</v>
      </c>
      <c r="M845" t="s">
        <v>89</v>
      </c>
      <c r="N845" t="s">
        <v>5</v>
      </c>
      <c r="O845" s="1"/>
    </row>
    <row r="846" spans="1:15" x14ac:dyDescent="0.2">
      <c r="A846">
        <v>10855</v>
      </c>
      <c r="B846" t="s">
        <v>103</v>
      </c>
      <c r="C846" s="78">
        <v>0.64740272080585604</v>
      </c>
      <c r="D846" t="s">
        <v>3</v>
      </c>
      <c r="E846">
        <v>23</v>
      </c>
      <c r="F846">
        <v>0</v>
      </c>
      <c r="G846" s="3">
        <v>28.775667835538645</v>
      </c>
      <c r="H846" s="66">
        <v>1</v>
      </c>
      <c r="I846" t="s">
        <v>7</v>
      </c>
      <c r="J846" s="2">
        <v>2396.1000000000004</v>
      </c>
      <c r="K846" s="2" t="s">
        <v>5</v>
      </c>
      <c r="L846">
        <v>0</v>
      </c>
      <c r="M846" t="s">
        <v>88</v>
      </c>
      <c r="N846" t="s">
        <v>5</v>
      </c>
      <c r="O846" s="1"/>
    </row>
    <row r="847" spans="1:15" x14ac:dyDescent="0.2">
      <c r="A847">
        <v>11110</v>
      </c>
      <c r="B847" t="s">
        <v>103</v>
      </c>
      <c r="C847" s="78">
        <v>0.64756994098359943</v>
      </c>
      <c r="D847" t="s">
        <v>0</v>
      </c>
      <c r="E847">
        <v>45</v>
      </c>
      <c r="F847">
        <v>2</v>
      </c>
      <c r="G847" s="3">
        <v>36.838434665786792</v>
      </c>
      <c r="H847" s="66">
        <v>3</v>
      </c>
      <c r="I847" t="s">
        <v>6</v>
      </c>
      <c r="J847" s="2">
        <v>7348.1500000000005</v>
      </c>
      <c r="K847" s="2" t="s">
        <v>5</v>
      </c>
      <c r="L847">
        <v>0</v>
      </c>
      <c r="M847" t="s">
        <v>88</v>
      </c>
      <c r="N847" t="s">
        <v>5</v>
      </c>
      <c r="O847" s="1"/>
    </row>
    <row r="848" spans="1:15" x14ac:dyDescent="0.2">
      <c r="A848">
        <v>11273</v>
      </c>
      <c r="B848" t="s">
        <v>103</v>
      </c>
      <c r="C848" s="78">
        <v>0.64820527921906357</v>
      </c>
      <c r="D848" t="s">
        <v>2</v>
      </c>
      <c r="E848">
        <v>40</v>
      </c>
      <c r="F848">
        <v>2</v>
      </c>
      <c r="G848" s="3">
        <v>27.106771483608604</v>
      </c>
      <c r="H848" s="66">
        <v>1</v>
      </c>
      <c r="I848" t="s">
        <v>7</v>
      </c>
      <c r="J848" s="2">
        <v>6986.7</v>
      </c>
      <c r="K848" s="2" t="s">
        <v>5</v>
      </c>
      <c r="L848">
        <v>2</v>
      </c>
      <c r="M848" t="s">
        <v>90</v>
      </c>
      <c r="N848" t="s">
        <v>5</v>
      </c>
      <c r="O848" s="1"/>
    </row>
    <row r="849" spans="1:15" x14ac:dyDescent="0.2">
      <c r="A849">
        <v>11165</v>
      </c>
      <c r="B849" t="s">
        <v>103</v>
      </c>
      <c r="C849" s="78">
        <v>0.64864707056824822</v>
      </c>
      <c r="D849" t="s">
        <v>3</v>
      </c>
      <c r="E849">
        <v>22</v>
      </c>
      <c r="F849">
        <v>0</v>
      </c>
      <c r="G849" s="3">
        <v>40.672050312183977</v>
      </c>
      <c r="H849" s="66">
        <v>3</v>
      </c>
      <c r="I849" t="s">
        <v>7</v>
      </c>
      <c r="J849" s="2">
        <v>2250.84</v>
      </c>
      <c r="K849" s="2" t="s">
        <v>5</v>
      </c>
      <c r="L849">
        <v>0</v>
      </c>
      <c r="M849" t="s">
        <v>88</v>
      </c>
      <c r="N849" t="s">
        <v>5</v>
      </c>
      <c r="O849" s="1"/>
    </row>
    <row r="850" spans="1:15" x14ac:dyDescent="0.2">
      <c r="A850">
        <v>10099</v>
      </c>
      <c r="B850" t="s">
        <v>103</v>
      </c>
      <c r="C850" s="78">
        <v>0.64870673077805108</v>
      </c>
      <c r="D850" t="s">
        <v>3</v>
      </c>
      <c r="E850">
        <v>24</v>
      </c>
      <c r="F850">
        <v>0</v>
      </c>
      <c r="G850" s="3">
        <v>32.397205703399962</v>
      </c>
      <c r="H850" s="66">
        <v>2</v>
      </c>
      <c r="I850" t="s">
        <v>6</v>
      </c>
      <c r="J850" s="2">
        <v>3046.07</v>
      </c>
      <c r="K850" s="2" t="s">
        <v>5</v>
      </c>
      <c r="L850">
        <v>0</v>
      </c>
      <c r="M850" t="s">
        <v>88</v>
      </c>
      <c r="N850" t="s">
        <v>5</v>
      </c>
      <c r="O850" s="1"/>
    </row>
    <row r="851" spans="1:15" x14ac:dyDescent="0.2">
      <c r="A851">
        <v>10897</v>
      </c>
      <c r="B851" t="s">
        <v>103</v>
      </c>
      <c r="C851" s="78">
        <v>0.64888855469585538</v>
      </c>
      <c r="D851" t="s">
        <v>0</v>
      </c>
      <c r="E851">
        <v>25</v>
      </c>
      <c r="F851">
        <v>0</v>
      </c>
      <c r="G851" s="3">
        <v>25.691930576827211</v>
      </c>
      <c r="H851" s="66">
        <v>0</v>
      </c>
      <c r="I851" t="s">
        <v>6</v>
      </c>
      <c r="J851" s="2">
        <v>33900.660000000003</v>
      </c>
      <c r="K851" s="2" t="s">
        <v>5</v>
      </c>
      <c r="L851">
        <v>0</v>
      </c>
      <c r="M851" t="s">
        <v>88</v>
      </c>
      <c r="N851" t="s">
        <v>4</v>
      </c>
      <c r="O851" s="1"/>
    </row>
    <row r="852" spans="1:15" x14ac:dyDescent="0.2">
      <c r="A852">
        <v>10359</v>
      </c>
      <c r="B852" t="s">
        <v>103</v>
      </c>
      <c r="C852" s="78">
        <v>0.65106762595499823</v>
      </c>
      <c r="D852" t="s">
        <v>2</v>
      </c>
      <c r="E852">
        <v>43</v>
      </c>
      <c r="F852">
        <v>2</v>
      </c>
      <c r="G852" s="3">
        <v>30.46677756045186</v>
      </c>
      <c r="H852" s="66">
        <v>2</v>
      </c>
      <c r="I852" t="s">
        <v>6</v>
      </c>
      <c r="J852" s="2">
        <v>7727.26</v>
      </c>
      <c r="K852" s="2" t="s">
        <v>5</v>
      </c>
      <c r="L852">
        <v>1</v>
      </c>
      <c r="M852" t="s">
        <v>89</v>
      </c>
      <c r="N852" t="s">
        <v>5</v>
      </c>
      <c r="O852" s="1"/>
    </row>
    <row r="853" spans="1:15" x14ac:dyDescent="0.2">
      <c r="A853">
        <v>10863</v>
      </c>
      <c r="B853" t="s">
        <v>103</v>
      </c>
      <c r="C853" s="78">
        <v>0.65129980193996495</v>
      </c>
      <c r="D853" t="s">
        <v>1</v>
      </c>
      <c r="E853">
        <v>45</v>
      </c>
      <c r="F853">
        <v>2</v>
      </c>
      <c r="G853" s="3">
        <v>35.305983366613972</v>
      </c>
      <c r="H853" s="66">
        <v>3</v>
      </c>
      <c r="I853" t="s">
        <v>7</v>
      </c>
      <c r="J853" s="2">
        <v>8605.3700000000008</v>
      </c>
      <c r="K853" s="2" t="s">
        <v>5</v>
      </c>
      <c r="L853">
        <v>3</v>
      </c>
      <c r="M853" t="s">
        <v>91</v>
      </c>
      <c r="N853" t="s">
        <v>5</v>
      </c>
      <c r="O853" s="1"/>
    </row>
    <row r="854" spans="1:15" x14ac:dyDescent="0.2">
      <c r="A854">
        <v>10365</v>
      </c>
      <c r="B854" t="s">
        <v>103</v>
      </c>
      <c r="C854" s="78">
        <v>0.65148943699815975</v>
      </c>
      <c r="D854" t="s">
        <v>2</v>
      </c>
      <c r="E854">
        <v>62</v>
      </c>
      <c r="F854">
        <v>3</v>
      </c>
      <c r="G854" s="3">
        <v>39.676263739704041</v>
      </c>
      <c r="H854" s="66">
        <v>3</v>
      </c>
      <c r="I854" t="s">
        <v>7</v>
      </c>
      <c r="J854" s="2">
        <v>46718.170000000006</v>
      </c>
      <c r="K854" s="2" t="s">
        <v>4</v>
      </c>
      <c r="L854">
        <v>3</v>
      </c>
      <c r="M854" t="s">
        <v>91</v>
      </c>
      <c r="N854" t="s">
        <v>4</v>
      </c>
      <c r="O854" s="1"/>
    </row>
    <row r="855" spans="1:15" x14ac:dyDescent="0.2">
      <c r="A855">
        <v>10832</v>
      </c>
      <c r="B855" t="s">
        <v>103</v>
      </c>
      <c r="C855" s="78">
        <v>0.65277159376100913</v>
      </c>
      <c r="D855" t="s">
        <v>2</v>
      </c>
      <c r="E855">
        <v>58</v>
      </c>
      <c r="F855">
        <v>3</v>
      </c>
      <c r="G855" s="3">
        <v>32.388918185383829</v>
      </c>
      <c r="H855" s="66">
        <v>2</v>
      </c>
      <c r="I855" t="s">
        <v>6</v>
      </c>
      <c r="J855" s="2">
        <v>12235.84</v>
      </c>
      <c r="K855" s="2" t="s">
        <v>5</v>
      </c>
      <c r="L855">
        <v>0</v>
      </c>
      <c r="M855" t="s">
        <v>88</v>
      </c>
      <c r="N855" t="s">
        <v>5</v>
      </c>
      <c r="O855" s="1"/>
    </row>
    <row r="856" spans="1:15" x14ac:dyDescent="0.2">
      <c r="A856">
        <v>10083</v>
      </c>
      <c r="B856" t="s">
        <v>103</v>
      </c>
      <c r="C856" s="78">
        <v>0.65336283905906467</v>
      </c>
      <c r="D856" t="s">
        <v>2</v>
      </c>
      <c r="E856">
        <v>53</v>
      </c>
      <c r="F856">
        <v>3</v>
      </c>
      <c r="G856" s="3">
        <v>28.250746341332288</v>
      </c>
      <c r="H856" s="66">
        <v>1</v>
      </c>
      <c r="I856" t="s">
        <v>7</v>
      </c>
      <c r="J856" s="2">
        <v>9863.48</v>
      </c>
      <c r="K856" s="2" t="s">
        <v>5</v>
      </c>
      <c r="L856">
        <v>0</v>
      </c>
      <c r="M856" t="s">
        <v>88</v>
      </c>
      <c r="N856" t="s">
        <v>5</v>
      </c>
      <c r="O856" s="1"/>
    </row>
    <row r="857" spans="1:15" x14ac:dyDescent="0.2">
      <c r="A857">
        <v>10612</v>
      </c>
      <c r="B857" t="s">
        <v>103</v>
      </c>
      <c r="C857" s="78">
        <v>0.65362872423270713</v>
      </c>
      <c r="D857" t="s">
        <v>0</v>
      </c>
      <c r="E857">
        <v>63</v>
      </c>
      <c r="F857">
        <v>3</v>
      </c>
      <c r="G857" s="3">
        <v>36.280139726446528</v>
      </c>
      <c r="H857" s="66">
        <v>3</v>
      </c>
      <c r="I857" t="s">
        <v>6</v>
      </c>
      <c r="J857" s="2">
        <v>48824.45</v>
      </c>
      <c r="K857" s="2" t="s">
        <v>4</v>
      </c>
      <c r="L857">
        <v>0</v>
      </c>
      <c r="M857" t="s">
        <v>88</v>
      </c>
      <c r="N857" t="s">
        <v>4</v>
      </c>
      <c r="O857" s="1"/>
    </row>
    <row r="858" spans="1:15" x14ac:dyDescent="0.2">
      <c r="A858">
        <v>11056</v>
      </c>
      <c r="B858" t="s">
        <v>103</v>
      </c>
      <c r="C858" s="78">
        <v>0.65452193107360845</v>
      </c>
      <c r="D858" t="s">
        <v>1</v>
      </c>
      <c r="E858">
        <v>48</v>
      </c>
      <c r="F858">
        <v>2</v>
      </c>
      <c r="G858" s="3">
        <v>28.213325464012968</v>
      </c>
      <c r="H858" s="66">
        <v>1</v>
      </c>
      <c r="I858" t="s">
        <v>7</v>
      </c>
      <c r="J858" s="2">
        <v>8978.19</v>
      </c>
      <c r="K858" s="2" t="s">
        <v>5</v>
      </c>
      <c r="L858">
        <v>2</v>
      </c>
      <c r="M858" t="s">
        <v>90</v>
      </c>
      <c r="N858" t="s">
        <v>5</v>
      </c>
      <c r="O858" s="1"/>
    </row>
    <row r="859" spans="1:15" x14ac:dyDescent="0.2">
      <c r="A859">
        <v>11251</v>
      </c>
      <c r="B859" t="s">
        <v>103</v>
      </c>
      <c r="C859" s="78">
        <v>0.65540343090594266</v>
      </c>
      <c r="D859" t="s">
        <v>0</v>
      </c>
      <c r="E859">
        <v>60</v>
      </c>
      <c r="F859">
        <v>3</v>
      </c>
      <c r="G859" s="3">
        <v>26.38295467438309</v>
      </c>
      <c r="H859" s="66">
        <v>1</v>
      </c>
      <c r="I859" t="s">
        <v>6</v>
      </c>
      <c r="J859" s="2">
        <v>12638.2</v>
      </c>
      <c r="K859" s="2" t="s">
        <v>5</v>
      </c>
      <c r="L859">
        <v>0</v>
      </c>
      <c r="M859" t="s">
        <v>88</v>
      </c>
      <c r="N859" t="s">
        <v>5</v>
      </c>
      <c r="O859" s="1"/>
    </row>
    <row r="860" spans="1:15" x14ac:dyDescent="0.2">
      <c r="A860">
        <v>10747</v>
      </c>
      <c r="B860" t="s">
        <v>103</v>
      </c>
      <c r="C860" s="78">
        <v>0.65543263751122083</v>
      </c>
      <c r="D860" t="s">
        <v>0</v>
      </c>
      <c r="E860">
        <v>62</v>
      </c>
      <c r="F860">
        <v>3</v>
      </c>
      <c r="G860" s="3">
        <v>28.313098081547686</v>
      </c>
      <c r="H860" s="66">
        <v>1</v>
      </c>
      <c r="I860" t="s">
        <v>6</v>
      </c>
      <c r="J860" s="2">
        <v>13451.130000000001</v>
      </c>
      <c r="K860" s="2" t="s">
        <v>5</v>
      </c>
      <c r="L860">
        <v>0</v>
      </c>
      <c r="M860" t="s">
        <v>88</v>
      </c>
      <c r="N860" t="s">
        <v>5</v>
      </c>
      <c r="O860" s="1"/>
    </row>
    <row r="861" spans="1:15" x14ac:dyDescent="0.2">
      <c r="A861">
        <v>11181</v>
      </c>
      <c r="B861" t="s">
        <v>103</v>
      </c>
      <c r="C861" s="78">
        <v>0.65776385174107976</v>
      </c>
      <c r="D861" t="s">
        <v>0</v>
      </c>
      <c r="E861">
        <v>53</v>
      </c>
      <c r="F861">
        <v>3</v>
      </c>
      <c r="G861" s="3">
        <v>37.269627098656308</v>
      </c>
      <c r="H861" s="66">
        <v>3</v>
      </c>
      <c r="I861" t="s">
        <v>6</v>
      </c>
      <c r="J861" s="2">
        <v>11163.57</v>
      </c>
      <c r="K861" s="2" t="s">
        <v>5</v>
      </c>
      <c r="L861">
        <v>2</v>
      </c>
      <c r="M861" t="s">
        <v>90</v>
      </c>
      <c r="N861" t="s">
        <v>5</v>
      </c>
      <c r="O861" s="1"/>
    </row>
    <row r="862" spans="1:15" x14ac:dyDescent="0.2">
      <c r="A862">
        <v>10397</v>
      </c>
      <c r="B862" t="s">
        <v>103</v>
      </c>
      <c r="C862" s="78">
        <v>0.65789553018541547</v>
      </c>
      <c r="D862" t="s">
        <v>2</v>
      </c>
      <c r="E862">
        <v>52</v>
      </c>
      <c r="F862">
        <v>3</v>
      </c>
      <c r="G862" s="3">
        <v>34.406660718931171</v>
      </c>
      <c r="H862" s="66">
        <v>2</v>
      </c>
      <c r="I862" t="s">
        <v>6</v>
      </c>
      <c r="J862" s="2">
        <v>23887.67</v>
      </c>
      <c r="K862" s="2" t="s">
        <v>5</v>
      </c>
      <c r="L862">
        <v>1</v>
      </c>
      <c r="M862" t="s">
        <v>89</v>
      </c>
      <c r="N862" t="s">
        <v>4</v>
      </c>
      <c r="O862" s="1"/>
    </row>
    <row r="863" spans="1:15" x14ac:dyDescent="0.2">
      <c r="A863">
        <v>10778</v>
      </c>
      <c r="B863" t="s">
        <v>103</v>
      </c>
      <c r="C863" s="78">
        <v>0.65837401003663676</v>
      </c>
      <c r="D863" t="s">
        <v>3</v>
      </c>
      <c r="E863">
        <v>45</v>
      </c>
      <c r="F863">
        <v>2</v>
      </c>
      <c r="G863" s="3">
        <v>25.798349065126704</v>
      </c>
      <c r="H863" s="66">
        <v>0</v>
      </c>
      <c r="I863" t="s">
        <v>7</v>
      </c>
      <c r="J863" s="2">
        <v>35069.380000000005</v>
      </c>
      <c r="K863" s="2" t="s">
        <v>5</v>
      </c>
      <c r="L863">
        <v>0</v>
      </c>
      <c r="M863" t="s">
        <v>88</v>
      </c>
      <c r="N863" t="s">
        <v>4</v>
      </c>
      <c r="O863" s="1"/>
    </row>
    <row r="864" spans="1:15" x14ac:dyDescent="0.2">
      <c r="A864">
        <v>11180</v>
      </c>
      <c r="B864" t="s">
        <v>103</v>
      </c>
      <c r="C864" s="78">
        <v>0.65879165457650435</v>
      </c>
      <c r="D864" t="s">
        <v>3</v>
      </c>
      <c r="E864">
        <v>25</v>
      </c>
      <c r="F864">
        <v>0</v>
      </c>
      <c r="G864" s="3">
        <v>27.242307483159156</v>
      </c>
      <c r="H864" s="66">
        <v>1</v>
      </c>
      <c r="I864" t="s">
        <v>6</v>
      </c>
      <c r="J864" s="2">
        <v>3206.5</v>
      </c>
      <c r="K864" s="2" t="s">
        <v>5</v>
      </c>
      <c r="L864">
        <v>0</v>
      </c>
      <c r="M864" t="s">
        <v>88</v>
      </c>
      <c r="N864" t="s">
        <v>5</v>
      </c>
      <c r="O864" s="1"/>
    </row>
    <row r="865" spans="1:15" x14ac:dyDescent="0.2">
      <c r="A865">
        <v>11100</v>
      </c>
      <c r="B865" t="s">
        <v>103</v>
      </c>
      <c r="C865" s="78">
        <v>0.66006138430192562</v>
      </c>
      <c r="D865" t="s">
        <v>0</v>
      </c>
      <c r="E865">
        <v>39</v>
      </c>
      <c r="F865">
        <v>2</v>
      </c>
      <c r="G865" s="3">
        <v>36.044401410334963</v>
      </c>
      <c r="H865" s="66">
        <v>3</v>
      </c>
      <c r="I865" t="s">
        <v>6</v>
      </c>
      <c r="J865" s="2">
        <v>19023.259999999998</v>
      </c>
      <c r="K865" s="2" t="s">
        <v>5</v>
      </c>
      <c r="L865">
        <v>5</v>
      </c>
      <c r="M865" t="s">
        <v>91</v>
      </c>
      <c r="N865" t="s">
        <v>4</v>
      </c>
      <c r="O865" s="1"/>
    </row>
    <row r="866" spans="1:15" x14ac:dyDescent="0.2">
      <c r="A866">
        <v>10484</v>
      </c>
      <c r="B866" t="s">
        <v>103</v>
      </c>
      <c r="C866" s="78">
        <v>0.66028062672542531</v>
      </c>
      <c r="D866" t="s">
        <v>2</v>
      </c>
      <c r="E866">
        <v>58</v>
      </c>
      <c r="F866">
        <v>3</v>
      </c>
      <c r="G866" s="3">
        <v>37.584082879293739</v>
      </c>
      <c r="H866" s="66">
        <v>3</v>
      </c>
      <c r="I866" t="s">
        <v>6</v>
      </c>
      <c r="J866" s="2">
        <v>12224.36</v>
      </c>
      <c r="K866" s="2" t="s">
        <v>5</v>
      </c>
      <c r="L866">
        <v>0</v>
      </c>
      <c r="M866" t="s">
        <v>88</v>
      </c>
      <c r="N866" t="s">
        <v>5</v>
      </c>
      <c r="O866" s="1"/>
    </row>
    <row r="867" spans="1:15" x14ac:dyDescent="0.2">
      <c r="A867">
        <v>11154</v>
      </c>
      <c r="B867" t="s">
        <v>103</v>
      </c>
      <c r="C867" s="78">
        <v>0.66087942968897517</v>
      </c>
      <c r="D867" t="s">
        <v>1</v>
      </c>
      <c r="E867">
        <v>44</v>
      </c>
      <c r="F867">
        <v>2</v>
      </c>
      <c r="G867" s="3">
        <v>25.40286959035916</v>
      </c>
      <c r="H867" s="66">
        <v>0</v>
      </c>
      <c r="I867" t="s">
        <v>6</v>
      </c>
      <c r="J867" s="2">
        <v>48885.14</v>
      </c>
      <c r="K867" s="2" t="s">
        <v>4</v>
      </c>
      <c r="L867">
        <v>0</v>
      </c>
      <c r="M867" t="s">
        <v>88</v>
      </c>
      <c r="N867" t="s">
        <v>4</v>
      </c>
      <c r="O867" s="1"/>
    </row>
    <row r="868" spans="1:15" x14ac:dyDescent="0.2">
      <c r="A868">
        <v>10586</v>
      </c>
      <c r="B868" t="s">
        <v>103</v>
      </c>
      <c r="C868" s="78">
        <v>0.66210395429044666</v>
      </c>
      <c r="D868" t="s">
        <v>1</v>
      </c>
      <c r="E868">
        <v>59</v>
      </c>
      <c r="F868">
        <v>3</v>
      </c>
      <c r="G868" s="3">
        <v>25.2702471412519</v>
      </c>
      <c r="H868" s="66">
        <v>0</v>
      </c>
      <c r="I868" t="s">
        <v>7</v>
      </c>
      <c r="J868" s="2">
        <v>11743.300000000001</v>
      </c>
      <c r="K868" s="2" t="s">
        <v>5</v>
      </c>
      <c r="L868">
        <v>0</v>
      </c>
      <c r="M868" t="s">
        <v>88</v>
      </c>
      <c r="N868" t="s">
        <v>5</v>
      </c>
      <c r="O868" s="1"/>
    </row>
    <row r="869" spans="1:15" x14ac:dyDescent="0.2">
      <c r="A869">
        <v>10954</v>
      </c>
      <c r="B869" t="s">
        <v>103</v>
      </c>
      <c r="C869" s="78">
        <v>0.66296034978550911</v>
      </c>
      <c r="D869" t="s">
        <v>1</v>
      </c>
      <c r="E869">
        <v>36</v>
      </c>
      <c r="F869">
        <v>1</v>
      </c>
      <c r="G869" s="3">
        <v>38.917270298085839</v>
      </c>
      <c r="H869" s="66">
        <v>3</v>
      </c>
      <c r="I869" t="s">
        <v>7</v>
      </c>
      <c r="J869" s="2">
        <v>4399.74</v>
      </c>
      <c r="K869" s="2" t="s">
        <v>5</v>
      </c>
      <c r="L869">
        <v>0</v>
      </c>
      <c r="M869" t="s">
        <v>88</v>
      </c>
      <c r="N869" t="s">
        <v>5</v>
      </c>
      <c r="O869" s="1"/>
    </row>
    <row r="870" spans="1:15" x14ac:dyDescent="0.2">
      <c r="A870">
        <v>10743</v>
      </c>
      <c r="B870" t="s">
        <v>103</v>
      </c>
      <c r="C870" s="78">
        <v>0.66356805161346377</v>
      </c>
      <c r="D870" t="s">
        <v>1</v>
      </c>
      <c r="E870">
        <v>27</v>
      </c>
      <c r="F870">
        <v>1</v>
      </c>
      <c r="G870" s="3">
        <v>31.348378785352455</v>
      </c>
      <c r="H870" s="66">
        <v>2</v>
      </c>
      <c r="I870" t="s">
        <v>6</v>
      </c>
      <c r="J870" s="2">
        <v>16577.78</v>
      </c>
      <c r="K870" s="2" t="s">
        <v>5</v>
      </c>
      <c r="L870">
        <v>0</v>
      </c>
      <c r="M870" t="s">
        <v>88</v>
      </c>
      <c r="N870" t="s">
        <v>4</v>
      </c>
      <c r="O870" s="1"/>
    </row>
    <row r="871" spans="1:15" x14ac:dyDescent="0.2">
      <c r="A871">
        <v>10475</v>
      </c>
      <c r="B871" t="s">
        <v>103</v>
      </c>
      <c r="C871" s="78">
        <v>0.66442349483350749</v>
      </c>
      <c r="D871" t="s">
        <v>2</v>
      </c>
      <c r="E871">
        <v>58</v>
      </c>
      <c r="F871">
        <v>3</v>
      </c>
      <c r="G871" s="3">
        <v>30.214484130531059</v>
      </c>
      <c r="H871" s="66">
        <v>1</v>
      </c>
      <c r="I871" t="s">
        <v>7</v>
      </c>
      <c r="J871" s="2">
        <v>11743.94</v>
      </c>
      <c r="K871" s="2" t="s">
        <v>5</v>
      </c>
      <c r="L871">
        <v>0</v>
      </c>
      <c r="M871" t="s">
        <v>88</v>
      </c>
      <c r="N871" t="s">
        <v>5</v>
      </c>
      <c r="O871" s="1"/>
    </row>
    <row r="872" spans="1:15" x14ac:dyDescent="0.2">
      <c r="A872">
        <v>10371</v>
      </c>
      <c r="B872" t="s">
        <v>103</v>
      </c>
      <c r="C872" s="78">
        <v>0.66477125171063234</v>
      </c>
      <c r="D872" t="s">
        <v>1</v>
      </c>
      <c r="E872">
        <v>63</v>
      </c>
      <c r="F872">
        <v>3</v>
      </c>
      <c r="G872" s="3">
        <v>34.362491158000616</v>
      </c>
      <c r="H872" s="66">
        <v>2</v>
      </c>
      <c r="I872" t="s">
        <v>7</v>
      </c>
      <c r="J872" s="2">
        <v>47055.54</v>
      </c>
      <c r="K872" s="2" t="s">
        <v>4</v>
      </c>
      <c r="L872">
        <v>0</v>
      </c>
      <c r="M872" t="s">
        <v>88</v>
      </c>
      <c r="N872" t="s">
        <v>4</v>
      </c>
      <c r="O872" s="1"/>
    </row>
    <row r="873" spans="1:15" x14ac:dyDescent="0.2">
      <c r="A873">
        <v>10507</v>
      </c>
      <c r="B873" t="s">
        <v>103</v>
      </c>
      <c r="C873" s="78">
        <v>0.66608189060181411</v>
      </c>
      <c r="D873" t="s">
        <v>0</v>
      </c>
      <c r="E873">
        <v>62</v>
      </c>
      <c r="F873">
        <v>3</v>
      </c>
      <c r="G873" s="3">
        <v>24.587394490372311</v>
      </c>
      <c r="H873" s="66">
        <v>0</v>
      </c>
      <c r="I873" t="s">
        <v>7</v>
      </c>
      <c r="J873" s="2">
        <v>12957.12</v>
      </c>
      <c r="K873" s="2" t="s">
        <v>5</v>
      </c>
      <c r="L873">
        <v>0</v>
      </c>
      <c r="M873" t="s">
        <v>88</v>
      </c>
      <c r="N873" t="s">
        <v>5</v>
      </c>
      <c r="O873" s="1"/>
    </row>
    <row r="874" spans="1:15" x14ac:dyDescent="0.2">
      <c r="A874">
        <v>10352</v>
      </c>
      <c r="B874" t="s">
        <v>103</v>
      </c>
      <c r="C874" s="78">
        <v>0.66622055145961545</v>
      </c>
      <c r="D874" t="s">
        <v>3</v>
      </c>
      <c r="E874">
        <v>18</v>
      </c>
      <c r="F874">
        <v>0</v>
      </c>
      <c r="G874" s="3">
        <v>31.903729727906882</v>
      </c>
      <c r="H874" s="66">
        <v>2</v>
      </c>
      <c r="I874" t="s">
        <v>7</v>
      </c>
      <c r="J874" s="2">
        <v>1708.93</v>
      </c>
      <c r="K874" s="2" t="s">
        <v>5</v>
      </c>
      <c r="L874">
        <v>0</v>
      </c>
      <c r="M874" t="s">
        <v>88</v>
      </c>
      <c r="N874" t="s">
        <v>5</v>
      </c>
      <c r="O874" s="1"/>
    </row>
    <row r="875" spans="1:15" x14ac:dyDescent="0.2">
      <c r="A875">
        <v>10842</v>
      </c>
      <c r="B875" t="s">
        <v>103</v>
      </c>
      <c r="C875" s="78">
        <v>0.66726763835953407</v>
      </c>
      <c r="D875" t="s">
        <v>1</v>
      </c>
      <c r="E875">
        <v>31</v>
      </c>
      <c r="F875">
        <v>1</v>
      </c>
      <c r="G875" s="3">
        <v>26.985454549698591</v>
      </c>
      <c r="H875" s="66">
        <v>1</v>
      </c>
      <c r="I875" t="s">
        <v>6</v>
      </c>
      <c r="J875" s="2">
        <v>4949.76</v>
      </c>
      <c r="K875" s="2" t="s">
        <v>5</v>
      </c>
      <c r="L875">
        <v>2</v>
      </c>
      <c r="M875" t="s">
        <v>90</v>
      </c>
      <c r="N875" t="s">
        <v>5</v>
      </c>
      <c r="O875" s="1"/>
    </row>
    <row r="876" spans="1:15" x14ac:dyDescent="0.2">
      <c r="A876">
        <v>10667</v>
      </c>
      <c r="B876" t="s">
        <v>103</v>
      </c>
      <c r="C876" s="78">
        <v>0.66735738735338068</v>
      </c>
      <c r="D876" t="s">
        <v>2</v>
      </c>
      <c r="E876">
        <v>57</v>
      </c>
      <c r="F876">
        <v>3</v>
      </c>
      <c r="G876" s="3">
        <v>25.581933164125026</v>
      </c>
      <c r="H876" s="66">
        <v>0</v>
      </c>
      <c r="I876" t="s">
        <v>7</v>
      </c>
      <c r="J876" s="2">
        <v>11353.23</v>
      </c>
      <c r="K876" s="2" t="s">
        <v>5</v>
      </c>
      <c r="L876">
        <v>0</v>
      </c>
      <c r="M876" t="s">
        <v>88</v>
      </c>
      <c r="N876" t="s">
        <v>5</v>
      </c>
      <c r="O876" s="1"/>
    </row>
    <row r="877" spans="1:15" x14ac:dyDescent="0.2">
      <c r="A877">
        <v>10973</v>
      </c>
      <c r="B877" t="s">
        <v>103</v>
      </c>
      <c r="C877" s="78">
        <v>0.66746458055752178</v>
      </c>
      <c r="D877" t="s">
        <v>1</v>
      </c>
      <c r="E877">
        <v>32</v>
      </c>
      <c r="F877">
        <v>1</v>
      </c>
      <c r="G877" s="3">
        <v>39.671370852657112</v>
      </c>
      <c r="H877" s="66">
        <v>3</v>
      </c>
      <c r="I877" t="s">
        <v>6</v>
      </c>
      <c r="J877" s="2">
        <v>17626.239999999998</v>
      </c>
      <c r="K877" s="2" t="s">
        <v>5</v>
      </c>
      <c r="L877">
        <v>1</v>
      </c>
      <c r="M877" t="s">
        <v>89</v>
      </c>
      <c r="N877" t="s">
        <v>5</v>
      </c>
      <c r="O877" s="1"/>
    </row>
    <row r="878" spans="1:15" x14ac:dyDescent="0.2">
      <c r="A878">
        <v>10571</v>
      </c>
      <c r="B878" t="s">
        <v>103</v>
      </c>
      <c r="C878" s="78">
        <v>0.66784586506933274</v>
      </c>
      <c r="D878" t="s">
        <v>1</v>
      </c>
      <c r="E878">
        <v>20</v>
      </c>
      <c r="F878">
        <v>0</v>
      </c>
      <c r="G878" s="3">
        <v>32.427080683870592</v>
      </c>
      <c r="H878" s="66">
        <v>2</v>
      </c>
      <c r="I878" t="s">
        <v>7</v>
      </c>
      <c r="J878" s="2">
        <v>2566.48</v>
      </c>
      <c r="K878" s="2" t="s">
        <v>5</v>
      </c>
      <c r="L878">
        <v>2</v>
      </c>
      <c r="M878" t="s">
        <v>90</v>
      </c>
      <c r="N878" t="s">
        <v>5</v>
      </c>
      <c r="O878" s="1"/>
    </row>
    <row r="879" spans="1:15" x14ac:dyDescent="0.2">
      <c r="A879">
        <v>10323</v>
      </c>
      <c r="B879" t="s">
        <v>103</v>
      </c>
      <c r="C879" s="78">
        <v>0.66826205093012347</v>
      </c>
      <c r="D879" t="s">
        <v>3</v>
      </c>
      <c r="E879">
        <v>29</v>
      </c>
      <c r="F879">
        <v>1</v>
      </c>
      <c r="G879" s="3">
        <v>24.967242053116834</v>
      </c>
      <c r="H879" s="66">
        <v>0</v>
      </c>
      <c r="I879" t="s">
        <v>6</v>
      </c>
      <c r="J879" s="2">
        <v>3943.6000000000004</v>
      </c>
      <c r="K879" s="2" t="s">
        <v>5</v>
      </c>
      <c r="L879">
        <v>0</v>
      </c>
      <c r="M879" t="s">
        <v>88</v>
      </c>
      <c r="N879" t="s">
        <v>5</v>
      </c>
      <c r="O879" s="1"/>
    </row>
    <row r="880" spans="1:15" x14ac:dyDescent="0.2">
      <c r="A880">
        <v>10668</v>
      </c>
      <c r="B880" t="s">
        <v>103</v>
      </c>
      <c r="C880" s="78">
        <v>0.66847806893666184</v>
      </c>
      <c r="D880" t="s">
        <v>3</v>
      </c>
      <c r="E880">
        <v>18</v>
      </c>
      <c r="F880">
        <v>0</v>
      </c>
      <c r="G880" s="3">
        <v>48.036356324063959</v>
      </c>
      <c r="H880" s="66">
        <v>3</v>
      </c>
      <c r="I880" t="s">
        <v>6</v>
      </c>
      <c r="J880" s="2">
        <v>7323.74</v>
      </c>
      <c r="K880" s="2" t="s">
        <v>5</v>
      </c>
      <c r="L880">
        <v>0</v>
      </c>
      <c r="M880" t="s">
        <v>88</v>
      </c>
      <c r="N880" t="s">
        <v>5</v>
      </c>
      <c r="O880" s="1"/>
    </row>
    <row r="881" spans="1:15" x14ac:dyDescent="0.2">
      <c r="A881">
        <v>10224</v>
      </c>
      <c r="B881" t="s">
        <v>103</v>
      </c>
      <c r="C881" s="78">
        <v>0.67037663539273029</v>
      </c>
      <c r="D881" t="s">
        <v>1</v>
      </c>
      <c r="E881">
        <v>35</v>
      </c>
      <c r="F881">
        <v>1</v>
      </c>
      <c r="G881" s="3">
        <v>22.997827433035717</v>
      </c>
      <c r="H881" s="66">
        <v>0</v>
      </c>
      <c r="I881" t="s">
        <v>6</v>
      </c>
      <c r="J881" s="2">
        <v>5245.2300000000005</v>
      </c>
      <c r="K881" s="2" t="s">
        <v>5</v>
      </c>
      <c r="L881">
        <v>1</v>
      </c>
      <c r="M881" t="s">
        <v>89</v>
      </c>
      <c r="N881" t="s">
        <v>5</v>
      </c>
      <c r="O881" s="1"/>
    </row>
    <row r="882" spans="1:15" x14ac:dyDescent="0.2">
      <c r="A882">
        <v>10524</v>
      </c>
      <c r="B882" t="s">
        <v>103</v>
      </c>
      <c r="C882" s="78">
        <v>0.67095941400547277</v>
      </c>
      <c r="D882" t="s">
        <v>0</v>
      </c>
      <c r="E882">
        <v>44</v>
      </c>
      <c r="F882">
        <v>2</v>
      </c>
      <c r="G882" s="3">
        <v>39.142479715364807</v>
      </c>
      <c r="H882" s="66">
        <v>3</v>
      </c>
      <c r="I882" t="s">
        <v>7</v>
      </c>
      <c r="J882" s="2">
        <v>7740.34</v>
      </c>
      <c r="K882" s="2" t="s">
        <v>5</v>
      </c>
      <c r="L882">
        <v>2</v>
      </c>
      <c r="M882" t="s">
        <v>90</v>
      </c>
      <c r="N882" t="s">
        <v>5</v>
      </c>
      <c r="O882" s="1"/>
    </row>
    <row r="883" spans="1:15" x14ac:dyDescent="0.2">
      <c r="A883">
        <v>11153</v>
      </c>
      <c r="B883" t="s">
        <v>103</v>
      </c>
      <c r="C883" s="78">
        <v>0.67179194148919308</v>
      </c>
      <c r="D883" t="s">
        <v>2</v>
      </c>
      <c r="E883">
        <v>45</v>
      </c>
      <c r="F883">
        <v>2</v>
      </c>
      <c r="G883" s="3">
        <v>35.828023420417281</v>
      </c>
      <c r="H883" s="66">
        <v>3</v>
      </c>
      <c r="I883" t="s">
        <v>6</v>
      </c>
      <c r="J883" s="2">
        <v>28340.19</v>
      </c>
      <c r="K883" s="2" t="s">
        <v>5</v>
      </c>
      <c r="L883">
        <v>1</v>
      </c>
      <c r="M883" t="s">
        <v>89</v>
      </c>
      <c r="N883" t="s">
        <v>5</v>
      </c>
      <c r="O883" s="1"/>
    </row>
    <row r="884" spans="1:15" x14ac:dyDescent="0.2">
      <c r="A884">
        <v>10869</v>
      </c>
      <c r="B884" t="s">
        <v>103</v>
      </c>
      <c r="C884" s="78">
        <v>0.67405703280403517</v>
      </c>
      <c r="D884" t="s">
        <v>3</v>
      </c>
      <c r="E884">
        <v>36</v>
      </c>
      <c r="F884">
        <v>1</v>
      </c>
      <c r="G884" s="3">
        <v>28.677841509019398</v>
      </c>
      <c r="H884" s="66">
        <v>1</v>
      </c>
      <c r="I884" t="s">
        <v>7</v>
      </c>
      <c r="J884" s="2">
        <v>20773.629999999997</v>
      </c>
      <c r="K884" s="2" t="s">
        <v>5</v>
      </c>
      <c r="L884">
        <v>1</v>
      </c>
      <c r="M884" t="s">
        <v>89</v>
      </c>
      <c r="N884" t="s">
        <v>4</v>
      </c>
      <c r="O884" s="1"/>
    </row>
    <row r="885" spans="1:15" x14ac:dyDescent="0.2">
      <c r="A885">
        <v>11064</v>
      </c>
      <c r="B885" t="s">
        <v>103</v>
      </c>
      <c r="C885" s="78">
        <v>0.67453875727763446</v>
      </c>
      <c r="D885" t="s">
        <v>2</v>
      </c>
      <c r="E885">
        <v>19</v>
      </c>
      <c r="F885">
        <v>0</v>
      </c>
      <c r="G885" s="3">
        <v>34.319602086125933</v>
      </c>
      <c r="H885" s="66">
        <v>2</v>
      </c>
      <c r="I885" t="s">
        <v>7</v>
      </c>
      <c r="J885" s="2">
        <v>22493.66</v>
      </c>
      <c r="K885" s="2" t="s">
        <v>5</v>
      </c>
      <c r="L885">
        <v>2</v>
      </c>
      <c r="M885" t="s">
        <v>90</v>
      </c>
      <c r="N885" t="s">
        <v>5</v>
      </c>
      <c r="O885" s="1"/>
    </row>
    <row r="886" spans="1:15" x14ac:dyDescent="0.2">
      <c r="A886">
        <v>10907</v>
      </c>
      <c r="B886" t="s">
        <v>103</v>
      </c>
      <c r="C886" s="78">
        <v>0.67540174370729888</v>
      </c>
      <c r="D886" t="s">
        <v>2</v>
      </c>
      <c r="E886">
        <v>56</v>
      </c>
      <c r="F886">
        <v>3</v>
      </c>
      <c r="G886" s="3">
        <v>43.658119781619746</v>
      </c>
      <c r="H886" s="66">
        <v>3</v>
      </c>
      <c r="I886" t="s">
        <v>7</v>
      </c>
      <c r="J886" s="2">
        <v>43921.19</v>
      </c>
      <c r="K886" s="2" t="s">
        <v>4</v>
      </c>
      <c r="L886">
        <v>0</v>
      </c>
      <c r="M886" t="s">
        <v>88</v>
      </c>
      <c r="N886" t="s">
        <v>4</v>
      </c>
      <c r="O886" s="1"/>
    </row>
    <row r="887" spans="1:15" x14ac:dyDescent="0.2">
      <c r="A887">
        <v>10575</v>
      </c>
      <c r="B887" t="s">
        <v>103</v>
      </c>
      <c r="C887" s="78">
        <v>0.67693769838305706</v>
      </c>
      <c r="D887" t="s">
        <v>0</v>
      </c>
      <c r="E887">
        <v>43</v>
      </c>
      <c r="F887">
        <v>2</v>
      </c>
      <c r="G887" s="3">
        <v>32.548463570245801</v>
      </c>
      <c r="H887" s="66">
        <v>2</v>
      </c>
      <c r="I887" t="s">
        <v>7</v>
      </c>
      <c r="J887" s="2">
        <v>7441.51</v>
      </c>
      <c r="K887" s="2" t="s">
        <v>5</v>
      </c>
      <c r="L887">
        <v>2</v>
      </c>
      <c r="M887" t="s">
        <v>90</v>
      </c>
      <c r="N887" t="s">
        <v>5</v>
      </c>
      <c r="O887" s="1"/>
    </row>
    <row r="888" spans="1:15" x14ac:dyDescent="0.2">
      <c r="A888">
        <v>10688</v>
      </c>
      <c r="B888" t="s">
        <v>103</v>
      </c>
      <c r="C888" s="78">
        <v>0.67758197170408929</v>
      </c>
      <c r="D888" t="s">
        <v>0</v>
      </c>
      <c r="E888">
        <v>34</v>
      </c>
      <c r="F888">
        <v>1</v>
      </c>
      <c r="G888" s="3">
        <v>25.903800648214077</v>
      </c>
      <c r="H888" s="66">
        <v>0</v>
      </c>
      <c r="I888" t="s">
        <v>7</v>
      </c>
      <c r="J888" s="2">
        <v>35491.64</v>
      </c>
      <c r="K888" s="2" t="s">
        <v>5</v>
      </c>
      <c r="L888">
        <v>0</v>
      </c>
      <c r="M888" t="s">
        <v>88</v>
      </c>
      <c r="N888" t="s">
        <v>4</v>
      </c>
      <c r="O888" s="1"/>
    </row>
    <row r="889" spans="1:15" x14ac:dyDescent="0.2">
      <c r="A889">
        <v>10997</v>
      </c>
      <c r="B889" t="s">
        <v>103</v>
      </c>
      <c r="C889" s="78">
        <v>0.67801731823501765</v>
      </c>
      <c r="D889" t="s">
        <v>3</v>
      </c>
      <c r="E889">
        <v>54</v>
      </c>
      <c r="F889">
        <v>3</v>
      </c>
      <c r="G889" s="3">
        <v>30.769110523639164</v>
      </c>
      <c r="H889" s="66">
        <v>2</v>
      </c>
      <c r="I889" t="s">
        <v>7</v>
      </c>
      <c r="J889" s="2">
        <v>25517.119999999999</v>
      </c>
      <c r="K889" s="2" t="s">
        <v>5</v>
      </c>
      <c r="L889">
        <v>1</v>
      </c>
      <c r="M889" t="s">
        <v>89</v>
      </c>
      <c r="N889" t="s">
        <v>5</v>
      </c>
      <c r="O889" s="1"/>
    </row>
    <row r="890" spans="1:15" x14ac:dyDescent="0.2">
      <c r="A890">
        <v>11004</v>
      </c>
      <c r="B890" t="s">
        <v>103</v>
      </c>
      <c r="C890" s="78">
        <v>0.67842217431432505</v>
      </c>
      <c r="D890" t="s">
        <v>1</v>
      </c>
      <c r="E890">
        <v>18</v>
      </c>
      <c r="F890">
        <v>0</v>
      </c>
      <c r="G890" s="3">
        <v>37.071791706805939</v>
      </c>
      <c r="H890" s="66">
        <v>3</v>
      </c>
      <c r="I890" t="s">
        <v>7</v>
      </c>
      <c r="J890" s="2">
        <v>11884.050000000001</v>
      </c>
      <c r="K890" s="2" t="s">
        <v>5</v>
      </c>
      <c r="L890">
        <v>2</v>
      </c>
      <c r="M890" t="s">
        <v>90</v>
      </c>
      <c r="N890" t="s">
        <v>5</v>
      </c>
      <c r="O890" s="1"/>
    </row>
    <row r="891" spans="1:15" x14ac:dyDescent="0.2">
      <c r="A891">
        <v>11024</v>
      </c>
      <c r="B891" t="s">
        <v>103</v>
      </c>
      <c r="C891" s="78">
        <v>0.67860192324302337</v>
      </c>
      <c r="D891" t="s">
        <v>1</v>
      </c>
      <c r="E891">
        <v>40</v>
      </c>
      <c r="F891">
        <v>2</v>
      </c>
      <c r="G891" s="3">
        <v>20.047931324664894</v>
      </c>
      <c r="H891" s="66">
        <v>0</v>
      </c>
      <c r="I891" t="s">
        <v>7</v>
      </c>
      <c r="J891" s="2">
        <v>6593.51</v>
      </c>
      <c r="K891" s="2" t="s">
        <v>5</v>
      </c>
      <c r="L891">
        <v>2</v>
      </c>
      <c r="M891" t="s">
        <v>90</v>
      </c>
      <c r="N891" t="s">
        <v>5</v>
      </c>
      <c r="O891" s="1"/>
    </row>
    <row r="892" spans="1:15" x14ac:dyDescent="0.2">
      <c r="A892">
        <v>11053</v>
      </c>
      <c r="B892" t="s">
        <v>103</v>
      </c>
      <c r="C892" s="78">
        <v>0.6786047667329308</v>
      </c>
      <c r="D892" t="s">
        <v>2</v>
      </c>
      <c r="E892">
        <v>28</v>
      </c>
      <c r="F892">
        <v>1</v>
      </c>
      <c r="G892" s="3">
        <v>30.506005762250773</v>
      </c>
      <c r="H892" s="66">
        <v>2</v>
      </c>
      <c r="I892" t="s">
        <v>6</v>
      </c>
      <c r="J892" s="2">
        <v>3556.9300000000003</v>
      </c>
      <c r="K892" s="2" t="s">
        <v>5</v>
      </c>
      <c r="L892">
        <v>0</v>
      </c>
      <c r="M892" t="s">
        <v>88</v>
      </c>
      <c r="N892" t="s">
        <v>5</v>
      </c>
      <c r="O892" s="1"/>
    </row>
    <row r="893" spans="1:15" x14ac:dyDescent="0.2">
      <c r="A893">
        <v>10934</v>
      </c>
      <c r="B893" t="s">
        <v>103</v>
      </c>
      <c r="C893" s="78">
        <v>0.6788612840850714</v>
      </c>
      <c r="D893" t="s">
        <v>0</v>
      </c>
      <c r="E893">
        <v>57</v>
      </c>
      <c r="F893">
        <v>3</v>
      </c>
      <c r="G893" s="3">
        <v>21.381031274738078</v>
      </c>
      <c r="H893" s="66">
        <v>0</v>
      </c>
      <c r="I893" t="s">
        <v>7</v>
      </c>
      <c r="J893" s="2">
        <v>11576.13</v>
      </c>
      <c r="K893" s="2" t="s">
        <v>5</v>
      </c>
      <c r="L893">
        <v>1</v>
      </c>
      <c r="M893" t="s">
        <v>89</v>
      </c>
      <c r="N893" t="s">
        <v>5</v>
      </c>
      <c r="O893" s="1"/>
    </row>
    <row r="894" spans="1:15" x14ac:dyDescent="0.2">
      <c r="A894">
        <v>10119</v>
      </c>
      <c r="B894" t="s">
        <v>103</v>
      </c>
      <c r="C894" s="78">
        <v>0.6788966563424933</v>
      </c>
      <c r="D894" t="s">
        <v>1</v>
      </c>
      <c r="E894">
        <v>45</v>
      </c>
      <c r="F894">
        <v>2</v>
      </c>
      <c r="G894" s="3">
        <v>26.699717763917601</v>
      </c>
      <c r="H894" s="66">
        <v>1</v>
      </c>
      <c r="I894" t="s">
        <v>7</v>
      </c>
      <c r="J894" s="2">
        <v>62592.880000000005</v>
      </c>
      <c r="K894" s="2" t="s">
        <v>4</v>
      </c>
      <c r="L894">
        <v>0</v>
      </c>
      <c r="M894" t="s">
        <v>88</v>
      </c>
      <c r="N894" t="s">
        <v>4</v>
      </c>
      <c r="O894" s="1"/>
    </row>
    <row r="895" spans="1:15" x14ac:dyDescent="0.2">
      <c r="A895">
        <v>11134</v>
      </c>
      <c r="B895" t="s">
        <v>103</v>
      </c>
      <c r="C895" s="78">
        <v>0.67982595479291164</v>
      </c>
      <c r="D895" t="s">
        <v>0</v>
      </c>
      <c r="E895">
        <v>27</v>
      </c>
      <c r="F895">
        <v>1</v>
      </c>
      <c r="G895" s="3">
        <v>27.688084588292725</v>
      </c>
      <c r="H895" s="66">
        <v>1</v>
      </c>
      <c r="I895" t="s">
        <v>6</v>
      </c>
      <c r="J895" s="2">
        <v>34838.880000000005</v>
      </c>
      <c r="K895" s="2" t="s">
        <v>5</v>
      </c>
      <c r="L895">
        <v>0</v>
      </c>
      <c r="M895" t="s">
        <v>88</v>
      </c>
      <c r="N895" t="s">
        <v>4</v>
      </c>
      <c r="O895" s="1"/>
    </row>
    <row r="896" spans="1:15" x14ac:dyDescent="0.2">
      <c r="A896">
        <v>10651</v>
      </c>
      <c r="B896" t="s">
        <v>103</v>
      </c>
      <c r="C896" s="78">
        <v>0.68012374694944067</v>
      </c>
      <c r="D896" t="s">
        <v>0</v>
      </c>
      <c r="E896">
        <v>35</v>
      </c>
      <c r="F896">
        <v>1</v>
      </c>
      <c r="G896" s="3">
        <v>43.016762263529117</v>
      </c>
      <c r="H896" s="66">
        <v>3</v>
      </c>
      <c r="I896" t="s">
        <v>7</v>
      </c>
      <c r="J896" s="2">
        <v>4762.33</v>
      </c>
      <c r="K896" s="2" t="s">
        <v>5</v>
      </c>
      <c r="L896">
        <v>1</v>
      </c>
      <c r="M896" t="s">
        <v>89</v>
      </c>
      <c r="N896" t="s">
        <v>5</v>
      </c>
      <c r="O896" s="1"/>
    </row>
    <row r="897" spans="1:15" x14ac:dyDescent="0.2">
      <c r="A897">
        <v>10715</v>
      </c>
      <c r="B897" t="s">
        <v>103</v>
      </c>
      <c r="C897" s="78">
        <v>0.6811369755628337</v>
      </c>
      <c r="D897" t="s">
        <v>1</v>
      </c>
      <c r="E897">
        <v>36</v>
      </c>
      <c r="F897">
        <v>1</v>
      </c>
      <c r="G897" s="3">
        <v>33.60385623499819</v>
      </c>
      <c r="H897" s="66">
        <v>2</v>
      </c>
      <c r="I897" t="s">
        <v>7</v>
      </c>
      <c r="J897" s="2">
        <v>37742.58</v>
      </c>
      <c r="K897" s="2" t="s">
        <v>5</v>
      </c>
      <c r="L897">
        <v>0</v>
      </c>
      <c r="M897" t="s">
        <v>88</v>
      </c>
      <c r="N897" t="s">
        <v>4</v>
      </c>
      <c r="O897" s="1"/>
    </row>
    <row r="898" spans="1:15" x14ac:dyDescent="0.2">
      <c r="A898">
        <v>10902</v>
      </c>
      <c r="B898" t="s">
        <v>103</v>
      </c>
      <c r="C898" s="78">
        <v>0.68244774583668233</v>
      </c>
      <c r="D898" t="s">
        <v>0</v>
      </c>
      <c r="E898">
        <v>45</v>
      </c>
      <c r="F898">
        <v>2</v>
      </c>
      <c r="G898" s="3">
        <v>33.881266377047041</v>
      </c>
      <c r="H898" s="66">
        <v>2</v>
      </c>
      <c r="I898" t="s">
        <v>7</v>
      </c>
      <c r="J898" s="2">
        <v>7445.92</v>
      </c>
      <c r="K898" s="2" t="s">
        <v>5</v>
      </c>
      <c r="L898">
        <v>1</v>
      </c>
      <c r="M898" t="s">
        <v>89</v>
      </c>
      <c r="N898" t="s">
        <v>5</v>
      </c>
      <c r="O898" s="1"/>
    </row>
    <row r="899" spans="1:15" x14ac:dyDescent="0.2">
      <c r="A899">
        <v>11204</v>
      </c>
      <c r="B899" t="s">
        <v>103</v>
      </c>
      <c r="C899" s="78">
        <v>0.68274077996199178</v>
      </c>
      <c r="D899" t="s">
        <v>2</v>
      </c>
      <c r="E899">
        <v>34</v>
      </c>
      <c r="F899">
        <v>1</v>
      </c>
      <c r="G899" s="3">
        <v>32.991863646499183</v>
      </c>
      <c r="H899" s="66">
        <v>2</v>
      </c>
      <c r="I899" t="s">
        <v>6</v>
      </c>
      <c r="J899" s="2">
        <v>5385.34</v>
      </c>
      <c r="K899" s="2" t="s">
        <v>5</v>
      </c>
      <c r="L899">
        <v>1</v>
      </c>
      <c r="M899" t="s">
        <v>89</v>
      </c>
      <c r="N899" t="s">
        <v>5</v>
      </c>
      <c r="O899" s="1"/>
    </row>
    <row r="900" spans="1:15" x14ac:dyDescent="0.2">
      <c r="A900">
        <v>10620</v>
      </c>
      <c r="B900" t="s">
        <v>103</v>
      </c>
      <c r="C900" s="78">
        <v>0.68346159392649397</v>
      </c>
      <c r="D900" t="s">
        <v>1</v>
      </c>
      <c r="E900">
        <v>32</v>
      </c>
      <c r="F900">
        <v>1</v>
      </c>
      <c r="G900" s="3">
        <v>17.467526550661471</v>
      </c>
      <c r="H900" s="66">
        <v>0</v>
      </c>
      <c r="I900" t="s">
        <v>7</v>
      </c>
      <c r="J900" s="2">
        <v>4686.3900000000003</v>
      </c>
      <c r="K900" s="2" t="s">
        <v>5</v>
      </c>
      <c r="L900">
        <v>2</v>
      </c>
      <c r="M900" t="s">
        <v>90</v>
      </c>
      <c r="N900" t="s">
        <v>5</v>
      </c>
      <c r="O900" s="1"/>
    </row>
    <row r="901" spans="1:15" x14ac:dyDescent="0.2">
      <c r="A901">
        <v>10521</v>
      </c>
      <c r="B901" t="s">
        <v>103</v>
      </c>
      <c r="C901" s="78">
        <v>0.68408752015236585</v>
      </c>
      <c r="D901" t="s">
        <v>1</v>
      </c>
      <c r="E901">
        <v>30</v>
      </c>
      <c r="F901">
        <v>1</v>
      </c>
      <c r="G901" s="3">
        <v>38.037632292484673</v>
      </c>
      <c r="H901" s="66">
        <v>3</v>
      </c>
      <c r="I901" t="s">
        <v>7</v>
      </c>
      <c r="J901" s="2">
        <v>4837.59</v>
      </c>
      <c r="K901" s="2" t="s">
        <v>5</v>
      </c>
      <c r="L901">
        <v>3</v>
      </c>
      <c r="M901" t="s">
        <v>91</v>
      </c>
      <c r="N901" t="s">
        <v>5</v>
      </c>
      <c r="O901" s="1"/>
    </row>
    <row r="902" spans="1:15" x14ac:dyDescent="0.2">
      <c r="A902">
        <v>11336</v>
      </c>
      <c r="B902" t="s">
        <v>103</v>
      </c>
      <c r="C902" s="78">
        <v>0.6845787363275162</v>
      </c>
      <c r="D902" t="s">
        <v>0</v>
      </c>
      <c r="E902">
        <v>53</v>
      </c>
      <c r="F902">
        <v>3</v>
      </c>
      <c r="G902" s="3">
        <v>33.631716567191702</v>
      </c>
      <c r="H902" s="66">
        <v>2</v>
      </c>
      <c r="I902" t="s">
        <v>7</v>
      </c>
      <c r="J902" s="2">
        <v>11253.43</v>
      </c>
      <c r="K902" s="2" t="s">
        <v>5</v>
      </c>
      <c r="L902">
        <v>3</v>
      </c>
      <c r="M902" t="s">
        <v>91</v>
      </c>
      <c r="N902" t="s">
        <v>5</v>
      </c>
      <c r="O902" s="1"/>
    </row>
    <row r="903" spans="1:15" x14ac:dyDescent="0.2">
      <c r="A903">
        <v>10602</v>
      </c>
      <c r="B903" t="s">
        <v>103</v>
      </c>
      <c r="C903" s="78">
        <v>0.68463436414722456</v>
      </c>
      <c r="D903" t="s">
        <v>3</v>
      </c>
      <c r="E903">
        <v>58</v>
      </c>
      <c r="F903">
        <v>3</v>
      </c>
      <c r="G903" s="3">
        <v>22.611301286682444</v>
      </c>
      <c r="H903" s="66">
        <v>0</v>
      </c>
      <c r="I903" t="s">
        <v>7</v>
      </c>
      <c r="J903" s="2">
        <v>11938.26</v>
      </c>
      <c r="K903" s="2" t="s">
        <v>5</v>
      </c>
      <c r="L903">
        <v>0</v>
      </c>
      <c r="M903" t="s">
        <v>88</v>
      </c>
      <c r="N903" t="s">
        <v>5</v>
      </c>
      <c r="O903" s="1"/>
    </row>
    <row r="904" spans="1:15" x14ac:dyDescent="0.2">
      <c r="A904">
        <v>10693</v>
      </c>
      <c r="B904" t="s">
        <v>103</v>
      </c>
      <c r="C904" s="78">
        <v>0.68485308627353814</v>
      </c>
      <c r="D904" t="s">
        <v>0</v>
      </c>
      <c r="E904">
        <v>19</v>
      </c>
      <c r="F904">
        <v>0</v>
      </c>
      <c r="G904" s="3">
        <v>33.326207954881312</v>
      </c>
      <c r="H904" s="66">
        <v>2</v>
      </c>
      <c r="I904" t="s">
        <v>6</v>
      </c>
      <c r="J904" s="2">
        <v>4687.8</v>
      </c>
      <c r="K904" s="2" t="s">
        <v>5</v>
      </c>
      <c r="L904">
        <v>5</v>
      </c>
      <c r="M904" t="s">
        <v>91</v>
      </c>
      <c r="N904" t="s">
        <v>5</v>
      </c>
      <c r="O904" s="1"/>
    </row>
    <row r="905" spans="1:15" x14ac:dyDescent="0.2">
      <c r="A905">
        <v>10231</v>
      </c>
      <c r="B905" t="s">
        <v>103</v>
      </c>
      <c r="C905" s="78">
        <v>0.68487787298515457</v>
      </c>
      <c r="D905" t="s">
        <v>2</v>
      </c>
      <c r="E905">
        <v>61</v>
      </c>
      <c r="F905">
        <v>3</v>
      </c>
      <c r="G905" s="3">
        <v>24.583050291673789</v>
      </c>
      <c r="H905" s="66">
        <v>0</v>
      </c>
      <c r="I905" t="s">
        <v>6</v>
      </c>
      <c r="J905" s="2">
        <v>13429.04</v>
      </c>
      <c r="K905" s="2" t="s">
        <v>5</v>
      </c>
      <c r="L905">
        <v>0</v>
      </c>
      <c r="M905" t="s">
        <v>88</v>
      </c>
      <c r="N905" t="s">
        <v>5</v>
      </c>
      <c r="O905" s="1"/>
    </row>
    <row r="906" spans="1:15" x14ac:dyDescent="0.2">
      <c r="A906">
        <v>10410</v>
      </c>
      <c r="B906" t="s">
        <v>103</v>
      </c>
      <c r="C906" s="78">
        <v>0.68501552121268006</v>
      </c>
      <c r="D906" t="s">
        <v>1</v>
      </c>
      <c r="E906">
        <v>25</v>
      </c>
      <c r="F906">
        <v>0</v>
      </c>
      <c r="G906" s="3">
        <v>37.298521929843758</v>
      </c>
      <c r="H906" s="66">
        <v>3</v>
      </c>
      <c r="I906" t="s">
        <v>6</v>
      </c>
      <c r="J906" s="2">
        <v>3238.44</v>
      </c>
      <c r="K906" s="2" t="s">
        <v>5</v>
      </c>
      <c r="L906">
        <v>1</v>
      </c>
      <c r="M906" t="s">
        <v>89</v>
      </c>
      <c r="N906" t="s">
        <v>5</v>
      </c>
      <c r="O906" s="1"/>
    </row>
    <row r="907" spans="1:15" x14ac:dyDescent="0.2">
      <c r="A907">
        <v>10002</v>
      </c>
      <c r="B907" t="s">
        <v>103</v>
      </c>
      <c r="C907" s="78">
        <v>0.68550305597859607</v>
      </c>
      <c r="D907" t="s">
        <v>3</v>
      </c>
      <c r="E907">
        <v>24</v>
      </c>
      <c r="F907">
        <v>0</v>
      </c>
      <c r="G907" s="3">
        <v>30.096316598857143</v>
      </c>
      <c r="H907" s="65">
        <v>1</v>
      </c>
      <c r="I907" t="s">
        <v>7</v>
      </c>
      <c r="J907" s="2">
        <v>17128.429999999997</v>
      </c>
      <c r="K907" s="2" t="s">
        <v>5</v>
      </c>
      <c r="L907">
        <v>4</v>
      </c>
      <c r="M907" t="s">
        <v>91</v>
      </c>
      <c r="N907" t="s">
        <v>5</v>
      </c>
      <c r="O907" s="1"/>
    </row>
    <row r="908" spans="1:15" x14ac:dyDescent="0.2">
      <c r="A908">
        <v>10943</v>
      </c>
      <c r="B908" t="s">
        <v>103</v>
      </c>
      <c r="C908" s="78">
        <v>0.6855900717041028</v>
      </c>
      <c r="D908" t="s">
        <v>1</v>
      </c>
      <c r="E908">
        <v>61</v>
      </c>
      <c r="F908">
        <v>3</v>
      </c>
      <c r="G908" s="3">
        <v>34.709576070438622</v>
      </c>
      <c r="H908" s="66">
        <v>3</v>
      </c>
      <c r="I908" t="s">
        <v>6</v>
      </c>
      <c r="J908" s="2">
        <v>36580.29</v>
      </c>
      <c r="K908" s="2" t="s">
        <v>5</v>
      </c>
      <c r="L908">
        <v>4</v>
      </c>
      <c r="M908" t="s">
        <v>91</v>
      </c>
      <c r="N908" t="s">
        <v>5</v>
      </c>
      <c r="O908" s="1"/>
    </row>
    <row r="909" spans="1:15" x14ac:dyDescent="0.2">
      <c r="A909">
        <v>10090</v>
      </c>
      <c r="B909" t="s">
        <v>103</v>
      </c>
      <c r="C909" s="78">
        <v>0.68588107750041005</v>
      </c>
      <c r="D909" t="s">
        <v>0</v>
      </c>
      <c r="E909">
        <v>46</v>
      </c>
      <c r="F909">
        <v>2</v>
      </c>
      <c r="G909" s="3">
        <v>32.876403674712797</v>
      </c>
      <c r="H909" s="66">
        <v>2</v>
      </c>
      <c r="I909" t="s">
        <v>6</v>
      </c>
      <c r="J909" s="2">
        <v>41661.61</v>
      </c>
      <c r="K909" s="2" t="s">
        <v>4</v>
      </c>
      <c r="L909">
        <v>1</v>
      </c>
      <c r="M909" t="s">
        <v>89</v>
      </c>
      <c r="N909" t="s">
        <v>4</v>
      </c>
      <c r="O909" s="1"/>
    </row>
    <row r="910" spans="1:15" x14ac:dyDescent="0.2">
      <c r="A910">
        <v>10244</v>
      </c>
      <c r="B910" t="s">
        <v>103</v>
      </c>
      <c r="C910" s="78">
        <v>0.68607610501934124</v>
      </c>
      <c r="D910" t="s">
        <v>2</v>
      </c>
      <c r="E910">
        <v>32</v>
      </c>
      <c r="F910">
        <v>1</v>
      </c>
      <c r="G910" s="3">
        <v>28.398269562237317</v>
      </c>
      <c r="H910" s="66">
        <v>1</v>
      </c>
      <c r="I910" t="s">
        <v>6</v>
      </c>
      <c r="J910" s="2">
        <v>6128.8</v>
      </c>
      <c r="K910" s="2" t="s">
        <v>5</v>
      </c>
      <c r="L910">
        <v>3</v>
      </c>
      <c r="M910" t="s">
        <v>91</v>
      </c>
      <c r="N910" t="s">
        <v>5</v>
      </c>
      <c r="O910" s="1"/>
    </row>
    <row r="911" spans="1:15" x14ac:dyDescent="0.2">
      <c r="A911">
        <v>10511</v>
      </c>
      <c r="B911" t="s">
        <v>103</v>
      </c>
      <c r="C911" s="78">
        <v>0.68629654531147066</v>
      </c>
      <c r="D911" t="s">
        <v>0</v>
      </c>
      <c r="E911">
        <v>19</v>
      </c>
      <c r="F911">
        <v>0</v>
      </c>
      <c r="G911" s="3">
        <v>23.756859449261366</v>
      </c>
      <c r="H911" s="66">
        <v>0</v>
      </c>
      <c r="I911" t="s">
        <v>7</v>
      </c>
      <c r="J911" s="2">
        <v>1242.26</v>
      </c>
      <c r="K911" s="2" t="s">
        <v>5</v>
      </c>
      <c r="L911">
        <v>0</v>
      </c>
      <c r="M911" t="s">
        <v>88</v>
      </c>
      <c r="N911" t="s">
        <v>5</v>
      </c>
      <c r="O911" s="1"/>
    </row>
    <row r="912" spans="1:15" x14ac:dyDescent="0.2">
      <c r="A912">
        <v>10271</v>
      </c>
      <c r="B912" t="s">
        <v>103</v>
      </c>
      <c r="C912" s="78">
        <v>0.68663460096655227</v>
      </c>
      <c r="D912" t="s">
        <v>1</v>
      </c>
      <c r="E912">
        <v>55</v>
      </c>
      <c r="F912">
        <v>3</v>
      </c>
      <c r="G912" s="3">
        <v>35.605294990411267</v>
      </c>
      <c r="H912" s="66">
        <v>3</v>
      </c>
      <c r="I912" t="s">
        <v>6</v>
      </c>
      <c r="J912" s="2">
        <v>44423.810000000005</v>
      </c>
      <c r="K912" s="2" t="s">
        <v>4</v>
      </c>
      <c r="L912">
        <v>0</v>
      </c>
      <c r="M912" t="s">
        <v>88</v>
      </c>
      <c r="N912" t="s">
        <v>4</v>
      </c>
      <c r="O912" s="1"/>
    </row>
    <row r="913" spans="1:15" x14ac:dyDescent="0.2">
      <c r="A913">
        <v>10731</v>
      </c>
      <c r="B913" t="s">
        <v>103</v>
      </c>
      <c r="C913" s="78">
        <v>0.68666514211747898</v>
      </c>
      <c r="D913" t="s">
        <v>3</v>
      </c>
      <c r="E913">
        <v>18</v>
      </c>
      <c r="F913">
        <v>0</v>
      </c>
      <c r="G913" s="3">
        <v>35.680781166687325</v>
      </c>
      <c r="H913" s="66">
        <v>3</v>
      </c>
      <c r="I913" t="s">
        <v>6</v>
      </c>
      <c r="J913" s="2">
        <v>2217.61</v>
      </c>
      <c r="K913" s="2" t="s">
        <v>5</v>
      </c>
      <c r="L913">
        <v>0</v>
      </c>
      <c r="M913" t="s">
        <v>88</v>
      </c>
      <c r="N913" t="s">
        <v>5</v>
      </c>
      <c r="O913" s="1"/>
    </row>
    <row r="914" spans="1:15" x14ac:dyDescent="0.2">
      <c r="A914">
        <v>10752</v>
      </c>
      <c r="B914" t="s">
        <v>103</v>
      </c>
      <c r="C914" s="78">
        <v>0.68706444172179348</v>
      </c>
      <c r="D914" t="s">
        <v>0</v>
      </c>
      <c r="E914">
        <v>47</v>
      </c>
      <c r="F914">
        <v>2</v>
      </c>
      <c r="G914" s="3">
        <v>31.350006671706879</v>
      </c>
      <c r="H914" s="66">
        <v>2</v>
      </c>
      <c r="I914" t="s">
        <v>6</v>
      </c>
      <c r="J914" s="2">
        <v>8551.35</v>
      </c>
      <c r="K914" s="2" t="s">
        <v>5</v>
      </c>
      <c r="L914">
        <v>1</v>
      </c>
      <c r="M914" t="s">
        <v>89</v>
      </c>
      <c r="N914" t="s">
        <v>5</v>
      </c>
      <c r="O914" s="1"/>
    </row>
    <row r="915" spans="1:15" x14ac:dyDescent="0.2">
      <c r="A915">
        <v>11174</v>
      </c>
      <c r="B915" t="s">
        <v>103</v>
      </c>
      <c r="C915" s="78">
        <v>0.6880426008989301</v>
      </c>
      <c r="D915" t="s">
        <v>0</v>
      </c>
      <c r="E915">
        <v>45</v>
      </c>
      <c r="F915">
        <v>2</v>
      </c>
      <c r="G915" s="3">
        <v>33.442318219978425</v>
      </c>
      <c r="H915" s="66">
        <v>2</v>
      </c>
      <c r="I915" t="s">
        <v>6</v>
      </c>
      <c r="J915" s="2">
        <v>7345.09</v>
      </c>
      <c r="K915" s="2" t="s">
        <v>5</v>
      </c>
      <c r="L915">
        <v>0</v>
      </c>
      <c r="M915" t="s">
        <v>88</v>
      </c>
      <c r="N915" t="s">
        <v>5</v>
      </c>
      <c r="O915" s="1"/>
    </row>
    <row r="916" spans="1:15" x14ac:dyDescent="0.2">
      <c r="A916">
        <v>10085</v>
      </c>
      <c r="B916" t="s">
        <v>103</v>
      </c>
      <c r="C916" s="78">
        <v>0.68809685299134349</v>
      </c>
      <c r="D916" t="s">
        <v>1</v>
      </c>
      <c r="E916">
        <v>18</v>
      </c>
      <c r="F916">
        <v>0</v>
      </c>
      <c r="G916" s="3">
        <v>27.831818173849527</v>
      </c>
      <c r="H916" s="66">
        <v>1</v>
      </c>
      <c r="I916" t="s">
        <v>7</v>
      </c>
      <c r="J916" s="2">
        <v>1131.51</v>
      </c>
      <c r="K916" s="2" t="s">
        <v>5</v>
      </c>
      <c r="L916">
        <v>0</v>
      </c>
      <c r="M916" t="s">
        <v>88</v>
      </c>
      <c r="N916" t="s">
        <v>5</v>
      </c>
      <c r="O916" s="1"/>
    </row>
    <row r="917" spans="1:15" x14ac:dyDescent="0.2">
      <c r="A917">
        <v>10046</v>
      </c>
      <c r="B917" t="s">
        <v>103</v>
      </c>
      <c r="C917" s="78">
        <v>0.68870470903577974</v>
      </c>
      <c r="D917" t="s">
        <v>3</v>
      </c>
      <c r="E917">
        <v>26</v>
      </c>
      <c r="F917">
        <v>0</v>
      </c>
      <c r="G917" s="3">
        <v>38.629545973500569</v>
      </c>
      <c r="H917" s="66">
        <v>3</v>
      </c>
      <c r="I917" t="s">
        <v>6</v>
      </c>
      <c r="J917" s="2">
        <v>3385.4</v>
      </c>
      <c r="K917" s="2" t="s">
        <v>5</v>
      </c>
      <c r="L917">
        <v>0</v>
      </c>
      <c r="M917" t="s">
        <v>88</v>
      </c>
      <c r="N917" t="s">
        <v>5</v>
      </c>
      <c r="O917" s="1"/>
    </row>
    <row r="918" spans="1:15" x14ac:dyDescent="0.2">
      <c r="A918">
        <v>11182</v>
      </c>
      <c r="B918" t="s">
        <v>103</v>
      </c>
      <c r="C918" s="78">
        <v>0.68993060248489357</v>
      </c>
      <c r="D918" t="s">
        <v>2</v>
      </c>
      <c r="E918">
        <v>49</v>
      </c>
      <c r="F918">
        <v>2</v>
      </c>
      <c r="G918" s="3">
        <v>27.714855777346106</v>
      </c>
      <c r="H918" s="66">
        <v>1</v>
      </c>
      <c r="I918" t="s">
        <v>6</v>
      </c>
      <c r="J918" s="2">
        <v>10156.790000000001</v>
      </c>
      <c r="K918" s="2" t="s">
        <v>5</v>
      </c>
      <c r="L918">
        <v>2</v>
      </c>
      <c r="M918" t="s">
        <v>90</v>
      </c>
      <c r="N918" t="s">
        <v>5</v>
      </c>
      <c r="O918" s="1"/>
    </row>
    <row r="919" spans="1:15" x14ac:dyDescent="0.2">
      <c r="A919">
        <v>10565</v>
      </c>
      <c r="B919" t="s">
        <v>103</v>
      </c>
      <c r="C919" s="78">
        <v>0.69013655659342921</v>
      </c>
      <c r="D919" t="s">
        <v>1</v>
      </c>
      <c r="E919">
        <v>53</v>
      </c>
      <c r="F919">
        <v>3</v>
      </c>
      <c r="G919" s="3">
        <v>32.090387104656429</v>
      </c>
      <c r="H919" s="66">
        <v>2</v>
      </c>
      <c r="I919" t="s">
        <v>6</v>
      </c>
      <c r="J919" s="2">
        <v>10579.72</v>
      </c>
      <c r="K919" s="2" t="s">
        <v>5</v>
      </c>
      <c r="L919">
        <v>1</v>
      </c>
      <c r="M919" t="s">
        <v>89</v>
      </c>
      <c r="N919" t="s">
        <v>5</v>
      </c>
      <c r="O919" s="1"/>
    </row>
    <row r="920" spans="1:15" x14ac:dyDescent="0.2">
      <c r="A920">
        <v>10344</v>
      </c>
      <c r="B920" t="s">
        <v>103</v>
      </c>
      <c r="C920" s="78">
        <v>0.69055734195292084</v>
      </c>
      <c r="D920" t="s">
        <v>0</v>
      </c>
      <c r="E920">
        <v>21</v>
      </c>
      <c r="F920">
        <v>0</v>
      </c>
      <c r="G920" s="3">
        <v>29.737221530017742</v>
      </c>
      <c r="H920" s="66">
        <v>1</v>
      </c>
      <c r="I920" t="s">
        <v>6</v>
      </c>
      <c r="J920" s="2">
        <v>2007.95</v>
      </c>
      <c r="K920" s="2" t="s">
        <v>5</v>
      </c>
      <c r="L920">
        <v>0</v>
      </c>
      <c r="M920" t="s">
        <v>88</v>
      </c>
      <c r="N920" t="s">
        <v>5</v>
      </c>
      <c r="O920" s="1"/>
    </row>
    <row r="921" spans="1:15" x14ac:dyDescent="0.2">
      <c r="A921">
        <v>10681</v>
      </c>
      <c r="B921" t="s">
        <v>103</v>
      </c>
      <c r="C921" s="78">
        <v>0.690951063897562</v>
      </c>
      <c r="D921" t="s">
        <v>1</v>
      </c>
      <c r="E921">
        <v>41</v>
      </c>
      <c r="F921">
        <v>2</v>
      </c>
      <c r="G921" s="3">
        <v>36.987740459002083</v>
      </c>
      <c r="H921" s="66">
        <v>3</v>
      </c>
      <c r="I921" t="s">
        <v>7</v>
      </c>
      <c r="J921" s="2">
        <v>6272.4800000000005</v>
      </c>
      <c r="K921" s="2" t="s">
        <v>5</v>
      </c>
      <c r="L921">
        <v>1</v>
      </c>
      <c r="M921" t="s">
        <v>89</v>
      </c>
      <c r="N921" t="s">
        <v>5</v>
      </c>
      <c r="O921" s="1"/>
    </row>
    <row r="922" spans="1:15" x14ac:dyDescent="0.2">
      <c r="A922">
        <v>10941</v>
      </c>
      <c r="B922" t="s">
        <v>103</v>
      </c>
      <c r="C922" s="78">
        <v>0.69102802209731151</v>
      </c>
      <c r="D922" t="s">
        <v>3</v>
      </c>
      <c r="E922">
        <v>47</v>
      </c>
      <c r="F922">
        <v>2</v>
      </c>
      <c r="G922" s="3">
        <v>35.999012483952086</v>
      </c>
      <c r="H922" s="66">
        <v>3</v>
      </c>
      <c r="I922" t="s">
        <v>7</v>
      </c>
      <c r="J922" s="2">
        <v>10407.09</v>
      </c>
      <c r="K922" s="2" t="s">
        <v>5</v>
      </c>
      <c r="L922">
        <v>4</v>
      </c>
      <c r="M922" t="s">
        <v>91</v>
      </c>
      <c r="N922" t="s">
        <v>5</v>
      </c>
      <c r="O922" s="1"/>
    </row>
    <row r="923" spans="1:15" x14ac:dyDescent="0.2">
      <c r="A923">
        <v>10799</v>
      </c>
      <c r="B923" t="s">
        <v>103</v>
      </c>
      <c r="C923" s="78">
        <v>0.69137791719909536</v>
      </c>
      <c r="D923" t="s">
        <v>3</v>
      </c>
      <c r="E923">
        <v>43</v>
      </c>
      <c r="F923">
        <v>2</v>
      </c>
      <c r="G923" s="3">
        <v>29.337081034667815</v>
      </c>
      <c r="H923" s="66">
        <v>1</v>
      </c>
      <c r="I923" t="s">
        <v>6</v>
      </c>
      <c r="J923" s="2">
        <v>7325.05</v>
      </c>
      <c r="K923" s="2" t="s">
        <v>5</v>
      </c>
      <c r="L923">
        <v>0</v>
      </c>
      <c r="M923" t="s">
        <v>88</v>
      </c>
      <c r="N923" t="s">
        <v>5</v>
      </c>
      <c r="O923" s="1"/>
    </row>
    <row r="924" spans="1:15" x14ac:dyDescent="0.2">
      <c r="A924">
        <v>11156</v>
      </c>
      <c r="B924" t="s">
        <v>103</v>
      </c>
      <c r="C924" s="78">
        <v>0.69142857025932292</v>
      </c>
      <c r="D924" t="s">
        <v>1</v>
      </c>
      <c r="E924">
        <v>32</v>
      </c>
      <c r="F924">
        <v>1</v>
      </c>
      <c r="G924" s="3">
        <v>27.653018918379562</v>
      </c>
      <c r="H924" s="66">
        <v>1</v>
      </c>
      <c r="I924" t="s">
        <v>7</v>
      </c>
      <c r="J924" s="2">
        <v>4673.4000000000005</v>
      </c>
      <c r="K924" s="2" t="s">
        <v>5</v>
      </c>
      <c r="L924">
        <v>2</v>
      </c>
      <c r="M924" t="s">
        <v>90</v>
      </c>
      <c r="N924" t="s">
        <v>5</v>
      </c>
      <c r="O924" s="1"/>
    </row>
    <row r="925" spans="1:15" x14ac:dyDescent="0.2">
      <c r="A925">
        <v>11292</v>
      </c>
      <c r="B925" t="s">
        <v>103</v>
      </c>
      <c r="C925" s="78">
        <v>0.69157417156489975</v>
      </c>
      <c r="D925" t="s">
        <v>3</v>
      </c>
      <c r="E925">
        <v>46</v>
      </c>
      <c r="F925">
        <v>2</v>
      </c>
      <c r="G925" s="3">
        <v>36.950924109903703</v>
      </c>
      <c r="H925" s="66">
        <v>3</v>
      </c>
      <c r="I925" t="s">
        <v>6</v>
      </c>
      <c r="J925" s="2">
        <v>9432.93</v>
      </c>
      <c r="K925" s="2" t="s">
        <v>5</v>
      </c>
      <c r="L925">
        <v>2</v>
      </c>
      <c r="M925" t="s">
        <v>90</v>
      </c>
      <c r="N925" t="s">
        <v>5</v>
      </c>
      <c r="O925" s="1"/>
    </row>
    <row r="926" spans="1:15" x14ac:dyDescent="0.2">
      <c r="A926">
        <v>10473</v>
      </c>
      <c r="B926" t="s">
        <v>103</v>
      </c>
      <c r="C926" s="78">
        <v>0.69284586081647703</v>
      </c>
      <c r="D926" t="s">
        <v>3</v>
      </c>
      <c r="E926">
        <v>41</v>
      </c>
      <c r="F926">
        <v>2</v>
      </c>
      <c r="G926" s="3">
        <v>28.293942525886848</v>
      </c>
      <c r="H926" s="66">
        <v>1</v>
      </c>
      <c r="I926" t="s">
        <v>6</v>
      </c>
      <c r="J926" s="2">
        <v>8538.2900000000009</v>
      </c>
      <c r="K926" s="2" t="s">
        <v>5</v>
      </c>
      <c r="L926">
        <v>3</v>
      </c>
      <c r="M926" t="s">
        <v>91</v>
      </c>
      <c r="N926" t="s">
        <v>5</v>
      </c>
      <c r="O926" s="1"/>
    </row>
    <row r="927" spans="1:15" x14ac:dyDescent="0.2">
      <c r="A927">
        <v>10106</v>
      </c>
      <c r="B927" t="s">
        <v>103</v>
      </c>
      <c r="C927" s="78">
        <v>0.69299359861756649</v>
      </c>
      <c r="D927" t="s">
        <v>0</v>
      </c>
      <c r="E927">
        <v>22</v>
      </c>
      <c r="F927">
        <v>0</v>
      </c>
      <c r="G927" s="3">
        <v>46.501461365878505</v>
      </c>
      <c r="H927" s="66">
        <v>3</v>
      </c>
      <c r="I927" t="s">
        <v>7</v>
      </c>
      <c r="J927" s="2">
        <v>1682.6</v>
      </c>
      <c r="K927" s="2" t="s">
        <v>5</v>
      </c>
      <c r="L927">
        <v>0</v>
      </c>
      <c r="M927" t="s">
        <v>88</v>
      </c>
      <c r="N927" t="s">
        <v>5</v>
      </c>
      <c r="O927" s="1"/>
    </row>
    <row r="928" spans="1:15" x14ac:dyDescent="0.2">
      <c r="A928">
        <v>11341</v>
      </c>
      <c r="B928" t="s">
        <v>103</v>
      </c>
      <c r="C928" s="78">
        <v>0.69440798709811247</v>
      </c>
      <c r="D928" t="s">
        <v>1</v>
      </c>
      <c r="E928">
        <v>46</v>
      </c>
      <c r="F928">
        <v>2</v>
      </c>
      <c r="G928" s="3">
        <v>37.035285711566942</v>
      </c>
      <c r="H928" s="66">
        <v>3</v>
      </c>
      <c r="I928" t="s">
        <v>6</v>
      </c>
      <c r="J928" s="2">
        <v>8232.64</v>
      </c>
      <c r="K928" s="2" t="s">
        <v>5</v>
      </c>
      <c r="L928">
        <v>1</v>
      </c>
      <c r="M928" t="s">
        <v>89</v>
      </c>
      <c r="N928" t="s">
        <v>5</v>
      </c>
      <c r="O928" s="1"/>
    </row>
    <row r="929" spans="1:15" x14ac:dyDescent="0.2">
      <c r="A929">
        <v>10243</v>
      </c>
      <c r="B929" t="s">
        <v>103</v>
      </c>
      <c r="C929" s="78">
        <v>0.69483534968696437</v>
      </c>
      <c r="D929" t="s">
        <v>1</v>
      </c>
      <c r="E929">
        <v>44</v>
      </c>
      <c r="F929">
        <v>2</v>
      </c>
      <c r="G929" s="3">
        <v>41.064216402006686</v>
      </c>
      <c r="H929" s="66">
        <v>3</v>
      </c>
      <c r="I929" t="s">
        <v>6</v>
      </c>
      <c r="J929" s="2">
        <v>8211.11</v>
      </c>
      <c r="K929" s="2" t="s">
        <v>5</v>
      </c>
      <c r="L929">
        <v>2</v>
      </c>
      <c r="M929" t="s">
        <v>90</v>
      </c>
      <c r="N929" t="s">
        <v>5</v>
      </c>
      <c r="O929" s="1"/>
    </row>
    <row r="930" spans="1:15" x14ac:dyDescent="0.2">
      <c r="A930">
        <v>10853</v>
      </c>
      <c r="B930" t="s">
        <v>103</v>
      </c>
      <c r="C930" s="78">
        <v>0.69492612332676562</v>
      </c>
      <c r="D930" t="s">
        <v>1</v>
      </c>
      <c r="E930">
        <v>49</v>
      </c>
      <c r="F930">
        <v>2</v>
      </c>
      <c r="G930" s="3">
        <v>25.83093664725731</v>
      </c>
      <c r="H930" s="66">
        <v>0</v>
      </c>
      <c r="I930" t="s">
        <v>7</v>
      </c>
      <c r="J930" s="2">
        <v>8124.41</v>
      </c>
      <c r="K930" s="2" t="s">
        <v>5</v>
      </c>
      <c r="L930">
        <v>0</v>
      </c>
      <c r="M930" t="s">
        <v>88</v>
      </c>
      <c r="N930" t="s">
        <v>5</v>
      </c>
      <c r="O930" s="1"/>
    </row>
    <row r="931" spans="1:15" x14ac:dyDescent="0.2">
      <c r="A931">
        <v>10736</v>
      </c>
      <c r="B931" t="s">
        <v>103</v>
      </c>
      <c r="C931" s="78">
        <v>0.69788440663998741</v>
      </c>
      <c r="D931" t="s">
        <v>2</v>
      </c>
      <c r="E931">
        <v>47</v>
      </c>
      <c r="F931">
        <v>2</v>
      </c>
      <c r="G931" s="3">
        <v>36.700997310387109</v>
      </c>
      <c r="H931" s="66">
        <v>3</v>
      </c>
      <c r="I931" t="s">
        <v>7</v>
      </c>
      <c r="J931" s="2">
        <v>24915.23</v>
      </c>
      <c r="K931" s="2" t="s">
        <v>5</v>
      </c>
      <c r="L931">
        <v>3</v>
      </c>
      <c r="M931" t="s">
        <v>91</v>
      </c>
      <c r="N931" t="s">
        <v>4</v>
      </c>
      <c r="O931" s="1"/>
    </row>
    <row r="932" spans="1:15" x14ac:dyDescent="0.2">
      <c r="A932">
        <v>11138</v>
      </c>
      <c r="B932" t="s">
        <v>103</v>
      </c>
      <c r="C932" s="78">
        <v>0.69914447290581272</v>
      </c>
      <c r="D932" t="s">
        <v>1</v>
      </c>
      <c r="E932">
        <v>48</v>
      </c>
      <c r="F932">
        <v>2</v>
      </c>
      <c r="G932" s="3">
        <v>30.491354625577316</v>
      </c>
      <c r="H932" s="66">
        <v>2</v>
      </c>
      <c r="I932" t="s">
        <v>6</v>
      </c>
      <c r="J932" s="2">
        <v>40974.170000000006</v>
      </c>
      <c r="K932" s="2" t="s">
        <v>4</v>
      </c>
      <c r="L932">
        <v>0</v>
      </c>
      <c r="M932" t="s">
        <v>88</v>
      </c>
      <c r="N932" t="s">
        <v>4</v>
      </c>
      <c r="O932" s="1"/>
    </row>
    <row r="933" spans="1:15" x14ac:dyDescent="0.2">
      <c r="A933">
        <v>10311</v>
      </c>
      <c r="B933" t="s">
        <v>103</v>
      </c>
      <c r="C933" s="78">
        <v>0.69958041482153432</v>
      </c>
      <c r="D933" t="s">
        <v>0</v>
      </c>
      <c r="E933">
        <v>28</v>
      </c>
      <c r="F933">
        <v>1</v>
      </c>
      <c r="G933" s="3">
        <v>29.616148011184148</v>
      </c>
      <c r="H933" s="66">
        <v>1</v>
      </c>
      <c r="I933" t="s">
        <v>6</v>
      </c>
      <c r="J933" s="2">
        <v>3161.46</v>
      </c>
      <c r="K933" s="2" t="s">
        <v>5</v>
      </c>
      <c r="L933">
        <v>0</v>
      </c>
      <c r="M933" t="s">
        <v>88</v>
      </c>
      <c r="N933" t="s">
        <v>5</v>
      </c>
      <c r="O933" s="1"/>
    </row>
    <row r="934" spans="1:15" x14ac:dyDescent="0.2">
      <c r="A934">
        <v>10609</v>
      </c>
      <c r="B934" t="s">
        <v>103</v>
      </c>
      <c r="C934" s="78">
        <v>0.70165497842679092</v>
      </c>
      <c r="D934" t="s">
        <v>2</v>
      </c>
      <c r="E934">
        <v>60</v>
      </c>
      <c r="F934">
        <v>3</v>
      </c>
      <c r="G934" s="3">
        <v>28.599668405104943</v>
      </c>
      <c r="H934" s="66">
        <v>1</v>
      </c>
      <c r="I934" t="s">
        <v>7</v>
      </c>
      <c r="J934" s="2">
        <v>13112.61</v>
      </c>
      <c r="K934" s="2" t="s">
        <v>5</v>
      </c>
      <c r="L934">
        <v>1</v>
      </c>
      <c r="M934" t="s">
        <v>89</v>
      </c>
      <c r="N934" t="s">
        <v>5</v>
      </c>
      <c r="O934" s="1"/>
    </row>
    <row r="935" spans="1:15" x14ac:dyDescent="0.2">
      <c r="A935">
        <v>11079</v>
      </c>
      <c r="B935" t="s">
        <v>103</v>
      </c>
      <c r="C935" s="78">
        <v>0.70187786906514216</v>
      </c>
      <c r="D935" t="s">
        <v>3</v>
      </c>
      <c r="E935">
        <v>30</v>
      </c>
      <c r="F935">
        <v>1</v>
      </c>
      <c r="G935" s="3">
        <v>25.345582804832251</v>
      </c>
      <c r="H935" s="66">
        <v>0</v>
      </c>
      <c r="I935" t="s">
        <v>6</v>
      </c>
      <c r="J935" s="2">
        <v>4719.5300000000007</v>
      </c>
      <c r="K935" s="2" t="s">
        <v>5</v>
      </c>
      <c r="L935">
        <v>1</v>
      </c>
      <c r="M935" t="s">
        <v>89</v>
      </c>
      <c r="N935" t="s">
        <v>5</v>
      </c>
      <c r="O935" s="1"/>
    </row>
    <row r="936" spans="1:15" x14ac:dyDescent="0.2">
      <c r="A936">
        <v>10528</v>
      </c>
      <c r="B936" t="s">
        <v>103</v>
      </c>
      <c r="C936" s="78">
        <v>0.70188841198245588</v>
      </c>
      <c r="D936" t="s">
        <v>3</v>
      </c>
      <c r="E936">
        <v>24</v>
      </c>
      <c r="F936">
        <v>0</v>
      </c>
      <c r="G936" s="3">
        <v>30.122579306020477</v>
      </c>
      <c r="H936" s="66">
        <v>1</v>
      </c>
      <c r="I936" t="s">
        <v>6</v>
      </c>
      <c r="J936" s="2">
        <v>3044.2200000000003</v>
      </c>
      <c r="K936" s="2" t="s">
        <v>5</v>
      </c>
      <c r="L936">
        <v>0</v>
      </c>
      <c r="M936" t="s">
        <v>88</v>
      </c>
      <c r="N936" t="s">
        <v>5</v>
      </c>
      <c r="O936" s="1"/>
    </row>
    <row r="937" spans="1:15" x14ac:dyDescent="0.2">
      <c r="A937">
        <v>11203</v>
      </c>
      <c r="B937" t="s">
        <v>103</v>
      </c>
      <c r="C937" s="78">
        <v>0.70303681847905009</v>
      </c>
      <c r="D937" t="s">
        <v>2</v>
      </c>
      <c r="E937">
        <v>22</v>
      </c>
      <c r="F937">
        <v>0</v>
      </c>
      <c r="G937" s="3">
        <v>39.490500032719751</v>
      </c>
      <c r="H937" s="66">
        <v>3</v>
      </c>
      <c r="I937" t="s">
        <v>6</v>
      </c>
      <c r="J937" s="2">
        <v>33907.550000000003</v>
      </c>
      <c r="K937" s="2" t="s">
        <v>5</v>
      </c>
      <c r="L937">
        <v>0</v>
      </c>
      <c r="M937" t="s">
        <v>88</v>
      </c>
      <c r="N937" t="s">
        <v>4</v>
      </c>
      <c r="O937" s="1"/>
    </row>
    <row r="938" spans="1:15" x14ac:dyDescent="0.2">
      <c r="A938">
        <v>10821</v>
      </c>
      <c r="B938" t="s">
        <v>103</v>
      </c>
      <c r="C938" s="78">
        <v>0.70310476468106942</v>
      </c>
      <c r="D938" t="s">
        <v>2</v>
      </c>
      <c r="E938">
        <v>52</v>
      </c>
      <c r="F938">
        <v>3</v>
      </c>
      <c r="G938" s="3">
        <v>32.896099119937411</v>
      </c>
      <c r="H938" s="66">
        <v>2</v>
      </c>
      <c r="I938" t="s">
        <v>7</v>
      </c>
      <c r="J938" s="2">
        <v>26467.1</v>
      </c>
      <c r="K938" s="2" t="s">
        <v>5</v>
      </c>
      <c r="L938">
        <v>2</v>
      </c>
      <c r="M938" t="s">
        <v>90</v>
      </c>
      <c r="N938" t="s">
        <v>5</v>
      </c>
      <c r="O938" s="1"/>
    </row>
    <row r="939" spans="1:15" x14ac:dyDescent="0.2">
      <c r="A939">
        <v>10170</v>
      </c>
      <c r="B939" t="s">
        <v>103</v>
      </c>
      <c r="C939" s="78">
        <v>0.70357268840081932</v>
      </c>
      <c r="D939" t="s">
        <v>2</v>
      </c>
      <c r="E939">
        <v>40</v>
      </c>
      <c r="F939">
        <v>2</v>
      </c>
      <c r="G939" s="3">
        <v>39.813319639544133</v>
      </c>
      <c r="H939" s="66">
        <v>3</v>
      </c>
      <c r="I939" t="s">
        <v>7</v>
      </c>
      <c r="J939" s="2">
        <v>6393.6100000000006</v>
      </c>
      <c r="K939" s="2" t="s">
        <v>5</v>
      </c>
      <c r="L939">
        <v>1</v>
      </c>
      <c r="M939" t="s">
        <v>89</v>
      </c>
      <c r="N939" t="s">
        <v>5</v>
      </c>
      <c r="O939" s="1"/>
    </row>
    <row r="940" spans="1:15" x14ac:dyDescent="0.2">
      <c r="A940">
        <v>10386</v>
      </c>
      <c r="B940" t="s">
        <v>103</v>
      </c>
      <c r="C940" s="78">
        <v>0.70474272114209657</v>
      </c>
      <c r="D940" t="s">
        <v>1</v>
      </c>
      <c r="E940">
        <v>22</v>
      </c>
      <c r="F940">
        <v>0</v>
      </c>
      <c r="G940" s="3">
        <v>21.467067468077602</v>
      </c>
      <c r="H940" s="66">
        <v>0</v>
      </c>
      <c r="I940" t="s">
        <v>7</v>
      </c>
      <c r="J940" s="2">
        <v>1674.64</v>
      </c>
      <c r="K940" s="2" t="s">
        <v>5</v>
      </c>
      <c r="L940">
        <v>0</v>
      </c>
      <c r="M940" t="s">
        <v>88</v>
      </c>
      <c r="N940" t="s">
        <v>5</v>
      </c>
      <c r="O940" s="1"/>
    </row>
    <row r="941" spans="1:15" x14ac:dyDescent="0.2">
      <c r="A941">
        <v>10811</v>
      </c>
      <c r="B941" t="s">
        <v>103</v>
      </c>
      <c r="C941" s="78">
        <v>0.70639509322939009</v>
      </c>
      <c r="D941" t="s">
        <v>2</v>
      </c>
      <c r="E941">
        <v>41</v>
      </c>
      <c r="F941">
        <v>2</v>
      </c>
      <c r="G941" s="3">
        <v>38.060973628767414</v>
      </c>
      <c r="H941" s="66">
        <v>3</v>
      </c>
      <c r="I941" t="s">
        <v>7</v>
      </c>
      <c r="J941" s="2">
        <v>6664.6900000000005</v>
      </c>
      <c r="K941" s="2" t="s">
        <v>5</v>
      </c>
      <c r="L941">
        <v>1</v>
      </c>
      <c r="M941" t="s">
        <v>89</v>
      </c>
      <c r="N941" t="s">
        <v>5</v>
      </c>
      <c r="O941" s="1"/>
    </row>
    <row r="942" spans="1:15" x14ac:dyDescent="0.2">
      <c r="A942">
        <v>10645</v>
      </c>
      <c r="B942" t="s">
        <v>103</v>
      </c>
      <c r="C942" s="78">
        <v>0.70641092531494643</v>
      </c>
      <c r="D942" t="s">
        <v>2</v>
      </c>
      <c r="E942">
        <v>57</v>
      </c>
      <c r="F942">
        <v>3</v>
      </c>
      <c r="G942" s="3">
        <v>18.596933120565009</v>
      </c>
      <c r="H942" s="66">
        <v>0</v>
      </c>
      <c r="I942" t="s">
        <v>6</v>
      </c>
      <c r="J942" s="2">
        <v>11840.78</v>
      </c>
      <c r="K942" s="2" t="s">
        <v>5</v>
      </c>
      <c r="L942">
        <v>0</v>
      </c>
      <c r="M942" t="s">
        <v>88</v>
      </c>
      <c r="N942" t="s">
        <v>5</v>
      </c>
      <c r="O942" s="1"/>
    </row>
    <row r="943" spans="1:15" x14ac:dyDescent="0.2">
      <c r="A943">
        <v>10721</v>
      </c>
      <c r="B943" t="s">
        <v>103</v>
      </c>
      <c r="C943" s="78">
        <v>0.7070422551264951</v>
      </c>
      <c r="D943" t="s">
        <v>1</v>
      </c>
      <c r="E943">
        <v>20</v>
      </c>
      <c r="F943">
        <v>0</v>
      </c>
      <c r="G943" s="3">
        <v>36.62183034205129</v>
      </c>
      <c r="H943" s="66">
        <v>3</v>
      </c>
      <c r="I943" t="s">
        <v>6</v>
      </c>
      <c r="J943" s="2">
        <v>1877.93</v>
      </c>
      <c r="K943" s="2" t="s">
        <v>5</v>
      </c>
      <c r="L943">
        <v>0</v>
      </c>
      <c r="M943" t="s">
        <v>88</v>
      </c>
      <c r="N943" t="s">
        <v>5</v>
      </c>
      <c r="O943" s="1"/>
    </row>
    <row r="944" spans="1:15" x14ac:dyDescent="0.2">
      <c r="A944">
        <v>10707</v>
      </c>
      <c r="B944" t="s">
        <v>103</v>
      </c>
      <c r="C944" s="78">
        <v>0.70826061126014372</v>
      </c>
      <c r="D944" t="s">
        <v>1</v>
      </c>
      <c r="E944">
        <v>47</v>
      </c>
      <c r="F944">
        <v>2</v>
      </c>
      <c r="G944" s="3">
        <v>20.892389678498571</v>
      </c>
      <c r="H944" s="66">
        <v>0</v>
      </c>
      <c r="I944" t="s">
        <v>7</v>
      </c>
      <c r="J944" s="2">
        <v>42211.14</v>
      </c>
      <c r="K944" s="2" t="s">
        <v>4</v>
      </c>
      <c r="L944">
        <v>1</v>
      </c>
      <c r="M944" t="s">
        <v>89</v>
      </c>
      <c r="N944" t="s">
        <v>4</v>
      </c>
      <c r="O944" s="1"/>
    </row>
    <row r="945" spans="1:15" x14ac:dyDescent="0.2">
      <c r="A945">
        <v>10813</v>
      </c>
      <c r="B945" t="s">
        <v>103</v>
      </c>
      <c r="C945" s="78">
        <v>0.70861461427608607</v>
      </c>
      <c r="D945" t="s">
        <v>2</v>
      </c>
      <c r="E945">
        <v>19</v>
      </c>
      <c r="F945">
        <v>0</v>
      </c>
      <c r="G945" s="3">
        <v>24.531656550519031</v>
      </c>
      <c r="H945" s="66">
        <v>0</v>
      </c>
      <c r="I945" t="s">
        <v>7</v>
      </c>
      <c r="J945" s="2">
        <v>1627.29</v>
      </c>
      <c r="K945" s="2" t="s">
        <v>5</v>
      </c>
      <c r="L945">
        <v>0</v>
      </c>
      <c r="M945" t="s">
        <v>88</v>
      </c>
      <c r="N945" t="s">
        <v>5</v>
      </c>
      <c r="O945" s="1"/>
    </row>
    <row r="946" spans="1:15" x14ac:dyDescent="0.2">
      <c r="A946">
        <v>10354</v>
      </c>
      <c r="B946" t="s">
        <v>103</v>
      </c>
      <c r="C946" s="78">
        <v>0.70943287511795017</v>
      </c>
      <c r="D946" t="s">
        <v>3</v>
      </c>
      <c r="E946">
        <v>39</v>
      </c>
      <c r="F946">
        <v>2</v>
      </c>
      <c r="G946" s="3">
        <v>26.587506952590484</v>
      </c>
      <c r="H946" s="66">
        <v>1</v>
      </c>
      <c r="I946" t="s">
        <v>6</v>
      </c>
      <c r="J946" s="2">
        <v>7986.4800000000005</v>
      </c>
      <c r="K946" s="2" t="s">
        <v>5</v>
      </c>
      <c r="L946">
        <v>3</v>
      </c>
      <c r="M946" t="s">
        <v>91</v>
      </c>
      <c r="N946" t="s">
        <v>5</v>
      </c>
      <c r="O946" s="1"/>
    </row>
    <row r="947" spans="1:15" x14ac:dyDescent="0.2">
      <c r="A947">
        <v>10078</v>
      </c>
      <c r="B947" t="s">
        <v>103</v>
      </c>
      <c r="C947" s="78">
        <v>0.70945214554282754</v>
      </c>
      <c r="D947" t="s">
        <v>3</v>
      </c>
      <c r="E947">
        <v>62</v>
      </c>
      <c r="F947">
        <v>3</v>
      </c>
      <c r="G947" s="3">
        <v>28.40424109074711</v>
      </c>
      <c r="H947" s="66">
        <v>1</v>
      </c>
      <c r="I947" t="s">
        <v>7</v>
      </c>
      <c r="J947" s="2">
        <v>28101.34</v>
      </c>
      <c r="K947" s="2" t="s">
        <v>5</v>
      </c>
      <c r="L947">
        <v>0</v>
      </c>
      <c r="M947" t="s">
        <v>88</v>
      </c>
      <c r="N947" t="s">
        <v>4</v>
      </c>
      <c r="O947" s="1"/>
    </row>
    <row r="948" spans="1:15" x14ac:dyDescent="0.2">
      <c r="A948">
        <v>10111</v>
      </c>
      <c r="B948" t="s">
        <v>103</v>
      </c>
      <c r="C948" s="78">
        <v>0.70952613822592436</v>
      </c>
      <c r="D948" t="s">
        <v>3</v>
      </c>
      <c r="E948">
        <v>33</v>
      </c>
      <c r="F948">
        <v>1</v>
      </c>
      <c r="G948" s="3">
        <v>31.257223402142831</v>
      </c>
      <c r="H948" s="66">
        <v>2</v>
      </c>
      <c r="I948" t="s">
        <v>7</v>
      </c>
      <c r="J948" s="2">
        <v>12404.880000000001</v>
      </c>
      <c r="K948" s="2" t="s">
        <v>5</v>
      </c>
      <c r="L948">
        <v>0</v>
      </c>
      <c r="M948" t="s">
        <v>88</v>
      </c>
      <c r="N948" t="s">
        <v>5</v>
      </c>
      <c r="O948" s="1"/>
    </row>
    <row r="949" spans="1:15" x14ac:dyDescent="0.2">
      <c r="A949">
        <v>11061</v>
      </c>
      <c r="B949" t="s">
        <v>103</v>
      </c>
      <c r="C949" s="78">
        <v>0.71040065073143766</v>
      </c>
      <c r="D949" t="s">
        <v>1</v>
      </c>
      <c r="E949">
        <v>22</v>
      </c>
      <c r="F949">
        <v>0</v>
      </c>
      <c r="G949" s="3">
        <v>24.407184278279573</v>
      </c>
      <c r="H949" s="66">
        <v>0</v>
      </c>
      <c r="I949" t="s">
        <v>7</v>
      </c>
      <c r="J949" s="2">
        <v>37484.450000000004</v>
      </c>
      <c r="K949" s="2" t="s">
        <v>5</v>
      </c>
      <c r="L949">
        <v>2</v>
      </c>
      <c r="M949" t="s">
        <v>90</v>
      </c>
      <c r="N949" t="s">
        <v>4</v>
      </c>
      <c r="O949" s="1"/>
    </row>
    <row r="950" spans="1:15" x14ac:dyDescent="0.2">
      <c r="A950">
        <v>10356</v>
      </c>
      <c r="B950" t="s">
        <v>103</v>
      </c>
      <c r="C950" s="78">
        <v>0.71050509071985402</v>
      </c>
      <c r="D950" t="s">
        <v>1</v>
      </c>
      <c r="E950">
        <v>37</v>
      </c>
      <c r="F950">
        <v>1</v>
      </c>
      <c r="G950" s="3">
        <v>24.624104181847851</v>
      </c>
      <c r="H950" s="66">
        <v>0</v>
      </c>
      <c r="I950" t="s">
        <v>7</v>
      </c>
      <c r="J950" s="2">
        <v>39871.71</v>
      </c>
      <c r="K950" s="2" t="s">
        <v>5</v>
      </c>
      <c r="L950">
        <v>1</v>
      </c>
      <c r="M950" t="s">
        <v>89</v>
      </c>
      <c r="N950" t="s">
        <v>4</v>
      </c>
      <c r="O950" s="1"/>
    </row>
    <row r="951" spans="1:15" x14ac:dyDescent="0.2">
      <c r="A951">
        <v>10921</v>
      </c>
      <c r="B951" t="s">
        <v>103</v>
      </c>
      <c r="C951" s="78">
        <v>0.71068520046005035</v>
      </c>
      <c r="D951" t="s">
        <v>1</v>
      </c>
      <c r="E951">
        <v>35</v>
      </c>
      <c r="F951">
        <v>1</v>
      </c>
      <c r="G951" s="3">
        <v>39.686463474025977</v>
      </c>
      <c r="H951" s="66">
        <v>3</v>
      </c>
      <c r="I951" t="s">
        <v>6</v>
      </c>
      <c r="J951" s="2">
        <v>5846.92</v>
      </c>
      <c r="K951" s="2" t="s">
        <v>5</v>
      </c>
      <c r="L951">
        <v>2</v>
      </c>
      <c r="M951" t="s">
        <v>90</v>
      </c>
      <c r="N951" t="s">
        <v>5</v>
      </c>
      <c r="O951" s="1"/>
    </row>
    <row r="952" spans="1:15" x14ac:dyDescent="0.2">
      <c r="A952">
        <v>10373</v>
      </c>
      <c r="B952" t="s">
        <v>103</v>
      </c>
      <c r="C952" s="78">
        <v>0.71077583527619081</v>
      </c>
      <c r="D952" t="s">
        <v>2</v>
      </c>
      <c r="E952">
        <v>19</v>
      </c>
      <c r="F952">
        <v>0</v>
      </c>
      <c r="G952" s="3">
        <v>23.530479221754042</v>
      </c>
      <c r="H952" s="66">
        <v>0</v>
      </c>
      <c r="I952" t="s">
        <v>7</v>
      </c>
      <c r="J952" s="2">
        <v>2803.7000000000003</v>
      </c>
      <c r="K952" s="2" t="s">
        <v>5</v>
      </c>
      <c r="L952">
        <v>2</v>
      </c>
      <c r="M952" t="s">
        <v>90</v>
      </c>
      <c r="N952" t="s">
        <v>5</v>
      </c>
      <c r="O952" s="1"/>
    </row>
    <row r="953" spans="1:15" x14ac:dyDescent="0.2">
      <c r="A953">
        <v>10893</v>
      </c>
      <c r="B953" t="s">
        <v>103</v>
      </c>
      <c r="C953" s="78">
        <v>0.7122904474539693</v>
      </c>
      <c r="D953" t="s">
        <v>2</v>
      </c>
      <c r="E953">
        <v>32</v>
      </c>
      <c r="F953">
        <v>1</v>
      </c>
      <c r="G953" s="3">
        <v>29.591355493055577</v>
      </c>
      <c r="H953" s="66">
        <v>1</v>
      </c>
      <c r="I953" t="s">
        <v>7</v>
      </c>
      <c r="J953" s="2">
        <v>4462.7300000000005</v>
      </c>
      <c r="K953" s="2" t="s">
        <v>5</v>
      </c>
      <c r="L953">
        <v>1</v>
      </c>
      <c r="M953" t="s">
        <v>89</v>
      </c>
      <c r="N953" t="s">
        <v>5</v>
      </c>
      <c r="O953" s="1"/>
    </row>
    <row r="954" spans="1:15" x14ac:dyDescent="0.2">
      <c r="A954">
        <v>10716</v>
      </c>
      <c r="B954" t="s">
        <v>103</v>
      </c>
      <c r="C954" s="78">
        <v>0.71271103203091202</v>
      </c>
      <c r="D954" t="s">
        <v>1</v>
      </c>
      <c r="E954">
        <v>35</v>
      </c>
      <c r="F954">
        <v>1</v>
      </c>
      <c r="G954" s="3">
        <v>36.669988079141291</v>
      </c>
      <c r="H954" s="66">
        <v>3</v>
      </c>
      <c r="I954" t="s">
        <v>7</v>
      </c>
      <c r="J954" s="2">
        <v>4747.0600000000004</v>
      </c>
      <c r="K954" s="2" t="s">
        <v>5</v>
      </c>
      <c r="L954">
        <v>1</v>
      </c>
      <c r="M954" t="s">
        <v>89</v>
      </c>
      <c r="N954" t="s">
        <v>5</v>
      </c>
      <c r="O954" s="1"/>
    </row>
    <row r="955" spans="1:15" x14ac:dyDescent="0.2">
      <c r="A955">
        <v>10225</v>
      </c>
      <c r="B955" t="s">
        <v>103</v>
      </c>
      <c r="C955" s="78">
        <v>0.71276880427160816</v>
      </c>
      <c r="D955" t="s">
        <v>3</v>
      </c>
      <c r="E955">
        <v>55</v>
      </c>
      <c r="F955">
        <v>3</v>
      </c>
      <c r="G955" s="3">
        <v>31.335427835051558</v>
      </c>
      <c r="H955" s="66">
        <v>2</v>
      </c>
      <c r="I955" t="s">
        <v>7</v>
      </c>
      <c r="J955" s="2">
        <v>11394.07</v>
      </c>
      <c r="K955" s="2" t="s">
        <v>5</v>
      </c>
      <c r="L955">
        <v>1</v>
      </c>
      <c r="M955" t="s">
        <v>89</v>
      </c>
      <c r="N955" t="s">
        <v>5</v>
      </c>
      <c r="O955" s="1"/>
    </row>
    <row r="956" spans="1:15" x14ac:dyDescent="0.2">
      <c r="A956">
        <v>10903</v>
      </c>
      <c r="B956" t="s">
        <v>103</v>
      </c>
      <c r="C956" s="78">
        <v>0.71408251010811707</v>
      </c>
      <c r="D956" t="s">
        <v>3</v>
      </c>
      <c r="E956">
        <v>23</v>
      </c>
      <c r="F956">
        <v>0</v>
      </c>
      <c r="G956" s="3">
        <v>31.494730910756473</v>
      </c>
      <c r="H956" s="66">
        <v>2</v>
      </c>
      <c r="I956" t="s">
        <v>6</v>
      </c>
      <c r="J956" s="2">
        <v>38511.630000000005</v>
      </c>
      <c r="K956" s="2" t="s">
        <v>5</v>
      </c>
      <c r="L956">
        <v>2</v>
      </c>
      <c r="M956" t="s">
        <v>90</v>
      </c>
      <c r="N956" t="s">
        <v>4</v>
      </c>
      <c r="O956" s="1"/>
    </row>
    <row r="957" spans="1:15" x14ac:dyDescent="0.2">
      <c r="A957">
        <v>10899</v>
      </c>
      <c r="B957" t="s">
        <v>103</v>
      </c>
      <c r="C957" s="78">
        <v>0.7143350597211795</v>
      </c>
      <c r="D957" t="s">
        <v>1</v>
      </c>
      <c r="E957">
        <v>53</v>
      </c>
      <c r="F957">
        <v>3</v>
      </c>
      <c r="G957" s="3">
        <v>27.730350356331272</v>
      </c>
      <c r="H957" s="66">
        <v>1</v>
      </c>
      <c r="I957" t="s">
        <v>7</v>
      </c>
      <c r="J957" s="2">
        <v>21195.82</v>
      </c>
      <c r="K957" s="2" t="s">
        <v>5</v>
      </c>
      <c r="L957">
        <v>0</v>
      </c>
      <c r="M957" t="s">
        <v>88</v>
      </c>
      <c r="N957" t="s">
        <v>4</v>
      </c>
      <c r="O957" s="1"/>
    </row>
    <row r="958" spans="1:15" x14ac:dyDescent="0.2">
      <c r="A958">
        <v>10149</v>
      </c>
      <c r="B958" t="s">
        <v>103</v>
      </c>
      <c r="C958" s="78">
        <v>0.7150515283770853</v>
      </c>
      <c r="D958" t="s">
        <v>1</v>
      </c>
      <c r="E958">
        <v>52</v>
      </c>
      <c r="F958">
        <v>3</v>
      </c>
      <c r="G958" s="3">
        <v>25.544660837044741</v>
      </c>
      <c r="H958" s="66">
        <v>0</v>
      </c>
      <c r="I958" t="s">
        <v>7</v>
      </c>
      <c r="J958" s="2">
        <v>25992.829999999998</v>
      </c>
      <c r="K958" s="2" t="s">
        <v>5</v>
      </c>
      <c r="L958">
        <v>3</v>
      </c>
      <c r="M958" t="s">
        <v>91</v>
      </c>
      <c r="N958" t="s">
        <v>5</v>
      </c>
      <c r="O958" s="1"/>
    </row>
    <row r="959" spans="1:15" x14ac:dyDescent="0.2">
      <c r="A959">
        <v>11149</v>
      </c>
      <c r="B959" t="s">
        <v>103</v>
      </c>
      <c r="C959" s="78">
        <v>0.71580578743673207</v>
      </c>
      <c r="D959" t="s">
        <v>0</v>
      </c>
      <c r="E959">
        <v>43</v>
      </c>
      <c r="F959">
        <v>2</v>
      </c>
      <c r="G959" s="3">
        <v>25.745247565867778</v>
      </c>
      <c r="H959" s="66">
        <v>0</v>
      </c>
      <c r="I959" t="s">
        <v>7</v>
      </c>
      <c r="J959" s="2">
        <v>6250.4400000000005</v>
      </c>
      <c r="K959" s="2" t="s">
        <v>5</v>
      </c>
      <c r="L959">
        <v>0</v>
      </c>
      <c r="M959" t="s">
        <v>88</v>
      </c>
      <c r="N959" t="s">
        <v>5</v>
      </c>
      <c r="O959" s="1"/>
    </row>
    <row r="960" spans="1:15" x14ac:dyDescent="0.2">
      <c r="A960">
        <v>11186</v>
      </c>
      <c r="B960" t="s">
        <v>103</v>
      </c>
      <c r="C960" s="78">
        <v>0.71625212179744058</v>
      </c>
      <c r="D960" t="s">
        <v>2</v>
      </c>
      <c r="E960">
        <v>57</v>
      </c>
      <c r="F960">
        <v>3</v>
      </c>
      <c r="G960" s="3">
        <v>29.805694571118064</v>
      </c>
      <c r="H960" s="66">
        <v>1</v>
      </c>
      <c r="I960" t="s">
        <v>7</v>
      </c>
      <c r="J960" s="2">
        <v>11356.67</v>
      </c>
      <c r="K960" s="2" t="s">
        <v>5</v>
      </c>
      <c r="L960">
        <v>0</v>
      </c>
      <c r="M960" t="s">
        <v>88</v>
      </c>
      <c r="N960" t="s">
        <v>5</v>
      </c>
      <c r="O960" s="1"/>
    </row>
    <row r="961" spans="1:15" x14ac:dyDescent="0.2">
      <c r="A961">
        <v>10963</v>
      </c>
      <c r="B961" t="s">
        <v>103</v>
      </c>
      <c r="C961" s="78">
        <v>0.71655320950485324</v>
      </c>
      <c r="D961" t="s">
        <v>1</v>
      </c>
      <c r="E961">
        <v>50</v>
      </c>
      <c r="F961">
        <v>2</v>
      </c>
      <c r="G961" s="3">
        <v>21.663635683720063</v>
      </c>
      <c r="H961" s="66">
        <v>0</v>
      </c>
      <c r="I961" t="s">
        <v>7</v>
      </c>
      <c r="J961" s="2">
        <v>8442.67</v>
      </c>
      <c r="K961" s="2" t="s">
        <v>5</v>
      </c>
      <c r="L961">
        <v>0</v>
      </c>
      <c r="M961" t="s">
        <v>88</v>
      </c>
      <c r="N961" t="s">
        <v>5</v>
      </c>
      <c r="O961" s="1"/>
    </row>
    <row r="962" spans="1:15" x14ac:dyDescent="0.2">
      <c r="A962">
        <v>10245</v>
      </c>
      <c r="B962" t="s">
        <v>103</v>
      </c>
      <c r="C962" s="78">
        <v>0.71709972425602297</v>
      </c>
      <c r="D962" t="s">
        <v>1</v>
      </c>
      <c r="E962">
        <v>18</v>
      </c>
      <c r="F962">
        <v>0</v>
      </c>
      <c r="G962" s="3">
        <v>34.210219357498175</v>
      </c>
      <c r="H962" s="66">
        <v>2</v>
      </c>
      <c r="I962" t="s">
        <v>6</v>
      </c>
      <c r="J962" s="2">
        <v>18223.46</v>
      </c>
      <c r="K962" s="2" t="s">
        <v>5</v>
      </c>
      <c r="L962">
        <v>3</v>
      </c>
      <c r="M962" t="s">
        <v>91</v>
      </c>
      <c r="N962" t="s">
        <v>4</v>
      </c>
      <c r="O962" s="1"/>
    </row>
    <row r="963" spans="1:15" x14ac:dyDescent="0.2">
      <c r="A963">
        <v>10091</v>
      </c>
      <c r="B963" t="s">
        <v>103</v>
      </c>
      <c r="C963" s="78">
        <v>0.71799264940990559</v>
      </c>
      <c r="D963" t="s">
        <v>1</v>
      </c>
      <c r="E963">
        <v>54</v>
      </c>
      <c r="F963">
        <v>3</v>
      </c>
      <c r="G963" s="3">
        <v>33.104355487455358</v>
      </c>
      <c r="H963" s="66">
        <v>2</v>
      </c>
      <c r="I963" t="s">
        <v>6</v>
      </c>
      <c r="J963" s="2">
        <v>10338.94</v>
      </c>
      <c r="K963" s="2" t="s">
        <v>5</v>
      </c>
      <c r="L963">
        <v>0</v>
      </c>
      <c r="M963" t="s">
        <v>88</v>
      </c>
      <c r="N963" t="s">
        <v>5</v>
      </c>
      <c r="O963" s="1"/>
    </row>
    <row r="964" spans="1:15" x14ac:dyDescent="0.2">
      <c r="A964">
        <v>10463</v>
      </c>
      <c r="B964" t="s">
        <v>103</v>
      </c>
      <c r="C964" s="78">
        <v>0.71867934172348602</v>
      </c>
      <c r="D964" t="s">
        <v>3</v>
      </c>
      <c r="E964">
        <v>53</v>
      </c>
      <c r="F964">
        <v>3</v>
      </c>
      <c r="G964" s="3">
        <v>27.839124520206767</v>
      </c>
      <c r="H964" s="66">
        <v>1</v>
      </c>
      <c r="I964" t="s">
        <v>6</v>
      </c>
      <c r="J964" s="2">
        <v>11729.68</v>
      </c>
      <c r="K964" s="2" t="s">
        <v>5</v>
      </c>
      <c r="L964">
        <v>2</v>
      </c>
      <c r="M964" t="s">
        <v>90</v>
      </c>
      <c r="N964" t="s">
        <v>5</v>
      </c>
      <c r="O964" s="1"/>
    </row>
    <row r="965" spans="1:15" x14ac:dyDescent="0.2">
      <c r="A965">
        <v>10227</v>
      </c>
      <c r="B965" t="s">
        <v>103</v>
      </c>
      <c r="C965" s="78">
        <v>0.71945796802649209</v>
      </c>
      <c r="D965" t="s">
        <v>1</v>
      </c>
      <c r="E965">
        <v>36</v>
      </c>
      <c r="F965">
        <v>1</v>
      </c>
      <c r="G965" s="3">
        <v>34.455316656927273</v>
      </c>
      <c r="H965" s="66">
        <v>2</v>
      </c>
      <c r="I965" t="s">
        <v>7</v>
      </c>
      <c r="J965" s="2">
        <v>38709.18</v>
      </c>
      <c r="K965" s="2" t="s">
        <v>5</v>
      </c>
      <c r="L965">
        <v>1</v>
      </c>
      <c r="M965" t="s">
        <v>89</v>
      </c>
      <c r="N965" t="s">
        <v>4</v>
      </c>
      <c r="O965" s="1"/>
    </row>
    <row r="966" spans="1:15" x14ac:dyDescent="0.2">
      <c r="A966">
        <v>11211</v>
      </c>
      <c r="B966" t="s">
        <v>103</v>
      </c>
      <c r="C966" s="78">
        <v>0.71984699046659439</v>
      </c>
      <c r="D966" t="s">
        <v>0</v>
      </c>
      <c r="E966">
        <v>54</v>
      </c>
      <c r="F966">
        <v>3</v>
      </c>
      <c r="G966" s="3">
        <v>46.48398727681144</v>
      </c>
      <c r="H966" s="66">
        <v>3</v>
      </c>
      <c r="I966" t="s">
        <v>7</v>
      </c>
      <c r="J966" s="2">
        <v>10450.56</v>
      </c>
      <c r="K966" s="2" t="s">
        <v>5</v>
      </c>
      <c r="L966">
        <v>1</v>
      </c>
      <c r="M966" t="s">
        <v>89</v>
      </c>
      <c r="N966" t="s">
        <v>5</v>
      </c>
      <c r="O966" s="1"/>
    </row>
    <row r="967" spans="1:15" x14ac:dyDescent="0.2">
      <c r="A967">
        <v>10781</v>
      </c>
      <c r="B967" t="s">
        <v>103</v>
      </c>
      <c r="C967" s="78">
        <v>0.72086709464226972</v>
      </c>
      <c r="D967" t="s">
        <v>1</v>
      </c>
      <c r="E967">
        <v>18</v>
      </c>
      <c r="F967">
        <v>0</v>
      </c>
      <c r="G967" s="3">
        <v>30.200420482423702</v>
      </c>
      <c r="H967" s="66">
        <v>1</v>
      </c>
      <c r="I967" t="s">
        <v>7</v>
      </c>
      <c r="J967" s="2">
        <v>1719.44</v>
      </c>
      <c r="K967" s="2" t="s">
        <v>5</v>
      </c>
      <c r="L967">
        <v>1</v>
      </c>
      <c r="M967" t="s">
        <v>89</v>
      </c>
      <c r="N967" t="s">
        <v>5</v>
      </c>
      <c r="O967" s="1"/>
    </row>
    <row r="968" spans="1:15" x14ac:dyDescent="0.2">
      <c r="A968">
        <v>10710</v>
      </c>
      <c r="B968" t="s">
        <v>103</v>
      </c>
      <c r="C968" s="78">
        <v>0.72116880936174588</v>
      </c>
      <c r="D968" t="s">
        <v>2</v>
      </c>
      <c r="E968">
        <v>20</v>
      </c>
      <c r="F968">
        <v>0</v>
      </c>
      <c r="G968" s="3">
        <v>39.591194368992262</v>
      </c>
      <c r="H968" s="66">
        <v>3</v>
      </c>
      <c r="I968" t="s">
        <v>6</v>
      </c>
      <c r="J968" s="2">
        <v>2257.48</v>
      </c>
      <c r="K968" s="2" t="s">
        <v>5</v>
      </c>
      <c r="L968">
        <v>0</v>
      </c>
      <c r="M968" t="s">
        <v>88</v>
      </c>
      <c r="N968" t="s">
        <v>5</v>
      </c>
      <c r="O968" s="1"/>
    </row>
    <row r="969" spans="1:15" x14ac:dyDescent="0.2">
      <c r="A969">
        <v>10793</v>
      </c>
      <c r="B969" t="s">
        <v>103</v>
      </c>
      <c r="C969" s="78">
        <v>0.72123707177535024</v>
      </c>
      <c r="D969" t="s">
        <v>0</v>
      </c>
      <c r="E969">
        <v>20</v>
      </c>
      <c r="F969">
        <v>0</v>
      </c>
      <c r="G969" s="3">
        <v>37.791108827359729</v>
      </c>
      <c r="H969" s="66">
        <v>3</v>
      </c>
      <c r="I969" t="s">
        <v>7</v>
      </c>
      <c r="J969" s="2">
        <v>38344.57</v>
      </c>
      <c r="K969" s="2" t="s">
        <v>5</v>
      </c>
      <c r="L969">
        <v>2</v>
      </c>
      <c r="M969" t="s">
        <v>90</v>
      </c>
      <c r="N969" t="s">
        <v>4</v>
      </c>
      <c r="O969" s="1"/>
    </row>
    <row r="970" spans="1:15" x14ac:dyDescent="0.2">
      <c r="A970">
        <v>10543</v>
      </c>
      <c r="B970" t="s">
        <v>103</v>
      </c>
      <c r="C970" s="78">
        <v>0.72216900474723955</v>
      </c>
      <c r="D970" t="s">
        <v>1</v>
      </c>
      <c r="E970">
        <v>18</v>
      </c>
      <c r="F970">
        <v>0</v>
      </c>
      <c r="G970" s="3">
        <v>24.683093324826014</v>
      </c>
      <c r="H970" s="66">
        <v>0</v>
      </c>
      <c r="I970" t="s">
        <v>7</v>
      </c>
      <c r="J970" s="2">
        <v>1727.54</v>
      </c>
      <c r="K970" s="2" t="s">
        <v>5</v>
      </c>
      <c r="L970">
        <v>1</v>
      </c>
      <c r="M970" t="s">
        <v>89</v>
      </c>
      <c r="N970" t="s">
        <v>5</v>
      </c>
      <c r="O970" s="1"/>
    </row>
    <row r="971" spans="1:15" x14ac:dyDescent="0.2">
      <c r="A971">
        <v>11238</v>
      </c>
      <c r="B971" t="s">
        <v>103</v>
      </c>
      <c r="C971" s="78">
        <v>0.72303847487419393</v>
      </c>
      <c r="D971" t="s">
        <v>1</v>
      </c>
      <c r="E971">
        <v>55</v>
      </c>
      <c r="F971">
        <v>3</v>
      </c>
      <c r="G971" s="3">
        <v>27.605868337432032</v>
      </c>
      <c r="H971" s="66">
        <v>1</v>
      </c>
      <c r="I971" t="s">
        <v>7</v>
      </c>
      <c r="J971" s="2">
        <v>10807.49</v>
      </c>
      <c r="K971" s="2" t="s">
        <v>5</v>
      </c>
      <c r="L971">
        <v>1</v>
      </c>
      <c r="M971" t="s">
        <v>89</v>
      </c>
      <c r="N971" t="s">
        <v>5</v>
      </c>
      <c r="O971" s="1"/>
    </row>
    <row r="972" spans="1:15" x14ac:dyDescent="0.2">
      <c r="A972">
        <v>10147</v>
      </c>
      <c r="B972" t="s">
        <v>103</v>
      </c>
      <c r="C972" s="78">
        <v>0.72376531281842182</v>
      </c>
      <c r="D972" t="s">
        <v>0</v>
      </c>
      <c r="E972">
        <v>61</v>
      </c>
      <c r="F972">
        <v>3</v>
      </c>
      <c r="G972" s="3">
        <v>21.389269966941413</v>
      </c>
      <c r="H972" s="66">
        <v>0</v>
      </c>
      <c r="I972" t="s">
        <v>6</v>
      </c>
      <c r="J972" s="2">
        <v>13063.89</v>
      </c>
      <c r="K972" s="2" t="s">
        <v>5</v>
      </c>
      <c r="L972">
        <v>0</v>
      </c>
      <c r="M972" t="s">
        <v>88</v>
      </c>
      <c r="N972" t="s">
        <v>5</v>
      </c>
      <c r="O972" s="1"/>
    </row>
    <row r="973" spans="1:15" x14ac:dyDescent="0.2">
      <c r="A973">
        <v>10548</v>
      </c>
      <c r="B973" t="s">
        <v>103</v>
      </c>
      <c r="C973" s="78">
        <v>0.7250747762558345</v>
      </c>
      <c r="D973" t="s">
        <v>1</v>
      </c>
      <c r="E973">
        <v>40</v>
      </c>
      <c r="F973">
        <v>2</v>
      </c>
      <c r="G973" s="3">
        <v>35.250635706336539</v>
      </c>
      <c r="H973" s="66">
        <v>3</v>
      </c>
      <c r="I973" t="s">
        <v>7</v>
      </c>
      <c r="J973" s="2">
        <v>5438.75</v>
      </c>
      <c r="K973" s="2" t="s">
        <v>5</v>
      </c>
      <c r="L973">
        <v>0</v>
      </c>
      <c r="M973" t="s">
        <v>88</v>
      </c>
      <c r="N973" t="s">
        <v>5</v>
      </c>
      <c r="O973" s="1"/>
    </row>
    <row r="974" spans="1:15" x14ac:dyDescent="0.2">
      <c r="A974">
        <v>10116</v>
      </c>
      <c r="B974" t="s">
        <v>103</v>
      </c>
      <c r="C974" s="78">
        <v>0.72565432826887533</v>
      </c>
      <c r="D974" t="s">
        <v>2</v>
      </c>
      <c r="E974">
        <v>33</v>
      </c>
      <c r="F974">
        <v>1</v>
      </c>
      <c r="G974" s="3">
        <v>35.195532761069266</v>
      </c>
      <c r="H974" s="66">
        <v>3</v>
      </c>
      <c r="I974" t="s">
        <v>7</v>
      </c>
      <c r="J974" s="2">
        <v>5261.47</v>
      </c>
      <c r="K974" s="2" t="s">
        <v>5</v>
      </c>
      <c r="L974">
        <v>2</v>
      </c>
      <c r="M974" t="s">
        <v>90</v>
      </c>
      <c r="N974" t="s">
        <v>5</v>
      </c>
      <c r="O974" s="1"/>
    </row>
    <row r="975" spans="1:15" x14ac:dyDescent="0.2">
      <c r="A975">
        <v>10411</v>
      </c>
      <c r="B975" t="s">
        <v>103</v>
      </c>
      <c r="C975" s="78">
        <v>0.72581125189140405</v>
      </c>
      <c r="D975" t="s">
        <v>1</v>
      </c>
      <c r="E975">
        <v>41</v>
      </c>
      <c r="F975">
        <v>2</v>
      </c>
      <c r="G975" s="3">
        <v>31.028599064464405</v>
      </c>
      <c r="H975" s="66">
        <v>2</v>
      </c>
      <c r="I975" t="s">
        <v>6</v>
      </c>
      <c r="J975" s="2">
        <v>6185.33</v>
      </c>
      <c r="K975" s="2" t="s">
        <v>5</v>
      </c>
      <c r="L975">
        <v>0</v>
      </c>
      <c r="M975" t="s">
        <v>88</v>
      </c>
      <c r="N975" t="s">
        <v>5</v>
      </c>
      <c r="O975" s="1"/>
    </row>
    <row r="976" spans="1:15" x14ac:dyDescent="0.2">
      <c r="A976">
        <v>10392</v>
      </c>
      <c r="B976" t="s">
        <v>103</v>
      </c>
      <c r="C976" s="78">
        <v>0.72588731261798622</v>
      </c>
      <c r="D976" t="s">
        <v>2</v>
      </c>
      <c r="E976">
        <v>19</v>
      </c>
      <c r="F976">
        <v>0</v>
      </c>
      <c r="G976" s="3">
        <v>31.130309032195189</v>
      </c>
      <c r="H976" s="66">
        <v>2</v>
      </c>
      <c r="I976" t="s">
        <v>6</v>
      </c>
      <c r="J976" s="2">
        <v>2710.8300000000004</v>
      </c>
      <c r="K976" s="2" t="s">
        <v>5</v>
      </c>
      <c r="L976">
        <v>1</v>
      </c>
      <c r="M976" t="s">
        <v>89</v>
      </c>
      <c r="N976" t="s">
        <v>5</v>
      </c>
      <c r="O976" s="1"/>
    </row>
    <row r="977" spans="1:15" x14ac:dyDescent="0.2">
      <c r="A977">
        <v>10192</v>
      </c>
      <c r="B977" t="s">
        <v>103</v>
      </c>
      <c r="C977" s="78">
        <v>0.72607018404819912</v>
      </c>
      <c r="D977" t="s">
        <v>2</v>
      </c>
      <c r="E977">
        <v>62</v>
      </c>
      <c r="F977">
        <v>3</v>
      </c>
      <c r="G977" s="3">
        <v>43.119898762925324</v>
      </c>
      <c r="H977" s="66">
        <v>3</v>
      </c>
      <c r="I977" t="s">
        <v>7</v>
      </c>
      <c r="J977" s="2">
        <v>13352.1</v>
      </c>
      <c r="K977" s="2" t="s">
        <v>5</v>
      </c>
      <c r="L977">
        <v>0</v>
      </c>
      <c r="M977" t="s">
        <v>88</v>
      </c>
      <c r="N977" t="s">
        <v>5</v>
      </c>
      <c r="O977" s="1"/>
    </row>
    <row r="978" spans="1:15" x14ac:dyDescent="0.2">
      <c r="A978">
        <v>10637</v>
      </c>
      <c r="B978" t="s">
        <v>103</v>
      </c>
      <c r="C978" s="78">
        <v>0.72626979119819512</v>
      </c>
      <c r="D978" t="s">
        <v>0</v>
      </c>
      <c r="E978">
        <v>45</v>
      </c>
      <c r="F978">
        <v>2</v>
      </c>
      <c r="G978" s="3">
        <v>28.860950514805747</v>
      </c>
      <c r="H978" s="66">
        <v>1</v>
      </c>
      <c r="I978" t="s">
        <v>6</v>
      </c>
      <c r="J978" s="2">
        <v>9101.8000000000011</v>
      </c>
      <c r="K978" s="2" t="s">
        <v>5</v>
      </c>
      <c r="L978">
        <v>3</v>
      </c>
      <c r="M978" t="s">
        <v>91</v>
      </c>
      <c r="N978" t="s">
        <v>5</v>
      </c>
      <c r="O978" s="1"/>
    </row>
    <row r="979" spans="1:15" x14ac:dyDescent="0.2">
      <c r="A979">
        <v>10198</v>
      </c>
      <c r="B979" t="s">
        <v>103</v>
      </c>
      <c r="C979" s="78">
        <v>0.7276463780353466</v>
      </c>
      <c r="D979" t="s">
        <v>0</v>
      </c>
      <c r="E979">
        <v>47</v>
      </c>
      <c r="F979">
        <v>2</v>
      </c>
      <c r="G979" s="3">
        <v>26.307170234926105</v>
      </c>
      <c r="H979" s="66">
        <v>1</v>
      </c>
      <c r="I979" t="s">
        <v>6</v>
      </c>
      <c r="J979" s="2">
        <v>8539.68</v>
      </c>
      <c r="K979" s="2" t="s">
        <v>5</v>
      </c>
      <c r="L979">
        <v>1</v>
      </c>
      <c r="M979" t="s">
        <v>89</v>
      </c>
      <c r="N979" t="s">
        <v>5</v>
      </c>
      <c r="O979" s="1"/>
    </row>
    <row r="980" spans="1:15" x14ac:dyDescent="0.2">
      <c r="A980">
        <v>11043</v>
      </c>
      <c r="B980" t="s">
        <v>103</v>
      </c>
      <c r="C980" s="78">
        <v>0.7286430966028633</v>
      </c>
      <c r="D980" t="s">
        <v>3</v>
      </c>
      <c r="E980">
        <v>64</v>
      </c>
      <c r="F980">
        <v>3</v>
      </c>
      <c r="G980" s="3">
        <v>33.409211585671102</v>
      </c>
      <c r="H980" s="66">
        <v>2</v>
      </c>
      <c r="I980" t="s">
        <v>7</v>
      </c>
      <c r="J980" s="2">
        <v>14410.94</v>
      </c>
      <c r="K980" s="2" t="s">
        <v>5</v>
      </c>
      <c r="L980">
        <v>0</v>
      </c>
      <c r="M980" t="s">
        <v>88</v>
      </c>
      <c r="N980" t="s">
        <v>5</v>
      </c>
      <c r="O980" s="1"/>
    </row>
    <row r="981" spans="1:15" x14ac:dyDescent="0.2">
      <c r="A981">
        <v>10154</v>
      </c>
      <c r="B981" t="s">
        <v>103</v>
      </c>
      <c r="C981" s="78">
        <v>0.72889661653192872</v>
      </c>
      <c r="D981" t="s">
        <v>0</v>
      </c>
      <c r="E981">
        <v>38</v>
      </c>
      <c r="F981">
        <v>1</v>
      </c>
      <c r="G981" s="3">
        <v>32.123912721991161</v>
      </c>
      <c r="H981" s="66">
        <v>2</v>
      </c>
      <c r="I981" t="s">
        <v>6</v>
      </c>
      <c r="J981" s="2">
        <v>5383.54</v>
      </c>
      <c r="K981" s="2" t="s">
        <v>5</v>
      </c>
      <c r="L981">
        <v>0</v>
      </c>
      <c r="M981" t="s">
        <v>88</v>
      </c>
      <c r="N981" t="s">
        <v>5</v>
      </c>
      <c r="O981" s="1"/>
    </row>
    <row r="982" spans="1:15" x14ac:dyDescent="0.2">
      <c r="A982">
        <v>10494</v>
      </c>
      <c r="B982" t="s">
        <v>103</v>
      </c>
      <c r="C982" s="78">
        <v>0.72913433100936986</v>
      </c>
      <c r="D982" t="s">
        <v>2</v>
      </c>
      <c r="E982">
        <v>20</v>
      </c>
      <c r="F982">
        <v>0</v>
      </c>
      <c r="G982" s="3">
        <v>33.080611217416248</v>
      </c>
      <c r="H982" s="66">
        <v>2</v>
      </c>
      <c r="I982" t="s">
        <v>6</v>
      </c>
      <c r="J982" s="2">
        <v>14711.75</v>
      </c>
      <c r="K982" s="2" t="s">
        <v>5</v>
      </c>
      <c r="L982">
        <v>0</v>
      </c>
      <c r="M982" t="s">
        <v>88</v>
      </c>
      <c r="N982" t="s">
        <v>4</v>
      </c>
      <c r="O982" s="1"/>
    </row>
    <row r="983" spans="1:15" x14ac:dyDescent="0.2">
      <c r="A983">
        <v>10559</v>
      </c>
      <c r="B983" t="s">
        <v>103</v>
      </c>
      <c r="C983" s="78">
        <v>0.72969043325211158</v>
      </c>
      <c r="D983" t="s">
        <v>2</v>
      </c>
      <c r="E983">
        <v>51</v>
      </c>
      <c r="F983">
        <v>3</v>
      </c>
      <c r="G983" s="3">
        <v>39.610044728798002</v>
      </c>
      <c r="H983" s="66">
        <v>3</v>
      </c>
      <c r="I983" t="s">
        <v>6</v>
      </c>
      <c r="J983" s="2">
        <v>9644.26</v>
      </c>
      <c r="K983" s="2" t="s">
        <v>5</v>
      </c>
      <c r="L983">
        <v>0</v>
      </c>
      <c r="M983" t="s">
        <v>88</v>
      </c>
      <c r="N983" t="s">
        <v>5</v>
      </c>
      <c r="O983" s="1"/>
    </row>
    <row r="984" spans="1:15" x14ac:dyDescent="0.2">
      <c r="A984">
        <v>10480</v>
      </c>
      <c r="B984" t="s">
        <v>103</v>
      </c>
      <c r="C984" s="78">
        <v>0.72970160582638666</v>
      </c>
      <c r="D984" t="s">
        <v>1</v>
      </c>
      <c r="E984">
        <v>62</v>
      </c>
      <c r="F984">
        <v>3</v>
      </c>
      <c r="G984" s="3">
        <v>31.417578972023669</v>
      </c>
      <c r="H984" s="66">
        <v>2</v>
      </c>
      <c r="I984" t="s">
        <v>6</v>
      </c>
      <c r="J984" s="2">
        <v>13470.81</v>
      </c>
      <c r="K984" s="2" t="s">
        <v>5</v>
      </c>
      <c r="L984">
        <v>0</v>
      </c>
      <c r="M984" t="s">
        <v>88</v>
      </c>
      <c r="N984" t="s">
        <v>5</v>
      </c>
      <c r="O984" s="1"/>
    </row>
    <row r="985" spans="1:15" x14ac:dyDescent="0.2">
      <c r="A985">
        <v>10687</v>
      </c>
      <c r="B985" t="s">
        <v>103</v>
      </c>
      <c r="C985" s="78">
        <v>0.73000447907604293</v>
      </c>
      <c r="D985" t="s">
        <v>2</v>
      </c>
      <c r="E985">
        <v>52</v>
      </c>
      <c r="F985">
        <v>3</v>
      </c>
      <c r="G985" s="3">
        <v>40.162401047235363</v>
      </c>
      <c r="H985" s="66">
        <v>3</v>
      </c>
      <c r="I985" t="s">
        <v>6</v>
      </c>
      <c r="J985" s="2">
        <v>9991.0400000000009</v>
      </c>
      <c r="K985" s="2" t="s">
        <v>5</v>
      </c>
      <c r="L985">
        <v>0</v>
      </c>
      <c r="M985" t="s">
        <v>88</v>
      </c>
      <c r="N985" t="s">
        <v>5</v>
      </c>
      <c r="O985" s="1"/>
    </row>
    <row r="986" spans="1:15" x14ac:dyDescent="0.2">
      <c r="A986">
        <v>10652</v>
      </c>
      <c r="B986" t="s">
        <v>103</v>
      </c>
      <c r="C986" s="78">
        <v>0.73022989737731481</v>
      </c>
      <c r="D986" t="s">
        <v>2</v>
      </c>
      <c r="E986">
        <v>62</v>
      </c>
      <c r="F986">
        <v>3</v>
      </c>
      <c r="G986" s="3">
        <v>35.505601097783391</v>
      </c>
      <c r="H986" s="66">
        <v>3</v>
      </c>
      <c r="I986" t="s">
        <v>7</v>
      </c>
      <c r="J986" s="2">
        <v>13937.67</v>
      </c>
      <c r="K986" s="2" t="s">
        <v>5</v>
      </c>
      <c r="L986">
        <v>1</v>
      </c>
      <c r="M986" t="s">
        <v>89</v>
      </c>
      <c r="N986" t="s">
        <v>5</v>
      </c>
      <c r="O986" s="1"/>
    </row>
    <row r="987" spans="1:15" x14ac:dyDescent="0.2">
      <c r="A987">
        <v>10769</v>
      </c>
      <c r="B987" t="s">
        <v>103</v>
      </c>
      <c r="C987" s="78">
        <v>0.73094731807465518</v>
      </c>
      <c r="D987" t="s">
        <v>1</v>
      </c>
      <c r="E987">
        <v>51</v>
      </c>
      <c r="F987">
        <v>3</v>
      </c>
      <c r="G987" s="3">
        <v>25.916434742874156</v>
      </c>
      <c r="H987" s="66">
        <v>0</v>
      </c>
      <c r="I987" t="s">
        <v>7</v>
      </c>
      <c r="J987" s="2">
        <v>9386.17</v>
      </c>
      <c r="K987" s="2" t="s">
        <v>5</v>
      </c>
      <c r="L987">
        <v>1</v>
      </c>
      <c r="M987" t="s">
        <v>89</v>
      </c>
      <c r="N987" t="s">
        <v>5</v>
      </c>
      <c r="O987" s="1"/>
    </row>
    <row r="988" spans="1:15" x14ac:dyDescent="0.2">
      <c r="A988">
        <v>10849</v>
      </c>
      <c r="B988" t="s">
        <v>103</v>
      </c>
      <c r="C988" s="78">
        <v>0.73118493796474571</v>
      </c>
      <c r="D988" t="s">
        <v>1</v>
      </c>
      <c r="E988">
        <v>56</v>
      </c>
      <c r="F988">
        <v>3</v>
      </c>
      <c r="G988" s="3">
        <v>28.309311849552277</v>
      </c>
      <c r="H988" s="66">
        <v>1</v>
      </c>
      <c r="I988" t="s">
        <v>7</v>
      </c>
      <c r="J988" s="2">
        <v>43813.87</v>
      </c>
      <c r="K988" s="2" t="s">
        <v>4</v>
      </c>
      <c r="L988">
        <v>2</v>
      </c>
      <c r="M988" t="s">
        <v>90</v>
      </c>
      <c r="N988" t="s">
        <v>4</v>
      </c>
      <c r="O988" s="1"/>
    </row>
    <row r="989" spans="1:15" x14ac:dyDescent="0.2">
      <c r="A989">
        <v>11342</v>
      </c>
      <c r="B989" t="s">
        <v>103</v>
      </c>
      <c r="C989" s="78">
        <v>0.73118736968439402</v>
      </c>
      <c r="D989" t="s">
        <v>1</v>
      </c>
      <c r="E989">
        <v>27</v>
      </c>
      <c r="F989">
        <v>1</v>
      </c>
      <c r="G989" s="3">
        <v>28.024082170758934</v>
      </c>
      <c r="H989" s="66">
        <v>1</v>
      </c>
      <c r="I989" t="s">
        <v>7</v>
      </c>
      <c r="J989" s="2">
        <v>34806.47</v>
      </c>
      <c r="K989" s="2" t="s">
        <v>5</v>
      </c>
      <c r="L989">
        <v>1</v>
      </c>
      <c r="M989" t="s">
        <v>89</v>
      </c>
      <c r="N989" t="s">
        <v>4</v>
      </c>
      <c r="O989" s="1"/>
    </row>
    <row r="990" spans="1:15" x14ac:dyDescent="0.2">
      <c r="A990">
        <v>11113</v>
      </c>
      <c r="B990" t="s">
        <v>103</v>
      </c>
      <c r="C990" s="78">
        <v>0.73136010327115308</v>
      </c>
      <c r="D990" t="s">
        <v>1</v>
      </c>
      <c r="E990">
        <v>61</v>
      </c>
      <c r="F990">
        <v>3</v>
      </c>
      <c r="G990" s="3">
        <v>25.834110077020728</v>
      </c>
      <c r="H990" s="66">
        <v>0</v>
      </c>
      <c r="I990" t="s">
        <v>6</v>
      </c>
      <c r="J990" s="2">
        <v>30942.199999999997</v>
      </c>
      <c r="K990" s="2" t="s">
        <v>5</v>
      </c>
      <c r="L990">
        <v>3</v>
      </c>
      <c r="M990" t="s">
        <v>91</v>
      </c>
      <c r="N990" t="s">
        <v>4</v>
      </c>
      <c r="O990" s="1"/>
    </row>
    <row r="991" spans="1:15" x14ac:dyDescent="0.2">
      <c r="A991">
        <v>10739</v>
      </c>
      <c r="B991" t="s">
        <v>103</v>
      </c>
      <c r="C991" s="78">
        <v>0.73142985118521719</v>
      </c>
      <c r="D991" t="s">
        <v>1</v>
      </c>
      <c r="E991">
        <v>39</v>
      </c>
      <c r="F991">
        <v>2</v>
      </c>
      <c r="G991" s="3">
        <v>42.633872449472392</v>
      </c>
      <c r="H991" s="66">
        <v>3</v>
      </c>
      <c r="I991" t="s">
        <v>7</v>
      </c>
      <c r="J991" s="2">
        <v>6356.2800000000007</v>
      </c>
      <c r="K991" s="2" t="s">
        <v>5</v>
      </c>
      <c r="L991">
        <v>2</v>
      </c>
      <c r="M991" t="s">
        <v>90</v>
      </c>
      <c r="N991" t="s">
        <v>5</v>
      </c>
      <c r="O991" s="1"/>
    </row>
    <row r="992" spans="1:15" x14ac:dyDescent="0.2">
      <c r="A992">
        <v>10355</v>
      </c>
      <c r="B992" t="s">
        <v>103</v>
      </c>
      <c r="C992" s="78">
        <v>0.73344365881043561</v>
      </c>
      <c r="D992" t="s">
        <v>3</v>
      </c>
      <c r="E992">
        <v>49</v>
      </c>
      <c r="F992">
        <v>2</v>
      </c>
      <c r="G992" s="3">
        <v>25.07029456900279</v>
      </c>
      <c r="H992" s="66">
        <v>0</v>
      </c>
      <c r="I992" t="s">
        <v>7</v>
      </c>
      <c r="J992" s="2">
        <v>8688.86</v>
      </c>
      <c r="K992" s="2" t="s">
        <v>5</v>
      </c>
      <c r="L992">
        <v>0</v>
      </c>
      <c r="M992" t="s">
        <v>88</v>
      </c>
      <c r="N992" t="s">
        <v>5</v>
      </c>
      <c r="O992" s="1"/>
    </row>
    <row r="993" spans="1:15" x14ac:dyDescent="0.2">
      <c r="A993">
        <v>10886</v>
      </c>
      <c r="B993" t="s">
        <v>103</v>
      </c>
      <c r="C993" s="78">
        <v>0.73364379177270311</v>
      </c>
      <c r="D993" t="s">
        <v>3</v>
      </c>
      <c r="E993">
        <v>23</v>
      </c>
      <c r="F993">
        <v>0</v>
      </c>
      <c r="G993" s="3">
        <v>30.071514446322904</v>
      </c>
      <c r="H993" s="66">
        <v>1</v>
      </c>
      <c r="I993" t="s">
        <v>7</v>
      </c>
      <c r="J993" s="2">
        <v>36189.11</v>
      </c>
      <c r="K993" s="2" t="s">
        <v>5</v>
      </c>
      <c r="L993">
        <v>3</v>
      </c>
      <c r="M993" t="s">
        <v>91</v>
      </c>
      <c r="N993" t="s">
        <v>4</v>
      </c>
      <c r="O993" s="1"/>
    </row>
    <row r="994" spans="1:15" x14ac:dyDescent="0.2">
      <c r="A994">
        <v>11161</v>
      </c>
      <c r="B994" t="s">
        <v>103</v>
      </c>
      <c r="C994" s="78">
        <v>0.73417881443306987</v>
      </c>
      <c r="D994" t="s">
        <v>2</v>
      </c>
      <c r="E994">
        <v>39</v>
      </c>
      <c r="F994">
        <v>2</v>
      </c>
      <c r="G994" s="3">
        <v>28.166168682763182</v>
      </c>
      <c r="H994" s="66">
        <v>1</v>
      </c>
      <c r="I994" t="s">
        <v>6</v>
      </c>
      <c r="J994" s="2">
        <v>8965.8000000000011</v>
      </c>
      <c r="K994" s="2" t="s">
        <v>5</v>
      </c>
      <c r="L994">
        <v>5</v>
      </c>
      <c r="M994" t="s">
        <v>91</v>
      </c>
      <c r="N994" t="s">
        <v>5</v>
      </c>
      <c r="O994" s="1"/>
    </row>
    <row r="995" spans="1:15" x14ac:dyDescent="0.2">
      <c r="A995">
        <v>10761</v>
      </c>
      <c r="B995" t="s">
        <v>103</v>
      </c>
      <c r="C995" s="78">
        <v>0.73443444099129074</v>
      </c>
      <c r="D995" t="s">
        <v>3</v>
      </c>
      <c r="E995">
        <v>18</v>
      </c>
      <c r="F995">
        <v>0</v>
      </c>
      <c r="G995" s="3">
        <v>23.905660721012826</v>
      </c>
      <c r="H995" s="66">
        <v>0</v>
      </c>
      <c r="I995" t="s">
        <v>7</v>
      </c>
      <c r="J995" s="2">
        <v>13747.880000000001</v>
      </c>
      <c r="K995" s="2" t="s">
        <v>5</v>
      </c>
      <c r="L995">
        <v>0</v>
      </c>
      <c r="M995" t="s">
        <v>88</v>
      </c>
      <c r="N995" t="s">
        <v>4</v>
      </c>
      <c r="O995" s="1"/>
    </row>
    <row r="996" spans="1:15" x14ac:dyDescent="0.2">
      <c r="A996">
        <v>11104</v>
      </c>
      <c r="B996" t="s">
        <v>103</v>
      </c>
      <c r="C996" s="78">
        <v>0.7346335572964221</v>
      </c>
      <c r="D996" t="s">
        <v>1</v>
      </c>
      <c r="E996">
        <v>29</v>
      </c>
      <c r="F996">
        <v>1</v>
      </c>
      <c r="G996" s="3">
        <v>30.480953913474185</v>
      </c>
      <c r="H996" s="66">
        <v>2</v>
      </c>
      <c r="I996" t="s">
        <v>7</v>
      </c>
      <c r="J996" s="2">
        <v>3471.4100000000003</v>
      </c>
      <c r="K996" s="2" t="s">
        <v>5</v>
      </c>
      <c r="L996">
        <v>1</v>
      </c>
      <c r="M996" t="s">
        <v>89</v>
      </c>
      <c r="N996" t="s">
        <v>5</v>
      </c>
      <c r="O996" s="1"/>
    </row>
    <row r="997" spans="1:15" x14ac:dyDescent="0.2">
      <c r="A997">
        <v>10773</v>
      </c>
      <c r="B997" t="s">
        <v>103</v>
      </c>
      <c r="C997" s="78">
        <v>0.73556532664120478</v>
      </c>
      <c r="D997" t="s">
        <v>2</v>
      </c>
      <c r="E997">
        <v>45</v>
      </c>
      <c r="F997">
        <v>2</v>
      </c>
      <c r="G997" s="3">
        <v>22.883161889994994</v>
      </c>
      <c r="H997" s="66">
        <v>0</v>
      </c>
      <c r="I997" t="s">
        <v>7</v>
      </c>
      <c r="J997" s="2">
        <v>42760.51</v>
      </c>
      <c r="K997" s="2" t="s">
        <v>4</v>
      </c>
      <c r="L997">
        <v>2</v>
      </c>
      <c r="M997" t="s">
        <v>90</v>
      </c>
      <c r="N997" t="s">
        <v>4</v>
      </c>
      <c r="O997" s="1"/>
    </row>
    <row r="998" spans="1:15" x14ac:dyDescent="0.2">
      <c r="A998">
        <v>11192</v>
      </c>
      <c r="B998" t="s">
        <v>103</v>
      </c>
      <c r="C998" s="78">
        <v>0.7357135842602347</v>
      </c>
      <c r="D998" t="s">
        <v>1</v>
      </c>
      <c r="E998">
        <v>47</v>
      </c>
      <c r="F998">
        <v>2</v>
      </c>
      <c r="G998" s="3">
        <v>34.956105006701108</v>
      </c>
      <c r="H998" s="66">
        <v>3</v>
      </c>
      <c r="I998" t="s">
        <v>6</v>
      </c>
      <c r="J998" s="2">
        <v>23065.429999999997</v>
      </c>
      <c r="K998" s="2" t="s">
        <v>5</v>
      </c>
      <c r="L998">
        <v>0</v>
      </c>
      <c r="M998" t="s">
        <v>88</v>
      </c>
      <c r="N998" t="s">
        <v>4</v>
      </c>
      <c r="O998" s="1"/>
    </row>
    <row r="999" spans="1:15" x14ac:dyDescent="0.2">
      <c r="A999">
        <v>11073</v>
      </c>
      <c r="B999" t="s">
        <v>103</v>
      </c>
      <c r="C999" s="78">
        <v>0.73627429116424581</v>
      </c>
      <c r="D999" t="s">
        <v>2</v>
      </c>
      <c r="E999">
        <v>34</v>
      </c>
      <c r="F999">
        <v>1</v>
      </c>
      <c r="G999" s="3">
        <v>31.805020554698224</v>
      </c>
      <c r="H999" s="66">
        <v>2</v>
      </c>
      <c r="I999" t="s">
        <v>7</v>
      </c>
      <c r="J999" s="2">
        <v>4320.42</v>
      </c>
      <c r="K999" s="2" t="s">
        <v>5</v>
      </c>
      <c r="L999">
        <v>0</v>
      </c>
      <c r="M999" t="s">
        <v>88</v>
      </c>
      <c r="N999" t="s">
        <v>5</v>
      </c>
      <c r="O999" s="1"/>
    </row>
    <row r="1000" spans="1:15" x14ac:dyDescent="0.2">
      <c r="A1000">
        <v>11127</v>
      </c>
      <c r="B1000" t="s">
        <v>103</v>
      </c>
      <c r="C1000" s="78">
        <v>0.73639750631305545</v>
      </c>
      <c r="D1000" t="s">
        <v>0</v>
      </c>
      <c r="E1000">
        <v>64</v>
      </c>
      <c r="F1000">
        <v>3</v>
      </c>
      <c r="G1000" s="3">
        <v>49.0329472927734</v>
      </c>
      <c r="H1000" s="66">
        <v>3</v>
      </c>
      <c r="I1000" t="s">
        <v>6</v>
      </c>
      <c r="J1000" s="2">
        <v>14319.04</v>
      </c>
      <c r="K1000" s="2" t="s">
        <v>5</v>
      </c>
      <c r="L1000">
        <v>0</v>
      </c>
      <c r="M1000" t="s">
        <v>88</v>
      </c>
      <c r="N1000" t="s">
        <v>5</v>
      </c>
      <c r="O1000" s="1"/>
    </row>
    <row r="1001" spans="1:15" x14ac:dyDescent="0.2">
      <c r="A1001">
        <v>10800</v>
      </c>
      <c r="B1001" t="s">
        <v>103</v>
      </c>
      <c r="C1001" s="78">
        <v>0.73752880041322244</v>
      </c>
      <c r="D1001" t="s">
        <v>0</v>
      </c>
      <c r="E1001">
        <v>61</v>
      </c>
      <c r="F1001">
        <v>3</v>
      </c>
      <c r="G1001" s="3">
        <v>38.049872316356662</v>
      </c>
      <c r="H1001" s="66">
        <v>3</v>
      </c>
      <c r="I1001" t="s">
        <v>7</v>
      </c>
      <c r="J1001" s="2">
        <v>27941.289999999997</v>
      </c>
      <c r="K1001" s="2" t="s">
        <v>5</v>
      </c>
      <c r="L1001">
        <v>3</v>
      </c>
      <c r="M1001" t="s">
        <v>91</v>
      </c>
      <c r="N1001" t="s">
        <v>5</v>
      </c>
      <c r="O1001" s="1"/>
    </row>
    <row r="1002" spans="1:15" x14ac:dyDescent="0.2">
      <c r="A1002">
        <v>10889</v>
      </c>
      <c r="B1002" t="s">
        <v>103</v>
      </c>
      <c r="C1002" s="78">
        <v>0.73958450981237522</v>
      </c>
      <c r="D1002" t="s">
        <v>2</v>
      </c>
      <c r="E1002">
        <v>20</v>
      </c>
      <c r="F1002">
        <v>0</v>
      </c>
      <c r="G1002" s="3">
        <v>36.202815868240641</v>
      </c>
      <c r="H1002" s="66">
        <v>3</v>
      </c>
      <c r="I1002" t="s">
        <v>7</v>
      </c>
      <c r="J1002" s="2">
        <v>17560.379999999997</v>
      </c>
      <c r="K1002" s="2" t="s">
        <v>5</v>
      </c>
      <c r="L1002">
        <v>1</v>
      </c>
      <c r="M1002" t="s">
        <v>89</v>
      </c>
      <c r="N1002" t="s">
        <v>4</v>
      </c>
      <c r="O1002" s="1"/>
    </row>
    <row r="1003" spans="1:15" x14ac:dyDescent="0.2">
      <c r="A1003">
        <v>10962</v>
      </c>
      <c r="B1003" t="s">
        <v>103</v>
      </c>
      <c r="C1003" s="78">
        <v>0.7396435039312047</v>
      </c>
      <c r="D1003" t="s">
        <v>0</v>
      </c>
      <c r="E1003">
        <v>49</v>
      </c>
      <c r="F1003">
        <v>2</v>
      </c>
      <c r="G1003" s="3">
        <v>24.515678814231883</v>
      </c>
      <c r="H1003" s="66">
        <v>0</v>
      </c>
      <c r="I1003" t="s">
        <v>6</v>
      </c>
      <c r="J1003" s="2">
        <v>9182.17</v>
      </c>
      <c r="K1003" s="2" t="s">
        <v>5</v>
      </c>
      <c r="L1003">
        <v>1</v>
      </c>
      <c r="M1003" t="s">
        <v>89</v>
      </c>
      <c r="N1003" t="s">
        <v>5</v>
      </c>
      <c r="O1003" s="1"/>
    </row>
    <row r="1004" spans="1:15" x14ac:dyDescent="0.2">
      <c r="A1004">
        <v>11225</v>
      </c>
      <c r="B1004" t="s">
        <v>103</v>
      </c>
      <c r="C1004" s="78">
        <v>0.74007994108255071</v>
      </c>
      <c r="D1004" t="s">
        <v>0</v>
      </c>
      <c r="E1004">
        <v>19</v>
      </c>
      <c r="F1004">
        <v>0</v>
      </c>
      <c r="G1004" s="3">
        <v>36.958109556162171</v>
      </c>
      <c r="H1004" s="66">
        <v>3</v>
      </c>
      <c r="I1004" t="s">
        <v>6</v>
      </c>
      <c r="J1004" s="2">
        <v>13844.51</v>
      </c>
      <c r="K1004" s="2" t="s">
        <v>5</v>
      </c>
      <c r="L1004">
        <v>0</v>
      </c>
      <c r="M1004" t="s">
        <v>88</v>
      </c>
      <c r="N1004" t="s">
        <v>4</v>
      </c>
      <c r="O1004" s="1"/>
    </row>
    <row r="1005" spans="1:15" x14ac:dyDescent="0.2">
      <c r="A1005">
        <v>10876</v>
      </c>
      <c r="B1005" t="s">
        <v>103</v>
      </c>
      <c r="C1005" s="78">
        <v>0.74088919843268941</v>
      </c>
      <c r="D1005" t="s">
        <v>0</v>
      </c>
      <c r="E1005">
        <v>54</v>
      </c>
      <c r="F1005">
        <v>3</v>
      </c>
      <c r="G1005" s="3">
        <v>30.689748422187911</v>
      </c>
      <c r="H1005" s="66">
        <v>2</v>
      </c>
      <c r="I1005" t="s">
        <v>7</v>
      </c>
      <c r="J1005" s="2">
        <v>9850.44</v>
      </c>
      <c r="K1005" s="2" t="s">
        <v>5</v>
      </c>
      <c r="L1005">
        <v>0</v>
      </c>
      <c r="M1005" t="s">
        <v>88</v>
      </c>
      <c r="N1005" t="s">
        <v>5</v>
      </c>
      <c r="O1005" s="1"/>
    </row>
    <row r="1006" spans="1:15" x14ac:dyDescent="0.2">
      <c r="A1006">
        <v>11123</v>
      </c>
      <c r="B1006" t="s">
        <v>103</v>
      </c>
      <c r="C1006" s="78">
        <v>0.74184434949559153</v>
      </c>
      <c r="D1006" t="s">
        <v>3</v>
      </c>
      <c r="E1006">
        <v>52</v>
      </c>
      <c r="F1006">
        <v>3</v>
      </c>
      <c r="G1006" s="3">
        <v>26.589918331185572</v>
      </c>
      <c r="H1006" s="66">
        <v>1</v>
      </c>
      <c r="I1006" t="s">
        <v>7</v>
      </c>
      <c r="J1006" s="2">
        <v>11488.32</v>
      </c>
      <c r="K1006" s="2" t="s">
        <v>5</v>
      </c>
      <c r="L1006">
        <v>3</v>
      </c>
      <c r="M1006" t="s">
        <v>91</v>
      </c>
      <c r="N1006" t="s">
        <v>5</v>
      </c>
      <c r="O1006" s="1"/>
    </row>
    <row r="1007" spans="1:15" x14ac:dyDescent="0.2">
      <c r="A1007">
        <v>10616</v>
      </c>
      <c r="B1007" t="s">
        <v>103</v>
      </c>
      <c r="C1007" s="78">
        <v>0.74304148191922592</v>
      </c>
      <c r="D1007" t="s">
        <v>3</v>
      </c>
      <c r="E1007">
        <v>22</v>
      </c>
      <c r="F1007">
        <v>0</v>
      </c>
      <c r="G1007" s="3">
        <v>23.161166767600953</v>
      </c>
      <c r="H1007" s="66">
        <v>0</v>
      </c>
      <c r="I1007" t="s">
        <v>6</v>
      </c>
      <c r="J1007" s="2">
        <v>2741.9500000000003</v>
      </c>
      <c r="K1007" s="2" t="s">
        <v>5</v>
      </c>
      <c r="L1007">
        <v>0</v>
      </c>
      <c r="M1007" t="s">
        <v>88</v>
      </c>
      <c r="N1007" t="s">
        <v>5</v>
      </c>
      <c r="O1007" s="1"/>
    </row>
    <row r="1008" spans="1:15" x14ac:dyDescent="0.2">
      <c r="A1008">
        <v>10995</v>
      </c>
      <c r="B1008" t="s">
        <v>103</v>
      </c>
      <c r="C1008" s="78">
        <v>0.7436223376636345</v>
      </c>
      <c r="D1008" t="s">
        <v>3</v>
      </c>
      <c r="E1008">
        <v>38</v>
      </c>
      <c r="F1008">
        <v>1</v>
      </c>
      <c r="G1008" s="3">
        <v>35.879963003469655</v>
      </c>
      <c r="H1008" s="66">
        <v>3</v>
      </c>
      <c r="I1008" t="s">
        <v>7</v>
      </c>
      <c r="J1008" s="2">
        <v>6067.13</v>
      </c>
      <c r="K1008" s="2" t="s">
        <v>5</v>
      </c>
      <c r="L1008">
        <v>1</v>
      </c>
      <c r="M1008" t="s">
        <v>89</v>
      </c>
      <c r="N1008" t="s">
        <v>5</v>
      </c>
      <c r="O1008" s="1"/>
    </row>
    <row r="1009" spans="1:15" x14ac:dyDescent="0.2">
      <c r="A1009">
        <v>10805</v>
      </c>
      <c r="B1009" t="s">
        <v>103</v>
      </c>
      <c r="C1009" s="78">
        <v>0.74374510222202128</v>
      </c>
      <c r="D1009" t="s">
        <v>3</v>
      </c>
      <c r="E1009">
        <v>36</v>
      </c>
      <c r="F1009">
        <v>1</v>
      </c>
      <c r="G1009" s="3">
        <v>34.535473033174213</v>
      </c>
      <c r="H1009" s="66">
        <v>2</v>
      </c>
      <c r="I1009" t="s">
        <v>6</v>
      </c>
      <c r="J1009" s="2">
        <v>5469.01</v>
      </c>
      <c r="K1009" s="2" t="s">
        <v>5</v>
      </c>
      <c r="L1009">
        <v>0</v>
      </c>
      <c r="M1009" t="s">
        <v>88</v>
      </c>
      <c r="N1009" t="s">
        <v>5</v>
      </c>
      <c r="O1009" s="1"/>
    </row>
    <row r="1010" spans="1:15" x14ac:dyDescent="0.2">
      <c r="A1010">
        <v>11323</v>
      </c>
      <c r="B1010" t="s">
        <v>103</v>
      </c>
      <c r="C1010" s="78">
        <v>0.74387435112463562</v>
      </c>
      <c r="D1010" t="s">
        <v>3</v>
      </c>
      <c r="E1010">
        <v>29</v>
      </c>
      <c r="F1010">
        <v>1</v>
      </c>
      <c r="G1010" s="3">
        <v>24.303266484033184</v>
      </c>
      <c r="H1010" s="66">
        <v>0</v>
      </c>
      <c r="I1010" t="s">
        <v>7</v>
      </c>
      <c r="J1010" s="2">
        <v>5209.58</v>
      </c>
      <c r="K1010" s="2" t="s">
        <v>5</v>
      </c>
      <c r="L1010">
        <v>3</v>
      </c>
      <c r="M1010" t="s">
        <v>91</v>
      </c>
      <c r="N1010" t="s">
        <v>5</v>
      </c>
      <c r="O1010" s="1"/>
    </row>
    <row r="1011" spans="1:15" x14ac:dyDescent="0.2">
      <c r="A1011">
        <v>10994</v>
      </c>
      <c r="B1011" t="s">
        <v>103</v>
      </c>
      <c r="C1011" s="78">
        <v>0.74390373579628633</v>
      </c>
      <c r="D1011" t="s">
        <v>2</v>
      </c>
      <c r="E1011">
        <v>44</v>
      </c>
      <c r="F1011">
        <v>2</v>
      </c>
      <c r="G1011" s="3">
        <v>25.169750736355429</v>
      </c>
      <c r="H1011" s="66">
        <v>0</v>
      </c>
      <c r="I1011" t="s">
        <v>6</v>
      </c>
      <c r="J1011" s="2">
        <v>42983.46</v>
      </c>
      <c r="K1011" s="2" t="s">
        <v>4</v>
      </c>
      <c r="L1011">
        <v>0</v>
      </c>
      <c r="M1011" t="s">
        <v>88</v>
      </c>
      <c r="N1011" t="s">
        <v>4</v>
      </c>
      <c r="O1011" s="1"/>
    </row>
    <row r="1012" spans="1:15" x14ac:dyDescent="0.2">
      <c r="A1012">
        <v>10435</v>
      </c>
      <c r="B1012" t="s">
        <v>103</v>
      </c>
      <c r="C1012" s="78">
        <v>0.74445041019787739</v>
      </c>
      <c r="D1012" t="s">
        <v>0</v>
      </c>
      <c r="E1012">
        <v>35</v>
      </c>
      <c r="F1012">
        <v>1</v>
      </c>
      <c r="G1012" s="3">
        <v>29.479537942381427</v>
      </c>
      <c r="H1012" s="66">
        <v>1</v>
      </c>
      <c r="I1012" t="s">
        <v>6</v>
      </c>
      <c r="J1012" s="2">
        <v>5240.7700000000004</v>
      </c>
      <c r="K1012" s="2" t="s">
        <v>5</v>
      </c>
      <c r="L1012">
        <v>1</v>
      </c>
      <c r="M1012" t="s">
        <v>89</v>
      </c>
      <c r="N1012" t="s">
        <v>5</v>
      </c>
      <c r="O1012" s="1"/>
    </row>
    <row r="1013" spans="1:15" x14ac:dyDescent="0.2">
      <c r="A1013">
        <v>11144</v>
      </c>
      <c r="B1013" t="s">
        <v>103</v>
      </c>
      <c r="C1013" s="78">
        <v>0.74552779817080106</v>
      </c>
      <c r="D1013" t="s">
        <v>3</v>
      </c>
      <c r="E1013">
        <v>47</v>
      </c>
      <c r="F1013">
        <v>2</v>
      </c>
      <c r="G1013" s="3">
        <v>27.591877915268153</v>
      </c>
      <c r="H1013" s="66">
        <v>1</v>
      </c>
      <c r="I1013" t="s">
        <v>6</v>
      </c>
      <c r="J1013" s="2">
        <v>23401.309999999998</v>
      </c>
      <c r="K1013" s="2" t="s">
        <v>5</v>
      </c>
      <c r="L1013">
        <v>1</v>
      </c>
      <c r="M1013" t="s">
        <v>89</v>
      </c>
      <c r="N1013" t="s">
        <v>4</v>
      </c>
      <c r="O1013" s="1"/>
    </row>
    <row r="1014" spans="1:15" x14ac:dyDescent="0.2">
      <c r="A1014">
        <v>10351</v>
      </c>
      <c r="B1014" t="s">
        <v>103</v>
      </c>
      <c r="C1014" s="78">
        <v>0.74896179039977251</v>
      </c>
      <c r="D1014" t="s">
        <v>0</v>
      </c>
      <c r="E1014">
        <v>31</v>
      </c>
      <c r="F1014">
        <v>1</v>
      </c>
      <c r="G1014" s="3">
        <v>24.130229393925241</v>
      </c>
      <c r="H1014" s="66">
        <v>0</v>
      </c>
      <c r="I1014" t="s">
        <v>7</v>
      </c>
      <c r="J1014" s="2">
        <v>3260.2000000000003</v>
      </c>
      <c r="K1014" s="2" t="s">
        <v>5</v>
      </c>
      <c r="L1014">
        <v>0</v>
      </c>
      <c r="M1014" t="s">
        <v>88</v>
      </c>
      <c r="N1014" t="s">
        <v>5</v>
      </c>
      <c r="O1014" s="1"/>
    </row>
    <row r="1015" spans="1:15" x14ac:dyDescent="0.2">
      <c r="A1015">
        <v>10976</v>
      </c>
      <c r="B1015" t="s">
        <v>103</v>
      </c>
      <c r="C1015" s="78">
        <v>0.74905762958196964</v>
      </c>
      <c r="D1015" t="s">
        <v>0</v>
      </c>
      <c r="E1015">
        <v>38</v>
      </c>
      <c r="F1015">
        <v>1</v>
      </c>
      <c r="G1015" s="3">
        <v>35.523718152959447</v>
      </c>
      <c r="H1015" s="66">
        <v>3</v>
      </c>
      <c r="I1015" t="s">
        <v>6</v>
      </c>
      <c r="J1015" s="2">
        <v>6571.55</v>
      </c>
      <c r="K1015" s="2" t="s">
        <v>5</v>
      </c>
      <c r="L1015">
        <v>2</v>
      </c>
      <c r="M1015" t="s">
        <v>90</v>
      </c>
      <c r="N1015" t="s">
        <v>5</v>
      </c>
      <c r="O1015" s="1"/>
    </row>
    <row r="1016" spans="1:15" x14ac:dyDescent="0.2">
      <c r="A1016">
        <v>10838</v>
      </c>
      <c r="B1016" t="s">
        <v>103</v>
      </c>
      <c r="C1016" s="78">
        <v>0.74927093554399071</v>
      </c>
      <c r="D1016" t="s">
        <v>0</v>
      </c>
      <c r="E1016">
        <v>36</v>
      </c>
      <c r="F1016">
        <v>1</v>
      </c>
      <c r="G1016" s="3">
        <v>37.071583152963498</v>
      </c>
      <c r="H1016" s="66">
        <v>3</v>
      </c>
      <c r="I1016" t="s">
        <v>6</v>
      </c>
      <c r="J1016" s="2">
        <v>18608.269999999997</v>
      </c>
      <c r="K1016" s="2" t="s">
        <v>5</v>
      </c>
      <c r="L1016">
        <v>2</v>
      </c>
      <c r="M1016" t="s">
        <v>90</v>
      </c>
      <c r="N1016" t="s">
        <v>4</v>
      </c>
      <c r="O1016" s="1"/>
    </row>
    <row r="1017" spans="1:15" x14ac:dyDescent="0.2">
      <c r="A1017">
        <v>11201</v>
      </c>
      <c r="B1017" t="s">
        <v>103</v>
      </c>
      <c r="C1017" s="78">
        <v>0.75026691602691509</v>
      </c>
      <c r="D1017" t="s">
        <v>3</v>
      </c>
      <c r="E1017">
        <v>32</v>
      </c>
      <c r="F1017">
        <v>1</v>
      </c>
      <c r="G1017" s="3">
        <v>30.486179444842769</v>
      </c>
      <c r="H1017" s="66">
        <v>2</v>
      </c>
      <c r="I1017" t="s">
        <v>7</v>
      </c>
      <c r="J1017" s="2">
        <v>37607.53</v>
      </c>
      <c r="K1017" s="2" t="s">
        <v>5</v>
      </c>
      <c r="L1017">
        <v>1</v>
      </c>
      <c r="M1017" t="s">
        <v>89</v>
      </c>
      <c r="N1017" t="s">
        <v>4</v>
      </c>
      <c r="O1017" s="1"/>
    </row>
    <row r="1018" spans="1:15" x14ac:dyDescent="0.2">
      <c r="A1018">
        <v>10316</v>
      </c>
      <c r="B1018" t="s">
        <v>103</v>
      </c>
      <c r="C1018" s="78">
        <v>0.75066026809662867</v>
      </c>
      <c r="D1018" t="s">
        <v>0</v>
      </c>
      <c r="E1018">
        <v>33</v>
      </c>
      <c r="F1018">
        <v>1</v>
      </c>
      <c r="G1018" s="3">
        <v>21.751355167835541</v>
      </c>
      <c r="H1018" s="66">
        <v>0</v>
      </c>
      <c r="I1018" t="s">
        <v>6</v>
      </c>
      <c r="J1018" s="2">
        <v>4766.0300000000007</v>
      </c>
      <c r="K1018" s="2" t="s">
        <v>5</v>
      </c>
      <c r="L1018">
        <v>1</v>
      </c>
      <c r="M1018" t="s">
        <v>89</v>
      </c>
      <c r="N1018" t="s">
        <v>5</v>
      </c>
      <c r="O1018" s="1"/>
    </row>
    <row r="1019" spans="1:15" x14ac:dyDescent="0.2">
      <c r="A1019">
        <v>10259</v>
      </c>
      <c r="B1019" t="s">
        <v>103</v>
      </c>
      <c r="C1019" s="78">
        <v>0.75112183637269014</v>
      </c>
      <c r="D1019" t="s">
        <v>2</v>
      </c>
      <c r="E1019">
        <v>21</v>
      </c>
      <c r="F1019">
        <v>0</v>
      </c>
      <c r="G1019" s="3">
        <v>28.884608823133917</v>
      </c>
      <c r="H1019" s="66">
        <v>1</v>
      </c>
      <c r="I1019" t="s">
        <v>6</v>
      </c>
      <c r="J1019" s="2">
        <v>3579.8300000000004</v>
      </c>
      <c r="K1019" s="2" t="s">
        <v>5</v>
      </c>
      <c r="L1019">
        <v>2</v>
      </c>
      <c r="M1019" t="s">
        <v>90</v>
      </c>
      <c r="N1019" t="s">
        <v>5</v>
      </c>
      <c r="O1019" s="1"/>
    </row>
    <row r="1020" spans="1:15" x14ac:dyDescent="0.2">
      <c r="A1020">
        <v>10686</v>
      </c>
      <c r="B1020" t="s">
        <v>103</v>
      </c>
      <c r="C1020" s="78">
        <v>0.75174275299133275</v>
      </c>
      <c r="D1020" t="s">
        <v>2</v>
      </c>
      <c r="E1020">
        <v>63</v>
      </c>
      <c r="F1020">
        <v>3</v>
      </c>
      <c r="G1020" s="3">
        <v>35.799341121713852</v>
      </c>
      <c r="H1020" s="66">
        <v>3</v>
      </c>
      <c r="I1020" t="s">
        <v>6</v>
      </c>
      <c r="J1020" s="2">
        <v>28950.469999999998</v>
      </c>
      <c r="K1020" s="2" t="s">
        <v>5</v>
      </c>
      <c r="L1020">
        <v>0</v>
      </c>
      <c r="M1020" t="s">
        <v>88</v>
      </c>
      <c r="N1020" t="s">
        <v>4</v>
      </c>
      <c r="O1020" s="1"/>
    </row>
    <row r="1021" spans="1:15" x14ac:dyDescent="0.2">
      <c r="A1021">
        <v>10951</v>
      </c>
      <c r="B1021" t="s">
        <v>103</v>
      </c>
      <c r="C1021" s="78">
        <v>0.75261751965639923</v>
      </c>
      <c r="D1021" t="s">
        <v>1</v>
      </c>
      <c r="E1021">
        <v>23</v>
      </c>
      <c r="F1021">
        <v>0</v>
      </c>
      <c r="G1021" s="3">
        <v>24.580153029037508</v>
      </c>
      <c r="H1021" s="66">
        <v>0</v>
      </c>
      <c r="I1021" t="s">
        <v>7</v>
      </c>
      <c r="J1021" s="2">
        <v>1824.29</v>
      </c>
      <c r="K1021" s="2" t="s">
        <v>5</v>
      </c>
      <c r="L1021">
        <v>0</v>
      </c>
      <c r="M1021" t="s">
        <v>88</v>
      </c>
      <c r="N1021" t="s">
        <v>5</v>
      </c>
      <c r="O1021" s="1"/>
    </row>
    <row r="1022" spans="1:15" x14ac:dyDescent="0.2">
      <c r="A1022">
        <v>11086</v>
      </c>
      <c r="B1022" t="s">
        <v>103</v>
      </c>
      <c r="C1022" s="78">
        <v>0.75412588111507362</v>
      </c>
      <c r="D1022" t="s">
        <v>0</v>
      </c>
      <c r="E1022">
        <v>39</v>
      </c>
      <c r="F1022">
        <v>2</v>
      </c>
      <c r="G1022" s="3">
        <v>32.315320184702344</v>
      </c>
      <c r="H1022" s="66">
        <v>2</v>
      </c>
      <c r="I1022" t="s">
        <v>6</v>
      </c>
      <c r="J1022" s="2">
        <v>6238.3</v>
      </c>
      <c r="K1022" s="2" t="s">
        <v>5</v>
      </c>
      <c r="L1022">
        <v>1</v>
      </c>
      <c r="M1022" t="s">
        <v>89</v>
      </c>
      <c r="N1022" t="s">
        <v>5</v>
      </c>
      <c r="O1022" s="1"/>
    </row>
    <row r="1023" spans="1:15" x14ac:dyDescent="0.2">
      <c r="A1023">
        <v>10674</v>
      </c>
      <c r="B1023" t="s">
        <v>103</v>
      </c>
      <c r="C1023" s="78">
        <v>0.75629751679191404</v>
      </c>
      <c r="D1023" t="s">
        <v>2</v>
      </c>
      <c r="E1023">
        <v>50</v>
      </c>
      <c r="F1023">
        <v>2</v>
      </c>
      <c r="G1023" s="3">
        <v>32.975451146535228</v>
      </c>
      <c r="H1023" s="66">
        <v>2</v>
      </c>
      <c r="I1023" t="s">
        <v>7</v>
      </c>
      <c r="J1023" s="2">
        <v>8827.2100000000009</v>
      </c>
      <c r="K1023" s="2" t="s">
        <v>5</v>
      </c>
      <c r="L1023">
        <v>0</v>
      </c>
      <c r="M1023" t="s">
        <v>88</v>
      </c>
      <c r="N1023" t="s">
        <v>5</v>
      </c>
      <c r="O1023" s="1"/>
    </row>
    <row r="1024" spans="1:15" x14ac:dyDescent="0.2">
      <c r="A1024">
        <v>10011</v>
      </c>
      <c r="B1024" t="s">
        <v>103</v>
      </c>
      <c r="C1024" s="78">
        <v>0.75682361752784799</v>
      </c>
      <c r="D1024" t="s">
        <v>0</v>
      </c>
      <c r="E1024">
        <v>49</v>
      </c>
      <c r="F1024">
        <v>2</v>
      </c>
      <c r="G1024" s="3">
        <v>38.360954720000002</v>
      </c>
      <c r="H1024" s="66">
        <v>3</v>
      </c>
      <c r="I1024" t="s">
        <v>7</v>
      </c>
      <c r="J1024" s="2">
        <v>23306.55</v>
      </c>
      <c r="K1024" s="2" t="s">
        <v>5</v>
      </c>
      <c r="L1024">
        <v>2</v>
      </c>
      <c r="M1024" t="s">
        <v>90</v>
      </c>
      <c r="N1024" t="s">
        <v>4</v>
      </c>
      <c r="O1024" s="1"/>
    </row>
    <row r="1025" spans="1:15" x14ac:dyDescent="0.2">
      <c r="A1025">
        <v>11184</v>
      </c>
      <c r="B1025" t="s">
        <v>103</v>
      </c>
      <c r="C1025" s="78">
        <v>0.7573680673114207</v>
      </c>
      <c r="D1025" t="s">
        <v>1</v>
      </c>
      <c r="E1025">
        <v>25</v>
      </c>
      <c r="F1025">
        <v>0</v>
      </c>
      <c r="G1025" s="3">
        <v>30.879778754197417</v>
      </c>
      <c r="H1025" s="66">
        <v>2</v>
      </c>
      <c r="I1025" t="s">
        <v>7</v>
      </c>
      <c r="J1025" s="2">
        <v>36124.58</v>
      </c>
      <c r="K1025" s="2" t="s">
        <v>5</v>
      </c>
      <c r="L1025">
        <v>2</v>
      </c>
      <c r="M1025" t="s">
        <v>90</v>
      </c>
      <c r="N1025" t="s">
        <v>4</v>
      </c>
      <c r="O1025" s="1"/>
    </row>
    <row r="1026" spans="1:15" x14ac:dyDescent="0.2">
      <c r="A1026">
        <v>11072</v>
      </c>
      <c r="B1026" t="s">
        <v>103</v>
      </c>
      <c r="C1026" s="78">
        <v>0.75765220842763714</v>
      </c>
      <c r="D1026" t="s">
        <v>2</v>
      </c>
      <c r="E1026">
        <v>55</v>
      </c>
      <c r="F1026">
        <v>3</v>
      </c>
      <c r="G1026" s="3">
        <v>34.112681757807053</v>
      </c>
      <c r="H1026" s="66">
        <v>2</v>
      </c>
      <c r="I1026" t="s">
        <v>6</v>
      </c>
      <c r="J1026" s="2">
        <v>11082.58</v>
      </c>
      <c r="K1026" s="2" t="s">
        <v>5</v>
      </c>
      <c r="L1026">
        <v>0</v>
      </c>
      <c r="M1026" t="s">
        <v>88</v>
      </c>
      <c r="N1026" t="s">
        <v>5</v>
      </c>
      <c r="O1026" s="1"/>
    </row>
    <row r="1027" spans="1:15" x14ac:dyDescent="0.2">
      <c r="A1027">
        <v>10742</v>
      </c>
      <c r="B1027" t="s">
        <v>103</v>
      </c>
      <c r="C1027" s="78">
        <v>0.75776517312013991</v>
      </c>
      <c r="D1027" t="s">
        <v>1</v>
      </c>
      <c r="E1027">
        <v>21</v>
      </c>
      <c r="F1027">
        <v>0</v>
      </c>
      <c r="G1027" s="3">
        <v>27.33430040040864</v>
      </c>
      <c r="H1027" s="66">
        <v>1</v>
      </c>
      <c r="I1027" t="s">
        <v>7</v>
      </c>
      <c r="J1027" s="2">
        <v>1534.31</v>
      </c>
      <c r="K1027" s="2" t="s">
        <v>5</v>
      </c>
      <c r="L1027">
        <v>0</v>
      </c>
      <c r="M1027" t="s">
        <v>88</v>
      </c>
      <c r="N1027" t="s">
        <v>5</v>
      </c>
      <c r="O1027" s="1"/>
    </row>
    <row r="1028" spans="1:15" x14ac:dyDescent="0.2">
      <c r="A1028">
        <v>10103</v>
      </c>
      <c r="B1028" t="s">
        <v>103</v>
      </c>
      <c r="C1028" s="78">
        <v>0.75899237759972837</v>
      </c>
      <c r="D1028" t="s">
        <v>0</v>
      </c>
      <c r="E1028">
        <v>27</v>
      </c>
      <c r="F1028">
        <v>1</v>
      </c>
      <c r="G1028" s="3">
        <v>26.49732254983007</v>
      </c>
      <c r="H1028" s="66">
        <v>1</v>
      </c>
      <c r="I1028" t="s">
        <v>7</v>
      </c>
      <c r="J1028" s="2">
        <v>2494.0300000000002</v>
      </c>
      <c r="K1028" s="2" t="s">
        <v>5</v>
      </c>
      <c r="L1028">
        <v>0</v>
      </c>
      <c r="M1028" t="s">
        <v>88</v>
      </c>
      <c r="N1028" t="s">
        <v>5</v>
      </c>
      <c r="O1028" s="1"/>
    </row>
    <row r="1029" spans="1:15" x14ac:dyDescent="0.2">
      <c r="A1029">
        <v>10258</v>
      </c>
      <c r="B1029" t="s">
        <v>103</v>
      </c>
      <c r="C1029" s="78">
        <v>0.75946394314737964</v>
      </c>
      <c r="D1029" t="s">
        <v>3</v>
      </c>
      <c r="E1029">
        <v>56</v>
      </c>
      <c r="F1029">
        <v>3</v>
      </c>
      <c r="G1029" s="3">
        <v>36.467540936639985</v>
      </c>
      <c r="H1029" s="66">
        <v>3</v>
      </c>
      <c r="I1029" t="s">
        <v>6</v>
      </c>
      <c r="J1029" s="2">
        <v>11657.72</v>
      </c>
      <c r="K1029" s="2" t="s">
        <v>5</v>
      </c>
      <c r="L1029">
        <v>0</v>
      </c>
      <c r="M1029" t="s">
        <v>88</v>
      </c>
      <c r="N1029" t="s">
        <v>5</v>
      </c>
      <c r="O1029" s="1"/>
    </row>
    <row r="1030" spans="1:15" x14ac:dyDescent="0.2">
      <c r="A1030">
        <v>11171</v>
      </c>
      <c r="B1030" t="s">
        <v>103</v>
      </c>
      <c r="C1030" s="78">
        <v>0.76191717264794057</v>
      </c>
      <c r="D1030" t="s">
        <v>1</v>
      </c>
      <c r="E1030">
        <v>24</v>
      </c>
      <c r="F1030">
        <v>0</v>
      </c>
      <c r="G1030" s="3">
        <v>42.756822263070653</v>
      </c>
      <c r="H1030" s="66">
        <v>3</v>
      </c>
      <c r="I1030" t="s">
        <v>6</v>
      </c>
      <c r="J1030" s="2">
        <v>2464.6200000000003</v>
      </c>
      <c r="K1030" s="2" t="s">
        <v>5</v>
      </c>
      <c r="L1030">
        <v>0</v>
      </c>
      <c r="M1030" t="s">
        <v>88</v>
      </c>
      <c r="N1030" t="s">
        <v>5</v>
      </c>
      <c r="O1030" s="1"/>
    </row>
    <row r="1031" spans="1:15" x14ac:dyDescent="0.2">
      <c r="A1031">
        <v>11195</v>
      </c>
      <c r="B1031" t="s">
        <v>103</v>
      </c>
      <c r="C1031" s="78">
        <v>0.76268542892809821</v>
      </c>
      <c r="D1031" t="s">
        <v>2</v>
      </c>
      <c r="E1031">
        <v>36</v>
      </c>
      <c r="F1031">
        <v>1</v>
      </c>
      <c r="G1031" s="3">
        <v>33.976316023502058</v>
      </c>
      <c r="H1031" s="66">
        <v>2</v>
      </c>
      <c r="I1031" t="s">
        <v>6</v>
      </c>
      <c r="J1031" s="2">
        <v>5267.8200000000006</v>
      </c>
      <c r="K1031" s="2" t="s">
        <v>5</v>
      </c>
      <c r="L1031">
        <v>0</v>
      </c>
      <c r="M1031" t="s">
        <v>88</v>
      </c>
      <c r="N1031" t="s">
        <v>5</v>
      </c>
      <c r="O1031" s="1"/>
    </row>
    <row r="1032" spans="1:15" x14ac:dyDescent="0.2">
      <c r="A1032">
        <v>10268</v>
      </c>
      <c r="B1032" t="s">
        <v>103</v>
      </c>
      <c r="C1032" s="78">
        <v>0.7628455354210304</v>
      </c>
      <c r="D1032" t="s">
        <v>0</v>
      </c>
      <c r="E1032">
        <v>62</v>
      </c>
      <c r="F1032">
        <v>3</v>
      </c>
      <c r="G1032" s="3">
        <v>41.462334463533708</v>
      </c>
      <c r="H1032" s="66">
        <v>3</v>
      </c>
      <c r="I1032" t="s">
        <v>7</v>
      </c>
      <c r="J1032" s="2">
        <v>12979.36</v>
      </c>
      <c r="K1032" s="2" t="s">
        <v>5</v>
      </c>
      <c r="L1032">
        <v>0</v>
      </c>
      <c r="M1032" t="s">
        <v>88</v>
      </c>
      <c r="N1032" t="s">
        <v>5</v>
      </c>
      <c r="O1032" s="1"/>
    </row>
    <row r="1033" spans="1:15" x14ac:dyDescent="0.2">
      <c r="A1033">
        <v>10624</v>
      </c>
      <c r="B1033" t="s">
        <v>103</v>
      </c>
      <c r="C1033" s="78">
        <v>0.76375460632732162</v>
      </c>
      <c r="D1033" t="s">
        <v>0</v>
      </c>
      <c r="E1033">
        <v>19</v>
      </c>
      <c r="F1033">
        <v>0</v>
      </c>
      <c r="G1033" s="3">
        <v>36.838067751125529</v>
      </c>
      <c r="H1033" s="66">
        <v>3</v>
      </c>
      <c r="I1033" t="s">
        <v>7</v>
      </c>
      <c r="J1033" s="2">
        <v>1263.25</v>
      </c>
      <c r="K1033" s="2" t="s">
        <v>5</v>
      </c>
      <c r="L1033">
        <v>0</v>
      </c>
      <c r="M1033" t="s">
        <v>88</v>
      </c>
      <c r="N1033" t="s">
        <v>5</v>
      </c>
      <c r="O1033" s="1"/>
    </row>
    <row r="1034" spans="1:15" x14ac:dyDescent="0.2">
      <c r="A1034">
        <v>10955</v>
      </c>
      <c r="B1034" t="s">
        <v>103</v>
      </c>
      <c r="C1034" s="78">
        <v>0.76479111935955935</v>
      </c>
      <c r="D1034" t="s">
        <v>0</v>
      </c>
      <c r="E1034">
        <v>27</v>
      </c>
      <c r="F1034">
        <v>1</v>
      </c>
      <c r="G1034" s="3">
        <v>35.71018596982892</v>
      </c>
      <c r="H1034" s="66">
        <v>3</v>
      </c>
      <c r="I1034" t="s">
        <v>6</v>
      </c>
      <c r="J1034" s="2">
        <v>3578</v>
      </c>
      <c r="K1034" s="2" t="s">
        <v>5</v>
      </c>
      <c r="L1034">
        <v>1</v>
      </c>
      <c r="M1034" t="s">
        <v>89</v>
      </c>
      <c r="N1034" t="s">
        <v>5</v>
      </c>
      <c r="O1034" s="1"/>
    </row>
    <row r="1035" spans="1:15" x14ac:dyDescent="0.2">
      <c r="A1035">
        <v>11249</v>
      </c>
      <c r="B1035" t="s">
        <v>103</v>
      </c>
      <c r="C1035" s="78">
        <v>0.76604403543122657</v>
      </c>
      <c r="D1035" t="s">
        <v>0</v>
      </c>
      <c r="E1035">
        <v>30</v>
      </c>
      <c r="F1035">
        <v>1</v>
      </c>
      <c r="G1035" s="3">
        <v>37.615858274176865</v>
      </c>
      <c r="H1035" s="66">
        <v>3</v>
      </c>
      <c r="I1035" t="s">
        <v>7</v>
      </c>
      <c r="J1035" s="2">
        <v>18259.219999999998</v>
      </c>
      <c r="K1035" s="2" t="s">
        <v>5</v>
      </c>
      <c r="L1035">
        <v>3</v>
      </c>
      <c r="M1035" t="s">
        <v>91</v>
      </c>
      <c r="N1035" t="s">
        <v>4</v>
      </c>
      <c r="O1035" s="1"/>
    </row>
    <row r="1036" spans="1:15" x14ac:dyDescent="0.2">
      <c r="A1036">
        <v>10730</v>
      </c>
      <c r="B1036" t="s">
        <v>103</v>
      </c>
      <c r="C1036" s="78">
        <v>0.76622788873479963</v>
      </c>
      <c r="D1036" t="s">
        <v>2</v>
      </c>
      <c r="E1036">
        <v>30</v>
      </c>
      <c r="F1036">
        <v>1</v>
      </c>
      <c r="G1036" s="3">
        <v>28.020587939251268</v>
      </c>
      <c r="H1036" s="66">
        <v>1</v>
      </c>
      <c r="I1036" t="s">
        <v>7</v>
      </c>
      <c r="J1036" s="2">
        <v>4032.25</v>
      </c>
      <c r="K1036" s="2" t="s">
        <v>5</v>
      </c>
      <c r="L1036">
        <v>1</v>
      </c>
      <c r="M1036" t="s">
        <v>89</v>
      </c>
      <c r="N1036" t="s">
        <v>5</v>
      </c>
      <c r="O1036" s="1"/>
    </row>
    <row r="1037" spans="1:15" x14ac:dyDescent="0.2">
      <c r="A1037">
        <v>10822</v>
      </c>
      <c r="B1037" t="s">
        <v>103</v>
      </c>
      <c r="C1037" s="78">
        <v>0.76708661224576213</v>
      </c>
      <c r="D1037" t="s">
        <v>2</v>
      </c>
      <c r="E1037">
        <v>20</v>
      </c>
      <c r="F1037">
        <v>0</v>
      </c>
      <c r="G1037" s="3">
        <v>25.786678880780606</v>
      </c>
      <c r="H1037" s="66">
        <v>0</v>
      </c>
      <c r="I1037" t="s">
        <v>6</v>
      </c>
      <c r="J1037" s="2">
        <v>2261.5700000000002</v>
      </c>
      <c r="K1037" s="2" t="s">
        <v>5</v>
      </c>
      <c r="L1037">
        <v>0</v>
      </c>
      <c r="M1037" t="s">
        <v>88</v>
      </c>
      <c r="N1037" t="s">
        <v>5</v>
      </c>
      <c r="O1037" s="1"/>
    </row>
    <row r="1038" spans="1:15" x14ac:dyDescent="0.2">
      <c r="A1038">
        <v>10421</v>
      </c>
      <c r="B1038" t="s">
        <v>103</v>
      </c>
      <c r="C1038" s="78">
        <v>0.76719608502904291</v>
      </c>
      <c r="D1038" t="s">
        <v>0</v>
      </c>
      <c r="E1038">
        <v>28</v>
      </c>
      <c r="F1038">
        <v>1</v>
      </c>
      <c r="G1038" s="3">
        <v>40.334875967609605</v>
      </c>
      <c r="H1038" s="66">
        <v>3</v>
      </c>
      <c r="I1038" t="s">
        <v>7</v>
      </c>
      <c r="J1038" s="2">
        <v>3277.17</v>
      </c>
      <c r="K1038" s="2" t="s">
        <v>5</v>
      </c>
      <c r="L1038">
        <v>1</v>
      </c>
      <c r="M1038" t="s">
        <v>89</v>
      </c>
      <c r="N1038" t="s">
        <v>5</v>
      </c>
      <c r="O1038" s="1"/>
    </row>
    <row r="1039" spans="1:15" x14ac:dyDescent="0.2">
      <c r="A1039">
        <v>11008</v>
      </c>
      <c r="B1039" t="s">
        <v>103</v>
      </c>
      <c r="C1039" s="78">
        <v>0.76745121360430424</v>
      </c>
      <c r="D1039" t="s">
        <v>0</v>
      </c>
      <c r="E1039">
        <v>27</v>
      </c>
      <c r="F1039">
        <v>1</v>
      </c>
      <c r="G1039" s="3">
        <v>25.725384748035207</v>
      </c>
      <c r="H1039" s="66">
        <v>0</v>
      </c>
      <c r="I1039" t="s">
        <v>7</v>
      </c>
      <c r="J1039" s="2">
        <v>4260.75</v>
      </c>
      <c r="K1039" s="2" t="s">
        <v>5</v>
      </c>
      <c r="L1039">
        <v>3</v>
      </c>
      <c r="M1039" t="s">
        <v>91</v>
      </c>
      <c r="N1039" t="s">
        <v>5</v>
      </c>
      <c r="O1039" s="1"/>
    </row>
    <row r="1040" spans="1:15" x14ac:dyDescent="0.2">
      <c r="A1040">
        <v>10248</v>
      </c>
      <c r="B1040" t="s">
        <v>103</v>
      </c>
      <c r="C1040" s="78">
        <v>0.76764649902989646</v>
      </c>
      <c r="D1040" t="s">
        <v>0</v>
      </c>
      <c r="E1040">
        <v>58</v>
      </c>
      <c r="F1040">
        <v>3</v>
      </c>
      <c r="G1040" s="3">
        <v>33.538264299005924</v>
      </c>
      <c r="H1040" s="66">
        <v>2</v>
      </c>
      <c r="I1040" t="s">
        <v>6</v>
      </c>
      <c r="J1040" s="2">
        <v>11848.15</v>
      </c>
      <c r="K1040" s="2" t="s">
        <v>5</v>
      </c>
      <c r="L1040">
        <v>0</v>
      </c>
      <c r="M1040" t="s">
        <v>88</v>
      </c>
      <c r="N1040" t="s">
        <v>5</v>
      </c>
      <c r="O1040" s="1"/>
    </row>
    <row r="1041" spans="1:15" x14ac:dyDescent="0.2">
      <c r="A1041">
        <v>10685</v>
      </c>
      <c r="B1041" t="s">
        <v>103</v>
      </c>
      <c r="C1041" s="78">
        <v>0.7680169668355239</v>
      </c>
      <c r="D1041" t="s">
        <v>1</v>
      </c>
      <c r="E1041">
        <v>52</v>
      </c>
      <c r="F1041">
        <v>3</v>
      </c>
      <c r="G1041" s="3">
        <v>19.866595470166644</v>
      </c>
      <c r="H1041" s="66">
        <v>0</v>
      </c>
      <c r="I1041" t="s">
        <v>7</v>
      </c>
      <c r="J1041" s="2">
        <v>9748.92</v>
      </c>
      <c r="K1041" s="2" t="s">
        <v>5</v>
      </c>
      <c r="L1041">
        <v>1</v>
      </c>
      <c r="M1041" t="s">
        <v>89</v>
      </c>
      <c r="N1041" t="s">
        <v>5</v>
      </c>
      <c r="O1041" s="1"/>
    </row>
    <row r="1042" spans="1:15" x14ac:dyDescent="0.2">
      <c r="A1042">
        <v>10037</v>
      </c>
      <c r="B1042" t="s">
        <v>103</v>
      </c>
      <c r="C1042" s="78">
        <v>0.76909379799388089</v>
      </c>
      <c r="D1042" t="s">
        <v>1</v>
      </c>
      <c r="E1042">
        <v>62</v>
      </c>
      <c r="F1042">
        <v>3</v>
      </c>
      <c r="G1042" s="3">
        <v>36.063281822330808</v>
      </c>
      <c r="H1042" s="66">
        <v>3</v>
      </c>
      <c r="I1042" t="s">
        <v>7</v>
      </c>
      <c r="J1042" s="2">
        <v>27000.989999999998</v>
      </c>
      <c r="K1042" s="2" t="s">
        <v>5</v>
      </c>
      <c r="L1042">
        <v>1</v>
      </c>
      <c r="M1042" t="s">
        <v>89</v>
      </c>
      <c r="N1042" t="s">
        <v>5</v>
      </c>
      <c r="O1042" s="1"/>
    </row>
    <row r="1043" spans="1:15" x14ac:dyDescent="0.2">
      <c r="A1043">
        <v>10313</v>
      </c>
      <c r="B1043" t="s">
        <v>103</v>
      </c>
      <c r="C1043" s="78">
        <v>0.76945967892449985</v>
      </c>
      <c r="D1043" t="s">
        <v>1</v>
      </c>
      <c r="E1043">
        <v>25</v>
      </c>
      <c r="F1043">
        <v>0</v>
      </c>
      <c r="G1043" s="3">
        <v>35.748710741456819</v>
      </c>
      <c r="H1043" s="66">
        <v>3</v>
      </c>
      <c r="I1043" t="s">
        <v>7</v>
      </c>
      <c r="J1043" s="2">
        <v>42112.240000000005</v>
      </c>
      <c r="K1043" s="2" t="s">
        <v>4</v>
      </c>
      <c r="L1043">
        <v>2</v>
      </c>
      <c r="M1043" t="s">
        <v>90</v>
      </c>
      <c r="N1043" t="s">
        <v>4</v>
      </c>
      <c r="O1043" s="1"/>
    </row>
    <row r="1044" spans="1:15" x14ac:dyDescent="0.2">
      <c r="A1044">
        <v>10112</v>
      </c>
      <c r="B1044" t="s">
        <v>103</v>
      </c>
      <c r="C1044" s="78">
        <v>0.77045941363031978</v>
      </c>
      <c r="D1044" t="s">
        <v>2</v>
      </c>
      <c r="E1044">
        <v>24</v>
      </c>
      <c r="F1044">
        <v>0</v>
      </c>
      <c r="G1044" s="3">
        <v>28.031694561245676</v>
      </c>
      <c r="H1044" s="66">
        <v>1</v>
      </c>
      <c r="I1044" t="s">
        <v>6</v>
      </c>
      <c r="J1044" s="2">
        <v>2842.7700000000004</v>
      </c>
      <c r="K1044" s="2" t="s">
        <v>5</v>
      </c>
      <c r="L1044">
        <v>0</v>
      </c>
      <c r="M1044" t="s">
        <v>88</v>
      </c>
      <c r="N1044" t="s">
        <v>5</v>
      </c>
      <c r="O1044" s="1"/>
    </row>
    <row r="1045" spans="1:15" x14ac:dyDescent="0.2">
      <c r="A1045">
        <v>10303</v>
      </c>
      <c r="B1045" t="s">
        <v>103</v>
      </c>
      <c r="C1045" s="78">
        <v>0.77123685908636141</v>
      </c>
      <c r="D1045" t="s">
        <v>1</v>
      </c>
      <c r="E1045">
        <v>60</v>
      </c>
      <c r="F1045">
        <v>3</v>
      </c>
      <c r="G1045" s="3">
        <v>31.392539190929771</v>
      </c>
      <c r="H1045" s="66">
        <v>2</v>
      </c>
      <c r="I1045" t="s">
        <v>7</v>
      </c>
      <c r="J1045" s="2">
        <v>13919.83</v>
      </c>
      <c r="K1045" s="2" t="s">
        <v>5</v>
      </c>
      <c r="L1045">
        <v>3</v>
      </c>
      <c r="M1045" t="s">
        <v>91</v>
      </c>
      <c r="N1045" t="s">
        <v>5</v>
      </c>
      <c r="O1045" s="1"/>
    </row>
    <row r="1046" spans="1:15" x14ac:dyDescent="0.2">
      <c r="A1046">
        <v>10790</v>
      </c>
      <c r="B1046" t="s">
        <v>103</v>
      </c>
      <c r="C1046" s="78">
        <v>0.77235100541766444</v>
      </c>
      <c r="D1046" t="s">
        <v>2</v>
      </c>
      <c r="E1046">
        <v>23</v>
      </c>
      <c r="F1046">
        <v>0</v>
      </c>
      <c r="G1046" s="3">
        <v>40.533390199035608</v>
      </c>
      <c r="H1046" s="66">
        <v>3</v>
      </c>
      <c r="I1046" t="s">
        <v>7</v>
      </c>
      <c r="J1046" s="2">
        <v>21595.39</v>
      </c>
      <c r="K1046" s="2" t="s">
        <v>5</v>
      </c>
      <c r="L1046">
        <v>0</v>
      </c>
      <c r="M1046" t="s">
        <v>88</v>
      </c>
      <c r="N1046" t="s">
        <v>5</v>
      </c>
      <c r="O1046" s="1"/>
    </row>
    <row r="1047" spans="1:15" x14ac:dyDescent="0.2">
      <c r="A1047">
        <v>10489</v>
      </c>
      <c r="B1047" t="s">
        <v>103</v>
      </c>
      <c r="C1047" s="78">
        <v>0.77338681418533817</v>
      </c>
      <c r="D1047" t="s">
        <v>2</v>
      </c>
      <c r="E1047">
        <v>19</v>
      </c>
      <c r="F1047">
        <v>0</v>
      </c>
      <c r="G1047" s="3">
        <v>34.186059422262211</v>
      </c>
      <c r="H1047" s="66">
        <v>2</v>
      </c>
      <c r="I1047" t="s">
        <v>6</v>
      </c>
      <c r="J1047" s="2">
        <v>2730.11</v>
      </c>
      <c r="K1047" s="2" t="s">
        <v>5</v>
      </c>
      <c r="L1047">
        <v>1</v>
      </c>
      <c r="M1047" t="s">
        <v>89</v>
      </c>
      <c r="N1047" t="s">
        <v>5</v>
      </c>
      <c r="O1047" s="1"/>
    </row>
    <row r="1048" spans="1:15" x14ac:dyDescent="0.2">
      <c r="A1048">
        <v>10163</v>
      </c>
      <c r="B1048" t="s">
        <v>103</v>
      </c>
      <c r="C1048" s="78">
        <v>0.77353524731109302</v>
      </c>
      <c r="D1048" t="s">
        <v>3</v>
      </c>
      <c r="E1048">
        <v>20</v>
      </c>
      <c r="F1048">
        <v>0</v>
      </c>
      <c r="G1048" s="3">
        <v>39.320327048626005</v>
      </c>
      <c r="H1048" s="66">
        <v>3</v>
      </c>
      <c r="I1048" t="s">
        <v>6</v>
      </c>
      <c r="J1048" s="2">
        <v>2457.2200000000003</v>
      </c>
      <c r="K1048" s="2" t="s">
        <v>5</v>
      </c>
      <c r="L1048">
        <v>0</v>
      </c>
      <c r="M1048" t="s">
        <v>88</v>
      </c>
      <c r="N1048" t="s">
        <v>5</v>
      </c>
      <c r="O1048" s="1"/>
    </row>
    <row r="1049" spans="1:15" x14ac:dyDescent="0.2">
      <c r="A1049">
        <v>10457</v>
      </c>
      <c r="B1049" t="s">
        <v>103</v>
      </c>
      <c r="C1049" s="78">
        <v>0.77355298318063348</v>
      </c>
      <c r="D1049" t="s">
        <v>2</v>
      </c>
      <c r="E1049">
        <v>48</v>
      </c>
      <c r="F1049">
        <v>2</v>
      </c>
      <c r="G1049" s="3">
        <v>34.808497560280351</v>
      </c>
      <c r="H1049" s="66">
        <v>3</v>
      </c>
      <c r="I1049" t="s">
        <v>6</v>
      </c>
      <c r="J1049" s="2">
        <v>11033.67</v>
      </c>
      <c r="K1049" s="2" t="s">
        <v>5</v>
      </c>
      <c r="L1049">
        <v>4</v>
      </c>
      <c r="M1049" t="s">
        <v>91</v>
      </c>
      <c r="N1049" t="s">
        <v>5</v>
      </c>
      <c r="O1049" s="1"/>
    </row>
    <row r="1050" spans="1:15" x14ac:dyDescent="0.2">
      <c r="A1050">
        <v>11287</v>
      </c>
      <c r="B1050" t="s">
        <v>103</v>
      </c>
      <c r="C1050" s="78">
        <v>0.77528054591898665</v>
      </c>
      <c r="D1050" t="s">
        <v>1</v>
      </c>
      <c r="E1050">
        <v>26</v>
      </c>
      <c r="F1050">
        <v>0</v>
      </c>
      <c r="G1050" s="3">
        <v>28.881001845721592</v>
      </c>
      <c r="H1050" s="66">
        <v>1</v>
      </c>
      <c r="I1050" t="s">
        <v>7</v>
      </c>
      <c r="J1050" s="2">
        <v>2902.9100000000003</v>
      </c>
      <c r="K1050" s="2" t="s">
        <v>5</v>
      </c>
      <c r="L1050">
        <v>1</v>
      </c>
      <c r="M1050" t="s">
        <v>89</v>
      </c>
      <c r="N1050" t="s">
        <v>5</v>
      </c>
      <c r="O1050" s="1"/>
    </row>
    <row r="1051" spans="1:15" x14ac:dyDescent="0.2">
      <c r="A1051">
        <v>10595</v>
      </c>
      <c r="B1051" t="s">
        <v>103</v>
      </c>
      <c r="C1051" s="78">
        <v>0.77601373715870692</v>
      </c>
      <c r="D1051" t="s">
        <v>0</v>
      </c>
      <c r="E1051">
        <v>23</v>
      </c>
      <c r="F1051">
        <v>0</v>
      </c>
      <c r="G1051" s="3">
        <v>32.284802813742004</v>
      </c>
      <c r="H1051" s="66">
        <v>2</v>
      </c>
      <c r="I1051" t="s">
        <v>6</v>
      </c>
      <c r="J1051" s="2">
        <v>13126.68</v>
      </c>
      <c r="K1051" s="2" t="s">
        <v>5</v>
      </c>
      <c r="L1051">
        <v>0</v>
      </c>
      <c r="M1051" t="s">
        <v>88</v>
      </c>
      <c r="N1051" t="s">
        <v>5</v>
      </c>
      <c r="O1051" s="1"/>
    </row>
    <row r="1052" spans="1:15" x14ac:dyDescent="0.2">
      <c r="A1052">
        <v>11318</v>
      </c>
      <c r="B1052" t="s">
        <v>103</v>
      </c>
      <c r="C1052" s="78">
        <v>0.77646200193227322</v>
      </c>
      <c r="D1052" t="s">
        <v>0</v>
      </c>
      <c r="E1052">
        <v>50</v>
      </c>
      <c r="F1052">
        <v>2</v>
      </c>
      <c r="G1052" s="3">
        <v>31.996069853795099</v>
      </c>
      <c r="H1052" s="66">
        <v>2</v>
      </c>
      <c r="I1052" t="s">
        <v>7</v>
      </c>
      <c r="J1052" s="2">
        <v>9630.4</v>
      </c>
      <c r="K1052" s="2" t="s">
        <v>5</v>
      </c>
      <c r="L1052">
        <v>2</v>
      </c>
      <c r="M1052" t="s">
        <v>90</v>
      </c>
      <c r="N1052" t="s">
        <v>5</v>
      </c>
      <c r="O1052" s="1"/>
    </row>
    <row r="1053" spans="1:15" x14ac:dyDescent="0.2">
      <c r="A1053">
        <v>10209</v>
      </c>
      <c r="B1053" t="s">
        <v>103</v>
      </c>
      <c r="C1053" s="78">
        <v>0.77734868947881119</v>
      </c>
      <c r="D1053" t="s">
        <v>2</v>
      </c>
      <c r="E1053">
        <v>23</v>
      </c>
      <c r="F1053">
        <v>0</v>
      </c>
      <c r="G1053" s="3">
        <v>30.892706115114496</v>
      </c>
      <c r="H1053" s="66">
        <v>2</v>
      </c>
      <c r="I1053" t="s">
        <v>6</v>
      </c>
      <c r="J1053" s="2">
        <v>4466.63</v>
      </c>
      <c r="K1053" s="2" t="s">
        <v>5</v>
      </c>
      <c r="L1053">
        <v>3</v>
      </c>
      <c r="M1053" t="s">
        <v>91</v>
      </c>
      <c r="N1053" t="s">
        <v>5</v>
      </c>
      <c r="O1053" s="1"/>
    </row>
    <row r="1054" spans="1:15" x14ac:dyDescent="0.2">
      <c r="A1054">
        <v>10361</v>
      </c>
      <c r="B1054" t="s">
        <v>103</v>
      </c>
      <c r="C1054" s="78">
        <v>0.77898327521137745</v>
      </c>
      <c r="D1054" t="s">
        <v>3</v>
      </c>
      <c r="E1054">
        <v>36</v>
      </c>
      <c r="F1054">
        <v>1</v>
      </c>
      <c r="G1054" s="3">
        <v>32.591246981704252</v>
      </c>
      <c r="H1054" s="66">
        <v>2</v>
      </c>
      <c r="I1054" t="s">
        <v>7</v>
      </c>
      <c r="J1054" s="2">
        <v>43753.340000000004</v>
      </c>
      <c r="K1054" s="2" t="s">
        <v>4</v>
      </c>
      <c r="L1054">
        <v>3</v>
      </c>
      <c r="M1054" t="s">
        <v>91</v>
      </c>
      <c r="N1054" t="s">
        <v>4</v>
      </c>
      <c r="O1054" s="1"/>
    </row>
    <row r="1055" spans="1:15" x14ac:dyDescent="0.2">
      <c r="A1055">
        <v>10610</v>
      </c>
      <c r="B1055" t="s">
        <v>103</v>
      </c>
      <c r="C1055" s="78">
        <v>0.77977377740121567</v>
      </c>
      <c r="D1055" t="s">
        <v>0</v>
      </c>
      <c r="E1055">
        <v>56</v>
      </c>
      <c r="F1055">
        <v>3</v>
      </c>
      <c r="G1055" s="3">
        <v>47.49691344991335</v>
      </c>
      <c r="H1055" s="66">
        <v>3</v>
      </c>
      <c r="I1055" t="s">
        <v>7</v>
      </c>
      <c r="J1055" s="2">
        <v>10601.42</v>
      </c>
      <c r="K1055" s="2" t="s">
        <v>5</v>
      </c>
      <c r="L1055">
        <v>0</v>
      </c>
      <c r="M1055" t="s">
        <v>88</v>
      </c>
      <c r="N1055" t="s">
        <v>5</v>
      </c>
      <c r="O1055" s="1"/>
    </row>
    <row r="1056" spans="1:15" x14ac:dyDescent="0.2">
      <c r="A1056">
        <v>10158</v>
      </c>
      <c r="B1056" t="s">
        <v>103</v>
      </c>
      <c r="C1056" s="78">
        <v>0.78215866927043498</v>
      </c>
      <c r="D1056" t="s">
        <v>2</v>
      </c>
      <c r="E1056">
        <v>52</v>
      </c>
      <c r="F1056">
        <v>3</v>
      </c>
      <c r="G1056" s="3">
        <v>25.699603814869668</v>
      </c>
      <c r="H1056" s="66">
        <v>0</v>
      </c>
      <c r="I1056" t="s">
        <v>6</v>
      </c>
      <c r="J1056" s="2">
        <v>11187.66</v>
      </c>
      <c r="K1056" s="2" t="s">
        <v>5</v>
      </c>
      <c r="L1056">
        <v>2</v>
      </c>
      <c r="M1056" t="s">
        <v>90</v>
      </c>
      <c r="N1056" t="s">
        <v>5</v>
      </c>
      <c r="O1056" s="1"/>
    </row>
    <row r="1057" spans="1:15" x14ac:dyDescent="0.2">
      <c r="A1057">
        <v>10662</v>
      </c>
      <c r="B1057" t="s">
        <v>103</v>
      </c>
      <c r="C1057" s="78">
        <v>0.78267102937234034</v>
      </c>
      <c r="D1057" t="s">
        <v>0</v>
      </c>
      <c r="E1057">
        <v>43</v>
      </c>
      <c r="F1057">
        <v>2</v>
      </c>
      <c r="G1057" s="3">
        <v>34.404345967016233</v>
      </c>
      <c r="H1057" s="66">
        <v>2</v>
      </c>
      <c r="I1057" t="s">
        <v>6</v>
      </c>
      <c r="J1057" s="2">
        <v>8522.01</v>
      </c>
      <c r="K1057" s="2" t="s">
        <v>5</v>
      </c>
      <c r="L1057">
        <v>3</v>
      </c>
      <c r="M1057" t="s">
        <v>91</v>
      </c>
      <c r="N1057" t="s">
        <v>5</v>
      </c>
      <c r="O1057" s="1"/>
    </row>
    <row r="1058" spans="1:15" x14ac:dyDescent="0.2">
      <c r="A1058">
        <v>10549</v>
      </c>
      <c r="B1058" t="s">
        <v>103</v>
      </c>
      <c r="C1058" s="78">
        <v>0.78335592895351314</v>
      </c>
      <c r="D1058" t="s">
        <v>2</v>
      </c>
      <c r="E1058">
        <v>19</v>
      </c>
      <c r="F1058">
        <v>0</v>
      </c>
      <c r="G1058" s="3">
        <v>20.105334450616233</v>
      </c>
      <c r="H1058" s="66">
        <v>0</v>
      </c>
      <c r="I1058" t="s">
        <v>6</v>
      </c>
      <c r="J1058" s="2">
        <v>2128.44</v>
      </c>
      <c r="K1058" s="2" t="s">
        <v>5</v>
      </c>
      <c r="L1058">
        <v>0</v>
      </c>
      <c r="M1058" t="s">
        <v>88</v>
      </c>
      <c r="N1058" t="s">
        <v>5</v>
      </c>
      <c r="O1058" s="1"/>
    </row>
    <row r="1059" spans="1:15" x14ac:dyDescent="0.2">
      <c r="A1059">
        <v>10309</v>
      </c>
      <c r="B1059" t="s">
        <v>103</v>
      </c>
      <c r="C1059" s="78">
        <v>0.7836872237890381</v>
      </c>
      <c r="D1059" t="s">
        <v>0</v>
      </c>
      <c r="E1059">
        <v>63</v>
      </c>
      <c r="F1059">
        <v>3</v>
      </c>
      <c r="G1059" s="3">
        <v>50.350794881544168</v>
      </c>
      <c r="H1059" s="66">
        <v>3</v>
      </c>
      <c r="I1059" t="s">
        <v>7</v>
      </c>
      <c r="J1059" s="2">
        <v>15170.07</v>
      </c>
      <c r="K1059" s="2" t="s">
        <v>5</v>
      </c>
      <c r="L1059">
        <v>3</v>
      </c>
      <c r="M1059" t="s">
        <v>91</v>
      </c>
      <c r="N1059" t="s">
        <v>5</v>
      </c>
      <c r="O1059" s="1"/>
    </row>
    <row r="1060" spans="1:15" x14ac:dyDescent="0.2">
      <c r="A1060">
        <v>10927</v>
      </c>
      <c r="B1060" t="s">
        <v>103</v>
      </c>
      <c r="C1060" s="78">
        <v>0.78456579771884594</v>
      </c>
      <c r="D1060" t="s">
        <v>1</v>
      </c>
      <c r="E1060">
        <v>21</v>
      </c>
      <c r="F1060">
        <v>0</v>
      </c>
      <c r="G1060" s="3">
        <v>25.458411692724102</v>
      </c>
      <c r="H1060" s="66">
        <v>0</v>
      </c>
      <c r="I1060" t="s">
        <v>7</v>
      </c>
      <c r="J1060" s="2">
        <v>1532.47</v>
      </c>
      <c r="K1060" s="2" t="s">
        <v>5</v>
      </c>
      <c r="L1060">
        <v>0</v>
      </c>
      <c r="M1060" t="s">
        <v>88</v>
      </c>
      <c r="N1060" t="s">
        <v>5</v>
      </c>
      <c r="O1060" s="1"/>
    </row>
    <row r="1061" spans="1:15" x14ac:dyDescent="0.2">
      <c r="A1061">
        <v>10878</v>
      </c>
      <c r="B1061" t="s">
        <v>103</v>
      </c>
      <c r="C1061" s="78">
        <v>0.7861031800561249</v>
      </c>
      <c r="D1061" t="s">
        <v>3</v>
      </c>
      <c r="E1061">
        <v>36</v>
      </c>
      <c r="F1061">
        <v>1</v>
      </c>
      <c r="G1061" s="3">
        <v>21.950850271002707</v>
      </c>
      <c r="H1061" s="66">
        <v>0</v>
      </c>
      <c r="I1061" t="s">
        <v>6</v>
      </c>
      <c r="J1061" s="2">
        <v>5458.05</v>
      </c>
      <c r="K1061" s="2" t="s">
        <v>5</v>
      </c>
      <c r="L1061">
        <v>0</v>
      </c>
      <c r="M1061" t="s">
        <v>88</v>
      </c>
      <c r="N1061" t="s">
        <v>5</v>
      </c>
      <c r="O1061" s="1"/>
    </row>
    <row r="1062" spans="1:15" x14ac:dyDescent="0.2">
      <c r="A1062">
        <v>10132</v>
      </c>
      <c r="B1062" t="s">
        <v>103</v>
      </c>
      <c r="C1062" s="78">
        <v>0.7862648460493824</v>
      </c>
      <c r="D1062" t="s">
        <v>3</v>
      </c>
      <c r="E1062">
        <v>20</v>
      </c>
      <c r="F1062">
        <v>0</v>
      </c>
      <c r="G1062" s="3">
        <v>24.030997733343664</v>
      </c>
      <c r="H1062" s="66">
        <v>0</v>
      </c>
      <c r="I1062" t="s">
        <v>6</v>
      </c>
      <c r="J1062" s="2">
        <v>2459.73</v>
      </c>
      <c r="K1062" s="2" t="s">
        <v>5</v>
      </c>
      <c r="L1062">
        <v>0</v>
      </c>
      <c r="M1062" t="s">
        <v>88</v>
      </c>
      <c r="N1062" t="s">
        <v>5</v>
      </c>
      <c r="O1062" s="1"/>
    </row>
    <row r="1063" spans="1:15" x14ac:dyDescent="0.2">
      <c r="A1063">
        <v>10780</v>
      </c>
      <c r="B1063" t="s">
        <v>103</v>
      </c>
      <c r="C1063" s="78">
        <v>0.78762456433732475</v>
      </c>
      <c r="D1063" t="s">
        <v>3</v>
      </c>
      <c r="E1063">
        <v>21</v>
      </c>
      <c r="F1063">
        <v>0</v>
      </c>
      <c r="G1063" s="3">
        <v>25.383088758877182</v>
      </c>
      <c r="H1063" s="66">
        <v>0</v>
      </c>
      <c r="I1063" t="s">
        <v>6</v>
      </c>
      <c r="J1063" s="2">
        <v>15359.11</v>
      </c>
      <c r="K1063" s="2" t="s">
        <v>5</v>
      </c>
      <c r="L1063">
        <v>1</v>
      </c>
      <c r="M1063" t="s">
        <v>89</v>
      </c>
      <c r="N1063" t="s">
        <v>4</v>
      </c>
      <c r="O1063" s="1"/>
    </row>
    <row r="1064" spans="1:15" x14ac:dyDescent="0.2">
      <c r="A1064">
        <v>10692</v>
      </c>
      <c r="B1064" t="s">
        <v>103</v>
      </c>
      <c r="C1064" s="78">
        <v>0.78915095482443975</v>
      </c>
      <c r="D1064" t="s">
        <v>0</v>
      </c>
      <c r="E1064">
        <v>52</v>
      </c>
      <c r="F1064">
        <v>3</v>
      </c>
      <c r="G1064" s="3">
        <v>33.634931138538889</v>
      </c>
      <c r="H1064" s="66">
        <v>2</v>
      </c>
      <c r="I1064" t="s">
        <v>6</v>
      </c>
      <c r="J1064" s="2">
        <v>10806.84</v>
      </c>
      <c r="K1064" s="2" t="s">
        <v>5</v>
      </c>
      <c r="L1064">
        <v>2</v>
      </c>
      <c r="M1064" t="s">
        <v>90</v>
      </c>
      <c r="N1064" t="s">
        <v>5</v>
      </c>
      <c r="O1064" s="1"/>
    </row>
    <row r="1065" spans="1:15" x14ac:dyDescent="0.2">
      <c r="A1065">
        <v>11280</v>
      </c>
      <c r="B1065" t="s">
        <v>103</v>
      </c>
      <c r="C1065" s="78">
        <v>0.78930193846336616</v>
      </c>
      <c r="D1065" t="s">
        <v>0</v>
      </c>
      <c r="E1065">
        <v>63</v>
      </c>
      <c r="F1065">
        <v>3</v>
      </c>
      <c r="G1065" s="3">
        <v>27.928158934733343</v>
      </c>
      <c r="H1065" s="66">
        <v>1</v>
      </c>
      <c r="I1065" t="s">
        <v>7</v>
      </c>
      <c r="J1065" s="2">
        <v>13390.56</v>
      </c>
      <c r="K1065" s="2" t="s">
        <v>5</v>
      </c>
      <c r="L1065">
        <v>0</v>
      </c>
      <c r="M1065" t="s">
        <v>88</v>
      </c>
      <c r="N1065" t="s">
        <v>5</v>
      </c>
      <c r="O1065" s="1"/>
    </row>
    <row r="1066" spans="1:15" x14ac:dyDescent="0.2">
      <c r="A1066">
        <v>10419</v>
      </c>
      <c r="B1066" t="s">
        <v>103</v>
      </c>
      <c r="C1066" s="78">
        <v>0.7895806948483437</v>
      </c>
      <c r="D1066" t="s">
        <v>1</v>
      </c>
      <c r="E1066">
        <v>18</v>
      </c>
      <c r="F1066">
        <v>0</v>
      </c>
      <c r="G1066" s="3">
        <v>39.113831192814573</v>
      </c>
      <c r="H1066" s="66">
        <v>3</v>
      </c>
      <c r="I1066" t="s">
        <v>7</v>
      </c>
      <c r="J1066" s="2">
        <v>1149.4000000000001</v>
      </c>
      <c r="K1066" s="2" t="s">
        <v>5</v>
      </c>
      <c r="L1066">
        <v>0</v>
      </c>
      <c r="M1066" t="s">
        <v>88</v>
      </c>
      <c r="N1066" t="s">
        <v>5</v>
      </c>
      <c r="O1066" s="1"/>
    </row>
    <row r="1067" spans="1:15" x14ac:dyDescent="0.2">
      <c r="A1067">
        <v>10579</v>
      </c>
      <c r="B1067" t="s">
        <v>103</v>
      </c>
      <c r="C1067" s="78">
        <v>0.79003260001679332</v>
      </c>
      <c r="D1067" t="s">
        <v>3</v>
      </c>
      <c r="E1067">
        <v>47</v>
      </c>
      <c r="F1067">
        <v>2</v>
      </c>
      <c r="G1067" s="3">
        <v>28.761848479940603</v>
      </c>
      <c r="H1067" s="66">
        <v>1</v>
      </c>
      <c r="I1067" t="s">
        <v>6</v>
      </c>
      <c r="J1067" s="2">
        <v>8534.68</v>
      </c>
      <c r="K1067" s="2" t="s">
        <v>5</v>
      </c>
      <c r="L1067">
        <v>0</v>
      </c>
      <c r="M1067" t="s">
        <v>88</v>
      </c>
      <c r="N1067" t="s">
        <v>5</v>
      </c>
      <c r="O1067" s="1"/>
    </row>
    <row r="1068" spans="1:15" x14ac:dyDescent="0.2">
      <c r="A1068">
        <v>10598</v>
      </c>
      <c r="B1068" t="s">
        <v>103</v>
      </c>
      <c r="C1068" s="78">
        <v>0.7904180393461967</v>
      </c>
      <c r="D1068" t="s">
        <v>1</v>
      </c>
      <c r="E1068">
        <v>60</v>
      </c>
      <c r="F1068">
        <v>3</v>
      </c>
      <c r="G1068" s="3">
        <v>22.612579619398009</v>
      </c>
      <c r="H1068" s="66">
        <v>0</v>
      </c>
      <c r="I1068" t="s">
        <v>7</v>
      </c>
      <c r="J1068" s="2">
        <v>12142.58</v>
      </c>
      <c r="K1068" s="2" t="s">
        <v>5</v>
      </c>
      <c r="L1068">
        <v>0</v>
      </c>
      <c r="M1068" t="s">
        <v>88</v>
      </c>
      <c r="N1068" t="s">
        <v>5</v>
      </c>
      <c r="O1068" s="1"/>
    </row>
    <row r="1069" spans="1:15" x14ac:dyDescent="0.2">
      <c r="A1069">
        <v>11313</v>
      </c>
      <c r="B1069" t="s">
        <v>103</v>
      </c>
      <c r="C1069" s="78">
        <v>0.79043933916199394</v>
      </c>
      <c r="D1069" t="s">
        <v>2</v>
      </c>
      <c r="E1069">
        <v>34</v>
      </c>
      <c r="F1069">
        <v>1</v>
      </c>
      <c r="G1069" s="3">
        <v>33.300844541218126</v>
      </c>
      <c r="H1069" s="66">
        <v>2</v>
      </c>
      <c r="I1069" t="s">
        <v>6</v>
      </c>
      <c r="J1069" s="2">
        <v>5989.5300000000007</v>
      </c>
      <c r="K1069" s="2" t="s">
        <v>5</v>
      </c>
      <c r="L1069">
        <v>2</v>
      </c>
      <c r="M1069" t="s">
        <v>90</v>
      </c>
      <c r="N1069" t="s">
        <v>5</v>
      </c>
      <c r="O1069" s="1"/>
    </row>
    <row r="1070" spans="1:15" x14ac:dyDescent="0.2">
      <c r="A1070">
        <v>10045</v>
      </c>
      <c r="B1070" t="s">
        <v>103</v>
      </c>
      <c r="C1070" s="78">
        <v>0.79116003924425105</v>
      </c>
      <c r="D1070" t="s">
        <v>0</v>
      </c>
      <c r="E1070">
        <v>52</v>
      </c>
      <c r="F1070">
        <v>3</v>
      </c>
      <c r="G1070" s="3">
        <v>25.28529338595893</v>
      </c>
      <c r="H1070" s="66">
        <v>0</v>
      </c>
      <c r="I1070" t="s">
        <v>7</v>
      </c>
      <c r="J1070" s="2">
        <v>9724.5300000000007</v>
      </c>
      <c r="K1070" s="2" t="s">
        <v>5</v>
      </c>
      <c r="L1070">
        <v>1</v>
      </c>
      <c r="M1070" t="s">
        <v>89</v>
      </c>
      <c r="N1070" t="s">
        <v>5</v>
      </c>
      <c r="O1070" s="1"/>
    </row>
    <row r="1071" spans="1:15" x14ac:dyDescent="0.2">
      <c r="A1071">
        <v>10138</v>
      </c>
      <c r="B1071" t="s">
        <v>103</v>
      </c>
      <c r="C1071" s="78">
        <v>0.79128886661066589</v>
      </c>
      <c r="D1071" t="s">
        <v>1</v>
      </c>
      <c r="E1071">
        <v>41</v>
      </c>
      <c r="F1071">
        <v>2</v>
      </c>
      <c r="G1071" s="3">
        <v>16.806643940291046</v>
      </c>
      <c r="H1071" s="66">
        <v>0</v>
      </c>
      <c r="I1071" t="s">
        <v>7</v>
      </c>
      <c r="J1071" s="2">
        <v>5699.84</v>
      </c>
      <c r="K1071" s="2" t="s">
        <v>5</v>
      </c>
      <c r="L1071">
        <v>0</v>
      </c>
      <c r="M1071" t="s">
        <v>88</v>
      </c>
      <c r="N1071" t="s">
        <v>5</v>
      </c>
      <c r="O1071" s="1"/>
    </row>
    <row r="1072" spans="1:15" x14ac:dyDescent="0.2">
      <c r="A1072">
        <v>10456</v>
      </c>
      <c r="B1072" t="s">
        <v>103</v>
      </c>
      <c r="C1072" s="78">
        <v>0.79141312393470331</v>
      </c>
      <c r="D1072" t="s">
        <v>1</v>
      </c>
      <c r="E1072">
        <v>18</v>
      </c>
      <c r="F1072">
        <v>0</v>
      </c>
      <c r="G1072" s="3">
        <v>28.928379324964489</v>
      </c>
      <c r="H1072" s="66">
        <v>1</v>
      </c>
      <c r="I1072" t="s">
        <v>7</v>
      </c>
      <c r="J1072" s="2">
        <v>36307.800000000003</v>
      </c>
      <c r="K1072" s="2" t="s">
        <v>5</v>
      </c>
      <c r="L1072">
        <v>0</v>
      </c>
      <c r="M1072" t="s">
        <v>88</v>
      </c>
      <c r="N1072" t="s">
        <v>4</v>
      </c>
      <c r="O1072" s="1"/>
    </row>
    <row r="1073" spans="1:15" x14ac:dyDescent="0.2">
      <c r="A1073">
        <v>10070</v>
      </c>
      <c r="B1073" t="s">
        <v>103</v>
      </c>
      <c r="C1073" s="78">
        <v>0.79162505256881999</v>
      </c>
      <c r="D1073" t="s">
        <v>2</v>
      </c>
      <c r="E1073">
        <v>19</v>
      </c>
      <c r="F1073">
        <v>0</v>
      </c>
      <c r="G1073" s="3">
        <v>37.424204858162049</v>
      </c>
      <c r="H1073" s="66">
        <v>3</v>
      </c>
      <c r="I1073" t="s">
        <v>7</v>
      </c>
      <c r="J1073" s="2">
        <v>1621.35</v>
      </c>
      <c r="K1073" s="2" t="s">
        <v>5</v>
      </c>
      <c r="L1073">
        <v>0</v>
      </c>
      <c r="M1073" t="s">
        <v>88</v>
      </c>
      <c r="N1073" t="s">
        <v>5</v>
      </c>
      <c r="O1073" s="1"/>
    </row>
    <row r="1074" spans="1:15" x14ac:dyDescent="0.2">
      <c r="A1074">
        <v>10334</v>
      </c>
      <c r="B1074" t="s">
        <v>103</v>
      </c>
      <c r="C1074" s="78">
        <v>0.79182062826981914</v>
      </c>
      <c r="D1074" t="s">
        <v>0</v>
      </c>
      <c r="E1074">
        <v>32</v>
      </c>
      <c r="F1074">
        <v>1</v>
      </c>
      <c r="G1074" s="3">
        <v>38.030805796596013</v>
      </c>
      <c r="H1074" s="66">
        <v>3</v>
      </c>
      <c r="I1074" t="s">
        <v>6</v>
      </c>
      <c r="J1074" s="2">
        <v>17496.309999999998</v>
      </c>
      <c r="K1074" s="2" t="s">
        <v>5</v>
      </c>
      <c r="L1074">
        <v>0</v>
      </c>
      <c r="M1074" t="s">
        <v>88</v>
      </c>
      <c r="N1074" t="s">
        <v>4</v>
      </c>
      <c r="O1074" s="1"/>
    </row>
    <row r="1075" spans="1:15" x14ac:dyDescent="0.2">
      <c r="A1075">
        <v>10629</v>
      </c>
      <c r="B1075" t="s">
        <v>103</v>
      </c>
      <c r="C1075" s="78">
        <v>0.79223405935707336</v>
      </c>
      <c r="D1075" t="s">
        <v>2</v>
      </c>
      <c r="E1075">
        <v>55</v>
      </c>
      <c r="F1075">
        <v>3</v>
      </c>
      <c r="G1075" s="3">
        <v>33.705927270516433</v>
      </c>
      <c r="H1075" s="66">
        <v>2</v>
      </c>
      <c r="I1075" t="s">
        <v>7</v>
      </c>
      <c r="J1075" s="2">
        <v>30063.59</v>
      </c>
      <c r="K1075" s="2" t="s">
        <v>5</v>
      </c>
      <c r="L1075">
        <v>3</v>
      </c>
      <c r="M1075" t="s">
        <v>91</v>
      </c>
      <c r="N1075" t="s">
        <v>5</v>
      </c>
      <c r="O1075" s="1"/>
    </row>
    <row r="1076" spans="1:15" x14ac:dyDescent="0.2">
      <c r="A1076">
        <v>10884</v>
      </c>
      <c r="B1076" t="s">
        <v>103</v>
      </c>
      <c r="C1076" s="78">
        <v>0.79291532920753216</v>
      </c>
      <c r="D1076" t="s">
        <v>0</v>
      </c>
      <c r="E1076">
        <v>33</v>
      </c>
      <c r="F1076">
        <v>1</v>
      </c>
      <c r="G1076" s="3">
        <v>41.118269171581424</v>
      </c>
      <c r="H1076" s="66">
        <v>3</v>
      </c>
      <c r="I1076" t="s">
        <v>7</v>
      </c>
      <c r="J1076" s="2">
        <v>19040.879999999997</v>
      </c>
      <c r="K1076" s="2" t="s">
        <v>5</v>
      </c>
      <c r="L1076">
        <v>1</v>
      </c>
      <c r="M1076" t="s">
        <v>89</v>
      </c>
      <c r="N1076" t="s">
        <v>4</v>
      </c>
      <c r="O1076" s="1"/>
    </row>
    <row r="1077" spans="1:15" x14ac:dyDescent="0.2">
      <c r="A1077">
        <v>11301</v>
      </c>
      <c r="B1077" t="s">
        <v>103</v>
      </c>
      <c r="C1077" s="78">
        <v>0.793053380383277</v>
      </c>
      <c r="D1077" t="s">
        <v>1</v>
      </c>
      <c r="E1077">
        <v>41</v>
      </c>
      <c r="F1077">
        <v>2</v>
      </c>
      <c r="G1077" s="3">
        <v>26.028459138445008</v>
      </c>
      <c r="H1077" s="66">
        <v>0</v>
      </c>
      <c r="I1077" t="s">
        <v>6</v>
      </c>
      <c r="J1077" s="2">
        <v>6781.3600000000006</v>
      </c>
      <c r="K1077" s="2" t="s">
        <v>5</v>
      </c>
      <c r="L1077">
        <v>1</v>
      </c>
      <c r="M1077" t="s">
        <v>89</v>
      </c>
      <c r="N1077" t="s">
        <v>5</v>
      </c>
      <c r="O1077" s="1"/>
    </row>
    <row r="1078" spans="1:15" x14ac:dyDescent="0.2">
      <c r="A1078">
        <v>10072</v>
      </c>
      <c r="B1078" t="s">
        <v>103</v>
      </c>
      <c r="C1078" s="78">
        <v>0.79334505004767542</v>
      </c>
      <c r="D1078" t="s">
        <v>2</v>
      </c>
      <c r="E1078">
        <v>41</v>
      </c>
      <c r="F1078">
        <v>2</v>
      </c>
      <c r="G1078" s="3">
        <v>38.037829703186119</v>
      </c>
      <c r="H1078" s="66">
        <v>3</v>
      </c>
      <c r="I1078" t="s">
        <v>6</v>
      </c>
      <c r="J1078" s="2">
        <v>7153.56</v>
      </c>
      <c r="K1078" s="2" t="s">
        <v>5</v>
      </c>
      <c r="L1078">
        <v>1</v>
      </c>
      <c r="M1078" t="s">
        <v>89</v>
      </c>
      <c r="N1078" t="s">
        <v>5</v>
      </c>
      <c r="O1078" s="1"/>
    </row>
    <row r="1079" spans="1:15" x14ac:dyDescent="0.2">
      <c r="A1079">
        <v>10898</v>
      </c>
      <c r="B1079" t="s">
        <v>103</v>
      </c>
      <c r="C1079" s="78">
        <v>0.79396973193703613</v>
      </c>
      <c r="D1079" t="s">
        <v>1</v>
      </c>
      <c r="E1079">
        <v>53</v>
      </c>
      <c r="F1079">
        <v>3</v>
      </c>
      <c r="G1079" s="3">
        <v>35.180102237566338</v>
      </c>
      <c r="H1079" s="66">
        <v>3</v>
      </c>
      <c r="I1079" t="s">
        <v>7</v>
      </c>
      <c r="J1079" s="2">
        <v>27346.05</v>
      </c>
      <c r="K1079" s="2" t="s">
        <v>5</v>
      </c>
      <c r="L1079">
        <v>0</v>
      </c>
      <c r="M1079" t="s">
        <v>88</v>
      </c>
      <c r="N1079" t="s">
        <v>5</v>
      </c>
      <c r="O1079" s="1"/>
    </row>
    <row r="1080" spans="1:15" x14ac:dyDescent="0.2">
      <c r="A1080">
        <v>11267</v>
      </c>
      <c r="B1080" t="s">
        <v>103</v>
      </c>
      <c r="C1080" s="78">
        <v>0.79422786147915836</v>
      </c>
      <c r="D1080" t="s">
        <v>1</v>
      </c>
      <c r="E1080">
        <v>38</v>
      </c>
      <c r="F1080">
        <v>1</v>
      </c>
      <c r="G1080" s="3">
        <v>29.975839273561974</v>
      </c>
      <c r="H1080" s="66">
        <v>1</v>
      </c>
      <c r="I1080" t="s">
        <v>7</v>
      </c>
      <c r="J1080" s="2">
        <v>41949.25</v>
      </c>
      <c r="K1080" s="2" t="s">
        <v>4</v>
      </c>
      <c r="L1080">
        <v>3</v>
      </c>
      <c r="M1080" t="s">
        <v>91</v>
      </c>
      <c r="N1080" t="s">
        <v>4</v>
      </c>
      <c r="O1080" s="1"/>
    </row>
    <row r="1081" spans="1:15" x14ac:dyDescent="0.2">
      <c r="A1081">
        <v>11262</v>
      </c>
      <c r="B1081" t="s">
        <v>103</v>
      </c>
      <c r="C1081" s="78">
        <v>0.79434712557765019</v>
      </c>
      <c r="D1081" t="s">
        <v>1</v>
      </c>
      <c r="E1081">
        <v>21</v>
      </c>
      <c r="F1081">
        <v>0</v>
      </c>
      <c r="G1081" s="3">
        <v>37.087667135727152</v>
      </c>
      <c r="H1081" s="66">
        <v>3</v>
      </c>
      <c r="I1081" t="s">
        <v>6</v>
      </c>
      <c r="J1081" s="2">
        <v>3180.5200000000004</v>
      </c>
      <c r="K1081" s="2" t="s">
        <v>5</v>
      </c>
      <c r="L1081">
        <v>2</v>
      </c>
      <c r="M1081" t="s">
        <v>90</v>
      </c>
      <c r="N1081" t="s">
        <v>5</v>
      </c>
      <c r="O1081" s="1"/>
    </row>
    <row r="1082" spans="1:15" x14ac:dyDescent="0.2">
      <c r="A1082">
        <v>10129</v>
      </c>
      <c r="B1082" t="s">
        <v>103</v>
      </c>
      <c r="C1082" s="78">
        <v>0.79499578359662837</v>
      </c>
      <c r="D1082" t="s">
        <v>3</v>
      </c>
      <c r="E1082">
        <v>45</v>
      </c>
      <c r="F1082">
        <v>2</v>
      </c>
      <c r="G1082" s="3">
        <v>33.516853942535732</v>
      </c>
      <c r="H1082" s="66">
        <v>2</v>
      </c>
      <c r="I1082" t="s">
        <v>6</v>
      </c>
      <c r="J1082" s="2">
        <v>7935.3</v>
      </c>
      <c r="K1082" s="2" t="s">
        <v>5</v>
      </c>
      <c r="L1082">
        <v>0</v>
      </c>
      <c r="M1082" t="s">
        <v>88</v>
      </c>
      <c r="N1082" t="s">
        <v>5</v>
      </c>
      <c r="O1082" s="1"/>
    </row>
    <row r="1083" spans="1:15" x14ac:dyDescent="0.2">
      <c r="A1083">
        <v>10469</v>
      </c>
      <c r="B1083" t="s">
        <v>103</v>
      </c>
      <c r="C1083" s="78">
        <v>0.7950204795282737</v>
      </c>
      <c r="D1083" t="s">
        <v>1</v>
      </c>
      <c r="E1083">
        <v>33</v>
      </c>
      <c r="F1083">
        <v>1</v>
      </c>
      <c r="G1083" s="3">
        <v>26.886741038056833</v>
      </c>
      <c r="H1083" s="66">
        <v>1</v>
      </c>
      <c r="I1083" t="s">
        <v>6</v>
      </c>
      <c r="J1083" s="2">
        <v>4779.6100000000006</v>
      </c>
      <c r="K1083" s="2" t="s">
        <v>5</v>
      </c>
      <c r="L1083">
        <v>1</v>
      </c>
      <c r="M1083" t="s">
        <v>89</v>
      </c>
      <c r="N1083" t="s">
        <v>5</v>
      </c>
      <c r="O1083" s="1"/>
    </row>
    <row r="1084" spans="1:15" x14ac:dyDescent="0.2">
      <c r="A1084">
        <v>10523</v>
      </c>
      <c r="B1084" t="s">
        <v>103</v>
      </c>
      <c r="C1084" s="78">
        <v>0.79559639408318794</v>
      </c>
      <c r="D1084" t="s">
        <v>0</v>
      </c>
      <c r="E1084">
        <v>26</v>
      </c>
      <c r="F1084">
        <v>0</v>
      </c>
      <c r="G1084" s="3">
        <v>22.616401570309499</v>
      </c>
      <c r="H1084" s="66">
        <v>0</v>
      </c>
      <c r="I1084" t="s">
        <v>6</v>
      </c>
      <c r="J1084" s="2">
        <v>3378.91</v>
      </c>
      <c r="K1084" s="2" t="s">
        <v>5</v>
      </c>
      <c r="L1084">
        <v>1</v>
      </c>
      <c r="M1084" t="s">
        <v>89</v>
      </c>
      <c r="N1084" t="s">
        <v>5</v>
      </c>
      <c r="O1084" s="1"/>
    </row>
    <row r="1085" spans="1:15" x14ac:dyDescent="0.2">
      <c r="A1085">
        <v>11048</v>
      </c>
      <c r="B1085" t="s">
        <v>103</v>
      </c>
      <c r="C1085" s="78">
        <v>0.79698714202281873</v>
      </c>
      <c r="D1085" t="s">
        <v>0</v>
      </c>
      <c r="E1085">
        <v>32</v>
      </c>
      <c r="F1085">
        <v>1</v>
      </c>
      <c r="G1085" s="3">
        <v>20.993142851132212</v>
      </c>
      <c r="H1085" s="66">
        <v>0</v>
      </c>
      <c r="I1085" t="s">
        <v>6</v>
      </c>
      <c r="J1085" s="2">
        <v>5152.1400000000003</v>
      </c>
      <c r="K1085" s="2" t="s">
        <v>5</v>
      </c>
      <c r="L1085">
        <v>2</v>
      </c>
      <c r="M1085" t="s">
        <v>90</v>
      </c>
      <c r="N1085" t="s">
        <v>5</v>
      </c>
      <c r="O1085" s="1"/>
    </row>
    <row r="1086" spans="1:15" x14ac:dyDescent="0.2">
      <c r="A1086">
        <v>10536</v>
      </c>
      <c r="B1086" t="s">
        <v>103</v>
      </c>
      <c r="C1086" s="78">
        <v>0.79734057374828593</v>
      </c>
      <c r="D1086" t="s">
        <v>2</v>
      </c>
      <c r="E1086">
        <v>35</v>
      </c>
      <c r="F1086">
        <v>1</v>
      </c>
      <c r="G1086" s="3">
        <v>45.876306859996994</v>
      </c>
      <c r="H1086" s="66">
        <v>3</v>
      </c>
      <c r="I1086" t="s">
        <v>6</v>
      </c>
      <c r="J1086" s="2">
        <v>39983.43</v>
      </c>
      <c r="K1086" s="2" t="s">
        <v>5</v>
      </c>
      <c r="L1086">
        <v>3</v>
      </c>
      <c r="M1086" t="s">
        <v>91</v>
      </c>
      <c r="N1086" t="s">
        <v>4</v>
      </c>
      <c r="O1086" s="1"/>
    </row>
    <row r="1087" spans="1:15" x14ac:dyDescent="0.2">
      <c r="A1087">
        <v>10564</v>
      </c>
      <c r="B1087" t="s">
        <v>103</v>
      </c>
      <c r="C1087" s="78">
        <v>0.79830087747679834</v>
      </c>
      <c r="D1087" t="s">
        <v>1</v>
      </c>
      <c r="E1087">
        <v>29</v>
      </c>
      <c r="F1087">
        <v>1</v>
      </c>
      <c r="G1087" s="3">
        <v>23.637028000692041</v>
      </c>
      <c r="H1087" s="66">
        <v>0</v>
      </c>
      <c r="I1087" t="s">
        <v>7</v>
      </c>
      <c r="J1087" s="2">
        <v>2867.1200000000003</v>
      </c>
      <c r="K1087" s="2" t="s">
        <v>5</v>
      </c>
      <c r="L1087">
        <v>0</v>
      </c>
      <c r="M1087" t="s">
        <v>88</v>
      </c>
      <c r="N1087" t="s">
        <v>5</v>
      </c>
      <c r="O1087" s="1"/>
    </row>
    <row r="1088" spans="1:15" x14ac:dyDescent="0.2">
      <c r="A1088">
        <v>10378</v>
      </c>
      <c r="B1088" t="s">
        <v>103</v>
      </c>
      <c r="C1088" s="78">
        <v>0.80013004250527886</v>
      </c>
      <c r="D1088" t="s">
        <v>0</v>
      </c>
      <c r="E1088">
        <v>42</v>
      </c>
      <c r="F1088">
        <v>2</v>
      </c>
      <c r="G1088" s="3">
        <v>25.085219026274537</v>
      </c>
      <c r="H1088" s="66">
        <v>0</v>
      </c>
      <c r="I1088" t="s">
        <v>7</v>
      </c>
      <c r="J1088" s="2">
        <v>22144.039999999997</v>
      </c>
      <c r="K1088" s="2" t="s">
        <v>5</v>
      </c>
      <c r="L1088">
        <v>0</v>
      </c>
      <c r="M1088" t="s">
        <v>88</v>
      </c>
      <c r="N1088" t="s">
        <v>4</v>
      </c>
      <c r="O1088" s="1"/>
    </row>
    <row r="1089" spans="1:15" x14ac:dyDescent="0.2">
      <c r="A1089">
        <v>10084</v>
      </c>
      <c r="B1089" t="s">
        <v>103</v>
      </c>
      <c r="C1089" s="78">
        <v>0.80019900139427813</v>
      </c>
      <c r="D1089" t="s">
        <v>2</v>
      </c>
      <c r="E1089">
        <v>30</v>
      </c>
      <c r="F1089">
        <v>1</v>
      </c>
      <c r="G1089" s="3">
        <v>37.266863649420415</v>
      </c>
      <c r="H1089" s="66">
        <v>3</v>
      </c>
      <c r="I1089" t="s">
        <v>7</v>
      </c>
      <c r="J1089" s="2">
        <v>20745.989999999998</v>
      </c>
      <c r="K1089" s="2" t="s">
        <v>5</v>
      </c>
      <c r="L1089">
        <v>3</v>
      </c>
      <c r="M1089" t="s">
        <v>91</v>
      </c>
      <c r="N1089" t="s">
        <v>4</v>
      </c>
      <c r="O1089" s="1"/>
    </row>
    <row r="1090" spans="1:15" x14ac:dyDescent="0.2">
      <c r="A1090">
        <v>11266</v>
      </c>
      <c r="B1090" t="s">
        <v>103</v>
      </c>
      <c r="C1090" s="78">
        <v>0.80043162091124709</v>
      </c>
      <c r="D1090" t="s">
        <v>1</v>
      </c>
      <c r="E1090">
        <v>49</v>
      </c>
      <c r="F1090">
        <v>2</v>
      </c>
      <c r="G1090" s="3">
        <v>36.382855821788581</v>
      </c>
      <c r="H1090" s="66">
        <v>3</v>
      </c>
      <c r="I1090" t="s">
        <v>6</v>
      </c>
      <c r="J1090" s="2">
        <v>8601.33</v>
      </c>
      <c r="K1090" s="2" t="s">
        <v>5</v>
      </c>
      <c r="L1090">
        <v>0</v>
      </c>
      <c r="M1090" t="s">
        <v>88</v>
      </c>
      <c r="N1090" t="s">
        <v>5</v>
      </c>
      <c r="O1090" s="1"/>
    </row>
    <row r="1091" spans="1:15" x14ac:dyDescent="0.2">
      <c r="A1091">
        <v>11099</v>
      </c>
      <c r="B1091" t="s">
        <v>103</v>
      </c>
      <c r="C1091" s="78">
        <v>0.80126687305812616</v>
      </c>
      <c r="D1091" t="s">
        <v>1</v>
      </c>
      <c r="E1091">
        <v>34</v>
      </c>
      <c r="F1091">
        <v>1</v>
      </c>
      <c r="G1091" s="3">
        <v>37.046539823427615</v>
      </c>
      <c r="H1091" s="66">
        <v>3</v>
      </c>
      <c r="I1091" t="s">
        <v>7</v>
      </c>
      <c r="J1091" s="2">
        <v>5124.1900000000005</v>
      </c>
      <c r="K1091" s="2" t="s">
        <v>5</v>
      </c>
      <c r="L1091">
        <v>2</v>
      </c>
      <c r="M1091" t="s">
        <v>90</v>
      </c>
      <c r="N1091" t="s">
        <v>5</v>
      </c>
      <c r="O1091" s="1"/>
    </row>
    <row r="1092" spans="1:15" x14ac:dyDescent="0.2">
      <c r="A1092">
        <v>10709</v>
      </c>
      <c r="B1092" t="s">
        <v>103</v>
      </c>
      <c r="C1092" s="78">
        <v>0.80140459914574069</v>
      </c>
      <c r="D1092" t="s">
        <v>2</v>
      </c>
      <c r="E1092">
        <v>60</v>
      </c>
      <c r="F1092">
        <v>3</v>
      </c>
      <c r="G1092" s="3">
        <v>31.098549587792068</v>
      </c>
      <c r="H1092" s="66">
        <v>2</v>
      </c>
      <c r="I1092" t="s">
        <v>6</v>
      </c>
      <c r="J1092" s="2">
        <v>28923.14</v>
      </c>
      <c r="K1092" s="2" t="s">
        <v>5</v>
      </c>
      <c r="L1092">
        <v>0</v>
      </c>
      <c r="M1092" t="s">
        <v>88</v>
      </c>
      <c r="N1092" t="s">
        <v>5</v>
      </c>
      <c r="O1092" s="1"/>
    </row>
    <row r="1093" spans="1:15" x14ac:dyDescent="0.2">
      <c r="A1093">
        <v>10216</v>
      </c>
      <c r="B1093" t="s">
        <v>103</v>
      </c>
      <c r="C1093" s="78">
        <v>0.80165256343613356</v>
      </c>
      <c r="D1093" t="s">
        <v>0</v>
      </c>
      <c r="E1093">
        <v>57</v>
      </c>
      <c r="F1093">
        <v>3</v>
      </c>
      <c r="G1093" s="3">
        <v>32.404546754377868</v>
      </c>
      <c r="H1093" s="66">
        <v>2</v>
      </c>
      <c r="I1093" t="s">
        <v>7</v>
      </c>
      <c r="J1093" s="2">
        <v>10965.45</v>
      </c>
      <c r="K1093" s="2" t="s">
        <v>5</v>
      </c>
      <c r="L1093">
        <v>0</v>
      </c>
      <c r="M1093" t="s">
        <v>88</v>
      </c>
      <c r="N1093" t="s">
        <v>5</v>
      </c>
      <c r="O1093" s="1"/>
    </row>
    <row r="1094" spans="1:15" x14ac:dyDescent="0.2">
      <c r="A1094">
        <v>10483</v>
      </c>
      <c r="B1094" t="s">
        <v>103</v>
      </c>
      <c r="C1094" s="78">
        <v>0.80208344473058035</v>
      </c>
      <c r="D1094" t="s">
        <v>0</v>
      </c>
      <c r="E1094">
        <v>44</v>
      </c>
      <c r="F1094">
        <v>2</v>
      </c>
      <c r="G1094" s="3">
        <v>25.591569517283947</v>
      </c>
      <c r="H1094" s="66">
        <v>0</v>
      </c>
      <c r="I1094" t="s">
        <v>7</v>
      </c>
      <c r="J1094" s="2">
        <v>38998.550000000003</v>
      </c>
      <c r="K1094" s="2" t="s">
        <v>5</v>
      </c>
      <c r="L1094">
        <v>2</v>
      </c>
      <c r="M1094" t="s">
        <v>90</v>
      </c>
      <c r="N1094" t="s">
        <v>4</v>
      </c>
      <c r="O1094" s="1"/>
    </row>
    <row r="1095" spans="1:15" x14ac:dyDescent="0.2">
      <c r="A1095">
        <v>10277</v>
      </c>
      <c r="B1095" t="s">
        <v>103</v>
      </c>
      <c r="C1095" s="78">
        <v>0.80417999200867674</v>
      </c>
      <c r="D1095" t="s">
        <v>2</v>
      </c>
      <c r="E1095">
        <v>53</v>
      </c>
      <c r="F1095">
        <v>3</v>
      </c>
      <c r="G1095" s="3">
        <v>24.69476418681008</v>
      </c>
      <c r="H1095" s="66">
        <v>0</v>
      </c>
      <c r="I1095" t="s">
        <v>7</v>
      </c>
      <c r="J1095" s="2">
        <v>10461.98</v>
      </c>
      <c r="K1095" s="2" t="s">
        <v>5</v>
      </c>
      <c r="L1095">
        <v>1</v>
      </c>
      <c r="M1095" t="s">
        <v>89</v>
      </c>
      <c r="N1095" t="s">
        <v>5</v>
      </c>
      <c r="O1095" s="1"/>
    </row>
    <row r="1096" spans="1:15" x14ac:dyDescent="0.2">
      <c r="A1096">
        <v>10960</v>
      </c>
      <c r="B1096" t="s">
        <v>103</v>
      </c>
      <c r="C1096" s="78">
        <v>0.80525502234691271</v>
      </c>
      <c r="D1096" t="s">
        <v>1</v>
      </c>
      <c r="E1096">
        <v>18</v>
      </c>
      <c r="F1096">
        <v>0</v>
      </c>
      <c r="G1096" s="3">
        <v>27.929762503604302</v>
      </c>
      <c r="H1096" s="66">
        <v>1</v>
      </c>
      <c r="I1096" t="s">
        <v>6</v>
      </c>
      <c r="J1096" s="2">
        <v>2219.4500000000003</v>
      </c>
      <c r="K1096" s="2" t="s">
        <v>5</v>
      </c>
      <c r="L1096">
        <v>1</v>
      </c>
      <c r="M1096" t="s">
        <v>89</v>
      </c>
      <c r="N1096" t="s">
        <v>5</v>
      </c>
      <c r="O1096" s="1"/>
    </row>
    <row r="1097" spans="1:15" x14ac:dyDescent="0.2">
      <c r="A1097">
        <v>10054</v>
      </c>
      <c r="B1097" t="s">
        <v>103</v>
      </c>
      <c r="C1097" s="78">
        <v>0.80583859690618231</v>
      </c>
      <c r="D1097" t="s">
        <v>0</v>
      </c>
      <c r="E1097">
        <v>22</v>
      </c>
      <c r="F1097">
        <v>0</v>
      </c>
      <c r="G1097" s="3">
        <v>30.864202025474874</v>
      </c>
      <c r="H1097" s="66">
        <v>2</v>
      </c>
      <c r="I1097" t="s">
        <v>6</v>
      </c>
      <c r="J1097" s="2">
        <v>2154.3700000000003</v>
      </c>
      <c r="K1097" s="2" t="s">
        <v>5</v>
      </c>
      <c r="L1097">
        <v>0</v>
      </c>
      <c r="M1097" t="s">
        <v>88</v>
      </c>
      <c r="N1097" t="s">
        <v>5</v>
      </c>
      <c r="O1097" s="1"/>
    </row>
    <row r="1098" spans="1:15" x14ac:dyDescent="0.2">
      <c r="A1098">
        <v>10324</v>
      </c>
      <c r="B1098" t="s">
        <v>103</v>
      </c>
      <c r="C1098" s="78">
        <v>0.80586175154786388</v>
      </c>
      <c r="D1098" t="s">
        <v>2</v>
      </c>
      <c r="E1098">
        <v>31</v>
      </c>
      <c r="F1098">
        <v>1</v>
      </c>
      <c r="G1098" s="3">
        <v>24.282088171792829</v>
      </c>
      <c r="H1098" s="66">
        <v>0</v>
      </c>
      <c r="I1098" t="s">
        <v>7</v>
      </c>
      <c r="J1098" s="2">
        <v>5425.0300000000007</v>
      </c>
      <c r="K1098" s="2" t="s">
        <v>5</v>
      </c>
      <c r="L1098">
        <v>3</v>
      </c>
      <c r="M1098" t="s">
        <v>91</v>
      </c>
      <c r="N1098" t="s">
        <v>5</v>
      </c>
      <c r="O1098" s="1"/>
    </row>
    <row r="1099" spans="1:15" x14ac:dyDescent="0.2">
      <c r="A1099">
        <v>11248</v>
      </c>
      <c r="B1099" t="s">
        <v>103</v>
      </c>
      <c r="C1099" s="78">
        <v>0.80617845996874371</v>
      </c>
      <c r="D1099" t="s">
        <v>3</v>
      </c>
      <c r="E1099">
        <v>46</v>
      </c>
      <c r="F1099">
        <v>2</v>
      </c>
      <c r="G1099" s="3">
        <v>34.45357655686994</v>
      </c>
      <c r="H1099" s="66">
        <v>2</v>
      </c>
      <c r="I1099" t="s">
        <v>7</v>
      </c>
      <c r="J1099" s="2">
        <v>8342.91</v>
      </c>
      <c r="K1099" s="2" t="s">
        <v>5</v>
      </c>
      <c r="L1099">
        <v>1</v>
      </c>
      <c r="M1099" t="s">
        <v>89</v>
      </c>
      <c r="N1099" t="s">
        <v>5</v>
      </c>
      <c r="O1099" s="1"/>
    </row>
    <row r="1100" spans="1:15" x14ac:dyDescent="0.2">
      <c r="A1100">
        <v>10520</v>
      </c>
      <c r="B1100" t="s">
        <v>103</v>
      </c>
      <c r="C1100" s="78">
        <v>0.80624690606725147</v>
      </c>
      <c r="D1100" t="s">
        <v>3</v>
      </c>
      <c r="E1100">
        <v>54</v>
      </c>
      <c r="F1100">
        <v>3</v>
      </c>
      <c r="G1100" s="3">
        <v>27.913386481822645</v>
      </c>
      <c r="H1100" s="66">
        <v>1</v>
      </c>
      <c r="I1100" t="s">
        <v>6</v>
      </c>
      <c r="J1100" s="2">
        <v>10923.94</v>
      </c>
      <c r="K1100" s="2" t="s">
        <v>5</v>
      </c>
      <c r="L1100">
        <v>0</v>
      </c>
      <c r="M1100" t="s">
        <v>88</v>
      </c>
      <c r="N1100" t="s">
        <v>5</v>
      </c>
      <c r="O1100" s="1"/>
    </row>
    <row r="1101" spans="1:15" x14ac:dyDescent="0.2">
      <c r="A1101">
        <v>11259</v>
      </c>
      <c r="B1101" t="s">
        <v>103</v>
      </c>
      <c r="C1101" s="78">
        <v>0.80646482360550709</v>
      </c>
      <c r="D1101" t="s">
        <v>1</v>
      </c>
      <c r="E1101">
        <v>30</v>
      </c>
      <c r="F1101">
        <v>1</v>
      </c>
      <c r="G1101" s="3">
        <v>39.419894758522737</v>
      </c>
      <c r="H1101" s="66">
        <v>3</v>
      </c>
      <c r="I1101" t="s">
        <v>6</v>
      </c>
      <c r="J1101" s="2">
        <v>4753.6400000000003</v>
      </c>
      <c r="K1101" s="2" t="s">
        <v>5</v>
      </c>
      <c r="L1101">
        <v>2</v>
      </c>
      <c r="M1101" t="s">
        <v>90</v>
      </c>
      <c r="N1101" t="s">
        <v>5</v>
      </c>
      <c r="O1101" s="1"/>
    </row>
    <row r="1102" spans="1:15" x14ac:dyDescent="0.2">
      <c r="A1102">
        <v>10459</v>
      </c>
      <c r="B1102" t="s">
        <v>103</v>
      </c>
      <c r="C1102" s="78">
        <v>0.8064884854074077</v>
      </c>
      <c r="D1102" t="s">
        <v>2</v>
      </c>
      <c r="E1102">
        <v>40</v>
      </c>
      <c r="F1102">
        <v>2</v>
      </c>
      <c r="G1102" s="3">
        <v>23.383391830945364</v>
      </c>
      <c r="H1102" s="66">
        <v>0</v>
      </c>
      <c r="I1102" t="s">
        <v>7</v>
      </c>
      <c r="J1102" s="2">
        <v>8162.72</v>
      </c>
      <c r="K1102" s="2" t="s">
        <v>5</v>
      </c>
      <c r="L1102">
        <v>4</v>
      </c>
      <c r="M1102" t="s">
        <v>91</v>
      </c>
      <c r="N1102" t="s">
        <v>5</v>
      </c>
      <c r="O1102" s="1"/>
    </row>
    <row r="1103" spans="1:15" x14ac:dyDescent="0.2">
      <c r="A1103">
        <v>10669</v>
      </c>
      <c r="B1103" t="s">
        <v>103</v>
      </c>
      <c r="C1103" s="78">
        <v>0.80667369580654946</v>
      </c>
      <c r="D1103" t="s">
        <v>2</v>
      </c>
      <c r="E1103">
        <v>57</v>
      </c>
      <c r="F1103">
        <v>3</v>
      </c>
      <c r="G1103" s="3">
        <v>25.779383902619898</v>
      </c>
      <c r="H1103" s="66">
        <v>0</v>
      </c>
      <c r="I1103" t="s">
        <v>6</v>
      </c>
      <c r="J1103" s="2">
        <v>11842.630000000001</v>
      </c>
      <c r="K1103" s="2" t="s">
        <v>5</v>
      </c>
      <c r="L1103">
        <v>0</v>
      </c>
      <c r="M1103" t="s">
        <v>88</v>
      </c>
      <c r="N1103" t="s">
        <v>5</v>
      </c>
      <c r="O1103" s="1"/>
    </row>
    <row r="1104" spans="1:15" x14ac:dyDescent="0.2">
      <c r="A1104">
        <v>11237</v>
      </c>
      <c r="B1104" t="s">
        <v>103</v>
      </c>
      <c r="C1104" s="78">
        <v>0.80824092050080032</v>
      </c>
      <c r="D1104" t="s">
        <v>0</v>
      </c>
      <c r="E1104">
        <v>59</v>
      </c>
      <c r="F1104">
        <v>3</v>
      </c>
      <c r="G1104" s="3">
        <v>41.465232857990685</v>
      </c>
      <c r="H1104" s="66">
        <v>3</v>
      </c>
      <c r="I1104" t="s">
        <v>7</v>
      </c>
      <c r="J1104" s="2">
        <v>21797.01</v>
      </c>
      <c r="K1104" s="2" t="s">
        <v>5</v>
      </c>
      <c r="L1104">
        <v>0</v>
      </c>
      <c r="M1104" t="s">
        <v>88</v>
      </c>
      <c r="N1104" t="s">
        <v>5</v>
      </c>
      <c r="O1104" s="1"/>
    </row>
    <row r="1105" spans="1:15" x14ac:dyDescent="0.2">
      <c r="A1105">
        <v>11141</v>
      </c>
      <c r="B1105" t="s">
        <v>103</v>
      </c>
      <c r="C1105" s="78">
        <v>0.80844420820866625</v>
      </c>
      <c r="D1105" t="s">
        <v>1</v>
      </c>
      <c r="E1105">
        <v>54</v>
      </c>
      <c r="F1105">
        <v>3</v>
      </c>
      <c r="G1105" s="3">
        <v>42.238409690272007</v>
      </c>
      <c r="H1105" s="66">
        <v>3</v>
      </c>
      <c r="I1105" t="s">
        <v>6</v>
      </c>
      <c r="J1105" s="2">
        <v>10928.85</v>
      </c>
      <c r="K1105" s="2" t="s">
        <v>5</v>
      </c>
      <c r="L1105">
        <v>1</v>
      </c>
      <c r="M1105" t="s">
        <v>89</v>
      </c>
      <c r="N1105" t="s">
        <v>5</v>
      </c>
      <c r="O1105" s="1"/>
    </row>
    <row r="1106" spans="1:15" x14ac:dyDescent="0.2">
      <c r="A1106">
        <v>10867</v>
      </c>
      <c r="B1106" t="s">
        <v>103</v>
      </c>
      <c r="C1106" s="78">
        <v>0.80880611263274826</v>
      </c>
      <c r="D1106" t="s">
        <v>1</v>
      </c>
      <c r="E1106">
        <v>36</v>
      </c>
      <c r="F1106">
        <v>1</v>
      </c>
      <c r="G1106" s="3">
        <v>25.832831124534753</v>
      </c>
      <c r="H1106" s="66">
        <v>0</v>
      </c>
      <c r="I1106" t="s">
        <v>6</v>
      </c>
      <c r="J1106" s="2">
        <v>4889.04</v>
      </c>
      <c r="K1106" s="2" t="s">
        <v>5</v>
      </c>
      <c r="L1106">
        <v>0</v>
      </c>
      <c r="M1106" t="s">
        <v>88</v>
      </c>
      <c r="N1106" t="s">
        <v>5</v>
      </c>
      <c r="O1106" s="1"/>
    </row>
    <row r="1107" spans="1:15" x14ac:dyDescent="0.2">
      <c r="A1107">
        <v>10887</v>
      </c>
      <c r="B1107" t="s">
        <v>103</v>
      </c>
      <c r="C1107" s="78">
        <v>0.8105161221678443</v>
      </c>
      <c r="D1107" t="s">
        <v>0</v>
      </c>
      <c r="E1107">
        <v>51</v>
      </c>
      <c r="F1107">
        <v>3</v>
      </c>
      <c r="G1107" s="3">
        <v>24.130618667002729</v>
      </c>
      <c r="H1107" s="66">
        <v>0</v>
      </c>
      <c r="I1107" t="s">
        <v>6</v>
      </c>
      <c r="J1107" s="2">
        <v>9264.8000000000011</v>
      </c>
      <c r="K1107" s="2" t="s">
        <v>5</v>
      </c>
      <c r="L1107">
        <v>0</v>
      </c>
      <c r="M1107" t="s">
        <v>88</v>
      </c>
      <c r="N1107" t="s">
        <v>5</v>
      </c>
      <c r="O1107" s="1"/>
    </row>
    <row r="1108" spans="1:15" x14ac:dyDescent="0.2">
      <c r="A1108">
        <v>10159</v>
      </c>
      <c r="B1108" t="s">
        <v>103</v>
      </c>
      <c r="C1108" s="78">
        <v>0.8105667194722892</v>
      </c>
      <c r="D1108" t="s">
        <v>1</v>
      </c>
      <c r="E1108">
        <v>44</v>
      </c>
      <c r="F1108">
        <v>2</v>
      </c>
      <c r="G1108" s="3">
        <v>23.736982968834479</v>
      </c>
      <c r="H1108" s="66">
        <v>0</v>
      </c>
      <c r="I1108" t="s">
        <v>7</v>
      </c>
      <c r="J1108" s="2">
        <v>7147.4800000000005</v>
      </c>
      <c r="K1108" s="2" t="s">
        <v>5</v>
      </c>
      <c r="L1108">
        <v>1</v>
      </c>
      <c r="M1108" t="s">
        <v>89</v>
      </c>
      <c r="N1108" t="s">
        <v>5</v>
      </c>
      <c r="O1108" s="1"/>
    </row>
    <row r="1109" spans="1:15" x14ac:dyDescent="0.2">
      <c r="A1109">
        <v>10396</v>
      </c>
      <c r="B1109" t="s">
        <v>103</v>
      </c>
      <c r="C1109" s="78">
        <v>0.81061996661711944</v>
      </c>
      <c r="D1109" t="s">
        <v>1</v>
      </c>
      <c r="E1109">
        <v>21</v>
      </c>
      <c r="F1109">
        <v>0</v>
      </c>
      <c r="G1109" s="3">
        <v>39.07298860189114</v>
      </c>
      <c r="H1109" s="66">
        <v>3</v>
      </c>
      <c r="I1109" t="s">
        <v>7</v>
      </c>
      <c r="J1109" s="2">
        <v>1515.35</v>
      </c>
      <c r="K1109" s="2" t="s">
        <v>5</v>
      </c>
      <c r="L1109">
        <v>0</v>
      </c>
      <c r="M1109" t="s">
        <v>88</v>
      </c>
      <c r="N1109" t="s">
        <v>5</v>
      </c>
      <c r="O1109" s="1"/>
    </row>
    <row r="1110" spans="1:15" x14ac:dyDescent="0.2">
      <c r="A1110">
        <v>10211</v>
      </c>
      <c r="B1110" t="s">
        <v>103</v>
      </c>
      <c r="C1110" s="78">
        <v>0.81074116998372203</v>
      </c>
      <c r="D1110" t="s">
        <v>1</v>
      </c>
      <c r="E1110">
        <v>18</v>
      </c>
      <c r="F1110">
        <v>0</v>
      </c>
      <c r="G1110" s="3">
        <v>32.487221945079092</v>
      </c>
      <c r="H1110" s="66">
        <v>2</v>
      </c>
      <c r="I1110" t="s">
        <v>6</v>
      </c>
      <c r="J1110" s="2">
        <v>1633.97</v>
      </c>
      <c r="K1110" s="2" t="s">
        <v>5</v>
      </c>
      <c r="L1110">
        <v>0</v>
      </c>
      <c r="M1110" t="s">
        <v>88</v>
      </c>
      <c r="N1110" t="s">
        <v>5</v>
      </c>
      <c r="O1110" s="1"/>
    </row>
    <row r="1111" spans="1:15" x14ac:dyDescent="0.2">
      <c r="A1111">
        <v>11245</v>
      </c>
      <c r="B1111" t="s">
        <v>103</v>
      </c>
      <c r="C1111" s="78">
        <v>0.8117052806313555</v>
      </c>
      <c r="D1111" t="s">
        <v>1</v>
      </c>
      <c r="E1111">
        <v>20</v>
      </c>
      <c r="F1111">
        <v>0</v>
      </c>
      <c r="G1111" s="3">
        <v>31.377863310332778</v>
      </c>
      <c r="H1111" s="66">
        <v>2</v>
      </c>
      <c r="I1111" t="s">
        <v>6</v>
      </c>
      <c r="J1111" s="2">
        <v>1880.07</v>
      </c>
      <c r="K1111" s="2" t="s">
        <v>5</v>
      </c>
      <c r="L1111">
        <v>0</v>
      </c>
      <c r="M1111" t="s">
        <v>88</v>
      </c>
      <c r="N1111" t="s">
        <v>5</v>
      </c>
      <c r="O1111" s="1"/>
    </row>
    <row r="1112" spans="1:15" x14ac:dyDescent="0.2">
      <c r="A1112">
        <v>11020</v>
      </c>
      <c r="B1112" t="s">
        <v>103</v>
      </c>
      <c r="C1112" s="78">
        <v>0.8120405595013469</v>
      </c>
      <c r="D1112" t="s">
        <v>2</v>
      </c>
      <c r="E1112">
        <v>21</v>
      </c>
      <c r="F1112">
        <v>0</v>
      </c>
      <c r="G1112" s="3">
        <v>31.601052244896568</v>
      </c>
      <c r="H1112" s="66">
        <v>2</v>
      </c>
      <c r="I1112" t="s">
        <v>6</v>
      </c>
      <c r="J1112" s="2">
        <v>2404.7400000000002</v>
      </c>
      <c r="K1112" s="2" t="s">
        <v>5</v>
      </c>
      <c r="L1112">
        <v>0</v>
      </c>
      <c r="M1112" t="s">
        <v>88</v>
      </c>
      <c r="N1112" t="s">
        <v>5</v>
      </c>
      <c r="O1112" s="1"/>
    </row>
    <row r="1113" spans="1:15" x14ac:dyDescent="0.2">
      <c r="A1113">
        <v>10847</v>
      </c>
      <c r="B1113" t="s">
        <v>103</v>
      </c>
      <c r="C1113" s="78">
        <v>0.81221365679587498</v>
      </c>
      <c r="D1113" t="s">
        <v>2</v>
      </c>
      <c r="E1113">
        <v>63</v>
      </c>
      <c r="F1113">
        <v>3</v>
      </c>
      <c r="G1113" s="3">
        <v>29.807799930128859</v>
      </c>
      <c r="H1113" s="66">
        <v>1</v>
      </c>
      <c r="I1113" t="s">
        <v>6</v>
      </c>
      <c r="J1113" s="2">
        <v>14254.61</v>
      </c>
      <c r="K1113" s="2" t="s">
        <v>5</v>
      </c>
      <c r="L1113">
        <v>0</v>
      </c>
      <c r="M1113" t="s">
        <v>88</v>
      </c>
      <c r="N1113" t="s">
        <v>5</v>
      </c>
      <c r="O1113" s="1"/>
    </row>
    <row r="1114" spans="1:15" x14ac:dyDescent="0.2">
      <c r="A1114">
        <v>10204</v>
      </c>
      <c r="B1114" t="s">
        <v>103</v>
      </c>
      <c r="C1114" s="78">
        <v>0.81278575331768055</v>
      </c>
      <c r="D1114" t="s">
        <v>0</v>
      </c>
      <c r="E1114">
        <v>33</v>
      </c>
      <c r="F1114">
        <v>1</v>
      </c>
      <c r="G1114" s="3">
        <v>44.203812892040226</v>
      </c>
      <c r="H1114" s="66">
        <v>3</v>
      </c>
      <c r="I1114" t="s">
        <v>6</v>
      </c>
      <c r="J1114" s="2">
        <v>5972.38</v>
      </c>
      <c r="K1114" s="2" t="s">
        <v>5</v>
      </c>
      <c r="L1114">
        <v>3</v>
      </c>
      <c r="M1114" t="s">
        <v>91</v>
      </c>
      <c r="N1114" t="s">
        <v>5</v>
      </c>
      <c r="O1114" s="1"/>
    </row>
    <row r="1115" spans="1:15" x14ac:dyDescent="0.2">
      <c r="A1115">
        <v>10008</v>
      </c>
      <c r="B1115" t="s">
        <v>103</v>
      </c>
      <c r="C1115" s="78">
        <v>0.81282085879516985</v>
      </c>
      <c r="D1115" t="s">
        <v>1</v>
      </c>
      <c r="E1115">
        <v>59</v>
      </c>
      <c r="F1115">
        <v>3</v>
      </c>
      <c r="G1115" s="3">
        <v>26.886904102139699</v>
      </c>
      <c r="H1115" s="66">
        <v>1</v>
      </c>
      <c r="I1115" t="s">
        <v>6</v>
      </c>
      <c r="J1115" s="2">
        <v>28287.899999999998</v>
      </c>
      <c r="K1115" s="2" t="s">
        <v>5</v>
      </c>
      <c r="L1115">
        <v>1</v>
      </c>
      <c r="M1115" t="s">
        <v>89</v>
      </c>
      <c r="N1115" t="s">
        <v>5</v>
      </c>
      <c r="O1115" s="1"/>
    </row>
    <row r="1116" spans="1:15" x14ac:dyDescent="0.2">
      <c r="A1116">
        <v>10041</v>
      </c>
      <c r="B1116" t="s">
        <v>103</v>
      </c>
      <c r="C1116" s="78">
        <v>0.81387616242368255</v>
      </c>
      <c r="D1116" t="s">
        <v>2</v>
      </c>
      <c r="E1116">
        <v>37</v>
      </c>
      <c r="F1116">
        <v>1</v>
      </c>
      <c r="G1116" s="3">
        <v>29.882376854334947</v>
      </c>
      <c r="H1116" s="66">
        <v>1</v>
      </c>
      <c r="I1116" t="s">
        <v>6</v>
      </c>
      <c r="J1116" s="2">
        <v>6112.3600000000006</v>
      </c>
      <c r="K1116" s="2" t="s">
        <v>5</v>
      </c>
      <c r="L1116">
        <v>1</v>
      </c>
      <c r="M1116" t="s">
        <v>89</v>
      </c>
      <c r="N1116" t="s">
        <v>5</v>
      </c>
      <c r="O1116" s="1"/>
    </row>
    <row r="1117" spans="1:15" x14ac:dyDescent="0.2">
      <c r="A1117">
        <v>11229</v>
      </c>
      <c r="B1117" t="s">
        <v>103</v>
      </c>
      <c r="C1117" s="78">
        <v>0.81473111292676392</v>
      </c>
      <c r="D1117" t="s">
        <v>1</v>
      </c>
      <c r="E1117">
        <v>59</v>
      </c>
      <c r="F1117">
        <v>3</v>
      </c>
      <c r="G1117" s="3">
        <v>20.04472241185816</v>
      </c>
      <c r="H1117" s="66">
        <v>0</v>
      </c>
      <c r="I1117" t="s">
        <v>6</v>
      </c>
      <c r="J1117" s="2">
        <v>14001.29</v>
      </c>
      <c r="K1117" s="2" t="s">
        <v>5</v>
      </c>
      <c r="L1117">
        <v>3</v>
      </c>
      <c r="M1117" t="s">
        <v>91</v>
      </c>
      <c r="N1117" t="s">
        <v>5</v>
      </c>
      <c r="O1117" s="1"/>
    </row>
    <row r="1118" spans="1:15" x14ac:dyDescent="0.2">
      <c r="A1118">
        <v>10547</v>
      </c>
      <c r="B1118" t="s">
        <v>103</v>
      </c>
      <c r="C1118" s="78">
        <v>0.81517917080026125</v>
      </c>
      <c r="D1118" t="s">
        <v>1</v>
      </c>
      <c r="E1118">
        <v>60</v>
      </c>
      <c r="F1118">
        <v>3</v>
      </c>
      <c r="G1118" s="3">
        <v>31.669473221007138</v>
      </c>
      <c r="H1118" s="66">
        <v>2</v>
      </c>
      <c r="I1118" t="s">
        <v>7</v>
      </c>
      <c r="J1118" s="2">
        <v>48673.560000000005</v>
      </c>
      <c r="K1118" s="2" t="s">
        <v>4</v>
      </c>
      <c r="L1118">
        <v>0</v>
      </c>
      <c r="M1118" t="s">
        <v>88</v>
      </c>
      <c r="N1118" t="s">
        <v>4</v>
      </c>
      <c r="O1118" s="1"/>
    </row>
    <row r="1119" spans="1:15" x14ac:dyDescent="0.2">
      <c r="A1119">
        <v>10623</v>
      </c>
      <c r="B1119" t="s">
        <v>103</v>
      </c>
      <c r="C1119" s="78">
        <v>0.81638611171746822</v>
      </c>
      <c r="D1119" t="s">
        <v>2</v>
      </c>
      <c r="E1119">
        <v>20</v>
      </c>
      <c r="F1119">
        <v>0</v>
      </c>
      <c r="G1119" s="3">
        <v>22.896062797438514</v>
      </c>
      <c r="H1119" s="66">
        <v>0</v>
      </c>
      <c r="I1119" t="s">
        <v>7</v>
      </c>
      <c r="J1119" s="2">
        <v>37465.35</v>
      </c>
      <c r="K1119" s="2" t="s">
        <v>5</v>
      </c>
      <c r="L1119">
        <v>3</v>
      </c>
      <c r="M1119" t="s">
        <v>91</v>
      </c>
      <c r="N1119" t="s">
        <v>4</v>
      </c>
      <c r="O1119" s="1"/>
    </row>
    <row r="1120" spans="1:15" x14ac:dyDescent="0.2">
      <c r="A1120">
        <v>11210</v>
      </c>
      <c r="B1120" t="s">
        <v>103</v>
      </c>
      <c r="C1120" s="78">
        <v>0.81642685887744948</v>
      </c>
      <c r="D1120" t="s">
        <v>3</v>
      </c>
      <c r="E1120">
        <v>33</v>
      </c>
      <c r="F1120">
        <v>1</v>
      </c>
      <c r="G1120" s="3">
        <v>23.369257972858687</v>
      </c>
      <c r="H1120" s="66">
        <v>0</v>
      </c>
      <c r="I1120" t="s">
        <v>6</v>
      </c>
      <c r="J1120" s="2">
        <v>5354.08</v>
      </c>
      <c r="K1120" s="2" t="s">
        <v>5</v>
      </c>
      <c r="L1120">
        <v>1</v>
      </c>
      <c r="M1120" t="s">
        <v>89</v>
      </c>
      <c r="N1120" t="s">
        <v>5</v>
      </c>
      <c r="O1120" s="1"/>
    </row>
    <row r="1121" spans="1:15" x14ac:dyDescent="0.2">
      <c r="A1121">
        <v>10281</v>
      </c>
      <c r="B1121" t="s">
        <v>103</v>
      </c>
      <c r="C1121" s="78">
        <v>0.81648417320875877</v>
      </c>
      <c r="D1121" t="s">
        <v>3</v>
      </c>
      <c r="E1121">
        <v>35</v>
      </c>
      <c r="F1121">
        <v>1</v>
      </c>
      <c r="G1121" s="3">
        <v>31.809761382485892</v>
      </c>
      <c r="H1121" s="66">
        <v>2</v>
      </c>
      <c r="I1121" t="s">
        <v>6</v>
      </c>
      <c r="J1121" s="2">
        <v>5227.99</v>
      </c>
      <c r="K1121" s="2" t="s">
        <v>5</v>
      </c>
      <c r="L1121">
        <v>0</v>
      </c>
      <c r="M1121" t="s">
        <v>88</v>
      </c>
      <c r="N1121" t="s">
        <v>5</v>
      </c>
      <c r="O1121" s="1"/>
    </row>
    <row r="1122" spans="1:15" x14ac:dyDescent="0.2">
      <c r="A1122">
        <v>10911</v>
      </c>
      <c r="B1122" t="s">
        <v>103</v>
      </c>
      <c r="C1122" s="78">
        <v>0.81933459094394467</v>
      </c>
      <c r="D1122" t="s">
        <v>2</v>
      </c>
      <c r="E1122">
        <v>44</v>
      </c>
      <c r="F1122">
        <v>2</v>
      </c>
      <c r="G1122" s="3">
        <v>34.192300100521138</v>
      </c>
      <c r="H1122" s="66">
        <v>2</v>
      </c>
      <c r="I1122" t="s">
        <v>7</v>
      </c>
      <c r="J1122" s="2">
        <v>6948.71</v>
      </c>
      <c r="K1122" s="2" t="s">
        <v>5</v>
      </c>
      <c r="L1122">
        <v>0</v>
      </c>
      <c r="M1122" t="s">
        <v>88</v>
      </c>
      <c r="N1122" t="s">
        <v>5</v>
      </c>
      <c r="O1122" s="1"/>
    </row>
    <row r="1123" spans="1:15" x14ac:dyDescent="0.2">
      <c r="A1123">
        <v>10844</v>
      </c>
      <c r="B1123" t="s">
        <v>103</v>
      </c>
      <c r="C1123" s="78">
        <v>0.81970355423456476</v>
      </c>
      <c r="D1123" t="s">
        <v>1</v>
      </c>
      <c r="E1123">
        <v>51</v>
      </c>
      <c r="F1123">
        <v>3</v>
      </c>
      <c r="G1123" s="3">
        <v>29.819017511983546</v>
      </c>
      <c r="H1123" s="66">
        <v>1</v>
      </c>
      <c r="I1123" t="s">
        <v>7</v>
      </c>
      <c r="J1123" s="2">
        <v>22218.12</v>
      </c>
      <c r="K1123" s="2" t="s">
        <v>5</v>
      </c>
      <c r="L1123">
        <v>1</v>
      </c>
      <c r="M1123" t="s">
        <v>89</v>
      </c>
      <c r="N1123" t="s">
        <v>4</v>
      </c>
      <c r="O1123" s="1"/>
    </row>
    <row r="1124" spans="1:15" x14ac:dyDescent="0.2">
      <c r="A1124">
        <v>10505</v>
      </c>
      <c r="B1124" t="s">
        <v>103</v>
      </c>
      <c r="C1124" s="78">
        <v>0.82000103627995424</v>
      </c>
      <c r="D1124" t="s">
        <v>2</v>
      </c>
      <c r="E1124">
        <v>62</v>
      </c>
      <c r="F1124">
        <v>3</v>
      </c>
      <c r="G1124" s="3">
        <v>28.000719460724355</v>
      </c>
      <c r="H1124" s="66">
        <v>1</v>
      </c>
      <c r="I1124" t="s">
        <v>6</v>
      </c>
      <c r="J1124" s="2">
        <v>15612.2</v>
      </c>
      <c r="K1124" s="2" t="s">
        <v>5</v>
      </c>
      <c r="L1124">
        <v>3</v>
      </c>
      <c r="M1124" t="s">
        <v>91</v>
      </c>
      <c r="N1124" t="s">
        <v>5</v>
      </c>
      <c r="O1124" s="1"/>
    </row>
    <row r="1125" spans="1:15" x14ac:dyDescent="0.2">
      <c r="A1125">
        <v>10033</v>
      </c>
      <c r="B1125" t="s">
        <v>103</v>
      </c>
      <c r="C1125" s="78">
        <v>0.82152997558837049</v>
      </c>
      <c r="D1125" t="s">
        <v>0</v>
      </c>
      <c r="E1125">
        <v>38</v>
      </c>
      <c r="F1125">
        <v>1</v>
      </c>
      <c r="G1125" s="3">
        <v>36.161111481516386</v>
      </c>
      <c r="H1125" s="66">
        <v>3</v>
      </c>
      <c r="I1125" t="s">
        <v>7</v>
      </c>
      <c r="J1125" s="2">
        <v>15820.7</v>
      </c>
      <c r="K1125" s="2" t="s">
        <v>5</v>
      </c>
      <c r="L1125">
        <v>0</v>
      </c>
      <c r="M1125" t="s">
        <v>88</v>
      </c>
      <c r="N1125" t="s">
        <v>4</v>
      </c>
      <c r="O1125" s="1"/>
    </row>
    <row r="1126" spans="1:15" x14ac:dyDescent="0.2">
      <c r="A1126">
        <v>11228</v>
      </c>
      <c r="B1126" t="s">
        <v>103</v>
      </c>
      <c r="C1126" s="78">
        <v>0.8222284032210605</v>
      </c>
      <c r="D1126" t="s">
        <v>1</v>
      </c>
      <c r="E1126">
        <v>58</v>
      </c>
      <c r="F1126">
        <v>3</v>
      </c>
      <c r="G1126" s="3">
        <v>37.396750522512335</v>
      </c>
      <c r="H1126" s="66">
        <v>3</v>
      </c>
      <c r="I1126" t="s">
        <v>6</v>
      </c>
      <c r="J1126" s="2">
        <v>11833.79</v>
      </c>
      <c r="K1126" s="2" t="s">
        <v>5</v>
      </c>
      <c r="L1126">
        <v>0</v>
      </c>
      <c r="M1126" t="s">
        <v>88</v>
      </c>
      <c r="N1126" t="s">
        <v>5</v>
      </c>
      <c r="O1126" s="1"/>
    </row>
    <row r="1127" spans="1:15" x14ac:dyDescent="0.2">
      <c r="A1127">
        <v>10816</v>
      </c>
      <c r="B1127" t="s">
        <v>103</v>
      </c>
      <c r="C1127" s="78">
        <v>0.82253362899764904</v>
      </c>
      <c r="D1127" t="s">
        <v>3</v>
      </c>
      <c r="E1127">
        <v>18</v>
      </c>
      <c r="F1127">
        <v>0</v>
      </c>
      <c r="G1127" s="3">
        <v>33.925552771324824</v>
      </c>
      <c r="H1127" s="66">
        <v>2</v>
      </c>
      <c r="I1127" t="s">
        <v>7</v>
      </c>
      <c r="J1127" s="2">
        <v>12890.06</v>
      </c>
      <c r="K1127" s="2" t="s">
        <v>5</v>
      </c>
      <c r="L1127">
        <v>0</v>
      </c>
      <c r="M1127" t="s">
        <v>88</v>
      </c>
      <c r="N1127" t="s">
        <v>5</v>
      </c>
      <c r="O1127" s="1"/>
    </row>
    <row r="1128" spans="1:15" x14ac:dyDescent="0.2">
      <c r="A1128">
        <v>10369</v>
      </c>
      <c r="B1128" t="s">
        <v>103</v>
      </c>
      <c r="C1128" s="78">
        <v>0.82270019143354112</v>
      </c>
      <c r="D1128" t="s">
        <v>1</v>
      </c>
      <c r="E1128">
        <v>56</v>
      </c>
      <c r="F1128">
        <v>3</v>
      </c>
      <c r="G1128" s="3">
        <v>28.481742318016092</v>
      </c>
      <c r="H1128" s="66">
        <v>1</v>
      </c>
      <c r="I1128" t="s">
        <v>6</v>
      </c>
      <c r="J1128" s="2">
        <v>12265.51</v>
      </c>
      <c r="K1128" s="2" t="s">
        <v>5</v>
      </c>
      <c r="L1128">
        <v>2</v>
      </c>
      <c r="M1128" t="s">
        <v>90</v>
      </c>
      <c r="N1128" t="s">
        <v>5</v>
      </c>
      <c r="O1128" s="1"/>
    </row>
    <row r="1129" spans="1:15" x14ac:dyDescent="0.2">
      <c r="A1129">
        <v>10329</v>
      </c>
      <c r="B1129" t="s">
        <v>103</v>
      </c>
      <c r="C1129" s="78">
        <v>0.82328721425587137</v>
      </c>
      <c r="D1129" t="s">
        <v>0</v>
      </c>
      <c r="E1129">
        <v>60</v>
      </c>
      <c r="F1129">
        <v>3</v>
      </c>
      <c r="G1129" s="3">
        <v>29.702633501761948</v>
      </c>
      <c r="H1129" s="66">
        <v>1</v>
      </c>
      <c r="I1129" t="s">
        <v>7</v>
      </c>
      <c r="J1129" s="2">
        <v>52590.83</v>
      </c>
      <c r="K1129" s="2" t="s">
        <v>4</v>
      </c>
      <c r="L1129">
        <v>0</v>
      </c>
      <c r="M1129" t="s">
        <v>88</v>
      </c>
      <c r="N1129" t="s">
        <v>4</v>
      </c>
      <c r="O1129" s="1"/>
    </row>
    <row r="1130" spans="1:15" x14ac:dyDescent="0.2">
      <c r="A1130">
        <v>10485</v>
      </c>
      <c r="B1130" t="s">
        <v>103</v>
      </c>
      <c r="C1130" s="78">
        <v>0.82384462307537298</v>
      </c>
      <c r="D1130" t="s">
        <v>0</v>
      </c>
      <c r="E1130">
        <v>61</v>
      </c>
      <c r="F1130">
        <v>3</v>
      </c>
      <c r="G1130" s="3">
        <v>32.763858901345678</v>
      </c>
      <c r="H1130" s="66">
        <v>2</v>
      </c>
      <c r="I1130" t="s">
        <v>6</v>
      </c>
      <c r="J1130" s="2">
        <v>13041.93</v>
      </c>
      <c r="K1130" s="2" t="s">
        <v>5</v>
      </c>
      <c r="L1130">
        <v>0</v>
      </c>
      <c r="M1130" t="s">
        <v>88</v>
      </c>
      <c r="N1130" t="s">
        <v>5</v>
      </c>
      <c r="O1130" s="1"/>
    </row>
    <row r="1131" spans="1:15" x14ac:dyDescent="0.2">
      <c r="A1131">
        <v>10998</v>
      </c>
      <c r="B1131" t="s">
        <v>103</v>
      </c>
      <c r="C1131" s="78">
        <v>0.82702899001872554</v>
      </c>
      <c r="D1131" t="s">
        <v>3</v>
      </c>
      <c r="E1131">
        <v>53</v>
      </c>
      <c r="F1131">
        <v>3</v>
      </c>
      <c r="G1131" s="3">
        <v>23.171986311042279</v>
      </c>
      <c r="H1131" s="66">
        <v>0</v>
      </c>
      <c r="I1131" t="s">
        <v>7</v>
      </c>
      <c r="J1131" s="2">
        <v>10072.06</v>
      </c>
      <c r="K1131" s="2" t="s">
        <v>5</v>
      </c>
      <c r="L1131">
        <v>0</v>
      </c>
      <c r="M1131" t="s">
        <v>88</v>
      </c>
      <c r="N1131" t="s">
        <v>5</v>
      </c>
      <c r="O1131" s="1"/>
    </row>
    <row r="1132" spans="1:15" x14ac:dyDescent="0.2">
      <c r="A1132">
        <v>10937</v>
      </c>
      <c r="B1132" t="s">
        <v>103</v>
      </c>
      <c r="C1132" s="78">
        <v>0.82983196509393098</v>
      </c>
      <c r="D1132" t="s">
        <v>2</v>
      </c>
      <c r="E1132">
        <v>43</v>
      </c>
      <c r="F1132">
        <v>2</v>
      </c>
      <c r="G1132" s="3">
        <v>46.066267046770832</v>
      </c>
      <c r="H1132" s="66">
        <v>3</v>
      </c>
      <c r="I1132" t="s">
        <v>7</v>
      </c>
      <c r="J1132" s="2">
        <v>8410.0500000000011</v>
      </c>
      <c r="K1132" s="2" t="s">
        <v>5</v>
      </c>
      <c r="L1132">
        <v>3</v>
      </c>
      <c r="M1132" t="s">
        <v>91</v>
      </c>
      <c r="N1132" t="s">
        <v>5</v>
      </c>
      <c r="O1132" s="1"/>
    </row>
    <row r="1133" spans="1:15" x14ac:dyDescent="0.2">
      <c r="A1133">
        <v>10478</v>
      </c>
      <c r="B1133" t="s">
        <v>103</v>
      </c>
      <c r="C1133" s="78">
        <v>0.82987335235628323</v>
      </c>
      <c r="D1133" t="s">
        <v>0</v>
      </c>
      <c r="E1133">
        <v>51</v>
      </c>
      <c r="F1133">
        <v>3</v>
      </c>
      <c r="G1133" s="3">
        <v>28.592476714244309</v>
      </c>
      <c r="H1133" s="66">
        <v>1</v>
      </c>
      <c r="I1133" t="s">
        <v>7</v>
      </c>
      <c r="J1133" s="2">
        <v>8782.4699999999993</v>
      </c>
      <c r="K1133" s="2" t="s">
        <v>5</v>
      </c>
      <c r="L1133">
        <v>0</v>
      </c>
      <c r="M1133" t="s">
        <v>88</v>
      </c>
      <c r="N1133" t="s">
        <v>5</v>
      </c>
      <c r="O1133" s="1"/>
    </row>
    <row r="1134" spans="1:15" x14ac:dyDescent="0.2">
      <c r="A1134">
        <v>10264</v>
      </c>
      <c r="B1134" t="s">
        <v>103</v>
      </c>
      <c r="C1134" s="78">
        <v>0.83096553342225599</v>
      </c>
      <c r="D1134" t="s">
        <v>3</v>
      </c>
      <c r="E1134">
        <v>50</v>
      </c>
      <c r="F1134">
        <v>2</v>
      </c>
      <c r="G1134" s="3">
        <v>26.608083006363128</v>
      </c>
      <c r="H1134" s="66">
        <v>1</v>
      </c>
      <c r="I1134" t="s">
        <v>7</v>
      </c>
      <c r="J1134" s="2">
        <v>25333.34</v>
      </c>
      <c r="K1134" s="2" t="s">
        <v>5</v>
      </c>
      <c r="L1134">
        <v>2</v>
      </c>
      <c r="M1134" t="s">
        <v>90</v>
      </c>
      <c r="N1134" t="s">
        <v>5</v>
      </c>
      <c r="O1134" s="1"/>
    </row>
    <row r="1135" spans="1:15" x14ac:dyDescent="0.2">
      <c r="A1135">
        <v>11242</v>
      </c>
      <c r="B1135" t="s">
        <v>103</v>
      </c>
      <c r="C1135" s="78">
        <v>0.83162230568908357</v>
      </c>
      <c r="D1135" t="s">
        <v>2</v>
      </c>
      <c r="E1135">
        <v>38</v>
      </c>
      <c r="F1135">
        <v>1</v>
      </c>
      <c r="G1135" s="3">
        <v>17.791904456520022</v>
      </c>
      <c r="H1135" s="66">
        <v>0</v>
      </c>
      <c r="I1135" t="s">
        <v>6</v>
      </c>
      <c r="J1135" s="2">
        <v>7537.17</v>
      </c>
      <c r="K1135" s="2" t="s">
        <v>5</v>
      </c>
      <c r="L1135">
        <v>3</v>
      </c>
      <c r="M1135" t="s">
        <v>91</v>
      </c>
      <c r="N1135" t="s">
        <v>5</v>
      </c>
      <c r="O1135" s="1"/>
    </row>
    <row r="1136" spans="1:15" x14ac:dyDescent="0.2">
      <c r="A1136">
        <v>10265</v>
      </c>
      <c r="B1136" t="s">
        <v>103</v>
      </c>
      <c r="C1136" s="78">
        <v>0.83203045300025946</v>
      </c>
      <c r="D1136" t="s">
        <v>1</v>
      </c>
      <c r="E1136">
        <v>18</v>
      </c>
      <c r="F1136">
        <v>0</v>
      </c>
      <c r="G1136" s="3">
        <v>29.735249973073774</v>
      </c>
      <c r="H1136" s="66">
        <v>1</v>
      </c>
      <c r="I1136" t="s">
        <v>6</v>
      </c>
      <c r="J1136" s="2">
        <v>1631.83</v>
      </c>
      <c r="K1136" s="2" t="s">
        <v>5</v>
      </c>
      <c r="L1136">
        <v>0</v>
      </c>
      <c r="M1136" t="s">
        <v>88</v>
      </c>
      <c r="N1136" t="s">
        <v>5</v>
      </c>
      <c r="O1136" s="1"/>
    </row>
    <row r="1137" spans="1:15" x14ac:dyDescent="0.2">
      <c r="A1137">
        <v>10527</v>
      </c>
      <c r="B1137" t="s">
        <v>103</v>
      </c>
      <c r="C1137" s="78">
        <v>0.83379806167692949</v>
      </c>
      <c r="D1137" t="s">
        <v>1</v>
      </c>
      <c r="E1137">
        <v>36</v>
      </c>
      <c r="F1137">
        <v>1</v>
      </c>
      <c r="G1137" s="3">
        <v>28.302367846971475</v>
      </c>
      <c r="H1137" s="66">
        <v>1</v>
      </c>
      <c r="I1137" t="s">
        <v>6</v>
      </c>
      <c r="J1137" s="2">
        <v>7243.8200000000006</v>
      </c>
      <c r="K1137" s="2" t="s">
        <v>5</v>
      </c>
      <c r="L1137">
        <v>4</v>
      </c>
      <c r="M1137" t="s">
        <v>91</v>
      </c>
      <c r="N1137" t="s">
        <v>5</v>
      </c>
      <c r="O1137" s="1"/>
    </row>
    <row r="1138" spans="1:15" x14ac:dyDescent="0.2">
      <c r="A1138">
        <v>11145</v>
      </c>
      <c r="B1138" t="s">
        <v>103</v>
      </c>
      <c r="C1138" s="78">
        <v>0.83403827777229045</v>
      </c>
      <c r="D1138" t="s">
        <v>1</v>
      </c>
      <c r="E1138">
        <v>44</v>
      </c>
      <c r="F1138">
        <v>2</v>
      </c>
      <c r="G1138" s="3">
        <v>22.885810498265169</v>
      </c>
      <c r="H1138" s="66">
        <v>0</v>
      </c>
      <c r="I1138" t="s">
        <v>6</v>
      </c>
      <c r="J1138" s="2">
        <v>8219.2100000000009</v>
      </c>
      <c r="K1138" s="2" t="s">
        <v>5</v>
      </c>
      <c r="L1138">
        <v>2</v>
      </c>
      <c r="M1138" t="s">
        <v>90</v>
      </c>
      <c r="N1138" t="s">
        <v>5</v>
      </c>
      <c r="O1138" s="1"/>
    </row>
    <row r="1139" spans="1:15" x14ac:dyDescent="0.2">
      <c r="A1139">
        <v>10229</v>
      </c>
      <c r="B1139" t="s">
        <v>103</v>
      </c>
      <c r="C1139" s="78">
        <v>0.8340756277162471</v>
      </c>
      <c r="D1139" t="s">
        <v>2</v>
      </c>
      <c r="E1139">
        <v>19</v>
      </c>
      <c r="F1139">
        <v>0</v>
      </c>
      <c r="G1139" s="3">
        <v>42.902347107737718</v>
      </c>
      <c r="H1139" s="66">
        <v>3</v>
      </c>
      <c r="I1139" t="s">
        <v>6</v>
      </c>
      <c r="J1139" s="2">
        <v>36898.740000000005</v>
      </c>
      <c r="K1139" s="2" t="s">
        <v>5</v>
      </c>
      <c r="L1139">
        <v>0</v>
      </c>
      <c r="M1139" t="s">
        <v>88</v>
      </c>
      <c r="N1139" t="s">
        <v>4</v>
      </c>
      <c r="O1139" s="1"/>
    </row>
    <row r="1140" spans="1:15" x14ac:dyDescent="0.2">
      <c r="A1140">
        <v>10608</v>
      </c>
      <c r="B1140" t="s">
        <v>103</v>
      </c>
      <c r="C1140" s="78">
        <v>0.83509563755819172</v>
      </c>
      <c r="D1140" t="s">
        <v>1</v>
      </c>
      <c r="E1140">
        <v>59</v>
      </c>
      <c r="F1140">
        <v>3</v>
      </c>
      <c r="G1140" s="3">
        <v>36.860615250988886</v>
      </c>
      <c r="H1140" s="66">
        <v>3</v>
      </c>
      <c r="I1140" t="s">
        <v>7</v>
      </c>
      <c r="J1140" s="2">
        <v>12925.89</v>
      </c>
      <c r="K1140" s="2" t="s">
        <v>5</v>
      </c>
      <c r="L1140">
        <v>2</v>
      </c>
      <c r="M1140" t="s">
        <v>90</v>
      </c>
      <c r="N1140" t="s">
        <v>5</v>
      </c>
      <c r="O1140" s="1"/>
    </row>
    <row r="1141" spans="1:15" x14ac:dyDescent="0.2">
      <c r="A1141">
        <v>10131</v>
      </c>
      <c r="B1141" t="s">
        <v>103</v>
      </c>
      <c r="C1141" s="78">
        <v>0.83543108310364989</v>
      </c>
      <c r="D1141" t="s">
        <v>3</v>
      </c>
      <c r="E1141">
        <v>22</v>
      </c>
      <c r="F1141">
        <v>0</v>
      </c>
      <c r="G1141" s="3">
        <v>26.011270772665089</v>
      </c>
      <c r="H1141" s="66">
        <v>0</v>
      </c>
      <c r="I1141" t="s">
        <v>7</v>
      </c>
      <c r="J1141" s="2">
        <v>2254.8000000000002</v>
      </c>
      <c r="K1141" s="2" t="s">
        <v>5</v>
      </c>
      <c r="L1141">
        <v>0</v>
      </c>
      <c r="M1141" t="s">
        <v>88</v>
      </c>
      <c r="N1141" t="s">
        <v>5</v>
      </c>
      <c r="O1141" s="1"/>
    </row>
    <row r="1142" spans="1:15" x14ac:dyDescent="0.2">
      <c r="A1142">
        <v>10431</v>
      </c>
      <c r="B1142" t="s">
        <v>103</v>
      </c>
      <c r="C1142" s="78">
        <v>0.83896953072626734</v>
      </c>
      <c r="D1142" t="s">
        <v>3</v>
      </c>
      <c r="E1142">
        <v>41</v>
      </c>
      <c r="F1142">
        <v>2</v>
      </c>
      <c r="G1142" s="3">
        <v>25.939507859172629</v>
      </c>
      <c r="H1142" s="66">
        <v>0</v>
      </c>
      <c r="I1142" t="s">
        <v>6</v>
      </c>
      <c r="J1142" s="2">
        <v>7358.18</v>
      </c>
      <c r="K1142" s="2" t="s">
        <v>5</v>
      </c>
      <c r="L1142">
        <v>1</v>
      </c>
      <c r="M1142" t="s">
        <v>89</v>
      </c>
      <c r="N1142" t="s">
        <v>5</v>
      </c>
      <c r="O1142" s="1"/>
    </row>
    <row r="1143" spans="1:15" x14ac:dyDescent="0.2">
      <c r="A1143">
        <v>10074</v>
      </c>
      <c r="B1143" t="s">
        <v>103</v>
      </c>
      <c r="C1143" s="78">
        <v>0.84021077659395427</v>
      </c>
      <c r="D1143" t="s">
        <v>3</v>
      </c>
      <c r="E1143">
        <v>49</v>
      </c>
      <c r="F1143">
        <v>2</v>
      </c>
      <c r="G1143" s="3">
        <v>26.883265750306695</v>
      </c>
      <c r="H1143" s="66">
        <v>1</v>
      </c>
      <c r="I1143" t="s">
        <v>6</v>
      </c>
      <c r="J1143" s="2">
        <v>24106.92</v>
      </c>
      <c r="K1143" s="2" t="s">
        <v>5</v>
      </c>
      <c r="L1143">
        <v>3</v>
      </c>
      <c r="M1143" t="s">
        <v>91</v>
      </c>
      <c r="N1143" t="s">
        <v>4</v>
      </c>
      <c r="O1143" s="1"/>
    </row>
    <row r="1144" spans="1:15" x14ac:dyDescent="0.2">
      <c r="A1144">
        <v>10758</v>
      </c>
      <c r="B1144" t="s">
        <v>103</v>
      </c>
      <c r="C1144" s="78">
        <v>0.84191394350874393</v>
      </c>
      <c r="D1144" t="s">
        <v>3</v>
      </c>
      <c r="E1144">
        <v>51</v>
      </c>
      <c r="F1144">
        <v>3</v>
      </c>
      <c r="G1144" s="3">
        <v>35.803884155844159</v>
      </c>
      <c r="H1144" s="66">
        <v>3</v>
      </c>
      <c r="I1144" t="s">
        <v>6</v>
      </c>
      <c r="J1144" s="2">
        <v>9875.69</v>
      </c>
      <c r="K1144" s="2" t="s">
        <v>5</v>
      </c>
      <c r="L1144">
        <v>0</v>
      </c>
      <c r="M1144" t="s">
        <v>88</v>
      </c>
      <c r="N1144" t="s">
        <v>5</v>
      </c>
      <c r="O1144" s="1"/>
    </row>
    <row r="1145" spans="1:15" x14ac:dyDescent="0.2">
      <c r="A1145">
        <v>10815</v>
      </c>
      <c r="B1145" t="s">
        <v>103</v>
      </c>
      <c r="C1145" s="78">
        <v>0.84208573682549881</v>
      </c>
      <c r="D1145" t="s">
        <v>0</v>
      </c>
      <c r="E1145">
        <v>24</v>
      </c>
      <c r="F1145">
        <v>0</v>
      </c>
      <c r="G1145" s="3">
        <v>31.735840315705563</v>
      </c>
      <c r="H1145" s="66">
        <v>2</v>
      </c>
      <c r="I1145" t="s">
        <v>6</v>
      </c>
      <c r="J1145" s="2">
        <v>18955.23</v>
      </c>
      <c r="K1145" s="2" t="s">
        <v>5</v>
      </c>
      <c r="L1145">
        <v>0</v>
      </c>
      <c r="M1145" t="s">
        <v>88</v>
      </c>
      <c r="N1145" t="s">
        <v>5</v>
      </c>
      <c r="O1145" s="1"/>
    </row>
    <row r="1146" spans="1:15" x14ac:dyDescent="0.2">
      <c r="A1146">
        <v>10933</v>
      </c>
      <c r="B1146" t="s">
        <v>103</v>
      </c>
      <c r="C1146" s="78">
        <v>0.8423985736410653</v>
      </c>
      <c r="D1146" t="s">
        <v>2</v>
      </c>
      <c r="E1146">
        <v>27</v>
      </c>
      <c r="F1146">
        <v>1</v>
      </c>
      <c r="G1146" s="3">
        <v>24.090550483361657</v>
      </c>
      <c r="H1146" s="66">
        <v>0</v>
      </c>
      <c r="I1146" t="s">
        <v>6</v>
      </c>
      <c r="J1146" s="2">
        <v>3353.48</v>
      </c>
      <c r="K1146" s="2" t="s">
        <v>5</v>
      </c>
      <c r="L1146">
        <v>0</v>
      </c>
      <c r="M1146" t="s">
        <v>88</v>
      </c>
      <c r="N1146" t="s">
        <v>5</v>
      </c>
      <c r="O1146" s="1"/>
    </row>
    <row r="1147" spans="1:15" x14ac:dyDescent="0.2">
      <c r="A1147">
        <v>11114</v>
      </c>
      <c r="B1147" t="s">
        <v>103</v>
      </c>
      <c r="C1147" s="78">
        <v>0.84242264215256035</v>
      </c>
      <c r="D1147" t="s">
        <v>1</v>
      </c>
      <c r="E1147">
        <v>51</v>
      </c>
      <c r="F1147">
        <v>3</v>
      </c>
      <c r="G1147" s="3">
        <v>26.822542871494235</v>
      </c>
      <c r="H1147" s="66">
        <v>1</v>
      </c>
      <c r="I1147" t="s">
        <v>7</v>
      </c>
      <c r="J1147" s="2">
        <v>9377.91</v>
      </c>
      <c r="K1147" s="2" t="s">
        <v>5</v>
      </c>
      <c r="L1147">
        <v>1</v>
      </c>
      <c r="M1147" t="s">
        <v>89</v>
      </c>
      <c r="N1147" t="s">
        <v>5</v>
      </c>
      <c r="O1147" s="1"/>
    </row>
    <row r="1148" spans="1:15" x14ac:dyDescent="0.2">
      <c r="A1148">
        <v>10487</v>
      </c>
      <c r="B1148" t="s">
        <v>103</v>
      </c>
      <c r="C1148" s="78">
        <v>0.84265907045655741</v>
      </c>
      <c r="D1148" t="s">
        <v>0</v>
      </c>
      <c r="E1148">
        <v>29</v>
      </c>
      <c r="F1148">
        <v>1</v>
      </c>
      <c r="G1148" s="3">
        <v>27.842517427895288</v>
      </c>
      <c r="H1148" s="66">
        <v>1</v>
      </c>
      <c r="I1148" t="s">
        <v>6</v>
      </c>
      <c r="J1148" s="2">
        <v>4529.4800000000005</v>
      </c>
      <c r="K1148" s="2" t="s">
        <v>5</v>
      </c>
      <c r="L1148">
        <v>2</v>
      </c>
      <c r="M1148" t="s">
        <v>90</v>
      </c>
      <c r="N1148" t="s">
        <v>5</v>
      </c>
      <c r="O1148" s="1"/>
    </row>
    <row r="1149" spans="1:15" x14ac:dyDescent="0.2">
      <c r="A1149">
        <v>10923</v>
      </c>
      <c r="B1149" t="s">
        <v>103</v>
      </c>
      <c r="C1149" s="78">
        <v>0.84341033177132518</v>
      </c>
      <c r="D1149" t="s">
        <v>2</v>
      </c>
      <c r="E1149">
        <v>29</v>
      </c>
      <c r="F1149">
        <v>1</v>
      </c>
      <c r="G1149" s="3">
        <v>28.677023912004536</v>
      </c>
      <c r="H1149" s="66">
        <v>1</v>
      </c>
      <c r="I1149" t="s">
        <v>7</v>
      </c>
      <c r="J1149" s="2">
        <v>19442.359999999997</v>
      </c>
      <c r="K1149" s="2" t="s">
        <v>5</v>
      </c>
      <c r="L1149">
        <v>2</v>
      </c>
      <c r="M1149" t="s">
        <v>90</v>
      </c>
      <c r="N1149" t="s">
        <v>5</v>
      </c>
      <c r="O1149" s="1"/>
    </row>
    <row r="1150" spans="1:15" x14ac:dyDescent="0.2">
      <c r="A1150">
        <v>10839</v>
      </c>
      <c r="B1150" t="s">
        <v>103</v>
      </c>
      <c r="C1150" s="78">
        <v>0.84524402802154353</v>
      </c>
      <c r="D1150" t="s">
        <v>1</v>
      </c>
      <c r="E1150">
        <v>21</v>
      </c>
      <c r="F1150">
        <v>0</v>
      </c>
      <c r="G1150" s="3">
        <v>29.924484957285831</v>
      </c>
      <c r="H1150" s="66">
        <v>1</v>
      </c>
      <c r="I1150" t="s">
        <v>7</v>
      </c>
      <c r="J1150" s="2">
        <v>16586.5</v>
      </c>
      <c r="K1150" s="2" t="s">
        <v>5</v>
      </c>
      <c r="L1150">
        <v>0</v>
      </c>
      <c r="M1150" t="s">
        <v>88</v>
      </c>
      <c r="N1150" t="s">
        <v>5</v>
      </c>
      <c r="O1150" s="1"/>
    </row>
    <row r="1151" spans="1:15" x14ac:dyDescent="0.2">
      <c r="A1151">
        <v>10535</v>
      </c>
      <c r="B1151" t="s">
        <v>103</v>
      </c>
      <c r="C1151" s="78">
        <v>0.84633546546251159</v>
      </c>
      <c r="D1151" t="s">
        <v>2</v>
      </c>
      <c r="E1151">
        <v>48</v>
      </c>
      <c r="F1151">
        <v>2</v>
      </c>
      <c r="G1151" s="3">
        <v>26.418889096595677</v>
      </c>
      <c r="H1151" s="66">
        <v>1</v>
      </c>
      <c r="I1151" t="s">
        <v>7</v>
      </c>
      <c r="J1151" s="2">
        <v>45702.03</v>
      </c>
      <c r="K1151" s="2" t="s">
        <v>4</v>
      </c>
      <c r="L1151">
        <v>2</v>
      </c>
      <c r="M1151" t="s">
        <v>90</v>
      </c>
      <c r="N1151" t="s">
        <v>4</v>
      </c>
      <c r="O1151" s="1"/>
    </row>
    <row r="1152" spans="1:15" x14ac:dyDescent="0.2">
      <c r="A1152">
        <v>11013</v>
      </c>
      <c r="B1152" t="s">
        <v>103</v>
      </c>
      <c r="C1152" s="78">
        <v>0.84684150985757678</v>
      </c>
      <c r="D1152" t="s">
        <v>3</v>
      </c>
      <c r="E1152">
        <v>41</v>
      </c>
      <c r="F1152">
        <v>2</v>
      </c>
      <c r="G1152" s="3">
        <v>29.794734690914698</v>
      </c>
      <c r="H1152" s="66">
        <v>1</v>
      </c>
      <c r="I1152" t="s">
        <v>7</v>
      </c>
      <c r="J1152" s="2">
        <v>39597.410000000003</v>
      </c>
      <c r="K1152" s="2" t="s">
        <v>5</v>
      </c>
      <c r="L1152">
        <v>3</v>
      </c>
      <c r="M1152" t="s">
        <v>91</v>
      </c>
      <c r="N1152" t="s">
        <v>4</v>
      </c>
      <c r="O1152" s="1"/>
    </row>
    <row r="1153" spans="1:15" x14ac:dyDescent="0.2">
      <c r="A1153">
        <v>10117</v>
      </c>
      <c r="B1153" t="s">
        <v>103</v>
      </c>
      <c r="C1153" s="78">
        <v>0.8468567446731331</v>
      </c>
      <c r="D1153" t="s">
        <v>3</v>
      </c>
      <c r="E1153">
        <v>27</v>
      </c>
      <c r="F1153">
        <v>1</v>
      </c>
      <c r="G1153" s="3">
        <v>20.510261739548671</v>
      </c>
      <c r="H1153" s="66">
        <v>0</v>
      </c>
      <c r="I1153" t="s">
        <v>7</v>
      </c>
      <c r="J1153" s="2">
        <v>4827.91</v>
      </c>
      <c r="K1153" s="2" t="s">
        <v>5</v>
      </c>
      <c r="L1153">
        <v>3</v>
      </c>
      <c r="M1153" t="s">
        <v>91</v>
      </c>
      <c r="N1153" t="s">
        <v>5</v>
      </c>
      <c r="O1153" s="1"/>
    </row>
    <row r="1154" spans="1:15" x14ac:dyDescent="0.2">
      <c r="A1154">
        <v>10180</v>
      </c>
      <c r="B1154" t="s">
        <v>103</v>
      </c>
      <c r="C1154" s="78">
        <v>0.84748380686427938</v>
      </c>
      <c r="D1154" t="s">
        <v>0</v>
      </c>
      <c r="E1154">
        <v>20</v>
      </c>
      <c r="F1154">
        <v>0</v>
      </c>
      <c r="G1154" s="3">
        <v>25.1701333469356</v>
      </c>
      <c r="H1154" s="66">
        <v>0</v>
      </c>
      <c r="I1154" t="s">
        <v>7</v>
      </c>
      <c r="J1154" s="2">
        <v>1964.78</v>
      </c>
      <c r="K1154" s="2" t="s">
        <v>5</v>
      </c>
      <c r="L1154">
        <v>1</v>
      </c>
      <c r="M1154" t="s">
        <v>89</v>
      </c>
      <c r="N1154" t="s">
        <v>5</v>
      </c>
      <c r="O1154" s="1"/>
    </row>
    <row r="1155" spans="1:15" x14ac:dyDescent="0.2">
      <c r="A1155">
        <v>10503</v>
      </c>
      <c r="B1155" t="s">
        <v>103</v>
      </c>
      <c r="C1155" s="78">
        <v>0.8479135628814688</v>
      </c>
      <c r="D1155" t="s">
        <v>2</v>
      </c>
      <c r="E1155">
        <v>54</v>
      </c>
      <c r="F1155">
        <v>3</v>
      </c>
      <c r="G1155" s="3">
        <v>29.001967665817684</v>
      </c>
      <c r="H1155" s="66">
        <v>1</v>
      </c>
      <c r="I1155" t="s">
        <v>7</v>
      </c>
      <c r="J1155" s="2">
        <v>10825.26</v>
      </c>
      <c r="K1155" s="2" t="s">
        <v>5</v>
      </c>
      <c r="L1155">
        <v>1</v>
      </c>
      <c r="M1155" t="s">
        <v>89</v>
      </c>
      <c r="N1155" t="s">
        <v>5</v>
      </c>
      <c r="O1155" s="1"/>
    </row>
    <row r="1156" spans="1:15" x14ac:dyDescent="0.2">
      <c r="A1156">
        <v>10837</v>
      </c>
      <c r="B1156" t="s">
        <v>103</v>
      </c>
      <c r="C1156" s="78">
        <v>0.8486833475343506</v>
      </c>
      <c r="D1156" t="s">
        <v>2</v>
      </c>
      <c r="E1156">
        <v>27</v>
      </c>
      <c r="F1156">
        <v>1</v>
      </c>
      <c r="G1156" s="3">
        <v>18.479614932827136</v>
      </c>
      <c r="H1156" s="66">
        <v>0</v>
      </c>
      <c r="I1156" t="s">
        <v>6</v>
      </c>
      <c r="J1156" s="2">
        <v>18804.759999999998</v>
      </c>
      <c r="K1156" s="2" t="s">
        <v>5</v>
      </c>
      <c r="L1156">
        <v>3</v>
      </c>
      <c r="M1156" t="s">
        <v>91</v>
      </c>
      <c r="N1156" t="s">
        <v>5</v>
      </c>
      <c r="O1156" s="1"/>
    </row>
    <row r="1157" spans="1:15" x14ac:dyDescent="0.2">
      <c r="A1157">
        <v>11011</v>
      </c>
      <c r="B1157" t="s">
        <v>103</v>
      </c>
      <c r="C1157" s="78">
        <v>0.85166887072483688</v>
      </c>
      <c r="D1157" t="s">
        <v>1</v>
      </c>
      <c r="E1157">
        <v>43</v>
      </c>
      <c r="F1157">
        <v>2</v>
      </c>
      <c r="G1157" s="3">
        <v>19.788861343125166</v>
      </c>
      <c r="H1157" s="66">
        <v>0</v>
      </c>
      <c r="I1157" t="s">
        <v>7</v>
      </c>
      <c r="J1157" s="2">
        <v>42124.520000000004</v>
      </c>
      <c r="K1157" s="2" t="s">
        <v>4</v>
      </c>
      <c r="L1157">
        <v>3</v>
      </c>
      <c r="M1157" t="s">
        <v>91</v>
      </c>
      <c r="N1157" t="s">
        <v>4</v>
      </c>
      <c r="O1157" s="1"/>
    </row>
    <row r="1158" spans="1:15" x14ac:dyDescent="0.2">
      <c r="A1158">
        <v>11038</v>
      </c>
      <c r="B1158" t="s">
        <v>103</v>
      </c>
      <c r="C1158" s="78">
        <v>0.85195073421227507</v>
      </c>
      <c r="D1158" t="s">
        <v>2</v>
      </c>
      <c r="E1158">
        <v>45</v>
      </c>
      <c r="F1158">
        <v>2</v>
      </c>
      <c r="G1158" s="3">
        <v>23.955570960962575</v>
      </c>
      <c r="H1158" s="66">
        <v>0</v>
      </c>
      <c r="I1158" t="s">
        <v>7</v>
      </c>
      <c r="J1158" s="2">
        <v>7222.79</v>
      </c>
      <c r="K1158" s="2" t="s">
        <v>5</v>
      </c>
      <c r="L1158">
        <v>0</v>
      </c>
      <c r="M1158" t="s">
        <v>88</v>
      </c>
      <c r="N1158" t="s">
        <v>5</v>
      </c>
      <c r="O1158" s="1"/>
    </row>
    <row r="1159" spans="1:15" x14ac:dyDescent="0.2">
      <c r="A1159">
        <v>10888</v>
      </c>
      <c r="B1159" t="s">
        <v>103</v>
      </c>
      <c r="C1159" s="78">
        <v>0.85208669679812421</v>
      </c>
      <c r="D1159" t="s">
        <v>0</v>
      </c>
      <c r="E1159">
        <v>29</v>
      </c>
      <c r="F1159">
        <v>1</v>
      </c>
      <c r="G1159" s="3">
        <v>35.280189110582043</v>
      </c>
      <c r="H1159" s="66">
        <v>3</v>
      </c>
      <c r="I1159" t="s">
        <v>7</v>
      </c>
      <c r="J1159" s="2">
        <v>44585.46</v>
      </c>
      <c r="K1159" s="2" t="s">
        <v>4</v>
      </c>
      <c r="L1159">
        <v>2</v>
      </c>
      <c r="M1159" t="s">
        <v>90</v>
      </c>
      <c r="N1159" t="s">
        <v>4</v>
      </c>
      <c r="O1159" s="1"/>
    </row>
    <row r="1160" spans="1:15" x14ac:dyDescent="0.2">
      <c r="A1160">
        <v>10368</v>
      </c>
      <c r="B1160" t="s">
        <v>103</v>
      </c>
      <c r="C1160" s="78">
        <v>0.85263294801865752</v>
      </c>
      <c r="D1160" t="s">
        <v>3</v>
      </c>
      <c r="E1160">
        <v>34</v>
      </c>
      <c r="F1160">
        <v>1</v>
      </c>
      <c r="G1160" s="3">
        <v>24.22394914420941</v>
      </c>
      <c r="H1160" s="66">
        <v>0</v>
      </c>
      <c r="I1160" t="s">
        <v>7</v>
      </c>
      <c r="J1160" s="2">
        <v>27375.91</v>
      </c>
      <c r="K1160" s="2" t="s">
        <v>5</v>
      </c>
      <c r="L1160">
        <v>2</v>
      </c>
      <c r="M1160" t="s">
        <v>90</v>
      </c>
      <c r="N1160" t="s">
        <v>5</v>
      </c>
      <c r="O1160" s="1"/>
    </row>
    <row r="1161" spans="1:15" x14ac:dyDescent="0.2">
      <c r="A1161">
        <v>10415</v>
      </c>
      <c r="B1161" t="s">
        <v>103</v>
      </c>
      <c r="C1161" s="78">
        <v>0.85371895330812841</v>
      </c>
      <c r="D1161" t="s">
        <v>2</v>
      </c>
      <c r="E1161">
        <v>26</v>
      </c>
      <c r="F1161">
        <v>0</v>
      </c>
      <c r="G1161" s="3">
        <v>25.720889242480233</v>
      </c>
      <c r="H1161" s="66">
        <v>0</v>
      </c>
      <c r="I1161" t="s">
        <v>6</v>
      </c>
      <c r="J1161" s="2">
        <v>3176.2900000000004</v>
      </c>
      <c r="K1161" s="2" t="s">
        <v>5</v>
      </c>
      <c r="L1161">
        <v>0</v>
      </c>
      <c r="M1161" t="s">
        <v>88</v>
      </c>
      <c r="N1161" t="s">
        <v>5</v>
      </c>
      <c r="O1161" s="1"/>
    </row>
    <row r="1162" spans="1:15" x14ac:dyDescent="0.2">
      <c r="A1162">
        <v>11332</v>
      </c>
      <c r="B1162" t="s">
        <v>103</v>
      </c>
      <c r="C1162" s="78">
        <v>0.85391484031422349</v>
      </c>
      <c r="D1162" t="s">
        <v>1</v>
      </c>
      <c r="E1162">
        <v>30</v>
      </c>
      <c r="F1162">
        <v>1</v>
      </c>
      <c r="G1162" s="3">
        <v>30.294300099961553</v>
      </c>
      <c r="H1162" s="66">
        <v>1</v>
      </c>
      <c r="I1162" t="s">
        <v>7</v>
      </c>
      <c r="J1162" s="2">
        <v>18963.179999999997</v>
      </c>
      <c r="K1162" s="2" t="s">
        <v>5</v>
      </c>
      <c r="L1162">
        <v>1</v>
      </c>
      <c r="M1162" t="s">
        <v>89</v>
      </c>
      <c r="N1162" t="s">
        <v>5</v>
      </c>
      <c r="O1162" s="1"/>
    </row>
    <row r="1163" spans="1:15" x14ac:dyDescent="0.2">
      <c r="A1163">
        <v>10664</v>
      </c>
      <c r="B1163" t="s">
        <v>103</v>
      </c>
      <c r="C1163" s="78">
        <v>0.85595233076102417</v>
      </c>
      <c r="D1163" t="s">
        <v>0</v>
      </c>
      <c r="E1163">
        <v>29</v>
      </c>
      <c r="F1163">
        <v>1</v>
      </c>
      <c r="G1163" s="3">
        <v>29.814165431227487</v>
      </c>
      <c r="H1163" s="66">
        <v>1</v>
      </c>
      <c r="I1163" t="s">
        <v>6</v>
      </c>
      <c r="J1163" s="2">
        <v>3353.2900000000004</v>
      </c>
      <c r="K1163" s="2" t="s">
        <v>5</v>
      </c>
      <c r="L1163">
        <v>0</v>
      </c>
      <c r="M1163" t="s">
        <v>88</v>
      </c>
      <c r="N1163" t="s">
        <v>5</v>
      </c>
      <c r="O1163" s="1"/>
    </row>
    <row r="1164" spans="1:15" x14ac:dyDescent="0.2">
      <c r="A1164">
        <v>10621</v>
      </c>
      <c r="B1164" t="s">
        <v>103</v>
      </c>
      <c r="C1164" s="78">
        <v>0.85703985249326875</v>
      </c>
      <c r="D1164" t="s">
        <v>3</v>
      </c>
      <c r="E1164">
        <v>50</v>
      </c>
      <c r="F1164">
        <v>2</v>
      </c>
      <c r="G1164" s="3">
        <v>36.663983542934055</v>
      </c>
      <c r="H1164" s="66">
        <v>3</v>
      </c>
      <c r="I1164" t="s">
        <v>6</v>
      </c>
      <c r="J1164" s="2">
        <v>9541.7000000000007</v>
      </c>
      <c r="K1164" s="2" t="s">
        <v>5</v>
      </c>
      <c r="L1164">
        <v>0</v>
      </c>
      <c r="M1164" t="s">
        <v>88</v>
      </c>
      <c r="N1164" t="s">
        <v>5</v>
      </c>
      <c r="O1164" s="1"/>
    </row>
    <row r="1165" spans="1:15" x14ac:dyDescent="0.2">
      <c r="A1165">
        <v>11337</v>
      </c>
      <c r="B1165" t="s">
        <v>103</v>
      </c>
      <c r="C1165" s="78">
        <v>0.85712296418124567</v>
      </c>
      <c r="D1165" t="s">
        <v>0</v>
      </c>
      <c r="E1165">
        <v>32</v>
      </c>
      <c r="F1165">
        <v>1</v>
      </c>
      <c r="G1165" s="3">
        <v>30.036845747292919</v>
      </c>
      <c r="H1165" s="66">
        <v>1</v>
      </c>
      <c r="I1165" t="s">
        <v>7</v>
      </c>
      <c r="J1165" s="2">
        <v>4076.5</v>
      </c>
      <c r="K1165" s="2" t="s">
        <v>5</v>
      </c>
      <c r="L1165">
        <v>1</v>
      </c>
      <c r="M1165" t="s">
        <v>89</v>
      </c>
      <c r="N1165" t="s">
        <v>5</v>
      </c>
      <c r="O1165" s="1"/>
    </row>
    <row r="1166" spans="1:15" x14ac:dyDescent="0.2">
      <c r="A1166">
        <v>10217</v>
      </c>
      <c r="B1166" t="s">
        <v>103</v>
      </c>
      <c r="C1166" s="78">
        <v>0.858133595034001</v>
      </c>
      <c r="D1166" t="s">
        <v>2</v>
      </c>
      <c r="E1166">
        <v>44</v>
      </c>
      <c r="F1166">
        <v>2</v>
      </c>
      <c r="G1166" s="3">
        <v>33.091400167327862</v>
      </c>
      <c r="H1166" s="66">
        <v>2</v>
      </c>
      <c r="I1166" t="s">
        <v>6</v>
      </c>
      <c r="J1166" s="2">
        <v>8023.14</v>
      </c>
      <c r="K1166" s="2" t="s">
        <v>5</v>
      </c>
      <c r="L1166">
        <v>1</v>
      </c>
      <c r="M1166" t="s">
        <v>89</v>
      </c>
      <c r="N1166" t="s">
        <v>5</v>
      </c>
      <c r="O1166" s="1"/>
    </row>
    <row r="1167" spans="1:15" x14ac:dyDescent="0.2">
      <c r="A1167">
        <v>10161</v>
      </c>
      <c r="B1167" t="s">
        <v>103</v>
      </c>
      <c r="C1167" s="78">
        <v>0.85916384609385921</v>
      </c>
      <c r="D1167" t="s">
        <v>2</v>
      </c>
      <c r="E1167">
        <v>37</v>
      </c>
      <c r="F1167">
        <v>1</v>
      </c>
      <c r="G1167" s="3">
        <v>27.721698482306007</v>
      </c>
      <c r="H1167" s="66">
        <v>1</v>
      </c>
      <c r="I1167" t="s">
        <v>6</v>
      </c>
      <c r="J1167" s="2">
        <v>6686.4400000000005</v>
      </c>
      <c r="K1167" s="2" t="s">
        <v>5</v>
      </c>
      <c r="L1167">
        <v>2</v>
      </c>
      <c r="M1167" t="s">
        <v>90</v>
      </c>
      <c r="N1167" t="s">
        <v>5</v>
      </c>
      <c r="O1167" s="1"/>
    </row>
    <row r="1168" spans="1:15" x14ac:dyDescent="0.2">
      <c r="A1168">
        <v>10979</v>
      </c>
      <c r="B1168" t="s">
        <v>103</v>
      </c>
      <c r="C1168" s="78">
        <v>0.85979843228195163</v>
      </c>
      <c r="D1168" t="s">
        <v>0</v>
      </c>
      <c r="E1168">
        <v>58</v>
      </c>
      <c r="F1168">
        <v>3</v>
      </c>
      <c r="G1168" s="3">
        <v>28.401868847838546</v>
      </c>
      <c r="H1168" s="66">
        <v>1</v>
      </c>
      <c r="I1168" t="s">
        <v>6</v>
      </c>
      <c r="J1168" s="2">
        <v>11837.16</v>
      </c>
      <c r="K1168" s="2" t="s">
        <v>5</v>
      </c>
      <c r="L1168">
        <v>0</v>
      </c>
      <c r="M1168" t="s">
        <v>88</v>
      </c>
      <c r="N1168" t="s">
        <v>5</v>
      </c>
      <c r="O1168" s="1"/>
    </row>
    <row r="1169" spans="1:15" x14ac:dyDescent="0.2">
      <c r="A1169">
        <v>10057</v>
      </c>
      <c r="B1169" t="s">
        <v>103</v>
      </c>
      <c r="C1169" s="78">
        <v>0.86080783753017043</v>
      </c>
      <c r="D1169" t="s">
        <v>3</v>
      </c>
      <c r="E1169">
        <v>20</v>
      </c>
      <c r="F1169">
        <v>0</v>
      </c>
      <c r="G1169" s="3">
        <v>22.522088086089028</v>
      </c>
      <c r="H1169" s="66">
        <v>0</v>
      </c>
      <c r="I1169" t="s">
        <v>7</v>
      </c>
      <c r="J1169" s="2">
        <v>4915.0600000000004</v>
      </c>
      <c r="K1169" s="2" t="s">
        <v>5</v>
      </c>
      <c r="L1169">
        <v>5</v>
      </c>
      <c r="M1169" t="s">
        <v>91</v>
      </c>
      <c r="N1169" t="s">
        <v>5</v>
      </c>
      <c r="O1169" s="1"/>
    </row>
    <row r="1170" spans="1:15" x14ac:dyDescent="0.2">
      <c r="A1170">
        <v>10638</v>
      </c>
      <c r="B1170" t="s">
        <v>103</v>
      </c>
      <c r="C1170" s="78">
        <v>0.86579224061008175</v>
      </c>
      <c r="D1170" t="s">
        <v>1</v>
      </c>
      <c r="E1170">
        <v>35</v>
      </c>
      <c r="F1170">
        <v>1</v>
      </c>
      <c r="G1170" s="3">
        <v>30.659306112706531</v>
      </c>
      <c r="H1170" s="66">
        <v>2</v>
      </c>
      <c r="I1170" t="s">
        <v>7</v>
      </c>
      <c r="J1170" s="2">
        <v>19362</v>
      </c>
      <c r="K1170" s="2" t="s">
        <v>5</v>
      </c>
      <c r="L1170">
        <v>3</v>
      </c>
      <c r="M1170" t="s">
        <v>91</v>
      </c>
      <c r="N1170" t="s">
        <v>4</v>
      </c>
      <c r="O1170" s="1"/>
    </row>
    <row r="1171" spans="1:15" x14ac:dyDescent="0.2">
      <c r="A1171">
        <v>11197</v>
      </c>
      <c r="B1171" t="s">
        <v>103</v>
      </c>
      <c r="C1171" s="78">
        <v>0.86598767116766118</v>
      </c>
      <c r="D1171" t="s">
        <v>1</v>
      </c>
      <c r="E1171">
        <v>18</v>
      </c>
      <c r="F1171">
        <v>0</v>
      </c>
      <c r="G1171" s="3">
        <v>29.825410392926681</v>
      </c>
      <c r="H1171" s="66">
        <v>1</v>
      </c>
      <c r="I1171" t="s">
        <v>6</v>
      </c>
      <c r="J1171" s="2">
        <v>14133.04</v>
      </c>
      <c r="K1171" s="2" t="s">
        <v>5</v>
      </c>
      <c r="L1171">
        <v>0</v>
      </c>
      <c r="M1171" t="s">
        <v>88</v>
      </c>
      <c r="N1171" t="s">
        <v>5</v>
      </c>
      <c r="O1171" s="1"/>
    </row>
    <row r="1172" spans="1:15" x14ac:dyDescent="0.2">
      <c r="A1172">
        <v>10125</v>
      </c>
      <c r="B1172" t="s">
        <v>103</v>
      </c>
      <c r="C1172" s="78">
        <v>0.86652060185004232</v>
      </c>
      <c r="D1172" t="s">
        <v>0</v>
      </c>
      <c r="E1172">
        <v>59</v>
      </c>
      <c r="F1172">
        <v>3</v>
      </c>
      <c r="G1172" s="3">
        <v>35.862226776198895</v>
      </c>
      <c r="H1172" s="66">
        <v>3</v>
      </c>
      <c r="I1172" t="s">
        <v>6</v>
      </c>
      <c r="J1172" s="2">
        <v>36910.61</v>
      </c>
      <c r="K1172" s="2" t="s">
        <v>5</v>
      </c>
      <c r="L1172">
        <v>2</v>
      </c>
      <c r="M1172" t="s">
        <v>90</v>
      </c>
      <c r="N1172" t="s">
        <v>5</v>
      </c>
      <c r="O1172" s="1"/>
    </row>
    <row r="1173" spans="1:15" x14ac:dyDescent="0.2">
      <c r="A1173">
        <v>10218</v>
      </c>
      <c r="B1173" t="s">
        <v>103</v>
      </c>
      <c r="C1173" s="78">
        <v>0.86679222271300693</v>
      </c>
      <c r="D1173" t="s">
        <v>3</v>
      </c>
      <c r="E1173">
        <v>40</v>
      </c>
      <c r="F1173">
        <v>2</v>
      </c>
      <c r="G1173" s="3">
        <v>36.362037134182152</v>
      </c>
      <c r="H1173" s="66">
        <v>3</v>
      </c>
      <c r="I1173" t="s">
        <v>7</v>
      </c>
      <c r="J1173" s="2">
        <v>6610.1100000000006</v>
      </c>
      <c r="K1173" s="2" t="s">
        <v>5</v>
      </c>
      <c r="L1173">
        <v>1</v>
      </c>
      <c r="M1173" t="s">
        <v>89</v>
      </c>
      <c r="N1173" t="s">
        <v>5</v>
      </c>
      <c r="O1173" s="1"/>
    </row>
    <row r="1174" spans="1:15" x14ac:dyDescent="0.2">
      <c r="A1174">
        <v>10195</v>
      </c>
      <c r="B1174" t="s">
        <v>103</v>
      </c>
      <c r="C1174" s="78">
        <v>0.86691804323649657</v>
      </c>
      <c r="D1174" t="s">
        <v>0</v>
      </c>
      <c r="E1174">
        <v>25</v>
      </c>
      <c r="F1174">
        <v>0</v>
      </c>
      <c r="G1174" s="3">
        <v>27.642478453112837</v>
      </c>
      <c r="H1174" s="66">
        <v>1</v>
      </c>
      <c r="I1174" t="s">
        <v>6</v>
      </c>
      <c r="J1174" s="2">
        <v>4391.66</v>
      </c>
      <c r="K1174" s="2" t="s">
        <v>5</v>
      </c>
      <c r="L1174">
        <v>3</v>
      </c>
      <c r="M1174" t="s">
        <v>91</v>
      </c>
      <c r="N1174" t="s">
        <v>5</v>
      </c>
      <c r="O1174" s="1"/>
    </row>
    <row r="1175" spans="1:15" x14ac:dyDescent="0.2">
      <c r="A1175">
        <v>11118</v>
      </c>
      <c r="B1175" t="s">
        <v>103</v>
      </c>
      <c r="C1175" s="78">
        <v>0.86774536357221344</v>
      </c>
      <c r="D1175" t="s">
        <v>2</v>
      </c>
      <c r="E1175">
        <v>31</v>
      </c>
      <c r="F1175">
        <v>1</v>
      </c>
      <c r="G1175" s="3">
        <v>17.277329208080808</v>
      </c>
      <c r="H1175" s="66">
        <v>0</v>
      </c>
      <c r="I1175" t="s">
        <v>7</v>
      </c>
      <c r="J1175" s="2">
        <v>38746.36</v>
      </c>
      <c r="K1175" s="2" t="s">
        <v>5</v>
      </c>
      <c r="L1175">
        <v>3</v>
      </c>
      <c r="M1175" t="s">
        <v>91</v>
      </c>
      <c r="N1175" t="s">
        <v>4</v>
      </c>
      <c r="O1175" s="1"/>
    </row>
    <row r="1176" spans="1:15" x14ac:dyDescent="0.2">
      <c r="A1176">
        <v>11325</v>
      </c>
      <c r="B1176" t="s">
        <v>103</v>
      </c>
      <c r="C1176" s="78">
        <v>0.8682896815701846</v>
      </c>
      <c r="D1176" t="s">
        <v>3</v>
      </c>
      <c r="E1176">
        <v>34</v>
      </c>
      <c r="F1176">
        <v>1</v>
      </c>
      <c r="G1176" s="3">
        <v>27.3698028149491</v>
      </c>
      <c r="H1176" s="66">
        <v>1</v>
      </c>
      <c r="I1176" t="s">
        <v>6</v>
      </c>
      <c r="J1176" s="2">
        <v>4992.38</v>
      </c>
      <c r="K1176" s="2" t="s">
        <v>5</v>
      </c>
      <c r="L1176">
        <v>0</v>
      </c>
      <c r="M1176" t="s">
        <v>88</v>
      </c>
      <c r="N1176" t="s">
        <v>5</v>
      </c>
      <c r="O1176" s="1"/>
    </row>
    <row r="1177" spans="1:15" x14ac:dyDescent="0.2">
      <c r="A1177">
        <v>10613</v>
      </c>
      <c r="B1177" t="s">
        <v>103</v>
      </c>
      <c r="C1177" s="78">
        <v>0.86833266283152544</v>
      </c>
      <c r="D1177" t="s">
        <v>1</v>
      </c>
      <c r="E1177">
        <v>44</v>
      </c>
      <c r="F1177">
        <v>2</v>
      </c>
      <c r="G1177" s="3">
        <v>28.394927491188209</v>
      </c>
      <c r="H1177" s="66">
        <v>1</v>
      </c>
      <c r="I1177" t="s">
        <v>7</v>
      </c>
      <c r="J1177" s="2">
        <v>7731.43</v>
      </c>
      <c r="K1177" s="2" t="s">
        <v>5</v>
      </c>
      <c r="L1177">
        <v>2</v>
      </c>
      <c r="M1177" t="s">
        <v>90</v>
      </c>
      <c r="N1177" t="s">
        <v>5</v>
      </c>
      <c r="O1177" s="1"/>
    </row>
    <row r="1178" spans="1:15" x14ac:dyDescent="0.2">
      <c r="A1178">
        <v>10919</v>
      </c>
      <c r="B1178" t="s">
        <v>103</v>
      </c>
      <c r="C1178" s="78">
        <v>0.8683410453765843</v>
      </c>
      <c r="D1178" t="s">
        <v>1</v>
      </c>
      <c r="E1178">
        <v>31</v>
      </c>
      <c r="F1178">
        <v>1</v>
      </c>
      <c r="G1178" s="3">
        <v>32.100932302118217</v>
      </c>
      <c r="H1178" s="66">
        <v>2</v>
      </c>
      <c r="I1178" t="s">
        <v>7</v>
      </c>
      <c r="J1178" s="2">
        <v>3875.7400000000002</v>
      </c>
      <c r="K1178" s="2" t="s">
        <v>5</v>
      </c>
      <c r="L1178">
        <v>1</v>
      </c>
      <c r="M1178" t="s">
        <v>89</v>
      </c>
      <c r="N1178" t="s">
        <v>5</v>
      </c>
      <c r="O1178" s="1"/>
    </row>
    <row r="1179" spans="1:15" x14ac:dyDescent="0.2">
      <c r="A1179">
        <v>10957</v>
      </c>
      <c r="B1179" t="s">
        <v>103</v>
      </c>
      <c r="C1179" s="78">
        <v>0.86983352478010267</v>
      </c>
      <c r="D1179" t="s">
        <v>2</v>
      </c>
      <c r="E1179">
        <v>54</v>
      </c>
      <c r="F1179">
        <v>3</v>
      </c>
      <c r="G1179" s="3">
        <v>17.396488439509859</v>
      </c>
      <c r="H1179" s="66">
        <v>0</v>
      </c>
      <c r="I1179" t="s">
        <v>7</v>
      </c>
      <c r="J1179" s="2">
        <v>10231.5</v>
      </c>
      <c r="K1179" s="2" t="s">
        <v>5</v>
      </c>
      <c r="L1179">
        <v>0</v>
      </c>
      <c r="M1179" t="s">
        <v>88</v>
      </c>
      <c r="N1179" t="s">
        <v>5</v>
      </c>
      <c r="O1179" s="1"/>
    </row>
    <row r="1180" spans="1:15" x14ac:dyDescent="0.2">
      <c r="A1180">
        <v>10433</v>
      </c>
      <c r="B1180" t="s">
        <v>103</v>
      </c>
      <c r="C1180" s="78">
        <v>0.87079146010610564</v>
      </c>
      <c r="D1180" t="s">
        <v>2</v>
      </c>
      <c r="E1180">
        <v>48</v>
      </c>
      <c r="F1180">
        <v>2</v>
      </c>
      <c r="G1180" s="3">
        <v>27.38878320760918</v>
      </c>
      <c r="H1180" s="66">
        <v>1</v>
      </c>
      <c r="I1180" t="s">
        <v>7</v>
      </c>
      <c r="J1180" s="2">
        <v>8765.25</v>
      </c>
      <c r="K1180" s="2" t="s">
        <v>5</v>
      </c>
      <c r="L1180">
        <v>1</v>
      </c>
      <c r="M1180" t="s">
        <v>89</v>
      </c>
      <c r="N1180" t="s">
        <v>5</v>
      </c>
      <c r="O1180" s="1"/>
    </row>
    <row r="1181" spans="1:15" x14ac:dyDescent="0.2">
      <c r="A1181">
        <v>11130</v>
      </c>
      <c r="B1181" t="s">
        <v>103</v>
      </c>
      <c r="C1181" s="78">
        <v>0.87220799275585992</v>
      </c>
      <c r="D1181" t="s">
        <v>1</v>
      </c>
      <c r="E1181">
        <v>34</v>
      </c>
      <c r="F1181">
        <v>1</v>
      </c>
      <c r="G1181" s="3">
        <v>31.910684939925186</v>
      </c>
      <c r="H1181" s="66">
        <v>2</v>
      </c>
      <c r="I1181" t="s">
        <v>6</v>
      </c>
      <c r="J1181" s="2">
        <v>5002.79</v>
      </c>
      <c r="K1181" s="2" t="s">
        <v>5</v>
      </c>
      <c r="L1181">
        <v>1</v>
      </c>
      <c r="M1181" t="s">
        <v>89</v>
      </c>
      <c r="N1181" t="s">
        <v>5</v>
      </c>
      <c r="O1181" s="1"/>
    </row>
    <row r="1182" spans="1:15" x14ac:dyDescent="0.2">
      <c r="A1182">
        <v>10635</v>
      </c>
      <c r="B1182" t="s">
        <v>103</v>
      </c>
      <c r="C1182" s="78">
        <v>0.87242929479173792</v>
      </c>
      <c r="D1182" t="s">
        <v>3</v>
      </c>
      <c r="E1182">
        <v>50</v>
      </c>
      <c r="F1182">
        <v>2</v>
      </c>
      <c r="G1182" s="3">
        <v>32.682278219869772</v>
      </c>
      <c r="H1182" s="66">
        <v>2</v>
      </c>
      <c r="I1182" t="s">
        <v>6</v>
      </c>
      <c r="J1182" s="2">
        <v>10106.14</v>
      </c>
      <c r="K1182" s="2" t="s">
        <v>5</v>
      </c>
      <c r="L1182">
        <v>1</v>
      </c>
      <c r="M1182" t="s">
        <v>89</v>
      </c>
      <c r="N1182" t="s">
        <v>5</v>
      </c>
      <c r="O1182" s="1"/>
    </row>
    <row r="1183" spans="1:15" x14ac:dyDescent="0.2">
      <c r="A1183">
        <v>10918</v>
      </c>
      <c r="B1183" t="s">
        <v>103</v>
      </c>
      <c r="C1183" s="78">
        <v>0.87421114868887506</v>
      </c>
      <c r="D1183" t="s">
        <v>0</v>
      </c>
      <c r="E1183">
        <v>40</v>
      </c>
      <c r="F1183">
        <v>2</v>
      </c>
      <c r="G1183" s="3">
        <v>37.049010118365793</v>
      </c>
      <c r="H1183" s="66">
        <v>3</v>
      </c>
      <c r="I1183" t="s">
        <v>6</v>
      </c>
      <c r="J1183" s="2">
        <v>15828.83</v>
      </c>
      <c r="K1183" s="2" t="s">
        <v>5</v>
      </c>
      <c r="L1183">
        <v>4</v>
      </c>
      <c r="M1183" t="s">
        <v>91</v>
      </c>
      <c r="N1183" t="s">
        <v>5</v>
      </c>
      <c r="O1183" s="1"/>
    </row>
    <row r="1184" spans="1:15" x14ac:dyDescent="0.2">
      <c r="A1184">
        <v>11059</v>
      </c>
      <c r="B1184" t="s">
        <v>103</v>
      </c>
      <c r="C1184" s="78">
        <v>0.87604666506094886</v>
      </c>
      <c r="D1184" t="s">
        <v>1</v>
      </c>
      <c r="E1184">
        <v>21</v>
      </c>
      <c r="F1184">
        <v>0</v>
      </c>
      <c r="G1184" s="3">
        <v>24.015434778880177</v>
      </c>
      <c r="H1184" s="66">
        <v>0</v>
      </c>
      <c r="I1184" t="s">
        <v>6</v>
      </c>
      <c r="J1184" s="2">
        <v>2020.56</v>
      </c>
      <c r="K1184" s="2" t="s">
        <v>5</v>
      </c>
      <c r="L1184">
        <v>0</v>
      </c>
      <c r="M1184" t="s">
        <v>88</v>
      </c>
      <c r="N1184" t="s">
        <v>5</v>
      </c>
      <c r="O1184" s="1"/>
    </row>
    <row r="1185" spans="1:15" x14ac:dyDescent="0.2">
      <c r="A1185">
        <v>10744</v>
      </c>
      <c r="B1185" t="s">
        <v>103</v>
      </c>
      <c r="C1185" s="78">
        <v>0.87617680205899229</v>
      </c>
      <c r="D1185" t="s">
        <v>3</v>
      </c>
      <c r="E1185">
        <v>42</v>
      </c>
      <c r="F1185">
        <v>2</v>
      </c>
      <c r="G1185" s="3">
        <v>27.085669664240335</v>
      </c>
      <c r="H1185" s="66">
        <v>1</v>
      </c>
      <c r="I1185" t="s">
        <v>7</v>
      </c>
      <c r="J1185" s="2">
        <v>21259.379999999997</v>
      </c>
      <c r="K1185" s="2" t="s">
        <v>5</v>
      </c>
      <c r="L1185">
        <v>2</v>
      </c>
      <c r="M1185" t="s">
        <v>90</v>
      </c>
      <c r="N1185" t="s">
        <v>4</v>
      </c>
      <c r="O1185" s="1"/>
    </row>
    <row r="1186" spans="1:15" x14ac:dyDescent="0.2">
      <c r="A1186">
        <v>10935</v>
      </c>
      <c r="B1186" t="s">
        <v>103</v>
      </c>
      <c r="C1186" s="78">
        <v>0.87684320678220184</v>
      </c>
      <c r="D1186" t="s">
        <v>2</v>
      </c>
      <c r="E1186">
        <v>19</v>
      </c>
      <c r="F1186">
        <v>0</v>
      </c>
      <c r="G1186" s="3">
        <v>37.383081341224752</v>
      </c>
      <c r="H1186" s="66">
        <v>3</v>
      </c>
      <c r="I1186" t="s">
        <v>6</v>
      </c>
      <c r="J1186" s="2">
        <v>17748.509999999998</v>
      </c>
      <c r="K1186" s="2" t="s">
        <v>5</v>
      </c>
      <c r="L1186">
        <v>0</v>
      </c>
      <c r="M1186" t="s">
        <v>88</v>
      </c>
      <c r="N1186" t="s">
        <v>4</v>
      </c>
      <c r="O1186" s="1"/>
    </row>
    <row r="1187" spans="1:15" x14ac:dyDescent="0.2">
      <c r="A1187">
        <v>10416</v>
      </c>
      <c r="B1187" t="s">
        <v>103</v>
      </c>
      <c r="C1187" s="78">
        <v>0.8772765175482502</v>
      </c>
      <c r="D1187" t="s">
        <v>0</v>
      </c>
      <c r="E1187">
        <v>49</v>
      </c>
      <c r="F1187">
        <v>2</v>
      </c>
      <c r="G1187" s="3">
        <v>25.53058753218011</v>
      </c>
      <c r="H1187" s="66">
        <v>0</v>
      </c>
      <c r="I1187" t="s">
        <v>7</v>
      </c>
      <c r="J1187" s="2">
        <v>8116.68</v>
      </c>
      <c r="K1187" s="2" t="s">
        <v>5</v>
      </c>
      <c r="L1187">
        <v>0</v>
      </c>
      <c r="M1187" t="s">
        <v>88</v>
      </c>
      <c r="N1187" t="s">
        <v>5</v>
      </c>
      <c r="O1187" s="1"/>
    </row>
    <row r="1188" spans="1:15" x14ac:dyDescent="0.2">
      <c r="A1188">
        <v>10153</v>
      </c>
      <c r="B1188" t="s">
        <v>103</v>
      </c>
      <c r="C1188" s="78">
        <v>0.87734269424283773</v>
      </c>
      <c r="D1188" t="s">
        <v>0</v>
      </c>
      <c r="E1188">
        <v>21</v>
      </c>
      <c r="F1188">
        <v>0</v>
      </c>
      <c r="G1188" s="3">
        <v>30.106638382845134</v>
      </c>
      <c r="H1188" s="66">
        <v>1</v>
      </c>
      <c r="I1188" t="s">
        <v>6</v>
      </c>
      <c r="J1188" s="2">
        <v>2597.7800000000002</v>
      </c>
      <c r="K1188" s="2" t="s">
        <v>5</v>
      </c>
      <c r="L1188">
        <v>1</v>
      </c>
      <c r="M1188" t="s">
        <v>89</v>
      </c>
      <c r="N1188" t="s">
        <v>5</v>
      </c>
      <c r="O1188" s="1"/>
    </row>
    <row r="1189" spans="1:15" x14ac:dyDescent="0.2">
      <c r="A1189">
        <v>10302</v>
      </c>
      <c r="B1189" t="s">
        <v>103</v>
      </c>
      <c r="C1189" s="78">
        <v>0.87744852919366934</v>
      </c>
      <c r="D1189" t="s">
        <v>3</v>
      </c>
      <c r="E1189">
        <v>52</v>
      </c>
      <c r="F1189">
        <v>3</v>
      </c>
      <c r="G1189" s="3">
        <v>26.576399290748903</v>
      </c>
      <c r="H1189" s="66">
        <v>1</v>
      </c>
      <c r="I1189" t="s">
        <v>6</v>
      </c>
      <c r="J1189" s="2">
        <v>10197.780000000001</v>
      </c>
      <c r="K1189" s="2" t="s">
        <v>5</v>
      </c>
      <c r="L1189">
        <v>0</v>
      </c>
      <c r="M1189" t="s">
        <v>88</v>
      </c>
      <c r="N1189" t="s">
        <v>5</v>
      </c>
      <c r="O1189" s="1"/>
    </row>
    <row r="1190" spans="1:15" x14ac:dyDescent="0.2">
      <c r="A1190">
        <v>11172</v>
      </c>
      <c r="B1190" t="s">
        <v>103</v>
      </c>
      <c r="C1190" s="78">
        <v>0.87749115518171594</v>
      </c>
      <c r="D1190" t="s">
        <v>3</v>
      </c>
      <c r="E1190">
        <v>51</v>
      </c>
      <c r="F1190">
        <v>3</v>
      </c>
      <c r="G1190" s="3">
        <v>30.969525095849164</v>
      </c>
      <c r="H1190" s="66">
        <v>2</v>
      </c>
      <c r="I1190" t="s">
        <v>6</v>
      </c>
      <c r="J1190" s="2">
        <v>44641.200000000004</v>
      </c>
      <c r="K1190" s="2" t="s">
        <v>4</v>
      </c>
      <c r="L1190">
        <v>2</v>
      </c>
      <c r="M1190" t="s">
        <v>90</v>
      </c>
      <c r="N1190" t="s">
        <v>4</v>
      </c>
      <c r="O1190" s="1"/>
    </row>
    <row r="1191" spans="1:15" x14ac:dyDescent="0.2">
      <c r="A1191">
        <v>10491</v>
      </c>
      <c r="B1191" t="s">
        <v>103</v>
      </c>
      <c r="C1191" s="78">
        <v>0.87857921539177264</v>
      </c>
      <c r="D1191" t="s">
        <v>2</v>
      </c>
      <c r="E1191">
        <v>58</v>
      </c>
      <c r="F1191">
        <v>3</v>
      </c>
      <c r="G1191" s="3">
        <v>34.203740019871958</v>
      </c>
      <c r="H1191" s="66">
        <v>2</v>
      </c>
      <c r="I1191" t="s">
        <v>6</v>
      </c>
      <c r="J1191" s="2">
        <v>12222.9</v>
      </c>
      <c r="K1191" s="2" t="s">
        <v>5</v>
      </c>
      <c r="L1191">
        <v>0</v>
      </c>
      <c r="M1191" t="s">
        <v>88</v>
      </c>
      <c r="N1191" t="s">
        <v>5</v>
      </c>
      <c r="O1191" s="1"/>
    </row>
    <row r="1192" spans="1:15" x14ac:dyDescent="0.2">
      <c r="A1192">
        <v>10374</v>
      </c>
      <c r="B1192" t="s">
        <v>103</v>
      </c>
      <c r="C1192" s="78">
        <v>0.87876291752220959</v>
      </c>
      <c r="D1192" t="s">
        <v>2</v>
      </c>
      <c r="E1192">
        <v>19</v>
      </c>
      <c r="F1192">
        <v>0</v>
      </c>
      <c r="G1192" s="3">
        <v>37.397806212172519</v>
      </c>
      <c r="H1192" s="66">
        <v>3</v>
      </c>
      <c r="I1192" t="s">
        <v>7</v>
      </c>
      <c r="J1192" s="2">
        <v>17352.689999999999</v>
      </c>
      <c r="K1192" s="2" t="s">
        <v>5</v>
      </c>
      <c r="L1192">
        <v>0</v>
      </c>
      <c r="M1192" t="s">
        <v>88</v>
      </c>
      <c r="N1192" t="s">
        <v>4</v>
      </c>
      <c r="O1192" s="1"/>
    </row>
    <row r="1193" spans="1:15" x14ac:dyDescent="0.2">
      <c r="A1193">
        <v>11234</v>
      </c>
      <c r="B1193" t="s">
        <v>103</v>
      </c>
      <c r="C1193" s="78">
        <v>0.87879217601207504</v>
      </c>
      <c r="D1193" t="s">
        <v>2</v>
      </c>
      <c r="E1193">
        <v>23</v>
      </c>
      <c r="F1193">
        <v>0</v>
      </c>
      <c r="G1193" s="3">
        <v>27.704005627918583</v>
      </c>
      <c r="H1193" s="66">
        <v>1</v>
      </c>
      <c r="I1193" t="s">
        <v>6</v>
      </c>
      <c r="J1193" s="2">
        <v>14426.08</v>
      </c>
      <c r="K1193" s="2" t="s">
        <v>5</v>
      </c>
      <c r="L1193">
        <v>2</v>
      </c>
      <c r="M1193" t="s">
        <v>90</v>
      </c>
      <c r="N1193" t="s">
        <v>5</v>
      </c>
      <c r="O1193" s="1"/>
    </row>
    <row r="1194" spans="1:15" x14ac:dyDescent="0.2">
      <c r="A1194">
        <v>10948</v>
      </c>
      <c r="B1194" t="s">
        <v>103</v>
      </c>
      <c r="C1194" s="78">
        <v>0.87901692504320617</v>
      </c>
      <c r="D1194" t="s">
        <v>0</v>
      </c>
      <c r="E1194">
        <v>20</v>
      </c>
      <c r="F1194">
        <v>0</v>
      </c>
      <c r="G1194" s="3">
        <v>38.820242152012</v>
      </c>
      <c r="H1194" s="66">
        <v>3</v>
      </c>
      <c r="I1194" t="s">
        <v>6</v>
      </c>
      <c r="J1194" s="2">
        <v>4830.63</v>
      </c>
      <c r="K1194" s="2" t="s">
        <v>5</v>
      </c>
      <c r="L1194">
        <v>5</v>
      </c>
      <c r="M1194" t="s">
        <v>91</v>
      </c>
      <c r="N1194" t="s">
        <v>5</v>
      </c>
      <c r="O1194" s="1"/>
    </row>
    <row r="1195" spans="1:15" x14ac:dyDescent="0.2">
      <c r="A1195">
        <v>10235</v>
      </c>
      <c r="B1195" t="s">
        <v>103</v>
      </c>
      <c r="C1195" s="78">
        <v>0.88077003273512433</v>
      </c>
      <c r="D1195" t="s">
        <v>3</v>
      </c>
      <c r="E1195">
        <v>52</v>
      </c>
      <c r="F1195">
        <v>3</v>
      </c>
      <c r="G1195" s="3">
        <v>26.992243483890487</v>
      </c>
      <c r="H1195" s="66">
        <v>1</v>
      </c>
      <c r="I1195" t="s">
        <v>7</v>
      </c>
      <c r="J1195" s="2">
        <v>24869.84</v>
      </c>
      <c r="K1195" s="2" t="s">
        <v>5</v>
      </c>
      <c r="L1195">
        <v>3</v>
      </c>
      <c r="M1195" t="s">
        <v>91</v>
      </c>
      <c r="N1195" t="s">
        <v>4</v>
      </c>
      <c r="O1195" s="1"/>
    </row>
    <row r="1196" spans="1:15" x14ac:dyDescent="0.2">
      <c r="A1196">
        <v>10296</v>
      </c>
      <c r="B1196" t="s">
        <v>103</v>
      </c>
      <c r="C1196" s="78">
        <v>0.88155457764796252</v>
      </c>
      <c r="D1196" t="s">
        <v>0</v>
      </c>
      <c r="E1196">
        <v>19</v>
      </c>
      <c r="F1196">
        <v>0</v>
      </c>
      <c r="G1196" s="3">
        <v>42.884748709507242</v>
      </c>
      <c r="H1196" s="66">
        <v>3</v>
      </c>
      <c r="I1196" t="s">
        <v>6</v>
      </c>
      <c r="J1196" s="2">
        <v>16884.929999999997</v>
      </c>
      <c r="K1196" s="2" t="s">
        <v>5</v>
      </c>
      <c r="L1196">
        <v>0</v>
      </c>
      <c r="M1196" t="s">
        <v>88</v>
      </c>
      <c r="N1196" t="s">
        <v>4</v>
      </c>
      <c r="O1196" s="1"/>
    </row>
    <row r="1197" spans="1:15" x14ac:dyDescent="0.2">
      <c r="A1197">
        <v>11077</v>
      </c>
      <c r="B1197" t="s">
        <v>103</v>
      </c>
      <c r="C1197" s="78">
        <v>0.88263991694625188</v>
      </c>
      <c r="D1197" t="s">
        <v>1</v>
      </c>
      <c r="E1197">
        <v>64</v>
      </c>
      <c r="F1197">
        <v>3</v>
      </c>
      <c r="G1197" s="3">
        <v>33.622438183255269</v>
      </c>
      <c r="H1197" s="66">
        <v>2</v>
      </c>
      <c r="I1197" t="s">
        <v>7</v>
      </c>
      <c r="J1197" s="2">
        <v>13831.12</v>
      </c>
      <c r="K1197" s="2" t="s">
        <v>5</v>
      </c>
      <c r="L1197">
        <v>0</v>
      </c>
      <c r="M1197" t="s">
        <v>88</v>
      </c>
      <c r="N1197" t="s">
        <v>5</v>
      </c>
      <c r="O1197" s="1"/>
    </row>
    <row r="1198" spans="1:15" x14ac:dyDescent="0.2">
      <c r="A1198">
        <v>11047</v>
      </c>
      <c r="B1198" t="s">
        <v>103</v>
      </c>
      <c r="C1198" s="78">
        <v>0.88408452621782263</v>
      </c>
      <c r="D1198" t="s">
        <v>2</v>
      </c>
      <c r="E1198">
        <v>58</v>
      </c>
      <c r="F1198">
        <v>3</v>
      </c>
      <c r="G1198" s="3">
        <v>28.900627609047604</v>
      </c>
      <c r="H1198" s="66">
        <v>1</v>
      </c>
      <c r="I1198" t="s">
        <v>6</v>
      </c>
      <c r="J1198" s="2">
        <v>12231.62</v>
      </c>
      <c r="K1198" s="2" t="s">
        <v>5</v>
      </c>
      <c r="L1198">
        <v>0</v>
      </c>
      <c r="M1198" t="s">
        <v>88</v>
      </c>
      <c r="N1198" t="s">
        <v>5</v>
      </c>
      <c r="O1198" s="1"/>
    </row>
    <row r="1199" spans="1:15" x14ac:dyDescent="0.2">
      <c r="A1199">
        <v>11065</v>
      </c>
      <c r="B1199" t="s">
        <v>103</v>
      </c>
      <c r="C1199" s="78">
        <v>0.88572034514169118</v>
      </c>
      <c r="D1199" t="s">
        <v>1</v>
      </c>
      <c r="E1199">
        <v>49</v>
      </c>
      <c r="F1199">
        <v>2</v>
      </c>
      <c r="G1199" s="3">
        <v>27.24585249086828</v>
      </c>
      <c r="H1199" s="66">
        <v>1</v>
      </c>
      <c r="I1199" t="s">
        <v>6</v>
      </c>
      <c r="J1199" s="2">
        <v>10381.48</v>
      </c>
      <c r="K1199" s="2" t="s">
        <v>5</v>
      </c>
      <c r="L1199">
        <v>3</v>
      </c>
      <c r="M1199" t="s">
        <v>91</v>
      </c>
      <c r="N1199" t="s">
        <v>5</v>
      </c>
      <c r="O1199" s="1"/>
    </row>
    <row r="1200" spans="1:15" x14ac:dyDescent="0.2">
      <c r="A1200">
        <v>10735</v>
      </c>
      <c r="B1200" t="s">
        <v>103</v>
      </c>
      <c r="C1200" s="78">
        <v>0.8858746788312919</v>
      </c>
      <c r="D1200" t="s">
        <v>3</v>
      </c>
      <c r="E1200">
        <v>18</v>
      </c>
      <c r="F1200">
        <v>0</v>
      </c>
      <c r="G1200" s="3">
        <v>16.816735819360947</v>
      </c>
      <c r="H1200" s="66">
        <v>0</v>
      </c>
      <c r="I1200" t="s">
        <v>7</v>
      </c>
      <c r="J1200" s="2">
        <v>1694.8</v>
      </c>
      <c r="K1200" s="2" t="s">
        <v>5</v>
      </c>
      <c r="L1200">
        <v>0</v>
      </c>
      <c r="M1200" t="s">
        <v>88</v>
      </c>
      <c r="N1200" t="s">
        <v>5</v>
      </c>
      <c r="O1200" s="1"/>
    </row>
    <row r="1201" spans="1:15" x14ac:dyDescent="0.2">
      <c r="A1201">
        <v>10073</v>
      </c>
      <c r="B1201" t="s">
        <v>103</v>
      </c>
      <c r="C1201" s="78">
        <v>0.88589172455593423</v>
      </c>
      <c r="D1201" t="s">
        <v>3</v>
      </c>
      <c r="E1201">
        <v>29</v>
      </c>
      <c r="F1201">
        <v>1</v>
      </c>
      <c r="G1201" s="3">
        <v>41.302134082177517</v>
      </c>
      <c r="H1201" s="66">
        <v>3</v>
      </c>
      <c r="I1201" t="s">
        <v>7</v>
      </c>
      <c r="J1201" s="2">
        <v>4040.5600000000004</v>
      </c>
      <c r="K1201" s="2" t="s">
        <v>5</v>
      </c>
      <c r="L1201">
        <v>1</v>
      </c>
      <c r="M1201" t="s">
        <v>89</v>
      </c>
      <c r="N1201" t="s">
        <v>5</v>
      </c>
      <c r="O1201" s="1"/>
    </row>
    <row r="1202" spans="1:15" x14ac:dyDescent="0.2">
      <c r="A1202">
        <v>11219</v>
      </c>
      <c r="B1202" t="s">
        <v>103</v>
      </c>
      <c r="C1202" s="78">
        <v>0.88648356878399404</v>
      </c>
      <c r="D1202" t="s">
        <v>0</v>
      </c>
      <c r="E1202">
        <v>29</v>
      </c>
      <c r="F1202">
        <v>1</v>
      </c>
      <c r="G1202" s="3">
        <v>28.754471291031159</v>
      </c>
      <c r="H1202" s="66">
        <v>1</v>
      </c>
      <c r="I1202" t="s">
        <v>6</v>
      </c>
      <c r="J1202" s="2">
        <v>5708.87</v>
      </c>
      <c r="K1202" s="2" t="s">
        <v>5</v>
      </c>
      <c r="L1202">
        <v>4</v>
      </c>
      <c r="M1202" t="s">
        <v>91</v>
      </c>
      <c r="N1202" t="s">
        <v>5</v>
      </c>
      <c r="O1202" s="1"/>
    </row>
    <row r="1203" spans="1:15" x14ac:dyDescent="0.2">
      <c r="A1203">
        <v>10798</v>
      </c>
      <c r="B1203" t="s">
        <v>103</v>
      </c>
      <c r="C1203" s="78">
        <v>0.88653162207177971</v>
      </c>
      <c r="D1203" t="s">
        <v>0</v>
      </c>
      <c r="E1203">
        <v>39</v>
      </c>
      <c r="F1203">
        <v>2</v>
      </c>
      <c r="G1203" s="3">
        <v>39.488044259972924</v>
      </c>
      <c r="H1203" s="66">
        <v>3</v>
      </c>
      <c r="I1203" t="s">
        <v>7</v>
      </c>
      <c r="J1203" s="2">
        <v>7512.27</v>
      </c>
      <c r="K1203" s="2" t="s">
        <v>5</v>
      </c>
      <c r="L1203">
        <v>4</v>
      </c>
      <c r="M1203" t="s">
        <v>91</v>
      </c>
      <c r="N1203" t="s">
        <v>5</v>
      </c>
      <c r="O1203" s="1"/>
    </row>
    <row r="1204" spans="1:15" x14ac:dyDescent="0.2">
      <c r="A1204">
        <v>11274</v>
      </c>
      <c r="B1204" t="s">
        <v>103</v>
      </c>
      <c r="C1204" s="78">
        <v>0.88685785712211418</v>
      </c>
      <c r="D1204" t="s">
        <v>3</v>
      </c>
      <c r="E1204">
        <v>59</v>
      </c>
      <c r="F1204">
        <v>3</v>
      </c>
      <c r="G1204" s="3">
        <v>29.200008142466071</v>
      </c>
      <c r="H1204" s="66">
        <v>1</v>
      </c>
      <c r="I1204" t="s">
        <v>7</v>
      </c>
      <c r="J1204" s="2">
        <v>30184.94</v>
      </c>
      <c r="K1204" s="2" t="s">
        <v>5</v>
      </c>
      <c r="L1204">
        <v>3</v>
      </c>
      <c r="M1204" t="s">
        <v>91</v>
      </c>
      <c r="N1204" t="s">
        <v>4</v>
      </c>
      <c r="O1204" s="1"/>
    </row>
    <row r="1205" spans="1:15" x14ac:dyDescent="0.2">
      <c r="A1205">
        <v>10518</v>
      </c>
      <c r="B1205" t="s">
        <v>103</v>
      </c>
      <c r="C1205" s="78">
        <v>0.8878262159017456</v>
      </c>
      <c r="D1205" t="s">
        <v>0</v>
      </c>
      <c r="E1205">
        <v>43</v>
      </c>
      <c r="F1205">
        <v>2</v>
      </c>
      <c r="G1205" s="3">
        <v>24.305051407148422</v>
      </c>
      <c r="H1205" s="66">
        <v>0</v>
      </c>
      <c r="I1205" t="s">
        <v>7</v>
      </c>
      <c r="J1205" s="2">
        <v>6849.0300000000007</v>
      </c>
      <c r="K1205" s="2" t="s">
        <v>5</v>
      </c>
      <c r="L1205">
        <v>1</v>
      </c>
      <c r="M1205" t="s">
        <v>89</v>
      </c>
      <c r="N1205" t="s">
        <v>5</v>
      </c>
      <c r="O1205" s="1"/>
    </row>
    <row r="1206" spans="1:15" x14ac:dyDescent="0.2">
      <c r="A1206">
        <v>10614</v>
      </c>
      <c r="B1206" t="s">
        <v>103</v>
      </c>
      <c r="C1206" s="78">
        <v>0.88867920356967123</v>
      </c>
      <c r="D1206" t="s">
        <v>0</v>
      </c>
      <c r="E1206">
        <v>46</v>
      </c>
      <c r="F1206">
        <v>2</v>
      </c>
      <c r="G1206" s="3">
        <v>34.210604658385094</v>
      </c>
      <c r="H1206" s="66">
        <v>2</v>
      </c>
      <c r="I1206" t="s">
        <v>6</v>
      </c>
      <c r="J1206" s="2">
        <v>8823.2800000000007</v>
      </c>
      <c r="K1206" s="2" t="s">
        <v>5</v>
      </c>
      <c r="L1206">
        <v>2</v>
      </c>
      <c r="M1206" t="s">
        <v>90</v>
      </c>
      <c r="N1206" t="s">
        <v>5</v>
      </c>
      <c r="O1206" s="1"/>
    </row>
    <row r="1207" spans="1:15" x14ac:dyDescent="0.2">
      <c r="A1207">
        <v>10584</v>
      </c>
      <c r="B1207" t="s">
        <v>103</v>
      </c>
      <c r="C1207" s="78">
        <v>0.89065913455811785</v>
      </c>
      <c r="D1207" t="s">
        <v>1</v>
      </c>
      <c r="E1207">
        <v>41</v>
      </c>
      <c r="F1207">
        <v>2</v>
      </c>
      <c r="G1207" s="3">
        <v>36.924120796448193</v>
      </c>
      <c r="H1207" s="66">
        <v>3</v>
      </c>
      <c r="I1207" t="s">
        <v>7</v>
      </c>
      <c r="J1207" s="2">
        <v>40273.65</v>
      </c>
      <c r="K1207" s="2" t="s">
        <v>4</v>
      </c>
      <c r="L1207">
        <v>1</v>
      </c>
      <c r="M1207" t="s">
        <v>89</v>
      </c>
      <c r="N1207" t="s">
        <v>4</v>
      </c>
      <c r="O1207" s="1"/>
    </row>
    <row r="1208" spans="1:15" x14ac:dyDescent="0.2">
      <c r="A1208">
        <v>10262</v>
      </c>
      <c r="B1208" t="s">
        <v>103</v>
      </c>
      <c r="C1208" s="78">
        <v>0.8910627127010905</v>
      </c>
      <c r="D1208" t="s">
        <v>3</v>
      </c>
      <c r="E1208">
        <v>56</v>
      </c>
      <c r="F1208">
        <v>3</v>
      </c>
      <c r="G1208" s="3">
        <v>39.804131067687074</v>
      </c>
      <c r="H1208" s="66">
        <v>3</v>
      </c>
      <c r="I1208" t="s">
        <v>6</v>
      </c>
      <c r="J1208" s="2">
        <v>11658.380000000001</v>
      </c>
      <c r="K1208" s="2" t="s">
        <v>5</v>
      </c>
      <c r="L1208">
        <v>0</v>
      </c>
      <c r="M1208" t="s">
        <v>88</v>
      </c>
      <c r="N1208" t="s">
        <v>5</v>
      </c>
      <c r="O1208" s="1"/>
    </row>
    <row r="1209" spans="1:15" x14ac:dyDescent="0.2">
      <c r="A1209">
        <v>10364</v>
      </c>
      <c r="B1209" t="s">
        <v>103</v>
      </c>
      <c r="C1209" s="78">
        <v>0.89192693720805605</v>
      </c>
      <c r="D1209" t="s">
        <v>1</v>
      </c>
      <c r="E1209">
        <v>18</v>
      </c>
      <c r="F1209">
        <v>0</v>
      </c>
      <c r="G1209" s="3">
        <v>28.037521119260486</v>
      </c>
      <c r="H1209" s="66">
        <v>1</v>
      </c>
      <c r="I1209" t="s">
        <v>7</v>
      </c>
      <c r="J1209" s="2">
        <v>1141.45</v>
      </c>
      <c r="K1209" s="2" t="s">
        <v>5</v>
      </c>
      <c r="L1209">
        <v>0</v>
      </c>
      <c r="M1209" t="s">
        <v>88</v>
      </c>
      <c r="N1209" t="s">
        <v>5</v>
      </c>
      <c r="O1209" s="1"/>
    </row>
    <row r="1210" spans="1:15" x14ac:dyDescent="0.2">
      <c r="A1210">
        <v>10560</v>
      </c>
      <c r="B1210" t="s">
        <v>103</v>
      </c>
      <c r="C1210" s="78">
        <v>0.89298858018258809</v>
      </c>
      <c r="D1210" t="s">
        <v>1</v>
      </c>
      <c r="E1210">
        <v>56</v>
      </c>
      <c r="F1210">
        <v>3</v>
      </c>
      <c r="G1210" s="3">
        <v>24.034707005200531</v>
      </c>
      <c r="H1210" s="66">
        <v>0</v>
      </c>
      <c r="I1210" t="s">
        <v>7</v>
      </c>
      <c r="J1210" s="2">
        <v>10594.23</v>
      </c>
      <c r="K1210" s="2" t="s">
        <v>5</v>
      </c>
      <c r="L1210">
        <v>0</v>
      </c>
      <c r="M1210" t="s">
        <v>88</v>
      </c>
      <c r="N1210" t="s">
        <v>5</v>
      </c>
      <c r="O1210" s="1"/>
    </row>
    <row r="1211" spans="1:15" x14ac:dyDescent="0.2">
      <c r="A1211">
        <v>11037</v>
      </c>
      <c r="B1211" t="s">
        <v>103</v>
      </c>
      <c r="C1211" s="78">
        <v>0.89364121560517928</v>
      </c>
      <c r="D1211" t="s">
        <v>3</v>
      </c>
      <c r="E1211">
        <v>31</v>
      </c>
      <c r="F1211">
        <v>1</v>
      </c>
      <c r="G1211" s="3">
        <v>34.295787513306834</v>
      </c>
      <c r="H1211" s="66">
        <v>2</v>
      </c>
      <c r="I1211" t="s">
        <v>7</v>
      </c>
      <c r="J1211" s="2">
        <v>5031.2700000000004</v>
      </c>
      <c r="K1211" s="2" t="s">
        <v>5</v>
      </c>
      <c r="L1211">
        <v>2</v>
      </c>
      <c r="M1211" t="s">
        <v>90</v>
      </c>
      <c r="N1211" t="s">
        <v>5</v>
      </c>
      <c r="O1211" s="1"/>
    </row>
    <row r="1212" spans="1:15" x14ac:dyDescent="0.2">
      <c r="A1212">
        <v>10122</v>
      </c>
      <c r="B1212" t="s">
        <v>103</v>
      </c>
      <c r="C1212" s="78">
        <v>0.8938623947799943</v>
      </c>
      <c r="D1212" t="s">
        <v>3</v>
      </c>
      <c r="E1212">
        <v>62</v>
      </c>
      <c r="F1212">
        <v>3</v>
      </c>
      <c r="G1212" s="3">
        <v>32.75295897707425</v>
      </c>
      <c r="H1212" s="66">
        <v>2</v>
      </c>
      <c r="I1212" t="s">
        <v>6</v>
      </c>
      <c r="J1212" s="2">
        <v>31620.01</v>
      </c>
      <c r="K1212" s="2" t="s">
        <v>5</v>
      </c>
      <c r="L1212">
        <v>1</v>
      </c>
      <c r="M1212" t="s">
        <v>89</v>
      </c>
      <c r="N1212" t="s">
        <v>5</v>
      </c>
      <c r="O1212" s="1"/>
    </row>
    <row r="1213" spans="1:15" x14ac:dyDescent="0.2">
      <c r="A1213">
        <v>10191</v>
      </c>
      <c r="B1213" t="s">
        <v>103</v>
      </c>
      <c r="C1213" s="78">
        <v>0.89415116833260877</v>
      </c>
      <c r="D1213" t="s">
        <v>1</v>
      </c>
      <c r="E1213">
        <v>38</v>
      </c>
      <c r="F1213">
        <v>1</v>
      </c>
      <c r="G1213" s="3">
        <v>28.488754103899439</v>
      </c>
      <c r="H1213" s="66">
        <v>1</v>
      </c>
      <c r="I1213" t="s">
        <v>6</v>
      </c>
      <c r="J1213" s="2">
        <v>5976.84</v>
      </c>
      <c r="K1213" s="2" t="s">
        <v>5</v>
      </c>
      <c r="L1213">
        <v>1</v>
      </c>
      <c r="M1213" t="s">
        <v>89</v>
      </c>
      <c r="N1213" t="s">
        <v>5</v>
      </c>
      <c r="O1213" s="1"/>
    </row>
    <row r="1214" spans="1:15" x14ac:dyDescent="0.2">
      <c r="A1214">
        <v>11128</v>
      </c>
      <c r="B1214" t="s">
        <v>103</v>
      </c>
      <c r="C1214" s="78">
        <v>0.89495879746586693</v>
      </c>
      <c r="D1214" t="s">
        <v>0</v>
      </c>
      <c r="E1214">
        <v>25</v>
      </c>
      <c r="F1214">
        <v>0</v>
      </c>
      <c r="G1214" s="3">
        <v>30.572686372228912</v>
      </c>
      <c r="H1214" s="66">
        <v>2</v>
      </c>
      <c r="I1214" t="s">
        <v>7</v>
      </c>
      <c r="J1214" s="2">
        <v>3906.13</v>
      </c>
      <c r="K1214" s="2" t="s">
        <v>5</v>
      </c>
      <c r="L1214">
        <v>3</v>
      </c>
      <c r="M1214" t="s">
        <v>91</v>
      </c>
      <c r="N1214" t="s">
        <v>5</v>
      </c>
      <c r="O1214" s="1"/>
    </row>
    <row r="1215" spans="1:15" x14ac:dyDescent="0.2">
      <c r="A1215">
        <v>10845</v>
      </c>
      <c r="B1215" t="s">
        <v>103</v>
      </c>
      <c r="C1215" s="78">
        <v>0.89692898744026683</v>
      </c>
      <c r="D1215" t="s">
        <v>2</v>
      </c>
      <c r="E1215">
        <v>58</v>
      </c>
      <c r="F1215">
        <v>3</v>
      </c>
      <c r="G1215" s="3">
        <v>24.584922019066255</v>
      </c>
      <c r="H1215" s="66">
        <v>0</v>
      </c>
      <c r="I1215" t="s">
        <v>7</v>
      </c>
      <c r="J1215" s="2">
        <v>47496.5</v>
      </c>
      <c r="K1215" s="2" t="s">
        <v>4</v>
      </c>
      <c r="L1215">
        <v>2</v>
      </c>
      <c r="M1215" t="s">
        <v>90</v>
      </c>
      <c r="N1215" t="s">
        <v>4</v>
      </c>
      <c r="O1215" s="1"/>
    </row>
    <row r="1216" spans="1:15" x14ac:dyDescent="0.2">
      <c r="A1216">
        <v>10804</v>
      </c>
      <c r="B1216" t="s">
        <v>103</v>
      </c>
      <c r="C1216" s="78">
        <v>0.89809601390197702</v>
      </c>
      <c r="D1216" t="s">
        <v>1</v>
      </c>
      <c r="E1216">
        <v>59</v>
      </c>
      <c r="F1216">
        <v>3</v>
      </c>
      <c r="G1216" s="3">
        <v>38.051201169879661</v>
      </c>
      <c r="H1216" s="66">
        <v>3</v>
      </c>
      <c r="I1216" t="s">
        <v>7</v>
      </c>
      <c r="J1216" s="2">
        <v>12928.800000000001</v>
      </c>
      <c r="K1216" s="2" t="s">
        <v>5</v>
      </c>
      <c r="L1216">
        <v>2</v>
      </c>
      <c r="M1216" t="s">
        <v>90</v>
      </c>
      <c r="N1216" t="s">
        <v>5</v>
      </c>
      <c r="O1216" s="1"/>
    </row>
    <row r="1217" spans="1:15" x14ac:dyDescent="0.2">
      <c r="A1217">
        <v>10910</v>
      </c>
      <c r="B1217" t="s">
        <v>103</v>
      </c>
      <c r="C1217" s="78">
        <v>0.90038949092429643</v>
      </c>
      <c r="D1217" t="s">
        <v>3</v>
      </c>
      <c r="E1217">
        <v>25</v>
      </c>
      <c r="F1217">
        <v>0</v>
      </c>
      <c r="G1217" s="3">
        <v>23.354675833375257</v>
      </c>
      <c r="H1217" s="66">
        <v>0</v>
      </c>
      <c r="I1217" t="s">
        <v>7</v>
      </c>
      <c r="J1217" s="2">
        <v>2727.4</v>
      </c>
      <c r="K1217" s="2" t="s">
        <v>5</v>
      </c>
      <c r="L1217">
        <v>0</v>
      </c>
      <c r="M1217" t="s">
        <v>88</v>
      </c>
      <c r="N1217" t="s">
        <v>5</v>
      </c>
      <c r="O1217" s="1"/>
    </row>
    <row r="1218" spans="1:15" x14ac:dyDescent="0.2">
      <c r="A1218">
        <v>11089</v>
      </c>
      <c r="B1218" t="s">
        <v>103</v>
      </c>
      <c r="C1218" s="78">
        <v>0.90152871199438056</v>
      </c>
      <c r="D1218" t="s">
        <v>3</v>
      </c>
      <c r="E1218">
        <v>24</v>
      </c>
      <c r="F1218">
        <v>0</v>
      </c>
      <c r="G1218" s="3">
        <v>29.88061256916011</v>
      </c>
      <c r="H1218" s="66">
        <v>1</v>
      </c>
      <c r="I1218" t="s">
        <v>7</v>
      </c>
      <c r="J1218" s="2">
        <v>34254.060000000005</v>
      </c>
      <c r="K1218" s="2" t="s">
        <v>5</v>
      </c>
      <c r="L1218">
        <v>0</v>
      </c>
      <c r="M1218" t="s">
        <v>88</v>
      </c>
      <c r="N1218" t="s">
        <v>4</v>
      </c>
      <c r="O1218" s="1"/>
    </row>
    <row r="1219" spans="1:15" x14ac:dyDescent="0.2">
      <c r="A1219">
        <v>10430</v>
      </c>
      <c r="B1219" t="s">
        <v>103</v>
      </c>
      <c r="C1219" s="78">
        <v>0.90314878258059761</v>
      </c>
      <c r="D1219" t="s">
        <v>2</v>
      </c>
      <c r="E1219">
        <v>40</v>
      </c>
      <c r="F1219">
        <v>2</v>
      </c>
      <c r="G1219" s="3">
        <v>39.027123829614062</v>
      </c>
      <c r="H1219" s="66">
        <v>3</v>
      </c>
      <c r="I1219" t="s">
        <v>6</v>
      </c>
      <c r="J1219" s="2">
        <v>8059.68</v>
      </c>
      <c r="K1219" s="2" t="s">
        <v>5</v>
      </c>
      <c r="L1219">
        <v>3</v>
      </c>
      <c r="M1219" t="s">
        <v>91</v>
      </c>
      <c r="N1219" t="s">
        <v>5</v>
      </c>
      <c r="O1219" s="1"/>
    </row>
    <row r="1220" spans="1:15" x14ac:dyDescent="0.2">
      <c r="A1220">
        <v>11233</v>
      </c>
      <c r="B1220" t="s">
        <v>103</v>
      </c>
      <c r="C1220" s="78">
        <v>0.90334303004348671</v>
      </c>
      <c r="D1220" t="s">
        <v>3</v>
      </c>
      <c r="E1220">
        <v>37</v>
      </c>
      <c r="F1220">
        <v>1</v>
      </c>
      <c r="G1220" s="3">
        <v>25.185914867151389</v>
      </c>
      <c r="H1220" s="66">
        <v>0</v>
      </c>
      <c r="I1220" t="s">
        <v>7</v>
      </c>
      <c r="J1220" s="2">
        <v>6985.51</v>
      </c>
      <c r="K1220" s="2" t="s">
        <v>5</v>
      </c>
      <c r="L1220">
        <v>3</v>
      </c>
      <c r="M1220" t="s">
        <v>91</v>
      </c>
      <c r="N1220" t="s">
        <v>5</v>
      </c>
      <c r="O1220" s="1"/>
    </row>
    <row r="1221" spans="1:15" x14ac:dyDescent="0.2">
      <c r="A1221">
        <v>10871</v>
      </c>
      <c r="B1221" t="s">
        <v>103</v>
      </c>
      <c r="C1221" s="78">
        <v>0.90345524452565651</v>
      </c>
      <c r="D1221" t="s">
        <v>3</v>
      </c>
      <c r="E1221">
        <v>52</v>
      </c>
      <c r="F1221">
        <v>3</v>
      </c>
      <c r="G1221" s="3">
        <v>28.987876833504117</v>
      </c>
      <c r="H1221" s="66">
        <v>1</v>
      </c>
      <c r="I1221" t="s">
        <v>7</v>
      </c>
      <c r="J1221" s="2">
        <v>9722.77</v>
      </c>
      <c r="K1221" s="2" t="s">
        <v>5</v>
      </c>
      <c r="L1221">
        <v>0</v>
      </c>
      <c r="M1221" t="s">
        <v>88</v>
      </c>
      <c r="N1221" t="s">
        <v>5</v>
      </c>
      <c r="O1221" s="1"/>
    </row>
    <row r="1222" spans="1:15" x14ac:dyDescent="0.2">
      <c r="A1222">
        <v>11200</v>
      </c>
      <c r="B1222" t="s">
        <v>103</v>
      </c>
      <c r="C1222" s="78">
        <v>0.90391078635667743</v>
      </c>
      <c r="D1222" t="s">
        <v>0</v>
      </c>
      <c r="E1222">
        <v>35</v>
      </c>
      <c r="F1222">
        <v>1</v>
      </c>
      <c r="G1222" s="3">
        <v>35.410584119120649</v>
      </c>
      <c r="H1222" s="66">
        <v>3</v>
      </c>
      <c r="I1222" t="s">
        <v>6</v>
      </c>
      <c r="J1222" s="2">
        <v>5246.05</v>
      </c>
      <c r="K1222" s="2" t="s">
        <v>5</v>
      </c>
      <c r="L1222">
        <v>1</v>
      </c>
      <c r="M1222" t="s">
        <v>89</v>
      </c>
      <c r="N1222" t="s">
        <v>5</v>
      </c>
      <c r="O1222" s="1"/>
    </row>
    <row r="1223" spans="1:15" x14ac:dyDescent="0.2">
      <c r="A1223">
        <v>10777</v>
      </c>
      <c r="B1223" t="s">
        <v>103</v>
      </c>
      <c r="C1223" s="78">
        <v>0.90604899372061021</v>
      </c>
      <c r="D1223" t="s">
        <v>1</v>
      </c>
      <c r="E1223">
        <v>62</v>
      </c>
      <c r="F1223">
        <v>3</v>
      </c>
      <c r="G1223" s="3">
        <v>32.773137333129192</v>
      </c>
      <c r="H1223" s="66">
        <v>2</v>
      </c>
      <c r="I1223" t="s">
        <v>6</v>
      </c>
      <c r="J1223" s="2">
        <v>27808.73</v>
      </c>
      <c r="K1223" s="2" t="s">
        <v>5</v>
      </c>
      <c r="L1223">
        <v>0</v>
      </c>
      <c r="M1223" t="s">
        <v>88</v>
      </c>
      <c r="N1223" t="s">
        <v>4</v>
      </c>
      <c r="O1223" s="1"/>
    </row>
    <row r="1224" spans="1:15" x14ac:dyDescent="0.2">
      <c r="A1224">
        <v>10300</v>
      </c>
      <c r="B1224" t="s">
        <v>103</v>
      </c>
      <c r="C1224" s="78">
        <v>0.90625490077100179</v>
      </c>
      <c r="D1224" t="s">
        <v>0</v>
      </c>
      <c r="E1224">
        <v>44</v>
      </c>
      <c r="F1224">
        <v>2</v>
      </c>
      <c r="G1224" s="3">
        <v>28.305999693716071</v>
      </c>
      <c r="H1224" s="66">
        <v>1</v>
      </c>
      <c r="I1224" t="s">
        <v>6</v>
      </c>
      <c r="J1224" s="2">
        <v>7623.52</v>
      </c>
      <c r="K1224" s="2" t="s">
        <v>5</v>
      </c>
      <c r="L1224">
        <v>1</v>
      </c>
      <c r="M1224" t="s">
        <v>89</v>
      </c>
      <c r="N1224" t="s">
        <v>5</v>
      </c>
      <c r="O1224" s="1"/>
    </row>
    <row r="1225" spans="1:15" x14ac:dyDescent="0.2">
      <c r="A1225">
        <v>11226</v>
      </c>
      <c r="B1225" t="s">
        <v>103</v>
      </c>
      <c r="C1225" s="78">
        <v>0.90784029771912123</v>
      </c>
      <c r="D1225" t="s">
        <v>2</v>
      </c>
      <c r="E1225">
        <v>37</v>
      </c>
      <c r="F1225">
        <v>1</v>
      </c>
      <c r="G1225" s="3">
        <v>23.615502872470156</v>
      </c>
      <c r="H1225" s="66">
        <v>0</v>
      </c>
      <c r="I1225" t="s">
        <v>7</v>
      </c>
      <c r="J1225" s="2">
        <v>6796.87</v>
      </c>
      <c r="K1225" s="2" t="s">
        <v>5</v>
      </c>
      <c r="L1225">
        <v>3</v>
      </c>
      <c r="M1225" t="s">
        <v>91</v>
      </c>
      <c r="N1225" t="s">
        <v>5</v>
      </c>
      <c r="O1225" s="1"/>
    </row>
    <row r="1226" spans="1:15" x14ac:dyDescent="0.2">
      <c r="A1226">
        <v>10940</v>
      </c>
      <c r="B1226" t="s">
        <v>103</v>
      </c>
      <c r="C1226" s="78">
        <v>0.90811264444430817</v>
      </c>
      <c r="D1226" t="s">
        <v>3</v>
      </c>
      <c r="E1226">
        <v>57</v>
      </c>
      <c r="F1226">
        <v>3</v>
      </c>
      <c r="G1226" s="3">
        <v>35.816490289568847</v>
      </c>
      <c r="H1226" s="66">
        <v>3</v>
      </c>
      <c r="I1226" t="s">
        <v>7</v>
      </c>
      <c r="J1226" s="2">
        <v>20709.03</v>
      </c>
      <c r="K1226" s="2" t="s">
        <v>5</v>
      </c>
      <c r="L1226">
        <v>0</v>
      </c>
      <c r="M1226" t="s">
        <v>88</v>
      </c>
      <c r="N1226" t="s">
        <v>5</v>
      </c>
      <c r="O1226" s="1"/>
    </row>
    <row r="1227" spans="1:15" x14ac:dyDescent="0.2">
      <c r="A1227">
        <v>10872</v>
      </c>
      <c r="B1227" t="s">
        <v>103</v>
      </c>
      <c r="C1227" s="78">
        <v>0.90855923087042978</v>
      </c>
      <c r="D1227" t="s">
        <v>1</v>
      </c>
      <c r="E1227">
        <v>23</v>
      </c>
      <c r="F1227">
        <v>0</v>
      </c>
      <c r="G1227" s="3">
        <v>28.689386185148248</v>
      </c>
      <c r="H1227" s="66">
        <v>1</v>
      </c>
      <c r="I1227" t="s">
        <v>6</v>
      </c>
      <c r="J1227" s="2">
        <v>36021.020000000004</v>
      </c>
      <c r="K1227" s="2" t="s">
        <v>5</v>
      </c>
      <c r="L1227">
        <v>2</v>
      </c>
      <c r="M1227" t="s">
        <v>90</v>
      </c>
      <c r="N1227" t="s">
        <v>4</v>
      </c>
      <c r="O1227" s="1"/>
    </row>
    <row r="1228" spans="1:15" x14ac:dyDescent="0.2">
      <c r="A1228">
        <v>11170</v>
      </c>
      <c r="B1228" t="s">
        <v>103</v>
      </c>
      <c r="C1228" s="78">
        <v>0.9109332700738072</v>
      </c>
      <c r="D1228" t="s">
        <v>2</v>
      </c>
      <c r="E1228">
        <v>51</v>
      </c>
      <c r="F1228">
        <v>3</v>
      </c>
      <c r="G1228" s="3">
        <v>25.575675887828634</v>
      </c>
      <c r="H1228" s="66">
        <v>0</v>
      </c>
      <c r="I1228" t="s">
        <v>7</v>
      </c>
      <c r="J1228" s="2">
        <v>9174.14</v>
      </c>
      <c r="K1228" s="2" t="s">
        <v>5</v>
      </c>
      <c r="L1228">
        <v>0</v>
      </c>
      <c r="M1228" t="s">
        <v>88</v>
      </c>
      <c r="N1228" t="s">
        <v>5</v>
      </c>
      <c r="O1228" s="1"/>
    </row>
    <row r="1229" spans="1:15" x14ac:dyDescent="0.2">
      <c r="A1229">
        <v>10363</v>
      </c>
      <c r="B1229" t="s">
        <v>103</v>
      </c>
      <c r="C1229" s="78">
        <v>0.91123695927106008</v>
      </c>
      <c r="D1229" t="s">
        <v>1</v>
      </c>
      <c r="E1229">
        <v>37</v>
      </c>
      <c r="F1229">
        <v>1</v>
      </c>
      <c r="G1229" s="3">
        <v>29.811624169755337</v>
      </c>
      <c r="H1229" s="66">
        <v>1</v>
      </c>
      <c r="I1229" t="s">
        <v>6</v>
      </c>
      <c r="J1229" s="2">
        <v>6313.76</v>
      </c>
      <c r="K1229" s="2" t="s">
        <v>5</v>
      </c>
      <c r="L1229">
        <v>2</v>
      </c>
      <c r="M1229" t="s">
        <v>90</v>
      </c>
      <c r="N1229" t="s">
        <v>5</v>
      </c>
      <c r="O1229" s="1"/>
    </row>
    <row r="1230" spans="1:15" x14ac:dyDescent="0.2">
      <c r="A1230">
        <v>10724</v>
      </c>
      <c r="B1230" t="s">
        <v>103</v>
      </c>
      <c r="C1230" s="78">
        <v>0.91259382616661522</v>
      </c>
      <c r="D1230" t="s">
        <v>3</v>
      </c>
      <c r="E1230">
        <v>55</v>
      </c>
      <c r="F1230">
        <v>3</v>
      </c>
      <c r="G1230" s="3">
        <v>21.462225117331897</v>
      </c>
      <c r="H1230" s="66">
        <v>0</v>
      </c>
      <c r="I1230" t="s">
        <v>6</v>
      </c>
      <c r="J1230" s="2">
        <v>11286.54</v>
      </c>
      <c r="K1230" s="2" t="s">
        <v>5</v>
      </c>
      <c r="L1230">
        <v>0</v>
      </c>
      <c r="M1230" t="s">
        <v>88</v>
      </c>
      <c r="N1230" t="s">
        <v>5</v>
      </c>
      <c r="O1230" s="1"/>
    </row>
    <row r="1231" spans="1:15" x14ac:dyDescent="0.2">
      <c r="A1231">
        <v>10187</v>
      </c>
      <c r="B1231" t="s">
        <v>103</v>
      </c>
      <c r="C1231" s="78">
        <v>0.9127465454197049</v>
      </c>
      <c r="D1231" t="s">
        <v>3</v>
      </c>
      <c r="E1231">
        <v>63</v>
      </c>
      <c r="F1231">
        <v>3</v>
      </c>
      <c r="G1231" s="3">
        <v>22.896000671047727</v>
      </c>
      <c r="H1231" s="66">
        <v>0</v>
      </c>
      <c r="I1231" t="s">
        <v>6</v>
      </c>
      <c r="J1231" s="2">
        <v>14449.86</v>
      </c>
      <c r="K1231" s="2" t="s">
        <v>5</v>
      </c>
      <c r="L1231">
        <v>0</v>
      </c>
      <c r="M1231" t="s">
        <v>88</v>
      </c>
      <c r="N1231" t="s">
        <v>5</v>
      </c>
      <c r="O1231" s="1"/>
    </row>
    <row r="1232" spans="1:15" x14ac:dyDescent="0.2">
      <c r="A1232">
        <v>11111</v>
      </c>
      <c r="B1232" t="s">
        <v>103</v>
      </c>
      <c r="C1232" s="78">
        <v>0.91291718393409127</v>
      </c>
      <c r="D1232" t="s">
        <v>3</v>
      </c>
      <c r="E1232">
        <v>21</v>
      </c>
      <c r="F1232">
        <v>0</v>
      </c>
      <c r="G1232" s="3">
        <v>33.227141908279471</v>
      </c>
      <c r="H1232" s="66">
        <v>2</v>
      </c>
      <c r="I1232" t="s">
        <v>7</v>
      </c>
      <c r="J1232" s="2">
        <v>2104.1200000000003</v>
      </c>
      <c r="K1232" s="2" t="s">
        <v>5</v>
      </c>
      <c r="L1232">
        <v>0</v>
      </c>
      <c r="M1232" t="s">
        <v>88</v>
      </c>
      <c r="N1232" t="s">
        <v>5</v>
      </c>
      <c r="O1232" s="1"/>
    </row>
    <row r="1233" spans="1:15" x14ac:dyDescent="0.2">
      <c r="A1233">
        <v>10252</v>
      </c>
      <c r="B1233" t="s">
        <v>103</v>
      </c>
      <c r="C1233" s="78">
        <v>0.91333652997970449</v>
      </c>
      <c r="D1233" t="s">
        <v>0</v>
      </c>
      <c r="E1233">
        <v>46</v>
      </c>
      <c r="F1233">
        <v>2</v>
      </c>
      <c r="G1233" s="3">
        <v>28.971062074000507</v>
      </c>
      <c r="H1233" s="66">
        <v>1</v>
      </c>
      <c r="I1233" t="s">
        <v>7</v>
      </c>
      <c r="J1233" s="2">
        <v>10096.969999999999</v>
      </c>
      <c r="K1233" s="2" t="s">
        <v>5</v>
      </c>
      <c r="L1233">
        <v>5</v>
      </c>
      <c r="M1233" t="s">
        <v>91</v>
      </c>
      <c r="N1233" t="s">
        <v>5</v>
      </c>
      <c r="O1233" s="1"/>
    </row>
    <row r="1234" spans="1:15" x14ac:dyDescent="0.2">
      <c r="A1234">
        <v>10510</v>
      </c>
      <c r="B1234" t="s">
        <v>103</v>
      </c>
      <c r="C1234" s="78">
        <v>0.91488900589703492</v>
      </c>
      <c r="D1234" t="s">
        <v>0</v>
      </c>
      <c r="E1234">
        <v>62</v>
      </c>
      <c r="F1234">
        <v>3</v>
      </c>
      <c r="G1234" s="3">
        <v>33.654109084658842</v>
      </c>
      <c r="H1234" s="66">
        <v>2</v>
      </c>
      <c r="I1234" t="s">
        <v>6</v>
      </c>
      <c r="J1234" s="2">
        <v>13462.52</v>
      </c>
      <c r="K1234" s="2" t="s">
        <v>5</v>
      </c>
      <c r="L1234">
        <v>0</v>
      </c>
      <c r="M1234" t="s">
        <v>88</v>
      </c>
      <c r="N1234" t="s">
        <v>5</v>
      </c>
      <c r="O1234" s="1"/>
    </row>
    <row r="1235" spans="1:15" x14ac:dyDescent="0.2">
      <c r="A1235">
        <v>10866</v>
      </c>
      <c r="B1235" t="s">
        <v>103</v>
      </c>
      <c r="C1235" s="78">
        <v>0.91511105199086773</v>
      </c>
      <c r="D1235" t="s">
        <v>1</v>
      </c>
      <c r="E1235">
        <v>42</v>
      </c>
      <c r="F1235">
        <v>2</v>
      </c>
      <c r="G1235" s="3">
        <v>17.940884246501746</v>
      </c>
      <c r="H1235" s="66">
        <v>0</v>
      </c>
      <c r="I1235" t="s">
        <v>7</v>
      </c>
      <c r="J1235" s="2">
        <v>5966.89</v>
      </c>
      <c r="K1235" s="2" t="s">
        <v>5</v>
      </c>
      <c r="L1235">
        <v>0</v>
      </c>
      <c r="M1235" t="s">
        <v>88</v>
      </c>
      <c r="N1235" t="s">
        <v>5</v>
      </c>
      <c r="O1235" s="1"/>
    </row>
    <row r="1236" spans="1:15" x14ac:dyDescent="0.2">
      <c r="A1236">
        <v>10546</v>
      </c>
      <c r="B1236" t="s">
        <v>103</v>
      </c>
      <c r="C1236" s="78">
        <v>0.91511958521758052</v>
      </c>
      <c r="D1236" t="s">
        <v>1</v>
      </c>
      <c r="E1236">
        <v>57</v>
      </c>
      <c r="F1236">
        <v>3</v>
      </c>
      <c r="G1236" s="3">
        <v>42.360953839550461</v>
      </c>
      <c r="H1236" s="66">
        <v>3</v>
      </c>
      <c r="I1236" t="s">
        <v>6</v>
      </c>
      <c r="J1236" s="2">
        <v>22192.44</v>
      </c>
      <c r="K1236" s="2" t="s">
        <v>5</v>
      </c>
      <c r="L1236">
        <v>1</v>
      </c>
      <c r="M1236" t="s">
        <v>89</v>
      </c>
      <c r="N1236" t="s">
        <v>5</v>
      </c>
      <c r="O1236" s="1"/>
    </row>
    <row r="1237" spans="1:15" x14ac:dyDescent="0.2">
      <c r="A1237">
        <v>10169</v>
      </c>
      <c r="B1237" t="s">
        <v>103</v>
      </c>
      <c r="C1237" s="78">
        <v>0.91538507149636883</v>
      </c>
      <c r="D1237" t="s">
        <v>1</v>
      </c>
      <c r="E1237">
        <v>33</v>
      </c>
      <c r="F1237">
        <v>1</v>
      </c>
      <c r="G1237" s="3">
        <v>37.436297048566814</v>
      </c>
      <c r="H1237" s="66">
        <v>3</v>
      </c>
      <c r="I1237" t="s">
        <v>7</v>
      </c>
      <c r="J1237" s="2">
        <v>11326.72</v>
      </c>
      <c r="K1237" s="2" t="s">
        <v>5</v>
      </c>
      <c r="L1237">
        <v>1</v>
      </c>
      <c r="M1237" t="s">
        <v>89</v>
      </c>
      <c r="N1237" t="s">
        <v>5</v>
      </c>
      <c r="O1237" s="1"/>
    </row>
    <row r="1238" spans="1:15" x14ac:dyDescent="0.2">
      <c r="A1238">
        <v>10968</v>
      </c>
      <c r="B1238" t="s">
        <v>103</v>
      </c>
      <c r="C1238" s="78">
        <v>0.91651503191823203</v>
      </c>
      <c r="D1238" t="s">
        <v>2</v>
      </c>
      <c r="E1238">
        <v>50</v>
      </c>
      <c r="F1238">
        <v>2</v>
      </c>
      <c r="G1238" s="3">
        <v>31.900108733703302</v>
      </c>
      <c r="H1238" s="66">
        <v>2</v>
      </c>
      <c r="I1238" t="s">
        <v>6</v>
      </c>
      <c r="J1238" s="2">
        <v>10493.95</v>
      </c>
      <c r="K1238" s="2" t="s">
        <v>5</v>
      </c>
      <c r="L1238">
        <v>2</v>
      </c>
      <c r="M1238" t="s">
        <v>90</v>
      </c>
      <c r="N1238" t="s">
        <v>5</v>
      </c>
      <c r="O1238" s="1"/>
    </row>
    <row r="1239" spans="1:15" x14ac:dyDescent="0.2">
      <c r="A1239">
        <v>10858</v>
      </c>
      <c r="B1239" t="s">
        <v>103</v>
      </c>
      <c r="C1239" s="78">
        <v>0.91708090066951953</v>
      </c>
      <c r="D1239" t="s">
        <v>1</v>
      </c>
      <c r="E1239">
        <v>36</v>
      </c>
      <c r="F1239">
        <v>1</v>
      </c>
      <c r="G1239" s="3">
        <v>24.750454491812022</v>
      </c>
      <c r="H1239" s="66">
        <v>0</v>
      </c>
      <c r="I1239" t="s">
        <v>6</v>
      </c>
      <c r="J1239" s="2">
        <v>5478.04</v>
      </c>
      <c r="K1239" s="2" t="s">
        <v>5</v>
      </c>
      <c r="L1239">
        <v>1</v>
      </c>
      <c r="M1239" t="s">
        <v>89</v>
      </c>
      <c r="N1239" t="s">
        <v>5</v>
      </c>
      <c r="O1239" s="1"/>
    </row>
    <row r="1240" spans="1:15" x14ac:dyDescent="0.2">
      <c r="A1240">
        <v>11286</v>
      </c>
      <c r="B1240" t="s">
        <v>103</v>
      </c>
      <c r="C1240" s="78">
        <v>0.91811700969741517</v>
      </c>
      <c r="D1240" t="s">
        <v>1</v>
      </c>
      <c r="E1240">
        <v>50</v>
      </c>
      <c r="F1240">
        <v>2</v>
      </c>
      <c r="G1240" s="3">
        <v>39.500747485657982</v>
      </c>
      <c r="H1240" s="66">
        <v>3</v>
      </c>
      <c r="I1240" t="s">
        <v>6</v>
      </c>
      <c r="J1240" s="2">
        <v>10107.23</v>
      </c>
      <c r="K1240" s="2" t="s">
        <v>5</v>
      </c>
      <c r="L1240">
        <v>2</v>
      </c>
      <c r="M1240" t="s">
        <v>90</v>
      </c>
      <c r="N1240" t="s">
        <v>5</v>
      </c>
      <c r="O1240" s="1"/>
    </row>
    <row r="1241" spans="1:15" x14ac:dyDescent="0.2">
      <c r="A1241">
        <v>10128</v>
      </c>
      <c r="B1241" t="s">
        <v>103</v>
      </c>
      <c r="C1241" s="78">
        <v>0.91826887597189388</v>
      </c>
      <c r="D1241" t="s">
        <v>3</v>
      </c>
      <c r="E1241">
        <v>59</v>
      </c>
      <c r="F1241">
        <v>3</v>
      </c>
      <c r="G1241" s="3">
        <v>30.756061280051146</v>
      </c>
      <c r="H1241" s="66">
        <v>2</v>
      </c>
      <c r="I1241" t="s">
        <v>7</v>
      </c>
      <c r="J1241" s="2">
        <v>12914</v>
      </c>
      <c r="K1241" s="2" t="s">
        <v>5</v>
      </c>
      <c r="L1241">
        <v>1</v>
      </c>
      <c r="M1241" t="s">
        <v>89</v>
      </c>
      <c r="N1241" t="s">
        <v>5</v>
      </c>
      <c r="O1241" s="1"/>
    </row>
    <row r="1242" spans="1:15" x14ac:dyDescent="0.2">
      <c r="A1242">
        <v>10123</v>
      </c>
      <c r="B1242" t="s">
        <v>103</v>
      </c>
      <c r="C1242" s="78">
        <v>0.91835437433975042</v>
      </c>
      <c r="D1242" t="s">
        <v>0</v>
      </c>
      <c r="E1242">
        <v>56</v>
      </c>
      <c r="F1242">
        <v>3</v>
      </c>
      <c r="G1242" s="3">
        <v>38.038847045660255</v>
      </c>
      <c r="H1242" s="66">
        <v>3</v>
      </c>
      <c r="I1242" t="s">
        <v>7</v>
      </c>
      <c r="J1242" s="2">
        <v>12363.550000000001</v>
      </c>
      <c r="K1242" s="2" t="s">
        <v>5</v>
      </c>
      <c r="L1242">
        <v>3</v>
      </c>
      <c r="M1242" t="s">
        <v>91</v>
      </c>
      <c r="N1242" t="s">
        <v>5</v>
      </c>
      <c r="O1242" s="1"/>
    </row>
    <row r="1243" spans="1:15" x14ac:dyDescent="0.2">
      <c r="A1243">
        <v>10414</v>
      </c>
      <c r="B1243" t="s">
        <v>103</v>
      </c>
      <c r="C1243" s="78">
        <v>0.91909896528563439</v>
      </c>
      <c r="D1243" t="s">
        <v>0</v>
      </c>
      <c r="E1243">
        <v>53</v>
      </c>
      <c r="F1243">
        <v>3</v>
      </c>
      <c r="G1243" s="3">
        <v>30.47150436931296</v>
      </c>
      <c r="H1243" s="66">
        <v>2</v>
      </c>
      <c r="I1243" t="s">
        <v>6</v>
      </c>
      <c r="J1243" s="2">
        <v>11150.78</v>
      </c>
      <c r="K1243" s="2" t="s">
        <v>5</v>
      </c>
      <c r="L1243">
        <v>2</v>
      </c>
      <c r="M1243" t="s">
        <v>90</v>
      </c>
      <c r="N1243" t="s">
        <v>5</v>
      </c>
      <c r="O1243" s="1"/>
    </row>
    <row r="1244" spans="1:15" x14ac:dyDescent="0.2">
      <c r="A1244">
        <v>10027</v>
      </c>
      <c r="B1244" t="s">
        <v>103</v>
      </c>
      <c r="C1244" s="78">
        <v>0.91939107820677424</v>
      </c>
      <c r="D1244" t="s">
        <v>3</v>
      </c>
      <c r="E1244">
        <v>21</v>
      </c>
      <c r="F1244">
        <v>0</v>
      </c>
      <c r="G1244" s="3">
        <v>23.448232800298772</v>
      </c>
      <c r="H1244" s="66">
        <v>0</v>
      </c>
      <c r="I1244" t="s">
        <v>6</v>
      </c>
      <c r="J1244" s="2">
        <v>2585.86</v>
      </c>
      <c r="K1244" s="2" t="s">
        <v>5</v>
      </c>
      <c r="L1244">
        <v>0</v>
      </c>
      <c r="M1244" t="s">
        <v>88</v>
      </c>
      <c r="N1244" t="s">
        <v>5</v>
      </c>
      <c r="O1244" s="1"/>
    </row>
    <row r="1245" spans="1:15" x14ac:dyDescent="0.2">
      <c r="A1245">
        <v>10530</v>
      </c>
      <c r="B1245" t="s">
        <v>103</v>
      </c>
      <c r="C1245" s="78">
        <v>0.92055307778309403</v>
      </c>
      <c r="D1245" t="s">
        <v>1</v>
      </c>
      <c r="E1245">
        <v>47</v>
      </c>
      <c r="F1245">
        <v>2</v>
      </c>
      <c r="G1245" s="3">
        <v>30.243909082249814</v>
      </c>
      <c r="H1245" s="66">
        <v>1</v>
      </c>
      <c r="I1245" t="s">
        <v>7</v>
      </c>
      <c r="J1245" s="2">
        <v>44202.66</v>
      </c>
      <c r="K1245" s="2" t="s">
        <v>4</v>
      </c>
      <c r="L1245">
        <v>2</v>
      </c>
      <c r="M1245" t="s">
        <v>90</v>
      </c>
      <c r="N1245" t="s">
        <v>4</v>
      </c>
      <c r="O1245" s="1"/>
    </row>
    <row r="1246" spans="1:15" x14ac:dyDescent="0.2">
      <c r="A1246">
        <v>10338</v>
      </c>
      <c r="B1246" t="s">
        <v>103</v>
      </c>
      <c r="C1246" s="78">
        <v>0.92057002209143424</v>
      </c>
      <c r="D1246" t="s">
        <v>2</v>
      </c>
      <c r="E1246">
        <v>19</v>
      </c>
      <c r="F1246">
        <v>0</v>
      </c>
      <c r="G1246" s="3">
        <v>38.577330114276904</v>
      </c>
      <c r="H1246" s="66">
        <v>3</v>
      </c>
      <c r="I1246" t="s">
        <v>6</v>
      </c>
      <c r="J1246" s="2">
        <v>33307.560000000005</v>
      </c>
      <c r="K1246" s="2" t="s">
        <v>5</v>
      </c>
      <c r="L1246">
        <v>0</v>
      </c>
      <c r="M1246" t="s">
        <v>88</v>
      </c>
      <c r="N1246" t="s">
        <v>4</v>
      </c>
      <c r="O1246" s="1"/>
    </row>
    <row r="1247" spans="1:15" x14ac:dyDescent="0.2">
      <c r="A1247">
        <v>10970</v>
      </c>
      <c r="B1247" t="s">
        <v>103</v>
      </c>
      <c r="C1247" s="78">
        <v>0.92102220524028167</v>
      </c>
      <c r="D1247" t="s">
        <v>1</v>
      </c>
      <c r="E1247">
        <v>52</v>
      </c>
      <c r="F1247">
        <v>3</v>
      </c>
      <c r="G1247" s="3">
        <v>19.084399021345543</v>
      </c>
      <c r="H1247" s="66">
        <v>0</v>
      </c>
      <c r="I1247" t="s">
        <v>6</v>
      </c>
      <c r="J1247" s="2">
        <v>27118</v>
      </c>
      <c r="K1247" s="2" t="s">
        <v>5</v>
      </c>
      <c r="L1247">
        <v>0</v>
      </c>
      <c r="M1247" t="s">
        <v>88</v>
      </c>
      <c r="N1247" t="s">
        <v>5</v>
      </c>
      <c r="O1247" s="1"/>
    </row>
    <row r="1248" spans="1:15" x14ac:dyDescent="0.2">
      <c r="A1248">
        <v>11333</v>
      </c>
      <c r="B1248" t="s">
        <v>103</v>
      </c>
      <c r="C1248" s="78">
        <v>0.92192019051766894</v>
      </c>
      <c r="D1248" t="s">
        <v>3</v>
      </c>
      <c r="E1248">
        <v>44</v>
      </c>
      <c r="F1248">
        <v>2</v>
      </c>
      <c r="G1248" s="3">
        <v>23.170271872295732</v>
      </c>
      <c r="H1248" s="66">
        <v>0</v>
      </c>
      <c r="I1248" t="s">
        <v>7</v>
      </c>
      <c r="J1248" s="2">
        <v>8891.14</v>
      </c>
      <c r="K1248" s="2" t="s">
        <v>5</v>
      </c>
      <c r="L1248">
        <v>3</v>
      </c>
      <c r="M1248" t="s">
        <v>91</v>
      </c>
      <c r="N1248" t="s">
        <v>5</v>
      </c>
      <c r="O1248" s="1"/>
    </row>
    <row r="1249" spans="1:15" x14ac:dyDescent="0.2">
      <c r="A1249">
        <v>10626</v>
      </c>
      <c r="B1249" t="s">
        <v>103</v>
      </c>
      <c r="C1249" s="78">
        <v>0.92300095883692546</v>
      </c>
      <c r="D1249" t="s">
        <v>3</v>
      </c>
      <c r="E1249">
        <v>63</v>
      </c>
      <c r="F1249">
        <v>3</v>
      </c>
      <c r="G1249" s="3">
        <v>26.108502564098544</v>
      </c>
      <c r="H1249" s="66">
        <v>0</v>
      </c>
      <c r="I1249" t="s">
        <v>6</v>
      </c>
      <c r="J1249" s="2">
        <v>14451.84</v>
      </c>
      <c r="K1249" s="2" t="s">
        <v>5</v>
      </c>
      <c r="L1249">
        <v>0</v>
      </c>
      <c r="M1249" t="s">
        <v>88</v>
      </c>
      <c r="N1249" t="s">
        <v>5</v>
      </c>
      <c r="O1249" s="1"/>
    </row>
    <row r="1250" spans="1:15" x14ac:dyDescent="0.2">
      <c r="A1250">
        <v>11007</v>
      </c>
      <c r="B1250" t="s">
        <v>103</v>
      </c>
      <c r="C1250" s="78">
        <v>0.92318990101078635</v>
      </c>
      <c r="D1250" t="s">
        <v>1</v>
      </c>
      <c r="E1250">
        <v>23</v>
      </c>
      <c r="F1250">
        <v>0</v>
      </c>
      <c r="G1250" s="3">
        <v>31.440222725114808</v>
      </c>
      <c r="H1250" s="66">
        <v>2</v>
      </c>
      <c r="I1250" t="s">
        <v>6</v>
      </c>
      <c r="J1250" s="2">
        <v>3500.6200000000003</v>
      </c>
      <c r="K1250" s="2" t="s">
        <v>5</v>
      </c>
      <c r="L1250">
        <v>2</v>
      </c>
      <c r="M1250" t="s">
        <v>90</v>
      </c>
      <c r="N1250" t="s">
        <v>5</v>
      </c>
      <c r="O1250" s="1"/>
    </row>
    <row r="1251" spans="1:15" x14ac:dyDescent="0.2">
      <c r="A1251">
        <v>10382</v>
      </c>
      <c r="B1251" t="s">
        <v>103</v>
      </c>
      <c r="C1251" s="78">
        <v>0.92353641663345187</v>
      </c>
      <c r="D1251" t="s">
        <v>3</v>
      </c>
      <c r="E1251">
        <v>26</v>
      </c>
      <c r="F1251">
        <v>0</v>
      </c>
      <c r="G1251" s="3">
        <v>18.341873261381245</v>
      </c>
      <c r="H1251" s="66">
        <v>0</v>
      </c>
      <c r="I1251" t="s">
        <v>6</v>
      </c>
      <c r="J1251" s="2">
        <v>4564.2</v>
      </c>
      <c r="K1251" s="2" t="s">
        <v>5</v>
      </c>
      <c r="L1251">
        <v>2</v>
      </c>
      <c r="M1251" t="s">
        <v>90</v>
      </c>
      <c r="N1251" t="s">
        <v>5</v>
      </c>
      <c r="O1251" s="1"/>
    </row>
    <row r="1252" spans="1:15" x14ac:dyDescent="0.2">
      <c r="A1252">
        <v>10509</v>
      </c>
      <c r="B1252" t="s">
        <v>103</v>
      </c>
      <c r="C1252" s="78">
        <v>0.92424954671286896</v>
      </c>
      <c r="D1252" t="s">
        <v>2</v>
      </c>
      <c r="E1252">
        <v>45</v>
      </c>
      <c r="F1252">
        <v>2</v>
      </c>
      <c r="G1252" s="3">
        <v>33.088614832577157</v>
      </c>
      <c r="H1252" s="66">
        <v>2</v>
      </c>
      <c r="I1252" t="s">
        <v>7</v>
      </c>
      <c r="J1252" s="2">
        <v>21098.559999999998</v>
      </c>
      <c r="K1252" s="2" t="s">
        <v>5</v>
      </c>
      <c r="L1252">
        <v>2</v>
      </c>
      <c r="M1252" t="s">
        <v>90</v>
      </c>
      <c r="N1252" t="s">
        <v>4</v>
      </c>
      <c r="O1252" s="1"/>
    </row>
    <row r="1253" spans="1:15" x14ac:dyDescent="0.2">
      <c r="A1253">
        <v>11312</v>
      </c>
      <c r="B1253" t="s">
        <v>103</v>
      </c>
      <c r="C1253" s="78">
        <v>0.92462250560870607</v>
      </c>
      <c r="D1253" t="s">
        <v>2</v>
      </c>
      <c r="E1253">
        <v>41</v>
      </c>
      <c r="F1253">
        <v>2</v>
      </c>
      <c r="G1253" s="3">
        <v>27.995994164597629</v>
      </c>
      <c r="H1253" s="66">
        <v>1</v>
      </c>
      <c r="I1253" t="s">
        <v>6</v>
      </c>
      <c r="J1253" s="2">
        <v>6571.0300000000007</v>
      </c>
      <c r="K1253" s="2" t="s">
        <v>5</v>
      </c>
      <c r="L1253">
        <v>0</v>
      </c>
      <c r="M1253" t="s">
        <v>88</v>
      </c>
      <c r="N1253" t="s">
        <v>5</v>
      </c>
      <c r="O1253" s="1"/>
    </row>
    <row r="1254" spans="1:15" x14ac:dyDescent="0.2">
      <c r="A1254">
        <v>10246</v>
      </c>
      <c r="B1254" t="s">
        <v>103</v>
      </c>
      <c r="C1254" s="78">
        <v>0.92475909470112305</v>
      </c>
      <c r="D1254" t="s">
        <v>2</v>
      </c>
      <c r="E1254">
        <v>32</v>
      </c>
      <c r="F1254">
        <v>1</v>
      </c>
      <c r="G1254" s="3">
        <v>36.572473337473873</v>
      </c>
      <c r="H1254" s="66">
        <v>3</v>
      </c>
      <c r="I1254" t="s">
        <v>7</v>
      </c>
      <c r="J1254" s="2">
        <v>21472.48</v>
      </c>
      <c r="K1254" s="2" t="s">
        <v>5</v>
      </c>
      <c r="L1254">
        <v>4</v>
      </c>
      <c r="M1254" t="s">
        <v>91</v>
      </c>
      <c r="N1254" t="s">
        <v>4</v>
      </c>
      <c r="O1254" s="1"/>
    </row>
    <row r="1255" spans="1:15" x14ac:dyDescent="0.2">
      <c r="A1255">
        <v>10880</v>
      </c>
      <c r="B1255" t="s">
        <v>103</v>
      </c>
      <c r="C1255" s="78">
        <v>0.92481403803480977</v>
      </c>
      <c r="D1255" t="s">
        <v>3</v>
      </c>
      <c r="E1255">
        <v>31</v>
      </c>
      <c r="F1255">
        <v>1</v>
      </c>
      <c r="G1255" s="3">
        <v>37.137094315151522</v>
      </c>
      <c r="H1255" s="66">
        <v>3</v>
      </c>
      <c r="I1255" t="s">
        <v>7</v>
      </c>
      <c r="J1255" s="2">
        <v>6799.46</v>
      </c>
      <c r="K1255" s="2" t="s">
        <v>5</v>
      </c>
      <c r="L1255">
        <v>5</v>
      </c>
      <c r="M1255" t="s">
        <v>91</v>
      </c>
      <c r="N1255" t="s">
        <v>5</v>
      </c>
      <c r="O1255" s="1"/>
    </row>
    <row r="1256" spans="1:15" x14ac:dyDescent="0.2">
      <c r="A1256">
        <v>10004</v>
      </c>
      <c r="B1256" t="s">
        <v>103</v>
      </c>
      <c r="C1256" s="78">
        <v>0.925378050721404</v>
      </c>
      <c r="D1256" t="s">
        <v>2</v>
      </c>
      <c r="E1256">
        <v>28</v>
      </c>
      <c r="F1256">
        <v>1</v>
      </c>
      <c r="G1256" s="3">
        <v>31.348412660633624</v>
      </c>
      <c r="H1256" s="66">
        <v>2</v>
      </c>
      <c r="I1256" t="s">
        <v>6</v>
      </c>
      <c r="J1256" s="2">
        <v>4133.6500000000005</v>
      </c>
      <c r="K1256" s="2" t="s">
        <v>5</v>
      </c>
      <c r="L1256">
        <v>1</v>
      </c>
      <c r="M1256" t="s">
        <v>89</v>
      </c>
      <c r="N1256" t="s">
        <v>5</v>
      </c>
      <c r="O1256" s="1"/>
    </row>
    <row r="1257" spans="1:15" x14ac:dyDescent="0.2">
      <c r="A1257">
        <v>11250</v>
      </c>
      <c r="B1257" t="s">
        <v>103</v>
      </c>
      <c r="C1257" s="78">
        <v>0.92652683742376507</v>
      </c>
      <c r="D1257" t="s">
        <v>1</v>
      </c>
      <c r="E1257">
        <v>46</v>
      </c>
      <c r="F1257">
        <v>2</v>
      </c>
      <c r="G1257" s="3">
        <v>47.545698044453246</v>
      </c>
      <c r="H1257" s="66">
        <v>3</v>
      </c>
      <c r="I1257" t="s">
        <v>6</v>
      </c>
      <c r="J1257" s="2">
        <v>8240.59</v>
      </c>
      <c r="K1257" s="2" t="s">
        <v>5</v>
      </c>
      <c r="L1257">
        <v>1</v>
      </c>
      <c r="M1257" t="s">
        <v>89</v>
      </c>
      <c r="N1257" t="s">
        <v>5</v>
      </c>
      <c r="O1257" s="1"/>
    </row>
    <row r="1258" spans="1:15" x14ac:dyDescent="0.2">
      <c r="A1258">
        <v>10389</v>
      </c>
      <c r="B1258" t="s">
        <v>103</v>
      </c>
      <c r="C1258" s="78">
        <v>0.926575995814789</v>
      </c>
      <c r="D1258" t="s">
        <v>3</v>
      </c>
      <c r="E1258">
        <v>57</v>
      </c>
      <c r="F1258">
        <v>3</v>
      </c>
      <c r="G1258" s="3">
        <v>39.991786531715995</v>
      </c>
      <c r="H1258" s="66">
        <v>3</v>
      </c>
      <c r="I1258" t="s">
        <v>6</v>
      </c>
      <c r="J1258" s="2">
        <v>14394.4</v>
      </c>
      <c r="K1258" s="2" t="s">
        <v>5</v>
      </c>
      <c r="L1258">
        <v>4</v>
      </c>
      <c r="M1258" t="s">
        <v>91</v>
      </c>
      <c r="N1258" t="s">
        <v>5</v>
      </c>
      <c r="O1258" s="1"/>
    </row>
    <row r="1259" spans="1:15" x14ac:dyDescent="0.2">
      <c r="A1259">
        <v>10306</v>
      </c>
      <c r="B1259" t="s">
        <v>103</v>
      </c>
      <c r="C1259" s="78">
        <v>0.92670698049096034</v>
      </c>
      <c r="D1259" t="s">
        <v>1</v>
      </c>
      <c r="E1259">
        <v>26</v>
      </c>
      <c r="F1259">
        <v>0</v>
      </c>
      <c r="G1259" s="3">
        <v>17.848642512096234</v>
      </c>
      <c r="H1259" s="66">
        <v>0</v>
      </c>
      <c r="I1259" t="s">
        <v>7</v>
      </c>
      <c r="J1259" s="2">
        <v>2927.07</v>
      </c>
      <c r="K1259" s="2" t="s">
        <v>5</v>
      </c>
      <c r="L1259">
        <v>1</v>
      </c>
      <c r="M1259" t="s">
        <v>89</v>
      </c>
      <c r="N1259" t="s">
        <v>5</v>
      </c>
      <c r="O1259" s="1"/>
    </row>
    <row r="1260" spans="1:15" x14ac:dyDescent="0.2">
      <c r="A1260">
        <v>10670</v>
      </c>
      <c r="B1260" t="s">
        <v>103</v>
      </c>
      <c r="C1260" s="78">
        <v>0.92677460709656734</v>
      </c>
      <c r="D1260" t="s">
        <v>1</v>
      </c>
      <c r="E1260">
        <v>61</v>
      </c>
      <c r="F1260">
        <v>3</v>
      </c>
      <c r="G1260" s="3">
        <v>36.825823310423829</v>
      </c>
      <c r="H1260" s="66">
        <v>3</v>
      </c>
      <c r="I1260" t="s">
        <v>7</v>
      </c>
      <c r="J1260" s="2">
        <v>12557.61</v>
      </c>
      <c r="K1260" s="2" t="s">
        <v>5</v>
      </c>
      <c r="L1260">
        <v>0</v>
      </c>
      <c r="M1260" t="s">
        <v>88</v>
      </c>
      <c r="N1260" t="s">
        <v>5</v>
      </c>
      <c r="O1260" s="1"/>
    </row>
    <row r="1261" spans="1:15" x14ac:dyDescent="0.2">
      <c r="A1261">
        <v>10737</v>
      </c>
      <c r="B1261" t="s">
        <v>103</v>
      </c>
      <c r="C1261" s="78">
        <v>0.92810830552336543</v>
      </c>
      <c r="D1261" t="s">
        <v>2</v>
      </c>
      <c r="E1261">
        <v>33</v>
      </c>
      <c r="F1261">
        <v>1</v>
      </c>
      <c r="G1261" s="3">
        <v>26.726947309131731</v>
      </c>
      <c r="H1261" s="66">
        <v>1</v>
      </c>
      <c r="I1261" t="s">
        <v>7</v>
      </c>
      <c r="J1261" s="2">
        <v>21984.48</v>
      </c>
      <c r="K1261" s="2" t="s">
        <v>5</v>
      </c>
      <c r="L1261">
        <v>0</v>
      </c>
      <c r="M1261" t="s">
        <v>88</v>
      </c>
      <c r="N1261" t="s">
        <v>5</v>
      </c>
      <c r="O1261" s="1"/>
    </row>
    <row r="1262" spans="1:15" x14ac:dyDescent="0.2">
      <c r="A1262">
        <v>11163</v>
      </c>
      <c r="B1262" t="s">
        <v>103</v>
      </c>
      <c r="C1262" s="78">
        <v>0.92831028669502225</v>
      </c>
      <c r="D1262" t="s">
        <v>3</v>
      </c>
      <c r="E1262">
        <v>18</v>
      </c>
      <c r="F1262">
        <v>0</v>
      </c>
      <c r="G1262" s="3">
        <v>38.067211953695924</v>
      </c>
      <c r="H1262" s="66">
        <v>3</v>
      </c>
      <c r="I1262" t="s">
        <v>7</v>
      </c>
      <c r="J1262" s="2">
        <v>1712.23</v>
      </c>
      <c r="K1262" s="2" t="s">
        <v>5</v>
      </c>
      <c r="L1262">
        <v>0</v>
      </c>
      <c r="M1262" t="s">
        <v>88</v>
      </c>
      <c r="N1262" t="s">
        <v>5</v>
      </c>
      <c r="O1262" s="1"/>
    </row>
    <row r="1263" spans="1:15" x14ac:dyDescent="0.2">
      <c r="A1263">
        <v>10868</v>
      </c>
      <c r="B1263" t="s">
        <v>103</v>
      </c>
      <c r="C1263" s="78">
        <v>0.92972238092088921</v>
      </c>
      <c r="D1263" t="s">
        <v>0</v>
      </c>
      <c r="E1263">
        <v>50</v>
      </c>
      <c r="F1263">
        <v>2</v>
      </c>
      <c r="G1263" s="3">
        <v>30.244955621222903</v>
      </c>
      <c r="H1263" s="66">
        <v>1</v>
      </c>
      <c r="I1263" t="s">
        <v>6</v>
      </c>
      <c r="J1263" s="2">
        <v>10118.43</v>
      </c>
      <c r="K1263" s="2" t="s">
        <v>5</v>
      </c>
      <c r="L1263">
        <v>2</v>
      </c>
      <c r="M1263" t="s">
        <v>90</v>
      </c>
      <c r="N1263" t="s">
        <v>5</v>
      </c>
      <c r="O1263" s="1"/>
    </row>
    <row r="1264" spans="1:15" x14ac:dyDescent="0.2">
      <c r="A1264">
        <v>10164</v>
      </c>
      <c r="B1264" t="s">
        <v>103</v>
      </c>
      <c r="C1264" s="78">
        <v>0.93081054842326882</v>
      </c>
      <c r="D1264" t="s">
        <v>2</v>
      </c>
      <c r="E1264">
        <v>32</v>
      </c>
      <c r="F1264">
        <v>1</v>
      </c>
      <c r="G1264" s="3">
        <v>39.235433518225804</v>
      </c>
      <c r="H1264" s="66">
        <v>3</v>
      </c>
      <c r="I1264" t="s">
        <v>7</v>
      </c>
      <c r="J1264" s="2">
        <v>3866.86</v>
      </c>
      <c r="K1264" s="2" t="s">
        <v>5</v>
      </c>
      <c r="L1264">
        <v>0</v>
      </c>
      <c r="M1264" t="s">
        <v>88</v>
      </c>
      <c r="N1264" t="s">
        <v>5</v>
      </c>
      <c r="O1264" s="1"/>
    </row>
    <row r="1265" spans="1:15" x14ac:dyDescent="0.2">
      <c r="A1265">
        <v>10023</v>
      </c>
      <c r="B1265" t="s">
        <v>103</v>
      </c>
      <c r="C1265" s="78">
        <v>0.93186439781221753</v>
      </c>
      <c r="D1265" t="s">
        <v>1</v>
      </c>
      <c r="E1265">
        <v>51</v>
      </c>
      <c r="F1265">
        <v>3</v>
      </c>
      <c r="G1265" s="3">
        <v>35.992485056770242</v>
      </c>
      <c r="H1265" s="66">
        <v>3</v>
      </c>
      <c r="I1265" t="s">
        <v>6</v>
      </c>
      <c r="J1265" s="2">
        <v>9855.14</v>
      </c>
      <c r="K1265" s="2" t="s">
        <v>5</v>
      </c>
      <c r="L1265">
        <v>1</v>
      </c>
      <c r="M1265" t="s">
        <v>89</v>
      </c>
      <c r="N1265" t="s">
        <v>5</v>
      </c>
      <c r="O1265" s="1"/>
    </row>
    <row r="1266" spans="1:15" x14ac:dyDescent="0.2">
      <c r="A1266">
        <v>11239</v>
      </c>
      <c r="B1266" t="s">
        <v>103</v>
      </c>
      <c r="C1266" s="78">
        <v>0.93274065771183801</v>
      </c>
      <c r="D1266" t="s">
        <v>0</v>
      </c>
      <c r="E1266">
        <v>36</v>
      </c>
      <c r="F1266">
        <v>1</v>
      </c>
      <c r="G1266" s="3">
        <v>30.008935755680511</v>
      </c>
      <c r="H1266" s="66">
        <v>1</v>
      </c>
      <c r="I1266" t="s">
        <v>7</v>
      </c>
      <c r="J1266" s="2">
        <v>4402.24</v>
      </c>
      <c r="K1266" s="2" t="s">
        <v>5</v>
      </c>
      <c r="L1266">
        <v>0</v>
      </c>
      <c r="M1266" t="s">
        <v>88</v>
      </c>
      <c r="N1266" t="s">
        <v>5</v>
      </c>
      <c r="O1266" s="1"/>
    </row>
    <row r="1267" spans="1:15" x14ac:dyDescent="0.2">
      <c r="A1267">
        <v>11326</v>
      </c>
      <c r="B1267" t="s">
        <v>103</v>
      </c>
      <c r="C1267" s="78">
        <v>0.93315380067970344</v>
      </c>
      <c r="D1267" t="s">
        <v>2</v>
      </c>
      <c r="E1267">
        <v>46</v>
      </c>
      <c r="F1267">
        <v>2</v>
      </c>
      <c r="G1267" s="3">
        <v>34.580490775650851</v>
      </c>
      <c r="H1267" s="66">
        <v>2</v>
      </c>
      <c r="I1267" t="s">
        <v>7</v>
      </c>
      <c r="J1267" s="2">
        <v>8733.23</v>
      </c>
      <c r="K1267" s="2" t="s">
        <v>5</v>
      </c>
      <c r="L1267">
        <v>2</v>
      </c>
      <c r="M1267" t="s">
        <v>90</v>
      </c>
      <c r="N1267" t="s">
        <v>5</v>
      </c>
      <c r="O1267" s="1"/>
    </row>
    <row r="1268" spans="1:15" x14ac:dyDescent="0.2">
      <c r="A1268">
        <v>10537</v>
      </c>
      <c r="B1268" t="s">
        <v>103</v>
      </c>
      <c r="C1268" s="78">
        <v>0.93356924354415394</v>
      </c>
      <c r="D1268" t="s">
        <v>0</v>
      </c>
      <c r="E1268">
        <v>23</v>
      </c>
      <c r="F1268">
        <v>0</v>
      </c>
      <c r="G1268" s="3">
        <v>34.434513780211297</v>
      </c>
      <c r="H1268" s="66">
        <v>2</v>
      </c>
      <c r="I1268" t="s">
        <v>7</v>
      </c>
      <c r="J1268" s="2">
        <v>1826.85</v>
      </c>
      <c r="K1268" s="2" t="s">
        <v>5</v>
      </c>
      <c r="L1268">
        <v>0</v>
      </c>
      <c r="M1268" t="s">
        <v>88</v>
      </c>
      <c r="N1268" t="s">
        <v>5</v>
      </c>
      <c r="O1268" s="1"/>
    </row>
    <row r="1269" spans="1:15" x14ac:dyDescent="0.2">
      <c r="A1269">
        <v>10341</v>
      </c>
      <c r="B1269" t="s">
        <v>103</v>
      </c>
      <c r="C1269" s="78">
        <v>0.93377368277904271</v>
      </c>
      <c r="D1269" t="s">
        <v>0</v>
      </c>
      <c r="E1269">
        <v>19</v>
      </c>
      <c r="F1269">
        <v>0</v>
      </c>
      <c r="G1269" s="3">
        <v>19.800792614437889</v>
      </c>
      <c r="H1269" s="66">
        <v>0</v>
      </c>
      <c r="I1269" t="s">
        <v>6</v>
      </c>
      <c r="J1269" s="2">
        <v>1759.34</v>
      </c>
      <c r="K1269" s="2" t="s">
        <v>5</v>
      </c>
      <c r="L1269">
        <v>0</v>
      </c>
      <c r="M1269" t="s">
        <v>88</v>
      </c>
      <c r="N1269" t="s">
        <v>5</v>
      </c>
      <c r="O1269" s="1"/>
    </row>
    <row r="1270" spans="1:15" x14ac:dyDescent="0.2">
      <c r="A1270">
        <v>10331</v>
      </c>
      <c r="B1270" t="s">
        <v>103</v>
      </c>
      <c r="C1270" s="78">
        <v>0.93658510794969396</v>
      </c>
      <c r="D1270" t="s">
        <v>0</v>
      </c>
      <c r="E1270">
        <v>63</v>
      </c>
      <c r="F1270">
        <v>3</v>
      </c>
      <c r="G1270" s="3">
        <v>31.00850783537858</v>
      </c>
      <c r="H1270" s="66">
        <v>2</v>
      </c>
      <c r="I1270" t="s">
        <v>6</v>
      </c>
      <c r="J1270" s="2">
        <v>13880.95</v>
      </c>
      <c r="K1270" s="2" t="s">
        <v>5</v>
      </c>
      <c r="L1270">
        <v>0</v>
      </c>
      <c r="M1270" t="s">
        <v>88</v>
      </c>
      <c r="N1270" t="s">
        <v>5</v>
      </c>
      <c r="O1270" s="1"/>
    </row>
    <row r="1271" spans="1:15" x14ac:dyDescent="0.2">
      <c r="A1271">
        <v>10885</v>
      </c>
      <c r="B1271" t="s">
        <v>103</v>
      </c>
      <c r="C1271" s="78">
        <v>0.93680444555685527</v>
      </c>
      <c r="D1271" t="s">
        <v>0</v>
      </c>
      <c r="E1271">
        <v>42</v>
      </c>
      <c r="F1271">
        <v>2</v>
      </c>
      <c r="G1271" s="3">
        <v>30.591612784630325</v>
      </c>
      <c r="H1271" s="66">
        <v>2</v>
      </c>
      <c r="I1271" t="s">
        <v>7</v>
      </c>
      <c r="J1271" s="2">
        <v>5969.7300000000005</v>
      </c>
      <c r="K1271" s="2" t="s">
        <v>5</v>
      </c>
      <c r="L1271">
        <v>0</v>
      </c>
      <c r="M1271" t="s">
        <v>88</v>
      </c>
      <c r="N1271" t="s">
        <v>5</v>
      </c>
      <c r="O1271" s="1"/>
    </row>
    <row r="1272" spans="1:15" x14ac:dyDescent="0.2">
      <c r="A1272">
        <v>10031</v>
      </c>
      <c r="B1272" t="s">
        <v>103</v>
      </c>
      <c r="C1272" s="78">
        <v>0.93719358206187775</v>
      </c>
      <c r="D1272" t="s">
        <v>3</v>
      </c>
      <c r="E1272">
        <v>24</v>
      </c>
      <c r="F1272">
        <v>0</v>
      </c>
      <c r="G1272" s="3">
        <v>28.892322146498191</v>
      </c>
      <c r="H1272" s="66">
        <v>1</v>
      </c>
      <c r="I1272" t="s">
        <v>7</v>
      </c>
      <c r="J1272" s="2">
        <v>35147.53</v>
      </c>
      <c r="K1272" s="2" t="s">
        <v>5</v>
      </c>
      <c r="L1272">
        <v>0</v>
      </c>
      <c r="M1272" t="s">
        <v>88</v>
      </c>
      <c r="N1272" t="s">
        <v>4</v>
      </c>
      <c r="O1272" s="1"/>
    </row>
    <row r="1273" spans="1:15" x14ac:dyDescent="0.2">
      <c r="A1273">
        <v>11304</v>
      </c>
      <c r="B1273" t="s">
        <v>103</v>
      </c>
      <c r="C1273" s="78">
        <v>0.94011411999793182</v>
      </c>
      <c r="D1273" t="s">
        <v>0</v>
      </c>
      <c r="E1273">
        <v>21</v>
      </c>
      <c r="F1273">
        <v>0</v>
      </c>
      <c r="G1273" s="3">
        <v>21.362086923466645</v>
      </c>
      <c r="H1273" s="66">
        <v>0</v>
      </c>
      <c r="I1273" t="s">
        <v>6</v>
      </c>
      <c r="J1273" s="2">
        <v>2585.2700000000004</v>
      </c>
      <c r="K1273" s="2" t="s">
        <v>5</v>
      </c>
      <c r="L1273">
        <v>1</v>
      </c>
      <c r="M1273" t="s">
        <v>89</v>
      </c>
      <c r="N1273" t="s">
        <v>5</v>
      </c>
      <c r="O1273" s="1"/>
    </row>
    <row r="1274" spans="1:15" x14ac:dyDescent="0.2">
      <c r="A1274">
        <v>10379</v>
      </c>
      <c r="B1274" t="s">
        <v>103</v>
      </c>
      <c r="C1274" s="78">
        <v>0.94038883913385374</v>
      </c>
      <c r="D1274" t="s">
        <v>3</v>
      </c>
      <c r="E1274">
        <v>42</v>
      </c>
      <c r="F1274">
        <v>2</v>
      </c>
      <c r="G1274" s="3">
        <v>31.800682225846828</v>
      </c>
      <c r="H1274" s="66">
        <v>2</v>
      </c>
      <c r="I1274" t="s">
        <v>7</v>
      </c>
      <c r="J1274" s="2">
        <v>7729.6500000000005</v>
      </c>
      <c r="K1274" s="2" t="s">
        <v>5</v>
      </c>
      <c r="L1274">
        <v>2</v>
      </c>
      <c r="M1274" t="s">
        <v>90</v>
      </c>
      <c r="N1274" t="s">
        <v>5</v>
      </c>
      <c r="O1274" s="1"/>
    </row>
    <row r="1275" spans="1:15" x14ac:dyDescent="0.2">
      <c r="A1275">
        <v>10253</v>
      </c>
      <c r="B1275" t="s">
        <v>103</v>
      </c>
      <c r="C1275" s="78">
        <v>0.94233988287469084</v>
      </c>
      <c r="D1275" t="s">
        <v>1</v>
      </c>
      <c r="E1275">
        <v>27</v>
      </c>
      <c r="F1275">
        <v>1</v>
      </c>
      <c r="G1275" s="3">
        <v>18.906287274441013</v>
      </c>
      <c r="H1275" s="66">
        <v>0</v>
      </c>
      <c r="I1275" t="s">
        <v>7</v>
      </c>
      <c r="J1275" s="2">
        <v>2498.42</v>
      </c>
      <c r="K1275" s="2" t="s">
        <v>5</v>
      </c>
      <c r="L1275">
        <v>0</v>
      </c>
      <c r="M1275" t="s">
        <v>88</v>
      </c>
      <c r="N1275" t="s">
        <v>5</v>
      </c>
      <c r="O1275" s="1"/>
    </row>
    <row r="1276" spans="1:15" x14ac:dyDescent="0.2">
      <c r="A1276">
        <v>11044</v>
      </c>
      <c r="B1276" t="s">
        <v>103</v>
      </c>
      <c r="C1276" s="78">
        <v>0.94234327340500845</v>
      </c>
      <c r="D1276" t="s">
        <v>3</v>
      </c>
      <c r="E1276">
        <v>39</v>
      </c>
      <c r="F1276">
        <v>2</v>
      </c>
      <c r="G1276" s="3">
        <v>29.402606877539998</v>
      </c>
      <c r="H1276" s="66">
        <v>1</v>
      </c>
      <c r="I1276" t="s">
        <v>7</v>
      </c>
      <c r="J1276" s="2">
        <v>22462.05</v>
      </c>
      <c r="K1276" s="2" t="s">
        <v>5</v>
      </c>
      <c r="L1276">
        <v>1</v>
      </c>
      <c r="M1276" t="s">
        <v>89</v>
      </c>
      <c r="N1276" t="s">
        <v>4</v>
      </c>
      <c r="O1276" s="1"/>
    </row>
    <row r="1277" spans="1:15" x14ac:dyDescent="0.2">
      <c r="A1277">
        <v>10753</v>
      </c>
      <c r="B1277" t="s">
        <v>103</v>
      </c>
      <c r="C1277" s="78">
        <v>0.94253122007062151</v>
      </c>
      <c r="D1277" t="s">
        <v>1</v>
      </c>
      <c r="E1277">
        <v>28</v>
      </c>
      <c r="F1277">
        <v>1</v>
      </c>
      <c r="G1277" s="3">
        <v>28.266348292431122</v>
      </c>
      <c r="H1277" s="66">
        <v>1</v>
      </c>
      <c r="I1277" t="s">
        <v>6</v>
      </c>
      <c r="J1277" s="2">
        <v>4349.47</v>
      </c>
      <c r="K1277" s="2" t="s">
        <v>5</v>
      </c>
      <c r="L1277">
        <v>2</v>
      </c>
      <c r="M1277" t="s">
        <v>90</v>
      </c>
      <c r="N1277" t="s">
        <v>5</v>
      </c>
      <c r="O1277" s="1"/>
    </row>
    <row r="1278" spans="1:15" x14ac:dyDescent="0.2">
      <c r="A1278">
        <v>11213</v>
      </c>
      <c r="B1278" t="s">
        <v>103</v>
      </c>
      <c r="C1278" s="78">
        <v>0.94329036510491759</v>
      </c>
      <c r="D1278" t="s">
        <v>2</v>
      </c>
      <c r="E1278">
        <v>53</v>
      </c>
      <c r="F1278">
        <v>3</v>
      </c>
      <c r="G1278" s="3">
        <v>29.561372379141535</v>
      </c>
      <c r="H1278" s="66">
        <v>1</v>
      </c>
      <c r="I1278" t="s">
        <v>6</v>
      </c>
      <c r="J1278" s="2">
        <v>10942.14</v>
      </c>
      <c r="K1278" s="2" t="s">
        <v>5</v>
      </c>
      <c r="L1278">
        <v>1</v>
      </c>
      <c r="M1278" t="s">
        <v>89</v>
      </c>
      <c r="N1278" t="s">
        <v>5</v>
      </c>
      <c r="O1278" s="1"/>
    </row>
    <row r="1279" spans="1:15" x14ac:dyDescent="0.2">
      <c r="A1279">
        <v>11218</v>
      </c>
      <c r="B1279" t="s">
        <v>103</v>
      </c>
      <c r="C1279" s="78">
        <v>0.94333189950054619</v>
      </c>
      <c r="D1279" t="s">
        <v>0</v>
      </c>
      <c r="E1279">
        <v>34</v>
      </c>
      <c r="F1279">
        <v>1</v>
      </c>
      <c r="G1279" s="3">
        <v>33.781431753395061</v>
      </c>
      <c r="H1279" s="66">
        <v>2</v>
      </c>
      <c r="I1279" t="s">
        <v>6</v>
      </c>
      <c r="J1279" s="2">
        <v>5012.4800000000005</v>
      </c>
      <c r="K1279" s="2" t="s">
        <v>5</v>
      </c>
      <c r="L1279">
        <v>1</v>
      </c>
      <c r="M1279" t="s">
        <v>89</v>
      </c>
      <c r="N1279" t="s">
        <v>5</v>
      </c>
      <c r="O1279" s="1"/>
    </row>
    <row r="1280" spans="1:15" x14ac:dyDescent="0.2">
      <c r="A1280">
        <v>10572</v>
      </c>
      <c r="B1280" t="s">
        <v>103</v>
      </c>
      <c r="C1280" s="78">
        <v>0.94363516126273228</v>
      </c>
      <c r="D1280" t="s">
        <v>0</v>
      </c>
      <c r="E1280">
        <v>57</v>
      </c>
      <c r="F1280">
        <v>3</v>
      </c>
      <c r="G1280" s="3">
        <v>23.636661954544117</v>
      </c>
      <c r="H1280" s="66">
        <v>0</v>
      </c>
      <c r="I1280" t="s">
        <v>6</v>
      </c>
      <c r="J1280" s="2">
        <v>12032.33</v>
      </c>
      <c r="K1280" s="2" t="s">
        <v>5</v>
      </c>
      <c r="L1280">
        <v>1</v>
      </c>
      <c r="M1280" t="s">
        <v>89</v>
      </c>
      <c r="N1280" t="s">
        <v>5</v>
      </c>
      <c r="O1280" s="1"/>
    </row>
    <row r="1281" spans="1:15" x14ac:dyDescent="0.2">
      <c r="A1281">
        <v>10285</v>
      </c>
      <c r="B1281" t="s">
        <v>103</v>
      </c>
      <c r="C1281" s="78">
        <v>0.94531323986727911</v>
      </c>
      <c r="D1281" t="s">
        <v>2</v>
      </c>
      <c r="E1281">
        <v>39</v>
      </c>
      <c r="F1281">
        <v>2</v>
      </c>
      <c r="G1281" s="3">
        <v>31.904217365185009</v>
      </c>
      <c r="H1281" s="66">
        <v>2</v>
      </c>
      <c r="I1281" t="s">
        <v>7</v>
      </c>
      <c r="J1281" s="2">
        <v>6123.5700000000006</v>
      </c>
      <c r="K1281" s="2" t="s">
        <v>5</v>
      </c>
      <c r="L1281">
        <v>1</v>
      </c>
      <c r="M1281" t="s">
        <v>89</v>
      </c>
      <c r="N1281" t="s">
        <v>5</v>
      </c>
      <c r="O1281" s="1"/>
    </row>
    <row r="1282" spans="1:15" x14ac:dyDescent="0.2">
      <c r="A1282">
        <v>10810</v>
      </c>
      <c r="B1282" t="s">
        <v>103</v>
      </c>
      <c r="C1282" s="78">
        <v>0.94676145288370017</v>
      </c>
      <c r="D1282" t="s">
        <v>3</v>
      </c>
      <c r="E1282">
        <v>25</v>
      </c>
      <c r="F1282">
        <v>0</v>
      </c>
      <c r="G1282" s="3">
        <v>31.145350300243958</v>
      </c>
      <c r="H1282" s="66">
        <v>2</v>
      </c>
      <c r="I1282" t="s">
        <v>7</v>
      </c>
      <c r="J1282" s="2">
        <v>3309.8</v>
      </c>
      <c r="K1282" s="2" t="s">
        <v>5</v>
      </c>
      <c r="L1282">
        <v>1</v>
      </c>
      <c r="M1282" t="s">
        <v>89</v>
      </c>
      <c r="N1282" t="s">
        <v>5</v>
      </c>
      <c r="O1282" s="1"/>
    </row>
    <row r="1283" spans="1:15" x14ac:dyDescent="0.2">
      <c r="A1283">
        <v>11148</v>
      </c>
      <c r="B1283" t="s">
        <v>103</v>
      </c>
      <c r="C1283" s="78">
        <v>0.94714973787807133</v>
      </c>
      <c r="D1283" t="s">
        <v>3</v>
      </c>
      <c r="E1283">
        <v>48</v>
      </c>
      <c r="F1283">
        <v>2</v>
      </c>
      <c r="G1283" s="3">
        <v>32.953291837606834</v>
      </c>
      <c r="H1283" s="66">
        <v>2</v>
      </c>
      <c r="I1283" t="s">
        <v>6</v>
      </c>
      <c r="J1283" s="2">
        <v>9447.26</v>
      </c>
      <c r="K1283" s="2" t="s">
        <v>5</v>
      </c>
      <c r="L1283">
        <v>1</v>
      </c>
      <c r="M1283" t="s">
        <v>89</v>
      </c>
      <c r="N1283" t="s">
        <v>5</v>
      </c>
      <c r="O1283" s="1"/>
    </row>
    <row r="1284" spans="1:15" x14ac:dyDescent="0.2">
      <c r="A1284">
        <v>10486</v>
      </c>
      <c r="B1284" t="s">
        <v>103</v>
      </c>
      <c r="C1284" s="78">
        <v>0.94735131585756815</v>
      </c>
      <c r="D1284" t="s">
        <v>1</v>
      </c>
      <c r="E1284">
        <v>37</v>
      </c>
      <c r="F1284">
        <v>1</v>
      </c>
      <c r="G1284" s="3">
        <v>17.665175065949938</v>
      </c>
      <c r="H1284" s="66">
        <v>0</v>
      </c>
      <c r="I1284" t="s">
        <v>7</v>
      </c>
      <c r="J1284" s="2">
        <v>6435.63</v>
      </c>
      <c r="K1284" s="2" t="s">
        <v>5</v>
      </c>
      <c r="L1284">
        <v>3</v>
      </c>
      <c r="M1284" t="s">
        <v>91</v>
      </c>
      <c r="N1284" t="s">
        <v>5</v>
      </c>
      <c r="O1284" s="1"/>
    </row>
    <row r="1285" spans="1:15" x14ac:dyDescent="0.2">
      <c r="A1285">
        <v>11078</v>
      </c>
      <c r="B1285" t="s">
        <v>103</v>
      </c>
      <c r="C1285" s="78">
        <v>0.9474016346302685</v>
      </c>
      <c r="D1285" t="s">
        <v>2</v>
      </c>
      <c r="E1285">
        <v>36</v>
      </c>
      <c r="F1285">
        <v>1</v>
      </c>
      <c r="G1285" s="3">
        <v>29.487959987608541</v>
      </c>
      <c r="H1285" s="66">
        <v>1</v>
      </c>
      <c r="I1285" t="s">
        <v>7</v>
      </c>
      <c r="J1285" s="2">
        <v>5377.46</v>
      </c>
      <c r="K1285" s="2" t="s">
        <v>5</v>
      </c>
      <c r="L1285">
        <v>1</v>
      </c>
      <c r="M1285" t="s">
        <v>89</v>
      </c>
      <c r="N1285" t="s">
        <v>5</v>
      </c>
      <c r="O1285" s="1"/>
    </row>
    <row r="1286" spans="1:15" x14ac:dyDescent="0.2">
      <c r="A1286">
        <v>10760</v>
      </c>
      <c r="B1286" t="s">
        <v>103</v>
      </c>
      <c r="C1286" s="78">
        <v>0.94818497785430234</v>
      </c>
      <c r="D1286" t="s">
        <v>0</v>
      </c>
      <c r="E1286">
        <v>32</v>
      </c>
      <c r="F1286">
        <v>1</v>
      </c>
      <c r="G1286" s="3">
        <v>20.280914208540558</v>
      </c>
      <c r="H1286" s="66">
        <v>0</v>
      </c>
      <c r="I1286" t="s">
        <v>6</v>
      </c>
      <c r="J1286" s="2">
        <v>3989.8500000000004</v>
      </c>
      <c r="K1286" s="2" t="s">
        <v>5</v>
      </c>
      <c r="L1286">
        <v>0</v>
      </c>
      <c r="M1286" t="s">
        <v>88</v>
      </c>
      <c r="N1286" t="s">
        <v>5</v>
      </c>
      <c r="O1286" s="1"/>
    </row>
    <row r="1287" spans="1:15" x14ac:dyDescent="0.2">
      <c r="A1287">
        <v>10017</v>
      </c>
      <c r="B1287" t="s">
        <v>103</v>
      </c>
      <c r="C1287" s="78">
        <v>0.94972062357450693</v>
      </c>
      <c r="D1287" t="s">
        <v>2</v>
      </c>
      <c r="E1287">
        <v>47</v>
      </c>
      <c r="F1287">
        <v>2</v>
      </c>
      <c r="G1287" s="3">
        <v>36.080898617213691</v>
      </c>
      <c r="H1287" s="66">
        <v>3</v>
      </c>
      <c r="I1287" t="s">
        <v>6</v>
      </c>
      <c r="J1287" s="2">
        <v>24535.699999999997</v>
      </c>
      <c r="K1287" s="2" t="s">
        <v>5</v>
      </c>
      <c r="L1287">
        <v>2</v>
      </c>
      <c r="M1287" t="s">
        <v>90</v>
      </c>
      <c r="N1287" t="s">
        <v>4</v>
      </c>
      <c r="O1287" s="1"/>
    </row>
    <row r="1288" spans="1:15" x14ac:dyDescent="0.2">
      <c r="A1288">
        <v>10915</v>
      </c>
      <c r="B1288" t="s">
        <v>103</v>
      </c>
      <c r="C1288" s="78">
        <v>0.95091715975857904</v>
      </c>
      <c r="D1288" t="s">
        <v>3</v>
      </c>
      <c r="E1288">
        <v>50</v>
      </c>
      <c r="F1288">
        <v>2</v>
      </c>
      <c r="G1288" s="3">
        <v>30.199338548932761</v>
      </c>
      <c r="H1288" s="66">
        <v>1</v>
      </c>
      <c r="I1288" t="s">
        <v>7</v>
      </c>
      <c r="J1288" s="2">
        <v>41097.170000000006</v>
      </c>
      <c r="K1288" s="2" t="s">
        <v>4</v>
      </c>
      <c r="L1288">
        <v>0</v>
      </c>
      <c r="M1288" t="s">
        <v>88</v>
      </c>
      <c r="N1288" t="s">
        <v>4</v>
      </c>
      <c r="O1288" s="1"/>
    </row>
    <row r="1289" spans="1:15" x14ac:dyDescent="0.2">
      <c r="A1289">
        <v>10237</v>
      </c>
      <c r="B1289" t="s">
        <v>103</v>
      </c>
      <c r="C1289" s="78">
        <v>0.95256020307117939</v>
      </c>
      <c r="D1289" t="s">
        <v>3</v>
      </c>
      <c r="E1289">
        <v>54</v>
      </c>
      <c r="F1289">
        <v>3</v>
      </c>
      <c r="G1289" s="3">
        <v>28.108772487982691</v>
      </c>
      <c r="H1289" s="66">
        <v>1</v>
      </c>
      <c r="I1289" t="s">
        <v>7</v>
      </c>
      <c r="J1289" s="2">
        <v>10435.07</v>
      </c>
      <c r="K1289" s="2" t="s">
        <v>5</v>
      </c>
      <c r="L1289">
        <v>0</v>
      </c>
      <c r="M1289" t="s">
        <v>88</v>
      </c>
      <c r="N1289" t="s">
        <v>5</v>
      </c>
      <c r="O1289" s="1"/>
    </row>
    <row r="1290" spans="1:15" x14ac:dyDescent="0.2">
      <c r="A1290">
        <v>10500</v>
      </c>
      <c r="B1290" t="s">
        <v>103</v>
      </c>
      <c r="C1290" s="78">
        <v>0.95270042691909551</v>
      </c>
      <c r="D1290" t="s">
        <v>2</v>
      </c>
      <c r="E1290">
        <v>26</v>
      </c>
      <c r="F1290">
        <v>0</v>
      </c>
      <c r="G1290" s="3">
        <v>23.005994832167517</v>
      </c>
      <c r="H1290" s="66">
        <v>0</v>
      </c>
      <c r="I1290" t="s">
        <v>7</v>
      </c>
      <c r="J1290" s="2">
        <v>3877.3100000000004</v>
      </c>
      <c r="K1290" s="2" t="s">
        <v>5</v>
      </c>
      <c r="L1290">
        <v>2</v>
      </c>
      <c r="M1290" t="s">
        <v>90</v>
      </c>
      <c r="N1290" t="s">
        <v>5</v>
      </c>
      <c r="O1290" s="1"/>
    </row>
    <row r="1291" spans="1:15" x14ac:dyDescent="0.2">
      <c r="A1291">
        <v>10786</v>
      </c>
      <c r="B1291" t="s">
        <v>103</v>
      </c>
      <c r="C1291" s="78">
        <v>0.95350729249822319</v>
      </c>
      <c r="D1291" t="s">
        <v>0</v>
      </c>
      <c r="E1291">
        <v>24</v>
      </c>
      <c r="F1291">
        <v>0</v>
      </c>
      <c r="G1291" s="3">
        <v>28.299011379074042</v>
      </c>
      <c r="H1291" s="66">
        <v>1</v>
      </c>
      <c r="I1291" t="s">
        <v>7</v>
      </c>
      <c r="J1291" s="2">
        <v>34472.85</v>
      </c>
      <c r="K1291" s="2" t="s">
        <v>5</v>
      </c>
      <c r="L1291">
        <v>0</v>
      </c>
      <c r="M1291" t="s">
        <v>88</v>
      </c>
      <c r="N1291" t="s">
        <v>4</v>
      </c>
      <c r="O1291" s="1"/>
    </row>
    <row r="1292" spans="1:15" x14ac:dyDescent="0.2">
      <c r="A1292">
        <v>11050</v>
      </c>
      <c r="B1292" t="s">
        <v>103</v>
      </c>
      <c r="C1292" s="78">
        <v>0.95350807545460359</v>
      </c>
      <c r="D1292" t="s">
        <v>1</v>
      </c>
      <c r="E1292">
        <v>38</v>
      </c>
      <c r="F1292">
        <v>1</v>
      </c>
      <c r="G1292" s="3">
        <v>32.763104130082404</v>
      </c>
      <c r="H1292" s="66">
        <v>2</v>
      </c>
      <c r="I1292" t="s">
        <v>6</v>
      </c>
      <c r="J1292" s="2">
        <v>5400.99</v>
      </c>
      <c r="K1292" s="2" t="s">
        <v>5</v>
      </c>
      <c r="L1292">
        <v>0</v>
      </c>
      <c r="M1292" t="s">
        <v>88</v>
      </c>
      <c r="N1292" t="s">
        <v>5</v>
      </c>
      <c r="O1292" s="1"/>
    </row>
    <row r="1293" spans="1:15" x14ac:dyDescent="0.2">
      <c r="A1293">
        <v>10751</v>
      </c>
      <c r="B1293" t="s">
        <v>103</v>
      </c>
      <c r="C1293" s="78">
        <v>0.95462443093775884</v>
      </c>
      <c r="D1293" t="s">
        <v>1</v>
      </c>
      <c r="E1293">
        <v>47</v>
      </c>
      <c r="F1293">
        <v>2</v>
      </c>
      <c r="G1293" s="3">
        <v>31.812762699593634</v>
      </c>
      <c r="H1293" s="66">
        <v>2</v>
      </c>
      <c r="I1293" t="s">
        <v>7</v>
      </c>
      <c r="J1293" s="2">
        <v>21978.679999999997</v>
      </c>
      <c r="K1293" s="2" t="s">
        <v>5</v>
      </c>
      <c r="L1293">
        <v>1</v>
      </c>
      <c r="M1293" t="s">
        <v>89</v>
      </c>
      <c r="N1293" t="s">
        <v>4</v>
      </c>
      <c r="O1293" s="1"/>
    </row>
    <row r="1294" spans="1:15" x14ac:dyDescent="0.2">
      <c r="A1294">
        <v>11283</v>
      </c>
      <c r="B1294" t="s">
        <v>103</v>
      </c>
      <c r="C1294" s="78">
        <v>0.9552299143280566</v>
      </c>
      <c r="D1294" t="s">
        <v>0</v>
      </c>
      <c r="E1294">
        <v>31</v>
      </c>
      <c r="F1294">
        <v>1</v>
      </c>
      <c r="G1294" s="3">
        <v>40.118678990790599</v>
      </c>
      <c r="H1294" s="66">
        <v>3</v>
      </c>
      <c r="I1294" t="s">
        <v>7</v>
      </c>
      <c r="J1294" s="2">
        <v>19199.949999999997</v>
      </c>
      <c r="K1294" s="2" t="s">
        <v>5</v>
      </c>
      <c r="L1294">
        <v>3</v>
      </c>
      <c r="M1294" t="s">
        <v>91</v>
      </c>
      <c r="N1294" t="s">
        <v>4</v>
      </c>
      <c r="O1294" s="1"/>
    </row>
    <row r="1295" spans="1:15" x14ac:dyDescent="0.2">
      <c r="A1295">
        <v>11316</v>
      </c>
      <c r="B1295" t="s">
        <v>103</v>
      </c>
      <c r="C1295" s="78">
        <v>0.95541819409165951</v>
      </c>
      <c r="D1295" t="s">
        <v>3</v>
      </c>
      <c r="E1295">
        <v>60</v>
      </c>
      <c r="F1295">
        <v>3</v>
      </c>
      <c r="G1295" s="3">
        <v>32.749972133962835</v>
      </c>
      <c r="H1295" s="66">
        <v>2</v>
      </c>
      <c r="I1295" t="s">
        <v>7</v>
      </c>
      <c r="J1295" s="2">
        <v>12741.17</v>
      </c>
      <c r="K1295" s="2" t="s">
        <v>5</v>
      </c>
      <c r="L1295">
        <v>0</v>
      </c>
      <c r="M1295" t="s">
        <v>88</v>
      </c>
      <c r="N1295" t="s">
        <v>5</v>
      </c>
      <c r="O1295" s="1"/>
    </row>
    <row r="1296" spans="1:15" x14ac:dyDescent="0.2">
      <c r="A1296">
        <v>10140</v>
      </c>
      <c r="B1296" t="s">
        <v>103</v>
      </c>
      <c r="C1296" s="78">
        <v>0.95638363688446071</v>
      </c>
      <c r="D1296" t="s">
        <v>0</v>
      </c>
      <c r="E1296">
        <v>64</v>
      </c>
      <c r="F1296">
        <v>3</v>
      </c>
      <c r="G1296" s="3">
        <v>35.20675680736575</v>
      </c>
      <c r="H1296" s="66">
        <v>3</v>
      </c>
      <c r="I1296" t="s">
        <v>7</v>
      </c>
      <c r="J1296" s="2">
        <v>13822.81</v>
      </c>
      <c r="K1296" s="2" t="s">
        <v>5</v>
      </c>
      <c r="L1296">
        <v>0</v>
      </c>
      <c r="M1296" t="s">
        <v>88</v>
      </c>
      <c r="N1296" t="s">
        <v>5</v>
      </c>
      <c r="O1296" s="1"/>
    </row>
    <row r="1297" spans="1:15" x14ac:dyDescent="0.2">
      <c r="A1297">
        <v>10254</v>
      </c>
      <c r="B1297" t="s">
        <v>103</v>
      </c>
      <c r="C1297" s="78">
        <v>0.95700350118457078</v>
      </c>
      <c r="D1297" t="s">
        <v>0</v>
      </c>
      <c r="E1297">
        <v>21</v>
      </c>
      <c r="F1297">
        <v>0</v>
      </c>
      <c r="G1297" s="3">
        <v>38.928102615229093</v>
      </c>
      <c r="H1297" s="66">
        <v>3</v>
      </c>
      <c r="I1297" t="s">
        <v>7</v>
      </c>
      <c r="J1297" s="2">
        <v>17942.109999999997</v>
      </c>
      <c r="K1297" s="2" t="s">
        <v>5</v>
      </c>
      <c r="L1297">
        <v>4</v>
      </c>
      <c r="M1297" t="s">
        <v>91</v>
      </c>
      <c r="N1297" t="s">
        <v>4</v>
      </c>
      <c r="O1297" s="1"/>
    </row>
    <row r="1298" spans="1:15" x14ac:dyDescent="0.2">
      <c r="A1298">
        <v>11299</v>
      </c>
      <c r="B1298" t="s">
        <v>103</v>
      </c>
      <c r="C1298" s="78">
        <v>0.96005463311986394</v>
      </c>
      <c r="D1298" t="s">
        <v>3</v>
      </c>
      <c r="E1298">
        <v>41</v>
      </c>
      <c r="F1298">
        <v>2</v>
      </c>
      <c r="G1298" s="3">
        <v>23.065202248387447</v>
      </c>
      <c r="H1298" s="66">
        <v>0</v>
      </c>
      <c r="I1298" t="s">
        <v>6</v>
      </c>
      <c r="J1298" s="2">
        <v>13725.48</v>
      </c>
      <c r="K1298" s="2" t="s">
        <v>5</v>
      </c>
      <c r="L1298">
        <v>1</v>
      </c>
      <c r="M1298" t="s">
        <v>89</v>
      </c>
      <c r="N1298" t="s">
        <v>5</v>
      </c>
      <c r="O1298" s="1"/>
    </row>
    <row r="1299" spans="1:15" x14ac:dyDescent="0.2">
      <c r="A1299">
        <v>10059</v>
      </c>
      <c r="B1299" t="s">
        <v>103</v>
      </c>
      <c r="C1299" s="78">
        <v>0.96163450927521332</v>
      </c>
      <c r="D1299" t="s">
        <v>0</v>
      </c>
      <c r="E1299">
        <v>54</v>
      </c>
      <c r="F1299">
        <v>3</v>
      </c>
      <c r="G1299" s="3">
        <v>38.151918670154814</v>
      </c>
      <c r="H1299" s="66">
        <v>3</v>
      </c>
      <c r="I1299" t="s">
        <v>7</v>
      </c>
      <c r="J1299" s="2">
        <v>25382.3</v>
      </c>
      <c r="K1299" s="2" t="s">
        <v>5</v>
      </c>
      <c r="L1299">
        <v>3</v>
      </c>
      <c r="M1299" t="s">
        <v>91</v>
      </c>
      <c r="N1299" t="s">
        <v>4</v>
      </c>
      <c r="O1299" s="1"/>
    </row>
    <row r="1300" spans="1:15" x14ac:dyDescent="0.2">
      <c r="A1300">
        <v>10214</v>
      </c>
      <c r="B1300" t="s">
        <v>103</v>
      </c>
      <c r="C1300" s="78">
        <v>0.96202342119425077</v>
      </c>
      <c r="D1300" t="s">
        <v>3</v>
      </c>
      <c r="E1300">
        <v>60</v>
      </c>
      <c r="F1300">
        <v>3</v>
      </c>
      <c r="G1300" s="3">
        <v>19.951429800666482</v>
      </c>
      <c r="H1300" s="66">
        <v>0</v>
      </c>
      <c r="I1300" t="s">
        <v>6</v>
      </c>
      <c r="J1300" s="2">
        <v>13204.29</v>
      </c>
      <c r="K1300" s="2" t="s">
        <v>5</v>
      </c>
      <c r="L1300">
        <v>0</v>
      </c>
      <c r="M1300" t="s">
        <v>88</v>
      </c>
      <c r="N1300" t="s">
        <v>5</v>
      </c>
      <c r="O1300" s="1"/>
    </row>
    <row r="1301" spans="1:15" x14ac:dyDescent="0.2">
      <c r="A1301">
        <v>10409</v>
      </c>
      <c r="B1301" t="s">
        <v>103</v>
      </c>
      <c r="C1301" s="78">
        <v>0.96212213858855145</v>
      </c>
      <c r="D1301" t="s">
        <v>2</v>
      </c>
      <c r="E1301">
        <v>24</v>
      </c>
      <c r="F1301">
        <v>0</v>
      </c>
      <c r="G1301" s="3">
        <v>38.276865667569751</v>
      </c>
      <c r="H1301" s="66">
        <v>3</v>
      </c>
      <c r="I1301" t="s">
        <v>7</v>
      </c>
      <c r="J1301" s="2">
        <v>3537.71</v>
      </c>
      <c r="K1301" s="2" t="s">
        <v>5</v>
      </c>
      <c r="L1301">
        <v>2</v>
      </c>
      <c r="M1301" t="s">
        <v>90</v>
      </c>
      <c r="N1301" t="s">
        <v>5</v>
      </c>
      <c r="O1301" s="1"/>
    </row>
    <row r="1302" spans="1:15" x14ac:dyDescent="0.2">
      <c r="A1302">
        <v>11063</v>
      </c>
      <c r="B1302" t="s">
        <v>103</v>
      </c>
      <c r="C1302" s="78">
        <v>0.96219058046223283</v>
      </c>
      <c r="D1302" t="s">
        <v>3</v>
      </c>
      <c r="E1302">
        <v>18</v>
      </c>
      <c r="F1302">
        <v>0</v>
      </c>
      <c r="G1302" s="3">
        <v>22.211537174770857</v>
      </c>
      <c r="H1302" s="66">
        <v>0</v>
      </c>
      <c r="I1302" t="s">
        <v>6</v>
      </c>
      <c r="J1302" s="2">
        <v>2203.48</v>
      </c>
      <c r="K1302" s="2" t="s">
        <v>5</v>
      </c>
      <c r="L1302">
        <v>0</v>
      </c>
      <c r="M1302" t="s">
        <v>88</v>
      </c>
      <c r="N1302" t="s">
        <v>5</v>
      </c>
      <c r="O1302" s="1"/>
    </row>
    <row r="1303" spans="1:15" x14ac:dyDescent="0.2">
      <c r="A1303">
        <v>11049</v>
      </c>
      <c r="B1303" t="s">
        <v>103</v>
      </c>
      <c r="C1303" s="78">
        <v>0.96273855447193057</v>
      </c>
      <c r="D1303" t="s">
        <v>1</v>
      </c>
      <c r="E1303">
        <v>56</v>
      </c>
      <c r="F1303">
        <v>3</v>
      </c>
      <c r="G1303" s="3">
        <v>36.922786251615349</v>
      </c>
      <c r="H1303" s="66">
        <v>3</v>
      </c>
      <c r="I1303" t="s">
        <v>6</v>
      </c>
      <c r="J1303" s="2">
        <v>11093.630000000001</v>
      </c>
      <c r="K1303" s="2" t="s">
        <v>5</v>
      </c>
      <c r="L1303">
        <v>0</v>
      </c>
      <c r="M1303" t="s">
        <v>88</v>
      </c>
      <c r="N1303" t="s">
        <v>5</v>
      </c>
      <c r="O1303" s="1"/>
    </row>
    <row r="1304" spans="1:15" x14ac:dyDescent="0.2">
      <c r="A1304">
        <v>10553</v>
      </c>
      <c r="B1304" t="s">
        <v>103</v>
      </c>
      <c r="C1304" s="78">
        <v>0.96284905549654443</v>
      </c>
      <c r="D1304" t="s">
        <v>1</v>
      </c>
      <c r="E1304">
        <v>47</v>
      </c>
      <c r="F1304">
        <v>2</v>
      </c>
      <c r="G1304" s="3">
        <v>41.224087077355421</v>
      </c>
      <c r="H1304" s="66">
        <v>3</v>
      </c>
      <c r="I1304" t="s">
        <v>6</v>
      </c>
      <c r="J1304" s="2">
        <v>8569.8700000000008</v>
      </c>
      <c r="K1304" s="2" t="s">
        <v>5</v>
      </c>
      <c r="L1304">
        <v>1</v>
      </c>
      <c r="M1304" t="s">
        <v>89</v>
      </c>
      <c r="N1304" t="s">
        <v>5</v>
      </c>
      <c r="O1304" s="1"/>
    </row>
    <row r="1305" spans="1:15" x14ac:dyDescent="0.2">
      <c r="A1305">
        <v>10333</v>
      </c>
      <c r="B1305" t="s">
        <v>103</v>
      </c>
      <c r="C1305" s="78">
        <v>0.96321515253778278</v>
      </c>
      <c r="D1305" t="s">
        <v>3</v>
      </c>
      <c r="E1305">
        <v>35</v>
      </c>
      <c r="F1305">
        <v>1</v>
      </c>
      <c r="G1305" s="3">
        <v>28.695704826605684</v>
      </c>
      <c r="H1305" s="66">
        <v>1</v>
      </c>
      <c r="I1305" t="s">
        <v>7</v>
      </c>
      <c r="J1305" s="2">
        <v>20984.1</v>
      </c>
      <c r="K1305" s="2" t="s">
        <v>5</v>
      </c>
      <c r="L1305">
        <v>2</v>
      </c>
      <c r="M1305" t="s">
        <v>90</v>
      </c>
      <c r="N1305" t="s">
        <v>4</v>
      </c>
      <c r="O1305" s="1"/>
    </row>
    <row r="1306" spans="1:15" x14ac:dyDescent="0.2">
      <c r="A1306">
        <v>10092</v>
      </c>
      <c r="B1306" t="s">
        <v>103</v>
      </c>
      <c r="C1306" s="78">
        <v>0.96361554598705645</v>
      </c>
      <c r="D1306" t="s">
        <v>1</v>
      </c>
      <c r="E1306">
        <v>58</v>
      </c>
      <c r="F1306">
        <v>3</v>
      </c>
      <c r="G1306" s="3">
        <v>30.563337688676928</v>
      </c>
      <c r="H1306" s="66">
        <v>2</v>
      </c>
      <c r="I1306" t="s">
        <v>6</v>
      </c>
      <c r="J1306" s="2">
        <v>11856.42</v>
      </c>
      <c r="K1306" s="2" t="s">
        <v>5</v>
      </c>
      <c r="L1306">
        <v>0</v>
      </c>
      <c r="M1306" t="s">
        <v>88</v>
      </c>
      <c r="N1306" t="s">
        <v>5</v>
      </c>
      <c r="O1306" s="1"/>
    </row>
    <row r="1307" spans="1:15" x14ac:dyDescent="0.2">
      <c r="A1307">
        <v>10831</v>
      </c>
      <c r="B1307" t="s">
        <v>103</v>
      </c>
      <c r="C1307" s="78">
        <v>0.96392487387373493</v>
      </c>
      <c r="D1307" t="s">
        <v>0</v>
      </c>
      <c r="E1307">
        <v>19</v>
      </c>
      <c r="F1307">
        <v>0</v>
      </c>
      <c r="G1307" s="3">
        <v>32.083066349350069</v>
      </c>
      <c r="H1307" s="66">
        <v>2</v>
      </c>
      <c r="I1307" t="s">
        <v>7</v>
      </c>
      <c r="J1307" s="2">
        <v>1252.4100000000001</v>
      </c>
      <c r="K1307" s="2" t="s">
        <v>5</v>
      </c>
      <c r="L1307">
        <v>0</v>
      </c>
      <c r="M1307" t="s">
        <v>88</v>
      </c>
      <c r="N1307" t="s">
        <v>5</v>
      </c>
      <c r="O1307" s="1"/>
    </row>
    <row r="1308" spans="1:15" x14ac:dyDescent="0.2">
      <c r="A1308">
        <v>10114</v>
      </c>
      <c r="B1308" t="s">
        <v>103</v>
      </c>
      <c r="C1308" s="78">
        <v>0.96399179718243755</v>
      </c>
      <c r="D1308" t="s">
        <v>3</v>
      </c>
      <c r="E1308">
        <v>34</v>
      </c>
      <c r="F1308">
        <v>1</v>
      </c>
      <c r="G1308" s="3">
        <v>22.230792405003708</v>
      </c>
      <c r="H1308" s="66">
        <v>0</v>
      </c>
      <c r="I1308" t="s">
        <v>7</v>
      </c>
      <c r="J1308" s="2">
        <v>4500.34</v>
      </c>
      <c r="K1308" s="2" t="s">
        <v>5</v>
      </c>
      <c r="L1308">
        <v>0</v>
      </c>
      <c r="M1308" t="s">
        <v>88</v>
      </c>
      <c r="N1308" t="s">
        <v>5</v>
      </c>
      <c r="O1308" s="1"/>
    </row>
    <row r="1309" spans="1:15" x14ac:dyDescent="0.2">
      <c r="A1309">
        <v>10320</v>
      </c>
      <c r="B1309" t="s">
        <v>103</v>
      </c>
      <c r="C1309" s="78">
        <v>0.96540350243490336</v>
      </c>
      <c r="D1309" t="s">
        <v>2</v>
      </c>
      <c r="E1309">
        <v>63</v>
      </c>
      <c r="F1309">
        <v>3</v>
      </c>
      <c r="G1309" s="3">
        <v>34.79770663483017</v>
      </c>
      <c r="H1309" s="66">
        <v>3</v>
      </c>
      <c r="I1309" t="s">
        <v>7</v>
      </c>
      <c r="J1309" s="2">
        <v>15555.19</v>
      </c>
      <c r="K1309" s="2" t="s">
        <v>5</v>
      </c>
      <c r="L1309">
        <v>3</v>
      </c>
      <c r="M1309" t="s">
        <v>91</v>
      </c>
      <c r="N1309" t="s">
        <v>5</v>
      </c>
      <c r="O1309" s="1"/>
    </row>
    <row r="1310" spans="1:15" x14ac:dyDescent="0.2">
      <c r="A1310">
        <v>10856</v>
      </c>
      <c r="B1310" t="s">
        <v>103</v>
      </c>
      <c r="C1310" s="78">
        <v>0.96697575536223113</v>
      </c>
      <c r="D1310" t="s">
        <v>0</v>
      </c>
      <c r="E1310">
        <v>26</v>
      </c>
      <c r="F1310">
        <v>0</v>
      </c>
      <c r="G1310" s="3">
        <v>24.317582385248937</v>
      </c>
      <c r="H1310" s="66">
        <v>0</v>
      </c>
      <c r="I1310" t="s">
        <v>7</v>
      </c>
      <c r="J1310" s="2">
        <v>2302.3000000000002</v>
      </c>
      <c r="K1310" s="2" t="s">
        <v>5</v>
      </c>
      <c r="L1310">
        <v>0</v>
      </c>
      <c r="M1310" t="s">
        <v>88</v>
      </c>
      <c r="N1310" t="s">
        <v>5</v>
      </c>
      <c r="O1310" s="1"/>
    </row>
    <row r="1311" spans="1:15" x14ac:dyDescent="0.2">
      <c r="A1311">
        <v>10482</v>
      </c>
      <c r="B1311" t="s">
        <v>103</v>
      </c>
      <c r="C1311" s="78">
        <v>0.97040468153178583</v>
      </c>
      <c r="D1311" t="s">
        <v>0</v>
      </c>
      <c r="E1311">
        <v>32</v>
      </c>
      <c r="F1311">
        <v>1</v>
      </c>
      <c r="G1311" s="3">
        <v>27.942897008394475</v>
      </c>
      <c r="H1311" s="66">
        <v>1</v>
      </c>
      <c r="I1311" t="s">
        <v>7</v>
      </c>
      <c r="J1311" s="2">
        <v>5253.5300000000007</v>
      </c>
      <c r="K1311" s="2" t="s">
        <v>5</v>
      </c>
      <c r="L1311">
        <v>3</v>
      </c>
      <c r="M1311" t="s">
        <v>91</v>
      </c>
      <c r="N1311" t="s">
        <v>5</v>
      </c>
      <c r="O1311" s="1"/>
    </row>
    <row r="1312" spans="1:15" x14ac:dyDescent="0.2">
      <c r="A1312">
        <v>11017</v>
      </c>
      <c r="B1312" t="s">
        <v>103</v>
      </c>
      <c r="C1312" s="78">
        <v>0.97099346799869024</v>
      </c>
      <c r="D1312" t="s">
        <v>1</v>
      </c>
      <c r="E1312">
        <v>25</v>
      </c>
      <c r="F1312">
        <v>0</v>
      </c>
      <c r="G1312" s="3">
        <v>21.704671886346773</v>
      </c>
      <c r="H1312" s="66">
        <v>0</v>
      </c>
      <c r="I1312" t="s">
        <v>6</v>
      </c>
      <c r="J1312" s="2">
        <v>18218.169999999998</v>
      </c>
      <c r="K1312" s="2" t="s">
        <v>5</v>
      </c>
      <c r="L1312">
        <v>1</v>
      </c>
      <c r="M1312" t="s">
        <v>89</v>
      </c>
      <c r="N1312" t="s">
        <v>5</v>
      </c>
      <c r="O1312" s="1"/>
    </row>
    <row r="1313" spans="1:15" x14ac:dyDescent="0.2">
      <c r="A1313">
        <v>10067</v>
      </c>
      <c r="B1313" t="s">
        <v>103</v>
      </c>
      <c r="C1313" s="78">
        <v>0.9715791179715374</v>
      </c>
      <c r="D1313" t="s">
        <v>2</v>
      </c>
      <c r="E1313">
        <v>29</v>
      </c>
      <c r="F1313">
        <v>1</v>
      </c>
      <c r="G1313" s="3">
        <v>26.398949952026264</v>
      </c>
      <c r="H1313" s="66">
        <v>1</v>
      </c>
      <c r="I1313" t="s">
        <v>7</v>
      </c>
      <c r="J1313" s="2">
        <v>4433.92</v>
      </c>
      <c r="K1313" s="2" t="s">
        <v>5</v>
      </c>
      <c r="L1313">
        <v>2</v>
      </c>
      <c r="M1313" t="s">
        <v>90</v>
      </c>
      <c r="N1313" t="s">
        <v>5</v>
      </c>
      <c r="O1313" s="1"/>
    </row>
    <row r="1314" spans="1:15" x14ac:dyDescent="0.2">
      <c r="A1314">
        <v>10499</v>
      </c>
      <c r="B1314" t="s">
        <v>103</v>
      </c>
      <c r="C1314" s="78">
        <v>0.97242689008978822</v>
      </c>
      <c r="D1314" t="s">
        <v>1</v>
      </c>
      <c r="E1314">
        <v>29</v>
      </c>
      <c r="F1314">
        <v>1</v>
      </c>
      <c r="G1314" s="3">
        <v>28.292121444066371</v>
      </c>
      <c r="H1314" s="66">
        <v>1</v>
      </c>
      <c r="I1314" t="s">
        <v>7</v>
      </c>
      <c r="J1314" s="2">
        <v>4058.1200000000003</v>
      </c>
      <c r="K1314" s="2" t="s">
        <v>5</v>
      </c>
      <c r="L1314">
        <v>2</v>
      </c>
      <c r="M1314" t="s">
        <v>90</v>
      </c>
      <c r="N1314" t="s">
        <v>5</v>
      </c>
      <c r="O1314" s="1"/>
    </row>
    <row r="1315" spans="1:15" x14ac:dyDescent="0.2">
      <c r="A1315">
        <v>10134</v>
      </c>
      <c r="B1315" t="s">
        <v>103</v>
      </c>
      <c r="C1315" s="78">
        <v>0.97299571589274414</v>
      </c>
      <c r="D1315" t="s">
        <v>3</v>
      </c>
      <c r="E1315">
        <v>56</v>
      </c>
      <c r="F1315">
        <v>3</v>
      </c>
      <c r="G1315" s="3">
        <v>26.680555668953989</v>
      </c>
      <c r="H1315" s="66">
        <v>1</v>
      </c>
      <c r="I1315" t="s">
        <v>6</v>
      </c>
      <c r="J1315" s="2">
        <v>13430.27</v>
      </c>
      <c r="K1315" s="2" t="s">
        <v>5</v>
      </c>
      <c r="L1315">
        <v>3</v>
      </c>
      <c r="M1315" t="s">
        <v>91</v>
      </c>
      <c r="N1315" t="s">
        <v>5</v>
      </c>
      <c r="O1315" s="1"/>
    </row>
    <row r="1316" spans="1:15" x14ac:dyDescent="0.2">
      <c r="A1316">
        <v>10481</v>
      </c>
      <c r="B1316" t="s">
        <v>103</v>
      </c>
      <c r="C1316" s="78">
        <v>0.97335448311565254</v>
      </c>
      <c r="D1316" t="s">
        <v>1</v>
      </c>
      <c r="E1316">
        <v>36</v>
      </c>
      <c r="F1316">
        <v>1</v>
      </c>
      <c r="G1316" s="3">
        <v>23.929701207465506</v>
      </c>
      <c r="H1316" s="66">
        <v>0</v>
      </c>
      <c r="I1316" t="s">
        <v>7</v>
      </c>
      <c r="J1316" s="2">
        <v>5584.31</v>
      </c>
      <c r="K1316" s="2" t="s">
        <v>5</v>
      </c>
      <c r="L1316">
        <v>2</v>
      </c>
      <c r="M1316" t="s">
        <v>90</v>
      </c>
      <c r="N1316" t="s">
        <v>5</v>
      </c>
      <c r="O1316" s="1"/>
    </row>
    <row r="1317" spans="1:15" x14ac:dyDescent="0.2">
      <c r="A1317">
        <v>11157</v>
      </c>
      <c r="B1317" t="s">
        <v>103</v>
      </c>
      <c r="C1317" s="78">
        <v>0.97342770339677454</v>
      </c>
      <c r="D1317" t="s">
        <v>3</v>
      </c>
      <c r="E1317">
        <v>44</v>
      </c>
      <c r="F1317">
        <v>2</v>
      </c>
      <c r="G1317" s="3">
        <v>23.47061971186681</v>
      </c>
      <c r="H1317" s="66">
        <v>0</v>
      </c>
      <c r="I1317" t="s">
        <v>7</v>
      </c>
      <c r="J1317" s="2">
        <v>8302.5400000000009</v>
      </c>
      <c r="K1317" s="2" t="s">
        <v>5</v>
      </c>
      <c r="L1317">
        <v>2</v>
      </c>
      <c r="M1317" t="s">
        <v>90</v>
      </c>
      <c r="N1317" t="s">
        <v>5</v>
      </c>
      <c r="O1317" s="1"/>
    </row>
    <row r="1318" spans="1:15" x14ac:dyDescent="0.2">
      <c r="A1318">
        <v>10733</v>
      </c>
      <c r="B1318" t="s">
        <v>103</v>
      </c>
      <c r="C1318" s="78">
        <v>0.97504285989430306</v>
      </c>
      <c r="D1318" t="s">
        <v>2</v>
      </c>
      <c r="E1318">
        <v>32</v>
      </c>
      <c r="F1318">
        <v>1</v>
      </c>
      <c r="G1318" s="3">
        <v>32.789817408018145</v>
      </c>
      <c r="H1318" s="66">
        <v>2</v>
      </c>
      <c r="I1318" t="s">
        <v>6</v>
      </c>
      <c r="J1318" s="2">
        <v>32734.19</v>
      </c>
      <c r="K1318" s="2" t="s">
        <v>5</v>
      </c>
      <c r="L1318">
        <v>2</v>
      </c>
      <c r="M1318" t="s">
        <v>90</v>
      </c>
      <c r="N1318" t="s">
        <v>4</v>
      </c>
      <c r="O1318" s="1"/>
    </row>
    <row r="1319" spans="1:15" x14ac:dyDescent="0.2">
      <c r="A1319">
        <v>10676</v>
      </c>
      <c r="B1319" t="s">
        <v>103</v>
      </c>
      <c r="C1319" s="78">
        <v>0.97572634568863914</v>
      </c>
      <c r="D1319" t="s">
        <v>2</v>
      </c>
      <c r="E1319">
        <v>19</v>
      </c>
      <c r="F1319">
        <v>0</v>
      </c>
      <c r="G1319" s="3">
        <v>32.481671571216751</v>
      </c>
      <c r="H1319" s="66">
        <v>2</v>
      </c>
      <c r="I1319" t="s">
        <v>6</v>
      </c>
      <c r="J1319" s="2">
        <v>2136.8900000000003</v>
      </c>
      <c r="K1319" s="2" t="s">
        <v>5</v>
      </c>
      <c r="L1319">
        <v>0</v>
      </c>
      <c r="M1319" t="s">
        <v>88</v>
      </c>
      <c r="N1319" t="s">
        <v>5</v>
      </c>
      <c r="O1319" s="1"/>
    </row>
    <row r="1320" spans="1:15" x14ac:dyDescent="0.2">
      <c r="A1320">
        <v>10464</v>
      </c>
      <c r="B1320" t="s">
        <v>103</v>
      </c>
      <c r="C1320" s="78">
        <v>0.97613906285513163</v>
      </c>
      <c r="D1320" t="s">
        <v>0</v>
      </c>
      <c r="E1320">
        <v>44</v>
      </c>
      <c r="F1320">
        <v>2</v>
      </c>
      <c r="G1320" s="3">
        <v>31.333321300711575</v>
      </c>
      <c r="H1320" s="66">
        <v>2</v>
      </c>
      <c r="I1320" t="s">
        <v>6</v>
      </c>
      <c r="J1320" s="2">
        <v>7627</v>
      </c>
      <c r="K1320" s="2" t="s">
        <v>5</v>
      </c>
      <c r="L1320">
        <v>1</v>
      </c>
      <c r="M1320" t="s">
        <v>89</v>
      </c>
      <c r="N1320" t="s">
        <v>5</v>
      </c>
      <c r="O1320" s="1"/>
    </row>
    <row r="1321" spans="1:15" x14ac:dyDescent="0.2">
      <c r="A1321">
        <v>10307</v>
      </c>
      <c r="B1321" t="s">
        <v>103</v>
      </c>
      <c r="C1321" s="78">
        <v>0.97707023458140041</v>
      </c>
      <c r="D1321" t="s">
        <v>1</v>
      </c>
      <c r="E1321">
        <v>35</v>
      </c>
      <c r="F1321">
        <v>1</v>
      </c>
      <c r="G1321" s="3">
        <v>23.55792646971484</v>
      </c>
      <c r="H1321" s="66">
        <v>0</v>
      </c>
      <c r="I1321" t="s">
        <v>7</v>
      </c>
      <c r="J1321" s="2">
        <v>5934.38</v>
      </c>
      <c r="K1321" s="2" t="s">
        <v>5</v>
      </c>
      <c r="L1321">
        <v>3</v>
      </c>
      <c r="M1321" t="s">
        <v>91</v>
      </c>
      <c r="N1321" t="s">
        <v>5</v>
      </c>
      <c r="O1321" s="1"/>
    </row>
    <row r="1322" spans="1:15" x14ac:dyDescent="0.2">
      <c r="A1322">
        <v>10529</v>
      </c>
      <c r="B1322" t="s">
        <v>103</v>
      </c>
      <c r="C1322" s="78">
        <v>0.97852619194305113</v>
      </c>
      <c r="D1322" t="s">
        <v>0</v>
      </c>
      <c r="E1322">
        <v>59</v>
      </c>
      <c r="F1322">
        <v>3</v>
      </c>
      <c r="G1322" s="3">
        <v>31.44040689367344</v>
      </c>
      <c r="H1322" s="66">
        <v>2</v>
      </c>
      <c r="I1322" t="s">
        <v>6</v>
      </c>
      <c r="J1322" s="2">
        <v>14007.23</v>
      </c>
      <c r="K1322" s="2" t="s">
        <v>5</v>
      </c>
      <c r="L1322">
        <v>3</v>
      </c>
      <c r="M1322" t="s">
        <v>91</v>
      </c>
      <c r="N1322" t="s">
        <v>5</v>
      </c>
      <c r="O1322" s="1"/>
    </row>
    <row r="1323" spans="1:15" x14ac:dyDescent="0.2">
      <c r="A1323">
        <v>11132</v>
      </c>
      <c r="B1323" t="s">
        <v>103</v>
      </c>
      <c r="C1323" s="78">
        <v>0.97895021981533759</v>
      </c>
      <c r="D1323" t="s">
        <v>3</v>
      </c>
      <c r="E1323">
        <v>52</v>
      </c>
      <c r="F1323">
        <v>3</v>
      </c>
      <c r="G1323" s="3">
        <v>33.633751247672649</v>
      </c>
      <c r="H1323" s="66">
        <v>2</v>
      </c>
      <c r="I1323" t="s">
        <v>6</v>
      </c>
      <c r="J1323" s="2">
        <v>11396.91</v>
      </c>
      <c r="K1323" s="2" t="s">
        <v>5</v>
      </c>
      <c r="L1323">
        <v>2</v>
      </c>
      <c r="M1323" t="s">
        <v>90</v>
      </c>
      <c r="N1323" t="s">
        <v>5</v>
      </c>
      <c r="O1323" s="1"/>
    </row>
    <row r="1324" spans="1:15" x14ac:dyDescent="0.2">
      <c r="A1324">
        <v>10405</v>
      </c>
      <c r="B1324" t="s">
        <v>103</v>
      </c>
      <c r="C1324" s="78">
        <v>0.97898251025420102</v>
      </c>
      <c r="D1324" t="s">
        <v>1</v>
      </c>
      <c r="E1324">
        <v>22</v>
      </c>
      <c r="F1324">
        <v>0</v>
      </c>
      <c r="G1324" s="3">
        <v>23.658870032467533</v>
      </c>
      <c r="H1324" s="66">
        <v>0</v>
      </c>
      <c r="I1324" t="s">
        <v>6</v>
      </c>
      <c r="J1324" s="2">
        <v>2155.69</v>
      </c>
      <c r="K1324" s="2" t="s">
        <v>5</v>
      </c>
      <c r="L1324">
        <v>0</v>
      </c>
      <c r="M1324" t="s">
        <v>88</v>
      </c>
      <c r="N1324" t="s">
        <v>5</v>
      </c>
      <c r="O1324" s="1"/>
    </row>
    <row r="1325" spans="1:15" x14ac:dyDescent="0.2">
      <c r="A1325">
        <v>10350</v>
      </c>
      <c r="B1325" t="s">
        <v>103</v>
      </c>
      <c r="C1325" s="78">
        <v>0.97898938934714497</v>
      </c>
      <c r="D1325" t="s">
        <v>2</v>
      </c>
      <c r="E1325">
        <v>63</v>
      </c>
      <c r="F1325">
        <v>3</v>
      </c>
      <c r="G1325" s="3">
        <v>24.312524694803308</v>
      </c>
      <c r="H1325" s="66">
        <v>0</v>
      </c>
      <c r="I1325" t="s">
        <v>7</v>
      </c>
      <c r="J1325" s="2">
        <v>14349.86</v>
      </c>
      <c r="K1325" s="2" t="s">
        <v>5</v>
      </c>
      <c r="L1325">
        <v>1</v>
      </c>
      <c r="M1325" t="s">
        <v>89</v>
      </c>
      <c r="N1325" t="s">
        <v>5</v>
      </c>
      <c r="O1325" s="1"/>
    </row>
    <row r="1326" spans="1:15" x14ac:dyDescent="0.2">
      <c r="A1326">
        <v>10763</v>
      </c>
      <c r="B1326" t="s">
        <v>103</v>
      </c>
      <c r="C1326" s="78">
        <v>0.97985563180073831</v>
      </c>
      <c r="D1326" t="s">
        <v>1</v>
      </c>
      <c r="E1326">
        <v>56</v>
      </c>
      <c r="F1326">
        <v>3</v>
      </c>
      <c r="G1326" s="3">
        <v>32.186763687260367</v>
      </c>
      <c r="H1326" s="66">
        <v>2</v>
      </c>
      <c r="I1326" t="s">
        <v>6</v>
      </c>
      <c r="J1326" s="2">
        <v>11090.72</v>
      </c>
      <c r="K1326" s="2" t="s">
        <v>5</v>
      </c>
      <c r="L1326">
        <v>0</v>
      </c>
      <c r="M1326" t="s">
        <v>88</v>
      </c>
      <c r="N1326" t="s">
        <v>5</v>
      </c>
      <c r="O1326" s="1"/>
    </row>
    <row r="1327" spans="1:15" x14ac:dyDescent="0.2">
      <c r="A1327">
        <v>10201</v>
      </c>
      <c r="B1327" t="s">
        <v>103</v>
      </c>
      <c r="C1327" s="78">
        <v>0.98053397512979135</v>
      </c>
      <c r="D1327" t="s">
        <v>1</v>
      </c>
      <c r="E1327">
        <v>57</v>
      </c>
      <c r="F1327">
        <v>3</v>
      </c>
      <c r="G1327" s="3">
        <v>23.647275320769403</v>
      </c>
      <c r="H1327" s="66">
        <v>0</v>
      </c>
      <c r="I1327" t="s">
        <v>7</v>
      </c>
      <c r="J1327" s="2">
        <v>11554.23</v>
      </c>
      <c r="K1327" s="2" t="s">
        <v>5</v>
      </c>
      <c r="L1327">
        <v>1</v>
      </c>
      <c r="M1327" t="s">
        <v>89</v>
      </c>
      <c r="N1327" t="s">
        <v>5</v>
      </c>
      <c r="O1327" s="1"/>
    </row>
    <row r="1328" spans="1:15" x14ac:dyDescent="0.2">
      <c r="A1328">
        <v>10581</v>
      </c>
      <c r="B1328" t="s">
        <v>103</v>
      </c>
      <c r="C1328" s="78">
        <v>0.98084977470265777</v>
      </c>
      <c r="D1328" t="s">
        <v>0</v>
      </c>
      <c r="E1328">
        <v>56</v>
      </c>
      <c r="F1328">
        <v>3</v>
      </c>
      <c r="G1328" s="3">
        <v>28.488761248715594</v>
      </c>
      <c r="H1328" s="66">
        <v>1</v>
      </c>
      <c r="I1328" t="s">
        <v>6</v>
      </c>
      <c r="J1328" s="2">
        <v>11070.54</v>
      </c>
      <c r="K1328" s="2" t="s">
        <v>5</v>
      </c>
      <c r="L1328">
        <v>0</v>
      </c>
      <c r="M1328" t="s">
        <v>88</v>
      </c>
      <c r="N1328" t="s">
        <v>5</v>
      </c>
      <c r="O1328" s="1"/>
    </row>
    <row r="1329" spans="1:15" x14ac:dyDescent="0.2">
      <c r="A1329">
        <v>10865</v>
      </c>
      <c r="B1329" t="s">
        <v>103</v>
      </c>
      <c r="C1329" s="78">
        <v>0.98174703255174167</v>
      </c>
      <c r="D1329" t="s">
        <v>3</v>
      </c>
      <c r="E1329">
        <v>56</v>
      </c>
      <c r="F1329">
        <v>3</v>
      </c>
      <c r="G1329" s="3">
        <v>23.40275635810406</v>
      </c>
      <c r="H1329" s="66">
        <v>0</v>
      </c>
      <c r="I1329" t="s">
        <v>7</v>
      </c>
      <c r="J1329" s="2">
        <v>22412.649999999998</v>
      </c>
      <c r="K1329" s="2" t="s">
        <v>5</v>
      </c>
      <c r="L1329">
        <v>0</v>
      </c>
      <c r="M1329" t="s">
        <v>88</v>
      </c>
      <c r="N1329" t="s">
        <v>4</v>
      </c>
      <c r="O1329" s="1"/>
    </row>
    <row r="1330" spans="1:15" x14ac:dyDescent="0.2">
      <c r="A1330">
        <v>10982</v>
      </c>
      <c r="B1330" t="s">
        <v>103</v>
      </c>
      <c r="C1330" s="78">
        <v>0.98244955881850571</v>
      </c>
      <c r="D1330" t="s">
        <v>3</v>
      </c>
      <c r="E1330">
        <v>51</v>
      </c>
      <c r="F1330">
        <v>3</v>
      </c>
      <c r="G1330" s="3">
        <v>24.306125879185924</v>
      </c>
      <c r="H1330" s="66">
        <v>0</v>
      </c>
      <c r="I1330" t="s">
        <v>7</v>
      </c>
      <c r="J1330" s="2">
        <v>9361.33</v>
      </c>
      <c r="K1330" s="2" t="s">
        <v>5</v>
      </c>
      <c r="L1330">
        <v>0</v>
      </c>
      <c r="M1330" t="s">
        <v>88</v>
      </c>
      <c r="N1330" t="s">
        <v>5</v>
      </c>
      <c r="O1330" s="1"/>
    </row>
    <row r="1331" spans="1:15" x14ac:dyDescent="0.2">
      <c r="A1331">
        <v>10348</v>
      </c>
      <c r="B1331" t="s">
        <v>103</v>
      </c>
      <c r="C1331" s="78">
        <v>0.985839787965888</v>
      </c>
      <c r="D1331" t="s">
        <v>0</v>
      </c>
      <c r="E1331">
        <v>45</v>
      </c>
      <c r="F1331">
        <v>2</v>
      </c>
      <c r="G1331" s="3">
        <v>29.35699445847882</v>
      </c>
      <c r="H1331" s="66">
        <v>1</v>
      </c>
      <c r="I1331" t="s">
        <v>6</v>
      </c>
      <c r="J1331" s="2">
        <v>8520.0300000000007</v>
      </c>
      <c r="K1331" s="2" t="s">
        <v>5</v>
      </c>
      <c r="L1331">
        <v>2</v>
      </c>
      <c r="M1331" t="s">
        <v>90</v>
      </c>
      <c r="N1331" t="s">
        <v>5</v>
      </c>
      <c r="O1331" s="1"/>
    </row>
    <row r="1332" spans="1:15" x14ac:dyDescent="0.2">
      <c r="A1332">
        <v>10818</v>
      </c>
      <c r="B1332" t="s">
        <v>103</v>
      </c>
      <c r="C1332" s="78">
        <v>0.98816990596640908</v>
      </c>
      <c r="D1332" t="s">
        <v>1</v>
      </c>
      <c r="E1332">
        <v>48</v>
      </c>
      <c r="F1332">
        <v>2</v>
      </c>
      <c r="G1332" s="3">
        <v>30.689246148185457</v>
      </c>
      <c r="H1332" s="66">
        <v>2</v>
      </c>
      <c r="I1332" t="s">
        <v>7</v>
      </c>
      <c r="J1332" s="2">
        <v>21223.679999999997</v>
      </c>
      <c r="K1332" s="2" t="s">
        <v>5</v>
      </c>
      <c r="L1332">
        <v>0</v>
      </c>
      <c r="M1332" t="s">
        <v>88</v>
      </c>
      <c r="N1332" t="s">
        <v>4</v>
      </c>
      <c r="O1332" s="1"/>
    </row>
    <row r="1333" spans="1:15" x14ac:dyDescent="0.2">
      <c r="A1333">
        <v>10215</v>
      </c>
      <c r="B1333" t="s">
        <v>103</v>
      </c>
      <c r="C1333" s="78">
        <v>0.9886512315918623</v>
      </c>
      <c r="D1333" t="s">
        <v>2</v>
      </c>
      <c r="E1333">
        <v>19</v>
      </c>
      <c r="F1333">
        <v>0</v>
      </c>
      <c r="G1333" s="3">
        <v>30.142941174065029</v>
      </c>
      <c r="H1333" s="66">
        <v>1</v>
      </c>
      <c r="I1333" t="s">
        <v>7</v>
      </c>
      <c r="J1333" s="2">
        <v>1632.57</v>
      </c>
      <c r="K1333" s="2" t="s">
        <v>5</v>
      </c>
      <c r="L1333">
        <v>0</v>
      </c>
      <c r="M1333" t="s">
        <v>88</v>
      </c>
      <c r="N1333" t="s">
        <v>5</v>
      </c>
      <c r="O1333" s="1"/>
    </row>
    <row r="1334" spans="1:15" x14ac:dyDescent="0.2">
      <c r="A1334">
        <v>10704</v>
      </c>
      <c r="B1334" t="s">
        <v>103</v>
      </c>
      <c r="C1334" s="78">
        <v>0.98872970344181377</v>
      </c>
      <c r="D1334" t="s">
        <v>1</v>
      </c>
      <c r="E1334">
        <v>53</v>
      </c>
      <c r="F1334">
        <v>3</v>
      </c>
      <c r="G1334" s="3">
        <v>35.25054951476389</v>
      </c>
      <c r="H1334" s="66">
        <v>3</v>
      </c>
      <c r="I1334" t="s">
        <v>7</v>
      </c>
      <c r="J1334" s="2">
        <v>9504.32</v>
      </c>
      <c r="K1334" s="2" t="s">
        <v>5</v>
      </c>
      <c r="L1334">
        <v>0</v>
      </c>
      <c r="M1334" t="s">
        <v>88</v>
      </c>
      <c r="N1334" t="s">
        <v>5</v>
      </c>
      <c r="O1334" s="1"/>
    </row>
    <row r="1335" spans="1:15" x14ac:dyDescent="0.2">
      <c r="A1335">
        <v>10121</v>
      </c>
      <c r="B1335" t="s">
        <v>103</v>
      </c>
      <c r="C1335" s="78">
        <v>0.98944665960158351</v>
      </c>
      <c r="D1335" t="s">
        <v>0</v>
      </c>
      <c r="E1335">
        <v>28</v>
      </c>
      <c r="F1335">
        <v>1</v>
      </c>
      <c r="G1335" s="3">
        <v>27.813282642803767</v>
      </c>
      <c r="H1335" s="66">
        <v>1</v>
      </c>
      <c r="I1335" t="s">
        <v>7</v>
      </c>
      <c r="J1335" s="2">
        <v>5615.37</v>
      </c>
      <c r="K1335" s="2" t="s">
        <v>5</v>
      </c>
      <c r="L1335">
        <v>5</v>
      </c>
      <c r="M1335" t="s">
        <v>91</v>
      </c>
      <c r="N1335" t="s">
        <v>5</v>
      </c>
      <c r="O1335" s="1"/>
    </row>
    <row r="1336" spans="1:15" x14ac:dyDescent="0.2">
      <c r="A1336">
        <v>10273</v>
      </c>
      <c r="B1336" t="s">
        <v>103</v>
      </c>
      <c r="C1336" s="78">
        <v>0.98966314131211697</v>
      </c>
      <c r="D1336" t="s">
        <v>3</v>
      </c>
      <c r="E1336">
        <v>21</v>
      </c>
      <c r="F1336">
        <v>0</v>
      </c>
      <c r="G1336" s="3">
        <v>31.700652213744313</v>
      </c>
      <c r="H1336" s="66">
        <v>2</v>
      </c>
      <c r="I1336" t="s">
        <v>7</v>
      </c>
      <c r="J1336" s="2">
        <v>2102.2700000000004</v>
      </c>
      <c r="K1336" s="2" t="s">
        <v>5</v>
      </c>
      <c r="L1336">
        <v>0</v>
      </c>
      <c r="M1336" t="s">
        <v>88</v>
      </c>
      <c r="N1336" t="s">
        <v>5</v>
      </c>
      <c r="O1336" s="1"/>
    </row>
    <row r="1337" spans="1:15" x14ac:dyDescent="0.2">
      <c r="A1337">
        <v>10787</v>
      </c>
      <c r="B1337" t="s">
        <v>103</v>
      </c>
      <c r="C1337" s="78">
        <v>0.98979330218926509</v>
      </c>
      <c r="D1337" t="s">
        <v>2</v>
      </c>
      <c r="E1337">
        <v>33</v>
      </c>
      <c r="F1337">
        <v>1</v>
      </c>
      <c r="G1337" s="3">
        <v>35.093725191087998</v>
      </c>
      <c r="H1337" s="66">
        <v>3</v>
      </c>
      <c r="I1337" t="s">
        <v>6</v>
      </c>
      <c r="J1337" s="2">
        <v>6361</v>
      </c>
      <c r="K1337" s="2" t="s">
        <v>5</v>
      </c>
      <c r="L1337">
        <v>3</v>
      </c>
      <c r="M1337" t="s">
        <v>91</v>
      </c>
      <c r="N1337" t="s">
        <v>5</v>
      </c>
      <c r="O1337" s="1"/>
    </row>
    <row r="1338" spans="1:15" x14ac:dyDescent="0.2">
      <c r="A1338">
        <v>11335</v>
      </c>
      <c r="B1338" t="s">
        <v>103</v>
      </c>
      <c r="C1338" s="78">
        <v>0.99049137542734178</v>
      </c>
      <c r="D1338" t="s">
        <v>3</v>
      </c>
      <c r="E1338">
        <v>26</v>
      </c>
      <c r="F1338">
        <v>0</v>
      </c>
      <c r="G1338" s="3">
        <v>33.124597264399732</v>
      </c>
      <c r="H1338" s="66">
        <v>2</v>
      </c>
      <c r="I1338" t="s">
        <v>7</v>
      </c>
      <c r="J1338" s="2">
        <v>4661.29</v>
      </c>
      <c r="K1338" s="2" t="s">
        <v>5</v>
      </c>
      <c r="L1338">
        <v>3</v>
      </c>
      <c r="M1338" t="s">
        <v>91</v>
      </c>
      <c r="N1338" t="s">
        <v>5</v>
      </c>
      <c r="O1338" s="1"/>
    </row>
    <row r="1339" spans="1:15" x14ac:dyDescent="0.2">
      <c r="A1339">
        <v>10286</v>
      </c>
      <c r="B1339" t="s">
        <v>103</v>
      </c>
      <c r="C1339" s="78">
        <v>0.99089398340005563</v>
      </c>
      <c r="D1339" t="s">
        <v>0</v>
      </c>
      <c r="E1339">
        <v>64</v>
      </c>
      <c r="F1339">
        <v>3</v>
      </c>
      <c r="G1339" s="3">
        <v>28.665876600464774</v>
      </c>
      <c r="H1339" s="66">
        <v>1</v>
      </c>
      <c r="I1339" t="s">
        <v>7</v>
      </c>
      <c r="J1339" s="2">
        <v>14988.44</v>
      </c>
      <c r="K1339" s="2" t="s">
        <v>5</v>
      </c>
      <c r="L1339">
        <v>2</v>
      </c>
      <c r="M1339" t="s">
        <v>90</v>
      </c>
      <c r="N1339" t="s">
        <v>5</v>
      </c>
      <c r="O1339" s="1"/>
    </row>
    <row r="1340" spans="1:15" x14ac:dyDescent="0.2">
      <c r="A1340">
        <v>10678</v>
      </c>
      <c r="B1340" t="s">
        <v>103</v>
      </c>
      <c r="C1340" s="78">
        <v>0.9915016040515684</v>
      </c>
      <c r="D1340" t="s">
        <v>3</v>
      </c>
      <c r="E1340">
        <v>26</v>
      </c>
      <c r="F1340">
        <v>0</v>
      </c>
      <c r="G1340" s="3">
        <v>27.741802652242395</v>
      </c>
      <c r="H1340" s="66">
        <v>1</v>
      </c>
      <c r="I1340" t="s">
        <v>7</v>
      </c>
      <c r="J1340" s="2">
        <v>3490.55</v>
      </c>
      <c r="K1340" s="2" t="s">
        <v>5</v>
      </c>
      <c r="L1340">
        <v>1</v>
      </c>
      <c r="M1340" t="s">
        <v>89</v>
      </c>
      <c r="N1340" t="s">
        <v>5</v>
      </c>
      <c r="O1340" s="1"/>
    </row>
    <row r="1341" spans="1:15" x14ac:dyDescent="0.2">
      <c r="A1341">
        <v>11143</v>
      </c>
      <c r="B1341" t="s">
        <v>103</v>
      </c>
      <c r="C1341" s="78">
        <v>0.99224987112096119</v>
      </c>
      <c r="D1341" t="s">
        <v>1</v>
      </c>
      <c r="E1341">
        <v>42</v>
      </c>
      <c r="F1341">
        <v>2</v>
      </c>
      <c r="G1341" s="3">
        <v>27.722721034547948</v>
      </c>
      <c r="H1341" s="66">
        <v>1</v>
      </c>
      <c r="I1341" t="s">
        <v>7</v>
      </c>
      <c r="J1341" s="2">
        <v>7162.02</v>
      </c>
      <c r="K1341" s="2" t="s">
        <v>5</v>
      </c>
      <c r="L1341">
        <v>2</v>
      </c>
      <c r="M1341" t="s">
        <v>90</v>
      </c>
      <c r="N1341" t="s">
        <v>5</v>
      </c>
      <c r="O1341" s="1"/>
    </row>
    <row r="1342" spans="1:15" x14ac:dyDescent="0.2">
      <c r="A1342">
        <v>11224</v>
      </c>
      <c r="B1342" t="s">
        <v>103</v>
      </c>
      <c r="C1342" s="78">
        <v>0.99323851758902748</v>
      </c>
      <c r="D1342" t="s">
        <v>2</v>
      </c>
      <c r="E1342">
        <v>59</v>
      </c>
      <c r="F1342">
        <v>3</v>
      </c>
      <c r="G1342" s="3">
        <v>29.888438637351516</v>
      </c>
      <c r="H1342" s="66">
        <v>1</v>
      </c>
      <c r="I1342" t="s">
        <v>7</v>
      </c>
      <c r="J1342" s="2">
        <v>12125</v>
      </c>
      <c r="K1342" s="2" t="s">
        <v>5</v>
      </c>
      <c r="L1342">
        <v>0</v>
      </c>
      <c r="M1342" t="s">
        <v>88</v>
      </c>
      <c r="N1342" t="s">
        <v>5</v>
      </c>
      <c r="O1342" s="1"/>
    </row>
    <row r="1343" spans="1:15" x14ac:dyDescent="0.2">
      <c r="A1343">
        <v>10036</v>
      </c>
      <c r="B1343" t="s">
        <v>103</v>
      </c>
      <c r="C1343" s="78">
        <v>0.99334465734144939</v>
      </c>
      <c r="D1343" t="s">
        <v>0</v>
      </c>
      <c r="E1343">
        <v>21</v>
      </c>
      <c r="F1343">
        <v>0</v>
      </c>
      <c r="G1343" s="3">
        <v>35.305469212644603</v>
      </c>
      <c r="H1343" s="66">
        <v>3</v>
      </c>
      <c r="I1343" t="s">
        <v>6</v>
      </c>
      <c r="J1343" s="2">
        <v>2020.18</v>
      </c>
      <c r="K1343" s="2" t="s">
        <v>5</v>
      </c>
      <c r="L1343">
        <v>0</v>
      </c>
      <c r="M1343" t="s">
        <v>88</v>
      </c>
      <c r="N1343" t="s">
        <v>5</v>
      </c>
      <c r="O1343" s="1"/>
    </row>
    <row r="1344" spans="1:15" x14ac:dyDescent="0.2">
      <c r="A1344">
        <v>10741</v>
      </c>
      <c r="B1344" t="s">
        <v>103</v>
      </c>
      <c r="C1344" s="78">
        <v>0.99624143709310842</v>
      </c>
      <c r="D1344" t="s">
        <v>1</v>
      </c>
      <c r="E1344">
        <v>38</v>
      </c>
      <c r="F1344">
        <v>1</v>
      </c>
      <c r="G1344" s="3">
        <v>28.870208034255178</v>
      </c>
      <c r="H1344" s="66">
        <v>1</v>
      </c>
      <c r="I1344" t="s">
        <v>6</v>
      </c>
      <c r="J1344" s="2">
        <v>5397.62</v>
      </c>
      <c r="K1344" s="2" t="s">
        <v>5</v>
      </c>
      <c r="L1344">
        <v>0</v>
      </c>
      <c r="M1344" t="s">
        <v>88</v>
      </c>
      <c r="N1344" t="s">
        <v>5</v>
      </c>
      <c r="O1344" s="1"/>
    </row>
    <row r="1345" spans="1:15" x14ac:dyDescent="0.2">
      <c r="A1345">
        <v>10270</v>
      </c>
      <c r="B1345" t="s">
        <v>103</v>
      </c>
      <c r="C1345" s="78">
        <v>0.99662732120703124</v>
      </c>
      <c r="D1345" t="s">
        <v>2</v>
      </c>
      <c r="E1345">
        <v>37</v>
      </c>
      <c r="F1345">
        <v>1</v>
      </c>
      <c r="G1345" s="3">
        <v>28.929475575325416</v>
      </c>
      <c r="H1345" s="66">
        <v>1</v>
      </c>
      <c r="I1345" t="s">
        <v>7</v>
      </c>
      <c r="J1345" s="2">
        <v>6198.76</v>
      </c>
      <c r="K1345" s="2" t="s">
        <v>5</v>
      </c>
      <c r="L1345">
        <v>2</v>
      </c>
      <c r="M1345" t="s">
        <v>90</v>
      </c>
      <c r="N1345" t="s">
        <v>5</v>
      </c>
      <c r="O1345" s="1"/>
    </row>
    <row r="1346" spans="1:15" x14ac:dyDescent="0.2">
      <c r="A1346">
        <v>11115</v>
      </c>
      <c r="B1346" t="s">
        <v>103</v>
      </c>
      <c r="C1346" s="78">
        <v>0.99717316780271958</v>
      </c>
      <c r="D1346" t="s">
        <v>3</v>
      </c>
      <c r="E1346">
        <v>49</v>
      </c>
      <c r="F1346">
        <v>2</v>
      </c>
      <c r="G1346" s="3">
        <v>25.06046277879264</v>
      </c>
      <c r="H1346" s="66">
        <v>0</v>
      </c>
      <c r="I1346" t="s">
        <v>7</v>
      </c>
      <c r="J1346" s="2">
        <v>9290.14</v>
      </c>
      <c r="K1346" s="2" t="s">
        <v>5</v>
      </c>
      <c r="L1346">
        <v>1</v>
      </c>
      <c r="M1346" t="s">
        <v>89</v>
      </c>
      <c r="N1346" t="s">
        <v>5</v>
      </c>
      <c r="O1346" s="1"/>
    </row>
    <row r="1347" spans="1:15" x14ac:dyDescent="0.2">
      <c r="A1347">
        <v>10824</v>
      </c>
      <c r="B1347" t="s">
        <v>103</v>
      </c>
      <c r="C1347" s="78">
        <v>0.99750464559390928</v>
      </c>
      <c r="D1347" t="s">
        <v>2</v>
      </c>
      <c r="E1347">
        <v>33</v>
      </c>
      <c r="F1347">
        <v>1</v>
      </c>
      <c r="G1347" s="3">
        <v>29.263827970692635</v>
      </c>
      <c r="H1347" s="66">
        <v>1</v>
      </c>
      <c r="I1347" t="s">
        <v>7</v>
      </c>
      <c r="J1347" s="2">
        <v>5257.51</v>
      </c>
      <c r="K1347" s="2" t="s">
        <v>5</v>
      </c>
      <c r="L1347">
        <v>2</v>
      </c>
      <c r="M1347" t="s">
        <v>90</v>
      </c>
      <c r="N1347" t="s">
        <v>5</v>
      </c>
      <c r="O1347" s="1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DD8CA-E4BB-B841-AC49-D99FC7FA13E6}">
  <dimension ref="A1:BE1141"/>
  <sheetViews>
    <sheetView showGridLines="0" workbookViewId="0">
      <pane ySplit="3" topLeftCell="A4" activePane="bottomLeft" state="frozen"/>
      <selection pane="bottomLeft" activeCell="AW5" sqref="AW5"/>
    </sheetView>
  </sheetViews>
  <sheetFormatPr baseColWidth="10" defaultColWidth="8.83203125" defaultRowHeight="15" x14ac:dyDescent="0.2"/>
  <cols>
    <col min="1" max="2" width="8.83203125" customWidth="1"/>
    <col min="3" max="3" width="9" customWidth="1"/>
    <col min="4" max="4" width="8.83203125" customWidth="1"/>
    <col min="5" max="5" width="9.33203125" customWidth="1"/>
    <col min="6" max="6" width="9.5" customWidth="1"/>
    <col min="7" max="7" width="9.33203125" customWidth="1"/>
    <col min="8" max="8" width="16.6640625" customWidth="1"/>
    <col min="9" max="9" width="9.33203125" customWidth="1"/>
    <col min="10" max="10" width="17" style="64" customWidth="1"/>
    <col min="11" max="11" width="3.33203125" customWidth="1"/>
    <col min="12" max="12" width="3.5" bestFit="1" customWidth="1"/>
    <col min="17" max="18" width="8.83203125" customWidth="1"/>
    <col min="20" max="20" width="3.33203125" bestFit="1" customWidth="1"/>
    <col min="21" max="23" width="8.83203125" customWidth="1"/>
    <col min="43" max="43" width="8.83203125" customWidth="1"/>
    <col min="44" max="44" width="10.33203125" customWidth="1"/>
  </cols>
  <sheetData>
    <row r="1" spans="1:44" x14ac:dyDescent="0.2">
      <c r="B1" s="4"/>
    </row>
    <row r="2" spans="1:44" x14ac:dyDescent="0.2">
      <c r="L2" s="4" t="s">
        <v>4</v>
      </c>
      <c r="T2" s="106" t="s">
        <v>5</v>
      </c>
      <c r="AB2" s="4" t="s">
        <v>4</v>
      </c>
      <c r="AC2" s="109">
        <f>COUNTIF($J$4:$J$1141,$AB$2)</f>
        <v>172</v>
      </c>
      <c r="AI2" s="105"/>
      <c r="AK2" s="4" t="s">
        <v>5</v>
      </c>
      <c r="AL2" s="4">
        <f>COUNTIF($J$4:$J$1141,$AK$2)</f>
        <v>965</v>
      </c>
      <c r="AR2" s="105"/>
    </row>
    <row r="3" spans="1:44" s="4" customFormat="1" x14ac:dyDescent="0.2">
      <c r="A3" s="85" t="s">
        <v>9</v>
      </c>
      <c r="B3" s="86" t="s">
        <v>101</v>
      </c>
      <c r="C3" s="87" t="s">
        <v>102</v>
      </c>
      <c r="D3" s="87" t="s">
        <v>16</v>
      </c>
      <c r="E3" s="87" t="s">
        <v>83</v>
      </c>
      <c r="F3" s="87" t="s">
        <v>84</v>
      </c>
      <c r="G3" s="87" t="s">
        <v>8</v>
      </c>
      <c r="H3" s="87" t="s">
        <v>97</v>
      </c>
      <c r="I3" s="87" t="s">
        <v>14</v>
      </c>
      <c r="J3" s="88" t="s">
        <v>131</v>
      </c>
      <c r="M3" s="4" t="str">
        <f>D3</f>
        <v>Region</v>
      </c>
      <c r="N3" s="4" t="str">
        <f t="shared" ref="N3:R3" si="0">E3</f>
        <v>Age Bin</v>
      </c>
      <c r="O3" s="4" t="str">
        <f t="shared" si="0"/>
        <v>BMI Bin</v>
      </c>
      <c r="P3" s="4" t="str">
        <f t="shared" si="0"/>
        <v>Gender</v>
      </c>
      <c r="Q3" s="4" t="str">
        <f t="shared" si="0"/>
        <v># of Children Bins</v>
      </c>
      <c r="R3" s="4" t="str">
        <f t="shared" si="0"/>
        <v>Smoker</v>
      </c>
      <c r="T3" s="106"/>
      <c r="U3" s="4" t="str">
        <f>M3</f>
        <v>Region</v>
      </c>
      <c r="V3" s="4" t="str">
        <f t="shared" ref="V3:Z3" si="1">N3</f>
        <v>Age Bin</v>
      </c>
      <c r="W3" s="4" t="str">
        <f t="shared" si="1"/>
        <v>BMI Bin</v>
      </c>
      <c r="X3" s="4" t="str">
        <f t="shared" si="1"/>
        <v>Gender</v>
      </c>
      <c r="Y3" s="4" t="str">
        <f t="shared" si="1"/>
        <v># of Children Bins</v>
      </c>
      <c r="Z3" s="4" t="str">
        <f t="shared" si="1"/>
        <v>Smoker</v>
      </c>
      <c r="AC3" s="4" t="str">
        <f>M3</f>
        <v>Region</v>
      </c>
      <c r="AD3" s="4" t="str">
        <f t="shared" ref="AD3:AH3" si="2">N3</f>
        <v>Age Bin</v>
      </c>
      <c r="AE3" s="4" t="str">
        <f t="shared" si="2"/>
        <v>BMI Bin</v>
      </c>
      <c r="AF3" s="4" t="str">
        <f t="shared" si="2"/>
        <v>Gender</v>
      </c>
      <c r="AG3" s="4" t="str">
        <f t="shared" si="2"/>
        <v># of Children Bins</v>
      </c>
      <c r="AH3" s="4" t="str">
        <f t="shared" si="2"/>
        <v>Smoker</v>
      </c>
      <c r="AI3" s="107" t="s">
        <v>109</v>
      </c>
      <c r="AL3" s="4" t="str">
        <f>U3</f>
        <v>Region</v>
      </c>
      <c r="AM3" s="4" t="str">
        <f t="shared" ref="AM3:AQ3" si="3">V3</f>
        <v>Age Bin</v>
      </c>
      <c r="AN3" s="4" t="str">
        <f t="shared" si="3"/>
        <v>BMI Bin</v>
      </c>
      <c r="AO3" s="4" t="str">
        <f t="shared" si="3"/>
        <v>Gender</v>
      </c>
      <c r="AP3" s="4" t="str">
        <f t="shared" si="3"/>
        <v># of Children Bins</v>
      </c>
      <c r="AQ3" s="4" t="str">
        <f t="shared" si="3"/>
        <v>Smoker</v>
      </c>
      <c r="AR3" s="108" t="s">
        <v>110</v>
      </c>
    </row>
    <row r="4" spans="1:44" x14ac:dyDescent="0.2">
      <c r="A4" s="89">
        <v>10617</v>
      </c>
      <c r="B4" s="90" t="s">
        <v>103</v>
      </c>
      <c r="C4" s="110">
        <v>0.13932727382426258</v>
      </c>
      <c r="D4" s="91" t="s">
        <v>0</v>
      </c>
      <c r="E4" s="91">
        <v>3</v>
      </c>
      <c r="F4" s="92">
        <v>2</v>
      </c>
      <c r="G4" s="91" t="s">
        <v>6</v>
      </c>
      <c r="H4" s="91" t="s">
        <v>88</v>
      </c>
      <c r="I4" s="91" t="s">
        <v>5</v>
      </c>
      <c r="J4" s="93" t="s">
        <v>5</v>
      </c>
      <c r="M4">
        <f>COUNTIFS(D$4:D$1140,D4,$J$4:$J$1140,$L$2)</f>
        <v>39</v>
      </c>
      <c r="N4">
        <f>COUNTIFS(E$4:E$1140,E4,$J$4:$J$1140,$L$2)</f>
        <v>61</v>
      </c>
      <c r="O4">
        <f>COUNTIFS(F$4:F$1140,F4,$J$4:$J$1140,$L$2)</f>
        <v>49</v>
      </c>
      <c r="P4">
        <f>COUNTIFS(G$4:G$1140,G4,$J$4:$J$1140,$L$2)</f>
        <v>68</v>
      </c>
      <c r="Q4">
        <f t="shared" ref="Q4:R4" si="4">COUNTIFS(H$4:H$1140,H4,$J$4:$J$1140,$L$2)</f>
        <v>71</v>
      </c>
      <c r="R4">
        <f t="shared" si="4"/>
        <v>28</v>
      </c>
      <c r="U4" s="150">
        <f t="shared" ref="U4:Z4" si="5">COUNTIFS(D$4:D$1140,D4,$J$4:$J$1140,$T$2)</f>
        <v>241</v>
      </c>
      <c r="V4">
        <f t="shared" si="5"/>
        <v>248</v>
      </c>
      <c r="W4">
        <f t="shared" si="5"/>
        <v>233</v>
      </c>
      <c r="X4">
        <f t="shared" si="5"/>
        <v>495</v>
      </c>
      <c r="Y4">
        <f t="shared" si="5"/>
        <v>425</v>
      </c>
      <c r="Z4">
        <f t="shared" si="5"/>
        <v>882</v>
      </c>
      <c r="AC4" s="1">
        <f>LN(M4/$AC$2)</f>
        <v>-1.4839328306838067</v>
      </c>
      <c r="AD4" s="1">
        <f t="shared" ref="AD4:AH4" si="6">LN(N4/$AC$2)</f>
        <v>-1.0366206126401418</v>
      </c>
      <c r="AE4" s="1">
        <f t="shared" si="6"/>
        <v>-1.2556741787028265</v>
      </c>
      <c r="AF4" s="1">
        <f t="shared" si="6"/>
        <v>-0.92798677163734644</v>
      </c>
      <c r="AG4" s="1">
        <f t="shared" si="6"/>
        <v>-0.88481459977213761</v>
      </c>
      <c r="AH4" s="1">
        <f t="shared" si="6"/>
        <v>-1.8152899666382492</v>
      </c>
      <c r="AI4" s="149">
        <f>SUM(AC4:AH4)</f>
        <v>-7.4043189600745087</v>
      </c>
      <c r="AJ4" s="105"/>
      <c r="AL4" s="1">
        <f>LN(U4/$AL$2)</f>
        <v>-1.3873311678483309</v>
      </c>
      <c r="AM4" s="104">
        <f t="shared" ref="AM4:AR4" si="7">LN(V4/$AL$2)</f>
        <v>-1.3586993551740039</v>
      </c>
      <c r="AN4" s="104">
        <f t="shared" si="7"/>
        <v>-1.4210896477732855</v>
      </c>
      <c r="AO4" s="104">
        <f t="shared" si="7"/>
        <v>-0.66757033877029559</v>
      </c>
      <c r="AP4" s="104">
        <f t="shared" si="7"/>
        <v>-0.82003893241456904</v>
      </c>
      <c r="AQ4" s="104">
        <f t="shared" si="7"/>
        <v>-8.9936045332194625E-2</v>
      </c>
      <c r="AR4" s="151">
        <f>SUM(AL4:AQ4)</f>
        <v>-5.7446654873126795</v>
      </c>
    </row>
    <row r="5" spans="1:44" x14ac:dyDescent="0.2">
      <c r="A5" s="94">
        <v>11096</v>
      </c>
      <c r="B5" s="95" t="s">
        <v>103</v>
      </c>
      <c r="C5" s="111">
        <v>0.13939461367809292</v>
      </c>
      <c r="D5" s="95" t="s">
        <v>1</v>
      </c>
      <c r="E5" s="95">
        <v>3</v>
      </c>
      <c r="F5" s="96">
        <v>0</v>
      </c>
      <c r="G5" s="95" t="s">
        <v>6</v>
      </c>
      <c r="H5" s="95" t="s">
        <v>88</v>
      </c>
      <c r="I5" s="95" t="s">
        <v>5</v>
      </c>
      <c r="J5" s="97" t="s">
        <v>5</v>
      </c>
      <c r="M5">
        <f t="shared" ref="M5:M68" si="8">COUNTIFS(D$4:D$1140,D5,$J$4:$J$1140,$L$2)</f>
        <v>59</v>
      </c>
      <c r="N5">
        <f t="shared" ref="N5:N13" si="9">COUNTIFS(E$4:E$1140,E5,$J$4:$J$1140,$L$2)</f>
        <v>61</v>
      </c>
      <c r="O5">
        <f t="shared" ref="O5:O13" si="10">COUNTIFS(F$4:F$1140,F5,$J$4:$J$1140,$L$2)</f>
        <v>29</v>
      </c>
      <c r="P5">
        <f t="shared" ref="P5:P13" si="11">COUNTIFS(G$4:G$1140,G5,$J$4:$J$1140,$L$2)</f>
        <v>68</v>
      </c>
      <c r="Q5">
        <f t="shared" ref="Q5:Q13" si="12">COUNTIFS(H$4:H$1140,H5,$J$4:$J$1140,$L$2)</f>
        <v>71</v>
      </c>
      <c r="R5">
        <f t="shared" ref="R5:R13" si="13">COUNTIFS(I$4:I$1140,I5,$J$4:$J$1140,$L$2)</f>
        <v>28</v>
      </c>
      <c r="U5">
        <f>COUNTIFS(D$4:D$1140,D5,$J$4:$J$1140,$T$2)</f>
        <v>244</v>
      </c>
      <c r="V5">
        <f t="shared" ref="V5:V68" si="14">COUNTIFS(E$4:E$1140,E5,$J$4:$J$1140,$T$2)</f>
        <v>248</v>
      </c>
      <c r="W5">
        <f t="shared" ref="W5:W68" si="15">COUNTIFS(F$4:F$1140,F5,$J$4:$J$1140,$T$2)</f>
        <v>248</v>
      </c>
      <c r="X5">
        <f t="shared" ref="X5:X68" si="16">COUNTIFS(G$4:G$1140,G5,$J$4:$J$1140,$T$2)</f>
        <v>495</v>
      </c>
      <c r="Y5">
        <f t="shared" ref="Y5:Y68" si="17">COUNTIFS(H$4:H$1140,H5,$J$4:$J$1140,$T$2)</f>
        <v>425</v>
      </c>
      <c r="Z5">
        <f t="shared" ref="Z5:Z68" si="18">COUNTIFS(I$4:I$1140,I5,$J$4:$J$1140,$T$2)</f>
        <v>882</v>
      </c>
      <c r="AC5" s="1">
        <f t="shared" ref="AC5:AC68" si="19">LN(M5/$AC$2)</f>
        <v>-1.0699570329077337</v>
      </c>
      <c r="AD5" s="1">
        <f t="shared" ref="AD5:AD68" si="20">LN(N5/$AC$2)</f>
        <v>-1.0366206126401418</v>
      </c>
      <c r="AE5" s="1">
        <f t="shared" ref="AE5:AE68" si="21">LN(O5/$AC$2)</f>
        <v>-1.780198646826979</v>
      </c>
      <c r="AF5" s="1">
        <f t="shared" ref="AF5:AF68" si="22">LN(P5/$AC$2)</f>
        <v>-0.92798677163734644</v>
      </c>
      <c r="AG5" s="1">
        <f t="shared" ref="AG5:AG68" si="23">LN(Q5/$AC$2)</f>
        <v>-0.88481459977213761</v>
      </c>
      <c r="AH5" s="1">
        <f t="shared" ref="AH5:AH68" si="24">LN(R5/$AC$2)</f>
        <v>-1.8152899666382492</v>
      </c>
      <c r="AI5" s="149">
        <f t="shared" ref="AI5:AI68" si="25">SUM(AC5:AH5)</f>
        <v>-7.5148676304225877</v>
      </c>
      <c r="AL5" s="1">
        <f t="shared" ref="AL5:AL68" si="26">LN(U5/$AL$2)</f>
        <v>-1.374959876045784</v>
      </c>
      <c r="AM5" s="104">
        <f t="shared" ref="AM5:AM68" si="27">LN(V5/$AL$2)</f>
        <v>-1.3586993551740039</v>
      </c>
      <c r="AN5" s="104">
        <f t="shared" ref="AN5:AN68" si="28">LN(W5/$AL$2)</f>
        <v>-1.3586993551740039</v>
      </c>
      <c r="AO5" s="104">
        <f t="shared" ref="AO5:AO68" si="29">LN(X5/$AL$2)</f>
        <v>-0.66757033877029559</v>
      </c>
      <c r="AP5" s="104">
        <f t="shared" ref="AP5:AP68" si="30">LN(Y5/$AL$2)</f>
        <v>-0.82003893241456904</v>
      </c>
      <c r="AQ5" s="104">
        <f t="shared" ref="AQ5:AQ68" si="31">LN(Z5/$AL$2)</f>
        <v>-8.9936045332194625E-2</v>
      </c>
      <c r="AR5" s="151">
        <f t="shared" ref="AR5:AR68" si="32">SUM(AL5:AQ5)</f>
        <v>-5.6699039029108507</v>
      </c>
    </row>
    <row r="6" spans="1:44" x14ac:dyDescent="0.2">
      <c r="A6" s="98">
        <v>10695</v>
      </c>
      <c r="B6" s="91" t="s">
        <v>103</v>
      </c>
      <c r="C6" s="110">
        <v>0.13971958539546681</v>
      </c>
      <c r="D6" s="91" t="s">
        <v>0</v>
      </c>
      <c r="E6" s="91">
        <v>2</v>
      </c>
      <c r="F6" s="92">
        <v>2</v>
      </c>
      <c r="G6" s="91" t="s">
        <v>7</v>
      </c>
      <c r="H6" s="91" t="s">
        <v>88</v>
      </c>
      <c r="I6" s="91" t="s">
        <v>5</v>
      </c>
      <c r="J6" s="93" t="s">
        <v>5</v>
      </c>
      <c r="M6">
        <f t="shared" si="8"/>
        <v>39</v>
      </c>
      <c r="N6">
        <f t="shared" si="9"/>
        <v>41</v>
      </c>
      <c r="O6">
        <f t="shared" si="10"/>
        <v>49</v>
      </c>
      <c r="P6">
        <f t="shared" si="11"/>
        <v>104</v>
      </c>
      <c r="Q6">
        <f t="shared" si="12"/>
        <v>71</v>
      </c>
      <c r="R6">
        <f t="shared" si="13"/>
        <v>28</v>
      </c>
      <c r="U6">
        <f t="shared" ref="U6:U69" si="33">COUNTIFS(D$4:D$1140,D6,$J$4:$J$1140,$T$2)</f>
        <v>241</v>
      </c>
      <c r="V6">
        <f t="shared" si="14"/>
        <v>239</v>
      </c>
      <c r="W6">
        <f t="shared" si="15"/>
        <v>233</v>
      </c>
      <c r="X6">
        <f t="shared" si="16"/>
        <v>470</v>
      </c>
      <c r="Y6">
        <f t="shared" si="17"/>
        <v>425</v>
      </c>
      <c r="Z6">
        <f t="shared" si="18"/>
        <v>882</v>
      </c>
      <c r="AC6" s="1">
        <f t="shared" si="19"/>
        <v>-1.4839328306838067</v>
      </c>
      <c r="AD6" s="1">
        <f t="shared" si="20"/>
        <v>-1.4339224101091452</v>
      </c>
      <c r="AE6" s="1">
        <f t="shared" si="21"/>
        <v>-1.2556741787028265</v>
      </c>
      <c r="AF6" s="1">
        <f t="shared" si="22"/>
        <v>-0.50310357767208047</v>
      </c>
      <c r="AG6" s="1">
        <f t="shared" si="23"/>
        <v>-0.88481459977213761</v>
      </c>
      <c r="AH6" s="1">
        <f t="shared" si="24"/>
        <v>-1.8152899666382492</v>
      </c>
      <c r="AI6" s="149">
        <f t="shared" si="25"/>
        <v>-7.3767375635782457</v>
      </c>
      <c r="AL6" s="1">
        <f t="shared" si="26"/>
        <v>-1.3873311678483309</v>
      </c>
      <c r="AM6" s="104">
        <f t="shared" si="27"/>
        <v>-1.3956645494074753</v>
      </c>
      <c r="AN6" s="104">
        <f t="shared" si="28"/>
        <v>-1.4210896477732855</v>
      </c>
      <c r="AO6" s="104">
        <f t="shared" si="29"/>
        <v>-0.71939540663488166</v>
      </c>
      <c r="AP6" s="104">
        <f t="shared" si="30"/>
        <v>-0.82003893241456904</v>
      </c>
      <c r="AQ6" s="104">
        <f t="shared" si="31"/>
        <v>-8.9936045332194625E-2</v>
      </c>
      <c r="AR6" s="151">
        <f t="shared" si="32"/>
        <v>-5.8334557494107377</v>
      </c>
    </row>
    <row r="7" spans="1:44" x14ac:dyDescent="0.2">
      <c r="A7" s="99">
        <v>11254</v>
      </c>
      <c r="B7" s="95" t="s">
        <v>103</v>
      </c>
      <c r="C7" s="111">
        <v>0.14101889359135633</v>
      </c>
      <c r="D7" s="95" t="s">
        <v>3</v>
      </c>
      <c r="E7" s="95">
        <v>3</v>
      </c>
      <c r="F7" s="96">
        <v>1</v>
      </c>
      <c r="G7" s="95" t="s">
        <v>7</v>
      </c>
      <c r="H7" s="95" t="s">
        <v>88</v>
      </c>
      <c r="I7" s="95" t="s">
        <v>5</v>
      </c>
      <c r="J7" s="97" t="s">
        <v>5</v>
      </c>
      <c r="M7">
        <f t="shared" si="8"/>
        <v>38</v>
      </c>
      <c r="N7">
        <f t="shared" si="9"/>
        <v>61</v>
      </c>
      <c r="O7">
        <f t="shared" si="10"/>
        <v>48</v>
      </c>
      <c r="P7">
        <f t="shared" si="11"/>
        <v>104</v>
      </c>
      <c r="Q7">
        <f t="shared" si="12"/>
        <v>71</v>
      </c>
      <c r="R7">
        <f t="shared" si="13"/>
        <v>28</v>
      </c>
      <c r="U7">
        <f t="shared" si="33"/>
        <v>241</v>
      </c>
      <c r="V7">
        <f t="shared" si="14"/>
        <v>248</v>
      </c>
      <c r="W7">
        <f t="shared" si="15"/>
        <v>243</v>
      </c>
      <c r="X7">
        <f t="shared" si="16"/>
        <v>470</v>
      </c>
      <c r="Y7">
        <f t="shared" si="17"/>
        <v>425</v>
      </c>
      <c r="Z7">
        <f t="shared" si="18"/>
        <v>882</v>
      </c>
      <c r="AC7" s="1">
        <f t="shared" si="19"/>
        <v>-1.5099083170870673</v>
      </c>
      <c r="AD7" s="1">
        <f t="shared" si="20"/>
        <v>-1.0366206126401418</v>
      </c>
      <c r="AE7" s="1">
        <f t="shared" si="21"/>
        <v>-1.276293465905562</v>
      </c>
      <c r="AF7" s="1">
        <f t="shared" si="22"/>
        <v>-0.50310357767208047</v>
      </c>
      <c r="AG7" s="1">
        <f t="shared" si="23"/>
        <v>-0.88481459977213761</v>
      </c>
      <c r="AH7" s="1">
        <f t="shared" si="24"/>
        <v>-1.8152899666382492</v>
      </c>
      <c r="AI7" s="149">
        <f t="shared" si="25"/>
        <v>-7.0260305397152383</v>
      </c>
      <c r="AL7" s="1">
        <f t="shared" si="26"/>
        <v>-1.3873311678483309</v>
      </c>
      <c r="AM7" s="104">
        <f t="shared" si="27"/>
        <v>-1.3586993551740039</v>
      </c>
      <c r="AN7" s="104">
        <f t="shared" si="28"/>
        <v>-1.3790666579984376</v>
      </c>
      <c r="AO7" s="104">
        <f t="shared" si="29"/>
        <v>-0.71939540663488166</v>
      </c>
      <c r="AP7" s="104">
        <f t="shared" si="30"/>
        <v>-0.82003893241456904</v>
      </c>
      <c r="AQ7" s="104">
        <f t="shared" si="31"/>
        <v>-8.9936045332194625E-2</v>
      </c>
      <c r="AR7" s="151">
        <f t="shared" si="32"/>
        <v>-5.7544675654024182</v>
      </c>
    </row>
    <row r="8" spans="1:44" x14ac:dyDescent="0.2">
      <c r="A8" s="98">
        <v>10913</v>
      </c>
      <c r="B8" s="91" t="s">
        <v>103</v>
      </c>
      <c r="C8" s="110">
        <v>0.14252304950780192</v>
      </c>
      <c r="D8" s="91" t="s">
        <v>0</v>
      </c>
      <c r="E8" s="91">
        <v>3</v>
      </c>
      <c r="F8" s="92">
        <v>2</v>
      </c>
      <c r="G8" s="91" t="s">
        <v>6</v>
      </c>
      <c r="H8" s="91" t="s">
        <v>89</v>
      </c>
      <c r="I8" s="91" t="s">
        <v>5</v>
      </c>
      <c r="J8" s="93" t="s">
        <v>5</v>
      </c>
      <c r="M8">
        <f t="shared" si="8"/>
        <v>39</v>
      </c>
      <c r="N8">
        <f t="shared" si="9"/>
        <v>61</v>
      </c>
      <c r="O8">
        <f t="shared" si="10"/>
        <v>49</v>
      </c>
      <c r="P8">
        <f t="shared" si="11"/>
        <v>68</v>
      </c>
      <c r="Q8">
        <f t="shared" si="12"/>
        <v>37</v>
      </c>
      <c r="R8">
        <f t="shared" si="13"/>
        <v>28</v>
      </c>
      <c r="U8">
        <f t="shared" si="33"/>
        <v>241</v>
      </c>
      <c r="V8">
        <f t="shared" si="14"/>
        <v>248</v>
      </c>
      <c r="W8">
        <f t="shared" si="15"/>
        <v>233</v>
      </c>
      <c r="X8">
        <f t="shared" si="16"/>
        <v>495</v>
      </c>
      <c r="Y8">
        <f t="shared" si="17"/>
        <v>230</v>
      </c>
      <c r="Z8">
        <f t="shared" si="18"/>
        <v>882</v>
      </c>
      <c r="AC8" s="1">
        <f t="shared" si="19"/>
        <v>-1.4839328306838067</v>
      </c>
      <c r="AD8" s="1">
        <f t="shared" si="20"/>
        <v>-1.0366206126401418</v>
      </c>
      <c r="AE8" s="1">
        <f t="shared" si="21"/>
        <v>-1.2556741787028265</v>
      </c>
      <c r="AF8" s="1">
        <f t="shared" si="22"/>
        <v>-0.92798677163734644</v>
      </c>
      <c r="AG8" s="1">
        <f t="shared" si="23"/>
        <v>-1.5365765641692286</v>
      </c>
      <c r="AH8" s="1">
        <f t="shared" si="24"/>
        <v>-1.8152899666382492</v>
      </c>
      <c r="AI8" s="149">
        <f t="shared" si="25"/>
        <v>-8.0560809244715994</v>
      </c>
      <c r="AL8" s="1">
        <f t="shared" si="26"/>
        <v>-1.3873311678483309</v>
      </c>
      <c r="AM8" s="104">
        <f t="shared" si="27"/>
        <v>-1.3586993551740039</v>
      </c>
      <c r="AN8" s="104">
        <f t="shared" si="28"/>
        <v>-1.4210896477732855</v>
      </c>
      <c r="AO8" s="104">
        <f t="shared" si="29"/>
        <v>-0.66757033877029559</v>
      </c>
      <c r="AP8" s="104">
        <f t="shared" si="30"/>
        <v>-1.4340487924157905</v>
      </c>
      <c r="AQ8" s="104">
        <f t="shared" si="31"/>
        <v>-8.9936045332194625E-2</v>
      </c>
      <c r="AR8" s="151">
        <f t="shared" si="32"/>
        <v>-6.358675347313901</v>
      </c>
    </row>
    <row r="9" spans="1:44" x14ac:dyDescent="0.2">
      <c r="A9" s="99">
        <v>10738</v>
      </c>
      <c r="B9" s="95" t="s">
        <v>103</v>
      </c>
      <c r="C9" s="111">
        <v>0.14260464636528614</v>
      </c>
      <c r="D9" s="95" t="s">
        <v>2</v>
      </c>
      <c r="E9" s="95">
        <v>2</v>
      </c>
      <c r="F9" s="96">
        <v>1</v>
      </c>
      <c r="G9" s="95" t="s">
        <v>7</v>
      </c>
      <c r="H9" s="95" t="s">
        <v>90</v>
      </c>
      <c r="I9" s="95" t="s">
        <v>5</v>
      </c>
      <c r="J9" s="97" t="s">
        <v>5</v>
      </c>
      <c r="M9">
        <f t="shared" si="8"/>
        <v>36</v>
      </c>
      <c r="N9">
        <f t="shared" si="9"/>
        <v>41</v>
      </c>
      <c r="O9">
        <f t="shared" si="10"/>
        <v>48</v>
      </c>
      <c r="P9">
        <f t="shared" si="11"/>
        <v>104</v>
      </c>
      <c r="Q9">
        <f t="shared" si="12"/>
        <v>39</v>
      </c>
      <c r="R9">
        <f t="shared" si="13"/>
        <v>28</v>
      </c>
      <c r="U9">
        <f t="shared" si="33"/>
        <v>239</v>
      </c>
      <c r="V9">
        <f t="shared" si="14"/>
        <v>239</v>
      </c>
      <c r="W9">
        <f t="shared" si="15"/>
        <v>243</v>
      </c>
      <c r="X9">
        <f t="shared" si="16"/>
        <v>470</v>
      </c>
      <c r="Y9">
        <f t="shared" si="17"/>
        <v>161</v>
      </c>
      <c r="Z9">
        <f t="shared" si="18"/>
        <v>882</v>
      </c>
      <c r="AC9" s="1">
        <f t="shared" si="19"/>
        <v>-1.563975538357343</v>
      </c>
      <c r="AD9" s="1">
        <f t="shared" si="20"/>
        <v>-1.4339224101091452</v>
      </c>
      <c r="AE9" s="1">
        <f t="shared" si="21"/>
        <v>-1.276293465905562</v>
      </c>
      <c r="AF9" s="1">
        <f t="shared" si="22"/>
        <v>-0.50310357767208047</v>
      </c>
      <c r="AG9" s="1">
        <f t="shared" si="23"/>
        <v>-1.4839328306838067</v>
      </c>
      <c r="AH9" s="1">
        <f t="shared" si="24"/>
        <v>-1.8152899666382492</v>
      </c>
      <c r="AI9" s="149">
        <f t="shared" si="25"/>
        <v>-8.0765177893661857</v>
      </c>
      <c r="AL9" s="1">
        <f t="shared" si="26"/>
        <v>-1.3956645494074753</v>
      </c>
      <c r="AM9" s="104">
        <f t="shared" si="27"/>
        <v>-1.3956645494074753</v>
      </c>
      <c r="AN9" s="104">
        <f t="shared" si="28"/>
        <v>-1.3790666579984376</v>
      </c>
      <c r="AO9" s="104">
        <f t="shared" si="29"/>
        <v>-0.71939540663488166</v>
      </c>
      <c r="AP9" s="104">
        <f t="shared" si="30"/>
        <v>-1.790723736354523</v>
      </c>
      <c r="AQ9" s="104">
        <f t="shared" si="31"/>
        <v>-8.9936045332194625E-2</v>
      </c>
      <c r="AR9" s="151">
        <f t="shared" si="32"/>
        <v>-6.7704509451349875</v>
      </c>
    </row>
    <row r="10" spans="1:44" x14ac:dyDescent="0.2">
      <c r="A10" s="98">
        <v>11083</v>
      </c>
      <c r="B10" s="91" t="s">
        <v>103</v>
      </c>
      <c r="C10" s="110">
        <v>0.14303212437224411</v>
      </c>
      <c r="D10" s="91" t="s">
        <v>3</v>
      </c>
      <c r="E10" s="91">
        <v>2</v>
      </c>
      <c r="F10" s="92">
        <v>0</v>
      </c>
      <c r="G10" s="91" t="s">
        <v>7</v>
      </c>
      <c r="H10" s="91" t="s">
        <v>90</v>
      </c>
      <c r="I10" s="91" t="s">
        <v>5</v>
      </c>
      <c r="J10" s="93" t="s">
        <v>5</v>
      </c>
      <c r="M10">
        <f t="shared" si="8"/>
        <v>38</v>
      </c>
      <c r="N10">
        <f t="shared" si="9"/>
        <v>41</v>
      </c>
      <c r="O10">
        <f t="shared" si="10"/>
        <v>29</v>
      </c>
      <c r="P10">
        <f t="shared" si="11"/>
        <v>104</v>
      </c>
      <c r="Q10">
        <f t="shared" si="12"/>
        <v>39</v>
      </c>
      <c r="R10">
        <f t="shared" si="13"/>
        <v>28</v>
      </c>
      <c r="U10">
        <f t="shared" si="33"/>
        <v>241</v>
      </c>
      <c r="V10">
        <f t="shared" si="14"/>
        <v>239</v>
      </c>
      <c r="W10">
        <f t="shared" si="15"/>
        <v>248</v>
      </c>
      <c r="X10">
        <f t="shared" si="16"/>
        <v>470</v>
      </c>
      <c r="Y10">
        <f t="shared" si="17"/>
        <v>161</v>
      </c>
      <c r="Z10">
        <f t="shared" si="18"/>
        <v>882</v>
      </c>
      <c r="AC10" s="1">
        <f t="shared" si="19"/>
        <v>-1.5099083170870673</v>
      </c>
      <c r="AD10" s="1">
        <f t="shared" si="20"/>
        <v>-1.4339224101091452</v>
      </c>
      <c r="AE10" s="1">
        <f t="shared" si="21"/>
        <v>-1.780198646826979</v>
      </c>
      <c r="AF10" s="1">
        <f t="shared" si="22"/>
        <v>-0.50310357767208047</v>
      </c>
      <c r="AG10" s="1">
        <f t="shared" si="23"/>
        <v>-1.4839328306838067</v>
      </c>
      <c r="AH10" s="1">
        <f t="shared" si="24"/>
        <v>-1.8152899666382492</v>
      </c>
      <c r="AI10" s="149">
        <f t="shared" si="25"/>
        <v>-8.526355749017327</v>
      </c>
      <c r="AL10" s="1">
        <f t="shared" si="26"/>
        <v>-1.3873311678483309</v>
      </c>
      <c r="AM10" s="104">
        <f t="shared" si="27"/>
        <v>-1.3956645494074753</v>
      </c>
      <c r="AN10" s="104">
        <f t="shared" si="28"/>
        <v>-1.3586993551740039</v>
      </c>
      <c r="AO10" s="104">
        <f t="shared" si="29"/>
        <v>-0.71939540663488166</v>
      </c>
      <c r="AP10" s="104">
        <f t="shared" si="30"/>
        <v>-1.790723736354523</v>
      </c>
      <c r="AQ10" s="104">
        <f t="shared" si="31"/>
        <v>-8.9936045332194625E-2</v>
      </c>
      <c r="AR10" s="151">
        <f t="shared" si="32"/>
        <v>-6.7417502607514095</v>
      </c>
    </row>
    <row r="11" spans="1:44" x14ac:dyDescent="0.2">
      <c r="A11" s="99">
        <v>10016</v>
      </c>
      <c r="B11" s="95" t="s">
        <v>103</v>
      </c>
      <c r="C11" s="111">
        <v>0.14367249490982115</v>
      </c>
      <c r="D11" s="95" t="s">
        <v>0</v>
      </c>
      <c r="E11" s="95">
        <v>3</v>
      </c>
      <c r="F11" s="96">
        <v>3</v>
      </c>
      <c r="G11" s="95" t="s">
        <v>7</v>
      </c>
      <c r="H11" s="95" t="s">
        <v>89</v>
      </c>
      <c r="I11" s="95" t="s">
        <v>5</v>
      </c>
      <c r="J11" s="97" t="s">
        <v>5</v>
      </c>
      <c r="M11">
        <f t="shared" si="8"/>
        <v>39</v>
      </c>
      <c r="N11">
        <f t="shared" si="9"/>
        <v>61</v>
      </c>
      <c r="O11">
        <f t="shared" si="10"/>
        <v>46</v>
      </c>
      <c r="P11">
        <f t="shared" si="11"/>
        <v>104</v>
      </c>
      <c r="Q11">
        <f t="shared" si="12"/>
        <v>37</v>
      </c>
      <c r="R11">
        <f t="shared" si="13"/>
        <v>28</v>
      </c>
      <c r="U11">
        <f t="shared" si="33"/>
        <v>241</v>
      </c>
      <c r="V11">
        <f t="shared" si="14"/>
        <v>248</v>
      </c>
      <c r="W11">
        <f t="shared" si="15"/>
        <v>241</v>
      </c>
      <c r="X11">
        <f t="shared" si="16"/>
        <v>470</v>
      </c>
      <c r="Y11">
        <f t="shared" si="17"/>
        <v>230</v>
      </c>
      <c r="Z11">
        <f t="shared" si="18"/>
        <v>882</v>
      </c>
      <c r="AC11" s="1">
        <f t="shared" si="19"/>
        <v>-1.4839328306838067</v>
      </c>
      <c r="AD11" s="1">
        <f t="shared" si="20"/>
        <v>-1.0366206126401418</v>
      </c>
      <c r="AE11" s="1">
        <f t="shared" si="21"/>
        <v>-1.3188530803243581</v>
      </c>
      <c r="AF11" s="1">
        <f t="shared" si="22"/>
        <v>-0.50310357767208047</v>
      </c>
      <c r="AG11" s="1">
        <f t="shared" si="23"/>
        <v>-1.5365765641692286</v>
      </c>
      <c r="AH11" s="1">
        <f t="shared" si="24"/>
        <v>-1.8152899666382492</v>
      </c>
      <c r="AI11" s="149">
        <f t="shared" si="25"/>
        <v>-7.6943766321278657</v>
      </c>
      <c r="AL11" s="1">
        <f t="shared" si="26"/>
        <v>-1.3873311678483309</v>
      </c>
      <c r="AM11" s="104">
        <f t="shared" si="27"/>
        <v>-1.3586993551740039</v>
      </c>
      <c r="AN11" s="104">
        <f t="shared" si="28"/>
        <v>-1.3873311678483309</v>
      </c>
      <c r="AO11" s="104">
        <f t="shared" si="29"/>
        <v>-0.71939540663488166</v>
      </c>
      <c r="AP11" s="104">
        <f t="shared" si="30"/>
        <v>-1.4340487924157905</v>
      </c>
      <c r="AQ11" s="104">
        <f t="shared" si="31"/>
        <v>-8.9936045332194625E-2</v>
      </c>
      <c r="AR11" s="151">
        <f t="shared" si="32"/>
        <v>-6.3767419352535333</v>
      </c>
    </row>
    <row r="12" spans="1:44" x14ac:dyDescent="0.2">
      <c r="A12" s="98">
        <v>10210</v>
      </c>
      <c r="B12" s="91" t="s">
        <v>103</v>
      </c>
      <c r="C12" s="110">
        <v>0.14455416297848034</v>
      </c>
      <c r="D12" s="91" t="s">
        <v>3</v>
      </c>
      <c r="E12" s="91">
        <v>0</v>
      </c>
      <c r="F12" s="92">
        <v>3</v>
      </c>
      <c r="G12" s="91" t="s">
        <v>7</v>
      </c>
      <c r="H12" s="91" t="s">
        <v>88</v>
      </c>
      <c r="I12" s="91" t="s">
        <v>5</v>
      </c>
      <c r="J12" s="93" t="s">
        <v>5</v>
      </c>
      <c r="M12">
        <f t="shared" si="8"/>
        <v>38</v>
      </c>
      <c r="N12">
        <f t="shared" si="9"/>
        <v>35</v>
      </c>
      <c r="O12">
        <f t="shared" si="10"/>
        <v>46</v>
      </c>
      <c r="P12">
        <f t="shared" si="11"/>
        <v>104</v>
      </c>
      <c r="Q12">
        <f t="shared" si="12"/>
        <v>71</v>
      </c>
      <c r="R12">
        <f t="shared" si="13"/>
        <v>28</v>
      </c>
      <c r="U12">
        <f t="shared" si="33"/>
        <v>241</v>
      </c>
      <c r="V12">
        <f t="shared" si="14"/>
        <v>245</v>
      </c>
      <c r="W12">
        <f t="shared" si="15"/>
        <v>241</v>
      </c>
      <c r="X12">
        <f t="shared" si="16"/>
        <v>470</v>
      </c>
      <c r="Y12">
        <f t="shared" si="17"/>
        <v>425</v>
      </c>
      <c r="Z12">
        <f t="shared" si="18"/>
        <v>882</v>
      </c>
      <c r="AC12" s="1">
        <f t="shared" si="19"/>
        <v>-1.5099083170870673</v>
      </c>
      <c r="AD12" s="1">
        <f t="shared" si="20"/>
        <v>-1.5921464153240394</v>
      </c>
      <c r="AE12" s="1">
        <f t="shared" si="21"/>
        <v>-1.3188530803243581</v>
      </c>
      <c r="AF12" s="1">
        <f t="shared" si="22"/>
        <v>-0.50310357767208047</v>
      </c>
      <c r="AG12" s="1">
        <f t="shared" si="23"/>
        <v>-0.88481459977213761</v>
      </c>
      <c r="AH12" s="1">
        <f t="shared" si="24"/>
        <v>-1.8152899666382492</v>
      </c>
      <c r="AI12" s="149">
        <f t="shared" si="25"/>
        <v>-7.6241159568179313</v>
      </c>
      <c r="AL12" s="1">
        <f t="shared" si="26"/>
        <v>-1.3873311678483309</v>
      </c>
      <c r="AM12" s="104">
        <f t="shared" si="27"/>
        <v>-1.3708698907942589</v>
      </c>
      <c r="AN12" s="104">
        <f t="shared" si="28"/>
        <v>-1.3873311678483309</v>
      </c>
      <c r="AO12" s="104">
        <f t="shared" si="29"/>
        <v>-0.71939540663488166</v>
      </c>
      <c r="AP12" s="104">
        <f t="shared" si="30"/>
        <v>-0.82003893241456904</v>
      </c>
      <c r="AQ12" s="104">
        <f t="shared" si="31"/>
        <v>-8.9936045332194625E-2</v>
      </c>
      <c r="AR12" s="151">
        <f t="shared" si="32"/>
        <v>-5.7749026108725667</v>
      </c>
    </row>
    <row r="13" spans="1:44" x14ac:dyDescent="0.2">
      <c r="A13" s="99">
        <v>10024</v>
      </c>
      <c r="B13" s="95" t="s">
        <v>103</v>
      </c>
      <c r="C13" s="111">
        <v>0.14688456911816794</v>
      </c>
      <c r="D13" s="95" t="s">
        <v>1</v>
      </c>
      <c r="E13" s="95">
        <v>2</v>
      </c>
      <c r="F13" s="96">
        <v>0</v>
      </c>
      <c r="G13" s="95" t="s">
        <v>6</v>
      </c>
      <c r="H13" s="95" t="s">
        <v>89</v>
      </c>
      <c r="I13" s="95" t="s">
        <v>5</v>
      </c>
      <c r="J13" s="97" t="s">
        <v>5</v>
      </c>
      <c r="M13">
        <f t="shared" si="8"/>
        <v>59</v>
      </c>
      <c r="N13">
        <f t="shared" si="9"/>
        <v>41</v>
      </c>
      <c r="O13">
        <f t="shared" si="10"/>
        <v>29</v>
      </c>
      <c r="P13">
        <f t="shared" si="11"/>
        <v>68</v>
      </c>
      <c r="Q13">
        <f t="shared" si="12"/>
        <v>37</v>
      </c>
      <c r="R13">
        <f t="shared" si="13"/>
        <v>28</v>
      </c>
      <c r="U13">
        <f t="shared" si="33"/>
        <v>244</v>
      </c>
      <c r="V13">
        <f t="shared" si="14"/>
        <v>239</v>
      </c>
      <c r="W13">
        <f t="shared" si="15"/>
        <v>248</v>
      </c>
      <c r="X13">
        <f t="shared" si="16"/>
        <v>495</v>
      </c>
      <c r="Y13">
        <f t="shared" si="17"/>
        <v>230</v>
      </c>
      <c r="Z13">
        <f t="shared" si="18"/>
        <v>882</v>
      </c>
      <c r="AC13" s="1">
        <f t="shared" si="19"/>
        <v>-1.0699570329077337</v>
      </c>
      <c r="AD13" s="1">
        <f t="shared" si="20"/>
        <v>-1.4339224101091452</v>
      </c>
      <c r="AE13" s="1">
        <f t="shared" si="21"/>
        <v>-1.780198646826979</v>
      </c>
      <c r="AF13" s="1">
        <f t="shared" si="22"/>
        <v>-0.92798677163734644</v>
      </c>
      <c r="AG13" s="1">
        <f t="shared" si="23"/>
        <v>-1.5365765641692286</v>
      </c>
      <c r="AH13" s="1">
        <f t="shared" si="24"/>
        <v>-1.8152899666382492</v>
      </c>
      <c r="AI13" s="149">
        <f t="shared" si="25"/>
        <v>-8.5639313922886817</v>
      </c>
      <c r="AL13" s="1">
        <f t="shared" si="26"/>
        <v>-1.374959876045784</v>
      </c>
      <c r="AM13" s="104">
        <f t="shared" si="27"/>
        <v>-1.3956645494074753</v>
      </c>
      <c r="AN13" s="104">
        <f t="shared" si="28"/>
        <v>-1.3586993551740039</v>
      </c>
      <c r="AO13" s="104">
        <f t="shared" si="29"/>
        <v>-0.66757033877029559</v>
      </c>
      <c r="AP13" s="104">
        <f t="shared" si="30"/>
        <v>-1.4340487924157905</v>
      </c>
      <c r="AQ13" s="104">
        <f t="shared" si="31"/>
        <v>-8.9936045332194625E-2</v>
      </c>
      <c r="AR13" s="151">
        <f t="shared" si="32"/>
        <v>-6.3208789571455437</v>
      </c>
    </row>
    <row r="14" spans="1:44" x14ac:dyDescent="0.2">
      <c r="A14" s="98">
        <v>10577</v>
      </c>
      <c r="B14" s="91" t="s">
        <v>103</v>
      </c>
      <c r="C14" s="110">
        <v>0.14701917653773477</v>
      </c>
      <c r="D14" s="91" t="s">
        <v>3</v>
      </c>
      <c r="E14" s="91">
        <v>3</v>
      </c>
      <c r="F14" s="92">
        <v>0</v>
      </c>
      <c r="G14" s="91" t="s">
        <v>6</v>
      </c>
      <c r="H14" s="91" t="s">
        <v>88</v>
      </c>
      <c r="I14" s="91" t="s">
        <v>5</v>
      </c>
      <c r="J14" s="93" t="s">
        <v>5</v>
      </c>
      <c r="M14">
        <f t="shared" si="8"/>
        <v>38</v>
      </c>
      <c r="N14">
        <f t="shared" ref="N14:N77" si="34">COUNTIFS(E$4:E$1140,E14,$J$4:$J$1140,$L$2)</f>
        <v>61</v>
      </c>
      <c r="O14">
        <f t="shared" ref="O14:O77" si="35">COUNTIFS(F$4:F$1140,F14,$J$4:$J$1140,$L$2)</f>
        <v>29</v>
      </c>
      <c r="P14">
        <f t="shared" ref="P14:P77" si="36">COUNTIFS(G$4:G$1140,G14,$J$4:$J$1140,$L$2)</f>
        <v>68</v>
      </c>
      <c r="Q14">
        <f t="shared" ref="Q14:Q77" si="37">COUNTIFS(H$4:H$1140,H14,$J$4:$J$1140,$L$2)</f>
        <v>71</v>
      </c>
      <c r="R14">
        <f t="shared" ref="R14:R77" si="38">COUNTIFS(I$4:I$1140,I14,$J$4:$J$1140,$L$2)</f>
        <v>28</v>
      </c>
      <c r="U14">
        <f t="shared" si="33"/>
        <v>241</v>
      </c>
      <c r="V14">
        <f t="shared" si="14"/>
        <v>248</v>
      </c>
      <c r="W14">
        <f t="shared" si="15"/>
        <v>248</v>
      </c>
      <c r="X14">
        <f t="shared" si="16"/>
        <v>495</v>
      </c>
      <c r="Y14">
        <f t="shared" si="17"/>
        <v>425</v>
      </c>
      <c r="Z14">
        <f t="shared" si="18"/>
        <v>882</v>
      </c>
      <c r="AC14" s="1">
        <f t="shared" si="19"/>
        <v>-1.5099083170870673</v>
      </c>
      <c r="AD14" s="1">
        <f t="shared" si="20"/>
        <v>-1.0366206126401418</v>
      </c>
      <c r="AE14" s="1">
        <f t="shared" si="21"/>
        <v>-1.780198646826979</v>
      </c>
      <c r="AF14" s="1">
        <f t="shared" si="22"/>
        <v>-0.92798677163734644</v>
      </c>
      <c r="AG14" s="1">
        <f t="shared" si="23"/>
        <v>-0.88481459977213761</v>
      </c>
      <c r="AH14" s="1">
        <f t="shared" si="24"/>
        <v>-1.8152899666382492</v>
      </c>
      <c r="AI14" s="149">
        <f t="shared" si="25"/>
        <v>-7.9548189146019217</v>
      </c>
      <c r="AL14" s="1">
        <f t="shared" si="26"/>
        <v>-1.3873311678483309</v>
      </c>
      <c r="AM14" s="104">
        <f t="shared" si="27"/>
        <v>-1.3586993551740039</v>
      </c>
      <c r="AN14" s="104">
        <f t="shared" si="28"/>
        <v>-1.3586993551740039</v>
      </c>
      <c r="AO14" s="104">
        <f t="shared" si="29"/>
        <v>-0.66757033877029559</v>
      </c>
      <c r="AP14" s="104">
        <f t="shared" si="30"/>
        <v>-0.82003893241456904</v>
      </c>
      <c r="AQ14" s="104">
        <f t="shared" si="31"/>
        <v>-8.9936045332194625E-2</v>
      </c>
      <c r="AR14" s="151">
        <f t="shared" si="32"/>
        <v>-5.682275194713398</v>
      </c>
    </row>
    <row r="15" spans="1:44" x14ac:dyDescent="0.2">
      <c r="A15" s="99">
        <v>10896</v>
      </c>
      <c r="B15" s="95" t="s">
        <v>103</v>
      </c>
      <c r="C15" s="111">
        <v>0.14809068864783004</v>
      </c>
      <c r="D15" s="95" t="s">
        <v>1</v>
      </c>
      <c r="E15" s="95">
        <v>2</v>
      </c>
      <c r="F15" s="96">
        <v>0</v>
      </c>
      <c r="G15" s="95" t="s">
        <v>6</v>
      </c>
      <c r="H15" s="95" t="s">
        <v>89</v>
      </c>
      <c r="I15" s="95" t="s">
        <v>5</v>
      </c>
      <c r="J15" s="97" t="s">
        <v>5</v>
      </c>
      <c r="M15">
        <f t="shared" si="8"/>
        <v>59</v>
      </c>
      <c r="N15">
        <f t="shared" si="34"/>
        <v>41</v>
      </c>
      <c r="O15">
        <f t="shared" si="35"/>
        <v>29</v>
      </c>
      <c r="P15">
        <f t="shared" si="36"/>
        <v>68</v>
      </c>
      <c r="Q15">
        <f t="shared" si="37"/>
        <v>37</v>
      </c>
      <c r="R15">
        <f t="shared" si="38"/>
        <v>28</v>
      </c>
      <c r="U15">
        <f t="shared" si="33"/>
        <v>244</v>
      </c>
      <c r="V15">
        <f t="shared" si="14"/>
        <v>239</v>
      </c>
      <c r="W15">
        <f t="shared" si="15"/>
        <v>248</v>
      </c>
      <c r="X15">
        <f t="shared" si="16"/>
        <v>495</v>
      </c>
      <c r="Y15">
        <f t="shared" si="17"/>
        <v>230</v>
      </c>
      <c r="Z15">
        <f t="shared" si="18"/>
        <v>882</v>
      </c>
      <c r="AC15" s="1">
        <f t="shared" si="19"/>
        <v>-1.0699570329077337</v>
      </c>
      <c r="AD15" s="1">
        <f t="shared" si="20"/>
        <v>-1.4339224101091452</v>
      </c>
      <c r="AE15" s="1">
        <f t="shared" si="21"/>
        <v>-1.780198646826979</v>
      </c>
      <c r="AF15" s="1">
        <f t="shared" si="22"/>
        <v>-0.92798677163734644</v>
      </c>
      <c r="AG15" s="1">
        <f t="shared" si="23"/>
        <v>-1.5365765641692286</v>
      </c>
      <c r="AH15" s="1">
        <f t="shared" si="24"/>
        <v>-1.8152899666382492</v>
      </c>
      <c r="AI15" s="149">
        <f t="shared" si="25"/>
        <v>-8.5639313922886817</v>
      </c>
      <c r="AL15" s="1">
        <f t="shared" si="26"/>
        <v>-1.374959876045784</v>
      </c>
      <c r="AM15" s="104">
        <f t="shared" si="27"/>
        <v>-1.3956645494074753</v>
      </c>
      <c r="AN15" s="104">
        <f t="shared" si="28"/>
        <v>-1.3586993551740039</v>
      </c>
      <c r="AO15" s="104">
        <f t="shared" si="29"/>
        <v>-0.66757033877029559</v>
      </c>
      <c r="AP15" s="104">
        <f t="shared" si="30"/>
        <v>-1.4340487924157905</v>
      </c>
      <c r="AQ15" s="104">
        <f t="shared" si="31"/>
        <v>-8.9936045332194625E-2</v>
      </c>
      <c r="AR15" s="151">
        <f t="shared" si="32"/>
        <v>-6.3208789571455437</v>
      </c>
    </row>
    <row r="16" spans="1:44" x14ac:dyDescent="0.2">
      <c r="A16" s="98">
        <v>10591</v>
      </c>
      <c r="B16" s="91" t="s">
        <v>103</v>
      </c>
      <c r="C16" s="110">
        <v>0.14852427658967982</v>
      </c>
      <c r="D16" s="91" t="s">
        <v>2</v>
      </c>
      <c r="E16" s="91">
        <v>2</v>
      </c>
      <c r="F16" s="92">
        <v>2</v>
      </c>
      <c r="G16" s="91" t="s">
        <v>6</v>
      </c>
      <c r="H16" s="91" t="s">
        <v>89</v>
      </c>
      <c r="I16" s="91" t="s">
        <v>5</v>
      </c>
      <c r="J16" s="93" t="s">
        <v>5</v>
      </c>
      <c r="M16">
        <f t="shared" si="8"/>
        <v>36</v>
      </c>
      <c r="N16">
        <f t="shared" si="34"/>
        <v>41</v>
      </c>
      <c r="O16">
        <f t="shared" si="35"/>
        <v>49</v>
      </c>
      <c r="P16">
        <f t="shared" si="36"/>
        <v>68</v>
      </c>
      <c r="Q16">
        <f t="shared" si="37"/>
        <v>37</v>
      </c>
      <c r="R16">
        <f t="shared" si="38"/>
        <v>28</v>
      </c>
      <c r="U16">
        <f t="shared" si="33"/>
        <v>239</v>
      </c>
      <c r="V16">
        <f t="shared" si="14"/>
        <v>239</v>
      </c>
      <c r="W16">
        <f t="shared" si="15"/>
        <v>233</v>
      </c>
      <c r="X16">
        <f t="shared" si="16"/>
        <v>495</v>
      </c>
      <c r="Y16">
        <f t="shared" si="17"/>
        <v>230</v>
      </c>
      <c r="Z16">
        <f t="shared" si="18"/>
        <v>882</v>
      </c>
      <c r="AC16" s="1">
        <f t="shared" si="19"/>
        <v>-1.563975538357343</v>
      </c>
      <c r="AD16" s="1">
        <f t="shared" si="20"/>
        <v>-1.4339224101091452</v>
      </c>
      <c r="AE16" s="1">
        <f t="shared" si="21"/>
        <v>-1.2556741787028265</v>
      </c>
      <c r="AF16" s="1">
        <f t="shared" si="22"/>
        <v>-0.92798677163734644</v>
      </c>
      <c r="AG16" s="1">
        <f t="shared" si="23"/>
        <v>-1.5365765641692286</v>
      </c>
      <c r="AH16" s="1">
        <f t="shared" si="24"/>
        <v>-1.8152899666382492</v>
      </c>
      <c r="AI16" s="149">
        <f t="shared" si="25"/>
        <v>-8.5334254296141392</v>
      </c>
      <c r="AL16" s="1">
        <f t="shared" si="26"/>
        <v>-1.3956645494074753</v>
      </c>
      <c r="AM16" s="104">
        <f t="shared" si="27"/>
        <v>-1.3956645494074753</v>
      </c>
      <c r="AN16" s="104">
        <f t="shared" si="28"/>
        <v>-1.4210896477732855</v>
      </c>
      <c r="AO16" s="104">
        <f t="shared" si="29"/>
        <v>-0.66757033877029559</v>
      </c>
      <c r="AP16" s="104">
        <f t="shared" si="30"/>
        <v>-1.4340487924157905</v>
      </c>
      <c r="AQ16" s="104">
        <f t="shared" si="31"/>
        <v>-8.9936045332194625E-2</v>
      </c>
      <c r="AR16" s="151">
        <f t="shared" si="32"/>
        <v>-6.4039739231065171</v>
      </c>
    </row>
    <row r="17" spans="1:44" x14ac:dyDescent="0.2">
      <c r="A17" s="99">
        <v>10812</v>
      </c>
      <c r="B17" s="95" t="s">
        <v>103</v>
      </c>
      <c r="C17" s="111">
        <v>0.14961948780661838</v>
      </c>
      <c r="D17" s="95" t="s">
        <v>0</v>
      </c>
      <c r="E17" s="95">
        <v>1</v>
      </c>
      <c r="F17" s="96">
        <v>3</v>
      </c>
      <c r="G17" s="95" t="s">
        <v>6</v>
      </c>
      <c r="H17" s="95" t="s">
        <v>91</v>
      </c>
      <c r="I17" s="95" t="s">
        <v>5</v>
      </c>
      <c r="J17" s="97" t="s">
        <v>5</v>
      </c>
      <c r="M17">
        <f t="shared" si="8"/>
        <v>39</v>
      </c>
      <c r="N17">
        <f t="shared" si="34"/>
        <v>35</v>
      </c>
      <c r="O17">
        <f t="shared" si="35"/>
        <v>46</v>
      </c>
      <c r="P17">
        <f t="shared" si="36"/>
        <v>68</v>
      </c>
      <c r="Q17">
        <f t="shared" si="37"/>
        <v>25</v>
      </c>
      <c r="R17">
        <f t="shared" si="38"/>
        <v>28</v>
      </c>
      <c r="U17">
        <f t="shared" si="33"/>
        <v>241</v>
      </c>
      <c r="V17">
        <f t="shared" si="14"/>
        <v>233</v>
      </c>
      <c r="W17">
        <f t="shared" si="15"/>
        <v>241</v>
      </c>
      <c r="X17">
        <f t="shared" si="16"/>
        <v>495</v>
      </c>
      <c r="Y17">
        <f t="shared" si="17"/>
        <v>149</v>
      </c>
      <c r="Z17">
        <f t="shared" si="18"/>
        <v>882</v>
      </c>
      <c r="AC17" s="1">
        <f t="shared" si="19"/>
        <v>-1.4839328306838067</v>
      </c>
      <c r="AD17" s="1">
        <f t="shared" si="20"/>
        <v>-1.5921464153240394</v>
      </c>
      <c r="AE17" s="1">
        <f t="shared" si="21"/>
        <v>-1.3188530803243581</v>
      </c>
      <c r="AF17" s="1">
        <f t="shared" si="22"/>
        <v>-0.92798677163734644</v>
      </c>
      <c r="AG17" s="1">
        <f t="shared" si="23"/>
        <v>-1.9286186519452522</v>
      </c>
      <c r="AH17" s="1">
        <f t="shared" si="24"/>
        <v>-1.8152899666382492</v>
      </c>
      <c r="AI17" s="149">
        <f t="shared" si="25"/>
        <v>-9.0668277165530515</v>
      </c>
      <c r="AL17" s="1">
        <f t="shared" si="26"/>
        <v>-1.3873311678483309</v>
      </c>
      <c r="AM17" s="104">
        <f t="shared" si="27"/>
        <v>-1.4210896477732855</v>
      </c>
      <c r="AN17" s="104">
        <f t="shared" si="28"/>
        <v>-1.3873311678483309</v>
      </c>
      <c r="AO17" s="104">
        <f t="shared" si="29"/>
        <v>-0.66757033877029559</v>
      </c>
      <c r="AP17" s="104">
        <f t="shared" si="30"/>
        <v>-1.8681817953935267</v>
      </c>
      <c r="AQ17" s="104">
        <f t="shared" si="31"/>
        <v>-8.9936045332194625E-2</v>
      </c>
      <c r="AR17" s="151">
        <f t="shared" si="32"/>
        <v>-6.8214401629659642</v>
      </c>
    </row>
    <row r="18" spans="1:44" x14ac:dyDescent="0.2">
      <c r="A18" s="98">
        <v>10447</v>
      </c>
      <c r="B18" s="91" t="s">
        <v>103</v>
      </c>
      <c r="C18" s="110">
        <v>0.14973468475935414</v>
      </c>
      <c r="D18" s="91" t="s">
        <v>1</v>
      </c>
      <c r="E18" s="91">
        <v>0</v>
      </c>
      <c r="F18" s="92">
        <v>2</v>
      </c>
      <c r="G18" s="91" t="s">
        <v>6</v>
      </c>
      <c r="H18" s="91" t="s">
        <v>88</v>
      </c>
      <c r="I18" s="91" t="s">
        <v>4</v>
      </c>
      <c r="J18" s="93" t="s">
        <v>4</v>
      </c>
      <c r="M18">
        <f t="shared" si="8"/>
        <v>59</v>
      </c>
      <c r="N18">
        <f t="shared" si="34"/>
        <v>35</v>
      </c>
      <c r="O18">
        <f t="shared" si="35"/>
        <v>49</v>
      </c>
      <c r="P18">
        <f t="shared" si="36"/>
        <v>68</v>
      </c>
      <c r="Q18">
        <f t="shared" si="37"/>
        <v>71</v>
      </c>
      <c r="R18">
        <f t="shared" si="38"/>
        <v>144</v>
      </c>
      <c r="U18">
        <f t="shared" si="33"/>
        <v>244</v>
      </c>
      <c r="V18">
        <f t="shared" si="14"/>
        <v>245</v>
      </c>
      <c r="W18">
        <f t="shared" si="15"/>
        <v>233</v>
      </c>
      <c r="X18">
        <f t="shared" si="16"/>
        <v>495</v>
      </c>
      <c r="Y18">
        <f t="shared" si="17"/>
        <v>425</v>
      </c>
      <c r="Z18">
        <f t="shared" si="18"/>
        <v>83</v>
      </c>
      <c r="AC18" s="1">
        <f t="shared" si="19"/>
        <v>-1.0699570329077337</v>
      </c>
      <c r="AD18" s="1">
        <f t="shared" si="20"/>
        <v>-1.5921464153240394</v>
      </c>
      <c r="AE18" s="1">
        <f t="shared" si="21"/>
        <v>-1.2556741787028265</v>
      </c>
      <c r="AF18" s="1">
        <f t="shared" si="22"/>
        <v>-0.92798677163734644</v>
      </c>
      <c r="AG18" s="1">
        <f t="shared" si="23"/>
        <v>-0.88481459977213761</v>
      </c>
      <c r="AH18" s="1">
        <f t="shared" si="24"/>
        <v>-0.17768117723745236</v>
      </c>
      <c r="AI18" s="149">
        <f t="shared" si="25"/>
        <v>-5.9082601755815354</v>
      </c>
      <c r="AL18" s="1">
        <f t="shared" si="26"/>
        <v>-1.374959876045784</v>
      </c>
      <c r="AM18" s="104">
        <f t="shared" si="27"/>
        <v>-1.3708698907942589</v>
      </c>
      <c r="AN18" s="104">
        <f t="shared" si="28"/>
        <v>-1.4210896477732855</v>
      </c>
      <c r="AO18" s="104">
        <f t="shared" si="29"/>
        <v>-0.66757033877029559</v>
      </c>
      <c r="AP18" s="104">
        <f t="shared" si="30"/>
        <v>-0.82003893241456904</v>
      </c>
      <c r="AQ18" s="104">
        <f t="shared" si="31"/>
        <v>-2.4532874935423878</v>
      </c>
      <c r="AR18" s="151">
        <f t="shared" si="32"/>
        <v>-8.1078161793405812</v>
      </c>
    </row>
    <row r="19" spans="1:44" x14ac:dyDescent="0.2">
      <c r="A19" s="99">
        <v>10892</v>
      </c>
      <c r="B19" s="95" t="s">
        <v>103</v>
      </c>
      <c r="C19" s="111">
        <v>0.14991328136481519</v>
      </c>
      <c r="D19" s="95" t="s">
        <v>3</v>
      </c>
      <c r="E19" s="95">
        <v>2</v>
      </c>
      <c r="F19" s="96">
        <v>1</v>
      </c>
      <c r="G19" s="95" t="s">
        <v>6</v>
      </c>
      <c r="H19" s="95" t="s">
        <v>91</v>
      </c>
      <c r="I19" s="95" t="s">
        <v>5</v>
      </c>
      <c r="J19" s="97" t="s">
        <v>5</v>
      </c>
      <c r="M19">
        <f t="shared" si="8"/>
        <v>38</v>
      </c>
      <c r="N19">
        <f t="shared" si="34"/>
        <v>41</v>
      </c>
      <c r="O19">
        <f t="shared" si="35"/>
        <v>48</v>
      </c>
      <c r="P19">
        <f t="shared" si="36"/>
        <v>68</v>
      </c>
      <c r="Q19">
        <f t="shared" si="37"/>
        <v>25</v>
      </c>
      <c r="R19">
        <f t="shared" si="38"/>
        <v>28</v>
      </c>
      <c r="U19">
        <f t="shared" si="33"/>
        <v>241</v>
      </c>
      <c r="V19">
        <f t="shared" si="14"/>
        <v>239</v>
      </c>
      <c r="W19">
        <f t="shared" si="15"/>
        <v>243</v>
      </c>
      <c r="X19">
        <f t="shared" si="16"/>
        <v>495</v>
      </c>
      <c r="Y19">
        <f t="shared" si="17"/>
        <v>149</v>
      </c>
      <c r="Z19">
        <f t="shared" si="18"/>
        <v>882</v>
      </c>
      <c r="AC19" s="1">
        <f t="shared" si="19"/>
        <v>-1.5099083170870673</v>
      </c>
      <c r="AD19" s="1">
        <f t="shared" si="20"/>
        <v>-1.4339224101091452</v>
      </c>
      <c r="AE19" s="1">
        <f t="shared" si="21"/>
        <v>-1.276293465905562</v>
      </c>
      <c r="AF19" s="1">
        <f t="shared" si="22"/>
        <v>-0.92798677163734644</v>
      </c>
      <c r="AG19" s="1">
        <f t="shared" si="23"/>
        <v>-1.9286186519452522</v>
      </c>
      <c r="AH19" s="1">
        <f t="shared" si="24"/>
        <v>-1.8152899666382492</v>
      </c>
      <c r="AI19" s="149">
        <f t="shared" si="25"/>
        <v>-8.8920195833226217</v>
      </c>
      <c r="AL19" s="1">
        <f t="shared" si="26"/>
        <v>-1.3873311678483309</v>
      </c>
      <c r="AM19" s="104">
        <f t="shared" si="27"/>
        <v>-1.3956645494074753</v>
      </c>
      <c r="AN19" s="104">
        <f t="shared" si="28"/>
        <v>-1.3790666579984376</v>
      </c>
      <c r="AO19" s="104">
        <f t="shared" si="29"/>
        <v>-0.66757033877029559</v>
      </c>
      <c r="AP19" s="104">
        <f t="shared" si="30"/>
        <v>-1.8681817953935267</v>
      </c>
      <c r="AQ19" s="104">
        <f t="shared" si="31"/>
        <v>-8.9936045332194625E-2</v>
      </c>
      <c r="AR19" s="151">
        <f t="shared" si="32"/>
        <v>-6.7877505547502617</v>
      </c>
    </row>
    <row r="20" spans="1:44" x14ac:dyDescent="0.2">
      <c r="A20" s="98">
        <v>11151</v>
      </c>
      <c r="B20" s="91" t="s">
        <v>103</v>
      </c>
      <c r="C20" s="110">
        <v>0.15018574727013745</v>
      </c>
      <c r="D20" s="91" t="s">
        <v>3</v>
      </c>
      <c r="E20" s="91">
        <v>0</v>
      </c>
      <c r="F20" s="92">
        <v>2</v>
      </c>
      <c r="G20" s="91" t="s">
        <v>6</v>
      </c>
      <c r="H20" s="91" t="s">
        <v>90</v>
      </c>
      <c r="I20" s="91" t="s">
        <v>5</v>
      </c>
      <c r="J20" s="93" t="s">
        <v>5</v>
      </c>
      <c r="M20">
        <f t="shared" si="8"/>
        <v>38</v>
      </c>
      <c r="N20">
        <f t="shared" si="34"/>
        <v>35</v>
      </c>
      <c r="O20">
        <f t="shared" si="35"/>
        <v>49</v>
      </c>
      <c r="P20">
        <f t="shared" si="36"/>
        <v>68</v>
      </c>
      <c r="Q20">
        <f t="shared" si="37"/>
        <v>39</v>
      </c>
      <c r="R20">
        <f t="shared" si="38"/>
        <v>28</v>
      </c>
      <c r="U20">
        <f t="shared" si="33"/>
        <v>241</v>
      </c>
      <c r="V20">
        <f t="shared" si="14"/>
        <v>245</v>
      </c>
      <c r="W20">
        <f t="shared" si="15"/>
        <v>233</v>
      </c>
      <c r="X20">
        <f t="shared" si="16"/>
        <v>495</v>
      </c>
      <c r="Y20">
        <f t="shared" si="17"/>
        <v>161</v>
      </c>
      <c r="Z20">
        <f t="shared" si="18"/>
        <v>882</v>
      </c>
      <c r="AC20" s="1">
        <f t="shared" si="19"/>
        <v>-1.5099083170870673</v>
      </c>
      <c r="AD20" s="1">
        <f t="shared" si="20"/>
        <v>-1.5921464153240394</v>
      </c>
      <c r="AE20" s="1">
        <f t="shared" si="21"/>
        <v>-1.2556741787028265</v>
      </c>
      <c r="AF20" s="1">
        <f t="shared" si="22"/>
        <v>-0.92798677163734644</v>
      </c>
      <c r="AG20" s="1">
        <f t="shared" si="23"/>
        <v>-1.4839328306838067</v>
      </c>
      <c r="AH20" s="1">
        <f t="shared" si="24"/>
        <v>-1.8152899666382492</v>
      </c>
      <c r="AI20" s="149">
        <f t="shared" si="25"/>
        <v>-8.584938480073335</v>
      </c>
      <c r="AL20" s="1">
        <f t="shared" si="26"/>
        <v>-1.3873311678483309</v>
      </c>
      <c r="AM20" s="104">
        <f t="shared" si="27"/>
        <v>-1.3708698907942589</v>
      </c>
      <c r="AN20" s="104">
        <f t="shared" si="28"/>
        <v>-1.4210896477732855</v>
      </c>
      <c r="AO20" s="104">
        <f t="shared" si="29"/>
        <v>-0.66757033877029559</v>
      </c>
      <c r="AP20" s="104">
        <f t="shared" si="30"/>
        <v>-1.790723736354523</v>
      </c>
      <c r="AQ20" s="104">
        <f t="shared" si="31"/>
        <v>-8.9936045332194625E-2</v>
      </c>
      <c r="AR20" s="151">
        <f t="shared" si="32"/>
        <v>-6.7275208268728885</v>
      </c>
    </row>
    <row r="21" spans="1:44" x14ac:dyDescent="0.2">
      <c r="A21" s="99">
        <v>11300</v>
      </c>
      <c r="B21" s="95" t="s">
        <v>103</v>
      </c>
      <c r="C21" s="111">
        <v>0.15114695411158929</v>
      </c>
      <c r="D21" s="95" t="s">
        <v>0</v>
      </c>
      <c r="E21" s="95">
        <v>3</v>
      </c>
      <c r="F21" s="96">
        <v>3</v>
      </c>
      <c r="G21" s="95" t="s">
        <v>7</v>
      </c>
      <c r="H21" s="95" t="s">
        <v>91</v>
      </c>
      <c r="I21" s="95" t="s">
        <v>5</v>
      </c>
      <c r="J21" s="97" t="s">
        <v>5</v>
      </c>
      <c r="M21">
        <f t="shared" si="8"/>
        <v>39</v>
      </c>
      <c r="N21">
        <f t="shared" si="34"/>
        <v>61</v>
      </c>
      <c r="O21">
        <f t="shared" si="35"/>
        <v>46</v>
      </c>
      <c r="P21">
        <f t="shared" si="36"/>
        <v>104</v>
      </c>
      <c r="Q21">
        <f t="shared" si="37"/>
        <v>25</v>
      </c>
      <c r="R21">
        <f t="shared" si="38"/>
        <v>28</v>
      </c>
      <c r="U21">
        <f t="shared" si="33"/>
        <v>241</v>
      </c>
      <c r="V21">
        <f t="shared" si="14"/>
        <v>248</v>
      </c>
      <c r="W21">
        <f t="shared" si="15"/>
        <v>241</v>
      </c>
      <c r="X21">
        <f t="shared" si="16"/>
        <v>470</v>
      </c>
      <c r="Y21">
        <f t="shared" si="17"/>
        <v>149</v>
      </c>
      <c r="Z21">
        <f t="shared" si="18"/>
        <v>882</v>
      </c>
      <c r="AC21" s="1">
        <f t="shared" si="19"/>
        <v>-1.4839328306838067</v>
      </c>
      <c r="AD21" s="1">
        <f t="shared" si="20"/>
        <v>-1.0366206126401418</v>
      </c>
      <c r="AE21" s="1">
        <f t="shared" si="21"/>
        <v>-1.3188530803243581</v>
      </c>
      <c r="AF21" s="1">
        <f t="shared" si="22"/>
        <v>-0.50310357767208047</v>
      </c>
      <c r="AG21" s="1">
        <f t="shared" si="23"/>
        <v>-1.9286186519452522</v>
      </c>
      <c r="AH21" s="1">
        <f t="shared" si="24"/>
        <v>-1.8152899666382492</v>
      </c>
      <c r="AI21" s="149">
        <f t="shared" si="25"/>
        <v>-8.0864187199038877</v>
      </c>
      <c r="AL21" s="1">
        <f t="shared" si="26"/>
        <v>-1.3873311678483309</v>
      </c>
      <c r="AM21" s="104">
        <f t="shared" si="27"/>
        <v>-1.3586993551740039</v>
      </c>
      <c r="AN21" s="104">
        <f t="shared" si="28"/>
        <v>-1.3873311678483309</v>
      </c>
      <c r="AO21" s="104">
        <f t="shared" si="29"/>
        <v>-0.71939540663488166</v>
      </c>
      <c r="AP21" s="104">
        <f t="shared" si="30"/>
        <v>-1.8681817953935267</v>
      </c>
      <c r="AQ21" s="104">
        <f t="shared" si="31"/>
        <v>-8.9936045332194625E-2</v>
      </c>
      <c r="AR21" s="151">
        <f t="shared" si="32"/>
        <v>-6.8108749382312697</v>
      </c>
    </row>
    <row r="22" spans="1:44" x14ac:dyDescent="0.2">
      <c r="A22" s="98">
        <v>10759</v>
      </c>
      <c r="B22" s="91" t="s">
        <v>103</v>
      </c>
      <c r="C22" s="110">
        <v>0.15205216628150164</v>
      </c>
      <c r="D22" s="91" t="s">
        <v>3</v>
      </c>
      <c r="E22" s="91">
        <v>1</v>
      </c>
      <c r="F22" s="92">
        <v>1</v>
      </c>
      <c r="G22" s="91" t="s">
        <v>6</v>
      </c>
      <c r="H22" s="91" t="s">
        <v>89</v>
      </c>
      <c r="I22" s="91" t="s">
        <v>5</v>
      </c>
      <c r="J22" s="93" t="s">
        <v>5</v>
      </c>
      <c r="M22">
        <f t="shared" si="8"/>
        <v>38</v>
      </c>
      <c r="N22">
        <f t="shared" si="34"/>
        <v>35</v>
      </c>
      <c r="O22">
        <f t="shared" si="35"/>
        <v>48</v>
      </c>
      <c r="P22">
        <f t="shared" si="36"/>
        <v>68</v>
      </c>
      <c r="Q22">
        <f t="shared" si="37"/>
        <v>37</v>
      </c>
      <c r="R22">
        <f t="shared" si="38"/>
        <v>28</v>
      </c>
      <c r="U22">
        <f t="shared" si="33"/>
        <v>241</v>
      </c>
      <c r="V22">
        <f t="shared" si="14"/>
        <v>233</v>
      </c>
      <c r="W22">
        <f t="shared" si="15"/>
        <v>243</v>
      </c>
      <c r="X22">
        <f t="shared" si="16"/>
        <v>495</v>
      </c>
      <c r="Y22">
        <f t="shared" si="17"/>
        <v>230</v>
      </c>
      <c r="Z22">
        <f t="shared" si="18"/>
        <v>882</v>
      </c>
      <c r="AC22" s="1">
        <f t="shared" si="19"/>
        <v>-1.5099083170870673</v>
      </c>
      <c r="AD22" s="1">
        <f t="shared" si="20"/>
        <v>-1.5921464153240394</v>
      </c>
      <c r="AE22" s="1">
        <f t="shared" si="21"/>
        <v>-1.276293465905562</v>
      </c>
      <c r="AF22" s="1">
        <f t="shared" si="22"/>
        <v>-0.92798677163734644</v>
      </c>
      <c r="AG22" s="1">
        <f t="shared" si="23"/>
        <v>-1.5365765641692286</v>
      </c>
      <c r="AH22" s="1">
        <f t="shared" si="24"/>
        <v>-1.8152899666382492</v>
      </c>
      <c r="AI22" s="149">
        <f t="shared" si="25"/>
        <v>-8.6582015007614928</v>
      </c>
      <c r="AL22" s="1">
        <f t="shared" si="26"/>
        <v>-1.3873311678483309</v>
      </c>
      <c r="AM22" s="104">
        <f t="shared" si="27"/>
        <v>-1.4210896477732855</v>
      </c>
      <c r="AN22" s="104">
        <f t="shared" si="28"/>
        <v>-1.3790666579984376</v>
      </c>
      <c r="AO22" s="104">
        <f t="shared" si="29"/>
        <v>-0.66757033877029559</v>
      </c>
      <c r="AP22" s="104">
        <f t="shared" si="30"/>
        <v>-1.4340487924157905</v>
      </c>
      <c r="AQ22" s="104">
        <f t="shared" si="31"/>
        <v>-8.9936045332194625E-2</v>
      </c>
      <c r="AR22" s="151">
        <f t="shared" si="32"/>
        <v>-6.3790426501383353</v>
      </c>
    </row>
    <row r="23" spans="1:44" x14ac:dyDescent="0.2">
      <c r="A23" s="99">
        <v>10458</v>
      </c>
      <c r="B23" s="95" t="s">
        <v>103</v>
      </c>
      <c r="C23" s="111">
        <v>0.15289410263883196</v>
      </c>
      <c r="D23" s="95" t="s">
        <v>1</v>
      </c>
      <c r="E23" s="95">
        <v>0</v>
      </c>
      <c r="F23" s="96">
        <v>2</v>
      </c>
      <c r="G23" s="95" t="s">
        <v>6</v>
      </c>
      <c r="H23" s="95" t="s">
        <v>88</v>
      </c>
      <c r="I23" s="95" t="s">
        <v>4</v>
      </c>
      <c r="J23" s="97" t="s">
        <v>4</v>
      </c>
      <c r="M23">
        <f t="shared" si="8"/>
        <v>59</v>
      </c>
      <c r="N23">
        <f t="shared" si="34"/>
        <v>35</v>
      </c>
      <c r="O23">
        <f t="shared" si="35"/>
        <v>49</v>
      </c>
      <c r="P23">
        <f t="shared" si="36"/>
        <v>68</v>
      </c>
      <c r="Q23">
        <f t="shared" si="37"/>
        <v>71</v>
      </c>
      <c r="R23">
        <f t="shared" si="38"/>
        <v>144</v>
      </c>
      <c r="U23">
        <f t="shared" si="33"/>
        <v>244</v>
      </c>
      <c r="V23">
        <f t="shared" si="14"/>
        <v>245</v>
      </c>
      <c r="W23">
        <f t="shared" si="15"/>
        <v>233</v>
      </c>
      <c r="X23">
        <f t="shared" si="16"/>
        <v>495</v>
      </c>
      <c r="Y23">
        <f t="shared" si="17"/>
        <v>425</v>
      </c>
      <c r="Z23">
        <f t="shared" si="18"/>
        <v>83</v>
      </c>
      <c r="AC23" s="1">
        <f t="shared" si="19"/>
        <v>-1.0699570329077337</v>
      </c>
      <c r="AD23" s="1">
        <f t="shared" si="20"/>
        <v>-1.5921464153240394</v>
      </c>
      <c r="AE23" s="1">
        <f t="shared" si="21"/>
        <v>-1.2556741787028265</v>
      </c>
      <c r="AF23" s="1">
        <f t="shared" si="22"/>
        <v>-0.92798677163734644</v>
      </c>
      <c r="AG23" s="1">
        <f t="shared" si="23"/>
        <v>-0.88481459977213761</v>
      </c>
      <c r="AH23" s="1">
        <f t="shared" si="24"/>
        <v>-0.17768117723745236</v>
      </c>
      <c r="AI23" s="149">
        <f t="shared" si="25"/>
        <v>-5.9082601755815354</v>
      </c>
      <c r="AL23" s="1">
        <f t="shared" si="26"/>
        <v>-1.374959876045784</v>
      </c>
      <c r="AM23" s="104">
        <f t="shared" si="27"/>
        <v>-1.3708698907942589</v>
      </c>
      <c r="AN23" s="104">
        <f t="shared" si="28"/>
        <v>-1.4210896477732855</v>
      </c>
      <c r="AO23" s="104">
        <f t="shared" si="29"/>
        <v>-0.66757033877029559</v>
      </c>
      <c r="AP23" s="104">
        <f t="shared" si="30"/>
        <v>-0.82003893241456904</v>
      </c>
      <c r="AQ23" s="104">
        <f t="shared" si="31"/>
        <v>-2.4532874935423878</v>
      </c>
      <c r="AR23" s="151">
        <f t="shared" si="32"/>
        <v>-8.1078161793405812</v>
      </c>
    </row>
    <row r="24" spans="1:44" x14ac:dyDescent="0.2">
      <c r="A24" s="98">
        <v>10040</v>
      </c>
      <c r="B24" s="91" t="s">
        <v>103</v>
      </c>
      <c r="C24" s="110">
        <v>0.15330072715650955</v>
      </c>
      <c r="D24" s="91" t="s">
        <v>3</v>
      </c>
      <c r="E24" s="91">
        <v>0</v>
      </c>
      <c r="F24" s="92">
        <v>2</v>
      </c>
      <c r="G24" s="91" t="s">
        <v>6</v>
      </c>
      <c r="H24" s="91" t="s">
        <v>90</v>
      </c>
      <c r="I24" s="91" t="s">
        <v>5</v>
      </c>
      <c r="J24" s="93" t="s">
        <v>5</v>
      </c>
      <c r="M24">
        <f t="shared" si="8"/>
        <v>38</v>
      </c>
      <c r="N24">
        <f t="shared" si="34"/>
        <v>35</v>
      </c>
      <c r="O24">
        <f t="shared" si="35"/>
        <v>49</v>
      </c>
      <c r="P24">
        <f t="shared" si="36"/>
        <v>68</v>
      </c>
      <c r="Q24">
        <f t="shared" si="37"/>
        <v>39</v>
      </c>
      <c r="R24">
        <f t="shared" si="38"/>
        <v>28</v>
      </c>
      <c r="U24">
        <f t="shared" si="33"/>
        <v>241</v>
      </c>
      <c r="V24">
        <f t="shared" si="14"/>
        <v>245</v>
      </c>
      <c r="W24">
        <f t="shared" si="15"/>
        <v>233</v>
      </c>
      <c r="X24">
        <f t="shared" si="16"/>
        <v>495</v>
      </c>
      <c r="Y24">
        <f t="shared" si="17"/>
        <v>161</v>
      </c>
      <c r="Z24">
        <f t="shared" si="18"/>
        <v>882</v>
      </c>
      <c r="AC24" s="1">
        <f t="shared" si="19"/>
        <v>-1.5099083170870673</v>
      </c>
      <c r="AD24" s="1">
        <f t="shared" si="20"/>
        <v>-1.5921464153240394</v>
      </c>
      <c r="AE24" s="1">
        <f t="shared" si="21"/>
        <v>-1.2556741787028265</v>
      </c>
      <c r="AF24" s="1">
        <f t="shared" si="22"/>
        <v>-0.92798677163734644</v>
      </c>
      <c r="AG24" s="1">
        <f t="shared" si="23"/>
        <v>-1.4839328306838067</v>
      </c>
      <c r="AH24" s="1">
        <f t="shared" si="24"/>
        <v>-1.8152899666382492</v>
      </c>
      <c r="AI24" s="149">
        <f t="shared" si="25"/>
        <v>-8.584938480073335</v>
      </c>
      <c r="AL24" s="1">
        <f t="shared" si="26"/>
        <v>-1.3873311678483309</v>
      </c>
      <c r="AM24" s="104">
        <f t="shared" si="27"/>
        <v>-1.3708698907942589</v>
      </c>
      <c r="AN24" s="104">
        <f t="shared" si="28"/>
        <v>-1.4210896477732855</v>
      </c>
      <c r="AO24" s="104">
        <f t="shared" si="29"/>
        <v>-0.66757033877029559</v>
      </c>
      <c r="AP24" s="104">
        <f t="shared" si="30"/>
        <v>-1.790723736354523</v>
      </c>
      <c r="AQ24" s="104">
        <f t="shared" si="31"/>
        <v>-8.9936045332194625E-2</v>
      </c>
      <c r="AR24" s="151">
        <f t="shared" si="32"/>
        <v>-6.7275208268728885</v>
      </c>
    </row>
    <row r="25" spans="1:44" x14ac:dyDescent="0.2">
      <c r="A25" s="99">
        <v>10797</v>
      </c>
      <c r="B25" s="95" t="s">
        <v>103</v>
      </c>
      <c r="C25" s="111">
        <v>0.15395835111592782</v>
      </c>
      <c r="D25" s="95" t="s">
        <v>1</v>
      </c>
      <c r="E25" s="95">
        <v>0</v>
      </c>
      <c r="F25" s="96">
        <v>0</v>
      </c>
      <c r="G25" s="95" t="s">
        <v>6</v>
      </c>
      <c r="H25" s="95" t="s">
        <v>89</v>
      </c>
      <c r="I25" s="95" t="s">
        <v>5</v>
      </c>
      <c r="J25" s="97" t="s">
        <v>5</v>
      </c>
      <c r="M25">
        <f t="shared" si="8"/>
        <v>59</v>
      </c>
      <c r="N25">
        <f t="shared" si="34"/>
        <v>35</v>
      </c>
      <c r="O25">
        <f t="shared" si="35"/>
        <v>29</v>
      </c>
      <c r="P25">
        <f t="shared" si="36"/>
        <v>68</v>
      </c>
      <c r="Q25">
        <f t="shared" si="37"/>
        <v>37</v>
      </c>
      <c r="R25">
        <f t="shared" si="38"/>
        <v>28</v>
      </c>
      <c r="U25">
        <f t="shared" si="33"/>
        <v>244</v>
      </c>
      <c r="V25">
        <f t="shared" si="14"/>
        <v>245</v>
      </c>
      <c r="W25">
        <f t="shared" si="15"/>
        <v>248</v>
      </c>
      <c r="X25">
        <f t="shared" si="16"/>
        <v>495</v>
      </c>
      <c r="Y25">
        <f t="shared" si="17"/>
        <v>230</v>
      </c>
      <c r="Z25">
        <f t="shared" si="18"/>
        <v>882</v>
      </c>
      <c r="AC25" s="1">
        <f t="shared" si="19"/>
        <v>-1.0699570329077337</v>
      </c>
      <c r="AD25" s="1">
        <f t="shared" si="20"/>
        <v>-1.5921464153240394</v>
      </c>
      <c r="AE25" s="1">
        <f t="shared" si="21"/>
        <v>-1.780198646826979</v>
      </c>
      <c r="AF25" s="1">
        <f t="shared" si="22"/>
        <v>-0.92798677163734644</v>
      </c>
      <c r="AG25" s="1">
        <f t="shared" si="23"/>
        <v>-1.5365765641692286</v>
      </c>
      <c r="AH25" s="1">
        <f t="shared" si="24"/>
        <v>-1.8152899666382492</v>
      </c>
      <c r="AI25" s="149">
        <f t="shared" si="25"/>
        <v>-8.7221553975035757</v>
      </c>
      <c r="AL25" s="1">
        <f t="shared" si="26"/>
        <v>-1.374959876045784</v>
      </c>
      <c r="AM25" s="104">
        <f t="shared" si="27"/>
        <v>-1.3708698907942589</v>
      </c>
      <c r="AN25" s="104">
        <f t="shared" si="28"/>
        <v>-1.3586993551740039</v>
      </c>
      <c r="AO25" s="104">
        <f t="shared" si="29"/>
        <v>-0.66757033877029559</v>
      </c>
      <c r="AP25" s="104">
        <f t="shared" si="30"/>
        <v>-1.4340487924157905</v>
      </c>
      <c r="AQ25" s="104">
        <f t="shared" si="31"/>
        <v>-8.9936045332194625E-2</v>
      </c>
      <c r="AR25" s="151">
        <f t="shared" si="32"/>
        <v>-6.2960842985323273</v>
      </c>
    </row>
    <row r="26" spans="1:44" x14ac:dyDescent="0.2">
      <c r="A26" s="98">
        <v>11103</v>
      </c>
      <c r="B26" s="91" t="s">
        <v>103</v>
      </c>
      <c r="C26" s="110">
        <v>0.15595681826466035</v>
      </c>
      <c r="D26" s="91" t="s">
        <v>3</v>
      </c>
      <c r="E26" s="91">
        <v>3</v>
      </c>
      <c r="F26" s="92">
        <v>1</v>
      </c>
      <c r="G26" s="91" t="s">
        <v>7</v>
      </c>
      <c r="H26" s="91" t="s">
        <v>88</v>
      </c>
      <c r="I26" s="91" t="s">
        <v>5</v>
      </c>
      <c r="J26" s="93" t="s">
        <v>5</v>
      </c>
      <c r="M26">
        <f t="shared" si="8"/>
        <v>38</v>
      </c>
      <c r="N26">
        <f t="shared" si="34"/>
        <v>61</v>
      </c>
      <c r="O26">
        <f t="shared" si="35"/>
        <v>48</v>
      </c>
      <c r="P26">
        <f t="shared" si="36"/>
        <v>104</v>
      </c>
      <c r="Q26">
        <f t="shared" si="37"/>
        <v>71</v>
      </c>
      <c r="R26">
        <f t="shared" si="38"/>
        <v>28</v>
      </c>
      <c r="U26">
        <f t="shared" si="33"/>
        <v>241</v>
      </c>
      <c r="V26">
        <f t="shared" si="14"/>
        <v>248</v>
      </c>
      <c r="W26">
        <f t="shared" si="15"/>
        <v>243</v>
      </c>
      <c r="X26">
        <f t="shared" si="16"/>
        <v>470</v>
      </c>
      <c r="Y26">
        <f t="shared" si="17"/>
        <v>425</v>
      </c>
      <c r="Z26">
        <f t="shared" si="18"/>
        <v>882</v>
      </c>
      <c r="AC26" s="1">
        <f t="shared" si="19"/>
        <v>-1.5099083170870673</v>
      </c>
      <c r="AD26" s="1">
        <f t="shared" si="20"/>
        <v>-1.0366206126401418</v>
      </c>
      <c r="AE26" s="1">
        <f t="shared" si="21"/>
        <v>-1.276293465905562</v>
      </c>
      <c r="AF26" s="1">
        <f t="shared" si="22"/>
        <v>-0.50310357767208047</v>
      </c>
      <c r="AG26" s="1">
        <f t="shared" si="23"/>
        <v>-0.88481459977213761</v>
      </c>
      <c r="AH26" s="1">
        <f t="shared" si="24"/>
        <v>-1.8152899666382492</v>
      </c>
      <c r="AI26" s="149">
        <f t="shared" si="25"/>
        <v>-7.0260305397152383</v>
      </c>
      <c r="AL26" s="1">
        <f t="shared" si="26"/>
        <v>-1.3873311678483309</v>
      </c>
      <c r="AM26" s="104">
        <f t="shared" si="27"/>
        <v>-1.3586993551740039</v>
      </c>
      <c r="AN26" s="104">
        <f t="shared" si="28"/>
        <v>-1.3790666579984376</v>
      </c>
      <c r="AO26" s="104">
        <f t="shared" si="29"/>
        <v>-0.71939540663488166</v>
      </c>
      <c r="AP26" s="104">
        <f t="shared" si="30"/>
        <v>-0.82003893241456904</v>
      </c>
      <c r="AQ26" s="104">
        <f t="shared" si="31"/>
        <v>-8.9936045332194625E-2</v>
      </c>
      <c r="AR26" s="151">
        <f t="shared" si="32"/>
        <v>-5.7544675654024182</v>
      </c>
    </row>
    <row r="27" spans="1:44" x14ac:dyDescent="0.2">
      <c r="A27" s="99">
        <v>11068</v>
      </c>
      <c r="B27" s="95" t="s">
        <v>103</v>
      </c>
      <c r="C27" s="111">
        <v>0.15732115614036846</v>
      </c>
      <c r="D27" s="95" t="s">
        <v>2</v>
      </c>
      <c r="E27" s="95">
        <v>2</v>
      </c>
      <c r="F27" s="96">
        <v>3</v>
      </c>
      <c r="G27" s="95" t="s">
        <v>6</v>
      </c>
      <c r="H27" s="95" t="s">
        <v>90</v>
      </c>
      <c r="I27" s="95" t="s">
        <v>4</v>
      </c>
      <c r="J27" s="97" t="s">
        <v>4</v>
      </c>
      <c r="M27">
        <f t="shared" si="8"/>
        <v>36</v>
      </c>
      <c r="N27">
        <f t="shared" si="34"/>
        <v>41</v>
      </c>
      <c r="O27">
        <f t="shared" si="35"/>
        <v>46</v>
      </c>
      <c r="P27">
        <f t="shared" si="36"/>
        <v>68</v>
      </c>
      <c r="Q27">
        <f t="shared" si="37"/>
        <v>39</v>
      </c>
      <c r="R27">
        <f t="shared" si="38"/>
        <v>144</v>
      </c>
      <c r="U27">
        <f t="shared" si="33"/>
        <v>239</v>
      </c>
      <c r="V27">
        <f t="shared" si="14"/>
        <v>239</v>
      </c>
      <c r="W27">
        <f t="shared" si="15"/>
        <v>241</v>
      </c>
      <c r="X27">
        <f t="shared" si="16"/>
        <v>495</v>
      </c>
      <c r="Y27">
        <f t="shared" si="17"/>
        <v>161</v>
      </c>
      <c r="Z27">
        <f t="shared" si="18"/>
        <v>83</v>
      </c>
      <c r="AC27" s="1">
        <f t="shared" si="19"/>
        <v>-1.563975538357343</v>
      </c>
      <c r="AD27" s="1">
        <f t="shared" si="20"/>
        <v>-1.4339224101091452</v>
      </c>
      <c r="AE27" s="1">
        <f t="shared" si="21"/>
        <v>-1.3188530803243581</v>
      </c>
      <c r="AF27" s="1">
        <f t="shared" si="22"/>
        <v>-0.92798677163734644</v>
      </c>
      <c r="AG27" s="1">
        <f t="shared" si="23"/>
        <v>-1.4839328306838067</v>
      </c>
      <c r="AH27" s="1">
        <f t="shared" si="24"/>
        <v>-0.17768117723745236</v>
      </c>
      <c r="AI27" s="149">
        <f t="shared" si="25"/>
        <v>-6.9063518083494522</v>
      </c>
      <c r="AL27" s="1">
        <f t="shared" si="26"/>
        <v>-1.3956645494074753</v>
      </c>
      <c r="AM27" s="104">
        <f t="shared" si="27"/>
        <v>-1.3956645494074753</v>
      </c>
      <c r="AN27" s="104">
        <f t="shared" si="28"/>
        <v>-1.3873311678483309</v>
      </c>
      <c r="AO27" s="104">
        <f t="shared" si="29"/>
        <v>-0.66757033877029559</v>
      </c>
      <c r="AP27" s="104">
        <f t="shared" si="30"/>
        <v>-1.790723736354523</v>
      </c>
      <c r="AQ27" s="104">
        <f t="shared" si="31"/>
        <v>-2.4532874935423878</v>
      </c>
      <c r="AR27" s="151">
        <f t="shared" si="32"/>
        <v>-9.0902418353304881</v>
      </c>
    </row>
    <row r="28" spans="1:44" x14ac:dyDescent="0.2">
      <c r="A28" s="98">
        <v>10381</v>
      </c>
      <c r="B28" s="91" t="s">
        <v>103</v>
      </c>
      <c r="C28" s="110">
        <v>0.15738872102966406</v>
      </c>
      <c r="D28" s="91" t="s">
        <v>0</v>
      </c>
      <c r="E28" s="91">
        <v>0</v>
      </c>
      <c r="F28" s="92">
        <v>1</v>
      </c>
      <c r="G28" s="91" t="s">
        <v>6</v>
      </c>
      <c r="H28" s="91" t="s">
        <v>88</v>
      </c>
      <c r="I28" s="91" t="s">
        <v>5</v>
      </c>
      <c r="J28" s="93" t="s">
        <v>5</v>
      </c>
      <c r="M28">
        <f t="shared" si="8"/>
        <v>39</v>
      </c>
      <c r="N28">
        <f t="shared" si="34"/>
        <v>35</v>
      </c>
      <c r="O28">
        <f t="shared" si="35"/>
        <v>48</v>
      </c>
      <c r="P28">
        <f t="shared" si="36"/>
        <v>68</v>
      </c>
      <c r="Q28">
        <f t="shared" si="37"/>
        <v>71</v>
      </c>
      <c r="R28">
        <f t="shared" si="38"/>
        <v>28</v>
      </c>
      <c r="U28">
        <f t="shared" si="33"/>
        <v>241</v>
      </c>
      <c r="V28">
        <f t="shared" si="14"/>
        <v>245</v>
      </c>
      <c r="W28">
        <f t="shared" si="15"/>
        <v>243</v>
      </c>
      <c r="X28">
        <f t="shared" si="16"/>
        <v>495</v>
      </c>
      <c r="Y28">
        <f t="shared" si="17"/>
        <v>425</v>
      </c>
      <c r="Z28">
        <f t="shared" si="18"/>
        <v>882</v>
      </c>
      <c r="AC28" s="1">
        <f t="shared" si="19"/>
        <v>-1.4839328306838067</v>
      </c>
      <c r="AD28" s="1">
        <f t="shared" si="20"/>
        <v>-1.5921464153240394</v>
      </c>
      <c r="AE28" s="1">
        <f t="shared" si="21"/>
        <v>-1.276293465905562</v>
      </c>
      <c r="AF28" s="1">
        <f t="shared" si="22"/>
        <v>-0.92798677163734644</v>
      </c>
      <c r="AG28" s="1">
        <f t="shared" si="23"/>
        <v>-0.88481459977213761</v>
      </c>
      <c r="AH28" s="1">
        <f t="shared" si="24"/>
        <v>-1.8152899666382492</v>
      </c>
      <c r="AI28" s="149">
        <f t="shared" si="25"/>
        <v>-7.9804640499611414</v>
      </c>
      <c r="AL28" s="1">
        <f t="shared" si="26"/>
        <v>-1.3873311678483309</v>
      </c>
      <c r="AM28" s="104">
        <f t="shared" si="27"/>
        <v>-1.3708698907942589</v>
      </c>
      <c r="AN28" s="104">
        <f t="shared" si="28"/>
        <v>-1.3790666579984376</v>
      </c>
      <c r="AO28" s="104">
        <f t="shared" si="29"/>
        <v>-0.66757033877029559</v>
      </c>
      <c r="AP28" s="104">
        <f t="shared" si="30"/>
        <v>-0.82003893241456904</v>
      </c>
      <c r="AQ28" s="104">
        <f t="shared" si="31"/>
        <v>-8.9936045332194625E-2</v>
      </c>
      <c r="AR28" s="151">
        <f t="shared" si="32"/>
        <v>-5.7148130331580873</v>
      </c>
    </row>
    <row r="29" spans="1:44" x14ac:dyDescent="0.2">
      <c r="A29" s="99">
        <v>10278</v>
      </c>
      <c r="B29" s="95" t="s">
        <v>103</v>
      </c>
      <c r="C29" s="111">
        <v>0.15793715526745078</v>
      </c>
      <c r="D29" s="95" t="s">
        <v>2</v>
      </c>
      <c r="E29" s="95">
        <v>3</v>
      </c>
      <c r="F29" s="96">
        <v>3</v>
      </c>
      <c r="G29" s="95" t="s">
        <v>7</v>
      </c>
      <c r="H29" s="95" t="s">
        <v>89</v>
      </c>
      <c r="I29" s="95" t="s">
        <v>4</v>
      </c>
      <c r="J29" s="97" t="s">
        <v>4</v>
      </c>
      <c r="M29">
        <f t="shared" si="8"/>
        <v>36</v>
      </c>
      <c r="N29">
        <f t="shared" si="34"/>
        <v>61</v>
      </c>
      <c r="O29">
        <f t="shared" si="35"/>
        <v>46</v>
      </c>
      <c r="P29">
        <f t="shared" si="36"/>
        <v>104</v>
      </c>
      <c r="Q29">
        <f t="shared" si="37"/>
        <v>37</v>
      </c>
      <c r="R29">
        <f t="shared" si="38"/>
        <v>144</v>
      </c>
      <c r="U29">
        <f t="shared" si="33"/>
        <v>239</v>
      </c>
      <c r="V29">
        <f t="shared" si="14"/>
        <v>248</v>
      </c>
      <c r="W29">
        <f t="shared" si="15"/>
        <v>241</v>
      </c>
      <c r="X29">
        <f t="shared" si="16"/>
        <v>470</v>
      </c>
      <c r="Y29">
        <f t="shared" si="17"/>
        <v>230</v>
      </c>
      <c r="Z29">
        <f t="shared" si="18"/>
        <v>83</v>
      </c>
      <c r="AC29" s="1">
        <f t="shared" si="19"/>
        <v>-1.563975538357343</v>
      </c>
      <c r="AD29" s="1">
        <f t="shared" si="20"/>
        <v>-1.0366206126401418</v>
      </c>
      <c r="AE29" s="1">
        <f t="shared" si="21"/>
        <v>-1.3188530803243581</v>
      </c>
      <c r="AF29" s="1">
        <f t="shared" si="22"/>
        <v>-0.50310357767208047</v>
      </c>
      <c r="AG29" s="1">
        <f t="shared" si="23"/>
        <v>-1.5365765641692286</v>
      </c>
      <c r="AH29" s="1">
        <f t="shared" si="24"/>
        <v>-0.17768117723745236</v>
      </c>
      <c r="AI29" s="149">
        <f t="shared" si="25"/>
        <v>-6.1368105504006047</v>
      </c>
      <c r="AL29" s="1">
        <f t="shared" si="26"/>
        <v>-1.3956645494074753</v>
      </c>
      <c r="AM29" s="104">
        <f t="shared" si="27"/>
        <v>-1.3586993551740039</v>
      </c>
      <c r="AN29" s="104">
        <f t="shared" si="28"/>
        <v>-1.3873311678483309</v>
      </c>
      <c r="AO29" s="104">
        <f t="shared" si="29"/>
        <v>-0.71939540663488166</v>
      </c>
      <c r="AP29" s="104">
        <f t="shared" si="30"/>
        <v>-1.4340487924157905</v>
      </c>
      <c r="AQ29" s="104">
        <f t="shared" si="31"/>
        <v>-2.4532874935423878</v>
      </c>
      <c r="AR29" s="151">
        <f t="shared" si="32"/>
        <v>-8.7484267650228702</v>
      </c>
    </row>
    <row r="30" spans="1:44" x14ac:dyDescent="0.2">
      <c r="A30" s="98">
        <v>10675</v>
      </c>
      <c r="B30" s="91" t="s">
        <v>103</v>
      </c>
      <c r="C30" s="110">
        <v>0.15797192269125393</v>
      </c>
      <c r="D30" s="91" t="s">
        <v>2</v>
      </c>
      <c r="E30" s="91">
        <v>0</v>
      </c>
      <c r="F30" s="92">
        <v>3</v>
      </c>
      <c r="G30" s="91" t="s">
        <v>7</v>
      </c>
      <c r="H30" s="91" t="s">
        <v>89</v>
      </c>
      <c r="I30" s="91" t="s">
        <v>5</v>
      </c>
      <c r="J30" s="93" t="s">
        <v>5</v>
      </c>
      <c r="M30">
        <f t="shared" si="8"/>
        <v>36</v>
      </c>
      <c r="N30">
        <f t="shared" si="34"/>
        <v>35</v>
      </c>
      <c r="O30">
        <f t="shared" si="35"/>
        <v>46</v>
      </c>
      <c r="P30">
        <f t="shared" si="36"/>
        <v>104</v>
      </c>
      <c r="Q30">
        <f t="shared" si="37"/>
        <v>37</v>
      </c>
      <c r="R30">
        <f t="shared" si="38"/>
        <v>28</v>
      </c>
      <c r="U30">
        <f t="shared" si="33"/>
        <v>239</v>
      </c>
      <c r="V30">
        <f t="shared" si="14"/>
        <v>245</v>
      </c>
      <c r="W30">
        <f t="shared" si="15"/>
        <v>241</v>
      </c>
      <c r="X30">
        <f t="shared" si="16"/>
        <v>470</v>
      </c>
      <c r="Y30">
        <f t="shared" si="17"/>
        <v>230</v>
      </c>
      <c r="Z30">
        <f t="shared" si="18"/>
        <v>882</v>
      </c>
      <c r="AC30" s="1">
        <f t="shared" si="19"/>
        <v>-1.563975538357343</v>
      </c>
      <c r="AD30" s="1">
        <f t="shared" si="20"/>
        <v>-1.5921464153240394</v>
      </c>
      <c r="AE30" s="1">
        <f t="shared" si="21"/>
        <v>-1.3188530803243581</v>
      </c>
      <c r="AF30" s="1">
        <f t="shared" si="22"/>
        <v>-0.50310357767208047</v>
      </c>
      <c r="AG30" s="1">
        <f t="shared" si="23"/>
        <v>-1.5365765641692286</v>
      </c>
      <c r="AH30" s="1">
        <f t="shared" si="24"/>
        <v>-1.8152899666382492</v>
      </c>
      <c r="AI30" s="149">
        <f t="shared" si="25"/>
        <v>-8.3299451424852986</v>
      </c>
      <c r="AL30" s="1">
        <f t="shared" si="26"/>
        <v>-1.3956645494074753</v>
      </c>
      <c r="AM30" s="104">
        <f t="shared" si="27"/>
        <v>-1.3708698907942589</v>
      </c>
      <c r="AN30" s="104">
        <f t="shared" si="28"/>
        <v>-1.3873311678483309</v>
      </c>
      <c r="AO30" s="104">
        <f t="shared" si="29"/>
        <v>-0.71939540663488166</v>
      </c>
      <c r="AP30" s="104">
        <f t="shared" si="30"/>
        <v>-1.4340487924157905</v>
      </c>
      <c r="AQ30" s="104">
        <f t="shared" si="31"/>
        <v>-8.9936045332194625E-2</v>
      </c>
      <c r="AR30" s="151">
        <f t="shared" si="32"/>
        <v>-6.3972458524329321</v>
      </c>
    </row>
    <row r="31" spans="1:44" x14ac:dyDescent="0.2">
      <c r="A31" s="99">
        <v>10673</v>
      </c>
      <c r="B31" s="95" t="s">
        <v>103</v>
      </c>
      <c r="C31" s="111">
        <v>0.1603727319972772</v>
      </c>
      <c r="D31" s="95" t="s">
        <v>2</v>
      </c>
      <c r="E31" s="95">
        <v>3</v>
      </c>
      <c r="F31" s="96">
        <v>3</v>
      </c>
      <c r="G31" s="95" t="s">
        <v>6</v>
      </c>
      <c r="H31" s="95" t="s">
        <v>88</v>
      </c>
      <c r="I31" s="95" t="s">
        <v>4</v>
      </c>
      <c r="J31" s="97" t="s">
        <v>4</v>
      </c>
      <c r="M31">
        <f t="shared" si="8"/>
        <v>36</v>
      </c>
      <c r="N31">
        <f t="shared" si="34"/>
        <v>61</v>
      </c>
      <c r="O31">
        <f t="shared" si="35"/>
        <v>46</v>
      </c>
      <c r="P31">
        <f t="shared" si="36"/>
        <v>68</v>
      </c>
      <c r="Q31">
        <f t="shared" si="37"/>
        <v>71</v>
      </c>
      <c r="R31">
        <f>COUNTIFS(I$4:I$1140,I31,$J$4:$J$1140,$L$2)</f>
        <v>144</v>
      </c>
      <c r="U31">
        <f t="shared" si="33"/>
        <v>239</v>
      </c>
      <c r="V31">
        <f t="shared" si="14"/>
        <v>248</v>
      </c>
      <c r="W31">
        <f t="shared" si="15"/>
        <v>241</v>
      </c>
      <c r="X31">
        <f t="shared" si="16"/>
        <v>495</v>
      </c>
      <c r="Y31">
        <f t="shared" si="17"/>
        <v>425</v>
      </c>
      <c r="Z31">
        <f t="shared" si="18"/>
        <v>83</v>
      </c>
      <c r="AC31" s="1">
        <f t="shared" si="19"/>
        <v>-1.563975538357343</v>
      </c>
      <c r="AD31" s="1">
        <f t="shared" si="20"/>
        <v>-1.0366206126401418</v>
      </c>
      <c r="AE31" s="1">
        <f t="shared" si="21"/>
        <v>-1.3188530803243581</v>
      </c>
      <c r="AF31" s="1">
        <f t="shared" si="22"/>
        <v>-0.92798677163734644</v>
      </c>
      <c r="AG31" s="1">
        <f t="shared" si="23"/>
        <v>-0.88481459977213761</v>
      </c>
      <c r="AH31" s="1">
        <f t="shared" si="24"/>
        <v>-0.17768117723745236</v>
      </c>
      <c r="AI31" s="149">
        <f t="shared" si="25"/>
        <v>-5.9099317799687787</v>
      </c>
      <c r="AL31" s="1">
        <f t="shared" si="26"/>
        <v>-1.3956645494074753</v>
      </c>
      <c r="AM31" s="104">
        <f t="shared" si="27"/>
        <v>-1.3586993551740039</v>
      </c>
      <c r="AN31" s="104">
        <f t="shared" si="28"/>
        <v>-1.3873311678483309</v>
      </c>
      <c r="AO31" s="104">
        <f t="shared" si="29"/>
        <v>-0.66757033877029559</v>
      </c>
      <c r="AP31" s="104">
        <f t="shared" si="30"/>
        <v>-0.82003893241456904</v>
      </c>
      <c r="AQ31" s="104">
        <f t="shared" si="31"/>
        <v>-2.4532874935423878</v>
      </c>
      <c r="AR31" s="151">
        <f t="shared" si="32"/>
        <v>-8.0825918371570626</v>
      </c>
    </row>
    <row r="32" spans="1:44" x14ac:dyDescent="0.2">
      <c r="A32" s="98">
        <v>10066</v>
      </c>
      <c r="B32" s="91" t="s">
        <v>103</v>
      </c>
      <c r="C32" s="110">
        <v>0.16060451005587584</v>
      </c>
      <c r="D32" s="91" t="s">
        <v>2</v>
      </c>
      <c r="E32" s="91">
        <v>2</v>
      </c>
      <c r="F32" s="92">
        <v>3</v>
      </c>
      <c r="G32" s="91" t="s">
        <v>6</v>
      </c>
      <c r="H32" s="91" t="s">
        <v>88</v>
      </c>
      <c r="I32" s="91" t="s">
        <v>5</v>
      </c>
      <c r="J32" s="93" t="s">
        <v>5</v>
      </c>
      <c r="M32">
        <f t="shared" si="8"/>
        <v>36</v>
      </c>
      <c r="N32">
        <f t="shared" si="34"/>
        <v>41</v>
      </c>
      <c r="O32">
        <f t="shared" si="35"/>
        <v>46</v>
      </c>
      <c r="P32">
        <f t="shared" si="36"/>
        <v>68</v>
      </c>
      <c r="Q32">
        <f t="shared" si="37"/>
        <v>71</v>
      </c>
      <c r="R32">
        <f t="shared" si="38"/>
        <v>28</v>
      </c>
      <c r="U32">
        <f t="shared" si="33"/>
        <v>239</v>
      </c>
      <c r="V32">
        <f t="shared" si="14"/>
        <v>239</v>
      </c>
      <c r="W32">
        <f t="shared" si="15"/>
        <v>241</v>
      </c>
      <c r="X32">
        <f t="shared" si="16"/>
        <v>495</v>
      </c>
      <c r="Y32">
        <f t="shared" si="17"/>
        <v>425</v>
      </c>
      <c r="Z32">
        <f t="shared" si="18"/>
        <v>882</v>
      </c>
      <c r="AC32" s="1">
        <f t="shared" si="19"/>
        <v>-1.563975538357343</v>
      </c>
      <c r="AD32" s="1">
        <f t="shared" si="20"/>
        <v>-1.4339224101091452</v>
      </c>
      <c r="AE32" s="1">
        <f t="shared" si="21"/>
        <v>-1.3188530803243581</v>
      </c>
      <c r="AF32" s="1">
        <f t="shared" si="22"/>
        <v>-0.92798677163734644</v>
      </c>
      <c r="AG32" s="1">
        <f t="shared" si="23"/>
        <v>-0.88481459977213761</v>
      </c>
      <c r="AH32" s="1">
        <f t="shared" si="24"/>
        <v>-1.8152899666382492</v>
      </c>
      <c r="AI32" s="149">
        <f t="shared" si="25"/>
        <v>-7.9448423668385804</v>
      </c>
      <c r="AL32" s="1">
        <f t="shared" si="26"/>
        <v>-1.3956645494074753</v>
      </c>
      <c r="AM32" s="104">
        <f t="shared" si="27"/>
        <v>-1.3956645494074753</v>
      </c>
      <c r="AN32" s="104">
        <f t="shared" si="28"/>
        <v>-1.3873311678483309</v>
      </c>
      <c r="AO32" s="104">
        <f t="shared" si="29"/>
        <v>-0.66757033877029559</v>
      </c>
      <c r="AP32" s="104">
        <f t="shared" si="30"/>
        <v>-0.82003893241456904</v>
      </c>
      <c r="AQ32" s="104">
        <f t="shared" si="31"/>
        <v>-8.9936045332194625E-2</v>
      </c>
      <c r="AR32" s="151">
        <f t="shared" si="32"/>
        <v>-5.7562055831803409</v>
      </c>
    </row>
    <row r="33" spans="1:44" x14ac:dyDescent="0.2">
      <c r="A33" s="99">
        <v>10836</v>
      </c>
      <c r="B33" s="95" t="s">
        <v>103</v>
      </c>
      <c r="C33" s="111">
        <v>0.16206402097811423</v>
      </c>
      <c r="D33" s="95" t="s">
        <v>0</v>
      </c>
      <c r="E33" s="95">
        <v>3</v>
      </c>
      <c r="F33" s="96">
        <v>3</v>
      </c>
      <c r="G33" s="95" t="s">
        <v>6</v>
      </c>
      <c r="H33" s="95" t="s">
        <v>89</v>
      </c>
      <c r="I33" s="95" t="s">
        <v>5</v>
      </c>
      <c r="J33" s="97" t="s">
        <v>5</v>
      </c>
      <c r="M33">
        <f t="shared" si="8"/>
        <v>39</v>
      </c>
      <c r="N33">
        <f t="shared" si="34"/>
        <v>61</v>
      </c>
      <c r="O33">
        <f t="shared" si="35"/>
        <v>46</v>
      </c>
      <c r="P33">
        <f t="shared" si="36"/>
        <v>68</v>
      </c>
      <c r="Q33">
        <f t="shared" si="37"/>
        <v>37</v>
      </c>
      <c r="R33">
        <f t="shared" si="38"/>
        <v>28</v>
      </c>
      <c r="U33">
        <f t="shared" si="33"/>
        <v>241</v>
      </c>
      <c r="V33">
        <f t="shared" si="14"/>
        <v>248</v>
      </c>
      <c r="W33">
        <f t="shared" si="15"/>
        <v>241</v>
      </c>
      <c r="X33">
        <f t="shared" si="16"/>
        <v>495</v>
      </c>
      <c r="Y33">
        <f t="shared" si="17"/>
        <v>230</v>
      </c>
      <c r="Z33">
        <f t="shared" si="18"/>
        <v>882</v>
      </c>
      <c r="AC33" s="1">
        <f t="shared" si="19"/>
        <v>-1.4839328306838067</v>
      </c>
      <c r="AD33" s="1">
        <f t="shared" si="20"/>
        <v>-1.0366206126401418</v>
      </c>
      <c r="AE33" s="1">
        <f t="shared" si="21"/>
        <v>-1.3188530803243581</v>
      </c>
      <c r="AF33" s="1">
        <f t="shared" si="22"/>
        <v>-0.92798677163734644</v>
      </c>
      <c r="AG33" s="1">
        <f t="shared" si="23"/>
        <v>-1.5365765641692286</v>
      </c>
      <c r="AH33" s="1">
        <f t="shared" si="24"/>
        <v>-1.8152899666382492</v>
      </c>
      <c r="AI33" s="149">
        <f t="shared" si="25"/>
        <v>-8.1192598260931312</v>
      </c>
      <c r="AL33" s="1">
        <f t="shared" si="26"/>
        <v>-1.3873311678483309</v>
      </c>
      <c r="AM33" s="104">
        <f t="shared" si="27"/>
        <v>-1.3586993551740039</v>
      </c>
      <c r="AN33" s="104">
        <f t="shared" si="28"/>
        <v>-1.3873311678483309</v>
      </c>
      <c r="AO33" s="104">
        <f t="shared" si="29"/>
        <v>-0.66757033877029559</v>
      </c>
      <c r="AP33" s="104">
        <f t="shared" si="30"/>
        <v>-1.4340487924157905</v>
      </c>
      <c r="AQ33" s="104">
        <f t="shared" si="31"/>
        <v>-8.9936045332194625E-2</v>
      </c>
      <c r="AR33" s="151">
        <f t="shared" si="32"/>
        <v>-6.3249168673889473</v>
      </c>
    </row>
    <row r="34" spans="1:44" x14ac:dyDescent="0.2">
      <c r="A34" s="98">
        <v>10289</v>
      </c>
      <c r="B34" s="91" t="s">
        <v>103</v>
      </c>
      <c r="C34" s="110">
        <v>0.16322477558310411</v>
      </c>
      <c r="D34" s="91" t="s">
        <v>1</v>
      </c>
      <c r="E34" s="91">
        <v>3</v>
      </c>
      <c r="F34" s="92">
        <v>1</v>
      </c>
      <c r="G34" s="91" t="s">
        <v>6</v>
      </c>
      <c r="H34" s="91" t="s">
        <v>89</v>
      </c>
      <c r="I34" s="91" t="s">
        <v>4</v>
      </c>
      <c r="J34" s="93" t="s">
        <v>5</v>
      </c>
      <c r="M34">
        <f t="shared" si="8"/>
        <v>59</v>
      </c>
      <c r="N34">
        <f t="shared" si="34"/>
        <v>61</v>
      </c>
      <c r="O34">
        <f t="shared" si="35"/>
        <v>48</v>
      </c>
      <c r="P34">
        <f t="shared" si="36"/>
        <v>68</v>
      </c>
      <c r="Q34">
        <f t="shared" si="37"/>
        <v>37</v>
      </c>
      <c r="R34">
        <f t="shared" si="38"/>
        <v>144</v>
      </c>
      <c r="U34">
        <f t="shared" si="33"/>
        <v>244</v>
      </c>
      <c r="V34">
        <f t="shared" si="14"/>
        <v>248</v>
      </c>
      <c r="W34">
        <f t="shared" si="15"/>
        <v>243</v>
      </c>
      <c r="X34">
        <f t="shared" si="16"/>
        <v>495</v>
      </c>
      <c r="Y34">
        <f t="shared" si="17"/>
        <v>230</v>
      </c>
      <c r="Z34">
        <f t="shared" si="18"/>
        <v>83</v>
      </c>
      <c r="AC34" s="1">
        <f t="shared" si="19"/>
        <v>-1.0699570329077337</v>
      </c>
      <c r="AD34" s="1">
        <f t="shared" si="20"/>
        <v>-1.0366206126401418</v>
      </c>
      <c r="AE34" s="1">
        <f t="shared" si="21"/>
        <v>-1.276293465905562</v>
      </c>
      <c r="AF34" s="1">
        <f t="shared" si="22"/>
        <v>-0.92798677163734644</v>
      </c>
      <c r="AG34" s="1">
        <f t="shared" si="23"/>
        <v>-1.5365765641692286</v>
      </c>
      <c r="AH34" s="1">
        <f t="shared" si="24"/>
        <v>-0.17768117723745236</v>
      </c>
      <c r="AI34" s="149">
        <f t="shared" si="25"/>
        <v>-6.0251156244974649</v>
      </c>
      <c r="AL34" s="1">
        <f t="shared" si="26"/>
        <v>-1.374959876045784</v>
      </c>
      <c r="AM34" s="104">
        <f t="shared" si="27"/>
        <v>-1.3586993551740039</v>
      </c>
      <c r="AN34" s="104">
        <f t="shared" si="28"/>
        <v>-1.3790666579984376</v>
      </c>
      <c r="AO34" s="104">
        <f t="shared" si="29"/>
        <v>-0.66757033877029559</v>
      </c>
      <c r="AP34" s="104">
        <f t="shared" si="30"/>
        <v>-1.4340487924157905</v>
      </c>
      <c r="AQ34" s="104">
        <f t="shared" si="31"/>
        <v>-2.4532874935423878</v>
      </c>
      <c r="AR34" s="151">
        <f t="shared" si="32"/>
        <v>-8.6676325139466996</v>
      </c>
    </row>
    <row r="35" spans="1:44" x14ac:dyDescent="0.2">
      <c r="A35" s="99">
        <v>10582</v>
      </c>
      <c r="B35" s="95" t="s">
        <v>103</v>
      </c>
      <c r="C35" s="111">
        <v>0.16362347034122049</v>
      </c>
      <c r="D35" s="95" t="s">
        <v>2</v>
      </c>
      <c r="E35" s="95">
        <v>3</v>
      </c>
      <c r="F35" s="96">
        <v>3</v>
      </c>
      <c r="G35" s="95" t="s">
        <v>7</v>
      </c>
      <c r="H35" s="95" t="s">
        <v>90</v>
      </c>
      <c r="I35" s="95" t="s">
        <v>4</v>
      </c>
      <c r="J35" s="97" t="s">
        <v>5</v>
      </c>
      <c r="M35">
        <f t="shared" si="8"/>
        <v>36</v>
      </c>
      <c r="N35">
        <f t="shared" si="34"/>
        <v>61</v>
      </c>
      <c r="O35">
        <f t="shared" si="35"/>
        <v>46</v>
      </c>
      <c r="P35">
        <f t="shared" si="36"/>
        <v>104</v>
      </c>
      <c r="Q35">
        <f t="shared" si="37"/>
        <v>39</v>
      </c>
      <c r="R35">
        <f t="shared" si="38"/>
        <v>144</v>
      </c>
      <c r="U35">
        <f t="shared" si="33"/>
        <v>239</v>
      </c>
      <c r="V35">
        <f t="shared" si="14"/>
        <v>248</v>
      </c>
      <c r="W35">
        <f t="shared" si="15"/>
        <v>241</v>
      </c>
      <c r="X35">
        <f t="shared" si="16"/>
        <v>470</v>
      </c>
      <c r="Y35">
        <f t="shared" si="17"/>
        <v>161</v>
      </c>
      <c r="Z35">
        <f t="shared" si="18"/>
        <v>83</v>
      </c>
      <c r="AC35" s="1">
        <f t="shared" si="19"/>
        <v>-1.563975538357343</v>
      </c>
      <c r="AD35" s="1">
        <f t="shared" si="20"/>
        <v>-1.0366206126401418</v>
      </c>
      <c r="AE35" s="1">
        <f t="shared" si="21"/>
        <v>-1.3188530803243581</v>
      </c>
      <c r="AF35" s="1">
        <f t="shared" si="22"/>
        <v>-0.50310357767208047</v>
      </c>
      <c r="AG35" s="1">
        <f t="shared" si="23"/>
        <v>-1.4839328306838067</v>
      </c>
      <c r="AH35" s="1">
        <f t="shared" si="24"/>
        <v>-0.17768117723745236</v>
      </c>
      <c r="AI35" s="149">
        <f t="shared" si="25"/>
        <v>-6.0841668169151824</v>
      </c>
      <c r="AL35" s="1">
        <f t="shared" si="26"/>
        <v>-1.3956645494074753</v>
      </c>
      <c r="AM35" s="104">
        <f t="shared" si="27"/>
        <v>-1.3586993551740039</v>
      </c>
      <c r="AN35" s="104">
        <f t="shared" si="28"/>
        <v>-1.3873311678483309</v>
      </c>
      <c r="AO35" s="104">
        <f t="shared" si="29"/>
        <v>-0.71939540663488166</v>
      </c>
      <c r="AP35" s="104">
        <f t="shared" si="30"/>
        <v>-1.790723736354523</v>
      </c>
      <c r="AQ35" s="104">
        <f t="shared" si="31"/>
        <v>-2.4532874935423878</v>
      </c>
      <c r="AR35" s="151">
        <f t="shared" si="32"/>
        <v>-9.1051017089616018</v>
      </c>
    </row>
    <row r="36" spans="1:44" x14ac:dyDescent="0.2">
      <c r="A36" s="98">
        <v>11034</v>
      </c>
      <c r="B36" s="91" t="s">
        <v>103</v>
      </c>
      <c r="C36" s="110">
        <v>0.16398910285461321</v>
      </c>
      <c r="D36" s="91" t="s">
        <v>1</v>
      </c>
      <c r="E36" s="91">
        <v>2</v>
      </c>
      <c r="F36" s="92">
        <v>0</v>
      </c>
      <c r="G36" s="91" t="s">
        <v>7</v>
      </c>
      <c r="H36" s="91" t="s">
        <v>88</v>
      </c>
      <c r="I36" s="91" t="s">
        <v>4</v>
      </c>
      <c r="J36" s="93" t="s">
        <v>4</v>
      </c>
      <c r="M36">
        <f t="shared" si="8"/>
        <v>59</v>
      </c>
      <c r="N36">
        <f t="shared" si="34"/>
        <v>41</v>
      </c>
      <c r="O36">
        <f t="shared" si="35"/>
        <v>29</v>
      </c>
      <c r="P36">
        <f t="shared" si="36"/>
        <v>104</v>
      </c>
      <c r="Q36">
        <f t="shared" si="37"/>
        <v>71</v>
      </c>
      <c r="R36">
        <f t="shared" si="38"/>
        <v>144</v>
      </c>
      <c r="U36">
        <f t="shared" si="33"/>
        <v>244</v>
      </c>
      <c r="V36">
        <f t="shared" si="14"/>
        <v>239</v>
      </c>
      <c r="W36">
        <f t="shared" si="15"/>
        <v>248</v>
      </c>
      <c r="X36">
        <f t="shared" si="16"/>
        <v>470</v>
      </c>
      <c r="Y36">
        <f t="shared" si="17"/>
        <v>425</v>
      </c>
      <c r="Z36">
        <f t="shared" si="18"/>
        <v>83</v>
      </c>
      <c r="AC36" s="1">
        <f t="shared" si="19"/>
        <v>-1.0699570329077337</v>
      </c>
      <c r="AD36" s="1">
        <f t="shared" si="20"/>
        <v>-1.4339224101091452</v>
      </c>
      <c r="AE36" s="1">
        <f t="shared" si="21"/>
        <v>-1.780198646826979</v>
      </c>
      <c r="AF36" s="1">
        <f t="shared" si="22"/>
        <v>-0.50310357767208047</v>
      </c>
      <c r="AG36" s="1">
        <f t="shared" si="23"/>
        <v>-0.88481459977213761</v>
      </c>
      <c r="AH36" s="1">
        <f t="shared" si="24"/>
        <v>-0.17768117723745236</v>
      </c>
      <c r="AI36" s="149">
        <f t="shared" si="25"/>
        <v>-5.8496774445255273</v>
      </c>
      <c r="AL36" s="1">
        <f t="shared" si="26"/>
        <v>-1.374959876045784</v>
      </c>
      <c r="AM36" s="104">
        <f t="shared" si="27"/>
        <v>-1.3956645494074753</v>
      </c>
      <c r="AN36" s="104">
        <f t="shared" si="28"/>
        <v>-1.3586993551740039</v>
      </c>
      <c r="AO36" s="104">
        <f t="shared" si="29"/>
        <v>-0.71939540663488166</v>
      </c>
      <c r="AP36" s="104">
        <f t="shared" si="30"/>
        <v>-0.82003893241456904</v>
      </c>
      <c r="AQ36" s="104">
        <f t="shared" si="31"/>
        <v>-2.4532874935423878</v>
      </c>
      <c r="AR36" s="151">
        <f t="shared" si="32"/>
        <v>-8.1220456132191003</v>
      </c>
    </row>
    <row r="37" spans="1:44" x14ac:dyDescent="0.2">
      <c r="A37" s="99">
        <v>10003</v>
      </c>
      <c r="B37" s="95" t="s">
        <v>103</v>
      </c>
      <c r="C37" s="111">
        <v>0.16400168779465552</v>
      </c>
      <c r="D37" s="95" t="s">
        <v>2</v>
      </c>
      <c r="E37" s="95">
        <v>2</v>
      </c>
      <c r="F37" s="96">
        <v>2</v>
      </c>
      <c r="G37" s="95" t="s">
        <v>7</v>
      </c>
      <c r="H37" s="95" t="s">
        <v>89</v>
      </c>
      <c r="I37" s="95" t="s">
        <v>5</v>
      </c>
      <c r="J37" s="97" t="s">
        <v>5</v>
      </c>
      <c r="M37">
        <f t="shared" si="8"/>
        <v>36</v>
      </c>
      <c r="N37">
        <f t="shared" si="34"/>
        <v>41</v>
      </c>
      <c r="O37">
        <f t="shared" si="35"/>
        <v>49</v>
      </c>
      <c r="P37">
        <f t="shared" si="36"/>
        <v>104</v>
      </c>
      <c r="Q37">
        <f t="shared" si="37"/>
        <v>37</v>
      </c>
      <c r="R37">
        <f t="shared" si="38"/>
        <v>28</v>
      </c>
      <c r="U37">
        <f t="shared" si="33"/>
        <v>239</v>
      </c>
      <c r="V37">
        <f t="shared" si="14"/>
        <v>239</v>
      </c>
      <c r="W37">
        <f t="shared" si="15"/>
        <v>233</v>
      </c>
      <c r="X37">
        <f t="shared" si="16"/>
        <v>470</v>
      </c>
      <c r="Y37">
        <f t="shared" si="17"/>
        <v>230</v>
      </c>
      <c r="Z37">
        <f t="shared" si="18"/>
        <v>882</v>
      </c>
      <c r="AC37" s="1">
        <f t="shared" si="19"/>
        <v>-1.563975538357343</v>
      </c>
      <c r="AD37" s="1">
        <f t="shared" si="20"/>
        <v>-1.4339224101091452</v>
      </c>
      <c r="AE37" s="1">
        <f t="shared" si="21"/>
        <v>-1.2556741787028265</v>
      </c>
      <c r="AF37" s="1">
        <f t="shared" si="22"/>
        <v>-0.50310357767208047</v>
      </c>
      <c r="AG37" s="1">
        <f t="shared" si="23"/>
        <v>-1.5365765641692286</v>
      </c>
      <c r="AH37" s="1">
        <f t="shared" si="24"/>
        <v>-1.8152899666382492</v>
      </c>
      <c r="AI37" s="149">
        <f t="shared" si="25"/>
        <v>-8.1085422356488728</v>
      </c>
      <c r="AL37" s="1">
        <f t="shared" si="26"/>
        <v>-1.3956645494074753</v>
      </c>
      <c r="AM37" s="104">
        <f t="shared" si="27"/>
        <v>-1.3956645494074753</v>
      </c>
      <c r="AN37" s="104">
        <f t="shared" si="28"/>
        <v>-1.4210896477732855</v>
      </c>
      <c r="AO37" s="104">
        <f t="shared" si="29"/>
        <v>-0.71939540663488166</v>
      </c>
      <c r="AP37" s="104">
        <f t="shared" si="30"/>
        <v>-1.4340487924157905</v>
      </c>
      <c r="AQ37" s="104">
        <f t="shared" si="31"/>
        <v>-8.9936045332194625E-2</v>
      </c>
      <c r="AR37" s="151">
        <f t="shared" si="32"/>
        <v>-6.4557989909711031</v>
      </c>
    </row>
    <row r="38" spans="1:44" x14ac:dyDescent="0.2">
      <c r="A38" s="98">
        <v>10930</v>
      </c>
      <c r="B38" s="91" t="s">
        <v>103</v>
      </c>
      <c r="C38" s="110">
        <v>0.16535934639045624</v>
      </c>
      <c r="D38" s="91" t="s">
        <v>2</v>
      </c>
      <c r="E38" s="91">
        <v>2</v>
      </c>
      <c r="F38" s="92">
        <v>1</v>
      </c>
      <c r="G38" s="91" t="s">
        <v>7</v>
      </c>
      <c r="H38" s="91" t="s">
        <v>91</v>
      </c>
      <c r="I38" s="91" t="s">
        <v>5</v>
      </c>
      <c r="J38" s="93" t="s">
        <v>5</v>
      </c>
      <c r="M38">
        <f t="shared" si="8"/>
        <v>36</v>
      </c>
      <c r="N38">
        <f t="shared" si="34"/>
        <v>41</v>
      </c>
      <c r="O38">
        <f t="shared" si="35"/>
        <v>48</v>
      </c>
      <c r="P38">
        <f t="shared" si="36"/>
        <v>104</v>
      </c>
      <c r="Q38">
        <f t="shared" si="37"/>
        <v>25</v>
      </c>
      <c r="R38">
        <f t="shared" si="38"/>
        <v>28</v>
      </c>
      <c r="U38">
        <f t="shared" si="33"/>
        <v>239</v>
      </c>
      <c r="V38">
        <f t="shared" si="14"/>
        <v>239</v>
      </c>
      <c r="W38">
        <f t="shared" si="15"/>
        <v>243</v>
      </c>
      <c r="X38">
        <f t="shared" si="16"/>
        <v>470</v>
      </c>
      <c r="Y38">
        <f t="shared" si="17"/>
        <v>149</v>
      </c>
      <c r="Z38">
        <f t="shared" si="18"/>
        <v>882</v>
      </c>
      <c r="AC38" s="1">
        <f t="shared" si="19"/>
        <v>-1.563975538357343</v>
      </c>
      <c r="AD38" s="1">
        <f t="shared" si="20"/>
        <v>-1.4339224101091452</v>
      </c>
      <c r="AE38" s="1">
        <f t="shared" si="21"/>
        <v>-1.276293465905562</v>
      </c>
      <c r="AF38" s="1">
        <f t="shared" si="22"/>
        <v>-0.50310357767208047</v>
      </c>
      <c r="AG38" s="1">
        <f t="shared" si="23"/>
        <v>-1.9286186519452522</v>
      </c>
      <c r="AH38" s="1">
        <f t="shared" si="24"/>
        <v>-1.8152899666382492</v>
      </c>
      <c r="AI38" s="149">
        <f t="shared" si="25"/>
        <v>-8.5212036106276319</v>
      </c>
      <c r="AL38" s="1">
        <f t="shared" si="26"/>
        <v>-1.3956645494074753</v>
      </c>
      <c r="AM38" s="104">
        <f t="shared" si="27"/>
        <v>-1.3956645494074753</v>
      </c>
      <c r="AN38" s="104">
        <f t="shared" si="28"/>
        <v>-1.3790666579984376</v>
      </c>
      <c r="AO38" s="104">
        <f t="shared" si="29"/>
        <v>-0.71939540663488166</v>
      </c>
      <c r="AP38" s="104">
        <f t="shared" si="30"/>
        <v>-1.8681817953935267</v>
      </c>
      <c r="AQ38" s="104">
        <f t="shared" si="31"/>
        <v>-8.9936045332194625E-2</v>
      </c>
      <c r="AR38" s="151">
        <f t="shared" si="32"/>
        <v>-6.8479090041739914</v>
      </c>
    </row>
    <row r="39" spans="1:44" x14ac:dyDescent="0.2">
      <c r="A39" s="99">
        <v>10232</v>
      </c>
      <c r="B39" s="95" t="s">
        <v>103</v>
      </c>
      <c r="C39" s="111">
        <v>0.16549895535396242</v>
      </c>
      <c r="D39" s="95" t="s">
        <v>2</v>
      </c>
      <c r="E39" s="95">
        <v>0</v>
      </c>
      <c r="F39" s="96">
        <v>1</v>
      </c>
      <c r="G39" s="95" t="s">
        <v>6</v>
      </c>
      <c r="H39" s="95" t="s">
        <v>89</v>
      </c>
      <c r="I39" s="95" t="s">
        <v>5</v>
      </c>
      <c r="J39" s="97" t="s">
        <v>5</v>
      </c>
      <c r="M39">
        <f t="shared" si="8"/>
        <v>36</v>
      </c>
      <c r="N39">
        <f t="shared" si="34"/>
        <v>35</v>
      </c>
      <c r="O39">
        <f t="shared" si="35"/>
        <v>48</v>
      </c>
      <c r="P39">
        <f t="shared" si="36"/>
        <v>68</v>
      </c>
      <c r="Q39">
        <f t="shared" si="37"/>
        <v>37</v>
      </c>
      <c r="R39">
        <f t="shared" si="38"/>
        <v>28</v>
      </c>
      <c r="U39">
        <f t="shared" si="33"/>
        <v>239</v>
      </c>
      <c r="V39">
        <f t="shared" si="14"/>
        <v>245</v>
      </c>
      <c r="W39">
        <f t="shared" si="15"/>
        <v>243</v>
      </c>
      <c r="X39">
        <f t="shared" si="16"/>
        <v>495</v>
      </c>
      <c r="Y39">
        <f t="shared" si="17"/>
        <v>230</v>
      </c>
      <c r="Z39">
        <f t="shared" si="18"/>
        <v>882</v>
      </c>
      <c r="AC39" s="1">
        <f t="shared" si="19"/>
        <v>-1.563975538357343</v>
      </c>
      <c r="AD39" s="1">
        <f t="shared" si="20"/>
        <v>-1.5921464153240394</v>
      </c>
      <c r="AE39" s="1">
        <f t="shared" si="21"/>
        <v>-1.276293465905562</v>
      </c>
      <c r="AF39" s="1">
        <f t="shared" si="22"/>
        <v>-0.92798677163734644</v>
      </c>
      <c r="AG39" s="1">
        <f t="shared" si="23"/>
        <v>-1.5365765641692286</v>
      </c>
      <c r="AH39" s="1">
        <f t="shared" si="24"/>
        <v>-1.8152899666382492</v>
      </c>
      <c r="AI39" s="149">
        <f t="shared" si="25"/>
        <v>-8.7122687220317694</v>
      </c>
      <c r="AL39" s="1">
        <f t="shared" si="26"/>
        <v>-1.3956645494074753</v>
      </c>
      <c r="AM39" s="104">
        <f t="shared" si="27"/>
        <v>-1.3708698907942589</v>
      </c>
      <c r="AN39" s="104">
        <f t="shared" si="28"/>
        <v>-1.3790666579984376</v>
      </c>
      <c r="AO39" s="104">
        <f t="shared" si="29"/>
        <v>-0.66757033877029559</v>
      </c>
      <c r="AP39" s="104">
        <f t="shared" si="30"/>
        <v>-1.4340487924157905</v>
      </c>
      <c r="AQ39" s="104">
        <f t="shared" si="31"/>
        <v>-8.9936045332194625E-2</v>
      </c>
      <c r="AR39" s="151">
        <f t="shared" si="32"/>
        <v>-6.3371562747184527</v>
      </c>
    </row>
    <row r="40" spans="1:44" x14ac:dyDescent="0.2">
      <c r="A40" s="98">
        <v>10298</v>
      </c>
      <c r="B40" s="91" t="s">
        <v>103</v>
      </c>
      <c r="C40" s="110">
        <v>0.16585195572094946</v>
      </c>
      <c r="D40" s="91" t="s">
        <v>3</v>
      </c>
      <c r="E40" s="91">
        <v>2</v>
      </c>
      <c r="F40" s="92">
        <v>1</v>
      </c>
      <c r="G40" s="91" t="s">
        <v>7</v>
      </c>
      <c r="H40" s="91" t="s">
        <v>90</v>
      </c>
      <c r="I40" s="91" t="s">
        <v>5</v>
      </c>
      <c r="J40" s="93" t="s">
        <v>5</v>
      </c>
      <c r="M40">
        <f t="shared" si="8"/>
        <v>38</v>
      </c>
      <c r="N40">
        <f t="shared" si="34"/>
        <v>41</v>
      </c>
      <c r="O40">
        <f t="shared" si="35"/>
        <v>48</v>
      </c>
      <c r="P40">
        <f t="shared" si="36"/>
        <v>104</v>
      </c>
      <c r="Q40">
        <f t="shared" si="37"/>
        <v>39</v>
      </c>
      <c r="R40">
        <f t="shared" si="38"/>
        <v>28</v>
      </c>
      <c r="U40">
        <f t="shared" si="33"/>
        <v>241</v>
      </c>
      <c r="V40">
        <f t="shared" si="14"/>
        <v>239</v>
      </c>
      <c r="W40">
        <f t="shared" si="15"/>
        <v>243</v>
      </c>
      <c r="X40">
        <f t="shared" si="16"/>
        <v>470</v>
      </c>
      <c r="Y40">
        <f t="shared" si="17"/>
        <v>161</v>
      </c>
      <c r="Z40">
        <f t="shared" si="18"/>
        <v>882</v>
      </c>
      <c r="AC40" s="1">
        <f t="shared" si="19"/>
        <v>-1.5099083170870673</v>
      </c>
      <c r="AD40" s="1">
        <f t="shared" si="20"/>
        <v>-1.4339224101091452</v>
      </c>
      <c r="AE40" s="1">
        <f t="shared" si="21"/>
        <v>-1.276293465905562</v>
      </c>
      <c r="AF40" s="1">
        <f t="shared" si="22"/>
        <v>-0.50310357767208047</v>
      </c>
      <c r="AG40" s="1">
        <f t="shared" si="23"/>
        <v>-1.4839328306838067</v>
      </c>
      <c r="AH40" s="1">
        <f t="shared" si="24"/>
        <v>-1.8152899666382492</v>
      </c>
      <c r="AI40" s="149">
        <f t="shared" si="25"/>
        <v>-8.0224505680959108</v>
      </c>
      <c r="AL40" s="1">
        <f t="shared" si="26"/>
        <v>-1.3873311678483309</v>
      </c>
      <c r="AM40" s="104">
        <f t="shared" si="27"/>
        <v>-1.3956645494074753</v>
      </c>
      <c r="AN40" s="104">
        <f t="shared" si="28"/>
        <v>-1.3790666579984376</v>
      </c>
      <c r="AO40" s="104">
        <f t="shared" si="29"/>
        <v>-0.71939540663488166</v>
      </c>
      <c r="AP40" s="104">
        <f t="shared" si="30"/>
        <v>-1.790723736354523</v>
      </c>
      <c r="AQ40" s="104">
        <f t="shared" si="31"/>
        <v>-8.9936045332194625E-2</v>
      </c>
      <c r="AR40" s="151">
        <f t="shared" si="32"/>
        <v>-6.7621175635758437</v>
      </c>
    </row>
    <row r="41" spans="1:44" x14ac:dyDescent="0.2">
      <c r="A41" s="99">
        <v>10291</v>
      </c>
      <c r="B41" s="95" t="s">
        <v>103</v>
      </c>
      <c r="C41" s="111">
        <v>0.16588172076604479</v>
      </c>
      <c r="D41" s="95" t="s">
        <v>3</v>
      </c>
      <c r="E41" s="95">
        <v>1</v>
      </c>
      <c r="F41" s="96">
        <v>2</v>
      </c>
      <c r="G41" s="95" t="s">
        <v>6</v>
      </c>
      <c r="H41" s="95" t="s">
        <v>89</v>
      </c>
      <c r="I41" s="95" t="s">
        <v>4</v>
      </c>
      <c r="J41" s="97" t="s">
        <v>4</v>
      </c>
      <c r="M41">
        <f t="shared" si="8"/>
        <v>38</v>
      </c>
      <c r="N41">
        <f t="shared" si="34"/>
        <v>35</v>
      </c>
      <c r="O41">
        <f t="shared" si="35"/>
        <v>49</v>
      </c>
      <c r="P41">
        <f t="shared" si="36"/>
        <v>68</v>
      </c>
      <c r="Q41">
        <f t="shared" si="37"/>
        <v>37</v>
      </c>
      <c r="R41">
        <f t="shared" si="38"/>
        <v>144</v>
      </c>
      <c r="U41">
        <f t="shared" si="33"/>
        <v>241</v>
      </c>
      <c r="V41">
        <f t="shared" si="14"/>
        <v>233</v>
      </c>
      <c r="W41">
        <f t="shared" si="15"/>
        <v>233</v>
      </c>
      <c r="X41">
        <f t="shared" si="16"/>
        <v>495</v>
      </c>
      <c r="Y41">
        <f t="shared" si="17"/>
        <v>230</v>
      </c>
      <c r="Z41">
        <f t="shared" si="18"/>
        <v>83</v>
      </c>
      <c r="AC41" s="1">
        <f t="shared" si="19"/>
        <v>-1.5099083170870673</v>
      </c>
      <c r="AD41" s="1">
        <f t="shared" si="20"/>
        <v>-1.5921464153240394</v>
      </c>
      <c r="AE41" s="1">
        <f t="shared" si="21"/>
        <v>-1.2556741787028265</v>
      </c>
      <c r="AF41" s="1">
        <f t="shared" si="22"/>
        <v>-0.92798677163734644</v>
      </c>
      <c r="AG41" s="1">
        <f t="shared" si="23"/>
        <v>-1.5365765641692286</v>
      </c>
      <c r="AH41" s="1">
        <f t="shared" si="24"/>
        <v>-0.17768117723745236</v>
      </c>
      <c r="AI41" s="149">
        <f t="shared" si="25"/>
        <v>-6.999973424157961</v>
      </c>
      <c r="AL41" s="1">
        <f t="shared" si="26"/>
        <v>-1.3873311678483309</v>
      </c>
      <c r="AM41" s="104">
        <f t="shared" si="27"/>
        <v>-1.4210896477732855</v>
      </c>
      <c r="AN41" s="104">
        <f t="shared" si="28"/>
        <v>-1.4210896477732855</v>
      </c>
      <c r="AO41" s="104">
        <f t="shared" si="29"/>
        <v>-0.66757033877029559</v>
      </c>
      <c r="AP41" s="104">
        <f t="shared" si="30"/>
        <v>-1.4340487924157905</v>
      </c>
      <c r="AQ41" s="104">
        <f t="shared" si="31"/>
        <v>-2.4532874935423878</v>
      </c>
      <c r="AR41" s="151">
        <f t="shared" si="32"/>
        <v>-8.7844170881233765</v>
      </c>
    </row>
    <row r="42" spans="1:44" x14ac:dyDescent="0.2">
      <c r="A42" s="98">
        <v>10851</v>
      </c>
      <c r="B42" s="91" t="s">
        <v>103</v>
      </c>
      <c r="C42" s="110">
        <v>0.16615630933411984</v>
      </c>
      <c r="D42" s="91" t="s">
        <v>2</v>
      </c>
      <c r="E42" s="91">
        <v>2</v>
      </c>
      <c r="F42" s="92">
        <v>2</v>
      </c>
      <c r="G42" s="91" t="s">
        <v>7</v>
      </c>
      <c r="H42" s="91" t="s">
        <v>89</v>
      </c>
      <c r="I42" s="91" t="s">
        <v>5</v>
      </c>
      <c r="J42" s="93" t="s">
        <v>5</v>
      </c>
      <c r="M42">
        <f t="shared" si="8"/>
        <v>36</v>
      </c>
      <c r="N42">
        <f t="shared" si="34"/>
        <v>41</v>
      </c>
      <c r="O42">
        <f t="shared" si="35"/>
        <v>49</v>
      </c>
      <c r="P42">
        <f t="shared" si="36"/>
        <v>104</v>
      </c>
      <c r="Q42">
        <f t="shared" si="37"/>
        <v>37</v>
      </c>
      <c r="R42">
        <f t="shared" si="38"/>
        <v>28</v>
      </c>
      <c r="U42">
        <f t="shared" si="33"/>
        <v>239</v>
      </c>
      <c r="V42">
        <f t="shared" si="14"/>
        <v>239</v>
      </c>
      <c r="W42">
        <f t="shared" si="15"/>
        <v>233</v>
      </c>
      <c r="X42">
        <f t="shared" si="16"/>
        <v>470</v>
      </c>
      <c r="Y42">
        <f t="shared" si="17"/>
        <v>230</v>
      </c>
      <c r="Z42">
        <f t="shared" si="18"/>
        <v>882</v>
      </c>
      <c r="AC42" s="1">
        <f t="shared" si="19"/>
        <v>-1.563975538357343</v>
      </c>
      <c r="AD42" s="1">
        <f t="shared" si="20"/>
        <v>-1.4339224101091452</v>
      </c>
      <c r="AE42" s="1">
        <f t="shared" si="21"/>
        <v>-1.2556741787028265</v>
      </c>
      <c r="AF42" s="1">
        <f t="shared" si="22"/>
        <v>-0.50310357767208047</v>
      </c>
      <c r="AG42" s="1">
        <f t="shared" si="23"/>
        <v>-1.5365765641692286</v>
      </c>
      <c r="AH42" s="1">
        <f t="shared" si="24"/>
        <v>-1.8152899666382492</v>
      </c>
      <c r="AI42" s="149">
        <f t="shared" si="25"/>
        <v>-8.1085422356488728</v>
      </c>
      <c r="AL42" s="1">
        <f t="shared" si="26"/>
        <v>-1.3956645494074753</v>
      </c>
      <c r="AM42" s="104">
        <f t="shared" si="27"/>
        <v>-1.3956645494074753</v>
      </c>
      <c r="AN42" s="104">
        <f t="shared" si="28"/>
        <v>-1.4210896477732855</v>
      </c>
      <c r="AO42" s="104">
        <f t="shared" si="29"/>
        <v>-0.71939540663488166</v>
      </c>
      <c r="AP42" s="104">
        <f t="shared" si="30"/>
        <v>-1.4340487924157905</v>
      </c>
      <c r="AQ42" s="104">
        <f t="shared" si="31"/>
        <v>-8.9936045332194625E-2</v>
      </c>
      <c r="AR42" s="151">
        <f t="shared" si="32"/>
        <v>-6.4557989909711031</v>
      </c>
    </row>
    <row r="43" spans="1:44" x14ac:dyDescent="0.2">
      <c r="A43" s="99">
        <v>11016</v>
      </c>
      <c r="B43" s="95" t="s">
        <v>103</v>
      </c>
      <c r="C43" s="111">
        <v>0.16633863701755081</v>
      </c>
      <c r="D43" s="95" t="s">
        <v>3</v>
      </c>
      <c r="E43" s="95">
        <v>2</v>
      </c>
      <c r="F43" s="96">
        <v>2</v>
      </c>
      <c r="G43" s="95" t="s">
        <v>7</v>
      </c>
      <c r="H43" s="95" t="s">
        <v>89</v>
      </c>
      <c r="I43" s="95" t="s">
        <v>5</v>
      </c>
      <c r="J43" s="97" t="s">
        <v>5</v>
      </c>
      <c r="M43">
        <f t="shared" si="8"/>
        <v>38</v>
      </c>
      <c r="N43">
        <f t="shared" si="34"/>
        <v>41</v>
      </c>
      <c r="O43">
        <f t="shared" si="35"/>
        <v>49</v>
      </c>
      <c r="P43">
        <f t="shared" si="36"/>
        <v>104</v>
      </c>
      <c r="Q43">
        <f t="shared" si="37"/>
        <v>37</v>
      </c>
      <c r="R43">
        <f t="shared" si="38"/>
        <v>28</v>
      </c>
      <c r="U43">
        <f t="shared" si="33"/>
        <v>241</v>
      </c>
      <c r="V43">
        <f t="shared" si="14"/>
        <v>239</v>
      </c>
      <c r="W43">
        <f t="shared" si="15"/>
        <v>233</v>
      </c>
      <c r="X43">
        <f t="shared" si="16"/>
        <v>470</v>
      </c>
      <c r="Y43">
        <f t="shared" si="17"/>
        <v>230</v>
      </c>
      <c r="Z43">
        <f t="shared" si="18"/>
        <v>882</v>
      </c>
      <c r="AC43" s="1">
        <f t="shared" si="19"/>
        <v>-1.5099083170870673</v>
      </c>
      <c r="AD43" s="1">
        <f t="shared" si="20"/>
        <v>-1.4339224101091452</v>
      </c>
      <c r="AE43" s="1">
        <f t="shared" si="21"/>
        <v>-1.2556741787028265</v>
      </c>
      <c r="AF43" s="1">
        <f t="shared" si="22"/>
        <v>-0.50310357767208047</v>
      </c>
      <c r="AG43" s="1">
        <f t="shared" si="23"/>
        <v>-1.5365765641692286</v>
      </c>
      <c r="AH43" s="1">
        <f t="shared" si="24"/>
        <v>-1.8152899666382492</v>
      </c>
      <c r="AI43" s="149">
        <f t="shared" si="25"/>
        <v>-8.0544750143785979</v>
      </c>
      <c r="AL43" s="1">
        <f t="shared" si="26"/>
        <v>-1.3873311678483309</v>
      </c>
      <c r="AM43" s="104">
        <f t="shared" si="27"/>
        <v>-1.3956645494074753</v>
      </c>
      <c r="AN43" s="104">
        <f t="shared" si="28"/>
        <v>-1.4210896477732855</v>
      </c>
      <c r="AO43" s="104">
        <f t="shared" si="29"/>
        <v>-0.71939540663488166</v>
      </c>
      <c r="AP43" s="104">
        <f t="shared" si="30"/>
        <v>-1.4340487924157905</v>
      </c>
      <c r="AQ43" s="104">
        <f t="shared" si="31"/>
        <v>-8.9936045332194625E-2</v>
      </c>
      <c r="AR43" s="151">
        <f t="shared" si="32"/>
        <v>-6.4474656094119593</v>
      </c>
    </row>
    <row r="44" spans="1:44" x14ac:dyDescent="0.2">
      <c r="A44" s="98">
        <v>11277</v>
      </c>
      <c r="B44" s="91" t="s">
        <v>103</v>
      </c>
      <c r="C44" s="110">
        <v>0.16730511296014161</v>
      </c>
      <c r="D44" s="91" t="s">
        <v>1</v>
      </c>
      <c r="E44" s="91">
        <v>1</v>
      </c>
      <c r="F44" s="92">
        <v>1</v>
      </c>
      <c r="G44" s="91" t="s">
        <v>7</v>
      </c>
      <c r="H44" s="91" t="s">
        <v>91</v>
      </c>
      <c r="I44" s="91" t="s">
        <v>5</v>
      </c>
      <c r="J44" s="93" t="s">
        <v>5</v>
      </c>
      <c r="M44">
        <f t="shared" si="8"/>
        <v>59</v>
      </c>
      <c r="N44">
        <f t="shared" si="34"/>
        <v>35</v>
      </c>
      <c r="O44">
        <f t="shared" si="35"/>
        <v>48</v>
      </c>
      <c r="P44">
        <f t="shared" si="36"/>
        <v>104</v>
      </c>
      <c r="Q44">
        <f t="shared" si="37"/>
        <v>25</v>
      </c>
      <c r="R44">
        <f t="shared" si="38"/>
        <v>28</v>
      </c>
      <c r="U44">
        <f t="shared" si="33"/>
        <v>244</v>
      </c>
      <c r="V44">
        <f t="shared" si="14"/>
        <v>233</v>
      </c>
      <c r="W44">
        <f t="shared" si="15"/>
        <v>243</v>
      </c>
      <c r="X44">
        <f t="shared" si="16"/>
        <v>470</v>
      </c>
      <c r="Y44">
        <f t="shared" si="17"/>
        <v>149</v>
      </c>
      <c r="Z44">
        <f t="shared" si="18"/>
        <v>882</v>
      </c>
      <c r="AC44" s="1">
        <f t="shared" si="19"/>
        <v>-1.0699570329077337</v>
      </c>
      <c r="AD44" s="1">
        <f t="shared" si="20"/>
        <v>-1.5921464153240394</v>
      </c>
      <c r="AE44" s="1">
        <f t="shared" si="21"/>
        <v>-1.276293465905562</v>
      </c>
      <c r="AF44" s="1">
        <f t="shared" si="22"/>
        <v>-0.50310357767208047</v>
      </c>
      <c r="AG44" s="1">
        <f t="shared" si="23"/>
        <v>-1.9286186519452522</v>
      </c>
      <c r="AH44" s="1">
        <f t="shared" si="24"/>
        <v>-1.8152899666382492</v>
      </c>
      <c r="AI44" s="149">
        <f t="shared" si="25"/>
        <v>-8.1854091103929161</v>
      </c>
      <c r="AL44" s="1">
        <f t="shared" si="26"/>
        <v>-1.374959876045784</v>
      </c>
      <c r="AM44" s="104">
        <f t="shared" si="27"/>
        <v>-1.4210896477732855</v>
      </c>
      <c r="AN44" s="104">
        <f t="shared" si="28"/>
        <v>-1.3790666579984376</v>
      </c>
      <c r="AO44" s="104">
        <f t="shared" si="29"/>
        <v>-0.71939540663488166</v>
      </c>
      <c r="AP44" s="104">
        <f t="shared" si="30"/>
        <v>-1.8681817953935267</v>
      </c>
      <c r="AQ44" s="104">
        <f t="shared" si="31"/>
        <v>-8.9936045332194625E-2</v>
      </c>
      <c r="AR44" s="151">
        <f t="shared" si="32"/>
        <v>-6.8526294291781102</v>
      </c>
    </row>
    <row r="45" spans="1:44" x14ac:dyDescent="0.2">
      <c r="A45" s="99">
        <v>10857</v>
      </c>
      <c r="B45" s="95" t="s">
        <v>103</v>
      </c>
      <c r="C45" s="111">
        <v>0.16784183686633347</v>
      </c>
      <c r="D45" s="95" t="s">
        <v>0</v>
      </c>
      <c r="E45" s="95">
        <v>1</v>
      </c>
      <c r="F45" s="96">
        <v>2</v>
      </c>
      <c r="G45" s="95" t="s">
        <v>7</v>
      </c>
      <c r="H45" s="95" t="s">
        <v>88</v>
      </c>
      <c r="I45" s="95" t="s">
        <v>4</v>
      </c>
      <c r="J45" s="97" t="s">
        <v>4</v>
      </c>
      <c r="M45">
        <f t="shared" si="8"/>
        <v>39</v>
      </c>
      <c r="N45">
        <f t="shared" si="34"/>
        <v>35</v>
      </c>
      <c r="O45">
        <f t="shared" si="35"/>
        <v>49</v>
      </c>
      <c r="P45">
        <f t="shared" si="36"/>
        <v>104</v>
      </c>
      <c r="Q45">
        <f t="shared" si="37"/>
        <v>71</v>
      </c>
      <c r="R45">
        <f t="shared" si="38"/>
        <v>144</v>
      </c>
      <c r="U45">
        <f t="shared" si="33"/>
        <v>241</v>
      </c>
      <c r="V45">
        <f t="shared" si="14"/>
        <v>233</v>
      </c>
      <c r="W45">
        <f t="shared" si="15"/>
        <v>233</v>
      </c>
      <c r="X45">
        <f t="shared" si="16"/>
        <v>470</v>
      </c>
      <c r="Y45">
        <f t="shared" si="17"/>
        <v>425</v>
      </c>
      <c r="Z45">
        <f t="shared" si="18"/>
        <v>83</v>
      </c>
      <c r="AC45" s="1">
        <f t="shared" si="19"/>
        <v>-1.4839328306838067</v>
      </c>
      <c r="AD45" s="1">
        <f t="shared" si="20"/>
        <v>-1.5921464153240394</v>
      </c>
      <c r="AE45" s="1">
        <f t="shared" si="21"/>
        <v>-1.2556741787028265</v>
      </c>
      <c r="AF45" s="1">
        <f t="shared" si="22"/>
        <v>-0.50310357767208047</v>
      </c>
      <c r="AG45" s="1">
        <f t="shared" si="23"/>
        <v>-0.88481459977213761</v>
      </c>
      <c r="AH45" s="1">
        <f t="shared" si="24"/>
        <v>-0.17768117723745236</v>
      </c>
      <c r="AI45" s="149">
        <f t="shared" si="25"/>
        <v>-5.8973527793923424</v>
      </c>
      <c r="AL45" s="1">
        <f t="shared" si="26"/>
        <v>-1.3873311678483309</v>
      </c>
      <c r="AM45" s="104">
        <f t="shared" si="27"/>
        <v>-1.4210896477732855</v>
      </c>
      <c r="AN45" s="104">
        <f t="shared" si="28"/>
        <v>-1.4210896477732855</v>
      </c>
      <c r="AO45" s="104">
        <f t="shared" si="29"/>
        <v>-0.71939540663488166</v>
      </c>
      <c r="AP45" s="104">
        <f t="shared" si="30"/>
        <v>-0.82003893241456904</v>
      </c>
      <c r="AQ45" s="104">
        <f t="shared" si="31"/>
        <v>-2.4532874935423878</v>
      </c>
      <c r="AR45" s="151">
        <f t="shared" si="32"/>
        <v>-8.2222322959867409</v>
      </c>
    </row>
    <row r="46" spans="1:44" x14ac:dyDescent="0.2">
      <c r="A46" s="98">
        <v>10266</v>
      </c>
      <c r="B46" s="91" t="s">
        <v>103</v>
      </c>
      <c r="C46" s="110">
        <v>0.16792986897276652</v>
      </c>
      <c r="D46" s="91" t="s">
        <v>0</v>
      </c>
      <c r="E46" s="91">
        <v>1</v>
      </c>
      <c r="F46" s="92">
        <v>1</v>
      </c>
      <c r="G46" s="91" t="s">
        <v>7</v>
      </c>
      <c r="H46" s="91" t="s">
        <v>88</v>
      </c>
      <c r="I46" s="91" t="s">
        <v>5</v>
      </c>
      <c r="J46" s="93" t="s">
        <v>5</v>
      </c>
      <c r="M46">
        <f t="shared" si="8"/>
        <v>39</v>
      </c>
      <c r="N46">
        <f t="shared" si="34"/>
        <v>35</v>
      </c>
      <c r="O46">
        <f t="shared" si="35"/>
        <v>48</v>
      </c>
      <c r="P46">
        <f t="shared" si="36"/>
        <v>104</v>
      </c>
      <c r="Q46">
        <f t="shared" si="37"/>
        <v>71</v>
      </c>
      <c r="R46">
        <f t="shared" si="38"/>
        <v>28</v>
      </c>
      <c r="U46">
        <f t="shared" si="33"/>
        <v>241</v>
      </c>
      <c r="V46">
        <f t="shared" si="14"/>
        <v>233</v>
      </c>
      <c r="W46">
        <f t="shared" si="15"/>
        <v>243</v>
      </c>
      <c r="X46">
        <f t="shared" si="16"/>
        <v>470</v>
      </c>
      <c r="Y46">
        <f t="shared" si="17"/>
        <v>425</v>
      </c>
      <c r="Z46">
        <f t="shared" si="18"/>
        <v>882</v>
      </c>
      <c r="AC46" s="1">
        <f t="shared" si="19"/>
        <v>-1.4839328306838067</v>
      </c>
      <c r="AD46" s="1">
        <f t="shared" si="20"/>
        <v>-1.5921464153240394</v>
      </c>
      <c r="AE46" s="1">
        <f t="shared" si="21"/>
        <v>-1.276293465905562</v>
      </c>
      <c r="AF46" s="1">
        <f t="shared" si="22"/>
        <v>-0.50310357767208047</v>
      </c>
      <c r="AG46" s="1">
        <f t="shared" si="23"/>
        <v>-0.88481459977213761</v>
      </c>
      <c r="AH46" s="1">
        <f t="shared" si="24"/>
        <v>-1.8152899666382492</v>
      </c>
      <c r="AI46" s="149">
        <f t="shared" si="25"/>
        <v>-7.555580855995875</v>
      </c>
      <c r="AL46" s="1">
        <f t="shared" si="26"/>
        <v>-1.3873311678483309</v>
      </c>
      <c r="AM46" s="104">
        <f t="shared" si="27"/>
        <v>-1.4210896477732855</v>
      </c>
      <c r="AN46" s="104">
        <f t="shared" si="28"/>
        <v>-1.3790666579984376</v>
      </c>
      <c r="AO46" s="104">
        <f t="shared" si="29"/>
        <v>-0.71939540663488166</v>
      </c>
      <c r="AP46" s="104">
        <f t="shared" si="30"/>
        <v>-0.82003893241456904</v>
      </c>
      <c r="AQ46" s="104">
        <f t="shared" si="31"/>
        <v>-8.9936045332194625E-2</v>
      </c>
      <c r="AR46" s="151">
        <f t="shared" si="32"/>
        <v>-5.8168578580016996</v>
      </c>
    </row>
    <row r="47" spans="1:44" x14ac:dyDescent="0.2">
      <c r="A47" s="99">
        <v>10958</v>
      </c>
      <c r="B47" s="95" t="s">
        <v>103</v>
      </c>
      <c r="C47" s="111">
        <v>0.16904622834973648</v>
      </c>
      <c r="D47" s="95" t="s">
        <v>1</v>
      </c>
      <c r="E47" s="95">
        <v>0</v>
      </c>
      <c r="F47" s="96">
        <v>3</v>
      </c>
      <c r="G47" s="95" t="s">
        <v>7</v>
      </c>
      <c r="H47" s="95" t="s">
        <v>88</v>
      </c>
      <c r="I47" s="95" t="s">
        <v>4</v>
      </c>
      <c r="J47" s="97" t="s">
        <v>4</v>
      </c>
      <c r="M47">
        <f t="shared" si="8"/>
        <v>59</v>
      </c>
      <c r="N47">
        <f t="shared" si="34"/>
        <v>35</v>
      </c>
      <c r="O47">
        <f t="shared" si="35"/>
        <v>46</v>
      </c>
      <c r="P47">
        <f t="shared" si="36"/>
        <v>104</v>
      </c>
      <c r="Q47">
        <f t="shared" si="37"/>
        <v>71</v>
      </c>
      <c r="R47">
        <f t="shared" si="38"/>
        <v>144</v>
      </c>
      <c r="U47">
        <f t="shared" si="33"/>
        <v>244</v>
      </c>
      <c r="V47">
        <f t="shared" si="14"/>
        <v>245</v>
      </c>
      <c r="W47">
        <f t="shared" si="15"/>
        <v>241</v>
      </c>
      <c r="X47">
        <f t="shared" si="16"/>
        <v>470</v>
      </c>
      <c r="Y47">
        <f t="shared" si="17"/>
        <v>425</v>
      </c>
      <c r="Z47">
        <f t="shared" si="18"/>
        <v>83</v>
      </c>
      <c r="AC47" s="1">
        <f t="shared" si="19"/>
        <v>-1.0699570329077337</v>
      </c>
      <c r="AD47" s="1">
        <f t="shared" si="20"/>
        <v>-1.5921464153240394</v>
      </c>
      <c r="AE47" s="1">
        <f t="shared" si="21"/>
        <v>-1.3188530803243581</v>
      </c>
      <c r="AF47" s="1">
        <f t="shared" si="22"/>
        <v>-0.50310357767208047</v>
      </c>
      <c r="AG47" s="1">
        <f t="shared" si="23"/>
        <v>-0.88481459977213761</v>
      </c>
      <c r="AH47" s="1">
        <f t="shared" si="24"/>
        <v>-0.17768117723745236</v>
      </c>
      <c r="AI47" s="149">
        <f t="shared" si="25"/>
        <v>-5.5465558832378008</v>
      </c>
      <c r="AL47" s="1">
        <f t="shared" si="26"/>
        <v>-1.374959876045784</v>
      </c>
      <c r="AM47" s="104">
        <f t="shared" si="27"/>
        <v>-1.3708698907942589</v>
      </c>
      <c r="AN47" s="104">
        <f t="shared" si="28"/>
        <v>-1.3873311678483309</v>
      </c>
      <c r="AO47" s="104">
        <f t="shared" si="29"/>
        <v>-0.71939540663488166</v>
      </c>
      <c r="AP47" s="104">
        <f t="shared" si="30"/>
        <v>-0.82003893241456904</v>
      </c>
      <c r="AQ47" s="104">
        <f t="shared" si="31"/>
        <v>-2.4532874935423878</v>
      </c>
      <c r="AR47" s="151">
        <f t="shared" si="32"/>
        <v>-8.1258827672802116</v>
      </c>
    </row>
    <row r="48" spans="1:44" x14ac:dyDescent="0.2">
      <c r="A48" s="98">
        <v>10068</v>
      </c>
      <c r="B48" s="91" t="s">
        <v>103</v>
      </c>
      <c r="C48" s="110">
        <v>0.16934930296925865</v>
      </c>
      <c r="D48" s="91" t="s">
        <v>2</v>
      </c>
      <c r="E48" s="91">
        <v>1</v>
      </c>
      <c r="F48" s="92">
        <v>0</v>
      </c>
      <c r="G48" s="91" t="s">
        <v>7</v>
      </c>
      <c r="H48" s="91" t="s">
        <v>89</v>
      </c>
      <c r="I48" s="91" t="s">
        <v>5</v>
      </c>
      <c r="J48" s="93" t="s">
        <v>5</v>
      </c>
      <c r="M48">
        <f t="shared" si="8"/>
        <v>36</v>
      </c>
      <c r="N48">
        <f t="shared" si="34"/>
        <v>35</v>
      </c>
      <c r="O48">
        <f t="shared" si="35"/>
        <v>29</v>
      </c>
      <c r="P48">
        <f t="shared" si="36"/>
        <v>104</v>
      </c>
      <c r="Q48">
        <f t="shared" si="37"/>
        <v>37</v>
      </c>
      <c r="R48">
        <f t="shared" si="38"/>
        <v>28</v>
      </c>
      <c r="U48">
        <f t="shared" si="33"/>
        <v>239</v>
      </c>
      <c r="V48">
        <f t="shared" si="14"/>
        <v>233</v>
      </c>
      <c r="W48">
        <f t="shared" si="15"/>
        <v>248</v>
      </c>
      <c r="X48">
        <f t="shared" si="16"/>
        <v>470</v>
      </c>
      <c r="Y48">
        <f t="shared" si="17"/>
        <v>230</v>
      </c>
      <c r="Z48">
        <f t="shared" si="18"/>
        <v>882</v>
      </c>
      <c r="AC48" s="1">
        <f t="shared" si="19"/>
        <v>-1.563975538357343</v>
      </c>
      <c r="AD48" s="1">
        <f t="shared" si="20"/>
        <v>-1.5921464153240394</v>
      </c>
      <c r="AE48" s="1">
        <f t="shared" si="21"/>
        <v>-1.780198646826979</v>
      </c>
      <c r="AF48" s="1">
        <f t="shared" si="22"/>
        <v>-0.50310357767208047</v>
      </c>
      <c r="AG48" s="1">
        <f t="shared" si="23"/>
        <v>-1.5365765641692286</v>
      </c>
      <c r="AH48" s="1">
        <f t="shared" si="24"/>
        <v>-1.8152899666382492</v>
      </c>
      <c r="AI48" s="149">
        <f t="shared" si="25"/>
        <v>-8.7912907089879191</v>
      </c>
      <c r="AL48" s="1">
        <f t="shared" si="26"/>
        <v>-1.3956645494074753</v>
      </c>
      <c r="AM48" s="104">
        <f t="shared" si="27"/>
        <v>-1.4210896477732855</v>
      </c>
      <c r="AN48" s="104">
        <f t="shared" si="28"/>
        <v>-1.3586993551740039</v>
      </c>
      <c r="AO48" s="104">
        <f t="shared" si="29"/>
        <v>-0.71939540663488166</v>
      </c>
      <c r="AP48" s="104">
        <f t="shared" si="30"/>
        <v>-1.4340487924157905</v>
      </c>
      <c r="AQ48" s="104">
        <f t="shared" si="31"/>
        <v>-8.9936045332194625E-2</v>
      </c>
      <c r="AR48" s="151">
        <f t="shared" si="32"/>
        <v>-6.4188337967376317</v>
      </c>
    </row>
    <row r="49" spans="1:44" x14ac:dyDescent="0.2">
      <c r="A49" s="99">
        <v>10654</v>
      </c>
      <c r="B49" s="95" t="s">
        <v>103</v>
      </c>
      <c r="C49" s="111">
        <v>0.17050419334935962</v>
      </c>
      <c r="D49" s="95" t="s">
        <v>0</v>
      </c>
      <c r="E49" s="95">
        <v>1</v>
      </c>
      <c r="F49" s="96">
        <v>3</v>
      </c>
      <c r="G49" s="95" t="s">
        <v>7</v>
      </c>
      <c r="H49" s="95" t="s">
        <v>90</v>
      </c>
      <c r="I49" s="95" t="s">
        <v>5</v>
      </c>
      <c r="J49" s="97" t="s">
        <v>5</v>
      </c>
      <c r="M49">
        <f t="shared" si="8"/>
        <v>39</v>
      </c>
      <c r="N49">
        <f t="shared" si="34"/>
        <v>35</v>
      </c>
      <c r="O49">
        <f t="shared" si="35"/>
        <v>46</v>
      </c>
      <c r="P49">
        <f t="shared" si="36"/>
        <v>104</v>
      </c>
      <c r="Q49">
        <f t="shared" si="37"/>
        <v>39</v>
      </c>
      <c r="R49">
        <f t="shared" si="38"/>
        <v>28</v>
      </c>
      <c r="U49">
        <f t="shared" si="33"/>
        <v>241</v>
      </c>
      <c r="V49">
        <f t="shared" si="14"/>
        <v>233</v>
      </c>
      <c r="W49">
        <f t="shared" si="15"/>
        <v>241</v>
      </c>
      <c r="X49">
        <f t="shared" si="16"/>
        <v>470</v>
      </c>
      <c r="Y49">
        <f t="shared" si="17"/>
        <v>161</v>
      </c>
      <c r="Z49">
        <f t="shared" si="18"/>
        <v>882</v>
      </c>
      <c r="AC49" s="1">
        <f t="shared" si="19"/>
        <v>-1.4839328306838067</v>
      </c>
      <c r="AD49" s="1">
        <f t="shared" si="20"/>
        <v>-1.5921464153240394</v>
      </c>
      <c r="AE49" s="1">
        <f t="shared" si="21"/>
        <v>-1.3188530803243581</v>
      </c>
      <c r="AF49" s="1">
        <f t="shared" si="22"/>
        <v>-0.50310357767208047</v>
      </c>
      <c r="AG49" s="1">
        <f t="shared" si="23"/>
        <v>-1.4839328306838067</v>
      </c>
      <c r="AH49" s="1">
        <f t="shared" si="24"/>
        <v>-1.8152899666382492</v>
      </c>
      <c r="AI49" s="149">
        <f t="shared" si="25"/>
        <v>-8.1972587013263407</v>
      </c>
      <c r="AL49" s="1">
        <f t="shared" si="26"/>
        <v>-1.3873311678483309</v>
      </c>
      <c r="AM49" s="104">
        <f t="shared" si="27"/>
        <v>-1.4210896477732855</v>
      </c>
      <c r="AN49" s="104">
        <f t="shared" si="28"/>
        <v>-1.3873311678483309</v>
      </c>
      <c r="AO49" s="104">
        <f t="shared" si="29"/>
        <v>-0.71939540663488166</v>
      </c>
      <c r="AP49" s="104">
        <f t="shared" si="30"/>
        <v>-1.790723736354523</v>
      </c>
      <c r="AQ49" s="104">
        <f t="shared" si="31"/>
        <v>-8.9936045332194625E-2</v>
      </c>
      <c r="AR49" s="151">
        <f t="shared" si="32"/>
        <v>-6.7958071717915463</v>
      </c>
    </row>
    <row r="50" spans="1:44" x14ac:dyDescent="0.2">
      <c r="A50" s="98">
        <v>11135</v>
      </c>
      <c r="B50" s="91" t="s">
        <v>103</v>
      </c>
      <c r="C50" s="110">
        <v>0.17238567024244067</v>
      </c>
      <c r="D50" s="91" t="s">
        <v>3</v>
      </c>
      <c r="E50" s="91">
        <v>1</v>
      </c>
      <c r="F50" s="92">
        <v>1</v>
      </c>
      <c r="G50" s="91" t="s">
        <v>6</v>
      </c>
      <c r="H50" s="91" t="s">
        <v>90</v>
      </c>
      <c r="I50" s="91" t="s">
        <v>5</v>
      </c>
      <c r="J50" s="93" t="s">
        <v>5</v>
      </c>
      <c r="M50">
        <f t="shared" si="8"/>
        <v>38</v>
      </c>
      <c r="N50">
        <f t="shared" si="34"/>
        <v>35</v>
      </c>
      <c r="O50">
        <f t="shared" si="35"/>
        <v>48</v>
      </c>
      <c r="P50">
        <f t="shared" si="36"/>
        <v>68</v>
      </c>
      <c r="Q50">
        <f t="shared" si="37"/>
        <v>39</v>
      </c>
      <c r="R50">
        <f t="shared" si="38"/>
        <v>28</v>
      </c>
      <c r="U50">
        <f t="shared" si="33"/>
        <v>241</v>
      </c>
      <c r="V50">
        <f t="shared" si="14"/>
        <v>233</v>
      </c>
      <c r="W50">
        <f t="shared" si="15"/>
        <v>243</v>
      </c>
      <c r="X50">
        <f t="shared" si="16"/>
        <v>495</v>
      </c>
      <c r="Y50">
        <f t="shared" si="17"/>
        <v>161</v>
      </c>
      <c r="Z50">
        <f t="shared" si="18"/>
        <v>882</v>
      </c>
      <c r="AC50" s="1">
        <f t="shared" si="19"/>
        <v>-1.5099083170870673</v>
      </c>
      <c r="AD50" s="1">
        <f t="shared" si="20"/>
        <v>-1.5921464153240394</v>
      </c>
      <c r="AE50" s="1">
        <f t="shared" si="21"/>
        <v>-1.276293465905562</v>
      </c>
      <c r="AF50" s="1">
        <f t="shared" si="22"/>
        <v>-0.92798677163734644</v>
      </c>
      <c r="AG50" s="1">
        <f t="shared" si="23"/>
        <v>-1.4839328306838067</v>
      </c>
      <c r="AH50" s="1">
        <f t="shared" si="24"/>
        <v>-1.8152899666382492</v>
      </c>
      <c r="AI50" s="149">
        <f t="shared" si="25"/>
        <v>-8.6055577672760712</v>
      </c>
      <c r="AL50" s="1">
        <f t="shared" si="26"/>
        <v>-1.3873311678483309</v>
      </c>
      <c r="AM50" s="104">
        <f t="shared" si="27"/>
        <v>-1.4210896477732855</v>
      </c>
      <c r="AN50" s="104">
        <f t="shared" si="28"/>
        <v>-1.3790666579984376</v>
      </c>
      <c r="AO50" s="104">
        <f t="shared" si="29"/>
        <v>-0.66757033877029559</v>
      </c>
      <c r="AP50" s="104">
        <f t="shared" si="30"/>
        <v>-1.790723736354523</v>
      </c>
      <c r="AQ50" s="104">
        <f t="shared" si="31"/>
        <v>-8.9936045332194625E-2</v>
      </c>
      <c r="AR50" s="151">
        <f t="shared" si="32"/>
        <v>-6.7357175940770677</v>
      </c>
    </row>
    <row r="51" spans="1:44" x14ac:dyDescent="0.2">
      <c r="A51" s="99">
        <v>10929</v>
      </c>
      <c r="B51" s="95" t="s">
        <v>103</v>
      </c>
      <c r="C51" s="111">
        <v>0.17241068888988009</v>
      </c>
      <c r="D51" s="95" t="s">
        <v>1</v>
      </c>
      <c r="E51" s="95">
        <v>3</v>
      </c>
      <c r="F51" s="96">
        <v>0</v>
      </c>
      <c r="G51" s="95" t="s">
        <v>6</v>
      </c>
      <c r="H51" s="95" t="s">
        <v>91</v>
      </c>
      <c r="I51" s="95" t="s">
        <v>5</v>
      </c>
      <c r="J51" s="97" t="s">
        <v>5</v>
      </c>
      <c r="M51">
        <f t="shared" si="8"/>
        <v>59</v>
      </c>
      <c r="N51">
        <f t="shared" si="34"/>
        <v>61</v>
      </c>
      <c r="O51">
        <f t="shared" si="35"/>
        <v>29</v>
      </c>
      <c r="P51">
        <f t="shared" si="36"/>
        <v>68</v>
      </c>
      <c r="Q51">
        <f t="shared" si="37"/>
        <v>25</v>
      </c>
      <c r="R51">
        <f t="shared" si="38"/>
        <v>28</v>
      </c>
      <c r="U51">
        <f t="shared" si="33"/>
        <v>244</v>
      </c>
      <c r="V51">
        <f t="shared" si="14"/>
        <v>248</v>
      </c>
      <c r="W51">
        <f t="shared" si="15"/>
        <v>248</v>
      </c>
      <c r="X51">
        <f t="shared" si="16"/>
        <v>495</v>
      </c>
      <c r="Y51">
        <f t="shared" si="17"/>
        <v>149</v>
      </c>
      <c r="Z51">
        <f t="shared" si="18"/>
        <v>882</v>
      </c>
      <c r="AC51" s="1">
        <f t="shared" si="19"/>
        <v>-1.0699570329077337</v>
      </c>
      <c r="AD51" s="1">
        <f t="shared" si="20"/>
        <v>-1.0366206126401418</v>
      </c>
      <c r="AE51" s="1">
        <f t="shared" si="21"/>
        <v>-1.780198646826979</v>
      </c>
      <c r="AF51" s="1">
        <f t="shared" si="22"/>
        <v>-0.92798677163734644</v>
      </c>
      <c r="AG51" s="1">
        <f t="shared" si="23"/>
        <v>-1.9286186519452522</v>
      </c>
      <c r="AH51" s="1">
        <f t="shared" si="24"/>
        <v>-1.8152899666382492</v>
      </c>
      <c r="AI51" s="149">
        <f t="shared" si="25"/>
        <v>-8.5586716825957012</v>
      </c>
      <c r="AL51" s="1">
        <f t="shared" si="26"/>
        <v>-1.374959876045784</v>
      </c>
      <c r="AM51" s="104">
        <f t="shared" si="27"/>
        <v>-1.3586993551740039</v>
      </c>
      <c r="AN51" s="104">
        <f t="shared" si="28"/>
        <v>-1.3586993551740039</v>
      </c>
      <c r="AO51" s="104">
        <f t="shared" si="29"/>
        <v>-0.66757033877029559</v>
      </c>
      <c r="AP51" s="104">
        <f t="shared" si="30"/>
        <v>-1.8681817953935267</v>
      </c>
      <c r="AQ51" s="104">
        <f t="shared" si="31"/>
        <v>-8.9936045332194625E-2</v>
      </c>
      <c r="AR51" s="151">
        <f t="shared" si="32"/>
        <v>-6.7180467658898086</v>
      </c>
    </row>
    <row r="52" spans="1:44" x14ac:dyDescent="0.2">
      <c r="A52" s="98">
        <v>10014</v>
      </c>
      <c r="B52" s="91" t="s">
        <v>103</v>
      </c>
      <c r="C52" s="110">
        <v>0.17265325151835531</v>
      </c>
      <c r="D52" s="91" t="s">
        <v>0</v>
      </c>
      <c r="E52" s="91">
        <v>2</v>
      </c>
      <c r="F52" s="92">
        <v>3</v>
      </c>
      <c r="G52" s="91" t="s">
        <v>7</v>
      </c>
      <c r="H52" s="91" t="s">
        <v>91</v>
      </c>
      <c r="I52" s="91" t="s">
        <v>5</v>
      </c>
      <c r="J52" s="93" t="s">
        <v>5</v>
      </c>
      <c r="M52">
        <f t="shared" si="8"/>
        <v>39</v>
      </c>
      <c r="N52">
        <f t="shared" si="34"/>
        <v>41</v>
      </c>
      <c r="O52">
        <f t="shared" si="35"/>
        <v>46</v>
      </c>
      <c r="P52">
        <f t="shared" si="36"/>
        <v>104</v>
      </c>
      <c r="Q52">
        <f t="shared" si="37"/>
        <v>25</v>
      </c>
      <c r="R52">
        <f t="shared" si="38"/>
        <v>28</v>
      </c>
      <c r="U52">
        <f t="shared" si="33"/>
        <v>241</v>
      </c>
      <c r="V52">
        <f t="shared" si="14"/>
        <v>239</v>
      </c>
      <c r="W52">
        <f t="shared" si="15"/>
        <v>241</v>
      </c>
      <c r="X52">
        <f t="shared" si="16"/>
        <v>470</v>
      </c>
      <c r="Y52">
        <f t="shared" si="17"/>
        <v>149</v>
      </c>
      <c r="Z52">
        <f t="shared" si="18"/>
        <v>882</v>
      </c>
      <c r="AC52" s="1">
        <f t="shared" si="19"/>
        <v>-1.4839328306838067</v>
      </c>
      <c r="AD52" s="1">
        <f t="shared" si="20"/>
        <v>-1.4339224101091452</v>
      </c>
      <c r="AE52" s="1">
        <f t="shared" si="21"/>
        <v>-1.3188530803243581</v>
      </c>
      <c r="AF52" s="1">
        <f t="shared" si="22"/>
        <v>-0.50310357767208047</v>
      </c>
      <c r="AG52" s="1">
        <f t="shared" si="23"/>
        <v>-1.9286186519452522</v>
      </c>
      <c r="AH52" s="1">
        <f t="shared" si="24"/>
        <v>-1.8152899666382492</v>
      </c>
      <c r="AI52" s="149">
        <f t="shared" si="25"/>
        <v>-8.4837205173728911</v>
      </c>
      <c r="AL52" s="1">
        <f t="shared" si="26"/>
        <v>-1.3873311678483309</v>
      </c>
      <c r="AM52" s="104">
        <f t="shared" si="27"/>
        <v>-1.3956645494074753</v>
      </c>
      <c r="AN52" s="104">
        <f t="shared" si="28"/>
        <v>-1.3873311678483309</v>
      </c>
      <c r="AO52" s="104">
        <f t="shared" si="29"/>
        <v>-0.71939540663488166</v>
      </c>
      <c r="AP52" s="104">
        <f t="shared" si="30"/>
        <v>-1.8681817953935267</v>
      </c>
      <c r="AQ52" s="104">
        <f t="shared" si="31"/>
        <v>-8.9936045332194625E-2</v>
      </c>
      <c r="AR52" s="151">
        <f t="shared" si="32"/>
        <v>-6.8478401324647402</v>
      </c>
    </row>
    <row r="53" spans="1:44" x14ac:dyDescent="0.2">
      <c r="A53" s="99">
        <v>10992</v>
      </c>
      <c r="B53" s="95" t="s">
        <v>103</v>
      </c>
      <c r="C53" s="111">
        <v>0.17335663640887711</v>
      </c>
      <c r="D53" s="95" t="s">
        <v>2</v>
      </c>
      <c r="E53" s="95">
        <v>0</v>
      </c>
      <c r="F53" s="96">
        <v>3</v>
      </c>
      <c r="G53" s="95" t="s">
        <v>6</v>
      </c>
      <c r="H53" s="95" t="s">
        <v>88</v>
      </c>
      <c r="I53" s="95" t="s">
        <v>5</v>
      </c>
      <c r="J53" s="97" t="s">
        <v>5</v>
      </c>
      <c r="M53">
        <f t="shared" si="8"/>
        <v>36</v>
      </c>
      <c r="N53">
        <f t="shared" si="34"/>
        <v>35</v>
      </c>
      <c r="O53">
        <f t="shared" si="35"/>
        <v>46</v>
      </c>
      <c r="P53">
        <f t="shared" si="36"/>
        <v>68</v>
      </c>
      <c r="Q53">
        <f t="shared" si="37"/>
        <v>71</v>
      </c>
      <c r="R53">
        <f t="shared" si="38"/>
        <v>28</v>
      </c>
      <c r="U53">
        <f t="shared" si="33"/>
        <v>239</v>
      </c>
      <c r="V53">
        <f t="shared" si="14"/>
        <v>245</v>
      </c>
      <c r="W53">
        <f t="shared" si="15"/>
        <v>241</v>
      </c>
      <c r="X53">
        <f t="shared" si="16"/>
        <v>495</v>
      </c>
      <c r="Y53">
        <f t="shared" si="17"/>
        <v>425</v>
      </c>
      <c r="Z53">
        <f t="shared" si="18"/>
        <v>882</v>
      </c>
      <c r="AC53" s="1">
        <f t="shared" si="19"/>
        <v>-1.563975538357343</v>
      </c>
      <c r="AD53" s="1">
        <f t="shared" si="20"/>
        <v>-1.5921464153240394</v>
      </c>
      <c r="AE53" s="1">
        <f t="shared" si="21"/>
        <v>-1.3188530803243581</v>
      </c>
      <c r="AF53" s="1">
        <f t="shared" si="22"/>
        <v>-0.92798677163734644</v>
      </c>
      <c r="AG53" s="1">
        <f t="shared" si="23"/>
        <v>-0.88481459977213761</v>
      </c>
      <c r="AH53" s="1">
        <f t="shared" si="24"/>
        <v>-1.8152899666382492</v>
      </c>
      <c r="AI53" s="149">
        <f t="shared" si="25"/>
        <v>-8.1030663720534744</v>
      </c>
      <c r="AL53" s="1">
        <f t="shared" si="26"/>
        <v>-1.3956645494074753</v>
      </c>
      <c r="AM53" s="104">
        <f t="shared" si="27"/>
        <v>-1.3708698907942589</v>
      </c>
      <c r="AN53" s="104">
        <f t="shared" si="28"/>
        <v>-1.3873311678483309</v>
      </c>
      <c r="AO53" s="104">
        <f t="shared" si="29"/>
        <v>-0.66757033877029559</v>
      </c>
      <c r="AP53" s="104">
        <f t="shared" si="30"/>
        <v>-0.82003893241456904</v>
      </c>
      <c r="AQ53" s="104">
        <f t="shared" si="31"/>
        <v>-8.9936045332194625E-2</v>
      </c>
      <c r="AR53" s="151">
        <f t="shared" si="32"/>
        <v>-5.7314109245671245</v>
      </c>
    </row>
    <row r="54" spans="1:44" x14ac:dyDescent="0.2">
      <c r="A54" s="98">
        <v>10035</v>
      </c>
      <c r="B54" s="91" t="s">
        <v>103</v>
      </c>
      <c r="C54" s="110">
        <v>0.1733830071652408</v>
      </c>
      <c r="D54" s="91" t="s">
        <v>3</v>
      </c>
      <c r="E54" s="91">
        <v>2</v>
      </c>
      <c r="F54" s="92">
        <v>0</v>
      </c>
      <c r="G54" s="91" t="s">
        <v>6</v>
      </c>
      <c r="H54" s="91" t="s">
        <v>89</v>
      </c>
      <c r="I54" s="91" t="s">
        <v>4</v>
      </c>
      <c r="J54" s="93" t="s">
        <v>5</v>
      </c>
      <c r="M54">
        <f t="shared" si="8"/>
        <v>38</v>
      </c>
      <c r="N54">
        <f t="shared" si="34"/>
        <v>41</v>
      </c>
      <c r="O54">
        <f t="shared" si="35"/>
        <v>29</v>
      </c>
      <c r="P54">
        <f t="shared" si="36"/>
        <v>68</v>
      </c>
      <c r="Q54">
        <f t="shared" si="37"/>
        <v>37</v>
      </c>
      <c r="R54">
        <f t="shared" si="38"/>
        <v>144</v>
      </c>
      <c r="U54">
        <f t="shared" si="33"/>
        <v>241</v>
      </c>
      <c r="V54">
        <f t="shared" si="14"/>
        <v>239</v>
      </c>
      <c r="W54">
        <f t="shared" si="15"/>
        <v>248</v>
      </c>
      <c r="X54">
        <f t="shared" si="16"/>
        <v>495</v>
      </c>
      <c r="Y54">
        <f t="shared" si="17"/>
        <v>230</v>
      </c>
      <c r="Z54">
        <f t="shared" si="18"/>
        <v>83</v>
      </c>
      <c r="AC54" s="1">
        <f t="shared" si="19"/>
        <v>-1.5099083170870673</v>
      </c>
      <c r="AD54" s="1">
        <f t="shared" si="20"/>
        <v>-1.4339224101091452</v>
      </c>
      <c r="AE54" s="1">
        <f t="shared" si="21"/>
        <v>-1.780198646826979</v>
      </c>
      <c r="AF54" s="1">
        <f t="shared" si="22"/>
        <v>-0.92798677163734644</v>
      </c>
      <c r="AG54" s="1">
        <f t="shared" si="23"/>
        <v>-1.5365765641692286</v>
      </c>
      <c r="AH54" s="1">
        <f t="shared" si="24"/>
        <v>-0.17768117723745236</v>
      </c>
      <c r="AI54" s="149">
        <f t="shared" si="25"/>
        <v>-7.3662738870672193</v>
      </c>
      <c r="AL54" s="1">
        <f t="shared" si="26"/>
        <v>-1.3873311678483309</v>
      </c>
      <c r="AM54" s="104">
        <f t="shared" si="27"/>
        <v>-1.3956645494074753</v>
      </c>
      <c r="AN54" s="104">
        <f t="shared" si="28"/>
        <v>-1.3586993551740039</v>
      </c>
      <c r="AO54" s="104">
        <f t="shared" si="29"/>
        <v>-0.66757033877029559</v>
      </c>
      <c r="AP54" s="104">
        <f t="shared" si="30"/>
        <v>-1.4340487924157905</v>
      </c>
      <c r="AQ54" s="104">
        <f t="shared" si="31"/>
        <v>-2.4532874935423878</v>
      </c>
      <c r="AR54" s="151">
        <f t="shared" si="32"/>
        <v>-8.6966016971582842</v>
      </c>
    </row>
    <row r="55" spans="1:44" x14ac:dyDescent="0.2">
      <c r="A55" s="99">
        <v>10020</v>
      </c>
      <c r="B55" s="95" t="s">
        <v>103</v>
      </c>
      <c r="C55" s="111">
        <v>0.17364873101313649</v>
      </c>
      <c r="D55" s="95" t="s">
        <v>3</v>
      </c>
      <c r="E55" s="95">
        <v>2</v>
      </c>
      <c r="F55" s="96">
        <v>2</v>
      </c>
      <c r="G55" s="95" t="s">
        <v>7</v>
      </c>
      <c r="H55" s="95" t="s">
        <v>89</v>
      </c>
      <c r="I55" s="95" t="s">
        <v>4</v>
      </c>
      <c r="J55" s="97" t="s">
        <v>4</v>
      </c>
      <c r="M55">
        <f t="shared" si="8"/>
        <v>38</v>
      </c>
      <c r="N55">
        <f t="shared" si="34"/>
        <v>41</v>
      </c>
      <c r="O55">
        <f t="shared" si="35"/>
        <v>49</v>
      </c>
      <c r="P55">
        <f t="shared" si="36"/>
        <v>104</v>
      </c>
      <c r="Q55">
        <f t="shared" si="37"/>
        <v>37</v>
      </c>
      <c r="R55">
        <f t="shared" si="38"/>
        <v>144</v>
      </c>
      <c r="U55">
        <f t="shared" si="33"/>
        <v>241</v>
      </c>
      <c r="V55">
        <f t="shared" si="14"/>
        <v>239</v>
      </c>
      <c r="W55">
        <f t="shared" si="15"/>
        <v>233</v>
      </c>
      <c r="X55">
        <f t="shared" si="16"/>
        <v>470</v>
      </c>
      <c r="Y55">
        <f t="shared" si="17"/>
        <v>230</v>
      </c>
      <c r="Z55">
        <f t="shared" si="18"/>
        <v>83</v>
      </c>
      <c r="AC55" s="1">
        <f t="shared" si="19"/>
        <v>-1.5099083170870673</v>
      </c>
      <c r="AD55" s="1">
        <f t="shared" si="20"/>
        <v>-1.4339224101091452</v>
      </c>
      <c r="AE55" s="1">
        <f t="shared" si="21"/>
        <v>-1.2556741787028265</v>
      </c>
      <c r="AF55" s="1">
        <f t="shared" si="22"/>
        <v>-0.50310357767208047</v>
      </c>
      <c r="AG55" s="1">
        <f t="shared" si="23"/>
        <v>-1.5365765641692286</v>
      </c>
      <c r="AH55" s="1">
        <f t="shared" si="24"/>
        <v>-0.17768117723745236</v>
      </c>
      <c r="AI55" s="149">
        <f t="shared" si="25"/>
        <v>-6.4168662249778006</v>
      </c>
      <c r="AL55" s="1">
        <f t="shared" si="26"/>
        <v>-1.3873311678483309</v>
      </c>
      <c r="AM55" s="104">
        <f t="shared" si="27"/>
        <v>-1.3956645494074753</v>
      </c>
      <c r="AN55" s="104">
        <f t="shared" si="28"/>
        <v>-1.4210896477732855</v>
      </c>
      <c r="AO55" s="104">
        <f t="shared" si="29"/>
        <v>-0.71939540663488166</v>
      </c>
      <c r="AP55" s="104">
        <f t="shared" si="30"/>
        <v>-1.4340487924157905</v>
      </c>
      <c r="AQ55" s="104">
        <f t="shared" si="31"/>
        <v>-2.4532874935423878</v>
      </c>
      <c r="AR55" s="151">
        <f t="shared" si="32"/>
        <v>-8.8108170576221525</v>
      </c>
    </row>
    <row r="56" spans="1:44" x14ac:dyDescent="0.2">
      <c r="A56" s="98">
        <v>10964</v>
      </c>
      <c r="B56" s="91" t="s">
        <v>103</v>
      </c>
      <c r="C56" s="110">
        <v>0.17685572641056801</v>
      </c>
      <c r="D56" s="91" t="s">
        <v>2</v>
      </c>
      <c r="E56" s="91">
        <v>0</v>
      </c>
      <c r="F56" s="92">
        <v>3</v>
      </c>
      <c r="G56" s="91" t="s">
        <v>7</v>
      </c>
      <c r="H56" s="91" t="s">
        <v>88</v>
      </c>
      <c r="I56" s="91" t="s">
        <v>5</v>
      </c>
      <c r="J56" s="93" t="s">
        <v>5</v>
      </c>
      <c r="M56">
        <f t="shared" si="8"/>
        <v>36</v>
      </c>
      <c r="N56">
        <f t="shared" si="34"/>
        <v>35</v>
      </c>
      <c r="O56">
        <f t="shared" si="35"/>
        <v>46</v>
      </c>
      <c r="P56">
        <f t="shared" si="36"/>
        <v>104</v>
      </c>
      <c r="Q56">
        <f t="shared" si="37"/>
        <v>71</v>
      </c>
      <c r="R56">
        <f t="shared" si="38"/>
        <v>28</v>
      </c>
      <c r="U56">
        <f t="shared" si="33"/>
        <v>239</v>
      </c>
      <c r="V56">
        <f t="shared" si="14"/>
        <v>245</v>
      </c>
      <c r="W56">
        <f t="shared" si="15"/>
        <v>241</v>
      </c>
      <c r="X56">
        <f t="shared" si="16"/>
        <v>470</v>
      </c>
      <c r="Y56">
        <f t="shared" si="17"/>
        <v>425</v>
      </c>
      <c r="Z56">
        <f t="shared" si="18"/>
        <v>882</v>
      </c>
      <c r="AC56" s="1">
        <f t="shared" si="19"/>
        <v>-1.563975538357343</v>
      </c>
      <c r="AD56" s="1">
        <f t="shared" si="20"/>
        <v>-1.5921464153240394</v>
      </c>
      <c r="AE56" s="1">
        <f t="shared" si="21"/>
        <v>-1.3188530803243581</v>
      </c>
      <c r="AF56" s="1">
        <f t="shared" si="22"/>
        <v>-0.50310357767208047</v>
      </c>
      <c r="AG56" s="1">
        <f t="shared" si="23"/>
        <v>-0.88481459977213761</v>
      </c>
      <c r="AH56" s="1">
        <f t="shared" si="24"/>
        <v>-1.8152899666382492</v>
      </c>
      <c r="AI56" s="149">
        <f t="shared" si="25"/>
        <v>-7.6781831780882079</v>
      </c>
      <c r="AL56" s="1">
        <f t="shared" si="26"/>
        <v>-1.3956645494074753</v>
      </c>
      <c r="AM56" s="104">
        <f t="shared" si="27"/>
        <v>-1.3708698907942589</v>
      </c>
      <c r="AN56" s="104">
        <f t="shared" si="28"/>
        <v>-1.3873311678483309</v>
      </c>
      <c r="AO56" s="104">
        <f t="shared" si="29"/>
        <v>-0.71939540663488166</v>
      </c>
      <c r="AP56" s="104">
        <f t="shared" si="30"/>
        <v>-0.82003893241456904</v>
      </c>
      <c r="AQ56" s="104">
        <f t="shared" si="31"/>
        <v>-8.9936045332194625E-2</v>
      </c>
      <c r="AR56" s="151">
        <f t="shared" si="32"/>
        <v>-5.7832359924317105</v>
      </c>
    </row>
    <row r="57" spans="1:44" x14ac:dyDescent="0.2">
      <c r="A57" s="99">
        <v>10145</v>
      </c>
      <c r="B57" s="95" t="s">
        <v>103</v>
      </c>
      <c r="C57" s="111">
        <v>0.17851179050418209</v>
      </c>
      <c r="D57" s="95" t="s">
        <v>1</v>
      </c>
      <c r="E57" s="95">
        <v>2</v>
      </c>
      <c r="F57" s="96">
        <v>3</v>
      </c>
      <c r="G57" s="95" t="s">
        <v>6</v>
      </c>
      <c r="H57" s="95" t="s">
        <v>88</v>
      </c>
      <c r="I57" s="95" t="s">
        <v>5</v>
      </c>
      <c r="J57" s="97" t="s">
        <v>5</v>
      </c>
      <c r="M57">
        <f t="shared" si="8"/>
        <v>59</v>
      </c>
      <c r="N57">
        <f t="shared" si="34"/>
        <v>41</v>
      </c>
      <c r="O57">
        <f t="shared" si="35"/>
        <v>46</v>
      </c>
      <c r="P57">
        <f t="shared" si="36"/>
        <v>68</v>
      </c>
      <c r="Q57">
        <f t="shared" si="37"/>
        <v>71</v>
      </c>
      <c r="R57">
        <f t="shared" si="38"/>
        <v>28</v>
      </c>
      <c r="U57">
        <f t="shared" si="33"/>
        <v>244</v>
      </c>
      <c r="V57">
        <f t="shared" si="14"/>
        <v>239</v>
      </c>
      <c r="W57">
        <f t="shared" si="15"/>
        <v>241</v>
      </c>
      <c r="X57">
        <f t="shared" si="16"/>
        <v>495</v>
      </c>
      <c r="Y57">
        <f t="shared" si="17"/>
        <v>425</v>
      </c>
      <c r="Z57">
        <f t="shared" si="18"/>
        <v>882</v>
      </c>
      <c r="AC57" s="1">
        <f t="shared" si="19"/>
        <v>-1.0699570329077337</v>
      </c>
      <c r="AD57" s="1">
        <f t="shared" si="20"/>
        <v>-1.4339224101091452</v>
      </c>
      <c r="AE57" s="1">
        <f t="shared" si="21"/>
        <v>-1.3188530803243581</v>
      </c>
      <c r="AF57" s="1">
        <f t="shared" si="22"/>
        <v>-0.92798677163734644</v>
      </c>
      <c r="AG57" s="1">
        <f t="shared" si="23"/>
        <v>-0.88481459977213761</v>
      </c>
      <c r="AH57" s="1">
        <f t="shared" si="24"/>
        <v>-1.8152899666382492</v>
      </c>
      <c r="AI57" s="149">
        <f t="shared" si="25"/>
        <v>-7.4508238613889697</v>
      </c>
      <c r="AL57" s="1">
        <f t="shared" si="26"/>
        <v>-1.374959876045784</v>
      </c>
      <c r="AM57" s="104">
        <f t="shared" si="27"/>
        <v>-1.3956645494074753</v>
      </c>
      <c r="AN57" s="104">
        <f t="shared" si="28"/>
        <v>-1.3873311678483309</v>
      </c>
      <c r="AO57" s="104">
        <f t="shared" si="29"/>
        <v>-0.66757033877029559</v>
      </c>
      <c r="AP57" s="104">
        <f t="shared" si="30"/>
        <v>-0.82003893241456904</v>
      </c>
      <c r="AQ57" s="104">
        <f t="shared" si="31"/>
        <v>-8.9936045332194625E-2</v>
      </c>
      <c r="AR57" s="151">
        <f t="shared" si="32"/>
        <v>-5.7355009098186498</v>
      </c>
    </row>
    <row r="58" spans="1:44" x14ac:dyDescent="0.2">
      <c r="A58" s="98">
        <v>10725</v>
      </c>
      <c r="B58" s="91" t="s">
        <v>103</v>
      </c>
      <c r="C58" s="110">
        <v>0.17909711832032649</v>
      </c>
      <c r="D58" s="91" t="s">
        <v>1</v>
      </c>
      <c r="E58" s="91">
        <v>3</v>
      </c>
      <c r="F58" s="92">
        <v>2</v>
      </c>
      <c r="G58" s="91" t="s">
        <v>6</v>
      </c>
      <c r="H58" s="91" t="s">
        <v>91</v>
      </c>
      <c r="I58" s="91" t="s">
        <v>5</v>
      </c>
      <c r="J58" s="93" t="s">
        <v>5</v>
      </c>
      <c r="M58">
        <f t="shared" si="8"/>
        <v>59</v>
      </c>
      <c r="N58">
        <f t="shared" si="34"/>
        <v>61</v>
      </c>
      <c r="O58">
        <f t="shared" si="35"/>
        <v>49</v>
      </c>
      <c r="P58">
        <f t="shared" si="36"/>
        <v>68</v>
      </c>
      <c r="Q58">
        <f t="shared" si="37"/>
        <v>25</v>
      </c>
      <c r="R58">
        <f t="shared" si="38"/>
        <v>28</v>
      </c>
      <c r="U58">
        <f t="shared" si="33"/>
        <v>244</v>
      </c>
      <c r="V58">
        <f t="shared" si="14"/>
        <v>248</v>
      </c>
      <c r="W58">
        <f t="shared" si="15"/>
        <v>233</v>
      </c>
      <c r="X58">
        <f t="shared" si="16"/>
        <v>495</v>
      </c>
      <c r="Y58">
        <f t="shared" si="17"/>
        <v>149</v>
      </c>
      <c r="Z58">
        <f t="shared" si="18"/>
        <v>882</v>
      </c>
      <c r="AC58" s="1">
        <f t="shared" si="19"/>
        <v>-1.0699570329077337</v>
      </c>
      <c r="AD58" s="1">
        <f t="shared" si="20"/>
        <v>-1.0366206126401418</v>
      </c>
      <c r="AE58" s="1">
        <f t="shared" si="21"/>
        <v>-1.2556741787028265</v>
      </c>
      <c r="AF58" s="1">
        <f t="shared" si="22"/>
        <v>-0.92798677163734644</v>
      </c>
      <c r="AG58" s="1">
        <f t="shared" si="23"/>
        <v>-1.9286186519452522</v>
      </c>
      <c r="AH58" s="1">
        <f t="shared" si="24"/>
        <v>-1.8152899666382492</v>
      </c>
      <c r="AI58" s="149">
        <f t="shared" si="25"/>
        <v>-8.0341472144715489</v>
      </c>
      <c r="AL58" s="1">
        <f t="shared" si="26"/>
        <v>-1.374959876045784</v>
      </c>
      <c r="AM58" s="104">
        <f t="shared" si="27"/>
        <v>-1.3586993551740039</v>
      </c>
      <c r="AN58" s="104">
        <f t="shared" si="28"/>
        <v>-1.4210896477732855</v>
      </c>
      <c r="AO58" s="104">
        <f t="shared" si="29"/>
        <v>-0.66757033877029559</v>
      </c>
      <c r="AP58" s="104">
        <f t="shared" si="30"/>
        <v>-1.8681817953935267</v>
      </c>
      <c r="AQ58" s="104">
        <f t="shared" si="31"/>
        <v>-8.9936045332194625E-2</v>
      </c>
      <c r="AR58" s="151">
        <f t="shared" si="32"/>
        <v>-6.780437058489091</v>
      </c>
    </row>
    <row r="59" spans="1:44" x14ac:dyDescent="0.2">
      <c r="A59" s="99">
        <v>10916</v>
      </c>
      <c r="B59" s="95" t="s">
        <v>103</v>
      </c>
      <c r="C59" s="111">
        <v>0.17949693513740916</v>
      </c>
      <c r="D59" s="95" t="s">
        <v>1</v>
      </c>
      <c r="E59" s="95">
        <v>2</v>
      </c>
      <c r="F59" s="96">
        <v>0</v>
      </c>
      <c r="G59" s="95" t="s">
        <v>6</v>
      </c>
      <c r="H59" s="95" t="s">
        <v>91</v>
      </c>
      <c r="I59" s="95" t="s">
        <v>5</v>
      </c>
      <c r="J59" s="97" t="s">
        <v>5</v>
      </c>
      <c r="M59">
        <f t="shared" si="8"/>
        <v>59</v>
      </c>
      <c r="N59">
        <f t="shared" si="34"/>
        <v>41</v>
      </c>
      <c r="O59">
        <f t="shared" si="35"/>
        <v>29</v>
      </c>
      <c r="P59">
        <f t="shared" si="36"/>
        <v>68</v>
      </c>
      <c r="Q59">
        <f t="shared" si="37"/>
        <v>25</v>
      </c>
      <c r="R59">
        <f t="shared" si="38"/>
        <v>28</v>
      </c>
      <c r="U59">
        <f t="shared" si="33"/>
        <v>244</v>
      </c>
      <c r="V59">
        <f t="shared" si="14"/>
        <v>239</v>
      </c>
      <c r="W59">
        <f t="shared" si="15"/>
        <v>248</v>
      </c>
      <c r="X59">
        <f t="shared" si="16"/>
        <v>495</v>
      </c>
      <c r="Y59">
        <f t="shared" si="17"/>
        <v>149</v>
      </c>
      <c r="Z59">
        <f t="shared" si="18"/>
        <v>882</v>
      </c>
      <c r="AC59" s="1">
        <f t="shared" si="19"/>
        <v>-1.0699570329077337</v>
      </c>
      <c r="AD59" s="1">
        <f t="shared" si="20"/>
        <v>-1.4339224101091452</v>
      </c>
      <c r="AE59" s="1">
        <f t="shared" si="21"/>
        <v>-1.780198646826979</v>
      </c>
      <c r="AF59" s="1">
        <f t="shared" si="22"/>
        <v>-0.92798677163734644</v>
      </c>
      <c r="AG59" s="1">
        <f t="shared" si="23"/>
        <v>-1.9286186519452522</v>
      </c>
      <c r="AH59" s="1">
        <f t="shared" si="24"/>
        <v>-1.8152899666382492</v>
      </c>
      <c r="AI59" s="149">
        <f t="shared" si="25"/>
        <v>-8.9559734800647046</v>
      </c>
      <c r="AL59" s="1">
        <f t="shared" si="26"/>
        <v>-1.374959876045784</v>
      </c>
      <c r="AM59" s="104">
        <f t="shared" si="27"/>
        <v>-1.3956645494074753</v>
      </c>
      <c r="AN59" s="104">
        <f t="shared" si="28"/>
        <v>-1.3586993551740039</v>
      </c>
      <c r="AO59" s="104">
        <f t="shared" si="29"/>
        <v>-0.66757033877029559</v>
      </c>
      <c r="AP59" s="104">
        <f t="shared" si="30"/>
        <v>-1.8681817953935267</v>
      </c>
      <c r="AQ59" s="104">
        <f t="shared" si="31"/>
        <v>-8.9936045332194625E-2</v>
      </c>
      <c r="AR59" s="151">
        <f t="shared" si="32"/>
        <v>-6.7550119601232801</v>
      </c>
    </row>
    <row r="60" spans="1:44" x14ac:dyDescent="0.2">
      <c r="A60" s="98">
        <v>11217</v>
      </c>
      <c r="B60" s="91" t="s">
        <v>103</v>
      </c>
      <c r="C60" s="110">
        <v>0.18026391117638818</v>
      </c>
      <c r="D60" s="91" t="s">
        <v>1</v>
      </c>
      <c r="E60" s="91">
        <v>0</v>
      </c>
      <c r="F60" s="92">
        <v>1</v>
      </c>
      <c r="G60" s="91" t="s">
        <v>7</v>
      </c>
      <c r="H60" s="91" t="s">
        <v>89</v>
      </c>
      <c r="I60" s="91" t="s">
        <v>5</v>
      </c>
      <c r="J60" s="93" t="s">
        <v>5</v>
      </c>
      <c r="M60">
        <f t="shared" si="8"/>
        <v>59</v>
      </c>
      <c r="N60">
        <f t="shared" si="34"/>
        <v>35</v>
      </c>
      <c r="O60">
        <f t="shared" si="35"/>
        <v>48</v>
      </c>
      <c r="P60">
        <f t="shared" si="36"/>
        <v>104</v>
      </c>
      <c r="Q60">
        <f t="shared" si="37"/>
        <v>37</v>
      </c>
      <c r="R60">
        <f t="shared" si="38"/>
        <v>28</v>
      </c>
      <c r="U60">
        <f t="shared" si="33"/>
        <v>244</v>
      </c>
      <c r="V60">
        <f t="shared" si="14"/>
        <v>245</v>
      </c>
      <c r="W60">
        <f t="shared" si="15"/>
        <v>243</v>
      </c>
      <c r="X60">
        <f t="shared" si="16"/>
        <v>470</v>
      </c>
      <c r="Y60">
        <f t="shared" si="17"/>
        <v>230</v>
      </c>
      <c r="Z60">
        <f t="shared" si="18"/>
        <v>882</v>
      </c>
      <c r="AC60" s="1">
        <f t="shared" si="19"/>
        <v>-1.0699570329077337</v>
      </c>
      <c r="AD60" s="1">
        <f t="shared" si="20"/>
        <v>-1.5921464153240394</v>
      </c>
      <c r="AE60" s="1">
        <f t="shared" si="21"/>
        <v>-1.276293465905562</v>
      </c>
      <c r="AF60" s="1">
        <f t="shared" si="22"/>
        <v>-0.50310357767208047</v>
      </c>
      <c r="AG60" s="1">
        <f t="shared" si="23"/>
        <v>-1.5365765641692286</v>
      </c>
      <c r="AH60" s="1">
        <f t="shared" si="24"/>
        <v>-1.8152899666382492</v>
      </c>
      <c r="AI60" s="149">
        <f t="shared" si="25"/>
        <v>-7.7933670226168941</v>
      </c>
      <c r="AL60" s="1">
        <f t="shared" si="26"/>
        <v>-1.374959876045784</v>
      </c>
      <c r="AM60" s="104">
        <f t="shared" si="27"/>
        <v>-1.3708698907942589</v>
      </c>
      <c r="AN60" s="104">
        <f t="shared" si="28"/>
        <v>-1.3790666579984376</v>
      </c>
      <c r="AO60" s="104">
        <f t="shared" si="29"/>
        <v>-0.71939540663488166</v>
      </c>
      <c r="AP60" s="104">
        <f t="shared" si="30"/>
        <v>-1.4340487924157905</v>
      </c>
      <c r="AQ60" s="104">
        <f t="shared" si="31"/>
        <v>-8.9936045332194625E-2</v>
      </c>
      <c r="AR60" s="151">
        <f t="shared" si="32"/>
        <v>-6.3682766692213475</v>
      </c>
    </row>
    <row r="61" spans="1:44" x14ac:dyDescent="0.2">
      <c r="A61" s="99">
        <v>10439</v>
      </c>
      <c r="B61" s="95" t="s">
        <v>103</v>
      </c>
      <c r="C61" s="111">
        <v>0.18056847338378224</v>
      </c>
      <c r="D61" s="95" t="s">
        <v>0</v>
      </c>
      <c r="E61" s="95">
        <v>2</v>
      </c>
      <c r="F61" s="96">
        <v>1</v>
      </c>
      <c r="G61" s="95" t="s">
        <v>6</v>
      </c>
      <c r="H61" s="95" t="s">
        <v>89</v>
      </c>
      <c r="I61" s="95" t="s">
        <v>5</v>
      </c>
      <c r="J61" s="97" t="s">
        <v>4</v>
      </c>
      <c r="M61">
        <f t="shared" si="8"/>
        <v>39</v>
      </c>
      <c r="N61">
        <f t="shared" si="34"/>
        <v>41</v>
      </c>
      <c r="O61">
        <f t="shared" si="35"/>
        <v>48</v>
      </c>
      <c r="P61">
        <f t="shared" si="36"/>
        <v>68</v>
      </c>
      <c r="Q61">
        <f t="shared" si="37"/>
        <v>37</v>
      </c>
      <c r="R61">
        <f t="shared" si="38"/>
        <v>28</v>
      </c>
      <c r="U61">
        <f t="shared" si="33"/>
        <v>241</v>
      </c>
      <c r="V61">
        <f t="shared" si="14"/>
        <v>239</v>
      </c>
      <c r="W61">
        <f t="shared" si="15"/>
        <v>243</v>
      </c>
      <c r="X61">
        <f t="shared" si="16"/>
        <v>495</v>
      </c>
      <c r="Y61">
        <f t="shared" si="17"/>
        <v>230</v>
      </c>
      <c r="Z61">
        <f t="shared" si="18"/>
        <v>882</v>
      </c>
      <c r="AC61" s="1">
        <f t="shared" si="19"/>
        <v>-1.4839328306838067</v>
      </c>
      <c r="AD61" s="1">
        <f t="shared" si="20"/>
        <v>-1.4339224101091452</v>
      </c>
      <c r="AE61" s="1">
        <f t="shared" si="21"/>
        <v>-1.276293465905562</v>
      </c>
      <c r="AF61" s="1">
        <f t="shared" si="22"/>
        <v>-0.92798677163734644</v>
      </c>
      <c r="AG61" s="1">
        <f t="shared" si="23"/>
        <v>-1.5365765641692286</v>
      </c>
      <c r="AH61" s="1">
        <f t="shared" si="24"/>
        <v>-1.8152899666382492</v>
      </c>
      <c r="AI61" s="149">
        <f t="shared" si="25"/>
        <v>-8.474002009143339</v>
      </c>
      <c r="AL61" s="1">
        <f t="shared" si="26"/>
        <v>-1.3873311678483309</v>
      </c>
      <c r="AM61" s="104">
        <f t="shared" si="27"/>
        <v>-1.3956645494074753</v>
      </c>
      <c r="AN61" s="104">
        <f t="shared" si="28"/>
        <v>-1.3790666579984376</v>
      </c>
      <c r="AO61" s="104">
        <f t="shared" si="29"/>
        <v>-0.66757033877029559</v>
      </c>
      <c r="AP61" s="104">
        <f t="shared" si="30"/>
        <v>-1.4340487924157905</v>
      </c>
      <c r="AQ61" s="104">
        <f t="shared" si="31"/>
        <v>-8.9936045332194625E-2</v>
      </c>
      <c r="AR61" s="151">
        <f t="shared" si="32"/>
        <v>-6.3536175517725253</v>
      </c>
    </row>
    <row r="62" spans="1:44" x14ac:dyDescent="0.2">
      <c r="A62" s="98">
        <v>10496</v>
      </c>
      <c r="B62" s="91" t="s">
        <v>103</v>
      </c>
      <c r="C62" s="110">
        <v>0.18196159272313595</v>
      </c>
      <c r="D62" s="91" t="s">
        <v>1</v>
      </c>
      <c r="E62" s="91">
        <v>2</v>
      </c>
      <c r="F62" s="92">
        <v>3</v>
      </c>
      <c r="G62" s="91" t="s">
        <v>6</v>
      </c>
      <c r="H62" s="91" t="s">
        <v>88</v>
      </c>
      <c r="I62" s="91" t="s">
        <v>4</v>
      </c>
      <c r="J62" s="93" t="s">
        <v>4</v>
      </c>
      <c r="M62">
        <f t="shared" si="8"/>
        <v>59</v>
      </c>
      <c r="N62">
        <f t="shared" si="34"/>
        <v>41</v>
      </c>
      <c r="O62">
        <f t="shared" si="35"/>
        <v>46</v>
      </c>
      <c r="P62">
        <f t="shared" si="36"/>
        <v>68</v>
      </c>
      <c r="Q62">
        <f t="shared" si="37"/>
        <v>71</v>
      </c>
      <c r="R62">
        <f t="shared" si="38"/>
        <v>144</v>
      </c>
      <c r="U62">
        <f t="shared" si="33"/>
        <v>244</v>
      </c>
      <c r="V62">
        <f t="shared" si="14"/>
        <v>239</v>
      </c>
      <c r="W62">
        <f t="shared" si="15"/>
        <v>241</v>
      </c>
      <c r="X62">
        <f t="shared" si="16"/>
        <v>495</v>
      </c>
      <c r="Y62">
        <f t="shared" si="17"/>
        <v>425</v>
      </c>
      <c r="Z62">
        <f t="shared" si="18"/>
        <v>83</v>
      </c>
      <c r="AC62" s="1">
        <f t="shared" si="19"/>
        <v>-1.0699570329077337</v>
      </c>
      <c r="AD62" s="1">
        <f t="shared" si="20"/>
        <v>-1.4339224101091452</v>
      </c>
      <c r="AE62" s="1">
        <f t="shared" si="21"/>
        <v>-1.3188530803243581</v>
      </c>
      <c r="AF62" s="1">
        <f t="shared" si="22"/>
        <v>-0.92798677163734644</v>
      </c>
      <c r="AG62" s="1">
        <f t="shared" si="23"/>
        <v>-0.88481459977213761</v>
      </c>
      <c r="AH62" s="1">
        <f t="shared" si="24"/>
        <v>-0.17768117723745236</v>
      </c>
      <c r="AI62" s="149">
        <f t="shared" si="25"/>
        <v>-5.8132150719881723</v>
      </c>
      <c r="AL62" s="1">
        <f t="shared" si="26"/>
        <v>-1.374959876045784</v>
      </c>
      <c r="AM62" s="104">
        <f t="shared" si="27"/>
        <v>-1.3956645494074753</v>
      </c>
      <c r="AN62" s="104">
        <f t="shared" si="28"/>
        <v>-1.3873311678483309</v>
      </c>
      <c r="AO62" s="104">
        <f t="shared" si="29"/>
        <v>-0.66757033877029559</v>
      </c>
      <c r="AP62" s="104">
        <f t="shared" si="30"/>
        <v>-0.82003893241456904</v>
      </c>
      <c r="AQ62" s="104">
        <f t="shared" si="31"/>
        <v>-2.4532874935423878</v>
      </c>
      <c r="AR62" s="151">
        <f t="shared" si="32"/>
        <v>-8.098852358028843</v>
      </c>
    </row>
    <row r="63" spans="1:44" x14ac:dyDescent="0.2">
      <c r="A63" s="99">
        <v>11126</v>
      </c>
      <c r="B63" s="95" t="s">
        <v>103</v>
      </c>
      <c r="C63" s="111">
        <v>0.18287234594266444</v>
      </c>
      <c r="D63" s="95" t="s">
        <v>1</v>
      </c>
      <c r="E63" s="95">
        <v>1</v>
      </c>
      <c r="F63" s="96">
        <v>2</v>
      </c>
      <c r="G63" s="95" t="s">
        <v>6</v>
      </c>
      <c r="H63" s="95" t="s">
        <v>89</v>
      </c>
      <c r="I63" s="95" t="s">
        <v>5</v>
      </c>
      <c r="J63" s="97" t="s">
        <v>5</v>
      </c>
      <c r="M63">
        <f t="shared" si="8"/>
        <v>59</v>
      </c>
      <c r="N63">
        <f t="shared" si="34"/>
        <v>35</v>
      </c>
      <c r="O63">
        <f t="shared" si="35"/>
        <v>49</v>
      </c>
      <c r="P63">
        <f t="shared" si="36"/>
        <v>68</v>
      </c>
      <c r="Q63">
        <f t="shared" si="37"/>
        <v>37</v>
      </c>
      <c r="R63">
        <f t="shared" si="38"/>
        <v>28</v>
      </c>
      <c r="U63">
        <f t="shared" si="33"/>
        <v>244</v>
      </c>
      <c r="V63">
        <f t="shared" si="14"/>
        <v>233</v>
      </c>
      <c r="W63">
        <f t="shared" si="15"/>
        <v>233</v>
      </c>
      <c r="X63">
        <f t="shared" si="16"/>
        <v>495</v>
      </c>
      <c r="Y63">
        <f t="shared" si="17"/>
        <v>230</v>
      </c>
      <c r="Z63">
        <f t="shared" si="18"/>
        <v>882</v>
      </c>
      <c r="AC63" s="1">
        <f t="shared" si="19"/>
        <v>-1.0699570329077337</v>
      </c>
      <c r="AD63" s="1">
        <f t="shared" si="20"/>
        <v>-1.5921464153240394</v>
      </c>
      <c r="AE63" s="1">
        <f t="shared" si="21"/>
        <v>-1.2556741787028265</v>
      </c>
      <c r="AF63" s="1">
        <f t="shared" si="22"/>
        <v>-0.92798677163734644</v>
      </c>
      <c r="AG63" s="1">
        <f t="shared" si="23"/>
        <v>-1.5365765641692286</v>
      </c>
      <c r="AH63" s="1">
        <f t="shared" si="24"/>
        <v>-1.8152899666382492</v>
      </c>
      <c r="AI63" s="149">
        <f t="shared" si="25"/>
        <v>-8.1976309293794234</v>
      </c>
      <c r="AL63" s="1">
        <f t="shared" si="26"/>
        <v>-1.374959876045784</v>
      </c>
      <c r="AM63" s="104">
        <f t="shared" si="27"/>
        <v>-1.4210896477732855</v>
      </c>
      <c r="AN63" s="104">
        <f t="shared" si="28"/>
        <v>-1.4210896477732855</v>
      </c>
      <c r="AO63" s="104">
        <f t="shared" si="29"/>
        <v>-0.66757033877029559</v>
      </c>
      <c r="AP63" s="104">
        <f t="shared" si="30"/>
        <v>-1.4340487924157905</v>
      </c>
      <c r="AQ63" s="104">
        <f t="shared" si="31"/>
        <v>-8.9936045332194625E-2</v>
      </c>
      <c r="AR63" s="151">
        <f t="shared" si="32"/>
        <v>-6.408694348110636</v>
      </c>
    </row>
    <row r="64" spans="1:44" x14ac:dyDescent="0.2">
      <c r="A64" s="98">
        <v>10576</v>
      </c>
      <c r="B64" s="91" t="s">
        <v>103</v>
      </c>
      <c r="C64" s="110">
        <v>0.1837242723473822</v>
      </c>
      <c r="D64" s="91" t="s">
        <v>1</v>
      </c>
      <c r="E64" s="91">
        <v>0</v>
      </c>
      <c r="F64" s="92">
        <v>0</v>
      </c>
      <c r="G64" s="91" t="s">
        <v>7</v>
      </c>
      <c r="H64" s="91" t="s">
        <v>88</v>
      </c>
      <c r="I64" s="91" t="s">
        <v>4</v>
      </c>
      <c r="J64" s="93" t="s">
        <v>4</v>
      </c>
      <c r="M64">
        <f t="shared" si="8"/>
        <v>59</v>
      </c>
      <c r="N64">
        <f t="shared" si="34"/>
        <v>35</v>
      </c>
      <c r="O64">
        <f t="shared" si="35"/>
        <v>29</v>
      </c>
      <c r="P64">
        <f t="shared" si="36"/>
        <v>104</v>
      </c>
      <c r="Q64">
        <f t="shared" si="37"/>
        <v>71</v>
      </c>
      <c r="R64">
        <f t="shared" si="38"/>
        <v>144</v>
      </c>
      <c r="U64">
        <f t="shared" si="33"/>
        <v>244</v>
      </c>
      <c r="V64">
        <f t="shared" si="14"/>
        <v>245</v>
      </c>
      <c r="W64">
        <f t="shared" si="15"/>
        <v>248</v>
      </c>
      <c r="X64">
        <f t="shared" si="16"/>
        <v>470</v>
      </c>
      <c r="Y64">
        <f t="shared" si="17"/>
        <v>425</v>
      </c>
      <c r="Z64">
        <f t="shared" si="18"/>
        <v>83</v>
      </c>
      <c r="AC64" s="1">
        <f t="shared" si="19"/>
        <v>-1.0699570329077337</v>
      </c>
      <c r="AD64" s="1">
        <f t="shared" si="20"/>
        <v>-1.5921464153240394</v>
      </c>
      <c r="AE64" s="1">
        <f t="shared" si="21"/>
        <v>-1.780198646826979</v>
      </c>
      <c r="AF64" s="1">
        <f t="shared" si="22"/>
        <v>-0.50310357767208047</v>
      </c>
      <c r="AG64" s="1">
        <f t="shared" si="23"/>
        <v>-0.88481459977213761</v>
      </c>
      <c r="AH64" s="1">
        <f t="shared" si="24"/>
        <v>-0.17768117723745236</v>
      </c>
      <c r="AI64" s="149">
        <f t="shared" si="25"/>
        <v>-6.0079014497404213</v>
      </c>
      <c r="AL64" s="1">
        <f t="shared" si="26"/>
        <v>-1.374959876045784</v>
      </c>
      <c r="AM64" s="104">
        <f t="shared" si="27"/>
        <v>-1.3708698907942589</v>
      </c>
      <c r="AN64" s="104">
        <f t="shared" si="28"/>
        <v>-1.3586993551740039</v>
      </c>
      <c r="AO64" s="104">
        <f t="shared" si="29"/>
        <v>-0.71939540663488166</v>
      </c>
      <c r="AP64" s="104">
        <f t="shared" si="30"/>
        <v>-0.82003893241456904</v>
      </c>
      <c r="AQ64" s="104">
        <f t="shared" si="31"/>
        <v>-2.4532874935423878</v>
      </c>
      <c r="AR64" s="151">
        <f t="shared" si="32"/>
        <v>-8.0972509546058848</v>
      </c>
    </row>
    <row r="65" spans="1:44" x14ac:dyDescent="0.2">
      <c r="A65" s="99">
        <v>10789</v>
      </c>
      <c r="B65" s="95" t="s">
        <v>103</v>
      </c>
      <c r="C65" s="111">
        <v>0.18674877062003725</v>
      </c>
      <c r="D65" s="95" t="s">
        <v>1</v>
      </c>
      <c r="E65" s="95">
        <v>1</v>
      </c>
      <c r="F65" s="96">
        <v>0</v>
      </c>
      <c r="G65" s="95" t="s">
        <v>6</v>
      </c>
      <c r="H65" s="95" t="s">
        <v>88</v>
      </c>
      <c r="I65" s="95" t="s">
        <v>5</v>
      </c>
      <c r="J65" s="97" t="s">
        <v>5</v>
      </c>
      <c r="M65">
        <f t="shared" si="8"/>
        <v>59</v>
      </c>
      <c r="N65">
        <f t="shared" si="34"/>
        <v>35</v>
      </c>
      <c r="O65">
        <f t="shared" si="35"/>
        <v>29</v>
      </c>
      <c r="P65">
        <f t="shared" si="36"/>
        <v>68</v>
      </c>
      <c r="Q65">
        <f t="shared" si="37"/>
        <v>71</v>
      </c>
      <c r="R65">
        <f t="shared" si="38"/>
        <v>28</v>
      </c>
      <c r="U65">
        <f t="shared" si="33"/>
        <v>244</v>
      </c>
      <c r="V65">
        <f t="shared" si="14"/>
        <v>233</v>
      </c>
      <c r="W65">
        <f t="shared" si="15"/>
        <v>248</v>
      </c>
      <c r="X65">
        <f t="shared" si="16"/>
        <v>495</v>
      </c>
      <c r="Y65">
        <f t="shared" si="17"/>
        <v>425</v>
      </c>
      <c r="Z65">
        <f t="shared" si="18"/>
        <v>882</v>
      </c>
      <c r="AC65" s="1">
        <f t="shared" si="19"/>
        <v>-1.0699570329077337</v>
      </c>
      <c r="AD65" s="1">
        <f t="shared" si="20"/>
        <v>-1.5921464153240394</v>
      </c>
      <c r="AE65" s="1">
        <f t="shared" si="21"/>
        <v>-1.780198646826979</v>
      </c>
      <c r="AF65" s="1">
        <f t="shared" si="22"/>
        <v>-0.92798677163734644</v>
      </c>
      <c r="AG65" s="1">
        <f t="shared" si="23"/>
        <v>-0.88481459977213761</v>
      </c>
      <c r="AH65" s="1">
        <f t="shared" si="24"/>
        <v>-1.8152899666382492</v>
      </c>
      <c r="AI65" s="149">
        <f t="shared" si="25"/>
        <v>-8.070393433106485</v>
      </c>
      <c r="AL65" s="1">
        <f t="shared" si="26"/>
        <v>-1.374959876045784</v>
      </c>
      <c r="AM65" s="104">
        <f t="shared" si="27"/>
        <v>-1.4210896477732855</v>
      </c>
      <c r="AN65" s="104">
        <f t="shared" si="28"/>
        <v>-1.3586993551740039</v>
      </c>
      <c r="AO65" s="104">
        <f t="shared" si="29"/>
        <v>-0.66757033877029559</v>
      </c>
      <c r="AP65" s="104">
        <f t="shared" si="30"/>
        <v>-0.82003893241456904</v>
      </c>
      <c r="AQ65" s="104">
        <f t="shared" si="31"/>
        <v>-8.9936045332194625E-2</v>
      </c>
      <c r="AR65" s="151">
        <f t="shared" si="32"/>
        <v>-5.732294195510133</v>
      </c>
    </row>
    <row r="66" spans="1:44" x14ac:dyDescent="0.2">
      <c r="A66" s="98">
        <v>10274</v>
      </c>
      <c r="B66" s="91" t="s">
        <v>103</v>
      </c>
      <c r="C66" s="110">
        <v>0.18708369308809081</v>
      </c>
      <c r="D66" s="91" t="s">
        <v>1</v>
      </c>
      <c r="E66" s="91">
        <v>1</v>
      </c>
      <c r="F66" s="92">
        <v>0</v>
      </c>
      <c r="G66" s="91" t="s">
        <v>6</v>
      </c>
      <c r="H66" s="91" t="s">
        <v>88</v>
      </c>
      <c r="I66" s="91" t="s">
        <v>4</v>
      </c>
      <c r="J66" s="93" t="s">
        <v>4</v>
      </c>
      <c r="M66">
        <f t="shared" si="8"/>
        <v>59</v>
      </c>
      <c r="N66">
        <f t="shared" si="34"/>
        <v>35</v>
      </c>
      <c r="O66">
        <f t="shared" si="35"/>
        <v>29</v>
      </c>
      <c r="P66">
        <f t="shared" si="36"/>
        <v>68</v>
      </c>
      <c r="Q66">
        <f t="shared" si="37"/>
        <v>71</v>
      </c>
      <c r="R66">
        <f t="shared" si="38"/>
        <v>144</v>
      </c>
      <c r="U66">
        <f t="shared" si="33"/>
        <v>244</v>
      </c>
      <c r="V66">
        <f t="shared" si="14"/>
        <v>233</v>
      </c>
      <c r="W66">
        <f t="shared" si="15"/>
        <v>248</v>
      </c>
      <c r="X66">
        <f t="shared" si="16"/>
        <v>495</v>
      </c>
      <c r="Y66">
        <f t="shared" si="17"/>
        <v>425</v>
      </c>
      <c r="Z66">
        <f t="shared" si="18"/>
        <v>83</v>
      </c>
      <c r="AC66" s="1">
        <f t="shared" si="19"/>
        <v>-1.0699570329077337</v>
      </c>
      <c r="AD66" s="1">
        <f t="shared" si="20"/>
        <v>-1.5921464153240394</v>
      </c>
      <c r="AE66" s="1">
        <f t="shared" si="21"/>
        <v>-1.780198646826979</v>
      </c>
      <c r="AF66" s="1">
        <f t="shared" si="22"/>
        <v>-0.92798677163734644</v>
      </c>
      <c r="AG66" s="1">
        <f t="shared" si="23"/>
        <v>-0.88481459977213761</v>
      </c>
      <c r="AH66" s="1">
        <f t="shared" si="24"/>
        <v>-0.17768117723745236</v>
      </c>
      <c r="AI66" s="149">
        <f t="shared" si="25"/>
        <v>-6.4327846437056877</v>
      </c>
      <c r="AL66" s="1">
        <f t="shared" si="26"/>
        <v>-1.374959876045784</v>
      </c>
      <c r="AM66" s="104">
        <f t="shared" si="27"/>
        <v>-1.4210896477732855</v>
      </c>
      <c r="AN66" s="104">
        <f t="shared" si="28"/>
        <v>-1.3586993551740039</v>
      </c>
      <c r="AO66" s="104">
        <f t="shared" si="29"/>
        <v>-0.66757033877029559</v>
      </c>
      <c r="AP66" s="104">
        <f t="shared" si="30"/>
        <v>-0.82003893241456904</v>
      </c>
      <c r="AQ66" s="104">
        <f t="shared" si="31"/>
        <v>-2.4532874935423878</v>
      </c>
      <c r="AR66" s="151">
        <f t="shared" si="32"/>
        <v>-8.0956456437203261</v>
      </c>
    </row>
    <row r="67" spans="1:44" x14ac:dyDescent="0.2">
      <c r="A67" s="99">
        <v>10648</v>
      </c>
      <c r="B67" s="95" t="s">
        <v>103</v>
      </c>
      <c r="C67" s="111">
        <v>0.18838820575417425</v>
      </c>
      <c r="D67" s="95" t="s">
        <v>3</v>
      </c>
      <c r="E67" s="95">
        <v>0</v>
      </c>
      <c r="F67" s="96">
        <v>0</v>
      </c>
      <c r="G67" s="95" t="s">
        <v>6</v>
      </c>
      <c r="H67" s="95" t="s">
        <v>88</v>
      </c>
      <c r="I67" s="95" t="s">
        <v>5</v>
      </c>
      <c r="J67" s="97" t="s">
        <v>5</v>
      </c>
      <c r="M67">
        <f t="shared" si="8"/>
        <v>38</v>
      </c>
      <c r="N67">
        <f t="shared" si="34"/>
        <v>35</v>
      </c>
      <c r="O67">
        <f t="shared" si="35"/>
        <v>29</v>
      </c>
      <c r="P67">
        <f t="shared" si="36"/>
        <v>68</v>
      </c>
      <c r="Q67">
        <f t="shared" si="37"/>
        <v>71</v>
      </c>
      <c r="R67">
        <f t="shared" si="38"/>
        <v>28</v>
      </c>
      <c r="U67">
        <f t="shared" si="33"/>
        <v>241</v>
      </c>
      <c r="V67">
        <f t="shared" si="14"/>
        <v>245</v>
      </c>
      <c r="W67">
        <f t="shared" si="15"/>
        <v>248</v>
      </c>
      <c r="X67">
        <f t="shared" si="16"/>
        <v>495</v>
      </c>
      <c r="Y67">
        <f t="shared" si="17"/>
        <v>425</v>
      </c>
      <c r="Z67">
        <f t="shared" si="18"/>
        <v>882</v>
      </c>
      <c r="AC67" s="1">
        <f t="shared" si="19"/>
        <v>-1.5099083170870673</v>
      </c>
      <c r="AD67" s="1">
        <f t="shared" si="20"/>
        <v>-1.5921464153240394</v>
      </c>
      <c r="AE67" s="1">
        <f t="shared" si="21"/>
        <v>-1.780198646826979</v>
      </c>
      <c r="AF67" s="1">
        <f t="shared" si="22"/>
        <v>-0.92798677163734644</v>
      </c>
      <c r="AG67" s="1">
        <f t="shared" si="23"/>
        <v>-0.88481459977213761</v>
      </c>
      <c r="AH67" s="1">
        <f t="shared" si="24"/>
        <v>-1.8152899666382492</v>
      </c>
      <c r="AI67" s="149">
        <f t="shared" si="25"/>
        <v>-8.5103447172858182</v>
      </c>
      <c r="AL67" s="1">
        <f t="shared" si="26"/>
        <v>-1.3873311678483309</v>
      </c>
      <c r="AM67" s="104">
        <f t="shared" si="27"/>
        <v>-1.3708698907942589</v>
      </c>
      <c r="AN67" s="104">
        <f t="shared" si="28"/>
        <v>-1.3586993551740039</v>
      </c>
      <c r="AO67" s="104">
        <f t="shared" si="29"/>
        <v>-0.66757033877029559</v>
      </c>
      <c r="AP67" s="104">
        <f t="shared" si="30"/>
        <v>-0.82003893241456904</v>
      </c>
      <c r="AQ67" s="104">
        <f t="shared" si="31"/>
        <v>-8.9936045332194625E-2</v>
      </c>
      <c r="AR67" s="151">
        <f t="shared" si="32"/>
        <v>-5.6944457303336531</v>
      </c>
    </row>
    <row r="68" spans="1:44" x14ac:dyDescent="0.2">
      <c r="A68" s="98">
        <v>11000</v>
      </c>
      <c r="B68" s="91" t="s">
        <v>103</v>
      </c>
      <c r="C68" s="110">
        <v>0.18989326658720784</v>
      </c>
      <c r="D68" s="91" t="s">
        <v>0</v>
      </c>
      <c r="E68" s="91">
        <v>0</v>
      </c>
      <c r="F68" s="92">
        <v>2</v>
      </c>
      <c r="G68" s="91" t="s">
        <v>6</v>
      </c>
      <c r="H68" s="91" t="s">
        <v>89</v>
      </c>
      <c r="I68" s="91" t="s">
        <v>5</v>
      </c>
      <c r="J68" s="93" t="s">
        <v>5</v>
      </c>
      <c r="M68">
        <f t="shared" si="8"/>
        <v>39</v>
      </c>
      <c r="N68">
        <f t="shared" si="34"/>
        <v>35</v>
      </c>
      <c r="O68">
        <f t="shared" si="35"/>
        <v>49</v>
      </c>
      <c r="P68">
        <f t="shared" si="36"/>
        <v>68</v>
      </c>
      <c r="Q68">
        <f t="shared" si="37"/>
        <v>37</v>
      </c>
      <c r="R68">
        <f t="shared" si="38"/>
        <v>28</v>
      </c>
      <c r="U68">
        <f t="shared" si="33"/>
        <v>241</v>
      </c>
      <c r="V68">
        <f t="shared" si="14"/>
        <v>245</v>
      </c>
      <c r="W68">
        <f t="shared" si="15"/>
        <v>233</v>
      </c>
      <c r="X68">
        <f t="shared" si="16"/>
        <v>495</v>
      </c>
      <c r="Y68">
        <f t="shared" si="17"/>
        <v>230</v>
      </c>
      <c r="Z68">
        <f t="shared" si="18"/>
        <v>882</v>
      </c>
      <c r="AC68" s="1">
        <f t="shared" si="19"/>
        <v>-1.4839328306838067</v>
      </c>
      <c r="AD68" s="1">
        <f t="shared" si="20"/>
        <v>-1.5921464153240394</v>
      </c>
      <c r="AE68" s="1">
        <f t="shared" si="21"/>
        <v>-1.2556741787028265</v>
      </c>
      <c r="AF68" s="1">
        <f t="shared" si="22"/>
        <v>-0.92798677163734644</v>
      </c>
      <c r="AG68" s="1">
        <f t="shared" si="23"/>
        <v>-1.5365765641692286</v>
      </c>
      <c r="AH68" s="1">
        <f t="shared" si="24"/>
        <v>-1.8152899666382492</v>
      </c>
      <c r="AI68" s="149">
        <f t="shared" si="25"/>
        <v>-8.6116067271554968</v>
      </c>
      <c r="AL68" s="1">
        <f t="shared" si="26"/>
        <v>-1.3873311678483309</v>
      </c>
      <c r="AM68" s="104">
        <f t="shared" si="27"/>
        <v>-1.3708698907942589</v>
      </c>
      <c r="AN68" s="104">
        <f t="shared" si="28"/>
        <v>-1.4210896477732855</v>
      </c>
      <c r="AO68" s="104">
        <f t="shared" si="29"/>
        <v>-0.66757033877029559</v>
      </c>
      <c r="AP68" s="104">
        <f t="shared" si="30"/>
        <v>-1.4340487924157905</v>
      </c>
      <c r="AQ68" s="104">
        <f t="shared" si="31"/>
        <v>-8.9936045332194625E-2</v>
      </c>
      <c r="AR68" s="151">
        <f t="shared" si="32"/>
        <v>-6.3708458829341561</v>
      </c>
    </row>
    <row r="69" spans="1:44" x14ac:dyDescent="0.2">
      <c r="A69" s="99">
        <v>11270</v>
      </c>
      <c r="B69" s="95" t="s">
        <v>103</v>
      </c>
      <c r="C69" s="111">
        <v>0.19035351685451662</v>
      </c>
      <c r="D69" s="95" t="s">
        <v>0</v>
      </c>
      <c r="E69" s="95">
        <v>1</v>
      </c>
      <c r="F69" s="96">
        <v>1</v>
      </c>
      <c r="G69" s="95" t="s">
        <v>7</v>
      </c>
      <c r="H69" s="95" t="s">
        <v>90</v>
      </c>
      <c r="I69" s="95" t="s">
        <v>5</v>
      </c>
      <c r="J69" s="97" t="s">
        <v>5</v>
      </c>
      <c r="M69">
        <f t="shared" ref="M69:M132" si="39">COUNTIFS(D$4:D$1140,D69,$J$4:$J$1140,$L$2)</f>
        <v>39</v>
      </c>
      <c r="N69">
        <f t="shared" si="34"/>
        <v>35</v>
      </c>
      <c r="O69">
        <f t="shared" si="35"/>
        <v>48</v>
      </c>
      <c r="P69">
        <f t="shared" si="36"/>
        <v>104</v>
      </c>
      <c r="Q69">
        <f t="shared" si="37"/>
        <v>39</v>
      </c>
      <c r="R69">
        <f t="shared" si="38"/>
        <v>28</v>
      </c>
      <c r="U69">
        <f t="shared" si="33"/>
        <v>241</v>
      </c>
      <c r="V69">
        <f t="shared" ref="V69:V132" si="40">COUNTIFS(E$4:E$1140,E69,$J$4:$J$1140,$T$2)</f>
        <v>233</v>
      </c>
      <c r="W69">
        <f t="shared" ref="W69:W132" si="41">COUNTIFS(F$4:F$1140,F69,$J$4:$J$1140,$T$2)</f>
        <v>243</v>
      </c>
      <c r="X69">
        <f t="shared" ref="X69:X132" si="42">COUNTIFS(G$4:G$1140,G69,$J$4:$J$1140,$T$2)</f>
        <v>470</v>
      </c>
      <c r="Y69">
        <f t="shared" ref="Y69:Y132" si="43">COUNTIFS(H$4:H$1140,H69,$J$4:$J$1140,$T$2)</f>
        <v>161</v>
      </c>
      <c r="Z69">
        <f t="shared" ref="Z69:Z132" si="44">COUNTIFS(I$4:I$1140,I69,$J$4:$J$1140,$T$2)</f>
        <v>882</v>
      </c>
      <c r="AC69" s="1">
        <f t="shared" ref="AC69:AC132" si="45">LN(M69/$AC$2)</f>
        <v>-1.4839328306838067</v>
      </c>
      <c r="AD69" s="1">
        <f t="shared" ref="AD69:AD132" si="46">LN(N69/$AC$2)</f>
        <v>-1.5921464153240394</v>
      </c>
      <c r="AE69" s="1">
        <f t="shared" ref="AE69:AE132" si="47">LN(O69/$AC$2)</f>
        <v>-1.276293465905562</v>
      </c>
      <c r="AF69" s="1">
        <f t="shared" ref="AF69:AF132" si="48">LN(P69/$AC$2)</f>
        <v>-0.50310357767208047</v>
      </c>
      <c r="AG69" s="1">
        <f t="shared" ref="AG69:AG132" si="49">LN(Q69/$AC$2)</f>
        <v>-1.4839328306838067</v>
      </c>
      <c r="AH69" s="1">
        <f t="shared" ref="AH69:AH132" si="50">LN(R69/$AC$2)</f>
        <v>-1.8152899666382492</v>
      </c>
      <c r="AI69" s="149">
        <f t="shared" ref="AI69:AI132" si="51">SUM(AC69:AH69)</f>
        <v>-8.1546990869075433</v>
      </c>
      <c r="AL69" s="1">
        <f t="shared" ref="AL69:AL132" si="52">LN(U69/$AL$2)</f>
        <v>-1.3873311678483309</v>
      </c>
      <c r="AM69" s="104">
        <f t="shared" ref="AM69:AM132" si="53">LN(V69/$AL$2)</f>
        <v>-1.4210896477732855</v>
      </c>
      <c r="AN69" s="104">
        <f t="shared" ref="AN69:AN132" si="54">LN(W69/$AL$2)</f>
        <v>-1.3790666579984376</v>
      </c>
      <c r="AO69" s="104">
        <f t="shared" ref="AO69:AO132" si="55">LN(X69/$AL$2)</f>
        <v>-0.71939540663488166</v>
      </c>
      <c r="AP69" s="104">
        <f t="shared" ref="AP69:AP132" si="56">LN(Y69/$AL$2)</f>
        <v>-1.790723736354523</v>
      </c>
      <c r="AQ69" s="104">
        <f t="shared" ref="AQ69:AQ132" si="57">LN(Z69/$AL$2)</f>
        <v>-8.9936045332194625E-2</v>
      </c>
      <c r="AR69" s="151">
        <f t="shared" ref="AR69:AR132" si="58">SUM(AL69:AQ69)</f>
        <v>-6.7875426619416537</v>
      </c>
    </row>
    <row r="70" spans="1:44" x14ac:dyDescent="0.2">
      <c r="A70" s="98">
        <v>10479</v>
      </c>
      <c r="B70" s="91" t="s">
        <v>103</v>
      </c>
      <c r="C70" s="110">
        <v>0.19156991983646876</v>
      </c>
      <c r="D70" s="91" t="s">
        <v>0</v>
      </c>
      <c r="E70" s="91">
        <v>2</v>
      </c>
      <c r="F70" s="92">
        <v>3</v>
      </c>
      <c r="G70" s="91" t="s">
        <v>7</v>
      </c>
      <c r="H70" s="91" t="s">
        <v>88</v>
      </c>
      <c r="I70" s="91" t="s">
        <v>4</v>
      </c>
      <c r="J70" s="93" t="s">
        <v>4</v>
      </c>
      <c r="M70">
        <f t="shared" si="39"/>
        <v>39</v>
      </c>
      <c r="N70">
        <f t="shared" si="34"/>
        <v>41</v>
      </c>
      <c r="O70">
        <f t="shared" si="35"/>
        <v>46</v>
      </c>
      <c r="P70">
        <f t="shared" si="36"/>
        <v>104</v>
      </c>
      <c r="Q70">
        <f t="shared" si="37"/>
        <v>71</v>
      </c>
      <c r="R70">
        <f t="shared" si="38"/>
        <v>144</v>
      </c>
      <c r="U70">
        <f t="shared" ref="U70:U133" si="59">COUNTIFS(D$4:D$1140,D70,$J$4:$J$1140,$T$2)</f>
        <v>241</v>
      </c>
      <c r="V70">
        <f t="shared" si="40"/>
        <v>239</v>
      </c>
      <c r="W70">
        <f t="shared" si="41"/>
        <v>241</v>
      </c>
      <c r="X70">
        <f t="shared" si="42"/>
        <v>470</v>
      </c>
      <c r="Y70">
        <f t="shared" si="43"/>
        <v>425</v>
      </c>
      <c r="Z70">
        <f t="shared" si="44"/>
        <v>83</v>
      </c>
      <c r="AC70" s="1">
        <f t="shared" si="45"/>
        <v>-1.4839328306838067</v>
      </c>
      <c r="AD70" s="1">
        <f t="shared" si="46"/>
        <v>-1.4339224101091452</v>
      </c>
      <c r="AE70" s="1">
        <f t="shared" si="47"/>
        <v>-1.3188530803243581</v>
      </c>
      <c r="AF70" s="1">
        <f t="shared" si="48"/>
        <v>-0.50310357767208047</v>
      </c>
      <c r="AG70" s="1">
        <f t="shared" si="49"/>
        <v>-0.88481459977213761</v>
      </c>
      <c r="AH70" s="1">
        <f t="shared" si="50"/>
        <v>-0.17768117723745236</v>
      </c>
      <c r="AI70" s="149">
        <f t="shared" si="51"/>
        <v>-5.8023076757989802</v>
      </c>
      <c r="AL70" s="1">
        <f t="shared" si="52"/>
        <v>-1.3873311678483309</v>
      </c>
      <c r="AM70" s="104">
        <f t="shared" si="53"/>
        <v>-1.3956645494074753</v>
      </c>
      <c r="AN70" s="104">
        <f t="shared" si="54"/>
        <v>-1.3873311678483309</v>
      </c>
      <c r="AO70" s="104">
        <f t="shared" si="55"/>
        <v>-0.71939540663488166</v>
      </c>
      <c r="AP70" s="104">
        <f t="shared" si="56"/>
        <v>-0.82003893241456904</v>
      </c>
      <c r="AQ70" s="104">
        <f t="shared" si="57"/>
        <v>-2.4532874935423878</v>
      </c>
      <c r="AR70" s="151">
        <f t="shared" si="58"/>
        <v>-8.1630487176959754</v>
      </c>
    </row>
    <row r="71" spans="1:44" x14ac:dyDescent="0.2">
      <c r="A71" s="99">
        <v>10870</v>
      </c>
      <c r="B71" s="95" t="s">
        <v>103</v>
      </c>
      <c r="C71" s="111">
        <v>0.19266515356767244</v>
      </c>
      <c r="D71" s="95" t="s">
        <v>3</v>
      </c>
      <c r="E71" s="95">
        <v>1</v>
      </c>
      <c r="F71" s="96">
        <v>0</v>
      </c>
      <c r="G71" s="95" t="s">
        <v>6</v>
      </c>
      <c r="H71" s="95" t="s">
        <v>89</v>
      </c>
      <c r="I71" s="95" t="s">
        <v>5</v>
      </c>
      <c r="J71" s="97" t="s">
        <v>5</v>
      </c>
      <c r="M71">
        <f t="shared" si="39"/>
        <v>38</v>
      </c>
      <c r="N71">
        <f t="shared" si="34"/>
        <v>35</v>
      </c>
      <c r="O71">
        <f t="shared" si="35"/>
        <v>29</v>
      </c>
      <c r="P71">
        <f t="shared" si="36"/>
        <v>68</v>
      </c>
      <c r="Q71">
        <f t="shared" si="37"/>
        <v>37</v>
      </c>
      <c r="R71">
        <f t="shared" si="38"/>
        <v>28</v>
      </c>
      <c r="U71">
        <f t="shared" si="59"/>
        <v>241</v>
      </c>
      <c r="V71">
        <f t="shared" si="40"/>
        <v>233</v>
      </c>
      <c r="W71">
        <f t="shared" si="41"/>
        <v>248</v>
      </c>
      <c r="X71">
        <f t="shared" si="42"/>
        <v>495</v>
      </c>
      <c r="Y71">
        <f t="shared" si="43"/>
        <v>230</v>
      </c>
      <c r="Z71">
        <f t="shared" si="44"/>
        <v>882</v>
      </c>
      <c r="AC71" s="1">
        <f t="shared" si="45"/>
        <v>-1.5099083170870673</v>
      </c>
      <c r="AD71" s="1">
        <f t="shared" si="46"/>
        <v>-1.5921464153240394</v>
      </c>
      <c r="AE71" s="1">
        <f t="shared" si="47"/>
        <v>-1.780198646826979</v>
      </c>
      <c r="AF71" s="1">
        <f t="shared" si="48"/>
        <v>-0.92798677163734644</v>
      </c>
      <c r="AG71" s="1">
        <f t="shared" si="49"/>
        <v>-1.5365765641692286</v>
      </c>
      <c r="AH71" s="1">
        <f t="shared" si="50"/>
        <v>-1.8152899666382492</v>
      </c>
      <c r="AI71" s="149">
        <f t="shared" si="51"/>
        <v>-9.1621066816829106</v>
      </c>
      <c r="AL71" s="1">
        <f t="shared" si="52"/>
        <v>-1.3873311678483309</v>
      </c>
      <c r="AM71" s="104">
        <f t="shared" si="53"/>
        <v>-1.4210896477732855</v>
      </c>
      <c r="AN71" s="104">
        <f t="shared" si="54"/>
        <v>-1.3586993551740039</v>
      </c>
      <c r="AO71" s="104">
        <f t="shared" si="55"/>
        <v>-0.66757033877029559</v>
      </c>
      <c r="AP71" s="104">
        <f t="shared" si="56"/>
        <v>-1.4340487924157905</v>
      </c>
      <c r="AQ71" s="104">
        <f t="shared" si="57"/>
        <v>-8.9936045332194625E-2</v>
      </c>
      <c r="AR71" s="151">
        <f t="shared" si="58"/>
        <v>-6.358675347313901</v>
      </c>
    </row>
    <row r="72" spans="1:44" x14ac:dyDescent="0.2">
      <c r="A72" s="98">
        <v>11297</v>
      </c>
      <c r="B72" s="91" t="s">
        <v>103</v>
      </c>
      <c r="C72" s="110">
        <v>0.19356807297421785</v>
      </c>
      <c r="D72" s="91" t="s">
        <v>3</v>
      </c>
      <c r="E72" s="91">
        <v>1</v>
      </c>
      <c r="F72" s="92">
        <v>0</v>
      </c>
      <c r="G72" s="91" t="s">
        <v>6</v>
      </c>
      <c r="H72" s="91" t="s">
        <v>91</v>
      </c>
      <c r="I72" s="91" t="s">
        <v>5</v>
      </c>
      <c r="J72" s="93" t="s">
        <v>5</v>
      </c>
      <c r="M72">
        <f t="shared" si="39"/>
        <v>38</v>
      </c>
      <c r="N72">
        <f t="shared" si="34"/>
        <v>35</v>
      </c>
      <c r="O72">
        <f t="shared" si="35"/>
        <v>29</v>
      </c>
      <c r="P72">
        <f t="shared" si="36"/>
        <v>68</v>
      </c>
      <c r="Q72">
        <f t="shared" si="37"/>
        <v>25</v>
      </c>
      <c r="R72">
        <f t="shared" si="38"/>
        <v>28</v>
      </c>
      <c r="U72">
        <f t="shared" si="59"/>
        <v>241</v>
      </c>
      <c r="V72">
        <f t="shared" si="40"/>
        <v>233</v>
      </c>
      <c r="W72">
        <f t="shared" si="41"/>
        <v>248</v>
      </c>
      <c r="X72">
        <f t="shared" si="42"/>
        <v>495</v>
      </c>
      <c r="Y72">
        <f t="shared" si="43"/>
        <v>149</v>
      </c>
      <c r="Z72">
        <f t="shared" si="44"/>
        <v>882</v>
      </c>
      <c r="AC72" s="1">
        <f t="shared" si="45"/>
        <v>-1.5099083170870673</v>
      </c>
      <c r="AD72" s="1">
        <f t="shared" si="46"/>
        <v>-1.5921464153240394</v>
      </c>
      <c r="AE72" s="1">
        <f t="shared" si="47"/>
        <v>-1.780198646826979</v>
      </c>
      <c r="AF72" s="1">
        <f t="shared" si="48"/>
        <v>-0.92798677163734644</v>
      </c>
      <c r="AG72" s="1">
        <f t="shared" si="49"/>
        <v>-1.9286186519452522</v>
      </c>
      <c r="AH72" s="1">
        <f t="shared" si="50"/>
        <v>-1.8152899666382492</v>
      </c>
      <c r="AI72" s="149">
        <f t="shared" si="51"/>
        <v>-9.5541487694589335</v>
      </c>
      <c r="AL72" s="1">
        <f t="shared" si="52"/>
        <v>-1.3873311678483309</v>
      </c>
      <c r="AM72" s="104">
        <f t="shared" si="53"/>
        <v>-1.4210896477732855</v>
      </c>
      <c r="AN72" s="104">
        <f t="shared" si="54"/>
        <v>-1.3586993551740039</v>
      </c>
      <c r="AO72" s="104">
        <f t="shared" si="55"/>
        <v>-0.66757033877029559</v>
      </c>
      <c r="AP72" s="104">
        <f t="shared" si="56"/>
        <v>-1.8681817953935267</v>
      </c>
      <c r="AQ72" s="104">
        <f t="shared" si="57"/>
        <v>-8.9936045332194625E-2</v>
      </c>
      <c r="AR72" s="151">
        <f t="shared" si="58"/>
        <v>-6.7928083502916374</v>
      </c>
    </row>
    <row r="73" spans="1:44" x14ac:dyDescent="0.2">
      <c r="A73" s="99">
        <v>10694</v>
      </c>
      <c r="B73" s="95" t="s">
        <v>103</v>
      </c>
      <c r="C73" s="111">
        <v>0.19520774732288015</v>
      </c>
      <c r="D73" s="95" t="s">
        <v>0</v>
      </c>
      <c r="E73" s="95">
        <v>3</v>
      </c>
      <c r="F73" s="96">
        <v>1</v>
      </c>
      <c r="G73" s="95" t="s">
        <v>6</v>
      </c>
      <c r="H73" s="95" t="s">
        <v>90</v>
      </c>
      <c r="I73" s="95" t="s">
        <v>4</v>
      </c>
      <c r="J73" s="97" t="s">
        <v>4</v>
      </c>
      <c r="M73">
        <f t="shared" si="39"/>
        <v>39</v>
      </c>
      <c r="N73">
        <f t="shared" si="34"/>
        <v>61</v>
      </c>
      <c r="O73">
        <f t="shared" si="35"/>
        <v>48</v>
      </c>
      <c r="P73">
        <f t="shared" si="36"/>
        <v>68</v>
      </c>
      <c r="Q73">
        <f t="shared" si="37"/>
        <v>39</v>
      </c>
      <c r="R73">
        <f t="shared" si="38"/>
        <v>144</v>
      </c>
      <c r="U73">
        <f t="shared" si="59"/>
        <v>241</v>
      </c>
      <c r="V73">
        <f t="shared" si="40"/>
        <v>248</v>
      </c>
      <c r="W73">
        <f t="shared" si="41"/>
        <v>243</v>
      </c>
      <c r="X73">
        <f t="shared" si="42"/>
        <v>495</v>
      </c>
      <c r="Y73">
        <f t="shared" si="43"/>
        <v>161</v>
      </c>
      <c r="Z73">
        <f t="shared" si="44"/>
        <v>83</v>
      </c>
      <c r="AC73" s="1">
        <f t="shared" si="45"/>
        <v>-1.4839328306838067</v>
      </c>
      <c r="AD73" s="1">
        <f t="shared" si="46"/>
        <v>-1.0366206126401418</v>
      </c>
      <c r="AE73" s="1">
        <f t="shared" si="47"/>
        <v>-1.276293465905562</v>
      </c>
      <c r="AF73" s="1">
        <f t="shared" si="48"/>
        <v>-0.92798677163734644</v>
      </c>
      <c r="AG73" s="1">
        <f t="shared" si="49"/>
        <v>-1.4839328306838067</v>
      </c>
      <c r="AH73" s="1">
        <f t="shared" si="50"/>
        <v>-0.17768117723745236</v>
      </c>
      <c r="AI73" s="149">
        <f t="shared" si="51"/>
        <v>-6.3864476887881159</v>
      </c>
      <c r="AL73" s="1">
        <f t="shared" si="52"/>
        <v>-1.3873311678483309</v>
      </c>
      <c r="AM73" s="104">
        <f t="shared" si="53"/>
        <v>-1.3586993551740039</v>
      </c>
      <c r="AN73" s="104">
        <f t="shared" si="54"/>
        <v>-1.3790666579984376</v>
      </c>
      <c r="AO73" s="104">
        <f t="shared" si="55"/>
        <v>-0.66757033877029559</v>
      </c>
      <c r="AP73" s="104">
        <f t="shared" si="56"/>
        <v>-1.790723736354523</v>
      </c>
      <c r="AQ73" s="104">
        <f t="shared" si="57"/>
        <v>-2.4532874935423878</v>
      </c>
      <c r="AR73" s="151">
        <f t="shared" si="58"/>
        <v>-9.0366787496879795</v>
      </c>
    </row>
    <row r="74" spans="1:44" x14ac:dyDescent="0.2">
      <c r="A74" s="98">
        <v>10589</v>
      </c>
      <c r="B74" s="91" t="s">
        <v>103</v>
      </c>
      <c r="C74" s="110">
        <v>0.19614139332735259</v>
      </c>
      <c r="D74" s="91" t="s">
        <v>1</v>
      </c>
      <c r="E74" s="91">
        <v>2</v>
      </c>
      <c r="F74" s="92">
        <v>2</v>
      </c>
      <c r="G74" s="91" t="s">
        <v>7</v>
      </c>
      <c r="H74" s="91" t="s">
        <v>88</v>
      </c>
      <c r="I74" s="91" t="s">
        <v>5</v>
      </c>
      <c r="J74" s="93" t="s">
        <v>5</v>
      </c>
      <c r="M74">
        <f t="shared" si="39"/>
        <v>59</v>
      </c>
      <c r="N74">
        <f t="shared" si="34"/>
        <v>41</v>
      </c>
      <c r="O74">
        <f t="shared" si="35"/>
        <v>49</v>
      </c>
      <c r="P74">
        <f t="shared" si="36"/>
        <v>104</v>
      </c>
      <c r="Q74">
        <f t="shared" si="37"/>
        <v>71</v>
      </c>
      <c r="R74">
        <f t="shared" si="38"/>
        <v>28</v>
      </c>
      <c r="U74">
        <f t="shared" si="59"/>
        <v>244</v>
      </c>
      <c r="V74">
        <f t="shared" si="40"/>
        <v>239</v>
      </c>
      <c r="W74">
        <f t="shared" si="41"/>
        <v>233</v>
      </c>
      <c r="X74">
        <f t="shared" si="42"/>
        <v>470</v>
      </c>
      <c r="Y74">
        <f t="shared" si="43"/>
        <v>425</v>
      </c>
      <c r="Z74">
        <f t="shared" si="44"/>
        <v>882</v>
      </c>
      <c r="AC74" s="1">
        <f t="shared" si="45"/>
        <v>-1.0699570329077337</v>
      </c>
      <c r="AD74" s="1">
        <f t="shared" si="46"/>
        <v>-1.4339224101091452</v>
      </c>
      <c r="AE74" s="1">
        <f t="shared" si="47"/>
        <v>-1.2556741787028265</v>
      </c>
      <c r="AF74" s="1">
        <f t="shared" si="48"/>
        <v>-0.50310357767208047</v>
      </c>
      <c r="AG74" s="1">
        <f t="shared" si="49"/>
        <v>-0.88481459977213761</v>
      </c>
      <c r="AH74" s="1">
        <f t="shared" si="50"/>
        <v>-1.8152899666382492</v>
      </c>
      <c r="AI74" s="149">
        <f t="shared" si="51"/>
        <v>-6.9627617658021723</v>
      </c>
      <c r="AL74" s="1">
        <f t="shared" si="52"/>
        <v>-1.374959876045784</v>
      </c>
      <c r="AM74" s="104">
        <f t="shared" si="53"/>
        <v>-1.3956645494074753</v>
      </c>
      <c r="AN74" s="104">
        <f t="shared" si="54"/>
        <v>-1.4210896477732855</v>
      </c>
      <c r="AO74" s="104">
        <f t="shared" si="55"/>
        <v>-0.71939540663488166</v>
      </c>
      <c r="AP74" s="104">
        <f t="shared" si="56"/>
        <v>-0.82003893241456904</v>
      </c>
      <c r="AQ74" s="104">
        <f t="shared" si="57"/>
        <v>-8.9936045332194625E-2</v>
      </c>
      <c r="AR74" s="151">
        <f t="shared" si="58"/>
        <v>-5.8210844576081895</v>
      </c>
    </row>
    <row r="75" spans="1:44" x14ac:dyDescent="0.2">
      <c r="A75" s="99">
        <v>10788</v>
      </c>
      <c r="B75" s="95" t="s">
        <v>103</v>
      </c>
      <c r="C75" s="111">
        <v>0.19663779930724046</v>
      </c>
      <c r="D75" s="95" t="s">
        <v>0</v>
      </c>
      <c r="E75" s="95">
        <v>0</v>
      </c>
      <c r="F75" s="96">
        <v>3</v>
      </c>
      <c r="G75" s="95" t="s">
        <v>7</v>
      </c>
      <c r="H75" s="95" t="s">
        <v>88</v>
      </c>
      <c r="I75" s="95" t="s">
        <v>4</v>
      </c>
      <c r="J75" s="97" t="s">
        <v>5</v>
      </c>
      <c r="M75">
        <f t="shared" si="39"/>
        <v>39</v>
      </c>
      <c r="N75">
        <f t="shared" si="34"/>
        <v>35</v>
      </c>
      <c r="O75">
        <f t="shared" si="35"/>
        <v>46</v>
      </c>
      <c r="P75">
        <f t="shared" si="36"/>
        <v>104</v>
      </c>
      <c r="Q75">
        <f t="shared" si="37"/>
        <v>71</v>
      </c>
      <c r="R75">
        <f t="shared" si="38"/>
        <v>144</v>
      </c>
      <c r="U75">
        <f t="shared" si="59"/>
        <v>241</v>
      </c>
      <c r="V75">
        <f t="shared" si="40"/>
        <v>245</v>
      </c>
      <c r="W75">
        <f t="shared" si="41"/>
        <v>241</v>
      </c>
      <c r="X75">
        <f t="shared" si="42"/>
        <v>470</v>
      </c>
      <c r="Y75">
        <f t="shared" si="43"/>
        <v>425</v>
      </c>
      <c r="Z75">
        <f t="shared" si="44"/>
        <v>83</v>
      </c>
      <c r="AC75" s="1">
        <f t="shared" si="45"/>
        <v>-1.4839328306838067</v>
      </c>
      <c r="AD75" s="1">
        <f t="shared" si="46"/>
        <v>-1.5921464153240394</v>
      </c>
      <c r="AE75" s="1">
        <f t="shared" si="47"/>
        <v>-1.3188530803243581</v>
      </c>
      <c r="AF75" s="1">
        <f t="shared" si="48"/>
        <v>-0.50310357767208047</v>
      </c>
      <c r="AG75" s="1">
        <f t="shared" si="49"/>
        <v>-0.88481459977213761</v>
      </c>
      <c r="AH75" s="1">
        <f t="shared" si="50"/>
        <v>-0.17768117723745236</v>
      </c>
      <c r="AI75" s="149">
        <f t="shared" si="51"/>
        <v>-5.9605316810138742</v>
      </c>
      <c r="AL75" s="1">
        <f t="shared" si="52"/>
        <v>-1.3873311678483309</v>
      </c>
      <c r="AM75" s="104">
        <f t="shared" si="53"/>
        <v>-1.3708698907942589</v>
      </c>
      <c r="AN75" s="104">
        <f t="shared" si="54"/>
        <v>-1.3873311678483309</v>
      </c>
      <c r="AO75" s="104">
        <f t="shared" si="55"/>
        <v>-0.71939540663488166</v>
      </c>
      <c r="AP75" s="104">
        <f t="shared" si="56"/>
        <v>-0.82003893241456904</v>
      </c>
      <c r="AQ75" s="104">
        <f t="shared" si="57"/>
        <v>-2.4532874935423878</v>
      </c>
      <c r="AR75" s="151">
        <f t="shared" si="58"/>
        <v>-8.1382540590827599</v>
      </c>
    </row>
    <row r="76" spans="1:44" x14ac:dyDescent="0.2">
      <c r="A76" s="98">
        <v>11278</v>
      </c>
      <c r="B76" s="91" t="s">
        <v>103</v>
      </c>
      <c r="C76" s="110">
        <v>0.19831763727146567</v>
      </c>
      <c r="D76" s="91" t="s">
        <v>2</v>
      </c>
      <c r="E76" s="91">
        <v>3</v>
      </c>
      <c r="F76" s="92">
        <v>1</v>
      </c>
      <c r="G76" s="91" t="s">
        <v>7</v>
      </c>
      <c r="H76" s="91" t="s">
        <v>90</v>
      </c>
      <c r="I76" s="91" t="s">
        <v>5</v>
      </c>
      <c r="J76" s="93" t="s">
        <v>5</v>
      </c>
      <c r="M76">
        <f t="shared" si="39"/>
        <v>36</v>
      </c>
      <c r="N76">
        <f t="shared" si="34"/>
        <v>61</v>
      </c>
      <c r="O76">
        <f t="shared" si="35"/>
        <v>48</v>
      </c>
      <c r="P76">
        <f t="shared" si="36"/>
        <v>104</v>
      </c>
      <c r="Q76">
        <f t="shared" si="37"/>
        <v>39</v>
      </c>
      <c r="R76">
        <f t="shared" si="38"/>
        <v>28</v>
      </c>
      <c r="U76">
        <f t="shared" si="59"/>
        <v>239</v>
      </c>
      <c r="V76">
        <f t="shared" si="40"/>
        <v>248</v>
      </c>
      <c r="W76">
        <f t="shared" si="41"/>
        <v>243</v>
      </c>
      <c r="X76">
        <f t="shared" si="42"/>
        <v>470</v>
      </c>
      <c r="Y76">
        <f t="shared" si="43"/>
        <v>161</v>
      </c>
      <c r="Z76">
        <f t="shared" si="44"/>
        <v>882</v>
      </c>
      <c r="AC76" s="1">
        <f t="shared" si="45"/>
        <v>-1.563975538357343</v>
      </c>
      <c r="AD76" s="1">
        <f t="shared" si="46"/>
        <v>-1.0366206126401418</v>
      </c>
      <c r="AE76" s="1">
        <f t="shared" si="47"/>
        <v>-1.276293465905562</v>
      </c>
      <c r="AF76" s="1">
        <f t="shared" si="48"/>
        <v>-0.50310357767208047</v>
      </c>
      <c r="AG76" s="1">
        <f t="shared" si="49"/>
        <v>-1.4839328306838067</v>
      </c>
      <c r="AH76" s="1">
        <f t="shared" si="50"/>
        <v>-1.8152899666382492</v>
      </c>
      <c r="AI76" s="149">
        <f t="shared" si="51"/>
        <v>-7.6792159918971832</v>
      </c>
      <c r="AL76" s="1">
        <f t="shared" si="52"/>
        <v>-1.3956645494074753</v>
      </c>
      <c r="AM76" s="104">
        <f t="shared" si="53"/>
        <v>-1.3586993551740039</v>
      </c>
      <c r="AN76" s="104">
        <f t="shared" si="54"/>
        <v>-1.3790666579984376</v>
      </c>
      <c r="AO76" s="104">
        <f t="shared" si="55"/>
        <v>-0.71939540663488166</v>
      </c>
      <c r="AP76" s="104">
        <f t="shared" si="56"/>
        <v>-1.790723736354523</v>
      </c>
      <c r="AQ76" s="104">
        <f t="shared" si="57"/>
        <v>-8.9936045332194625E-2</v>
      </c>
      <c r="AR76" s="151">
        <f t="shared" si="58"/>
        <v>-6.733485750901516</v>
      </c>
    </row>
    <row r="77" spans="1:44" x14ac:dyDescent="0.2">
      <c r="A77" s="99">
        <v>10441</v>
      </c>
      <c r="B77" s="95" t="s">
        <v>103</v>
      </c>
      <c r="C77" s="111">
        <v>0.19941003929186185</v>
      </c>
      <c r="D77" s="95" t="s">
        <v>3</v>
      </c>
      <c r="E77" s="95">
        <v>3</v>
      </c>
      <c r="F77" s="96">
        <v>1</v>
      </c>
      <c r="G77" s="95" t="s">
        <v>6</v>
      </c>
      <c r="H77" s="95" t="s">
        <v>89</v>
      </c>
      <c r="I77" s="95" t="s">
        <v>5</v>
      </c>
      <c r="J77" s="97" t="s">
        <v>5</v>
      </c>
      <c r="M77">
        <f t="shared" si="39"/>
        <v>38</v>
      </c>
      <c r="N77">
        <f t="shared" si="34"/>
        <v>61</v>
      </c>
      <c r="O77">
        <f t="shared" si="35"/>
        <v>48</v>
      </c>
      <c r="P77">
        <f t="shared" si="36"/>
        <v>68</v>
      </c>
      <c r="Q77">
        <f t="shared" si="37"/>
        <v>37</v>
      </c>
      <c r="R77">
        <f t="shared" si="38"/>
        <v>28</v>
      </c>
      <c r="U77">
        <f t="shared" si="59"/>
        <v>241</v>
      </c>
      <c r="V77">
        <f t="shared" si="40"/>
        <v>248</v>
      </c>
      <c r="W77">
        <f t="shared" si="41"/>
        <v>243</v>
      </c>
      <c r="X77">
        <f t="shared" si="42"/>
        <v>495</v>
      </c>
      <c r="Y77">
        <f t="shared" si="43"/>
        <v>230</v>
      </c>
      <c r="Z77">
        <f t="shared" si="44"/>
        <v>882</v>
      </c>
      <c r="AC77" s="1">
        <f t="shared" si="45"/>
        <v>-1.5099083170870673</v>
      </c>
      <c r="AD77" s="1">
        <f t="shared" si="46"/>
        <v>-1.0366206126401418</v>
      </c>
      <c r="AE77" s="1">
        <f t="shared" si="47"/>
        <v>-1.276293465905562</v>
      </c>
      <c r="AF77" s="1">
        <f t="shared" si="48"/>
        <v>-0.92798677163734644</v>
      </c>
      <c r="AG77" s="1">
        <f t="shared" si="49"/>
        <v>-1.5365765641692286</v>
      </c>
      <c r="AH77" s="1">
        <f t="shared" si="50"/>
        <v>-1.8152899666382492</v>
      </c>
      <c r="AI77" s="149">
        <f t="shared" si="51"/>
        <v>-8.1026756980775954</v>
      </c>
      <c r="AL77" s="1">
        <f t="shared" si="52"/>
        <v>-1.3873311678483309</v>
      </c>
      <c r="AM77" s="104">
        <f t="shared" si="53"/>
        <v>-1.3586993551740039</v>
      </c>
      <c r="AN77" s="104">
        <f t="shared" si="54"/>
        <v>-1.3790666579984376</v>
      </c>
      <c r="AO77" s="104">
        <f t="shared" si="55"/>
        <v>-0.66757033877029559</v>
      </c>
      <c r="AP77" s="104">
        <f t="shared" si="56"/>
        <v>-1.4340487924157905</v>
      </c>
      <c r="AQ77" s="104">
        <f t="shared" si="57"/>
        <v>-8.9936045332194625E-2</v>
      </c>
      <c r="AR77" s="151">
        <f t="shared" si="58"/>
        <v>-6.3166523575390539</v>
      </c>
    </row>
    <row r="78" spans="1:44" x14ac:dyDescent="0.2">
      <c r="A78" s="98">
        <v>10699</v>
      </c>
      <c r="B78" s="91" t="s">
        <v>103</v>
      </c>
      <c r="C78" s="110">
        <v>0.19980815318233158</v>
      </c>
      <c r="D78" s="91" t="s">
        <v>3</v>
      </c>
      <c r="E78" s="91">
        <v>0</v>
      </c>
      <c r="F78" s="92">
        <v>3</v>
      </c>
      <c r="G78" s="91" t="s">
        <v>6</v>
      </c>
      <c r="H78" s="91" t="s">
        <v>88</v>
      </c>
      <c r="I78" s="91" t="s">
        <v>5</v>
      </c>
      <c r="J78" s="93" t="s">
        <v>5</v>
      </c>
      <c r="M78">
        <f t="shared" si="39"/>
        <v>38</v>
      </c>
      <c r="N78">
        <f t="shared" ref="N78:N141" si="60">COUNTIFS(E$4:E$1140,E78,$J$4:$J$1140,$L$2)</f>
        <v>35</v>
      </c>
      <c r="O78">
        <f t="shared" ref="O78:O141" si="61">COUNTIFS(F$4:F$1140,F78,$J$4:$J$1140,$L$2)</f>
        <v>46</v>
      </c>
      <c r="P78">
        <f t="shared" ref="P78:P141" si="62">COUNTIFS(G$4:G$1140,G78,$J$4:$J$1140,$L$2)</f>
        <v>68</v>
      </c>
      <c r="Q78">
        <f t="shared" ref="Q78:Q141" si="63">COUNTIFS(H$4:H$1140,H78,$J$4:$J$1140,$L$2)</f>
        <v>71</v>
      </c>
      <c r="R78">
        <f t="shared" ref="R78:R141" si="64">COUNTIFS(I$4:I$1140,I78,$J$4:$J$1140,$L$2)</f>
        <v>28</v>
      </c>
      <c r="U78">
        <f t="shared" si="59"/>
        <v>241</v>
      </c>
      <c r="V78">
        <f t="shared" si="40"/>
        <v>245</v>
      </c>
      <c r="W78">
        <f t="shared" si="41"/>
        <v>241</v>
      </c>
      <c r="X78">
        <f t="shared" si="42"/>
        <v>495</v>
      </c>
      <c r="Y78">
        <f t="shared" si="43"/>
        <v>425</v>
      </c>
      <c r="Z78">
        <f t="shared" si="44"/>
        <v>882</v>
      </c>
      <c r="AC78" s="1">
        <f t="shared" si="45"/>
        <v>-1.5099083170870673</v>
      </c>
      <c r="AD78" s="1">
        <f t="shared" si="46"/>
        <v>-1.5921464153240394</v>
      </c>
      <c r="AE78" s="1">
        <f t="shared" si="47"/>
        <v>-1.3188530803243581</v>
      </c>
      <c r="AF78" s="1">
        <f t="shared" si="48"/>
        <v>-0.92798677163734644</v>
      </c>
      <c r="AG78" s="1">
        <f t="shared" si="49"/>
        <v>-0.88481459977213761</v>
      </c>
      <c r="AH78" s="1">
        <f t="shared" si="50"/>
        <v>-1.8152899666382492</v>
      </c>
      <c r="AI78" s="149">
        <f t="shared" si="51"/>
        <v>-8.0489991507831977</v>
      </c>
      <c r="AL78" s="1">
        <f t="shared" si="52"/>
        <v>-1.3873311678483309</v>
      </c>
      <c r="AM78" s="104">
        <f t="shared" si="53"/>
        <v>-1.3708698907942589</v>
      </c>
      <c r="AN78" s="104">
        <f t="shared" si="54"/>
        <v>-1.3873311678483309</v>
      </c>
      <c r="AO78" s="104">
        <f t="shared" si="55"/>
        <v>-0.66757033877029559</v>
      </c>
      <c r="AP78" s="104">
        <f t="shared" si="56"/>
        <v>-0.82003893241456904</v>
      </c>
      <c r="AQ78" s="104">
        <f t="shared" si="57"/>
        <v>-8.9936045332194625E-2</v>
      </c>
      <c r="AR78" s="151">
        <f t="shared" si="58"/>
        <v>-5.7230775430079808</v>
      </c>
    </row>
    <row r="79" spans="1:44" x14ac:dyDescent="0.2">
      <c r="A79" s="99">
        <v>10502</v>
      </c>
      <c r="B79" s="95" t="s">
        <v>103</v>
      </c>
      <c r="C79" s="111">
        <v>0.20003588403936068</v>
      </c>
      <c r="D79" s="95" t="s">
        <v>1</v>
      </c>
      <c r="E79" s="95">
        <v>3</v>
      </c>
      <c r="F79" s="96">
        <v>0</v>
      </c>
      <c r="G79" s="95" t="s">
        <v>7</v>
      </c>
      <c r="H79" s="95" t="s">
        <v>91</v>
      </c>
      <c r="I79" s="95" t="s">
        <v>5</v>
      </c>
      <c r="J79" s="97" t="s">
        <v>5</v>
      </c>
      <c r="M79">
        <f t="shared" si="39"/>
        <v>59</v>
      </c>
      <c r="N79">
        <f t="shared" si="60"/>
        <v>61</v>
      </c>
      <c r="O79">
        <f t="shared" si="61"/>
        <v>29</v>
      </c>
      <c r="P79">
        <f t="shared" si="62"/>
        <v>104</v>
      </c>
      <c r="Q79">
        <f t="shared" si="63"/>
        <v>25</v>
      </c>
      <c r="R79">
        <f t="shared" si="64"/>
        <v>28</v>
      </c>
      <c r="U79">
        <f t="shared" si="59"/>
        <v>244</v>
      </c>
      <c r="V79">
        <f t="shared" si="40"/>
        <v>248</v>
      </c>
      <c r="W79">
        <f t="shared" si="41"/>
        <v>248</v>
      </c>
      <c r="X79">
        <f t="shared" si="42"/>
        <v>470</v>
      </c>
      <c r="Y79">
        <f t="shared" si="43"/>
        <v>149</v>
      </c>
      <c r="Z79">
        <f t="shared" si="44"/>
        <v>882</v>
      </c>
      <c r="AC79" s="1">
        <f t="shared" si="45"/>
        <v>-1.0699570329077337</v>
      </c>
      <c r="AD79" s="1">
        <f t="shared" si="46"/>
        <v>-1.0366206126401418</v>
      </c>
      <c r="AE79" s="1">
        <f t="shared" si="47"/>
        <v>-1.780198646826979</v>
      </c>
      <c r="AF79" s="1">
        <f t="shared" si="48"/>
        <v>-0.50310357767208047</v>
      </c>
      <c r="AG79" s="1">
        <f t="shared" si="49"/>
        <v>-1.9286186519452522</v>
      </c>
      <c r="AH79" s="1">
        <f t="shared" si="50"/>
        <v>-1.8152899666382492</v>
      </c>
      <c r="AI79" s="149">
        <f t="shared" si="51"/>
        <v>-8.1337884886304348</v>
      </c>
      <c r="AL79" s="1">
        <f t="shared" si="52"/>
        <v>-1.374959876045784</v>
      </c>
      <c r="AM79" s="104">
        <f t="shared" si="53"/>
        <v>-1.3586993551740039</v>
      </c>
      <c r="AN79" s="104">
        <f t="shared" si="54"/>
        <v>-1.3586993551740039</v>
      </c>
      <c r="AO79" s="104">
        <f t="shared" si="55"/>
        <v>-0.71939540663488166</v>
      </c>
      <c r="AP79" s="104">
        <f t="shared" si="56"/>
        <v>-1.8681817953935267</v>
      </c>
      <c r="AQ79" s="104">
        <f t="shared" si="57"/>
        <v>-8.9936045332194625E-2</v>
      </c>
      <c r="AR79" s="151">
        <f t="shared" si="58"/>
        <v>-6.7698718337543946</v>
      </c>
    </row>
    <row r="80" spans="1:44" x14ac:dyDescent="0.2">
      <c r="A80" s="98">
        <v>10556</v>
      </c>
      <c r="B80" s="91" t="s">
        <v>103</v>
      </c>
      <c r="C80" s="110">
        <v>0.20057244965535614</v>
      </c>
      <c r="D80" s="91" t="s">
        <v>3</v>
      </c>
      <c r="E80" s="91">
        <v>2</v>
      </c>
      <c r="F80" s="92">
        <v>2</v>
      </c>
      <c r="G80" s="91" t="s">
        <v>6</v>
      </c>
      <c r="H80" s="91" t="s">
        <v>89</v>
      </c>
      <c r="I80" s="91" t="s">
        <v>5</v>
      </c>
      <c r="J80" s="93" t="s">
        <v>4</v>
      </c>
      <c r="M80">
        <f t="shared" si="39"/>
        <v>38</v>
      </c>
      <c r="N80">
        <f t="shared" si="60"/>
        <v>41</v>
      </c>
      <c r="O80">
        <f t="shared" si="61"/>
        <v>49</v>
      </c>
      <c r="P80">
        <f t="shared" si="62"/>
        <v>68</v>
      </c>
      <c r="Q80">
        <f t="shared" si="63"/>
        <v>37</v>
      </c>
      <c r="R80">
        <f t="shared" si="64"/>
        <v>28</v>
      </c>
      <c r="U80">
        <f t="shared" si="59"/>
        <v>241</v>
      </c>
      <c r="V80">
        <f t="shared" si="40"/>
        <v>239</v>
      </c>
      <c r="W80">
        <f t="shared" si="41"/>
        <v>233</v>
      </c>
      <c r="X80">
        <f t="shared" si="42"/>
        <v>495</v>
      </c>
      <c r="Y80">
        <f t="shared" si="43"/>
        <v>230</v>
      </c>
      <c r="Z80">
        <f t="shared" si="44"/>
        <v>882</v>
      </c>
      <c r="AC80" s="1">
        <f t="shared" si="45"/>
        <v>-1.5099083170870673</v>
      </c>
      <c r="AD80" s="1">
        <f t="shared" si="46"/>
        <v>-1.4339224101091452</v>
      </c>
      <c r="AE80" s="1">
        <f t="shared" si="47"/>
        <v>-1.2556741787028265</v>
      </c>
      <c r="AF80" s="1">
        <f t="shared" si="48"/>
        <v>-0.92798677163734644</v>
      </c>
      <c r="AG80" s="1">
        <f t="shared" si="49"/>
        <v>-1.5365765641692286</v>
      </c>
      <c r="AH80" s="1">
        <f t="shared" si="50"/>
        <v>-1.8152899666382492</v>
      </c>
      <c r="AI80" s="149">
        <f t="shared" si="51"/>
        <v>-8.4793582083438643</v>
      </c>
      <c r="AL80" s="1">
        <f t="shared" si="52"/>
        <v>-1.3873311678483309</v>
      </c>
      <c r="AM80" s="104">
        <f t="shared" si="53"/>
        <v>-1.3956645494074753</v>
      </c>
      <c r="AN80" s="104">
        <f t="shared" si="54"/>
        <v>-1.4210896477732855</v>
      </c>
      <c r="AO80" s="104">
        <f t="shared" si="55"/>
        <v>-0.66757033877029559</v>
      </c>
      <c r="AP80" s="104">
        <f t="shared" si="56"/>
        <v>-1.4340487924157905</v>
      </c>
      <c r="AQ80" s="104">
        <f t="shared" si="57"/>
        <v>-8.9936045332194625E-2</v>
      </c>
      <c r="AR80" s="151">
        <f t="shared" si="58"/>
        <v>-6.3956405415473734</v>
      </c>
    </row>
    <row r="81" spans="1:44" x14ac:dyDescent="0.2">
      <c r="A81" s="99">
        <v>10305</v>
      </c>
      <c r="B81" s="95" t="s">
        <v>103</v>
      </c>
      <c r="C81" s="111">
        <v>0.20095878372241338</v>
      </c>
      <c r="D81" s="95" t="s">
        <v>1</v>
      </c>
      <c r="E81" s="95">
        <v>2</v>
      </c>
      <c r="F81" s="96">
        <v>1</v>
      </c>
      <c r="G81" s="95" t="s">
        <v>6</v>
      </c>
      <c r="H81" s="95" t="s">
        <v>91</v>
      </c>
      <c r="I81" s="95" t="s">
        <v>5</v>
      </c>
      <c r="J81" s="97" t="s">
        <v>5</v>
      </c>
      <c r="M81">
        <f t="shared" si="39"/>
        <v>59</v>
      </c>
      <c r="N81">
        <f t="shared" si="60"/>
        <v>41</v>
      </c>
      <c r="O81">
        <f t="shared" si="61"/>
        <v>48</v>
      </c>
      <c r="P81">
        <f t="shared" si="62"/>
        <v>68</v>
      </c>
      <c r="Q81">
        <f t="shared" si="63"/>
        <v>25</v>
      </c>
      <c r="R81">
        <f t="shared" si="64"/>
        <v>28</v>
      </c>
      <c r="U81">
        <f t="shared" si="59"/>
        <v>244</v>
      </c>
      <c r="V81">
        <f t="shared" si="40"/>
        <v>239</v>
      </c>
      <c r="W81">
        <f t="shared" si="41"/>
        <v>243</v>
      </c>
      <c r="X81">
        <f t="shared" si="42"/>
        <v>495</v>
      </c>
      <c r="Y81">
        <f t="shared" si="43"/>
        <v>149</v>
      </c>
      <c r="Z81">
        <f t="shared" si="44"/>
        <v>882</v>
      </c>
      <c r="AC81" s="1">
        <f t="shared" si="45"/>
        <v>-1.0699570329077337</v>
      </c>
      <c r="AD81" s="1">
        <f t="shared" si="46"/>
        <v>-1.4339224101091452</v>
      </c>
      <c r="AE81" s="1">
        <f t="shared" si="47"/>
        <v>-1.276293465905562</v>
      </c>
      <c r="AF81" s="1">
        <f t="shared" si="48"/>
        <v>-0.92798677163734644</v>
      </c>
      <c r="AG81" s="1">
        <f t="shared" si="49"/>
        <v>-1.9286186519452522</v>
      </c>
      <c r="AH81" s="1">
        <f t="shared" si="50"/>
        <v>-1.8152899666382492</v>
      </c>
      <c r="AI81" s="149">
        <f t="shared" si="51"/>
        <v>-8.4520682991432885</v>
      </c>
      <c r="AL81" s="1">
        <f t="shared" si="52"/>
        <v>-1.374959876045784</v>
      </c>
      <c r="AM81" s="104">
        <f t="shared" si="53"/>
        <v>-1.3956645494074753</v>
      </c>
      <c r="AN81" s="104">
        <f t="shared" si="54"/>
        <v>-1.3790666579984376</v>
      </c>
      <c r="AO81" s="104">
        <f t="shared" si="55"/>
        <v>-0.66757033877029559</v>
      </c>
      <c r="AP81" s="104">
        <f t="shared" si="56"/>
        <v>-1.8681817953935267</v>
      </c>
      <c r="AQ81" s="104">
        <f t="shared" si="57"/>
        <v>-8.9936045332194625E-2</v>
      </c>
      <c r="AR81" s="151">
        <f t="shared" si="58"/>
        <v>-6.7753792629477143</v>
      </c>
    </row>
    <row r="82" spans="1:44" x14ac:dyDescent="0.2">
      <c r="A82" s="98">
        <v>11027</v>
      </c>
      <c r="B82" s="91" t="s">
        <v>103</v>
      </c>
      <c r="C82" s="110">
        <v>0.2013901351558256</v>
      </c>
      <c r="D82" s="91" t="s">
        <v>0</v>
      </c>
      <c r="E82" s="91">
        <v>1</v>
      </c>
      <c r="F82" s="92">
        <v>2</v>
      </c>
      <c r="G82" s="91" t="s">
        <v>7</v>
      </c>
      <c r="H82" s="91" t="s">
        <v>89</v>
      </c>
      <c r="I82" s="91" t="s">
        <v>5</v>
      </c>
      <c r="J82" s="93" t="s">
        <v>5</v>
      </c>
      <c r="M82">
        <f t="shared" si="39"/>
        <v>39</v>
      </c>
      <c r="N82">
        <f t="shared" si="60"/>
        <v>35</v>
      </c>
      <c r="O82">
        <f t="shared" si="61"/>
        <v>49</v>
      </c>
      <c r="P82">
        <f t="shared" si="62"/>
        <v>104</v>
      </c>
      <c r="Q82">
        <f t="shared" si="63"/>
        <v>37</v>
      </c>
      <c r="R82">
        <f t="shared" si="64"/>
        <v>28</v>
      </c>
      <c r="U82">
        <f t="shared" si="59"/>
        <v>241</v>
      </c>
      <c r="V82">
        <f t="shared" si="40"/>
        <v>233</v>
      </c>
      <c r="W82">
        <f t="shared" si="41"/>
        <v>233</v>
      </c>
      <c r="X82">
        <f t="shared" si="42"/>
        <v>470</v>
      </c>
      <c r="Y82">
        <f t="shared" si="43"/>
        <v>230</v>
      </c>
      <c r="Z82">
        <f t="shared" si="44"/>
        <v>882</v>
      </c>
      <c r="AC82" s="1">
        <f t="shared" si="45"/>
        <v>-1.4839328306838067</v>
      </c>
      <c r="AD82" s="1">
        <f t="shared" si="46"/>
        <v>-1.5921464153240394</v>
      </c>
      <c r="AE82" s="1">
        <f t="shared" si="47"/>
        <v>-1.2556741787028265</v>
      </c>
      <c r="AF82" s="1">
        <f t="shared" si="48"/>
        <v>-0.50310357767208047</v>
      </c>
      <c r="AG82" s="1">
        <f t="shared" si="49"/>
        <v>-1.5365765641692286</v>
      </c>
      <c r="AH82" s="1">
        <f t="shared" si="50"/>
        <v>-1.8152899666382492</v>
      </c>
      <c r="AI82" s="149">
        <f t="shared" si="51"/>
        <v>-8.1867235331902304</v>
      </c>
      <c r="AL82" s="1">
        <f t="shared" si="52"/>
        <v>-1.3873311678483309</v>
      </c>
      <c r="AM82" s="104">
        <f t="shared" si="53"/>
        <v>-1.4210896477732855</v>
      </c>
      <c r="AN82" s="104">
        <f t="shared" si="54"/>
        <v>-1.4210896477732855</v>
      </c>
      <c r="AO82" s="104">
        <f t="shared" si="55"/>
        <v>-0.71939540663488166</v>
      </c>
      <c r="AP82" s="104">
        <f t="shared" si="56"/>
        <v>-1.4340487924157905</v>
      </c>
      <c r="AQ82" s="104">
        <f t="shared" si="57"/>
        <v>-8.9936045332194625E-2</v>
      </c>
      <c r="AR82" s="151">
        <f t="shared" si="58"/>
        <v>-6.4728907077777693</v>
      </c>
    </row>
    <row r="83" spans="1:44" x14ac:dyDescent="0.2">
      <c r="A83" s="99">
        <v>10644</v>
      </c>
      <c r="B83" s="95" t="s">
        <v>103</v>
      </c>
      <c r="C83" s="111">
        <v>0.20176703554940134</v>
      </c>
      <c r="D83" s="95" t="s">
        <v>0</v>
      </c>
      <c r="E83" s="95">
        <v>3</v>
      </c>
      <c r="F83" s="96">
        <v>1</v>
      </c>
      <c r="G83" s="95" t="s">
        <v>6</v>
      </c>
      <c r="H83" s="95" t="s">
        <v>89</v>
      </c>
      <c r="I83" s="95" t="s">
        <v>5</v>
      </c>
      <c r="J83" s="97" t="s">
        <v>5</v>
      </c>
      <c r="M83">
        <f t="shared" si="39"/>
        <v>39</v>
      </c>
      <c r="N83">
        <f t="shared" si="60"/>
        <v>61</v>
      </c>
      <c r="O83">
        <f t="shared" si="61"/>
        <v>48</v>
      </c>
      <c r="P83">
        <f t="shared" si="62"/>
        <v>68</v>
      </c>
      <c r="Q83">
        <f t="shared" si="63"/>
        <v>37</v>
      </c>
      <c r="R83">
        <f t="shared" si="64"/>
        <v>28</v>
      </c>
      <c r="U83">
        <f t="shared" si="59"/>
        <v>241</v>
      </c>
      <c r="V83">
        <f t="shared" si="40"/>
        <v>248</v>
      </c>
      <c r="W83">
        <f t="shared" si="41"/>
        <v>243</v>
      </c>
      <c r="X83">
        <f t="shared" si="42"/>
        <v>495</v>
      </c>
      <c r="Y83">
        <f t="shared" si="43"/>
        <v>230</v>
      </c>
      <c r="Z83">
        <f t="shared" si="44"/>
        <v>882</v>
      </c>
      <c r="AC83" s="1">
        <f t="shared" si="45"/>
        <v>-1.4839328306838067</v>
      </c>
      <c r="AD83" s="1">
        <f t="shared" si="46"/>
        <v>-1.0366206126401418</v>
      </c>
      <c r="AE83" s="1">
        <f t="shared" si="47"/>
        <v>-1.276293465905562</v>
      </c>
      <c r="AF83" s="1">
        <f t="shared" si="48"/>
        <v>-0.92798677163734644</v>
      </c>
      <c r="AG83" s="1">
        <f t="shared" si="49"/>
        <v>-1.5365765641692286</v>
      </c>
      <c r="AH83" s="1">
        <f t="shared" si="50"/>
        <v>-1.8152899666382492</v>
      </c>
      <c r="AI83" s="149">
        <f t="shared" si="51"/>
        <v>-8.0767002116743356</v>
      </c>
      <c r="AL83" s="1">
        <f t="shared" si="52"/>
        <v>-1.3873311678483309</v>
      </c>
      <c r="AM83" s="104">
        <f t="shared" si="53"/>
        <v>-1.3586993551740039</v>
      </c>
      <c r="AN83" s="104">
        <f t="shared" si="54"/>
        <v>-1.3790666579984376</v>
      </c>
      <c r="AO83" s="104">
        <f t="shared" si="55"/>
        <v>-0.66757033877029559</v>
      </c>
      <c r="AP83" s="104">
        <f t="shared" si="56"/>
        <v>-1.4340487924157905</v>
      </c>
      <c r="AQ83" s="104">
        <f t="shared" si="57"/>
        <v>-8.9936045332194625E-2</v>
      </c>
      <c r="AR83" s="151">
        <f t="shared" si="58"/>
        <v>-6.3166523575390539</v>
      </c>
    </row>
    <row r="84" spans="1:44" x14ac:dyDescent="0.2">
      <c r="A84" s="98">
        <v>10345</v>
      </c>
      <c r="B84" s="91" t="s">
        <v>103</v>
      </c>
      <c r="C84" s="110">
        <v>0.20212037814538486</v>
      </c>
      <c r="D84" s="91" t="s">
        <v>2</v>
      </c>
      <c r="E84" s="91">
        <v>1</v>
      </c>
      <c r="F84" s="92">
        <v>0</v>
      </c>
      <c r="G84" s="91" t="s">
        <v>6</v>
      </c>
      <c r="H84" s="91" t="s">
        <v>91</v>
      </c>
      <c r="I84" s="91" t="s">
        <v>5</v>
      </c>
      <c r="J84" s="93" t="s">
        <v>5</v>
      </c>
      <c r="M84">
        <f t="shared" si="39"/>
        <v>36</v>
      </c>
      <c r="N84">
        <f t="shared" si="60"/>
        <v>35</v>
      </c>
      <c r="O84">
        <f t="shared" si="61"/>
        <v>29</v>
      </c>
      <c r="P84">
        <f t="shared" si="62"/>
        <v>68</v>
      </c>
      <c r="Q84">
        <f t="shared" si="63"/>
        <v>25</v>
      </c>
      <c r="R84">
        <f t="shared" si="64"/>
        <v>28</v>
      </c>
      <c r="U84">
        <f t="shared" si="59"/>
        <v>239</v>
      </c>
      <c r="V84">
        <f t="shared" si="40"/>
        <v>233</v>
      </c>
      <c r="W84">
        <f t="shared" si="41"/>
        <v>248</v>
      </c>
      <c r="X84">
        <f t="shared" si="42"/>
        <v>495</v>
      </c>
      <c r="Y84">
        <f t="shared" si="43"/>
        <v>149</v>
      </c>
      <c r="Z84">
        <f t="shared" si="44"/>
        <v>882</v>
      </c>
      <c r="AC84" s="1">
        <f t="shared" si="45"/>
        <v>-1.563975538357343</v>
      </c>
      <c r="AD84" s="1">
        <f t="shared" si="46"/>
        <v>-1.5921464153240394</v>
      </c>
      <c r="AE84" s="1">
        <f t="shared" si="47"/>
        <v>-1.780198646826979</v>
      </c>
      <c r="AF84" s="1">
        <f t="shared" si="48"/>
        <v>-0.92798677163734644</v>
      </c>
      <c r="AG84" s="1">
        <f t="shared" si="49"/>
        <v>-1.9286186519452522</v>
      </c>
      <c r="AH84" s="1">
        <f t="shared" si="50"/>
        <v>-1.8152899666382492</v>
      </c>
      <c r="AI84" s="149">
        <f t="shared" si="51"/>
        <v>-9.6082159907292084</v>
      </c>
      <c r="AL84" s="1">
        <f t="shared" si="52"/>
        <v>-1.3956645494074753</v>
      </c>
      <c r="AM84" s="104">
        <f t="shared" si="53"/>
        <v>-1.4210896477732855</v>
      </c>
      <c r="AN84" s="104">
        <f t="shared" si="54"/>
        <v>-1.3586993551740039</v>
      </c>
      <c r="AO84" s="104">
        <f t="shared" si="55"/>
        <v>-0.66757033877029559</v>
      </c>
      <c r="AP84" s="104">
        <f t="shared" si="56"/>
        <v>-1.8681817953935267</v>
      </c>
      <c r="AQ84" s="104">
        <f t="shared" si="57"/>
        <v>-8.9936045332194625E-2</v>
      </c>
      <c r="AR84" s="151">
        <f t="shared" si="58"/>
        <v>-6.8011417318507821</v>
      </c>
    </row>
    <row r="85" spans="1:44" x14ac:dyDescent="0.2">
      <c r="A85" s="99">
        <v>10514</v>
      </c>
      <c r="B85" s="95" t="s">
        <v>103</v>
      </c>
      <c r="C85" s="111">
        <v>0.20278007277682841</v>
      </c>
      <c r="D85" s="95" t="s">
        <v>1</v>
      </c>
      <c r="E85" s="95">
        <v>0</v>
      </c>
      <c r="F85" s="96">
        <v>3</v>
      </c>
      <c r="G85" s="95" t="s">
        <v>7</v>
      </c>
      <c r="H85" s="95" t="s">
        <v>88</v>
      </c>
      <c r="I85" s="95" t="s">
        <v>5</v>
      </c>
      <c r="J85" s="97" t="s">
        <v>5</v>
      </c>
      <c r="M85">
        <f t="shared" si="39"/>
        <v>59</v>
      </c>
      <c r="N85">
        <f t="shared" si="60"/>
        <v>35</v>
      </c>
      <c r="O85">
        <f t="shared" si="61"/>
        <v>46</v>
      </c>
      <c r="P85">
        <f t="shared" si="62"/>
        <v>104</v>
      </c>
      <c r="Q85">
        <f t="shared" si="63"/>
        <v>71</v>
      </c>
      <c r="R85">
        <f t="shared" si="64"/>
        <v>28</v>
      </c>
      <c r="U85">
        <f t="shared" si="59"/>
        <v>244</v>
      </c>
      <c r="V85">
        <f t="shared" si="40"/>
        <v>245</v>
      </c>
      <c r="W85">
        <f t="shared" si="41"/>
        <v>241</v>
      </c>
      <c r="X85">
        <f t="shared" si="42"/>
        <v>470</v>
      </c>
      <c r="Y85">
        <f t="shared" si="43"/>
        <v>425</v>
      </c>
      <c r="Z85">
        <f t="shared" si="44"/>
        <v>882</v>
      </c>
      <c r="AC85" s="1">
        <f t="shared" si="45"/>
        <v>-1.0699570329077337</v>
      </c>
      <c r="AD85" s="1">
        <f t="shared" si="46"/>
        <v>-1.5921464153240394</v>
      </c>
      <c r="AE85" s="1">
        <f t="shared" si="47"/>
        <v>-1.3188530803243581</v>
      </c>
      <c r="AF85" s="1">
        <f t="shared" si="48"/>
        <v>-0.50310357767208047</v>
      </c>
      <c r="AG85" s="1">
        <f t="shared" si="49"/>
        <v>-0.88481459977213761</v>
      </c>
      <c r="AH85" s="1">
        <f t="shared" si="50"/>
        <v>-1.8152899666382492</v>
      </c>
      <c r="AI85" s="149">
        <f t="shared" si="51"/>
        <v>-7.1841646726385981</v>
      </c>
      <c r="AL85" s="1">
        <f t="shared" si="52"/>
        <v>-1.374959876045784</v>
      </c>
      <c r="AM85" s="104">
        <f t="shared" si="53"/>
        <v>-1.3708698907942589</v>
      </c>
      <c r="AN85" s="104">
        <f t="shared" si="54"/>
        <v>-1.3873311678483309</v>
      </c>
      <c r="AO85" s="104">
        <f t="shared" si="55"/>
        <v>-0.71939540663488166</v>
      </c>
      <c r="AP85" s="104">
        <f t="shared" si="56"/>
        <v>-0.82003893241456904</v>
      </c>
      <c r="AQ85" s="104">
        <f t="shared" si="57"/>
        <v>-8.9936045332194625E-2</v>
      </c>
      <c r="AR85" s="151">
        <f t="shared" si="58"/>
        <v>-5.7625313190700185</v>
      </c>
    </row>
    <row r="86" spans="1:44" x14ac:dyDescent="0.2">
      <c r="A86" s="98">
        <v>10188</v>
      </c>
      <c r="B86" s="91" t="s">
        <v>103</v>
      </c>
      <c r="C86" s="110">
        <v>0.20355653941338347</v>
      </c>
      <c r="D86" s="91" t="s">
        <v>0</v>
      </c>
      <c r="E86" s="91">
        <v>2</v>
      </c>
      <c r="F86" s="92">
        <v>0</v>
      </c>
      <c r="G86" s="91" t="s">
        <v>6</v>
      </c>
      <c r="H86" s="91" t="s">
        <v>88</v>
      </c>
      <c r="I86" s="91" t="s">
        <v>5</v>
      </c>
      <c r="J86" s="93" t="s">
        <v>5</v>
      </c>
      <c r="M86">
        <f t="shared" si="39"/>
        <v>39</v>
      </c>
      <c r="N86">
        <f t="shared" si="60"/>
        <v>41</v>
      </c>
      <c r="O86">
        <f t="shared" si="61"/>
        <v>29</v>
      </c>
      <c r="P86">
        <f t="shared" si="62"/>
        <v>68</v>
      </c>
      <c r="Q86">
        <f t="shared" si="63"/>
        <v>71</v>
      </c>
      <c r="R86">
        <f t="shared" si="64"/>
        <v>28</v>
      </c>
      <c r="U86">
        <f t="shared" si="59"/>
        <v>241</v>
      </c>
      <c r="V86">
        <f t="shared" si="40"/>
        <v>239</v>
      </c>
      <c r="W86">
        <f t="shared" si="41"/>
        <v>248</v>
      </c>
      <c r="X86">
        <f t="shared" si="42"/>
        <v>495</v>
      </c>
      <c r="Y86">
        <f t="shared" si="43"/>
        <v>425</v>
      </c>
      <c r="Z86">
        <f t="shared" si="44"/>
        <v>882</v>
      </c>
      <c r="AC86" s="1">
        <f t="shared" si="45"/>
        <v>-1.4839328306838067</v>
      </c>
      <c r="AD86" s="1">
        <f t="shared" si="46"/>
        <v>-1.4339224101091452</v>
      </c>
      <c r="AE86" s="1">
        <f t="shared" si="47"/>
        <v>-1.780198646826979</v>
      </c>
      <c r="AF86" s="1">
        <f t="shared" si="48"/>
        <v>-0.92798677163734644</v>
      </c>
      <c r="AG86" s="1">
        <f t="shared" si="49"/>
        <v>-0.88481459977213761</v>
      </c>
      <c r="AH86" s="1">
        <f t="shared" si="50"/>
        <v>-1.8152899666382492</v>
      </c>
      <c r="AI86" s="149">
        <f t="shared" si="51"/>
        <v>-8.3261452256676645</v>
      </c>
      <c r="AL86" s="1">
        <f t="shared" si="52"/>
        <v>-1.3873311678483309</v>
      </c>
      <c r="AM86" s="104">
        <f t="shared" si="53"/>
        <v>-1.3956645494074753</v>
      </c>
      <c r="AN86" s="104">
        <f t="shared" si="54"/>
        <v>-1.3586993551740039</v>
      </c>
      <c r="AO86" s="104">
        <f t="shared" si="55"/>
        <v>-0.66757033877029559</v>
      </c>
      <c r="AP86" s="104">
        <f t="shared" si="56"/>
        <v>-0.82003893241456904</v>
      </c>
      <c r="AQ86" s="104">
        <f t="shared" si="57"/>
        <v>-8.9936045332194625E-2</v>
      </c>
      <c r="AR86" s="151">
        <f t="shared" si="58"/>
        <v>-5.7192403889468695</v>
      </c>
    </row>
    <row r="87" spans="1:44" x14ac:dyDescent="0.2">
      <c r="A87" s="99">
        <v>10563</v>
      </c>
      <c r="B87" s="95" t="s">
        <v>103</v>
      </c>
      <c r="C87" s="111">
        <v>0.20357607814801026</v>
      </c>
      <c r="D87" s="95" t="s">
        <v>3</v>
      </c>
      <c r="E87" s="95">
        <v>1</v>
      </c>
      <c r="F87" s="96">
        <v>0</v>
      </c>
      <c r="G87" s="95" t="s">
        <v>6</v>
      </c>
      <c r="H87" s="95" t="s">
        <v>89</v>
      </c>
      <c r="I87" s="95" t="s">
        <v>5</v>
      </c>
      <c r="J87" s="97" t="s">
        <v>5</v>
      </c>
      <c r="M87">
        <f t="shared" si="39"/>
        <v>38</v>
      </c>
      <c r="N87">
        <f t="shared" si="60"/>
        <v>35</v>
      </c>
      <c r="O87">
        <f t="shared" si="61"/>
        <v>29</v>
      </c>
      <c r="P87">
        <f t="shared" si="62"/>
        <v>68</v>
      </c>
      <c r="Q87">
        <f t="shared" si="63"/>
        <v>37</v>
      </c>
      <c r="R87">
        <f t="shared" si="64"/>
        <v>28</v>
      </c>
      <c r="U87">
        <f t="shared" si="59"/>
        <v>241</v>
      </c>
      <c r="V87">
        <f t="shared" si="40"/>
        <v>233</v>
      </c>
      <c r="W87">
        <f t="shared" si="41"/>
        <v>248</v>
      </c>
      <c r="X87">
        <f t="shared" si="42"/>
        <v>495</v>
      </c>
      <c r="Y87">
        <f t="shared" si="43"/>
        <v>230</v>
      </c>
      <c r="Z87">
        <f t="shared" si="44"/>
        <v>882</v>
      </c>
      <c r="AC87" s="1">
        <f t="shared" si="45"/>
        <v>-1.5099083170870673</v>
      </c>
      <c r="AD87" s="1">
        <f t="shared" si="46"/>
        <v>-1.5921464153240394</v>
      </c>
      <c r="AE87" s="1">
        <f t="shared" si="47"/>
        <v>-1.780198646826979</v>
      </c>
      <c r="AF87" s="1">
        <f t="shared" si="48"/>
        <v>-0.92798677163734644</v>
      </c>
      <c r="AG87" s="1">
        <f t="shared" si="49"/>
        <v>-1.5365765641692286</v>
      </c>
      <c r="AH87" s="1">
        <f t="shared" si="50"/>
        <v>-1.8152899666382492</v>
      </c>
      <c r="AI87" s="149">
        <f t="shared" si="51"/>
        <v>-9.1621066816829106</v>
      </c>
      <c r="AL87" s="1">
        <f t="shared" si="52"/>
        <v>-1.3873311678483309</v>
      </c>
      <c r="AM87" s="104">
        <f t="shared" si="53"/>
        <v>-1.4210896477732855</v>
      </c>
      <c r="AN87" s="104">
        <f t="shared" si="54"/>
        <v>-1.3586993551740039</v>
      </c>
      <c r="AO87" s="104">
        <f t="shared" si="55"/>
        <v>-0.66757033877029559</v>
      </c>
      <c r="AP87" s="104">
        <f t="shared" si="56"/>
        <v>-1.4340487924157905</v>
      </c>
      <c r="AQ87" s="104">
        <f t="shared" si="57"/>
        <v>-8.9936045332194625E-2</v>
      </c>
      <c r="AR87" s="151">
        <f t="shared" si="58"/>
        <v>-6.358675347313901</v>
      </c>
    </row>
    <row r="88" spans="1:44" x14ac:dyDescent="0.2">
      <c r="A88" s="98">
        <v>11035</v>
      </c>
      <c r="B88" s="91" t="s">
        <v>103</v>
      </c>
      <c r="C88" s="110">
        <v>0.20452877768703392</v>
      </c>
      <c r="D88" s="91" t="s">
        <v>2</v>
      </c>
      <c r="E88" s="91">
        <v>1</v>
      </c>
      <c r="F88" s="92">
        <v>3</v>
      </c>
      <c r="G88" s="91" t="s">
        <v>7</v>
      </c>
      <c r="H88" s="91" t="s">
        <v>89</v>
      </c>
      <c r="I88" s="91" t="s">
        <v>5</v>
      </c>
      <c r="J88" s="93" t="s">
        <v>5</v>
      </c>
      <c r="M88">
        <f t="shared" si="39"/>
        <v>36</v>
      </c>
      <c r="N88">
        <f t="shared" si="60"/>
        <v>35</v>
      </c>
      <c r="O88">
        <f t="shared" si="61"/>
        <v>46</v>
      </c>
      <c r="P88">
        <f t="shared" si="62"/>
        <v>104</v>
      </c>
      <c r="Q88">
        <f t="shared" si="63"/>
        <v>37</v>
      </c>
      <c r="R88">
        <f t="shared" si="64"/>
        <v>28</v>
      </c>
      <c r="U88">
        <f t="shared" si="59"/>
        <v>239</v>
      </c>
      <c r="V88">
        <f t="shared" si="40"/>
        <v>233</v>
      </c>
      <c r="W88">
        <f t="shared" si="41"/>
        <v>241</v>
      </c>
      <c r="X88">
        <f t="shared" si="42"/>
        <v>470</v>
      </c>
      <c r="Y88">
        <f t="shared" si="43"/>
        <v>230</v>
      </c>
      <c r="Z88">
        <f t="shared" si="44"/>
        <v>882</v>
      </c>
      <c r="AC88" s="1">
        <f t="shared" si="45"/>
        <v>-1.563975538357343</v>
      </c>
      <c r="AD88" s="1">
        <f t="shared" si="46"/>
        <v>-1.5921464153240394</v>
      </c>
      <c r="AE88" s="1">
        <f t="shared" si="47"/>
        <v>-1.3188530803243581</v>
      </c>
      <c r="AF88" s="1">
        <f t="shared" si="48"/>
        <v>-0.50310357767208047</v>
      </c>
      <c r="AG88" s="1">
        <f t="shared" si="49"/>
        <v>-1.5365765641692286</v>
      </c>
      <c r="AH88" s="1">
        <f t="shared" si="50"/>
        <v>-1.8152899666382492</v>
      </c>
      <c r="AI88" s="149">
        <f t="shared" si="51"/>
        <v>-8.3299451424852986</v>
      </c>
      <c r="AL88" s="1">
        <f t="shared" si="52"/>
        <v>-1.3956645494074753</v>
      </c>
      <c r="AM88" s="104">
        <f t="shared" si="53"/>
        <v>-1.4210896477732855</v>
      </c>
      <c r="AN88" s="104">
        <f t="shared" si="54"/>
        <v>-1.3873311678483309</v>
      </c>
      <c r="AO88" s="104">
        <f t="shared" si="55"/>
        <v>-0.71939540663488166</v>
      </c>
      <c r="AP88" s="104">
        <f t="shared" si="56"/>
        <v>-1.4340487924157905</v>
      </c>
      <c r="AQ88" s="104">
        <f t="shared" si="57"/>
        <v>-8.9936045332194625E-2</v>
      </c>
      <c r="AR88" s="151">
        <f t="shared" si="58"/>
        <v>-6.4474656094119593</v>
      </c>
    </row>
    <row r="89" spans="1:44" x14ac:dyDescent="0.2">
      <c r="A89" s="99">
        <v>10082</v>
      </c>
      <c r="B89" s="95" t="s">
        <v>103</v>
      </c>
      <c r="C89" s="111">
        <v>0.20458654926608277</v>
      </c>
      <c r="D89" s="95" t="s">
        <v>3</v>
      </c>
      <c r="E89" s="95">
        <v>0</v>
      </c>
      <c r="F89" s="96">
        <v>0</v>
      </c>
      <c r="G89" s="95" t="s">
        <v>7</v>
      </c>
      <c r="H89" s="95" t="s">
        <v>88</v>
      </c>
      <c r="I89" s="95" t="s">
        <v>5</v>
      </c>
      <c r="J89" s="97" t="s">
        <v>5</v>
      </c>
      <c r="M89">
        <f t="shared" si="39"/>
        <v>38</v>
      </c>
      <c r="N89">
        <f t="shared" si="60"/>
        <v>35</v>
      </c>
      <c r="O89">
        <f t="shared" si="61"/>
        <v>29</v>
      </c>
      <c r="P89">
        <f t="shared" si="62"/>
        <v>104</v>
      </c>
      <c r="Q89">
        <f t="shared" si="63"/>
        <v>71</v>
      </c>
      <c r="R89">
        <f t="shared" si="64"/>
        <v>28</v>
      </c>
      <c r="U89">
        <f t="shared" si="59"/>
        <v>241</v>
      </c>
      <c r="V89">
        <f t="shared" si="40"/>
        <v>245</v>
      </c>
      <c r="W89">
        <f t="shared" si="41"/>
        <v>248</v>
      </c>
      <c r="X89">
        <f t="shared" si="42"/>
        <v>470</v>
      </c>
      <c r="Y89">
        <f t="shared" si="43"/>
        <v>425</v>
      </c>
      <c r="Z89">
        <f t="shared" si="44"/>
        <v>882</v>
      </c>
      <c r="AC89" s="1">
        <f t="shared" si="45"/>
        <v>-1.5099083170870673</v>
      </c>
      <c r="AD89" s="1">
        <f t="shared" si="46"/>
        <v>-1.5921464153240394</v>
      </c>
      <c r="AE89" s="1">
        <f t="shared" si="47"/>
        <v>-1.780198646826979</v>
      </c>
      <c r="AF89" s="1">
        <f t="shared" si="48"/>
        <v>-0.50310357767208047</v>
      </c>
      <c r="AG89" s="1">
        <f t="shared" si="49"/>
        <v>-0.88481459977213761</v>
      </c>
      <c r="AH89" s="1">
        <f t="shared" si="50"/>
        <v>-1.8152899666382492</v>
      </c>
      <c r="AI89" s="149">
        <f t="shared" si="51"/>
        <v>-8.0854615233205518</v>
      </c>
      <c r="AL89" s="1">
        <f t="shared" si="52"/>
        <v>-1.3873311678483309</v>
      </c>
      <c r="AM89" s="104">
        <f t="shared" si="53"/>
        <v>-1.3708698907942589</v>
      </c>
      <c r="AN89" s="104">
        <f t="shared" si="54"/>
        <v>-1.3586993551740039</v>
      </c>
      <c r="AO89" s="104">
        <f t="shared" si="55"/>
        <v>-0.71939540663488166</v>
      </c>
      <c r="AP89" s="104">
        <f t="shared" si="56"/>
        <v>-0.82003893241456904</v>
      </c>
      <c r="AQ89" s="104">
        <f t="shared" si="57"/>
        <v>-8.9936045332194625E-2</v>
      </c>
      <c r="AR89" s="151">
        <f t="shared" si="58"/>
        <v>-5.746270798198239</v>
      </c>
    </row>
    <row r="90" spans="1:44" x14ac:dyDescent="0.2">
      <c r="A90" s="98">
        <v>11150</v>
      </c>
      <c r="B90" s="91" t="s">
        <v>103</v>
      </c>
      <c r="C90" s="110">
        <v>0.20502265482309667</v>
      </c>
      <c r="D90" s="91" t="s">
        <v>2</v>
      </c>
      <c r="E90" s="91">
        <v>0</v>
      </c>
      <c r="F90" s="92">
        <v>1</v>
      </c>
      <c r="G90" s="91" t="s">
        <v>7</v>
      </c>
      <c r="H90" s="91" t="s">
        <v>88</v>
      </c>
      <c r="I90" s="91" t="s">
        <v>5</v>
      </c>
      <c r="J90" s="93" t="s">
        <v>5</v>
      </c>
      <c r="M90">
        <f t="shared" si="39"/>
        <v>36</v>
      </c>
      <c r="N90">
        <f t="shared" si="60"/>
        <v>35</v>
      </c>
      <c r="O90">
        <f t="shared" si="61"/>
        <v>48</v>
      </c>
      <c r="P90">
        <f t="shared" si="62"/>
        <v>104</v>
      </c>
      <c r="Q90">
        <f t="shared" si="63"/>
        <v>71</v>
      </c>
      <c r="R90">
        <f t="shared" si="64"/>
        <v>28</v>
      </c>
      <c r="U90">
        <f t="shared" si="59"/>
        <v>239</v>
      </c>
      <c r="V90">
        <f t="shared" si="40"/>
        <v>245</v>
      </c>
      <c r="W90">
        <f t="shared" si="41"/>
        <v>243</v>
      </c>
      <c r="X90">
        <f t="shared" si="42"/>
        <v>470</v>
      </c>
      <c r="Y90">
        <f t="shared" si="43"/>
        <v>425</v>
      </c>
      <c r="Z90">
        <f t="shared" si="44"/>
        <v>882</v>
      </c>
      <c r="AC90" s="1">
        <f t="shared" si="45"/>
        <v>-1.563975538357343</v>
      </c>
      <c r="AD90" s="1">
        <f t="shared" si="46"/>
        <v>-1.5921464153240394</v>
      </c>
      <c r="AE90" s="1">
        <f t="shared" si="47"/>
        <v>-1.276293465905562</v>
      </c>
      <c r="AF90" s="1">
        <f t="shared" si="48"/>
        <v>-0.50310357767208047</v>
      </c>
      <c r="AG90" s="1">
        <f t="shared" si="49"/>
        <v>-0.88481459977213761</v>
      </c>
      <c r="AH90" s="1">
        <f t="shared" si="50"/>
        <v>-1.8152899666382492</v>
      </c>
      <c r="AI90" s="149">
        <f t="shared" si="51"/>
        <v>-7.6356235636694114</v>
      </c>
      <c r="AL90" s="1">
        <f t="shared" si="52"/>
        <v>-1.3956645494074753</v>
      </c>
      <c r="AM90" s="104">
        <f t="shared" si="53"/>
        <v>-1.3708698907942589</v>
      </c>
      <c r="AN90" s="104">
        <f t="shared" si="54"/>
        <v>-1.3790666579984376</v>
      </c>
      <c r="AO90" s="104">
        <f t="shared" si="55"/>
        <v>-0.71939540663488166</v>
      </c>
      <c r="AP90" s="104">
        <f t="shared" si="56"/>
        <v>-0.82003893241456904</v>
      </c>
      <c r="AQ90" s="104">
        <f t="shared" si="57"/>
        <v>-8.9936045332194625E-2</v>
      </c>
      <c r="AR90" s="151">
        <f t="shared" si="58"/>
        <v>-5.774971482581817</v>
      </c>
    </row>
    <row r="91" spans="1:44" x14ac:dyDescent="0.2">
      <c r="A91" s="99">
        <v>10754</v>
      </c>
      <c r="B91" s="95" t="s">
        <v>103</v>
      </c>
      <c r="C91" s="111">
        <v>0.21014893186318728</v>
      </c>
      <c r="D91" s="95" t="s">
        <v>1</v>
      </c>
      <c r="E91" s="95">
        <v>2</v>
      </c>
      <c r="F91" s="96">
        <v>0</v>
      </c>
      <c r="G91" s="95" t="s">
        <v>6</v>
      </c>
      <c r="H91" s="95" t="s">
        <v>89</v>
      </c>
      <c r="I91" s="95" t="s">
        <v>5</v>
      </c>
      <c r="J91" s="97" t="s">
        <v>5</v>
      </c>
      <c r="M91">
        <f t="shared" si="39"/>
        <v>59</v>
      </c>
      <c r="N91">
        <f t="shared" si="60"/>
        <v>41</v>
      </c>
      <c r="O91">
        <f t="shared" si="61"/>
        <v>29</v>
      </c>
      <c r="P91">
        <f t="shared" si="62"/>
        <v>68</v>
      </c>
      <c r="Q91">
        <f t="shared" si="63"/>
        <v>37</v>
      </c>
      <c r="R91">
        <f t="shared" si="64"/>
        <v>28</v>
      </c>
      <c r="U91">
        <f t="shared" si="59"/>
        <v>244</v>
      </c>
      <c r="V91">
        <f t="shared" si="40"/>
        <v>239</v>
      </c>
      <c r="W91">
        <f t="shared" si="41"/>
        <v>248</v>
      </c>
      <c r="X91">
        <f t="shared" si="42"/>
        <v>495</v>
      </c>
      <c r="Y91">
        <f t="shared" si="43"/>
        <v>230</v>
      </c>
      <c r="Z91">
        <f t="shared" si="44"/>
        <v>882</v>
      </c>
      <c r="AC91" s="1">
        <f t="shared" si="45"/>
        <v>-1.0699570329077337</v>
      </c>
      <c r="AD91" s="1">
        <f t="shared" si="46"/>
        <v>-1.4339224101091452</v>
      </c>
      <c r="AE91" s="1">
        <f t="shared" si="47"/>
        <v>-1.780198646826979</v>
      </c>
      <c r="AF91" s="1">
        <f t="shared" si="48"/>
        <v>-0.92798677163734644</v>
      </c>
      <c r="AG91" s="1">
        <f t="shared" si="49"/>
        <v>-1.5365765641692286</v>
      </c>
      <c r="AH91" s="1">
        <f t="shared" si="50"/>
        <v>-1.8152899666382492</v>
      </c>
      <c r="AI91" s="149">
        <f t="shared" si="51"/>
        <v>-8.5639313922886817</v>
      </c>
      <c r="AL91" s="1">
        <f t="shared" si="52"/>
        <v>-1.374959876045784</v>
      </c>
      <c r="AM91" s="104">
        <f t="shared" si="53"/>
        <v>-1.3956645494074753</v>
      </c>
      <c r="AN91" s="104">
        <f t="shared" si="54"/>
        <v>-1.3586993551740039</v>
      </c>
      <c r="AO91" s="104">
        <f t="shared" si="55"/>
        <v>-0.66757033877029559</v>
      </c>
      <c r="AP91" s="104">
        <f t="shared" si="56"/>
        <v>-1.4340487924157905</v>
      </c>
      <c r="AQ91" s="104">
        <f t="shared" si="57"/>
        <v>-8.9936045332194625E-2</v>
      </c>
      <c r="AR91" s="151">
        <f t="shared" si="58"/>
        <v>-6.3208789571455437</v>
      </c>
    </row>
    <row r="92" spans="1:44" x14ac:dyDescent="0.2">
      <c r="A92" s="98">
        <v>10949</v>
      </c>
      <c r="B92" s="91" t="s">
        <v>103</v>
      </c>
      <c r="C92" s="110">
        <v>0.21081499548852889</v>
      </c>
      <c r="D92" s="91" t="s">
        <v>0</v>
      </c>
      <c r="E92" s="91">
        <v>2</v>
      </c>
      <c r="F92" s="92">
        <v>2</v>
      </c>
      <c r="G92" s="91" t="s">
        <v>6</v>
      </c>
      <c r="H92" s="91" t="s">
        <v>91</v>
      </c>
      <c r="I92" s="91" t="s">
        <v>5</v>
      </c>
      <c r="J92" s="93" t="s">
        <v>5</v>
      </c>
      <c r="M92">
        <f t="shared" si="39"/>
        <v>39</v>
      </c>
      <c r="N92">
        <f t="shared" si="60"/>
        <v>41</v>
      </c>
      <c r="O92">
        <f t="shared" si="61"/>
        <v>49</v>
      </c>
      <c r="P92">
        <f t="shared" si="62"/>
        <v>68</v>
      </c>
      <c r="Q92">
        <f t="shared" si="63"/>
        <v>25</v>
      </c>
      <c r="R92">
        <f t="shared" si="64"/>
        <v>28</v>
      </c>
      <c r="U92">
        <f t="shared" si="59"/>
        <v>241</v>
      </c>
      <c r="V92">
        <f t="shared" si="40"/>
        <v>239</v>
      </c>
      <c r="W92">
        <f t="shared" si="41"/>
        <v>233</v>
      </c>
      <c r="X92">
        <f t="shared" si="42"/>
        <v>495</v>
      </c>
      <c r="Y92">
        <f t="shared" si="43"/>
        <v>149</v>
      </c>
      <c r="Z92">
        <f t="shared" si="44"/>
        <v>882</v>
      </c>
      <c r="AC92" s="1">
        <f t="shared" si="45"/>
        <v>-1.4839328306838067</v>
      </c>
      <c r="AD92" s="1">
        <f t="shared" si="46"/>
        <v>-1.4339224101091452</v>
      </c>
      <c r="AE92" s="1">
        <f t="shared" si="47"/>
        <v>-1.2556741787028265</v>
      </c>
      <c r="AF92" s="1">
        <f t="shared" si="48"/>
        <v>-0.92798677163734644</v>
      </c>
      <c r="AG92" s="1">
        <f t="shared" si="49"/>
        <v>-1.9286186519452522</v>
      </c>
      <c r="AH92" s="1">
        <f t="shared" si="50"/>
        <v>-1.8152899666382492</v>
      </c>
      <c r="AI92" s="149">
        <f t="shared" si="51"/>
        <v>-8.8454248097166257</v>
      </c>
      <c r="AL92" s="1">
        <f t="shared" si="52"/>
        <v>-1.3873311678483309</v>
      </c>
      <c r="AM92" s="104">
        <f t="shared" si="53"/>
        <v>-1.3956645494074753</v>
      </c>
      <c r="AN92" s="104">
        <f t="shared" si="54"/>
        <v>-1.4210896477732855</v>
      </c>
      <c r="AO92" s="104">
        <f t="shared" si="55"/>
        <v>-0.66757033877029559</v>
      </c>
      <c r="AP92" s="104">
        <f t="shared" si="56"/>
        <v>-1.8681817953935267</v>
      </c>
      <c r="AQ92" s="104">
        <f t="shared" si="57"/>
        <v>-8.9936045332194625E-2</v>
      </c>
      <c r="AR92" s="151">
        <f t="shared" si="58"/>
        <v>-6.8297735445251098</v>
      </c>
    </row>
    <row r="93" spans="1:44" x14ac:dyDescent="0.2">
      <c r="A93" s="99">
        <v>11247</v>
      </c>
      <c r="B93" s="95" t="s">
        <v>103</v>
      </c>
      <c r="C93" s="111">
        <v>0.21096447953070185</v>
      </c>
      <c r="D93" s="95" t="s">
        <v>3</v>
      </c>
      <c r="E93" s="95">
        <v>1</v>
      </c>
      <c r="F93" s="96">
        <v>1</v>
      </c>
      <c r="G93" s="95" t="s">
        <v>7</v>
      </c>
      <c r="H93" s="95" t="s">
        <v>91</v>
      </c>
      <c r="I93" s="95" t="s">
        <v>5</v>
      </c>
      <c r="J93" s="97" t="s">
        <v>5</v>
      </c>
      <c r="M93">
        <f t="shared" si="39"/>
        <v>38</v>
      </c>
      <c r="N93">
        <f t="shared" si="60"/>
        <v>35</v>
      </c>
      <c r="O93">
        <f t="shared" si="61"/>
        <v>48</v>
      </c>
      <c r="P93">
        <f t="shared" si="62"/>
        <v>104</v>
      </c>
      <c r="Q93">
        <f t="shared" si="63"/>
        <v>25</v>
      </c>
      <c r="R93">
        <f t="shared" si="64"/>
        <v>28</v>
      </c>
      <c r="U93">
        <f t="shared" si="59"/>
        <v>241</v>
      </c>
      <c r="V93">
        <f t="shared" si="40"/>
        <v>233</v>
      </c>
      <c r="W93">
        <f t="shared" si="41"/>
        <v>243</v>
      </c>
      <c r="X93">
        <f t="shared" si="42"/>
        <v>470</v>
      </c>
      <c r="Y93">
        <f t="shared" si="43"/>
        <v>149</v>
      </c>
      <c r="Z93">
        <f t="shared" si="44"/>
        <v>882</v>
      </c>
      <c r="AC93" s="1">
        <f t="shared" si="45"/>
        <v>-1.5099083170870673</v>
      </c>
      <c r="AD93" s="1">
        <f t="shared" si="46"/>
        <v>-1.5921464153240394</v>
      </c>
      <c r="AE93" s="1">
        <f t="shared" si="47"/>
        <v>-1.276293465905562</v>
      </c>
      <c r="AF93" s="1">
        <f t="shared" si="48"/>
        <v>-0.50310357767208047</v>
      </c>
      <c r="AG93" s="1">
        <f t="shared" si="49"/>
        <v>-1.9286186519452522</v>
      </c>
      <c r="AH93" s="1">
        <f t="shared" si="50"/>
        <v>-1.8152899666382492</v>
      </c>
      <c r="AI93" s="149">
        <f t="shared" si="51"/>
        <v>-8.6253603945722492</v>
      </c>
      <c r="AL93" s="1">
        <f t="shared" si="52"/>
        <v>-1.3873311678483309</v>
      </c>
      <c r="AM93" s="104">
        <f t="shared" si="53"/>
        <v>-1.4210896477732855</v>
      </c>
      <c r="AN93" s="104">
        <f t="shared" si="54"/>
        <v>-1.3790666579984376</v>
      </c>
      <c r="AO93" s="104">
        <f t="shared" si="55"/>
        <v>-0.71939540663488166</v>
      </c>
      <c r="AP93" s="104">
        <f t="shared" si="56"/>
        <v>-1.8681817953935267</v>
      </c>
      <c r="AQ93" s="104">
        <f t="shared" si="57"/>
        <v>-8.9936045332194625E-2</v>
      </c>
      <c r="AR93" s="151">
        <f t="shared" si="58"/>
        <v>-6.8650007209806576</v>
      </c>
    </row>
    <row r="94" spans="1:44" x14ac:dyDescent="0.2">
      <c r="A94" s="98">
        <v>10098</v>
      </c>
      <c r="B94" s="91" t="s">
        <v>103</v>
      </c>
      <c r="C94" s="110">
        <v>0.21339470093489477</v>
      </c>
      <c r="D94" s="91" t="s">
        <v>1</v>
      </c>
      <c r="E94" s="91">
        <v>0</v>
      </c>
      <c r="F94" s="92">
        <v>2</v>
      </c>
      <c r="G94" s="91" t="s">
        <v>6</v>
      </c>
      <c r="H94" s="91" t="s">
        <v>88</v>
      </c>
      <c r="I94" s="91" t="s">
        <v>5</v>
      </c>
      <c r="J94" s="93" t="s">
        <v>5</v>
      </c>
      <c r="M94">
        <f t="shared" si="39"/>
        <v>59</v>
      </c>
      <c r="N94">
        <f t="shared" si="60"/>
        <v>35</v>
      </c>
      <c r="O94">
        <f t="shared" si="61"/>
        <v>49</v>
      </c>
      <c r="P94">
        <f t="shared" si="62"/>
        <v>68</v>
      </c>
      <c r="Q94">
        <f t="shared" si="63"/>
        <v>71</v>
      </c>
      <c r="R94">
        <f t="shared" si="64"/>
        <v>28</v>
      </c>
      <c r="U94">
        <f t="shared" si="59"/>
        <v>244</v>
      </c>
      <c r="V94">
        <f t="shared" si="40"/>
        <v>245</v>
      </c>
      <c r="W94">
        <f t="shared" si="41"/>
        <v>233</v>
      </c>
      <c r="X94">
        <f t="shared" si="42"/>
        <v>495</v>
      </c>
      <c r="Y94">
        <f t="shared" si="43"/>
        <v>425</v>
      </c>
      <c r="Z94">
        <f t="shared" si="44"/>
        <v>882</v>
      </c>
      <c r="AC94" s="1">
        <f t="shared" si="45"/>
        <v>-1.0699570329077337</v>
      </c>
      <c r="AD94" s="1">
        <f t="shared" si="46"/>
        <v>-1.5921464153240394</v>
      </c>
      <c r="AE94" s="1">
        <f t="shared" si="47"/>
        <v>-1.2556741787028265</v>
      </c>
      <c r="AF94" s="1">
        <f t="shared" si="48"/>
        <v>-0.92798677163734644</v>
      </c>
      <c r="AG94" s="1">
        <f t="shared" si="49"/>
        <v>-0.88481459977213761</v>
      </c>
      <c r="AH94" s="1">
        <f t="shared" si="50"/>
        <v>-1.8152899666382492</v>
      </c>
      <c r="AI94" s="149">
        <f t="shared" si="51"/>
        <v>-7.5458689649823327</v>
      </c>
      <c r="AL94" s="1">
        <f t="shared" si="52"/>
        <v>-1.374959876045784</v>
      </c>
      <c r="AM94" s="104">
        <f t="shared" si="53"/>
        <v>-1.3708698907942589</v>
      </c>
      <c r="AN94" s="104">
        <f t="shared" si="54"/>
        <v>-1.4210896477732855</v>
      </c>
      <c r="AO94" s="104">
        <f t="shared" si="55"/>
        <v>-0.66757033877029559</v>
      </c>
      <c r="AP94" s="104">
        <f t="shared" si="56"/>
        <v>-0.82003893241456904</v>
      </c>
      <c r="AQ94" s="104">
        <f t="shared" si="57"/>
        <v>-8.9936045332194625E-2</v>
      </c>
      <c r="AR94" s="151">
        <f t="shared" si="58"/>
        <v>-5.744464731130388</v>
      </c>
    </row>
    <row r="95" spans="1:44" x14ac:dyDescent="0.2">
      <c r="A95" s="99">
        <v>10562</v>
      </c>
      <c r="B95" s="95" t="s">
        <v>103</v>
      </c>
      <c r="C95" s="111">
        <v>0.21401213673105113</v>
      </c>
      <c r="D95" s="95" t="s">
        <v>0</v>
      </c>
      <c r="E95" s="95">
        <v>0</v>
      </c>
      <c r="F95" s="96">
        <v>0</v>
      </c>
      <c r="G95" s="95" t="s">
        <v>6</v>
      </c>
      <c r="H95" s="95" t="s">
        <v>91</v>
      </c>
      <c r="I95" s="95" t="s">
        <v>5</v>
      </c>
      <c r="J95" s="97" t="s">
        <v>5</v>
      </c>
      <c r="M95">
        <f t="shared" si="39"/>
        <v>39</v>
      </c>
      <c r="N95">
        <f t="shared" si="60"/>
        <v>35</v>
      </c>
      <c r="O95">
        <f t="shared" si="61"/>
        <v>29</v>
      </c>
      <c r="P95">
        <f t="shared" si="62"/>
        <v>68</v>
      </c>
      <c r="Q95">
        <f t="shared" si="63"/>
        <v>25</v>
      </c>
      <c r="R95">
        <f t="shared" si="64"/>
        <v>28</v>
      </c>
      <c r="U95">
        <f t="shared" si="59"/>
        <v>241</v>
      </c>
      <c r="V95">
        <f t="shared" si="40"/>
        <v>245</v>
      </c>
      <c r="W95">
        <f t="shared" si="41"/>
        <v>248</v>
      </c>
      <c r="X95">
        <f t="shared" si="42"/>
        <v>495</v>
      </c>
      <c r="Y95">
        <f t="shared" si="43"/>
        <v>149</v>
      </c>
      <c r="Z95">
        <f t="shared" si="44"/>
        <v>882</v>
      </c>
      <c r="AC95" s="1">
        <f t="shared" si="45"/>
        <v>-1.4839328306838067</v>
      </c>
      <c r="AD95" s="1">
        <f t="shared" si="46"/>
        <v>-1.5921464153240394</v>
      </c>
      <c r="AE95" s="1">
        <f t="shared" si="47"/>
        <v>-1.780198646826979</v>
      </c>
      <c r="AF95" s="1">
        <f t="shared" si="48"/>
        <v>-0.92798677163734644</v>
      </c>
      <c r="AG95" s="1">
        <f t="shared" si="49"/>
        <v>-1.9286186519452522</v>
      </c>
      <c r="AH95" s="1">
        <f t="shared" si="50"/>
        <v>-1.8152899666382492</v>
      </c>
      <c r="AI95" s="149">
        <f t="shared" si="51"/>
        <v>-9.528173283055672</v>
      </c>
      <c r="AL95" s="1">
        <f t="shared" si="52"/>
        <v>-1.3873311678483309</v>
      </c>
      <c r="AM95" s="104">
        <f t="shared" si="53"/>
        <v>-1.3708698907942589</v>
      </c>
      <c r="AN95" s="104">
        <f t="shared" si="54"/>
        <v>-1.3586993551740039</v>
      </c>
      <c r="AO95" s="104">
        <f t="shared" si="55"/>
        <v>-0.66757033877029559</v>
      </c>
      <c r="AP95" s="104">
        <f t="shared" si="56"/>
        <v>-1.8681817953935267</v>
      </c>
      <c r="AQ95" s="104">
        <f t="shared" si="57"/>
        <v>-8.9936045332194625E-2</v>
      </c>
      <c r="AR95" s="151">
        <f t="shared" si="58"/>
        <v>-6.7425885933126111</v>
      </c>
    </row>
    <row r="96" spans="1:44" x14ac:dyDescent="0.2">
      <c r="A96" s="98">
        <v>10924</v>
      </c>
      <c r="B96" s="91" t="s">
        <v>103</v>
      </c>
      <c r="C96" s="110">
        <v>0.21517258053955801</v>
      </c>
      <c r="D96" s="91" t="s">
        <v>1</v>
      </c>
      <c r="E96" s="91">
        <v>0</v>
      </c>
      <c r="F96" s="92">
        <v>2</v>
      </c>
      <c r="G96" s="91" t="s">
        <v>7</v>
      </c>
      <c r="H96" s="91" t="s">
        <v>88</v>
      </c>
      <c r="I96" s="91" t="s">
        <v>5</v>
      </c>
      <c r="J96" s="93" t="s">
        <v>5</v>
      </c>
      <c r="M96">
        <f t="shared" si="39"/>
        <v>59</v>
      </c>
      <c r="N96">
        <f t="shared" si="60"/>
        <v>35</v>
      </c>
      <c r="O96">
        <f t="shared" si="61"/>
        <v>49</v>
      </c>
      <c r="P96">
        <f t="shared" si="62"/>
        <v>104</v>
      </c>
      <c r="Q96">
        <f t="shared" si="63"/>
        <v>71</v>
      </c>
      <c r="R96">
        <f t="shared" si="64"/>
        <v>28</v>
      </c>
      <c r="U96">
        <f t="shared" si="59"/>
        <v>244</v>
      </c>
      <c r="V96">
        <f t="shared" si="40"/>
        <v>245</v>
      </c>
      <c r="W96">
        <f t="shared" si="41"/>
        <v>233</v>
      </c>
      <c r="X96">
        <f t="shared" si="42"/>
        <v>470</v>
      </c>
      <c r="Y96">
        <f t="shared" si="43"/>
        <v>425</v>
      </c>
      <c r="Z96">
        <f t="shared" si="44"/>
        <v>882</v>
      </c>
      <c r="AC96" s="1">
        <f t="shared" si="45"/>
        <v>-1.0699570329077337</v>
      </c>
      <c r="AD96" s="1">
        <f t="shared" si="46"/>
        <v>-1.5921464153240394</v>
      </c>
      <c r="AE96" s="1">
        <f t="shared" si="47"/>
        <v>-1.2556741787028265</v>
      </c>
      <c r="AF96" s="1">
        <f t="shared" si="48"/>
        <v>-0.50310357767208047</v>
      </c>
      <c r="AG96" s="1">
        <f t="shared" si="49"/>
        <v>-0.88481459977213761</v>
      </c>
      <c r="AH96" s="1">
        <f t="shared" si="50"/>
        <v>-1.8152899666382492</v>
      </c>
      <c r="AI96" s="149">
        <f t="shared" si="51"/>
        <v>-7.1209857710170663</v>
      </c>
      <c r="AL96" s="1">
        <f t="shared" si="52"/>
        <v>-1.374959876045784</v>
      </c>
      <c r="AM96" s="104">
        <f t="shared" si="53"/>
        <v>-1.3708698907942589</v>
      </c>
      <c r="AN96" s="104">
        <f t="shared" si="54"/>
        <v>-1.4210896477732855</v>
      </c>
      <c r="AO96" s="104">
        <f t="shared" si="55"/>
        <v>-0.71939540663488166</v>
      </c>
      <c r="AP96" s="104">
        <f t="shared" si="56"/>
        <v>-0.82003893241456904</v>
      </c>
      <c r="AQ96" s="104">
        <f t="shared" si="57"/>
        <v>-8.9936045332194625E-2</v>
      </c>
      <c r="AR96" s="151">
        <f t="shared" si="58"/>
        <v>-5.796289798994974</v>
      </c>
    </row>
    <row r="97" spans="1:44" x14ac:dyDescent="0.2">
      <c r="A97" s="99">
        <v>10508</v>
      </c>
      <c r="B97" s="95" t="s">
        <v>103</v>
      </c>
      <c r="C97" s="111">
        <v>0.21615849702991929</v>
      </c>
      <c r="D97" s="95" t="s">
        <v>3</v>
      </c>
      <c r="E97" s="95">
        <v>2</v>
      </c>
      <c r="F97" s="96">
        <v>3</v>
      </c>
      <c r="G97" s="95" t="s">
        <v>7</v>
      </c>
      <c r="H97" s="95" t="s">
        <v>88</v>
      </c>
      <c r="I97" s="95" t="s">
        <v>5</v>
      </c>
      <c r="J97" s="97" t="s">
        <v>5</v>
      </c>
      <c r="M97">
        <f t="shared" si="39"/>
        <v>38</v>
      </c>
      <c r="N97">
        <f t="shared" si="60"/>
        <v>41</v>
      </c>
      <c r="O97">
        <f t="shared" si="61"/>
        <v>46</v>
      </c>
      <c r="P97">
        <f t="shared" si="62"/>
        <v>104</v>
      </c>
      <c r="Q97">
        <f t="shared" si="63"/>
        <v>71</v>
      </c>
      <c r="R97">
        <f t="shared" si="64"/>
        <v>28</v>
      </c>
      <c r="U97">
        <f t="shared" si="59"/>
        <v>241</v>
      </c>
      <c r="V97">
        <f t="shared" si="40"/>
        <v>239</v>
      </c>
      <c r="W97">
        <f t="shared" si="41"/>
        <v>241</v>
      </c>
      <c r="X97">
        <f t="shared" si="42"/>
        <v>470</v>
      </c>
      <c r="Y97">
        <f t="shared" si="43"/>
        <v>425</v>
      </c>
      <c r="Z97">
        <f t="shared" si="44"/>
        <v>882</v>
      </c>
      <c r="AC97" s="1">
        <f t="shared" si="45"/>
        <v>-1.5099083170870673</v>
      </c>
      <c r="AD97" s="1">
        <f t="shared" si="46"/>
        <v>-1.4339224101091452</v>
      </c>
      <c r="AE97" s="1">
        <f t="shared" si="47"/>
        <v>-1.3188530803243581</v>
      </c>
      <c r="AF97" s="1">
        <f t="shared" si="48"/>
        <v>-0.50310357767208047</v>
      </c>
      <c r="AG97" s="1">
        <f t="shared" si="49"/>
        <v>-0.88481459977213761</v>
      </c>
      <c r="AH97" s="1">
        <f t="shared" si="50"/>
        <v>-1.8152899666382492</v>
      </c>
      <c r="AI97" s="149">
        <f t="shared" si="51"/>
        <v>-7.4658919516030373</v>
      </c>
      <c r="AL97" s="1">
        <f t="shared" si="52"/>
        <v>-1.3873311678483309</v>
      </c>
      <c r="AM97" s="104">
        <f t="shared" si="53"/>
        <v>-1.3956645494074753</v>
      </c>
      <c r="AN97" s="104">
        <f t="shared" si="54"/>
        <v>-1.3873311678483309</v>
      </c>
      <c r="AO97" s="104">
        <f t="shared" si="55"/>
        <v>-0.71939540663488166</v>
      </c>
      <c r="AP97" s="104">
        <f t="shared" si="56"/>
        <v>-0.82003893241456904</v>
      </c>
      <c r="AQ97" s="104">
        <f t="shared" si="57"/>
        <v>-8.9936045332194625E-2</v>
      </c>
      <c r="AR97" s="151">
        <f t="shared" si="58"/>
        <v>-5.7996972694857822</v>
      </c>
    </row>
    <row r="98" spans="1:44" x14ac:dyDescent="0.2">
      <c r="A98" s="98">
        <v>10785</v>
      </c>
      <c r="B98" s="91" t="s">
        <v>103</v>
      </c>
      <c r="C98" s="110">
        <v>0.21653681833486882</v>
      </c>
      <c r="D98" s="91" t="s">
        <v>0</v>
      </c>
      <c r="E98" s="91">
        <v>3</v>
      </c>
      <c r="F98" s="92">
        <v>0</v>
      </c>
      <c r="G98" s="91" t="s">
        <v>6</v>
      </c>
      <c r="H98" s="91" t="s">
        <v>90</v>
      </c>
      <c r="I98" s="91" t="s">
        <v>5</v>
      </c>
      <c r="J98" s="93" t="s">
        <v>5</v>
      </c>
      <c r="M98">
        <f t="shared" si="39"/>
        <v>39</v>
      </c>
      <c r="N98">
        <f t="shared" si="60"/>
        <v>61</v>
      </c>
      <c r="O98">
        <f t="shared" si="61"/>
        <v>29</v>
      </c>
      <c r="P98">
        <f t="shared" si="62"/>
        <v>68</v>
      </c>
      <c r="Q98">
        <f t="shared" si="63"/>
        <v>39</v>
      </c>
      <c r="R98">
        <f t="shared" si="64"/>
        <v>28</v>
      </c>
      <c r="U98">
        <f t="shared" si="59"/>
        <v>241</v>
      </c>
      <c r="V98">
        <f t="shared" si="40"/>
        <v>248</v>
      </c>
      <c r="W98">
        <f t="shared" si="41"/>
        <v>248</v>
      </c>
      <c r="X98">
        <f t="shared" si="42"/>
        <v>495</v>
      </c>
      <c r="Y98">
        <f t="shared" si="43"/>
        <v>161</v>
      </c>
      <c r="Z98">
        <f t="shared" si="44"/>
        <v>882</v>
      </c>
      <c r="AC98" s="1">
        <f t="shared" si="45"/>
        <v>-1.4839328306838067</v>
      </c>
      <c r="AD98" s="1">
        <f t="shared" si="46"/>
        <v>-1.0366206126401418</v>
      </c>
      <c r="AE98" s="1">
        <f t="shared" si="47"/>
        <v>-1.780198646826979</v>
      </c>
      <c r="AF98" s="1">
        <f t="shared" si="48"/>
        <v>-0.92798677163734644</v>
      </c>
      <c r="AG98" s="1">
        <f t="shared" si="49"/>
        <v>-1.4839328306838067</v>
      </c>
      <c r="AH98" s="1">
        <f t="shared" si="50"/>
        <v>-1.8152899666382492</v>
      </c>
      <c r="AI98" s="149">
        <f t="shared" si="51"/>
        <v>-8.5279616591103302</v>
      </c>
      <c r="AL98" s="1">
        <f t="shared" si="52"/>
        <v>-1.3873311678483309</v>
      </c>
      <c r="AM98" s="104">
        <f t="shared" si="53"/>
        <v>-1.3586993551740039</v>
      </c>
      <c r="AN98" s="104">
        <f t="shared" si="54"/>
        <v>-1.3586993551740039</v>
      </c>
      <c r="AO98" s="104">
        <f t="shared" si="55"/>
        <v>-0.66757033877029559</v>
      </c>
      <c r="AP98" s="104">
        <f t="shared" si="56"/>
        <v>-1.790723736354523</v>
      </c>
      <c r="AQ98" s="104">
        <f t="shared" si="57"/>
        <v>-8.9936045332194625E-2</v>
      </c>
      <c r="AR98" s="151">
        <f t="shared" si="58"/>
        <v>-6.6529599986533521</v>
      </c>
    </row>
    <row r="99" spans="1:44" x14ac:dyDescent="0.2">
      <c r="A99" s="99">
        <v>10395</v>
      </c>
      <c r="B99" s="95" t="s">
        <v>103</v>
      </c>
      <c r="C99" s="111">
        <v>0.21699402562289338</v>
      </c>
      <c r="D99" s="95" t="s">
        <v>0</v>
      </c>
      <c r="E99" s="95">
        <v>2</v>
      </c>
      <c r="F99" s="96">
        <v>3</v>
      </c>
      <c r="G99" s="95" t="s">
        <v>6</v>
      </c>
      <c r="H99" s="95" t="s">
        <v>88</v>
      </c>
      <c r="I99" s="95" t="s">
        <v>5</v>
      </c>
      <c r="J99" s="97" t="s">
        <v>5</v>
      </c>
      <c r="M99">
        <f t="shared" si="39"/>
        <v>39</v>
      </c>
      <c r="N99">
        <f t="shared" si="60"/>
        <v>41</v>
      </c>
      <c r="O99">
        <f t="shared" si="61"/>
        <v>46</v>
      </c>
      <c r="P99">
        <f t="shared" si="62"/>
        <v>68</v>
      </c>
      <c r="Q99">
        <f t="shared" si="63"/>
        <v>71</v>
      </c>
      <c r="R99">
        <f t="shared" si="64"/>
        <v>28</v>
      </c>
      <c r="U99">
        <f t="shared" si="59"/>
        <v>241</v>
      </c>
      <c r="V99">
        <f t="shared" si="40"/>
        <v>239</v>
      </c>
      <c r="W99">
        <f t="shared" si="41"/>
        <v>241</v>
      </c>
      <c r="X99">
        <f t="shared" si="42"/>
        <v>495</v>
      </c>
      <c r="Y99">
        <f t="shared" si="43"/>
        <v>425</v>
      </c>
      <c r="Z99">
        <f t="shared" si="44"/>
        <v>882</v>
      </c>
      <c r="AC99" s="1">
        <f t="shared" si="45"/>
        <v>-1.4839328306838067</v>
      </c>
      <c r="AD99" s="1">
        <f t="shared" si="46"/>
        <v>-1.4339224101091452</v>
      </c>
      <c r="AE99" s="1">
        <f t="shared" si="47"/>
        <v>-1.3188530803243581</v>
      </c>
      <c r="AF99" s="1">
        <f t="shared" si="48"/>
        <v>-0.92798677163734644</v>
      </c>
      <c r="AG99" s="1">
        <f t="shared" si="49"/>
        <v>-0.88481459977213761</v>
      </c>
      <c r="AH99" s="1">
        <f t="shared" si="50"/>
        <v>-1.8152899666382492</v>
      </c>
      <c r="AI99" s="149">
        <f t="shared" si="51"/>
        <v>-7.864799659165044</v>
      </c>
      <c r="AL99" s="1">
        <f t="shared" si="52"/>
        <v>-1.3873311678483309</v>
      </c>
      <c r="AM99" s="104">
        <f t="shared" si="53"/>
        <v>-1.3956645494074753</v>
      </c>
      <c r="AN99" s="104">
        <f t="shared" si="54"/>
        <v>-1.3873311678483309</v>
      </c>
      <c r="AO99" s="104">
        <f t="shared" si="55"/>
        <v>-0.66757033877029559</v>
      </c>
      <c r="AP99" s="104">
        <f t="shared" si="56"/>
        <v>-0.82003893241456904</v>
      </c>
      <c r="AQ99" s="104">
        <f t="shared" si="57"/>
        <v>-8.9936045332194625E-2</v>
      </c>
      <c r="AR99" s="151">
        <f t="shared" si="58"/>
        <v>-5.7478722016211963</v>
      </c>
    </row>
    <row r="100" spans="1:44" x14ac:dyDescent="0.2">
      <c r="A100" s="98">
        <v>11198</v>
      </c>
      <c r="B100" s="91" t="s">
        <v>103</v>
      </c>
      <c r="C100" s="110">
        <v>0.21810307499599935</v>
      </c>
      <c r="D100" s="91" t="s">
        <v>0</v>
      </c>
      <c r="E100" s="91">
        <v>2</v>
      </c>
      <c r="F100" s="92">
        <v>1</v>
      </c>
      <c r="G100" s="91" t="s">
        <v>6</v>
      </c>
      <c r="H100" s="91" t="s">
        <v>91</v>
      </c>
      <c r="I100" s="91" t="s">
        <v>5</v>
      </c>
      <c r="J100" s="93" t="s">
        <v>5</v>
      </c>
      <c r="M100">
        <f t="shared" si="39"/>
        <v>39</v>
      </c>
      <c r="N100">
        <f t="shared" si="60"/>
        <v>41</v>
      </c>
      <c r="O100">
        <f t="shared" si="61"/>
        <v>48</v>
      </c>
      <c r="P100">
        <f t="shared" si="62"/>
        <v>68</v>
      </c>
      <c r="Q100">
        <f t="shared" si="63"/>
        <v>25</v>
      </c>
      <c r="R100">
        <f t="shared" si="64"/>
        <v>28</v>
      </c>
      <c r="U100">
        <f t="shared" si="59"/>
        <v>241</v>
      </c>
      <c r="V100">
        <f t="shared" si="40"/>
        <v>239</v>
      </c>
      <c r="W100">
        <f t="shared" si="41"/>
        <v>243</v>
      </c>
      <c r="X100">
        <f t="shared" si="42"/>
        <v>495</v>
      </c>
      <c r="Y100">
        <f t="shared" si="43"/>
        <v>149</v>
      </c>
      <c r="Z100">
        <f t="shared" si="44"/>
        <v>882</v>
      </c>
      <c r="AC100" s="1">
        <f t="shared" si="45"/>
        <v>-1.4839328306838067</v>
      </c>
      <c r="AD100" s="1">
        <f t="shared" si="46"/>
        <v>-1.4339224101091452</v>
      </c>
      <c r="AE100" s="1">
        <f t="shared" si="47"/>
        <v>-1.276293465905562</v>
      </c>
      <c r="AF100" s="1">
        <f t="shared" si="48"/>
        <v>-0.92798677163734644</v>
      </c>
      <c r="AG100" s="1">
        <f t="shared" si="49"/>
        <v>-1.9286186519452522</v>
      </c>
      <c r="AH100" s="1">
        <f t="shared" si="50"/>
        <v>-1.8152899666382492</v>
      </c>
      <c r="AI100" s="149">
        <f t="shared" si="51"/>
        <v>-8.8660440969193619</v>
      </c>
      <c r="AL100" s="1">
        <f t="shared" si="52"/>
        <v>-1.3873311678483309</v>
      </c>
      <c r="AM100" s="104">
        <f t="shared" si="53"/>
        <v>-1.3956645494074753</v>
      </c>
      <c r="AN100" s="104">
        <f t="shared" si="54"/>
        <v>-1.3790666579984376</v>
      </c>
      <c r="AO100" s="104">
        <f t="shared" si="55"/>
        <v>-0.66757033877029559</v>
      </c>
      <c r="AP100" s="104">
        <f t="shared" si="56"/>
        <v>-1.8681817953935267</v>
      </c>
      <c r="AQ100" s="104">
        <f t="shared" si="57"/>
        <v>-8.9936045332194625E-2</v>
      </c>
      <c r="AR100" s="151">
        <f t="shared" si="58"/>
        <v>-6.7877505547502617</v>
      </c>
    </row>
    <row r="101" spans="1:44" x14ac:dyDescent="0.2">
      <c r="A101" s="99">
        <v>10418</v>
      </c>
      <c r="B101" s="95" t="s">
        <v>103</v>
      </c>
      <c r="C101" s="111">
        <v>0.21934490901598458</v>
      </c>
      <c r="D101" s="95" t="s">
        <v>2</v>
      </c>
      <c r="E101" s="95">
        <v>0</v>
      </c>
      <c r="F101" s="96">
        <v>3</v>
      </c>
      <c r="G101" s="95" t="s">
        <v>7</v>
      </c>
      <c r="H101" s="95" t="s">
        <v>88</v>
      </c>
      <c r="I101" s="95" t="s">
        <v>5</v>
      </c>
      <c r="J101" s="97" t="s">
        <v>5</v>
      </c>
      <c r="M101">
        <f t="shared" si="39"/>
        <v>36</v>
      </c>
      <c r="N101">
        <f t="shared" si="60"/>
        <v>35</v>
      </c>
      <c r="O101">
        <f t="shared" si="61"/>
        <v>46</v>
      </c>
      <c r="P101">
        <f t="shared" si="62"/>
        <v>104</v>
      </c>
      <c r="Q101">
        <f t="shared" si="63"/>
        <v>71</v>
      </c>
      <c r="R101">
        <f t="shared" si="64"/>
        <v>28</v>
      </c>
      <c r="U101">
        <f t="shared" si="59"/>
        <v>239</v>
      </c>
      <c r="V101">
        <f t="shared" si="40"/>
        <v>245</v>
      </c>
      <c r="W101">
        <f t="shared" si="41"/>
        <v>241</v>
      </c>
      <c r="X101">
        <f t="shared" si="42"/>
        <v>470</v>
      </c>
      <c r="Y101">
        <f t="shared" si="43"/>
        <v>425</v>
      </c>
      <c r="Z101">
        <f t="shared" si="44"/>
        <v>882</v>
      </c>
      <c r="AC101" s="1">
        <f t="shared" si="45"/>
        <v>-1.563975538357343</v>
      </c>
      <c r="AD101" s="1">
        <f t="shared" si="46"/>
        <v>-1.5921464153240394</v>
      </c>
      <c r="AE101" s="1">
        <f t="shared" si="47"/>
        <v>-1.3188530803243581</v>
      </c>
      <c r="AF101" s="1">
        <f t="shared" si="48"/>
        <v>-0.50310357767208047</v>
      </c>
      <c r="AG101" s="1">
        <f t="shared" si="49"/>
        <v>-0.88481459977213761</v>
      </c>
      <c r="AH101" s="1">
        <f t="shared" si="50"/>
        <v>-1.8152899666382492</v>
      </c>
      <c r="AI101" s="149">
        <f t="shared" si="51"/>
        <v>-7.6781831780882079</v>
      </c>
      <c r="AL101" s="1">
        <f t="shared" si="52"/>
        <v>-1.3956645494074753</v>
      </c>
      <c r="AM101" s="104">
        <f t="shared" si="53"/>
        <v>-1.3708698907942589</v>
      </c>
      <c r="AN101" s="104">
        <f t="shared" si="54"/>
        <v>-1.3873311678483309</v>
      </c>
      <c r="AO101" s="104">
        <f t="shared" si="55"/>
        <v>-0.71939540663488166</v>
      </c>
      <c r="AP101" s="104">
        <f t="shared" si="56"/>
        <v>-0.82003893241456904</v>
      </c>
      <c r="AQ101" s="104">
        <f t="shared" si="57"/>
        <v>-8.9936045332194625E-2</v>
      </c>
      <c r="AR101" s="151">
        <f t="shared" si="58"/>
        <v>-5.7832359924317105</v>
      </c>
    </row>
    <row r="102" spans="1:44" x14ac:dyDescent="0.2">
      <c r="A102" s="98">
        <v>11246</v>
      </c>
      <c r="B102" s="91" t="s">
        <v>103</v>
      </c>
      <c r="C102" s="110">
        <v>0.21999563632858676</v>
      </c>
      <c r="D102" s="91" t="s">
        <v>2</v>
      </c>
      <c r="E102" s="91">
        <v>0</v>
      </c>
      <c r="F102" s="92">
        <v>1</v>
      </c>
      <c r="G102" s="91" t="s">
        <v>7</v>
      </c>
      <c r="H102" s="91" t="s">
        <v>88</v>
      </c>
      <c r="I102" s="91" t="s">
        <v>5</v>
      </c>
      <c r="J102" s="93" t="s">
        <v>5</v>
      </c>
      <c r="M102">
        <f t="shared" si="39"/>
        <v>36</v>
      </c>
      <c r="N102">
        <f t="shared" si="60"/>
        <v>35</v>
      </c>
      <c r="O102">
        <f t="shared" si="61"/>
        <v>48</v>
      </c>
      <c r="P102">
        <f t="shared" si="62"/>
        <v>104</v>
      </c>
      <c r="Q102">
        <f t="shared" si="63"/>
        <v>71</v>
      </c>
      <c r="R102">
        <f t="shared" si="64"/>
        <v>28</v>
      </c>
      <c r="U102">
        <f t="shared" si="59"/>
        <v>239</v>
      </c>
      <c r="V102">
        <f t="shared" si="40"/>
        <v>245</v>
      </c>
      <c r="W102">
        <f t="shared" si="41"/>
        <v>243</v>
      </c>
      <c r="X102">
        <f t="shared" si="42"/>
        <v>470</v>
      </c>
      <c r="Y102">
        <f t="shared" si="43"/>
        <v>425</v>
      </c>
      <c r="Z102">
        <f t="shared" si="44"/>
        <v>882</v>
      </c>
      <c r="AC102" s="1">
        <f t="shared" si="45"/>
        <v>-1.563975538357343</v>
      </c>
      <c r="AD102" s="1">
        <f t="shared" si="46"/>
        <v>-1.5921464153240394</v>
      </c>
      <c r="AE102" s="1">
        <f t="shared" si="47"/>
        <v>-1.276293465905562</v>
      </c>
      <c r="AF102" s="1">
        <f t="shared" si="48"/>
        <v>-0.50310357767208047</v>
      </c>
      <c r="AG102" s="1">
        <f t="shared" si="49"/>
        <v>-0.88481459977213761</v>
      </c>
      <c r="AH102" s="1">
        <f t="shared" si="50"/>
        <v>-1.8152899666382492</v>
      </c>
      <c r="AI102" s="149">
        <f t="shared" si="51"/>
        <v>-7.6356235636694114</v>
      </c>
      <c r="AL102" s="1">
        <f t="shared" si="52"/>
        <v>-1.3956645494074753</v>
      </c>
      <c r="AM102" s="104">
        <f t="shared" si="53"/>
        <v>-1.3708698907942589</v>
      </c>
      <c r="AN102" s="104">
        <f t="shared" si="54"/>
        <v>-1.3790666579984376</v>
      </c>
      <c r="AO102" s="104">
        <f t="shared" si="55"/>
        <v>-0.71939540663488166</v>
      </c>
      <c r="AP102" s="104">
        <f t="shared" si="56"/>
        <v>-0.82003893241456904</v>
      </c>
      <c r="AQ102" s="104">
        <f t="shared" si="57"/>
        <v>-8.9936045332194625E-2</v>
      </c>
      <c r="AR102" s="151">
        <f t="shared" si="58"/>
        <v>-5.774971482581817</v>
      </c>
    </row>
    <row r="103" spans="1:44" x14ac:dyDescent="0.2">
      <c r="A103" s="99">
        <v>10551</v>
      </c>
      <c r="B103" s="95" t="s">
        <v>103</v>
      </c>
      <c r="C103" s="111">
        <v>0.22000473569016132</v>
      </c>
      <c r="D103" s="95" t="s">
        <v>1</v>
      </c>
      <c r="E103" s="95">
        <v>1</v>
      </c>
      <c r="F103" s="96">
        <v>0</v>
      </c>
      <c r="G103" s="95" t="s">
        <v>7</v>
      </c>
      <c r="H103" s="95" t="s">
        <v>88</v>
      </c>
      <c r="I103" s="95" t="s">
        <v>4</v>
      </c>
      <c r="J103" s="97" t="s">
        <v>5</v>
      </c>
      <c r="M103">
        <f t="shared" si="39"/>
        <v>59</v>
      </c>
      <c r="N103">
        <f t="shared" si="60"/>
        <v>35</v>
      </c>
      <c r="O103">
        <f t="shared" si="61"/>
        <v>29</v>
      </c>
      <c r="P103">
        <f t="shared" si="62"/>
        <v>104</v>
      </c>
      <c r="Q103">
        <f t="shared" si="63"/>
        <v>71</v>
      </c>
      <c r="R103">
        <f t="shared" si="64"/>
        <v>144</v>
      </c>
      <c r="U103">
        <f t="shared" si="59"/>
        <v>244</v>
      </c>
      <c r="V103">
        <f t="shared" si="40"/>
        <v>233</v>
      </c>
      <c r="W103">
        <f t="shared" si="41"/>
        <v>248</v>
      </c>
      <c r="X103">
        <f t="shared" si="42"/>
        <v>470</v>
      </c>
      <c r="Y103">
        <f t="shared" si="43"/>
        <v>425</v>
      </c>
      <c r="Z103">
        <f t="shared" si="44"/>
        <v>83</v>
      </c>
      <c r="AC103" s="1">
        <f t="shared" si="45"/>
        <v>-1.0699570329077337</v>
      </c>
      <c r="AD103" s="1">
        <f t="shared" si="46"/>
        <v>-1.5921464153240394</v>
      </c>
      <c r="AE103" s="1">
        <f t="shared" si="47"/>
        <v>-1.780198646826979</v>
      </c>
      <c r="AF103" s="1">
        <f t="shared" si="48"/>
        <v>-0.50310357767208047</v>
      </c>
      <c r="AG103" s="1">
        <f t="shared" si="49"/>
        <v>-0.88481459977213761</v>
      </c>
      <c r="AH103" s="1">
        <f t="shared" si="50"/>
        <v>-0.17768117723745236</v>
      </c>
      <c r="AI103" s="149">
        <f t="shared" si="51"/>
        <v>-6.0079014497404213</v>
      </c>
      <c r="AL103" s="1">
        <f t="shared" si="52"/>
        <v>-1.374959876045784</v>
      </c>
      <c r="AM103" s="104">
        <f t="shared" si="53"/>
        <v>-1.4210896477732855</v>
      </c>
      <c r="AN103" s="104">
        <f t="shared" si="54"/>
        <v>-1.3586993551740039</v>
      </c>
      <c r="AO103" s="104">
        <f t="shared" si="55"/>
        <v>-0.71939540663488166</v>
      </c>
      <c r="AP103" s="104">
        <f t="shared" si="56"/>
        <v>-0.82003893241456904</v>
      </c>
      <c r="AQ103" s="104">
        <f t="shared" si="57"/>
        <v>-2.4532874935423878</v>
      </c>
      <c r="AR103" s="151">
        <f t="shared" si="58"/>
        <v>-8.1474707115849121</v>
      </c>
    </row>
    <row r="104" spans="1:44" x14ac:dyDescent="0.2">
      <c r="A104" s="98">
        <v>10784</v>
      </c>
      <c r="B104" s="91" t="s">
        <v>103</v>
      </c>
      <c r="C104" s="110">
        <v>0.22021406567980073</v>
      </c>
      <c r="D104" s="91" t="s">
        <v>1</v>
      </c>
      <c r="E104" s="91">
        <v>0</v>
      </c>
      <c r="F104" s="92">
        <v>3</v>
      </c>
      <c r="G104" s="91" t="s">
        <v>7</v>
      </c>
      <c r="H104" s="91" t="s">
        <v>88</v>
      </c>
      <c r="I104" s="91" t="s">
        <v>5</v>
      </c>
      <c r="J104" s="93" t="s">
        <v>5</v>
      </c>
      <c r="M104">
        <f t="shared" si="39"/>
        <v>59</v>
      </c>
      <c r="N104">
        <f t="shared" si="60"/>
        <v>35</v>
      </c>
      <c r="O104">
        <f t="shared" si="61"/>
        <v>46</v>
      </c>
      <c r="P104">
        <f t="shared" si="62"/>
        <v>104</v>
      </c>
      <c r="Q104">
        <f t="shared" si="63"/>
        <v>71</v>
      </c>
      <c r="R104">
        <f t="shared" si="64"/>
        <v>28</v>
      </c>
      <c r="U104">
        <f t="shared" si="59"/>
        <v>244</v>
      </c>
      <c r="V104">
        <f t="shared" si="40"/>
        <v>245</v>
      </c>
      <c r="W104">
        <f t="shared" si="41"/>
        <v>241</v>
      </c>
      <c r="X104">
        <f t="shared" si="42"/>
        <v>470</v>
      </c>
      <c r="Y104">
        <f t="shared" si="43"/>
        <v>425</v>
      </c>
      <c r="Z104">
        <f t="shared" si="44"/>
        <v>882</v>
      </c>
      <c r="AC104" s="1">
        <f t="shared" si="45"/>
        <v>-1.0699570329077337</v>
      </c>
      <c r="AD104" s="1">
        <f t="shared" si="46"/>
        <v>-1.5921464153240394</v>
      </c>
      <c r="AE104" s="1">
        <f t="shared" si="47"/>
        <v>-1.3188530803243581</v>
      </c>
      <c r="AF104" s="1">
        <f t="shared" si="48"/>
        <v>-0.50310357767208047</v>
      </c>
      <c r="AG104" s="1">
        <f t="shared" si="49"/>
        <v>-0.88481459977213761</v>
      </c>
      <c r="AH104" s="1">
        <f t="shared" si="50"/>
        <v>-1.8152899666382492</v>
      </c>
      <c r="AI104" s="149">
        <f t="shared" si="51"/>
        <v>-7.1841646726385981</v>
      </c>
      <c r="AL104" s="1">
        <f t="shared" si="52"/>
        <v>-1.374959876045784</v>
      </c>
      <c r="AM104" s="104">
        <f t="shared" si="53"/>
        <v>-1.3708698907942589</v>
      </c>
      <c r="AN104" s="104">
        <f t="shared" si="54"/>
        <v>-1.3873311678483309</v>
      </c>
      <c r="AO104" s="104">
        <f t="shared" si="55"/>
        <v>-0.71939540663488166</v>
      </c>
      <c r="AP104" s="104">
        <f t="shared" si="56"/>
        <v>-0.82003893241456904</v>
      </c>
      <c r="AQ104" s="104">
        <f t="shared" si="57"/>
        <v>-8.9936045332194625E-2</v>
      </c>
      <c r="AR104" s="151">
        <f t="shared" si="58"/>
        <v>-5.7625313190700185</v>
      </c>
    </row>
    <row r="105" spans="1:44" x14ac:dyDescent="0.2">
      <c r="A105" s="99">
        <v>10601</v>
      </c>
      <c r="B105" s="95" t="s">
        <v>103</v>
      </c>
      <c r="C105" s="111">
        <v>0.2204183442577996</v>
      </c>
      <c r="D105" s="95" t="s">
        <v>0</v>
      </c>
      <c r="E105" s="95">
        <v>0</v>
      </c>
      <c r="F105" s="96">
        <v>3</v>
      </c>
      <c r="G105" s="95" t="s">
        <v>7</v>
      </c>
      <c r="H105" s="95" t="s">
        <v>89</v>
      </c>
      <c r="I105" s="95" t="s">
        <v>5</v>
      </c>
      <c r="J105" s="97" t="s">
        <v>5</v>
      </c>
      <c r="M105">
        <f t="shared" si="39"/>
        <v>39</v>
      </c>
      <c r="N105">
        <f t="shared" si="60"/>
        <v>35</v>
      </c>
      <c r="O105">
        <f t="shared" si="61"/>
        <v>46</v>
      </c>
      <c r="P105">
        <f t="shared" si="62"/>
        <v>104</v>
      </c>
      <c r="Q105">
        <f t="shared" si="63"/>
        <v>37</v>
      </c>
      <c r="R105">
        <f t="shared" si="64"/>
        <v>28</v>
      </c>
      <c r="U105">
        <f t="shared" si="59"/>
        <v>241</v>
      </c>
      <c r="V105">
        <f t="shared" si="40"/>
        <v>245</v>
      </c>
      <c r="W105">
        <f t="shared" si="41"/>
        <v>241</v>
      </c>
      <c r="X105">
        <f t="shared" si="42"/>
        <v>470</v>
      </c>
      <c r="Y105">
        <f t="shared" si="43"/>
        <v>230</v>
      </c>
      <c r="Z105">
        <f t="shared" si="44"/>
        <v>882</v>
      </c>
      <c r="AC105" s="1">
        <f t="shared" si="45"/>
        <v>-1.4839328306838067</v>
      </c>
      <c r="AD105" s="1">
        <f t="shared" si="46"/>
        <v>-1.5921464153240394</v>
      </c>
      <c r="AE105" s="1">
        <f t="shared" si="47"/>
        <v>-1.3188530803243581</v>
      </c>
      <c r="AF105" s="1">
        <f t="shared" si="48"/>
        <v>-0.50310357767208047</v>
      </c>
      <c r="AG105" s="1">
        <f t="shared" si="49"/>
        <v>-1.5365765641692286</v>
      </c>
      <c r="AH105" s="1">
        <f t="shared" si="50"/>
        <v>-1.8152899666382492</v>
      </c>
      <c r="AI105" s="149">
        <f t="shared" si="51"/>
        <v>-8.2499024348117622</v>
      </c>
      <c r="AL105" s="1">
        <f t="shared" si="52"/>
        <v>-1.3873311678483309</v>
      </c>
      <c r="AM105" s="104">
        <f t="shared" si="53"/>
        <v>-1.3708698907942589</v>
      </c>
      <c r="AN105" s="104">
        <f t="shared" si="54"/>
        <v>-1.3873311678483309</v>
      </c>
      <c r="AO105" s="104">
        <f t="shared" si="55"/>
        <v>-0.71939540663488166</v>
      </c>
      <c r="AP105" s="104">
        <f t="shared" si="56"/>
        <v>-1.4340487924157905</v>
      </c>
      <c r="AQ105" s="104">
        <f t="shared" si="57"/>
        <v>-8.9936045332194625E-2</v>
      </c>
      <c r="AR105" s="151">
        <f t="shared" si="58"/>
        <v>-6.3889124708737883</v>
      </c>
    </row>
    <row r="106" spans="1:44" x14ac:dyDescent="0.2">
      <c r="A106" s="98">
        <v>10340</v>
      </c>
      <c r="B106" s="91" t="s">
        <v>103</v>
      </c>
      <c r="C106" s="110">
        <v>0.22222039836975305</v>
      </c>
      <c r="D106" s="91" t="s">
        <v>1</v>
      </c>
      <c r="E106" s="91">
        <v>3</v>
      </c>
      <c r="F106" s="92">
        <v>1</v>
      </c>
      <c r="G106" s="91" t="s">
        <v>6</v>
      </c>
      <c r="H106" s="91" t="s">
        <v>90</v>
      </c>
      <c r="I106" s="91" t="s">
        <v>5</v>
      </c>
      <c r="J106" s="93" t="s">
        <v>5</v>
      </c>
      <c r="M106">
        <f t="shared" si="39"/>
        <v>59</v>
      </c>
      <c r="N106">
        <f t="shared" si="60"/>
        <v>61</v>
      </c>
      <c r="O106">
        <f t="shared" si="61"/>
        <v>48</v>
      </c>
      <c r="P106">
        <f t="shared" si="62"/>
        <v>68</v>
      </c>
      <c r="Q106">
        <f t="shared" si="63"/>
        <v>39</v>
      </c>
      <c r="R106">
        <f t="shared" si="64"/>
        <v>28</v>
      </c>
      <c r="U106">
        <f t="shared" si="59"/>
        <v>244</v>
      </c>
      <c r="V106">
        <f t="shared" si="40"/>
        <v>248</v>
      </c>
      <c r="W106">
        <f t="shared" si="41"/>
        <v>243</v>
      </c>
      <c r="X106">
        <f t="shared" si="42"/>
        <v>495</v>
      </c>
      <c r="Y106">
        <f t="shared" si="43"/>
        <v>161</v>
      </c>
      <c r="Z106">
        <f t="shared" si="44"/>
        <v>882</v>
      </c>
      <c r="AC106" s="1">
        <f t="shared" si="45"/>
        <v>-1.0699570329077337</v>
      </c>
      <c r="AD106" s="1">
        <f t="shared" si="46"/>
        <v>-1.0366206126401418</v>
      </c>
      <c r="AE106" s="1">
        <f t="shared" si="47"/>
        <v>-1.276293465905562</v>
      </c>
      <c r="AF106" s="1">
        <f t="shared" si="48"/>
        <v>-0.92798677163734644</v>
      </c>
      <c r="AG106" s="1">
        <f t="shared" si="49"/>
        <v>-1.4839328306838067</v>
      </c>
      <c r="AH106" s="1">
        <f t="shared" si="50"/>
        <v>-1.8152899666382492</v>
      </c>
      <c r="AI106" s="149">
        <f t="shared" si="51"/>
        <v>-7.6100806804128398</v>
      </c>
      <c r="AL106" s="1">
        <f t="shared" si="52"/>
        <v>-1.374959876045784</v>
      </c>
      <c r="AM106" s="104">
        <f t="shared" si="53"/>
        <v>-1.3586993551740039</v>
      </c>
      <c r="AN106" s="104">
        <f t="shared" si="54"/>
        <v>-1.3790666579984376</v>
      </c>
      <c r="AO106" s="104">
        <f t="shared" si="55"/>
        <v>-0.66757033877029559</v>
      </c>
      <c r="AP106" s="104">
        <f t="shared" si="56"/>
        <v>-1.790723736354523</v>
      </c>
      <c r="AQ106" s="104">
        <f t="shared" si="57"/>
        <v>-8.9936045332194625E-2</v>
      </c>
      <c r="AR106" s="151">
        <f t="shared" si="58"/>
        <v>-6.6609560096752389</v>
      </c>
    </row>
    <row r="107" spans="1:44" x14ac:dyDescent="0.2">
      <c r="A107" s="99">
        <v>10590</v>
      </c>
      <c r="B107" s="95" t="s">
        <v>103</v>
      </c>
      <c r="C107" s="111">
        <v>0.22365142935776228</v>
      </c>
      <c r="D107" s="95" t="s">
        <v>3</v>
      </c>
      <c r="E107" s="95">
        <v>3</v>
      </c>
      <c r="F107" s="96">
        <v>1</v>
      </c>
      <c r="G107" s="95" t="s">
        <v>7</v>
      </c>
      <c r="H107" s="95" t="s">
        <v>88</v>
      </c>
      <c r="I107" s="95" t="s">
        <v>4</v>
      </c>
      <c r="J107" s="97" t="s">
        <v>4</v>
      </c>
      <c r="M107">
        <f t="shared" si="39"/>
        <v>38</v>
      </c>
      <c r="N107">
        <f t="shared" si="60"/>
        <v>61</v>
      </c>
      <c r="O107">
        <f t="shared" si="61"/>
        <v>48</v>
      </c>
      <c r="P107">
        <f t="shared" si="62"/>
        <v>104</v>
      </c>
      <c r="Q107">
        <f t="shared" si="63"/>
        <v>71</v>
      </c>
      <c r="R107">
        <f t="shared" si="64"/>
        <v>144</v>
      </c>
      <c r="U107">
        <f t="shared" si="59"/>
        <v>241</v>
      </c>
      <c r="V107">
        <f t="shared" si="40"/>
        <v>248</v>
      </c>
      <c r="W107">
        <f t="shared" si="41"/>
        <v>243</v>
      </c>
      <c r="X107">
        <f t="shared" si="42"/>
        <v>470</v>
      </c>
      <c r="Y107">
        <f t="shared" si="43"/>
        <v>425</v>
      </c>
      <c r="Z107">
        <f t="shared" si="44"/>
        <v>83</v>
      </c>
      <c r="AC107" s="1">
        <f t="shared" si="45"/>
        <v>-1.5099083170870673</v>
      </c>
      <c r="AD107" s="1">
        <f t="shared" si="46"/>
        <v>-1.0366206126401418</v>
      </c>
      <c r="AE107" s="1">
        <f t="shared" si="47"/>
        <v>-1.276293465905562</v>
      </c>
      <c r="AF107" s="1">
        <f t="shared" si="48"/>
        <v>-0.50310357767208047</v>
      </c>
      <c r="AG107" s="1">
        <f t="shared" si="49"/>
        <v>-0.88481459977213761</v>
      </c>
      <c r="AH107" s="1">
        <f t="shared" si="50"/>
        <v>-0.17768117723745236</v>
      </c>
      <c r="AI107" s="149">
        <f t="shared" si="51"/>
        <v>-5.3884217503144409</v>
      </c>
      <c r="AL107" s="1">
        <f t="shared" si="52"/>
        <v>-1.3873311678483309</v>
      </c>
      <c r="AM107" s="104">
        <f t="shared" si="53"/>
        <v>-1.3586993551740039</v>
      </c>
      <c r="AN107" s="104">
        <f t="shared" si="54"/>
        <v>-1.3790666579984376</v>
      </c>
      <c r="AO107" s="104">
        <f t="shared" si="55"/>
        <v>-0.71939540663488166</v>
      </c>
      <c r="AP107" s="104">
        <f t="shared" si="56"/>
        <v>-0.82003893241456904</v>
      </c>
      <c r="AQ107" s="104">
        <f t="shared" si="57"/>
        <v>-2.4532874935423878</v>
      </c>
      <c r="AR107" s="151">
        <f t="shared" si="58"/>
        <v>-8.1178190136126105</v>
      </c>
    </row>
    <row r="108" spans="1:44" x14ac:dyDescent="0.2">
      <c r="A108" s="98">
        <v>10557</v>
      </c>
      <c r="B108" s="91" t="s">
        <v>103</v>
      </c>
      <c r="C108" s="110">
        <v>0.22683114863839371</v>
      </c>
      <c r="D108" s="91" t="s">
        <v>0</v>
      </c>
      <c r="E108" s="91">
        <v>2</v>
      </c>
      <c r="F108" s="92">
        <v>0</v>
      </c>
      <c r="G108" s="91" t="s">
        <v>6</v>
      </c>
      <c r="H108" s="91" t="s">
        <v>90</v>
      </c>
      <c r="I108" s="91" t="s">
        <v>5</v>
      </c>
      <c r="J108" s="93" t="s">
        <v>5</v>
      </c>
      <c r="M108">
        <f t="shared" si="39"/>
        <v>39</v>
      </c>
      <c r="N108">
        <f t="shared" si="60"/>
        <v>41</v>
      </c>
      <c r="O108">
        <f t="shared" si="61"/>
        <v>29</v>
      </c>
      <c r="P108">
        <f t="shared" si="62"/>
        <v>68</v>
      </c>
      <c r="Q108">
        <f t="shared" si="63"/>
        <v>39</v>
      </c>
      <c r="R108">
        <f t="shared" si="64"/>
        <v>28</v>
      </c>
      <c r="U108">
        <f t="shared" si="59"/>
        <v>241</v>
      </c>
      <c r="V108">
        <f t="shared" si="40"/>
        <v>239</v>
      </c>
      <c r="W108">
        <f t="shared" si="41"/>
        <v>248</v>
      </c>
      <c r="X108">
        <f t="shared" si="42"/>
        <v>495</v>
      </c>
      <c r="Y108">
        <f t="shared" si="43"/>
        <v>161</v>
      </c>
      <c r="Z108">
        <f t="shared" si="44"/>
        <v>882</v>
      </c>
      <c r="AC108" s="1">
        <f t="shared" si="45"/>
        <v>-1.4839328306838067</v>
      </c>
      <c r="AD108" s="1">
        <f t="shared" si="46"/>
        <v>-1.4339224101091452</v>
      </c>
      <c r="AE108" s="1">
        <f t="shared" si="47"/>
        <v>-1.780198646826979</v>
      </c>
      <c r="AF108" s="1">
        <f t="shared" si="48"/>
        <v>-0.92798677163734644</v>
      </c>
      <c r="AG108" s="1">
        <f t="shared" si="49"/>
        <v>-1.4839328306838067</v>
      </c>
      <c r="AH108" s="1">
        <f t="shared" si="50"/>
        <v>-1.8152899666382492</v>
      </c>
      <c r="AI108" s="149">
        <f t="shared" si="51"/>
        <v>-8.9252634565793336</v>
      </c>
      <c r="AL108" s="1">
        <f t="shared" si="52"/>
        <v>-1.3873311678483309</v>
      </c>
      <c r="AM108" s="104">
        <f t="shared" si="53"/>
        <v>-1.3956645494074753</v>
      </c>
      <c r="AN108" s="104">
        <f t="shared" si="54"/>
        <v>-1.3586993551740039</v>
      </c>
      <c r="AO108" s="104">
        <f t="shared" si="55"/>
        <v>-0.66757033877029559</v>
      </c>
      <c r="AP108" s="104">
        <f t="shared" si="56"/>
        <v>-1.790723736354523</v>
      </c>
      <c r="AQ108" s="104">
        <f t="shared" si="57"/>
        <v>-8.9936045332194625E-2</v>
      </c>
      <c r="AR108" s="151">
        <f t="shared" si="58"/>
        <v>-6.6899251928868235</v>
      </c>
    </row>
    <row r="109" spans="1:44" x14ac:dyDescent="0.2">
      <c r="A109" s="99">
        <v>10064</v>
      </c>
      <c r="B109" s="95" t="s">
        <v>103</v>
      </c>
      <c r="C109" s="111">
        <v>0.22716913339717204</v>
      </c>
      <c r="D109" s="95" t="s">
        <v>1</v>
      </c>
      <c r="E109" s="95">
        <v>0</v>
      </c>
      <c r="F109" s="96">
        <v>3</v>
      </c>
      <c r="G109" s="95" t="s">
        <v>6</v>
      </c>
      <c r="H109" s="95" t="s">
        <v>88</v>
      </c>
      <c r="I109" s="95" t="s">
        <v>5</v>
      </c>
      <c r="J109" s="97" t="s">
        <v>5</v>
      </c>
      <c r="M109">
        <f t="shared" si="39"/>
        <v>59</v>
      </c>
      <c r="N109">
        <f t="shared" si="60"/>
        <v>35</v>
      </c>
      <c r="O109">
        <f t="shared" si="61"/>
        <v>46</v>
      </c>
      <c r="P109">
        <f t="shared" si="62"/>
        <v>68</v>
      </c>
      <c r="Q109">
        <f t="shared" si="63"/>
        <v>71</v>
      </c>
      <c r="R109">
        <f t="shared" si="64"/>
        <v>28</v>
      </c>
      <c r="U109">
        <f t="shared" si="59"/>
        <v>244</v>
      </c>
      <c r="V109">
        <f t="shared" si="40"/>
        <v>245</v>
      </c>
      <c r="W109">
        <f t="shared" si="41"/>
        <v>241</v>
      </c>
      <c r="X109">
        <f t="shared" si="42"/>
        <v>495</v>
      </c>
      <c r="Y109">
        <f t="shared" si="43"/>
        <v>425</v>
      </c>
      <c r="Z109">
        <f t="shared" si="44"/>
        <v>882</v>
      </c>
      <c r="AC109" s="1">
        <f t="shared" si="45"/>
        <v>-1.0699570329077337</v>
      </c>
      <c r="AD109" s="1">
        <f t="shared" si="46"/>
        <v>-1.5921464153240394</v>
      </c>
      <c r="AE109" s="1">
        <f t="shared" si="47"/>
        <v>-1.3188530803243581</v>
      </c>
      <c r="AF109" s="1">
        <f t="shared" si="48"/>
        <v>-0.92798677163734644</v>
      </c>
      <c r="AG109" s="1">
        <f t="shared" si="49"/>
        <v>-0.88481459977213761</v>
      </c>
      <c r="AH109" s="1">
        <f t="shared" si="50"/>
        <v>-1.8152899666382492</v>
      </c>
      <c r="AI109" s="149">
        <f t="shared" si="51"/>
        <v>-7.6090478666038646</v>
      </c>
      <c r="AL109" s="1">
        <f t="shared" si="52"/>
        <v>-1.374959876045784</v>
      </c>
      <c r="AM109" s="104">
        <f t="shared" si="53"/>
        <v>-1.3708698907942589</v>
      </c>
      <c r="AN109" s="104">
        <f t="shared" si="54"/>
        <v>-1.3873311678483309</v>
      </c>
      <c r="AO109" s="104">
        <f t="shared" si="55"/>
        <v>-0.66757033877029559</v>
      </c>
      <c r="AP109" s="104">
        <f t="shared" si="56"/>
        <v>-0.82003893241456904</v>
      </c>
      <c r="AQ109" s="104">
        <f t="shared" si="57"/>
        <v>-8.9936045332194625E-2</v>
      </c>
      <c r="AR109" s="151">
        <f t="shared" si="58"/>
        <v>-5.7107062512054325</v>
      </c>
    </row>
    <row r="110" spans="1:44" x14ac:dyDescent="0.2">
      <c r="A110" s="98">
        <v>10641</v>
      </c>
      <c r="B110" s="91" t="s">
        <v>103</v>
      </c>
      <c r="C110" s="110">
        <v>0.23078993446731932</v>
      </c>
      <c r="D110" s="91" t="s">
        <v>2</v>
      </c>
      <c r="E110" s="91">
        <v>1</v>
      </c>
      <c r="F110" s="92">
        <v>3</v>
      </c>
      <c r="G110" s="91" t="s">
        <v>7</v>
      </c>
      <c r="H110" s="91" t="s">
        <v>90</v>
      </c>
      <c r="I110" s="91" t="s">
        <v>5</v>
      </c>
      <c r="J110" s="93" t="s">
        <v>5</v>
      </c>
      <c r="M110">
        <f t="shared" si="39"/>
        <v>36</v>
      </c>
      <c r="N110">
        <f t="shared" si="60"/>
        <v>35</v>
      </c>
      <c r="O110">
        <f t="shared" si="61"/>
        <v>46</v>
      </c>
      <c r="P110">
        <f t="shared" si="62"/>
        <v>104</v>
      </c>
      <c r="Q110">
        <f t="shared" si="63"/>
        <v>39</v>
      </c>
      <c r="R110">
        <f t="shared" si="64"/>
        <v>28</v>
      </c>
      <c r="U110">
        <f t="shared" si="59"/>
        <v>239</v>
      </c>
      <c r="V110">
        <f t="shared" si="40"/>
        <v>233</v>
      </c>
      <c r="W110">
        <f t="shared" si="41"/>
        <v>241</v>
      </c>
      <c r="X110">
        <f t="shared" si="42"/>
        <v>470</v>
      </c>
      <c r="Y110">
        <f t="shared" si="43"/>
        <v>161</v>
      </c>
      <c r="Z110">
        <f t="shared" si="44"/>
        <v>882</v>
      </c>
      <c r="AC110" s="1">
        <f t="shared" si="45"/>
        <v>-1.563975538357343</v>
      </c>
      <c r="AD110" s="1">
        <f t="shared" si="46"/>
        <v>-1.5921464153240394</v>
      </c>
      <c r="AE110" s="1">
        <f t="shared" si="47"/>
        <v>-1.3188530803243581</v>
      </c>
      <c r="AF110" s="1">
        <f t="shared" si="48"/>
        <v>-0.50310357767208047</v>
      </c>
      <c r="AG110" s="1">
        <f t="shared" si="49"/>
        <v>-1.4839328306838067</v>
      </c>
      <c r="AH110" s="1">
        <f t="shared" si="50"/>
        <v>-1.8152899666382492</v>
      </c>
      <c r="AI110" s="149">
        <f t="shared" si="51"/>
        <v>-8.2773014089998771</v>
      </c>
      <c r="AL110" s="1">
        <f t="shared" si="52"/>
        <v>-1.3956645494074753</v>
      </c>
      <c r="AM110" s="104">
        <f t="shared" si="53"/>
        <v>-1.4210896477732855</v>
      </c>
      <c r="AN110" s="104">
        <f t="shared" si="54"/>
        <v>-1.3873311678483309</v>
      </c>
      <c r="AO110" s="104">
        <f t="shared" si="55"/>
        <v>-0.71939540663488166</v>
      </c>
      <c r="AP110" s="104">
        <f t="shared" si="56"/>
        <v>-1.790723736354523</v>
      </c>
      <c r="AQ110" s="104">
        <f t="shared" si="57"/>
        <v>-8.9936045332194625E-2</v>
      </c>
      <c r="AR110" s="151">
        <f t="shared" si="58"/>
        <v>-6.8041405533506918</v>
      </c>
    </row>
    <row r="111" spans="1:44" x14ac:dyDescent="0.2">
      <c r="A111" s="99">
        <v>10848</v>
      </c>
      <c r="B111" s="95" t="s">
        <v>103</v>
      </c>
      <c r="C111" s="111">
        <v>0.23090906785230358</v>
      </c>
      <c r="D111" s="95" t="s">
        <v>2</v>
      </c>
      <c r="E111" s="95">
        <v>3</v>
      </c>
      <c r="F111" s="96">
        <v>2</v>
      </c>
      <c r="G111" s="95" t="s">
        <v>6</v>
      </c>
      <c r="H111" s="95" t="s">
        <v>88</v>
      </c>
      <c r="I111" s="95" t="s">
        <v>4</v>
      </c>
      <c r="J111" s="97" t="s">
        <v>4</v>
      </c>
      <c r="M111">
        <f t="shared" si="39"/>
        <v>36</v>
      </c>
      <c r="N111">
        <f t="shared" si="60"/>
        <v>61</v>
      </c>
      <c r="O111">
        <f t="shared" si="61"/>
        <v>49</v>
      </c>
      <c r="P111">
        <f t="shared" si="62"/>
        <v>68</v>
      </c>
      <c r="Q111">
        <f t="shared" si="63"/>
        <v>71</v>
      </c>
      <c r="R111">
        <f t="shared" si="64"/>
        <v>144</v>
      </c>
      <c r="U111">
        <f t="shared" si="59"/>
        <v>239</v>
      </c>
      <c r="V111">
        <f t="shared" si="40"/>
        <v>248</v>
      </c>
      <c r="W111">
        <f t="shared" si="41"/>
        <v>233</v>
      </c>
      <c r="X111">
        <f t="shared" si="42"/>
        <v>495</v>
      </c>
      <c r="Y111">
        <f t="shared" si="43"/>
        <v>425</v>
      </c>
      <c r="Z111">
        <f t="shared" si="44"/>
        <v>83</v>
      </c>
      <c r="AC111" s="1">
        <f t="shared" si="45"/>
        <v>-1.563975538357343</v>
      </c>
      <c r="AD111" s="1">
        <f t="shared" si="46"/>
        <v>-1.0366206126401418</v>
      </c>
      <c r="AE111" s="1">
        <f t="shared" si="47"/>
        <v>-1.2556741787028265</v>
      </c>
      <c r="AF111" s="1">
        <f t="shared" si="48"/>
        <v>-0.92798677163734644</v>
      </c>
      <c r="AG111" s="1">
        <f t="shared" si="49"/>
        <v>-0.88481459977213761</v>
      </c>
      <c r="AH111" s="1">
        <f t="shared" si="50"/>
        <v>-0.17768117723745236</v>
      </c>
      <c r="AI111" s="149">
        <f t="shared" si="51"/>
        <v>-5.8467528783472478</v>
      </c>
      <c r="AL111" s="1">
        <f t="shared" si="52"/>
        <v>-1.3956645494074753</v>
      </c>
      <c r="AM111" s="104">
        <f t="shared" si="53"/>
        <v>-1.3586993551740039</v>
      </c>
      <c r="AN111" s="104">
        <f t="shared" si="54"/>
        <v>-1.4210896477732855</v>
      </c>
      <c r="AO111" s="104">
        <f t="shared" si="55"/>
        <v>-0.66757033877029559</v>
      </c>
      <c r="AP111" s="104">
        <f t="shared" si="56"/>
        <v>-0.82003893241456904</v>
      </c>
      <c r="AQ111" s="104">
        <f t="shared" si="57"/>
        <v>-2.4532874935423878</v>
      </c>
      <c r="AR111" s="151">
        <f t="shared" si="58"/>
        <v>-8.1163503170820164</v>
      </c>
    </row>
    <row r="112" spans="1:44" x14ac:dyDescent="0.2">
      <c r="A112" s="98">
        <v>10294</v>
      </c>
      <c r="B112" s="91" t="s">
        <v>103</v>
      </c>
      <c r="C112" s="110">
        <v>0.23200084854733749</v>
      </c>
      <c r="D112" s="91" t="s">
        <v>2</v>
      </c>
      <c r="E112" s="91">
        <v>3</v>
      </c>
      <c r="F112" s="92">
        <v>3</v>
      </c>
      <c r="G112" s="91" t="s">
        <v>6</v>
      </c>
      <c r="H112" s="91" t="s">
        <v>88</v>
      </c>
      <c r="I112" s="91" t="s">
        <v>4</v>
      </c>
      <c r="J112" s="93" t="s">
        <v>4</v>
      </c>
      <c r="M112">
        <f t="shared" si="39"/>
        <v>36</v>
      </c>
      <c r="N112">
        <f t="shared" si="60"/>
        <v>61</v>
      </c>
      <c r="O112">
        <f t="shared" si="61"/>
        <v>46</v>
      </c>
      <c r="P112">
        <f t="shared" si="62"/>
        <v>68</v>
      </c>
      <c r="Q112">
        <f t="shared" si="63"/>
        <v>71</v>
      </c>
      <c r="R112">
        <f t="shared" si="64"/>
        <v>144</v>
      </c>
      <c r="U112">
        <f t="shared" si="59"/>
        <v>239</v>
      </c>
      <c r="V112">
        <f t="shared" si="40"/>
        <v>248</v>
      </c>
      <c r="W112">
        <f t="shared" si="41"/>
        <v>241</v>
      </c>
      <c r="X112">
        <f t="shared" si="42"/>
        <v>495</v>
      </c>
      <c r="Y112">
        <f t="shared" si="43"/>
        <v>425</v>
      </c>
      <c r="Z112">
        <f t="shared" si="44"/>
        <v>83</v>
      </c>
      <c r="AC112" s="1">
        <f t="shared" si="45"/>
        <v>-1.563975538357343</v>
      </c>
      <c r="AD112" s="1">
        <f t="shared" si="46"/>
        <v>-1.0366206126401418</v>
      </c>
      <c r="AE112" s="1">
        <f t="shared" si="47"/>
        <v>-1.3188530803243581</v>
      </c>
      <c r="AF112" s="1">
        <f t="shared" si="48"/>
        <v>-0.92798677163734644</v>
      </c>
      <c r="AG112" s="1">
        <f t="shared" si="49"/>
        <v>-0.88481459977213761</v>
      </c>
      <c r="AH112" s="1">
        <f t="shared" si="50"/>
        <v>-0.17768117723745236</v>
      </c>
      <c r="AI112" s="149">
        <f t="shared" si="51"/>
        <v>-5.9099317799687787</v>
      </c>
      <c r="AL112" s="1">
        <f t="shared" si="52"/>
        <v>-1.3956645494074753</v>
      </c>
      <c r="AM112" s="104">
        <f t="shared" si="53"/>
        <v>-1.3586993551740039</v>
      </c>
      <c r="AN112" s="104">
        <f t="shared" si="54"/>
        <v>-1.3873311678483309</v>
      </c>
      <c r="AO112" s="104">
        <f t="shared" si="55"/>
        <v>-0.66757033877029559</v>
      </c>
      <c r="AP112" s="104">
        <f t="shared" si="56"/>
        <v>-0.82003893241456904</v>
      </c>
      <c r="AQ112" s="104">
        <f t="shared" si="57"/>
        <v>-2.4532874935423878</v>
      </c>
      <c r="AR112" s="151">
        <f t="shared" si="58"/>
        <v>-8.0825918371570626</v>
      </c>
    </row>
    <row r="113" spans="1:44" x14ac:dyDescent="0.2">
      <c r="A113" s="99">
        <v>10049</v>
      </c>
      <c r="B113" s="95" t="s">
        <v>103</v>
      </c>
      <c r="C113" s="111">
        <v>0.23215936596536069</v>
      </c>
      <c r="D113" s="95" t="s">
        <v>3</v>
      </c>
      <c r="E113" s="95">
        <v>3</v>
      </c>
      <c r="F113" s="96">
        <v>0</v>
      </c>
      <c r="G113" s="95" t="s">
        <v>7</v>
      </c>
      <c r="H113" s="95" t="s">
        <v>88</v>
      </c>
      <c r="I113" s="95" t="s">
        <v>5</v>
      </c>
      <c r="J113" s="97" t="s">
        <v>5</v>
      </c>
      <c r="M113">
        <f t="shared" si="39"/>
        <v>38</v>
      </c>
      <c r="N113">
        <f t="shared" si="60"/>
        <v>61</v>
      </c>
      <c r="O113">
        <f t="shared" si="61"/>
        <v>29</v>
      </c>
      <c r="P113">
        <f t="shared" si="62"/>
        <v>104</v>
      </c>
      <c r="Q113">
        <f t="shared" si="63"/>
        <v>71</v>
      </c>
      <c r="R113">
        <f t="shared" si="64"/>
        <v>28</v>
      </c>
      <c r="U113">
        <f t="shared" si="59"/>
        <v>241</v>
      </c>
      <c r="V113">
        <f t="shared" si="40"/>
        <v>248</v>
      </c>
      <c r="W113">
        <f t="shared" si="41"/>
        <v>248</v>
      </c>
      <c r="X113">
        <f t="shared" si="42"/>
        <v>470</v>
      </c>
      <c r="Y113">
        <f t="shared" si="43"/>
        <v>425</v>
      </c>
      <c r="Z113">
        <f t="shared" si="44"/>
        <v>882</v>
      </c>
      <c r="AC113" s="1">
        <f t="shared" si="45"/>
        <v>-1.5099083170870673</v>
      </c>
      <c r="AD113" s="1">
        <f t="shared" si="46"/>
        <v>-1.0366206126401418</v>
      </c>
      <c r="AE113" s="1">
        <f t="shared" si="47"/>
        <v>-1.780198646826979</v>
      </c>
      <c r="AF113" s="1">
        <f t="shared" si="48"/>
        <v>-0.50310357767208047</v>
      </c>
      <c r="AG113" s="1">
        <f t="shared" si="49"/>
        <v>-0.88481459977213761</v>
      </c>
      <c r="AH113" s="1">
        <f t="shared" si="50"/>
        <v>-1.8152899666382492</v>
      </c>
      <c r="AI113" s="149">
        <f t="shared" si="51"/>
        <v>-7.5299357206366553</v>
      </c>
      <c r="AL113" s="1">
        <f t="shared" si="52"/>
        <v>-1.3873311678483309</v>
      </c>
      <c r="AM113" s="104">
        <f t="shared" si="53"/>
        <v>-1.3586993551740039</v>
      </c>
      <c r="AN113" s="104">
        <f t="shared" si="54"/>
        <v>-1.3586993551740039</v>
      </c>
      <c r="AO113" s="104">
        <f t="shared" si="55"/>
        <v>-0.71939540663488166</v>
      </c>
      <c r="AP113" s="104">
        <f t="shared" si="56"/>
        <v>-0.82003893241456904</v>
      </c>
      <c r="AQ113" s="104">
        <f t="shared" si="57"/>
        <v>-8.9936045332194625E-2</v>
      </c>
      <c r="AR113" s="151">
        <f t="shared" si="58"/>
        <v>-5.734100262577984</v>
      </c>
    </row>
    <row r="114" spans="1:44" x14ac:dyDescent="0.2">
      <c r="A114" s="98">
        <v>10284</v>
      </c>
      <c r="B114" s="91" t="s">
        <v>103</v>
      </c>
      <c r="C114" s="110">
        <v>0.23268426714834467</v>
      </c>
      <c r="D114" s="91" t="s">
        <v>2</v>
      </c>
      <c r="E114" s="91">
        <v>0</v>
      </c>
      <c r="F114" s="92">
        <v>3</v>
      </c>
      <c r="G114" s="91" t="s">
        <v>6</v>
      </c>
      <c r="H114" s="91" t="s">
        <v>88</v>
      </c>
      <c r="I114" s="91" t="s">
        <v>5</v>
      </c>
      <c r="J114" s="93" t="s">
        <v>5</v>
      </c>
      <c r="M114">
        <f t="shared" si="39"/>
        <v>36</v>
      </c>
      <c r="N114">
        <f t="shared" si="60"/>
        <v>35</v>
      </c>
      <c r="O114">
        <f t="shared" si="61"/>
        <v>46</v>
      </c>
      <c r="P114">
        <f t="shared" si="62"/>
        <v>68</v>
      </c>
      <c r="Q114">
        <f t="shared" si="63"/>
        <v>71</v>
      </c>
      <c r="R114">
        <f t="shared" si="64"/>
        <v>28</v>
      </c>
      <c r="U114">
        <f t="shared" si="59"/>
        <v>239</v>
      </c>
      <c r="V114">
        <f t="shared" si="40"/>
        <v>245</v>
      </c>
      <c r="W114">
        <f t="shared" si="41"/>
        <v>241</v>
      </c>
      <c r="X114">
        <f t="shared" si="42"/>
        <v>495</v>
      </c>
      <c r="Y114">
        <f t="shared" si="43"/>
        <v>425</v>
      </c>
      <c r="Z114">
        <f t="shared" si="44"/>
        <v>882</v>
      </c>
      <c r="AC114" s="1">
        <f t="shared" si="45"/>
        <v>-1.563975538357343</v>
      </c>
      <c r="AD114" s="1">
        <f t="shared" si="46"/>
        <v>-1.5921464153240394</v>
      </c>
      <c r="AE114" s="1">
        <f t="shared" si="47"/>
        <v>-1.3188530803243581</v>
      </c>
      <c r="AF114" s="1">
        <f t="shared" si="48"/>
        <v>-0.92798677163734644</v>
      </c>
      <c r="AG114" s="1">
        <f t="shared" si="49"/>
        <v>-0.88481459977213761</v>
      </c>
      <c r="AH114" s="1">
        <f t="shared" si="50"/>
        <v>-1.8152899666382492</v>
      </c>
      <c r="AI114" s="149">
        <f t="shared" si="51"/>
        <v>-8.1030663720534744</v>
      </c>
      <c r="AL114" s="1">
        <f t="shared" si="52"/>
        <v>-1.3956645494074753</v>
      </c>
      <c r="AM114" s="104">
        <f t="shared" si="53"/>
        <v>-1.3708698907942589</v>
      </c>
      <c r="AN114" s="104">
        <f t="shared" si="54"/>
        <v>-1.3873311678483309</v>
      </c>
      <c r="AO114" s="104">
        <f t="shared" si="55"/>
        <v>-0.66757033877029559</v>
      </c>
      <c r="AP114" s="104">
        <f t="shared" si="56"/>
        <v>-0.82003893241456904</v>
      </c>
      <c r="AQ114" s="104">
        <f t="shared" si="57"/>
        <v>-8.9936045332194625E-2</v>
      </c>
      <c r="AR114" s="151">
        <f t="shared" si="58"/>
        <v>-5.7314109245671245</v>
      </c>
    </row>
    <row r="115" spans="1:44" x14ac:dyDescent="0.2">
      <c r="A115" s="99">
        <v>10290</v>
      </c>
      <c r="B115" s="95" t="s">
        <v>103</v>
      </c>
      <c r="C115" s="111">
        <v>0.23318777512585631</v>
      </c>
      <c r="D115" s="95" t="s">
        <v>0</v>
      </c>
      <c r="E115" s="95">
        <v>1</v>
      </c>
      <c r="F115" s="96">
        <v>3</v>
      </c>
      <c r="G115" s="95" t="s">
        <v>7</v>
      </c>
      <c r="H115" s="95" t="s">
        <v>90</v>
      </c>
      <c r="I115" s="95" t="s">
        <v>4</v>
      </c>
      <c r="J115" s="97" t="s">
        <v>4</v>
      </c>
      <c r="M115">
        <f t="shared" si="39"/>
        <v>39</v>
      </c>
      <c r="N115">
        <f t="shared" si="60"/>
        <v>35</v>
      </c>
      <c r="O115">
        <f t="shared" si="61"/>
        <v>46</v>
      </c>
      <c r="P115">
        <f t="shared" si="62"/>
        <v>104</v>
      </c>
      <c r="Q115">
        <f t="shared" si="63"/>
        <v>39</v>
      </c>
      <c r="R115">
        <f t="shared" si="64"/>
        <v>144</v>
      </c>
      <c r="U115">
        <f t="shared" si="59"/>
        <v>241</v>
      </c>
      <c r="V115">
        <f t="shared" si="40"/>
        <v>233</v>
      </c>
      <c r="W115">
        <f t="shared" si="41"/>
        <v>241</v>
      </c>
      <c r="X115">
        <f t="shared" si="42"/>
        <v>470</v>
      </c>
      <c r="Y115">
        <f t="shared" si="43"/>
        <v>161</v>
      </c>
      <c r="Z115">
        <f t="shared" si="44"/>
        <v>83</v>
      </c>
      <c r="AC115" s="1">
        <f t="shared" si="45"/>
        <v>-1.4839328306838067</v>
      </c>
      <c r="AD115" s="1">
        <f t="shared" si="46"/>
        <v>-1.5921464153240394</v>
      </c>
      <c r="AE115" s="1">
        <f t="shared" si="47"/>
        <v>-1.3188530803243581</v>
      </c>
      <c r="AF115" s="1">
        <f t="shared" si="48"/>
        <v>-0.50310357767208047</v>
      </c>
      <c r="AG115" s="1">
        <f t="shared" si="49"/>
        <v>-1.4839328306838067</v>
      </c>
      <c r="AH115" s="1">
        <f t="shared" si="50"/>
        <v>-0.17768117723745236</v>
      </c>
      <c r="AI115" s="149">
        <f t="shared" si="51"/>
        <v>-6.5596499119255434</v>
      </c>
      <c r="AL115" s="1">
        <f t="shared" si="52"/>
        <v>-1.3873311678483309</v>
      </c>
      <c r="AM115" s="104">
        <f t="shared" si="53"/>
        <v>-1.4210896477732855</v>
      </c>
      <c r="AN115" s="104">
        <f t="shared" si="54"/>
        <v>-1.3873311678483309</v>
      </c>
      <c r="AO115" s="104">
        <f t="shared" si="55"/>
        <v>-0.71939540663488166</v>
      </c>
      <c r="AP115" s="104">
        <f t="shared" si="56"/>
        <v>-1.790723736354523</v>
      </c>
      <c r="AQ115" s="104">
        <f t="shared" si="57"/>
        <v>-2.4532874935423878</v>
      </c>
      <c r="AR115" s="151">
        <f t="shared" si="58"/>
        <v>-9.1591586200017403</v>
      </c>
    </row>
    <row r="116" spans="1:44" x14ac:dyDescent="0.2">
      <c r="A116" s="98">
        <v>10991</v>
      </c>
      <c r="B116" s="91" t="s">
        <v>103</v>
      </c>
      <c r="C116" s="110">
        <v>0.2332725803387049</v>
      </c>
      <c r="D116" s="91" t="s">
        <v>1</v>
      </c>
      <c r="E116" s="91">
        <v>1</v>
      </c>
      <c r="F116" s="92">
        <v>1</v>
      </c>
      <c r="G116" s="91" t="s">
        <v>7</v>
      </c>
      <c r="H116" s="91" t="s">
        <v>88</v>
      </c>
      <c r="I116" s="91" t="s">
        <v>5</v>
      </c>
      <c r="J116" s="93" t="s">
        <v>5</v>
      </c>
      <c r="M116">
        <f t="shared" si="39"/>
        <v>59</v>
      </c>
      <c r="N116">
        <f t="shared" si="60"/>
        <v>35</v>
      </c>
      <c r="O116">
        <f t="shared" si="61"/>
        <v>48</v>
      </c>
      <c r="P116">
        <f t="shared" si="62"/>
        <v>104</v>
      </c>
      <c r="Q116">
        <f t="shared" si="63"/>
        <v>71</v>
      </c>
      <c r="R116">
        <f t="shared" si="64"/>
        <v>28</v>
      </c>
      <c r="U116">
        <f t="shared" si="59"/>
        <v>244</v>
      </c>
      <c r="V116">
        <f t="shared" si="40"/>
        <v>233</v>
      </c>
      <c r="W116">
        <f t="shared" si="41"/>
        <v>243</v>
      </c>
      <c r="X116">
        <f t="shared" si="42"/>
        <v>470</v>
      </c>
      <c r="Y116">
        <f t="shared" si="43"/>
        <v>425</v>
      </c>
      <c r="Z116">
        <f t="shared" si="44"/>
        <v>882</v>
      </c>
      <c r="AC116" s="1">
        <f t="shared" si="45"/>
        <v>-1.0699570329077337</v>
      </c>
      <c r="AD116" s="1">
        <f t="shared" si="46"/>
        <v>-1.5921464153240394</v>
      </c>
      <c r="AE116" s="1">
        <f t="shared" si="47"/>
        <v>-1.276293465905562</v>
      </c>
      <c r="AF116" s="1">
        <f t="shared" si="48"/>
        <v>-0.50310357767208047</v>
      </c>
      <c r="AG116" s="1">
        <f t="shared" si="49"/>
        <v>-0.88481459977213761</v>
      </c>
      <c r="AH116" s="1">
        <f t="shared" si="50"/>
        <v>-1.8152899666382492</v>
      </c>
      <c r="AI116" s="149">
        <f t="shared" si="51"/>
        <v>-7.1416050582198025</v>
      </c>
      <c r="AL116" s="1">
        <f t="shared" si="52"/>
        <v>-1.374959876045784</v>
      </c>
      <c r="AM116" s="104">
        <f t="shared" si="53"/>
        <v>-1.4210896477732855</v>
      </c>
      <c r="AN116" s="104">
        <f t="shared" si="54"/>
        <v>-1.3790666579984376</v>
      </c>
      <c r="AO116" s="104">
        <f t="shared" si="55"/>
        <v>-0.71939540663488166</v>
      </c>
      <c r="AP116" s="104">
        <f t="shared" si="56"/>
        <v>-0.82003893241456904</v>
      </c>
      <c r="AQ116" s="104">
        <f t="shared" si="57"/>
        <v>-8.9936045332194625E-2</v>
      </c>
      <c r="AR116" s="151">
        <f t="shared" si="58"/>
        <v>-5.8044865661991523</v>
      </c>
    </row>
    <row r="117" spans="1:44" x14ac:dyDescent="0.2">
      <c r="A117" s="99">
        <v>10372</v>
      </c>
      <c r="B117" s="95" t="s">
        <v>103</v>
      </c>
      <c r="C117" s="111">
        <v>0.23379844984511655</v>
      </c>
      <c r="D117" s="95" t="s">
        <v>2</v>
      </c>
      <c r="E117" s="95">
        <v>0</v>
      </c>
      <c r="F117" s="96">
        <v>2</v>
      </c>
      <c r="G117" s="95" t="s">
        <v>7</v>
      </c>
      <c r="H117" s="95" t="s">
        <v>88</v>
      </c>
      <c r="I117" s="95" t="s">
        <v>4</v>
      </c>
      <c r="J117" s="97" t="s">
        <v>5</v>
      </c>
      <c r="M117">
        <f t="shared" si="39"/>
        <v>36</v>
      </c>
      <c r="N117">
        <f t="shared" si="60"/>
        <v>35</v>
      </c>
      <c r="O117">
        <f t="shared" si="61"/>
        <v>49</v>
      </c>
      <c r="P117">
        <f t="shared" si="62"/>
        <v>104</v>
      </c>
      <c r="Q117">
        <f t="shared" si="63"/>
        <v>71</v>
      </c>
      <c r="R117">
        <f t="shared" si="64"/>
        <v>144</v>
      </c>
      <c r="U117">
        <f t="shared" si="59"/>
        <v>239</v>
      </c>
      <c r="V117">
        <f t="shared" si="40"/>
        <v>245</v>
      </c>
      <c r="W117">
        <f t="shared" si="41"/>
        <v>233</v>
      </c>
      <c r="X117">
        <f t="shared" si="42"/>
        <v>470</v>
      </c>
      <c r="Y117">
        <f t="shared" si="43"/>
        <v>425</v>
      </c>
      <c r="Z117">
        <f t="shared" si="44"/>
        <v>83</v>
      </c>
      <c r="AC117" s="1">
        <f t="shared" si="45"/>
        <v>-1.563975538357343</v>
      </c>
      <c r="AD117" s="1">
        <f t="shared" si="46"/>
        <v>-1.5921464153240394</v>
      </c>
      <c r="AE117" s="1">
        <f t="shared" si="47"/>
        <v>-1.2556741787028265</v>
      </c>
      <c r="AF117" s="1">
        <f t="shared" si="48"/>
        <v>-0.50310357767208047</v>
      </c>
      <c r="AG117" s="1">
        <f t="shared" si="49"/>
        <v>-0.88481459977213761</v>
      </c>
      <c r="AH117" s="1">
        <f t="shared" si="50"/>
        <v>-0.17768117723745236</v>
      </c>
      <c r="AI117" s="149">
        <f t="shared" si="51"/>
        <v>-5.9773954870658788</v>
      </c>
      <c r="AL117" s="1">
        <f t="shared" si="52"/>
        <v>-1.3956645494074753</v>
      </c>
      <c r="AM117" s="104">
        <f t="shared" si="53"/>
        <v>-1.3708698907942589</v>
      </c>
      <c r="AN117" s="104">
        <f t="shared" si="54"/>
        <v>-1.4210896477732855</v>
      </c>
      <c r="AO117" s="104">
        <f t="shared" si="55"/>
        <v>-0.71939540663488166</v>
      </c>
      <c r="AP117" s="104">
        <f t="shared" si="56"/>
        <v>-0.82003893241456904</v>
      </c>
      <c r="AQ117" s="104">
        <f t="shared" si="57"/>
        <v>-2.4532874935423878</v>
      </c>
      <c r="AR117" s="151">
        <f t="shared" si="58"/>
        <v>-8.1803459205668574</v>
      </c>
    </row>
    <row r="118" spans="1:44" x14ac:dyDescent="0.2">
      <c r="A118" s="98">
        <v>11235</v>
      </c>
      <c r="B118" s="91" t="s">
        <v>103</v>
      </c>
      <c r="C118" s="110">
        <v>0.23443828401378364</v>
      </c>
      <c r="D118" s="91" t="s">
        <v>2</v>
      </c>
      <c r="E118" s="91">
        <v>2</v>
      </c>
      <c r="F118" s="92">
        <v>2</v>
      </c>
      <c r="G118" s="91" t="s">
        <v>6</v>
      </c>
      <c r="H118" s="91" t="s">
        <v>90</v>
      </c>
      <c r="I118" s="91" t="s">
        <v>4</v>
      </c>
      <c r="J118" s="93" t="s">
        <v>5</v>
      </c>
      <c r="M118">
        <f t="shared" si="39"/>
        <v>36</v>
      </c>
      <c r="N118">
        <f t="shared" si="60"/>
        <v>41</v>
      </c>
      <c r="O118">
        <f t="shared" si="61"/>
        <v>49</v>
      </c>
      <c r="P118">
        <f t="shared" si="62"/>
        <v>68</v>
      </c>
      <c r="Q118">
        <f t="shared" si="63"/>
        <v>39</v>
      </c>
      <c r="R118">
        <f t="shared" si="64"/>
        <v>144</v>
      </c>
      <c r="U118">
        <f t="shared" si="59"/>
        <v>239</v>
      </c>
      <c r="V118">
        <f t="shared" si="40"/>
        <v>239</v>
      </c>
      <c r="W118">
        <f t="shared" si="41"/>
        <v>233</v>
      </c>
      <c r="X118">
        <f t="shared" si="42"/>
        <v>495</v>
      </c>
      <c r="Y118">
        <f t="shared" si="43"/>
        <v>161</v>
      </c>
      <c r="Z118">
        <f t="shared" si="44"/>
        <v>83</v>
      </c>
      <c r="AC118" s="1">
        <f t="shared" si="45"/>
        <v>-1.563975538357343</v>
      </c>
      <c r="AD118" s="1">
        <f t="shared" si="46"/>
        <v>-1.4339224101091452</v>
      </c>
      <c r="AE118" s="1">
        <f t="shared" si="47"/>
        <v>-1.2556741787028265</v>
      </c>
      <c r="AF118" s="1">
        <f t="shared" si="48"/>
        <v>-0.92798677163734644</v>
      </c>
      <c r="AG118" s="1">
        <f t="shared" si="49"/>
        <v>-1.4839328306838067</v>
      </c>
      <c r="AH118" s="1">
        <f t="shared" si="50"/>
        <v>-0.17768117723745236</v>
      </c>
      <c r="AI118" s="149">
        <f t="shared" si="51"/>
        <v>-6.8431729067279203</v>
      </c>
      <c r="AL118" s="1">
        <f t="shared" si="52"/>
        <v>-1.3956645494074753</v>
      </c>
      <c r="AM118" s="104">
        <f t="shared" si="53"/>
        <v>-1.3956645494074753</v>
      </c>
      <c r="AN118" s="104">
        <f t="shared" si="54"/>
        <v>-1.4210896477732855</v>
      </c>
      <c r="AO118" s="104">
        <f t="shared" si="55"/>
        <v>-0.66757033877029559</v>
      </c>
      <c r="AP118" s="104">
        <f t="shared" si="56"/>
        <v>-1.790723736354523</v>
      </c>
      <c r="AQ118" s="104">
        <f t="shared" si="57"/>
        <v>-2.4532874935423878</v>
      </c>
      <c r="AR118" s="151">
        <f t="shared" si="58"/>
        <v>-9.1240003152554436</v>
      </c>
    </row>
    <row r="119" spans="1:44" x14ac:dyDescent="0.2">
      <c r="A119" s="99">
        <v>10619</v>
      </c>
      <c r="B119" s="95" t="s">
        <v>103</v>
      </c>
      <c r="C119" s="111">
        <v>0.23586860021277256</v>
      </c>
      <c r="D119" s="95" t="s">
        <v>2</v>
      </c>
      <c r="E119" s="95">
        <v>1</v>
      </c>
      <c r="F119" s="96">
        <v>3</v>
      </c>
      <c r="G119" s="95" t="s">
        <v>7</v>
      </c>
      <c r="H119" s="95" t="s">
        <v>88</v>
      </c>
      <c r="I119" s="95" t="s">
        <v>5</v>
      </c>
      <c r="J119" s="97" t="s">
        <v>5</v>
      </c>
      <c r="M119">
        <f t="shared" si="39"/>
        <v>36</v>
      </c>
      <c r="N119">
        <f t="shared" si="60"/>
        <v>35</v>
      </c>
      <c r="O119">
        <f t="shared" si="61"/>
        <v>46</v>
      </c>
      <c r="P119">
        <f t="shared" si="62"/>
        <v>104</v>
      </c>
      <c r="Q119">
        <f t="shared" si="63"/>
        <v>71</v>
      </c>
      <c r="R119">
        <f t="shared" si="64"/>
        <v>28</v>
      </c>
      <c r="U119">
        <f t="shared" si="59"/>
        <v>239</v>
      </c>
      <c r="V119">
        <f t="shared" si="40"/>
        <v>233</v>
      </c>
      <c r="W119">
        <f t="shared" si="41"/>
        <v>241</v>
      </c>
      <c r="X119">
        <f t="shared" si="42"/>
        <v>470</v>
      </c>
      <c r="Y119">
        <f t="shared" si="43"/>
        <v>425</v>
      </c>
      <c r="Z119">
        <f t="shared" si="44"/>
        <v>882</v>
      </c>
      <c r="AC119" s="1">
        <f t="shared" si="45"/>
        <v>-1.563975538357343</v>
      </c>
      <c r="AD119" s="1">
        <f t="shared" si="46"/>
        <v>-1.5921464153240394</v>
      </c>
      <c r="AE119" s="1">
        <f t="shared" si="47"/>
        <v>-1.3188530803243581</v>
      </c>
      <c r="AF119" s="1">
        <f t="shared" si="48"/>
        <v>-0.50310357767208047</v>
      </c>
      <c r="AG119" s="1">
        <f t="shared" si="49"/>
        <v>-0.88481459977213761</v>
      </c>
      <c r="AH119" s="1">
        <f t="shared" si="50"/>
        <v>-1.8152899666382492</v>
      </c>
      <c r="AI119" s="149">
        <f t="shared" si="51"/>
        <v>-7.6781831780882079</v>
      </c>
      <c r="AL119" s="1">
        <f t="shared" si="52"/>
        <v>-1.3956645494074753</v>
      </c>
      <c r="AM119" s="104">
        <f t="shared" si="53"/>
        <v>-1.4210896477732855</v>
      </c>
      <c r="AN119" s="104">
        <f t="shared" si="54"/>
        <v>-1.3873311678483309</v>
      </c>
      <c r="AO119" s="104">
        <f t="shared" si="55"/>
        <v>-0.71939540663488166</v>
      </c>
      <c r="AP119" s="104">
        <f t="shared" si="56"/>
        <v>-0.82003893241456904</v>
      </c>
      <c r="AQ119" s="104">
        <f t="shared" si="57"/>
        <v>-8.9936045332194625E-2</v>
      </c>
      <c r="AR119" s="151">
        <f t="shared" si="58"/>
        <v>-5.8334557494107377</v>
      </c>
    </row>
    <row r="120" spans="1:44" x14ac:dyDescent="0.2">
      <c r="A120" s="98">
        <v>11309</v>
      </c>
      <c r="B120" s="91" t="s">
        <v>103</v>
      </c>
      <c r="C120" s="110">
        <v>0.23613983319347587</v>
      </c>
      <c r="D120" s="91" t="s">
        <v>0</v>
      </c>
      <c r="E120" s="91">
        <v>3</v>
      </c>
      <c r="F120" s="92">
        <v>3</v>
      </c>
      <c r="G120" s="91" t="s">
        <v>6</v>
      </c>
      <c r="H120" s="91" t="s">
        <v>89</v>
      </c>
      <c r="I120" s="91" t="s">
        <v>5</v>
      </c>
      <c r="J120" s="93" t="s">
        <v>5</v>
      </c>
      <c r="M120">
        <f t="shared" si="39"/>
        <v>39</v>
      </c>
      <c r="N120">
        <f t="shared" si="60"/>
        <v>61</v>
      </c>
      <c r="O120">
        <f t="shared" si="61"/>
        <v>46</v>
      </c>
      <c r="P120">
        <f t="shared" si="62"/>
        <v>68</v>
      </c>
      <c r="Q120">
        <f t="shared" si="63"/>
        <v>37</v>
      </c>
      <c r="R120">
        <f t="shared" si="64"/>
        <v>28</v>
      </c>
      <c r="U120">
        <f t="shared" si="59"/>
        <v>241</v>
      </c>
      <c r="V120">
        <f t="shared" si="40"/>
        <v>248</v>
      </c>
      <c r="W120">
        <f t="shared" si="41"/>
        <v>241</v>
      </c>
      <c r="X120">
        <f t="shared" si="42"/>
        <v>495</v>
      </c>
      <c r="Y120">
        <f t="shared" si="43"/>
        <v>230</v>
      </c>
      <c r="Z120">
        <f t="shared" si="44"/>
        <v>882</v>
      </c>
      <c r="AC120" s="1">
        <f t="shared" si="45"/>
        <v>-1.4839328306838067</v>
      </c>
      <c r="AD120" s="1">
        <f t="shared" si="46"/>
        <v>-1.0366206126401418</v>
      </c>
      <c r="AE120" s="1">
        <f t="shared" si="47"/>
        <v>-1.3188530803243581</v>
      </c>
      <c r="AF120" s="1">
        <f t="shared" si="48"/>
        <v>-0.92798677163734644</v>
      </c>
      <c r="AG120" s="1">
        <f t="shared" si="49"/>
        <v>-1.5365765641692286</v>
      </c>
      <c r="AH120" s="1">
        <f t="shared" si="50"/>
        <v>-1.8152899666382492</v>
      </c>
      <c r="AI120" s="149">
        <f t="shared" si="51"/>
        <v>-8.1192598260931312</v>
      </c>
      <c r="AL120" s="1">
        <f t="shared" si="52"/>
        <v>-1.3873311678483309</v>
      </c>
      <c r="AM120" s="104">
        <f t="shared" si="53"/>
        <v>-1.3586993551740039</v>
      </c>
      <c r="AN120" s="104">
        <f t="shared" si="54"/>
        <v>-1.3873311678483309</v>
      </c>
      <c r="AO120" s="104">
        <f t="shared" si="55"/>
        <v>-0.66757033877029559</v>
      </c>
      <c r="AP120" s="104">
        <f t="shared" si="56"/>
        <v>-1.4340487924157905</v>
      </c>
      <c r="AQ120" s="104">
        <f t="shared" si="57"/>
        <v>-8.9936045332194625E-2</v>
      </c>
      <c r="AR120" s="151">
        <f t="shared" si="58"/>
        <v>-6.3249168673889473</v>
      </c>
    </row>
    <row r="121" spans="1:44" x14ac:dyDescent="0.2">
      <c r="A121" s="99">
        <v>10370</v>
      </c>
      <c r="B121" s="95" t="s">
        <v>103</v>
      </c>
      <c r="C121" s="111">
        <v>0.24054804322834222</v>
      </c>
      <c r="D121" s="95" t="s">
        <v>3</v>
      </c>
      <c r="E121" s="95">
        <v>2</v>
      </c>
      <c r="F121" s="96">
        <v>2</v>
      </c>
      <c r="G121" s="95" t="s">
        <v>7</v>
      </c>
      <c r="H121" s="95" t="s">
        <v>91</v>
      </c>
      <c r="I121" s="95" t="s">
        <v>5</v>
      </c>
      <c r="J121" s="97" t="s">
        <v>5</v>
      </c>
      <c r="M121">
        <f t="shared" si="39"/>
        <v>38</v>
      </c>
      <c r="N121">
        <f t="shared" si="60"/>
        <v>41</v>
      </c>
      <c r="O121">
        <f t="shared" si="61"/>
        <v>49</v>
      </c>
      <c r="P121">
        <f t="shared" si="62"/>
        <v>104</v>
      </c>
      <c r="Q121">
        <f t="shared" si="63"/>
        <v>25</v>
      </c>
      <c r="R121">
        <f t="shared" si="64"/>
        <v>28</v>
      </c>
      <c r="U121">
        <f t="shared" si="59"/>
        <v>241</v>
      </c>
      <c r="V121">
        <f t="shared" si="40"/>
        <v>239</v>
      </c>
      <c r="W121">
        <f t="shared" si="41"/>
        <v>233</v>
      </c>
      <c r="X121">
        <f t="shared" si="42"/>
        <v>470</v>
      </c>
      <c r="Y121">
        <f t="shared" si="43"/>
        <v>149</v>
      </c>
      <c r="Z121">
        <f t="shared" si="44"/>
        <v>882</v>
      </c>
      <c r="AC121" s="1">
        <f t="shared" si="45"/>
        <v>-1.5099083170870673</v>
      </c>
      <c r="AD121" s="1">
        <f t="shared" si="46"/>
        <v>-1.4339224101091452</v>
      </c>
      <c r="AE121" s="1">
        <f t="shared" si="47"/>
        <v>-1.2556741787028265</v>
      </c>
      <c r="AF121" s="1">
        <f t="shared" si="48"/>
        <v>-0.50310357767208047</v>
      </c>
      <c r="AG121" s="1">
        <f t="shared" si="49"/>
        <v>-1.9286186519452522</v>
      </c>
      <c r="AH121" s="1">
        <f t="shared" si="50"/>
        <v>-1.8152899666382492</v>
      </c>
      <c r="AI121" s="149">
        <f t="shared" si="51"/>
        <v>-8.4465171021546208</v>
      </c>
      <c r="AL121" s="1">
        <f t="shared" si="52"/>
        <v>-1.3873311678483309</v>
      </c>
      <c r="AM121" s="104">
        <f t="shared" si="53"/>
        <v>-1.3956645494074753</v>
      </c>
      <c r="AN121" s="104">
        <f t="shared" si="54"/>
        <v>-1.4210896477732855</v>
      </c>
      <c r="AO121" s="104">
        <f t="shared" si="55"/>
        <v>-0.71939540663488166</v>
      </c>
      <c r="AP121" s="104">
        <f t="shared" si="56"/>
        <v>-1.8681817953935267</v>
      </c>
      <c r="AQ121" s="104">
        <f t="shared" si="57"/>
        <v>-8.9936045332194625E-2</v>
      </c>
      <c r="AR121" s="151">
        <f t="shared" si="58"/>
        <v>-6.8815986123896957</v>
      </c>
    </row>
    <row r="122" spans="1:44" x14ac:dyDescent="0.2">
      <c r="A122" s="98">
        <v>11334</v>
      </c>
      <c r="B122" s="91" t="s">
        <v>103</v>
      </c>
      <c r="C122" s="110">
        <v>0.24212490541677334</v>
      </c>
      <c r="D122" s="91" t="s">
        <v>2</v>
      </c>
      <c r="E122" s="91">
        <v>0</v>
      </c>
      <c r="F122" s="92">
        <v>0</v>
      </c>
      <c r="G122" s="91" t="s">
        <v>7</v>
      </c>
      <c r="H122" s="91" t="s">
        <v>88</v>
      </c>
      <c r="I122" s="91" t="s">
        <v>4</v>
      </c>
      <c r="J122" s="93" t="s">
        <v>4</v>
      </c>
      <c r="M122">
        <f t="shared" si="39"/>
        <v>36</v>
      </c>
      <c r="N122">
        <f t="shared" si="60"/>
        <v>35</v>
      </c>
      <c r="O122">
        <f t="shared" si="61"/>
        <v>29</v>
      </c>
      <c r="P122">
        <f t="shared" si="62"/>
        <v>104</v>
      </c>
      <c r="Q122">
        <f t="shared" si="63"/>
        <v>71</v>
      </c>
      <c r="R122">
        <f t="shared" si="64"/>
        <v>144</v>
      </c>
      <c r="U122">
        <f t="shared" si="59"/>
        <v>239</v>
      </c>
      <c r="V122">
        <f t="shared" si="40"/>
        <v>245</v>
      </c>
      <c r="W122">
        <f t="shared" si="41"/>
        <v>248</v>
      </c>
      <c r="X122">
        <f t="shared" si="42"/>
        <v>470</v>
      </c>
      <c r="Y122">
        <f t="shared" si="43"/>
        <v>425</v>
      </c>
      <c r="Z122">
        <f t="shared" si="44"/>
        <v>83</v>
      </c>
      <c r="AC122" s="1">
        <f t="shared" si="45"/>
        <v>-1.563975538357343</v>
      </c>
      <c r="AD122" s="1">
        <f t="shared" si="46"/>
        <v>-1.5921464153240394</v>
      </c>
      <c r="AE122" s="1">
        <f t="shared" si="47"/>
        <v>-1.780198646826979</v>
      </c>
      <c r="AF122" s="1">
        <f t="shared" si="48"/>
        <v>-0.50310357767208047</v>
      </c>
      <c r="AG122" s="1">
        <f t="shared" si="49"/>
        <v>-0.88481459977213761</v>
      </c>
      <c r="AH122" s="1">
        <f t="shared" si="50"/>
        <v>-0.17768117723745236</v>
      </c>
      <c r="AI122" s="149">
        <f t="shared" si="51"/>
        <v>-6.5019199551900311</v>
      </c>
      <c r="AL122" s="1">
        <f t="shared" si="52"/>
        <v>-1.3956645494074753</v>
      </c>
      <c r="AM122" s="104">
        <f t="shared" si="53"/>
        <v>-1.3708698907942589</v>
      </c>
      <c r="AN122" s="104">
        <f t="shared" si="54"/>
        <v>-1.3586993551740039</v>
      </c>
      <c r="AO122" s="104">
        <f t="shared" si="55"/>
        <v>-0.71939540663488166</v>
      </c>
      <c r="AP122" s="104">
        <f t="shared" si="56"/>
        <v>-0.82003893241456904</v>
      </c>
      <c r="AQ122" s="104">
        <f t="shared" si="57"/>
        <v>-2.4532874935423878</v>
      </c>
      <c r="AR122" s="151">
        <f t="shared" si="58"/>
        <v>-8.1179556279675769</v>
      </c>
    </row>
    <row r="123" spans="1:44" x14ac:dyDescent="0.2">
      <c r="A123" s="99">
        <v>11308</v>
      </c>
      <c r="B123" s="95" t="s">
        <v>103</v>
      </c>
      <c r="C123" s="111">
        <v>0.2426247039000623</v>
      </c>
      <c r="D123" s="95" t="s">
        <v>3</v>
      </c>
      <c r="E123" s="95">
        <v>3</v>
      </c>
      <c r="F123" s="96">
        <v>0</v>
      </c>
      <c r="G123" s="95" t="s">
        <v>6</v>
      </c>
      <c r="H123" s="95" t="s">
        <v>89</v>
      </c>
      <c r="I123" s="95" t="s">
        <v>5</v>
      </c>
      <c r="J123" s="97" t="s">
        <v>5</v>
      </c>
      <c r="M123">
        <f t="shared" si="39"/>
        <v>38</v>
      </c>
      <c r="N123">
        <f t="shared" si="60"/>
        <v>61</v>
      </c>
      <c r="O123">
        <f t="shared" si="61"/>
        <v>29</v>
      </c>
      <c r="P123">
        <f t="shared" si="62"/>
        <v>68</v>
      </c>
      <c r="Q123">
        <f t="shared" si="63"/>
        <v>37</v>
      </c>
      <c r="R123">
        <f t="shared" si="64"/>
        <v>28</v>
      </c>
      <c r="U123">
        <f t="shared" si="59"/>
        <v>241</v>
      </c>
      <c r="V123">
        <f t="shared" si="40"/>
        <v>248</v>
      </c>
      <c r="W123">
        <f t="shared" si="41"/>
        <v>248</v>
      </c>
      <c r="X123">
        <f t="shared" si="42"/>
        <v>495</v>
      </c>
      <c r="Y123">
        <f t="shared" si="43"/>
        <v>230</v>
      </c>
      <c r="Z123">
        <f t="shared" si="44"/>
        <v>882</v>
      </c>
      <c r="AC123" s="1">
        <f t="shared" si="45"/>
        <v>-1.5099083170870673</v>
      </c>
      <c r="AD123" s="1">
        <f t="shared" si="46"/>
        <v>-1.0366206126401418</v>
      </c>
      <c r="AE123" s="1">
        <f t="shared" si="47"/>
        <v>-1.780198646826979</v>
      </c>
      <c r="AF123" s="1">
        <f t="shared" si="48"/>
        <v>-0.92798677163734644</v>
      </c>
      <c r="AG123" s="1">
        <f t="shared" si="49"/>
        <v>-1.5365765641692286</v>
      </c>
      <c r="AH123" s="1">
        <f t="shared" si="50"/>
        <v>-1.8152899666382492</v>
      </c>
      <c r="AI123" s="149">
        <f t="shared" si="51"/>
        <v>-8.6065808789990133</v>
      </c>
      <c r="AL123" s="1">
        <f t="shared" si="52"/>
        <v>-1.3873311678483309</v>
      </c>
      <c r="AM123" s="104">
        <f t="shared" si="53"/>
        <v>-1.3586993551740039</v>
      </c>
      <c r="AN123" s="104">
        <f t="shared" si="54"/>
        <v>-1.3586993551740039</v>
      </c>
      <c r="AO123" s="104">
        <f t="shared" si="55"/>
        <v>-0.66757033877029559</v>
      </c>
      <c r="AP123" s="104">
        <f t="shared" si="56"/>
        <v>-1.4340487924157905</v>
      </c>
      <c r="AQ123" s="104">
        <f t="shared" si="57"/>
        <v>-8.9936045332194625E-2</v>
      </c>
      <c r="AR123" s="151">
        <f t="shared" si="58"/>
        <v>-6.2962850547146196</v>
      </c>
    </row>
    <row r="124" spans="1:44" x14ac:dyDescent="0.2">
      <c r="A124" s="98">
        <v>10404</v>
      </c>
      <c r="B124" s="91" t="s">
        <v>103</v>
      </c>
      <c r="C124" s="110">
        <v>0.24291300944808736</v>
      </c>
      <c r="D124" s="91" t="s">
        <v>0</v>
      </c>
      <c r="E124" s="91">
        <v>0</v>
      </c>
      <c r="F124" s="92">
        <v>3</v>
      </c>
      <c r="G124" s="91" t="s">
        <v>7</v>
      </c>
      <c r="H124" s="91" t="s">
        <v>91</v>
      </c>
      <c r="I124" s="91" t="s">
        <v>5</v>
      </c>
      <c r="J124" s="93" t="s">
        <v>5</v>
      </c>
      <c r="M124">
        <f t="shared" si="39"/>
        <v>39</v>
      </c>
      <c r="N124">
        <f t="shared" si="60"/>
        <v>35</v>
      </c>
      <c r="O124">
        <f t="shared" si="61"/>
        <v>46</v>
      </c>
      <c r="P124">
        <f t="shared" si="62"/>
        <v>104</v>
      </c>
      <c r="Q124">
        <f t="shared" si="63"/>
        <v>25</v>
      </c>
      <c r="R124">
        <f t="shared" si="64"/>
        <v>28</v>
      </c>
      <c r="U124">
        <f t="shared" si="59"/>
        <v>241</v>
      </c>
      <c r="V124">
        <f t="shared" si="40"/>
        <v>245</v>
      </c>
      <c r="W124">
        <f t="shared" si="41"/>
        <v>241</v>
      </c>
      <c r="X124">
        <f t="shared" si="42"/>
        <v>470</v>
      </c>
      <c r="Y124">
        <f t="shared" si="43"/>
        <v>149</v>
      </c>
      <c r="Z124">
        <f t="shared" si="44"/>
        <v>882</v>
      </c>
      <c r="AC124" s="1">
        <f t="shared" si="45"/>
        <v>-1.4839328306838067</v>
      </c>
      <c r="AD124" s="1">
        <f t="shared" si="46"/>
        <v>-1.5921464153240394</v>
      </c>
      <c r="AE124" s="1">
        <f t="shared" si="47"/>
        <v>-1.3188530803243581</v>
      </c>
      <c r="AF124" s="1">
        <f t="shared" si="48"/>
        <v>-0.50310357767208047</v>
      </c>
      <c r="AG124" s="1">
        <f t="shared" si="49"/>
        <v>-1.9286186519452522</v>
      </c>
      <c r="AH124" s="1">
        <f t="shared" si="50"/>
        <v>-1.8152899666382492</v>
      </c>
      <c r="AI124" s="149">
        <f t="shared" si="51"/>
        <v>-8.6419445225877851</v>
      </c>
      <c r="AL124" s="1">
        <f t="shared" si="52"/>
        <v>-1.3873311678483309</v>
      </c>
      <c r="AM124" s="104">
        <f t="shared" si="53"/>
        <v>-1.3708698907942589</v>
      </c>
      <c r="AN124" s="104">
        <f t="shared" si="54"/>
        <v>-1.3873311678483309</v>
      </c>
      <c r="AO124" s="104">
        <f t="shared" si="55"/>
        <v>-0.71939540663488166</v>
      </c>
      <c r="AP124" s="104">
        <f t="shared" si="56"/>
        <v>-1.8681817953935267</v>
      </c>
      <c r="AQ124" s="104">
        <f t="shared" si="57"/>
        <v>-8.9936045332194625E-2</v>
      </c>
      <c r="AR124" s="151">
        <f t="shared" si="58"/>
        <v>-6.8230454738515247</v>
      </c>
    </row>
    <row r="125" spans="1:44" x14ac:dyDescent="0.2">
      <c r="A125" s="99">
        <v>10440</v>
      </c>
      <c r="B125" s="95" t="s">
        <v>103</v>
      </c>
      <c r="C125" s="111">
        <v>0.24313066082107293</v>
      </c>
      <c r="D125" s="95" t="s">
        <v>1</v>
      </c>
      <c r="E125" s="95">
        <v>2</v>
      </c>
      <c r="F125" s="96">
        <v>1</v>
      </c>
      <c r="G125" s="95" t="s">
        <v>7</v>
      </c>
      <c r="H125" s="95" t="s">
        <v>89</v>
      </c>
      <c r="I125" s="95" t="s">
        <v>4</v>
      </c>
      <c r="J125" s="97" t="s">
        <v>5</v>
      </c>
      <c r="M125">
        <f t="shared" si="39"/>
        <v>59</v>
      </c>
      <c r="N125">
        <f t="shared" si="60"/>
        <v>41</v>
      </c>
      <c r="O125">
        <f t="shared" si="61"/>
        <v>48</v>
      </c>
      <c r="P125">
        <f t="shared" si="62"/>
        <v>104</v>
      </c>
      <c r="Q125">
        <f t="shared" si="63"/>
        <v>37</v>
      </c>
      <c r="R125">
        <f t="shared" si="64"/>
        <v>144</v>
      </c>
      <c r="U125">
        <f t="shared" si="59"/>
        <v>244</v>
      </c>
      <c r="V125">
        <f t="shared" si="40"/>
        <v>239</v>
      </c>
      <c r="W125">
        <f t="shared" si="41"/>
        <v>243</v>
      </c>
      <c r="X125">
        <f t="shared" si="42"/>
        <v>470</v>
      </c>
      <c r="Y125">
        <f t="shared" si="43"/>
        <v>230</v>
      </c>
      <c r="Z125">
        <f t="shared" si="44"/>
        <v>83</v>
      </c>
      <c r="AC125" s="1">
        <f t="shared" si="45"/>
        <v>-1.0699570329077337</v>
      </c>
      <c r="AD125" s="1">
        <f t="shared" si="46"/>
        <v>-1.4339224101091452</v>
      </c>
      <c r="AE125" s="1">
        <f t="shared" si="47"/>
        <v>-1.276293465905562</v>
      </c>
      <c r="AF125" s="1">
        <f t="shared" si="48"/>
        <v>-0.50310357767208047</v>
      </c>
      <c r="AG125" s="1">
        <f t="shared" si="49"/>
        <v>-1.5365765641692286</v>
      </c>
      <c r="AH125" s="1">
        <f t="shared" si="50"/>
        <v>-0.17768117723745236</v>
      </c>
      <c r="AI125" s="149">
        <f t="shared" si="51"/>
        <v>-5.9975342280012018</v>
      </c>
      <c r="AL125" s="1">
        <f t="shared" si="52"/>
        <v>-1.374959876045784</v>
      </c>
      <c r="AM125" s="104">
        <f t="shared" si="53"/>
        <v>-1.3956645494074753</v>
      </c>
      <c r="AN125" s="104">
        <f t="shared" si="54"/>
        <v>-1.3790666579984376</v>
      </c>
      <c r="AO125" s="104">
        <f t="shared" si="55"/>
        <v>-0.71939540663488166</v>
      </c>
      <c r="AP125" s="104">
        <f t="shared" si="56"/>
        <v>-1.4340487924157905</v>
      </c>
      <c r="AQ125" s="104">
        <f t="shared" si="57"/>
        <v>-2.4532874935423878</v>
      </c>
      <c r="AR125" s="151">
        <f t="shared" si="58"/>
        <v>-8.7564227760447579</v>
      </c>
    </row>
    <row r="126" spans="1:44" x14ac:dyDescent="0.2">
      <c r="A126" s="98">
        <v>10190</v>
      </c>
      <c r="B126" s="91" t="s">
        <v>103</v>
      </c>
      <c r="C126" s="110">
        <v>0.24437473340189986</v>
      </c>
      <c r="D126" s="91" t="s">
        <v>2</v>
      </c>
      <c r="E126" s="91">
        <v>3</v>
      </c>
      <c r="F126" s="92">
        <v>1</v>
      </c>
      <c r="G126" s="91" t="s">
        <v>7</v>
      </c>
      <c r="H126" s="91" t="s">
        <v>91</v>
      </c>
      <c r="I126" s="91" t="s">
        <v>5</v>
      </c>
      <c r="J126" s="93" t="s">
        <v>5</v>
      </c>
      <c r="M126">
        <f t="shared" si="39"/>
        <v>36</v>
      </c>
      <c r="N126">
        <f t="shared" si="60"/>
        <v>61</v>
      </c>
      <c r="O126">
        <f t="shared" si="61"/>
        <v>48</v>
      </c>
      <c r="P126">
        <f t="shared" si="62"/>
        <v>104</v>
      </c>
      <c r="Q126">
        <f t="shared" si="63"/>
        <v>25</v>
      </c>
      <c r="R126">
        <f t="shared" si="64"/>
        <v>28</v>
      </c>
      <c r="U126">
        <f t="shared" si="59"/>
        <v>239</v>
      </c>
      <c r="V126">
        <f t="shared" si="40"/>
        <v>248</v>
      </c>
      <c r="W126">
        <f t="shared" si="41"/>
        <v>243</v>
      </c>
      <c r="X126">
        <f t="shared" si="42"/>
        <v>470</v>
      </c>
      <c r="Y126">
        <f t="shared" si="43"/>
        <v>149</v>
      </c>
      <c r="Z126">
        <f t="shared" si="44"/>
        <v>882</v>
      </c>
      <c r="AC126" s="1">
        <f t="shared" si="45"/>
        <v>-1.563975538357343</v>
      </c>
      <c r="AD126" s="1">
        <f t="shared" si="46"/>
        <v>-1.0366206126401418</v>
      </c>
      <c r="AE126" s="1">
        <f t="shared" si="47"/>
        <v>-1.276293465905562</v>
      </c>
      <c r="AF126" s="1">
        <f t="shared" si="48"/>
        <v>-0.50310357767208047</v>
      </c>
      <c r="AG126" s="1">
        <f t="shared" si="49"/>
        <v>-1.9286186519452522</v>
      </c>
      <c r="AH126" s="1">
        <f t="shared" si="50"/>
        <v>-1.8152899666382492</v>
      </c>
      <c r="AI126" s="149">
        <f t="shared" si="51"/>
        <v>-8.1239018131586285</v>
      </c>
      <c r="AL126" s="1">
        <f t="shared" si="52"/>
        <v>-1.3956645494074753</v>
      </c>
      <c r="AM126" s="104">
        <f t="shared" si="53"/>
        <v>-1.3586993551740039</v>
      </c>
      <c r="AN126" s="104">
        <f t="shared" si="54"/>
        <v>-1.3790666579984376</v>
      </c>
      <c r="AO126" s="104">
        <f t="shared" si="55"/>
        <v>-0.71939540663488166</v>
      </c>
      <c r="AP126" s="104">
        <f t="shared" si="56"/>
        <v>-1.8681817953935267</v>
      </c>
      <c r="AQ126" s="104">
        <f t="shared" si="57"/>
        <v>-8.9936045332194625E-2</v>
      </c>
      <c r="AR126" s="151">
        <f t="shared" si="58"/>
        <v>-6.81094380994052</v>
      </c>
    </row>
    <row r="127" spans="1:44" x14ac:dyDescent="0.2">
      <c r="A127" s="99">
        <v>11069</v>
      </c>
      <c r="B127" s="95" t="s">
        <v>103</v>
      </c>
      <c r="C127" s="111">
        <v>0.24442403344798447</v>
      </c>
      <c r="D127" s="95" t="s">
        <v>2</v>
      </c>
      <c r="E127" s="95">
        <v>1</v>
      </c>
      <c r="F127" s="96">
        <v>0</v>
      </c>
      <c r="G127" s="95" t="s">
        <v>7</v>
      </c>
      <c r="H127" s="95" t="s">
        <v>89</v>
      </c>
      <c r="I127" s="95" t="s">
        <v>5</v>
      </c>
      <c r="J127" s="97" t="s">
        <v>5</v>
      </c>
      <c r="M127">
        <f t="shared" si="39"/>
        <v>36</v>
      </c>
      <c r="N127">
        <f t="shared" si="60"/>
        <v>35</v>
      </c>
      <c r="O127">
        <f t="shared" si="61"/>
        <v>29</v>
      </c>
      <c r="P127">
        <f t="shared" si="62"/>
        <v>104</v>
      </c>
      <c r="Q127">
        <f t="shared" si="63"/>
        <v>37</v>
      </c>
      <c r="R127">
        <f t="shared" si="64"/>
        <v>28</v>
      </c>
      <c r="U127">
        <f t="shared" si="59"/>
        <v>239</v>
      </c>
      <c r="V127">
        <f t="shared" si="40"/>
        <v>233</v>
      </c>
      <c r="W127">
        <f t="shared" si="41"/>
        <v>248</v>
      </c>
      <c r="X127">
        <f t="shared" si="42"/>
        <v>470</v>
      </c>
      <c r="Y127">
        <f t="shared" si="43"/>
        <v>230</v>
      </c>
      <c r="Z127">
        <f t="shared" si="44"/>
        <v>882</v>
      </c>
      <c r="AC127" s="1">
        <f t="shared" si="45"/>
        <v>-1.563975538357343</v>
      </c>
      <c r="AD127" s="1">
        <f t="shared" si="46"/>
        <v>-1.5921464153240394</v>
      </c>
      <c r="AE127" s="1">
        <f t="shared" si="47"/>
        <v>-1.780198646826979</v>
      </c>
      <c r="AF127" s="1">
        <f t="shared" si="48"/>
        <v>-0.50310357767208047</v>
      </c>
      <c r="AG127" s="1">
        <f t="shared" si="49"/>
        <v>-1.5365765641692286</v>
      </c>
      <c r="AH127" s="1">
        <f t="shared" si="50"/>
        <v>-1.8152899666382492</v>
      </c>
      <c r="AI127" s="149">
        <f t="shared" si="51"/>
        <v>-8.7912907089879191</v>
      </c>
      <c r="AL127" s="1">
        <f t="shared" si="52"/>
        <v>-1.3956645494074753</v>
      </c>
      <c r="AM127" s="104">
        <f t="shared" si="53"/>
        <v>-1.4210896477732855</v>
      </c>
      <c r="AN127" s="104">
        <f t="shared" si="54"/>
        <v>-1.3586993551740039</v>
      </c>
      <c r="AO127" s="104">
        <f t="shared" si="55"/>
        <v>-0.71939540663488166</v>
      </c>
      <c r="AP127" s="104">
        <f t="shared" si="56"/>
        <v>-1.4340487924157905</v>
      </c>
      <c r="AQ127" s="104">
        <f t="shared" si="57"/>
        <v>-8.9936045332194625E-2</v>
      </c>
      <c r="AR127" s="151">
        <f t="shared" si="58"/>
        <v>-6.4188337967376317</v>
      </c>
    </row>
    <row r="128" spans="1:44" x14ac:dyDescent="0.2">
      <c r="A128" s="98">
        <v>10032</v>
      </c>
      <c r="B128" s="91" t="s">
        <v>103</v>
      </c>
      <c r="C128" s="110">
        <v>0.24484037895193234</v>
      </c>
      <c r="D128" s="91" t="s">
        <v>0</v>
      </c>
      <c r="E128" s="91">
        <v>3</v>
      </c>
      <c r="F128" s="92">
        <v>3</v>
      </c>
      <c r="G128" s="91" t="s">
        <v>7</v>
      </c>
      <c r="H128" s="91" t="s">
        <v>88</v>
      </c>
      <c r="I128" s="91" t="s">
        <v>5</v>
      </c>
      <c r="J128" s="93" t="s">
        <v>5</v>
      </c>
      <c r="M128">
        <f t="shared" si="39"/>
        <v>39</v>
      </c>
      <c r="N128">
        <f t="shared" si="60"/>
        <v>61</v>
      </c>
      <c r="O128">
        <f t="shared" si="61"/>
        <v>46</v>
      </c>
      <c r="P128">
        <f t="shared" si="62"/>
        <v>104</v>
      </c>
      <c r="Q128">
        <f t="shared" si="63"/>
        <v>71</v>
      </c>
      <c r="R128">
        <f t="shared" si="64"/>
        <v>28</v>
      </c>
      <c r="U128">
        <f t="shared" si="59"/>
        <v>241</v>
      </c>
      <c r="V128">
        <f t="shared" si="40"/>
        <v>248</v>
      </c>
      <c r="W128">
        <f t="shared" si="41"/>
        <v>241</v>
      </c>
      <c r="X128">
        <f t="shared" si="42"/>
        <v>470</v>
      </c>
      <c r="Y128">
        <f t="shared" si="43"/>
        <v>425</v>
      </c>
      <c r="Z128">
        <f t="shared" si="44"/>
        <v>882</v>
      </c>
      <c r="AC128" s="1">
        <f t="shared" si="45"/>
        <v>-1.4839328306838067</v>
      </c>
      <c r="AD128" s="1">
        <f t="shared" si="46"/>
        <v>-1.0366206126401418</v>
      </c>
      <c r="AE128" s="1">
        <f t="shared" si="47"/>
        <v>-1.3188530803243581</v>
      </c>
      <c r="AF128" s="1">
        <f t="shared" si="48"/>
        <v>-0.50310357767208047</v>
      </c>
      <c r="AG128" s="1">
        <f t="shared" si="49"/>
        <v>-0.88481459977213761</v>
      </c>
      <c r="AH128" s="1">
        <f t="shared" si="50"/>
        <v>-1.8152899666382492</v>
      </c>
      <c r="AI128" s="149">
        <f t="shared" si="51"/>
        <v>-7.0426146677307742</v>
      </c>
      <c r="AL128" s="1">
        <f t="shared" si="52"/>
        <v>-1.3873311678483309</v>
      </c>
      <c r="AM128" s="104">
        <f t="shared" si="53"/>
        <v>-1.3586993551740039</v>
      </c>
      <c r="AN128" s="104">
        <f t="shared" si="54"/>
        <v>-1.3873311678483309</v>
      </c>
      <c r="AO128" s="104">
        <f t="shared" si="55"/>
        <v>-0.71939540663488166</v>
      </c>
      <c r="AP128" s="104">
        <f t="shared" si="56"/>
        <v>-0.82003893241456904</v>
      </c>
      <c r="AQ128" s="104">
        <f t="shared" si="57"/>
        <v>-8.9936045332194625E-2</v>
      </c>
      <c r="AR128" s="151">
        <f t="shared" si="58"/>
        <v>-5.7627320752523117</v>
      </c>
    </row>
    <row r="129" spans="1:44" x14ac:dyDescent="0.2">
      <c r="A129" s="99">
        <v>10846</v>
      </c>
      <c r="B129" s="95" t="s">
        <v>103</v>
      </c>
      <c r="C129" s="111">
        <v>0.24500753291245736</v>
      </c>
      <c r="D129" s="95" t="s">
        <v>3</v>
      </c>
      <c r="E129" s="95">
        <v>3</v>
      </c>
      <c r="F129" s="96">
        <v>0</v>
      </c>
      <c r="G129" s="95" t="s">
        <v>6</v>
      </c>
      <c r="H129" s="95" t="s">
        <v>88</v>
      </c>
      <c r="I129" s="95" t="s">
        <v>5</v>
      </c>
      <c r="J129" s="97" t="s">
        <v>5</v>
      </c>
      <c r="M129">
        <f t="shared" si="39"/>
        <v>38</v>
      </c>
      <c r="N129">
        <f t="shared" si="60"/>
        <v>61</v>
      </c>
      <c r="O129">
        <f t="shared" si="61"/>
        <v>29</v>
      </c>
      <c r="P129">
        <f t="shared" si="62"/>
        <v>68</v>
      </c>
      <c r="Q129">
        <f t="shared" si="63"/>
        <v>71</v>
      </c>
      <c r="R129">
        <f t="shared" si="64"/>
        <v>28</v>
      </c>
      <c r="U129">
        <f t="shared" si="59"/>
        <v>241</v>
      </c>
      <c r="V129">
        <f t="shared" si="40"/>
        <v>248</v>
      </c>
      <c r="W129">
        <f t="shared" si="41"/>
        <v>248</v>
      </c>
      <c r="X129">
        <f t="shared" si="42"/>
        <v>495</v>
      </c>
      <c r="Y129">
        <f t="shared" si="43"/>
        <v>425</v>
      </c>
      <c r="Z129">
        <f t="shared" si="44"/>
        <v>882</v>
      </c>
      <c r="AC129" s="1">
        <f t="shared" si="45"/>
        <v>-1.5099083170870673</v>
      </c>
      <c r="AD129" s="1">
        <f t="shared" si="46"/>
        <v>-1.0366206126401418</v>
      </c>
      <c r="AE129" s="1">
        <f t="shared" si="47"/>
        <v>-1.780198646826979</v>
      </c>
      <c r="AF129" s="1">
        <f t="shared" si="48"/>
        <v>-0.92798677163734644</v>
      </c>
      <c r="AG129" s="1">
        <f t="shared" si="49"/>
        <v>-0.88481459977213761</v>
      </c>
      <c r="AH129" s="1">
        <f t="shared" si="50"/>
        <v>-1.8152899666382492</v>
      </c>
      <c r="AI129" s="149">
        <f t="shared" si="51"/>
        <v>-7.9548189146019217</v>
      </c>
      <c r="AL129" s="1">
        <f t="shared" si="52"/>
        <v>-1.3873311678483309</v>
      </c>
      <c r="AM129" s="104">
        <f t="shared" si="53"/>
        <v>-1.3586993551740039</v>
      </c>
      <c r="AN129" s="104">
        <f t="shared" si="54"/>
        <v>-1.3586993551740039</v>
      </c>
      <c r="AO129" s="104">
        <f t="shared" si="55"/>
        <v>-0.66757033877029559</v>
      </c>
      <c r="AP129" s="104">
        <f t="shared" si="56"/>
        <v>-0.82003893241456904</v>
      </c>
      <c r="AQ129" s="104">
        <f t="shared" si="57"/>
        <v>-8.9936045332194625E-2</v>
      </c>
      <c r="AR129" s="151">
        <f t="shared" si="58"/>
        <v>-5.682275194713398</v>
      </c>
    </row>
    <row r="130" spans="1:44" x14ac:dyDescent="0.2">
      <c r="A130" s="98">
        <v>10679</v>
      </c>
      <c r="B130" s="91" t="s">
        <v>103</v>
      </c>
      <c r="C130" s="110">
        <v>0.2456785295944266</v>
      </c>
      <c r="D130" s="91" t="s">
        <v>1</v>
      </c>
      <c r="E130" s="91">
        <v>3</v>
      </c>
      <c r="F130" s="92">
        <v>1</v>
      </c>
      <c r="G130" s="91" t="s">
        <v>7</v>
      </c>
      <c r="H130" s="91" t="s">
        <v>89</v>
      </c>
      <c r="I130" s="91" t="s">
        <v>4</v>
      </c>
      <c r="J130" s="93" t="s">
        <v>4</v>
      </c>
      <c r="M130">
        <f t="shared" si="39"/>
        <v>59</v>
      </c>
      <c r="N130">
        <f t="shared" si="60"/>
        <v>61</v>
      </c>
      <c r="O130">
        <f t="shared" si="61"/>
        <v>48</v>
      </c>
      <c r="P130">
        <f t="shared" si="62"/>
        <v>104</v>
      </c>
      <c r="Q130">
        <f t="shared" si="63"/>
        <v>37</v>
      </c>
      <c r="R130">
        <f t="shared" si="64"/>
        <v>144</v>
      </c>
      <c r="U130">
        <f t="shared" si="59"/>
        <v>244</v>
      </c>
      <c r="V130">
        <f t="shared" si="40"/>
        <v>248</v>
      </c>
      <c r="W130">
        <f t="shared" si="41"/>
        <v>243</v>
      </c>
      <c r="X130">
        <f t="shared" si="42"/>
        <v>470</v>
      </c>
      <c r="Y130">
        <f t="shared" si="43"/>
        <v>230</v>
      </c>
      <c r="Z130">
        <f t="shared" si="44"/>
        <v>83</v>
      </c>
      <c r="AC130" s="1">
        <f t="shared" si="45"/>
        <v>-1.0699570329077337</v>
      </c>
      <c r="AD130" s="1">
        <f t="shared" si="46"/>
        <v>-1.0366206126401418</v>
      </c>
      <c r="AE130" s="1">
        <f t="shared" si="47"/>
        <v>-1.276293465905562</v>
      </c>
      <c r="AF130" s="1">
        <f t="shared" si="48"/>
        <v>-0.50310357767208047</v>
      </c>
      <c r="AG130" s="1">
        <f t="shared" si="49"/>
        <v>-1.5365765641692286</v>
      </c>
      <c r="AH130" s="1">
        <f t="shared" si="50"/>
        <v>-0.17768117723745236</v>
      </c>
      <c r="AI130" s="149">
        <f t="shared" si="51"/>
        <v>-5.6002324305321984</v>
      </c>
      <c r="AL130" s="1">
        <f t="shared" si="52"/>
        <v>-1.374959876045784</v>
      </c>
      <c r="AM130" s="104">
        <f t="shared" si="53"/>
        <v>-1.3586993551740039</v>
      </c>
      <c r="AN130" s="104">
        <f t="shared" si="54"/>
        <v>-1.3790666579984376</v>
      </c>
      <c r="AO130" s="104">
        <f t="shared" si="55"/>
        <v>-0.71939540663488166</v>
      </c>
      <c r="AP130" s="104">
        <f t="shared" si="56"/>
        <v>-1.4340487924157905</v>
      </c>
      <c r="AQ130" s="104">
        <f t="shared" si="57"/>
        <v>-2.4532874935423878</v>
      </c>
      <c r="AR130" s="151">
        <f t="shared" si="58"/>
        <v>-8.7194575818112856</v>
      </c>
    </row>
    <row r="131" spans="1:44" x14ac:dyDescent="0.2">
      <c r="A131" s="99">
        <v>10423</v>
      </c>
      <c r="B131" s="95" t="s">
        <v>103</v>
      </c>
      <c r="C131" s="111">
        <v>0.2458171221589609</v>
      </c>
      <c r="D131" s="95" t="s">
        <v>0</v>
      </c>
      <c r="E131" s="95">
        <v>1</v>
      </c>
      <c r="F131" s="96">
        <v>2</v>
      </c>
      <c r="G131" s="95" t="s">
        <v>6</v>
      </c>
      <c r="H131" s="95" t="s">
        <v>90</v>
      </c>
      <c r="I131" s="95" t="s">
        <v>4</v>
      </c>
      <c r="J131" s="97" t="s">
        <v>4</v>
      </c>
      <c r="M131">
        <f t="shared" si="39"/>
        <v>39</v>
      </c>
      <c r="N131">
        <f t="shared" si="60"/>
        <v>35</v>
      </c>
      <c r="O131">
        <f t="shared" si="61"/>
        <v>49</v>
      </c>
      <c r="P131">
        <f t="shared" si="62"/>
        <v>68</v>
      </c>
      <c r="Q131">
        <f t="shared" si="63"/>
        <v>39</v>
      </c>
      <c r="R131">
        <f t="shared" si="64"/>
        <v>144</v>
      </c>
      <c r="U131">
        <f t="shared" si="59"/>
        <v>241</v>
      </c>
      <c r="V131">
        <f t="shared" si="40"/>
        <v>233</v>
      </c>
      <c r="W131">
        <f t="shared" si="41"/>
        <v>233</v>
      </c>
      <c r="X131">
        <f t="shared" si="42"/>
        <v>495</v>
      </c>
      <c r="Y131">
        <f t="shared" si="43"/>
        <v>161</v>
      </c>
      <c r="Z131">
        <f t="shared" si="44"/>
        <v>83</v>
      </c>
      <c r="AC131" s="1">
        <f t="shared" si="45"/>
        <v>-1.4839328306838067</v>
      </c>
      <c r="AD131" s="1">
        <f t="shared" si="46"/>
        <v>-1.5921464153240394</v>
      </c>
      <c r="AE131" s="1">
        <f t="shared" si="47"/>
        <v>-1.2556741787028265</v>
      </c>
      <c r="AF131" s="1">
        <f t="shared" si="48"/>
        <v>-0.92798677163734644</v>
      </c>
      <c r="AG131" s="1">
        <f t="shared" si="49"/>
        <v>-1.4839328306838067</v>
      </c>
      <c r="AH131" s="1">
        <f t="shared" si="50"/>
        <v>-0.17768117723745236</v>
      </c>
      <c r="AI131" s="149">
        <f t="shared" si="51"/>
        <v>-6.9213542042692779</v>
      </c>
      <c r="AL131" s="1">
        <f t="shared" si="52"/>
        <v>-1.3873311678483309</v>
      </c>
      <c r="AM131" s="104">
        <f t="shared" si="53"/>
        <v>-1.4210896477732855</v>
      </c>
      <c r="AN131" s="104">
        <f t="shared" si="54"/>
        <v>-1.4210896477732855</v>
      </c>
      <c r="AO131" s="104">
        <f t="shared" si="55"/>
        <v>-0.66757033877029559</v>
      </c>
      <c r="AP131" s="104">
        <f t="shared" si="56"/>
        <v>-1.790723736354523</v>
      </c>
      <c r="AQ131" s="104">
        <f t="shared" si="57"/>
        <v>-2.4532874935423878</v>
      </c>
      <c r="AR131" s="151">
        <f t="shared" si="58"/>
        <v>-9.1410920320621081</v>
      </c>
    </row>
    <row r="132" spans="1:44" x14ac:dyDescent="0.2">
      <c r="A132" s="98">
        <v>10018</v>
      </c>
      <c r="B132" s="91" t="s">
        <v>103</v>
      </c>
      <c r="C132" s="110">
        <v>0.24719498488298486</v>
      </c>
      <c r="D132" s="91" t="s">
        <v>1</v>
      </c>
      <c r="E132" s="91">
        <v>2</v>
      </c>
      <c r="F132" s="92">
        <v>3</v>
      </c>
      <c r="G132" s="91" t="s">
        <v>7</v>
      </c>
      <c r="H132" s="91" t="s">
        <v>91</v>
      </c>
      <c r="I132" s="91" t="s">
        <v>5</v>
      </c>
      <c r="J132" s="93" t="s">
        <v>5</v>
      </c>
      <c r="M132">
        <f t="shared" si="39"/>
        <v>59</v>
      </c>
      <c r="N132">
        <f t="shared" si="60"/>
        <v>41</v>
      </c>
      <c r="O132">
        <f t="shared" si="61"/>
        <v>46</v>
      </c>
      <c r="P132">
        <f t="shared" si="62"/>
        <v>104</v>
      </c>
      <c r="Q132">
        <f t="shared" si="63"/>
        <v>25</v>
      </c>
      <c r="R132">
        <f t="shared" si="64"/>
        <v>28</v>
      </c>
      <c r="U132">
        <f t="shared" si="59"/>
        <v>244</v>
      </c>
      <c r="V132">
        <f t="shared" si="40"/>
        <v>239</v>
      </c>
      <c r="W132">
        <f t="shared" si="41"/>
        <v>241</v>
      </c>
      <c r="X132">
        <f t="shared" si="42"/>
        <v>470</v>
      </c>
      <c r="Y132">
        <f t="shared" si="43"/>
        <v>149</v>
      </c>
      <c r="Z132">
        <f t="shared" si="44"/>
        <v>882</v>
      </c>
      <c r="AC132" s="1">
        <f t="shared" si="45"/>
        <v>-1.0699570329077337</v>
      </c>
      <c r="AD132" s="1">
        <f t="shared" si="46"/>
        <v>-1.4339224101091452</v>
      </c>
      <c r="AE132" s="1">
        <f t="shared" si="47"/>
        <v>-1.3188530803243581</v>
      </c>
      <c r="AF132" s="1">
        <f t="shared" si="48"/>
        <v>-0.50310357767208047</v>
      </c>
      <c r="AG132" s="1">
        <f t="shared" si="49"/>
        <v>-1.9286186519452522</v>
      </c>
      <c r="AH132" s="1">
        <f t="shared" si="50"/>
        <v>-1.8152899666382492</v>
      </c>
      <c r="AI132" s="149">
        <f t="shared" si="51"/>
        <v>-8.0697447195968177</v>
      </c>
      <c r="AL132" s="1">
        <f t="shared" si="52"/>
        <v>-1.374959876045784</v>
      </c>
      <c r="AM132" s="104">
        <f t="shared" si="53"/>
        <v>-1.3956645494074753</v>
      </c>
      <c r="AN132" s="104">
        <f t="shared" si="54"/>
        <v>-1.3873311678483309</v>
      </c>
      <c r="AO132" s="104">
        <f t="shared" si="55"/>
        <v>-0.71939540663488166</v>
      </c>
      <c r="AP132" s="104">
        <f t="shared" si="56"/>
        <v>-1.8681817953935267</v>
      </c>
      <c r="AQ132" s="104">
        <f t="shared" si="57"/>
        <v>-8.9936045332194625E-2</v>
      </c>
      <c r="AR132" s="151">
        <f t="shared" si="58"/>
        <v>-6.8354688406621937</v>
      </c>
    </row>
    <row r="133" spans="1:44" x14ac:dyDescent="0.2">
      <c r="A133" s="99">
        <v>11142</v>
      </c>
      <c r="B133" s="95" t="s">
        <v>103</v>
      </c>
      <c r="C133" s="111">
        <v>0.24825926974483847</v>
      </c>
      <c r="D133" s="95" t="s">
        <v>0</v>
      </c>
      <c r="E133" s="95">
        <v>3</v>
      </c>
      <c r="F133" s="96">
        <v>2</v>
      </c>
      <c r="G133" s="95" t="s">
        <v>7</v>
      </c>
      <c r="H133" s="95" t="s">
        <v>89</v>
      </c>
      <c r="I133" s="95" t="s">
        <v>5</v>
      </c>
      <c r="J133" s="97" t="s">
        <v>5</v>
      </c>
      <c r="M133">
        <f t="shared" ref="M133:M196" si="65">COUNTIFS(D$4:D$1140,D133,$J$4:$J$1140,$L$2)</f>
        <v>39</v>
      </c>
      <c r="N133">
        <f t="shared" si="60"/>
        <v>61</v>
      </c>
      <c r="O133">
        <f t="shared" si="61"/>
        <v>49</v>
      </c>
      <c r="P133">
        <f t="shared" si="62"/>
        <v>104</v>
      </c>
      <c r="Q133">
        <f t="shared" si="63"/>
        <v>37</v>
      </c>
      <c r="R133">
        <f t="shared" si="64"/>
        <v>28</v>
      </c>
      <c r="U133">
        <f t="shared" si="59"/>
        <v>241</v>
      </c>
      <c r="V133">
        <f t="shared" ref="V133:V196" si="66">COUNTIFS(E$4:E$1140,E133,$J$4:$J$1140,$T$2)</f>
        <v>248</v>
      </c>
      <c r="W133">
        <f t="shared" ref="W133:W196" si="67">COUNTIFS(F$4:F$1140,F133,$J$4:$J$1140,$T$2)</f>
        <v>233</v>
      </c>
      <c r="X133">
        <f t="shared" ref="X133:X196" si="68">COUNTIFS(G$4:G$1140,G133,$J$4:$J$1140,$T$2)</f>
        <v>470</v>
      </c>
      <c r="Y133">
        <f t="shared" ref="Y133:Y196" si="69">COUNTIFS(H$4:H$1140,H133,$J$4:$J$1140,$T$2)</f>
        <v>230</v>
      </c>
      <c r="Z133">
        <f t="shared" ref="Z133:Z196" si="70">COUNTIFS(I$4:I$1140,I133,$J$4:$J$1140,$T$2)</f>
        <v>882</v>
      </c>
      <c r="AC133" s="1">
        <f t="shared" ref="AC133:AC196" si="71">LN(M133/$AC$2)</f>
        <v>-1.4839328306838067</v>
      </c>
      <c r="AD133" s="1">
        <f t="shared" ref="AD133:AD196" si="72">LN(N133/$AC$2)</f>
        <v>-1.0366206126401418</v>
      </c>
      <c r="AE133" s="1">
        <f t="shared" ref="AE133:AE196" si="73">LN(O133/$AC$2)</f>
        <v>-1.2556741787028265</v>
      </c>
      <c r="AF133" s="1">
        <f t="shared" ref="AF133:AF196" si="74">LN(P133/$AC$2)</f>
        <v>-0.50310357767208047</v>
      </c>
      <c r="AG133" s="1">
        <f t="shared" ref="AG133:AG196" si="75">LN(Q133/$AC$2)</f>
        <v>-1.5365765641692286</v>
      </c>
      <c r="AH133" s="1">
        <f t="shared" ref="AH133:AH196" si="76">LN(R133/$AC$2)</f>
        <v>-1.8152899666382492</v>
      </c>
      <c r="AI133" s="149">
        <f t="shared" ref="AI133:AI196" si="77">SUM(AC133:AH133)</f>
        <v>-7.6311977305063339</v>
      </c>
      <c r="AL133" s="1">
        <f t="shared" ref="AL133:AL196" si="78">LN(U133/$AL$2)</f>
        <v>-1.3873311678483309</v>
      </c>
      <c r="AM133" s="104">
        <f t="shared" ref="AM133:AM196" si="79">LN(V133/$AL$2)</f>
        <v>-1.3586993551740039</v>
      </c>
      <c r="AN133" s="104">
        <f t="shared" ref="AN133:AN196" si="80">LN(W133/$AL$2)</f>
        <v>-1.4210896477732855</v>
      </c>
      <c r="AO133" s="104">
        <f t="shared" ref="AO133:AO196" si="81">LN(X133/$AL$2)</f>
        <v>-0.71939540663488166</v>
      </c>
      <c r="AP133" s="104">
        <f t="shared" ref="AP133:AP196" si="82">LN(Y133/$AL$2)</f>
        <v>-1.4340487924157905</v>
      </c>
      <c r="AQ133" s="104">
        <f t="shared" ref="AQ133:AQ196" si="83">LN(Z133/$AL$2)</f>
        <v>-8.9936045332194625E-2</v>
      </c>
      <c r="AR133" s="151">
        <f t="shared" ref="AR133:AR196" si="84">SUM(AL133:AQ133)</f>
        <v>-6.410500415178487</v>
      </c>
    </row>
    <row r="134" spans="1:44" x14ac:dyDescent="0.2">
      <c r="A134" s="98">
        <v>10408</v>
      </c>
      <c r="B134" s="91" t="s">
        <v>103</v>
      </c>
      <c r="C134" s="110">
        <v>0.24866570484076578</v>
      </c>
      <c r="D134" s="91" t="s">
        <v>3</v>
      </c>
      <c r="E134" s="91">
        <v>1</v>
      </c>
      <c r="F134" s="92">
        <v>2</v>
      </c>
      <c r="G134" s="91" t="s">
        <v>6</v>
      </c>
      <c r="H134" s="91" t="s">
        <v>90</v>
      </c>
      <c r="I134" s="91" t="s">
        <v>5</v>
      </c>
      <c r="J134" s="93" t="s">
        <v>5</v>
      </c>
      <c r="M134">
        <f t="shared" si="65"/>
        <v>38</v>
      </c>
      <c r="N134">
        <f t="shared" si="60"/>
        <v>35</v>
      </c>
      <c r="O134">
        <f t="shared" si="61"/>
        <v>49</v>
      </c>
      <c r="P134">
        <f t="shared" si="62"/>
        <v>68</v>
      </c>
      <c r="Q134">
        <f t="shared" si="63"/>
        <v>39</v>
      </c>
      <c r="R134">
        <f t="shared" si="64"/>
        <v>28</v>
      </c>
      <c r="U134">
        <f t="shared" ref="U134:U197" si="85">COUNTIFS(D$4:D$1140,D134,$J$4:$J$1140,$T$2)</f>
        <v>241</v>
      </c>
      <c r="V134">
        <f t="shared" si="66"/>
        <v>233</v>
      </c>
      <c r="W134">
        <f t="shared" si="67"/>
        <v>233</v>
      </c>
      <c r="X134">
        <f t="shared" si="68"/>
        <v>495</v>
      </c>
      <c r="Y134">
        <f t="shared" si="69"/>
        <v>161</v>
      </c>
      <c r="Z134">
        <f t="shared" si="70"/>
        <v>882</v>
      </c>
      <c r="AC134" s="1">
        <f t="shared" si="71"/>
        <v>-1.5099083170870673</v>
      </c>
      <c r="AD134" s="1">
        <f t="shared" si="72"/>
        <v>-1.5921464153240394</v>
      </c>
      <c r="AE134" s="1">
        <f t="shared" si="73"/>
        <v>-1.2556741787028265</v>
      </c>
      <c r="AF134" s="1">
        <f t="shared" si="74"/>
        <v>-0.92798677163734644</v>
      </c>
      <c r="AG134" s="1">
        <f t="shared" si="75"/>
        <v>-1.4839328306838067</v>
      </c>
      <c r="AH134" s="1">
        <f t="shared" si="76"/>
        <v>-1.8152899666382492</v>
      </c>
      <c r="AI134" s="149">
        <f t="shared" si="77"/>
        <v>-8.584938480073335</v>
      </c>
      <c r="AL134" s="1">
        <f t="shared" si="78"/>
        <v>-1.3873311678483309</v>
      </c>
      <c r="AM134" s="104">
        <f t="shared" si="79"/>
        <v>-1.4210896477732855</v>
      </c>
      <c r="AN134" s="104">
        <f t="shared" si="80"/>
        <v>-1.4210896477732855</v>
      </c>
      <c r="AO134" s="104">
        <f t="shared" si="81"/>
        <v>-0.66757033877029559</v>
      </c>
      <c r="AP134" s="104">
        <f t="shared" si="82"/>
        <v>-1.790723736354523</v>
      </c>
      <c r="AQ134" s="104">
        <f t="shared" si="83"/>
        <v>-8.9936045332194625E-2</v>
      </c>
      <c r="AR134" s="151">
        <f t="shared" si="84"/>
        <v>-6.7777405838519158</v>
      </c>
    </row>
    <row r="135" spans="1:44" x14ac:dyDescent="0.2">
      <c r="A135" s="99">
        <v>10939</v>
      </c>
      <c r="B135" s="95" t="s">
        <v>103</v>
      </c>
      <c r="C135" s="111">
        <v>0.25007554016827049</v>
      </c>
      <c r="D135" s="95" t="s">
        <v>0</v>
      </c>
      <c r="E135" s="95">
        <v>0</v>
      </c>
      <c r="F135" s="96">
        <v>2</v>
      </c>
      <c r="G135" s="95" t="s">
        <v>6</v>
      </c>
      <c r="H135" s="95" t="s">
        <v>88</v>
      </c>
      <c r="I135" s="95" t="s">
        <v>5</v>
      </c>
      <c r="J135" s="97" t="s">
        <v>5</v>
      </c>
      <c r="M135">
        <f t="shared" si="65"/>
        <v>39</v>
      </c>
      <c r="N135">
        <f t="shared" si="60"/>
        <v>35</v>
      </c>
      <c r="O135">
        <f t="shared" si="61"/>
        <v>49</v>
      </c>
      <c r="P135">
        <f t="shared" si="62"/>
        <v>68</v>
      </c>
      <c r="Q135">
        <f t="shared" si="63"/>
        <v>71</v>
      </c>
      <c r="R135">
        <f t="shared" si="64"/>
        <v>28</v>
      </c>
      <c r="U135">
        <f t="shared" si="85"/>
        <v>241</v>
      </c>
      <c r="V135">
        <f t="shared" si="66"/>
        <v>245</v>
      </c>
      <c r="W135">
        <f t="shared" si="67"/>
        <v>233</v>
      </c>
      <c r="X135">
        <f t="shared" si="68"/>
        <v>495</v>
      </c>
      <c r="Y135">
        <f t="shared" si="69"/>
        <v>425</v>
      </c>
      <c r="Z135">
        <f t="shared" si="70"/>
        <v>882</v>
      </c>
      <c r="AC135" s="1">
        <f t="shared" si="71"/>
        <v>-1.4839328306838067</v>
      </c>
      <c r="AD135" s="1">
        <f t="shared" si="72"/>
        <v>-1.5921464153240394</v>
      </c>
      <c r="AE135" s="1">
        <f t="shared" si="73"/>
        <v>-1.2556741787028265</v>
      </c>
      <c r="AF135" s="1">
        <f t="shared" si="74"/>
        <v>-0.92798677163734644</v>
      </c>
      <c r="AG135" s="1">
        <f t="shared" si="75"/>
        <v>-0.88481459977213761</v>
      </c>
      <c r="AH135" s="1">
        <f t="shared" si="76"/>
        <v>-1.8152899666382492</v>
      </c>
      <c r="AI135" s="149">
        <f t="shared" si="77"/>
        <v>-7.9598447627584061</v>
      </c>
      <c r="AL135" s="1">
        <f t="shared" si="78"/>
        <v>-1.3873311678483309</v>
      </c>
      <c r="AM135" s="104">
        <f t="shared" si="79"/>
        <v>-1.3708698907942589</v>
      </c>
      <c r="AN135" s="104">
        <f t="shared" si="80"/>
        <v>-1.4210896477732855</v>
      </c>
      <c r="AO135" s="104">
        <f t="shared" si="81"/>
        <v>-0.66757033877029559</v>
      </c>
      <c r="AP135" s="104">
        <f t="shared" si="82"/>
        <v>-0.82003893241456904</v>
      </c>
      <c r="AQ135" s="104">
        <f t="shared" si="83"/>
        <v>-8.9936045332194625E-2</v>
      </c>
      <c r="AR135" s="151">
        <f t="shared" si="84"/>
        <v>-5.7568360229329345</v>
      </c>
    </row>
    <row r="136" spans="1:44" x14ac:dyDescent="0.2">
      <c r="A136" s="98">
        <v>10894</v>
      </c>
      <c r="B136" s="91" t="s">
        <v>103</v>
      </c>
      <c r="C136" s="110">
        <v>0.25044188075354856</v>
      </c>
      <c r="D136" s="91" t="s">
        <v>1</v>
      </c>
      <c r="E136" s="91">
        <v>0</v>
      </c>
      <c r="F136" s="92">
        <v>0</v>
      </c>
      <c r="G136" s="91" t="s">
        <v>7</v>
      </c>
      <c r="H136" s="91" t="s">
        <v>88</v>
      </c>
      <c r="I136" s="91" t="s">
        <v>5</v>
      </c>
      <c r="J136" s="93" t="s">
        <v>5</v>
      </c>
      <c r="M136">
        <f t="shared" si="65"/>
        <v>59</v>
      </c>
      <c r="N136">
        <f t="shared" si="60"/>
        <v>35</v>
      </c>
      <c r="O136">
        <f t="shared" si="61"/>
        <v>29</v>
      </c>
      <c r="P136">
        <f t="shared" si="62"/>
        <v>104</v>
      </c>
      <c r="Q136">
        <f t="shared" si="63"/>
        <v>71</v>
      </c>
      <c r="R136">
        <f t="shared" si="64"/>
        <v>28</v>
      </c>
      <c r="U136">
        <f t="shared" si="85"/>
        <v>244</v>
      </c>
      <c r="V136">
        <f t="shared" si="66"/>
        <v>245</v>
      </c>
      <c r="W136">
        <f t="shared" si="67"/>
        <v>248</v>
      </c>
      <c r="X136">
        <f t="shared" si="68"/>
        <v>470</v>
      </c>
      <c r="Y136">
        <f t="shared" si="69"/>
        <v>425</v>
      </c>
      <c r="Z136">
        <f t="shared" si="70"/>
        <v>882</v>
      </c>
      <c r="AC136" s="1">
        <f t="shared" si="71"/>
        <v>-1.0699570329077337</v>
      </c>
      <c r="AD136" s="1">
        <f t="shared" si="72"/>
        <v>-1.5921464153240394</v>
      </c>
      <c r="AE136" s="1">
        <f t="shared" si="73"/>
        <v>-1.780198646826979</v>
      </c>
      <c r="AF136" s="1">
        <f t="shared" si="74"/>
        <v>-0.50310357767208047</v>
      </c>
      <c r="AG136" s="1">
        <f t="shared" si="75"/>
        <v>-0.88481459977213761</v>
      </c>
      <c r="AH136" s="1">
        <f t="shared" si="76"/>
        <v>-1.8152899666382492</v>
      </c>
      <c r="AI136" s="149">
        <f t="shared" si="77"/>
        <v>-7.6455102391412186</v>
      </c>
      <c r="AL136" s="1">
        <f t="shared" si="78"/>
        <v>-1.374959876045784</v>
      </c>
      <c r="AM136" s="104">
        <f t="shared" si="79"/>
        <v>-1.3708698907942589</v>
      </c>
      <c r="AN136" s="104">
        <f t="shared" si="80"/>
        <v>-1.3586993551740039</v>
      </c>
      <c r="AO136" s="104">
        <f t="shared" si="81"/>
        <v>-0.71939540663488166</v>
      </c>
      <c r="AP136" s="104">
        <f t="shared" si="82"/>
        <v>-0.82003893241456904</v>
      </c>
      <c r="AQ136" s="104">
        <f t="shared" si="83"/>
        <v>-8.9936045332194625E-2</v>
      </c>
      <c r="AR136" s="151">
        <f t="shared" si="84"/>
        <v>-5.7338995063956917</v>
      </c>
    </row>
    <row r="137" spans="1:44" x14ac:dyDescent="0.2">
      <c r="A137" s="99">
        <v>10533</v>
      </c>
      <c r="B137" s="95" t="s">
        <v>103</v>
      </c>
      <c r="C137" s="111">
        <v>0.25057191018977509</v>
      </c>
      <c r="D137" s="95" t="s">
        <v>2</v>
      </c>
      <c r="E137" s="95">
        <v>2</v>
      </c>
      <c r="F137" s="96">
        <v>0</v>
      </c>
      <c r="G137" s="95" t="s">
        <v>6</v>
      </c>
      <c r="H137" s="95" t="s">
        <v>90</v>
      </c>
      <c r="I137" s="95" t="s">
        <v>5</v>
      </c>
      <c r="J137" s="97" t="s">
        <v>5</v>
      </c>
      <c r="M137">
        <f t="shared" si="65"/>
        <v>36</v>
      </c>
      <c r="N137">
        <f t="shared" si="60"/>
        <v>41</v>
      </c>
      <c r="O137">
        <f t="shared" si="61"/>
        <v>29</v>
      </c>
      <c r="P137">
        <f t="shared" si="62"/>
        <v>68</v>
      </c>
      <c r="Q137">
        <f t="shared" si="63"/>
        <v>39</v>
      </c>
      <c r="R137">
        <f t="shared" si="64"/>
        <v>28</v>
      </c>
      <c r="U137">
        <f t="shared" si="85"/>
        <v>239</v>
      </c>
      <c r="V137">
        <f t="shared" si="66"/>
        <v>239</v>
      </c>
      <c r="W137">
        <f t="shared" si="67"/>
        <v>248</v>
      </c>
      <c r="X137">
        <f t="shared" si="68"/>
        <v>495</v>
      </c>
      <c r="Y137">
        <f t="shared" si="69"/>
        <v>161</v>
      </c>
      <c r="Z137">
        <f t="shared" si="70"/>
        <v>882</v>
      </c>
      <c r="AC137" s="1">
        <f t="shared" si="71"/>
        <v>-1.563975538357343</v>
      </c>
      <c r="AD137" s="1">
        <f t="shared" si="72"/>
        <v>-1.4339224101091452</v>
      </c>
      <c r="AE137" s="1">
        <f t="shared" si="73"/>
        <v>-1.780198646826979</v>
      </c>
      <c r="AF137" s="1">
        <f t="shared" si="74"/>
        <v>-0.92798677163734644</v>
      </c>
      <c r="AG137" s="1">
        <f t="shared" si="75"/>
        <v>-1.4839328306838067</v>
      </c>
      <c r="AH137" s="1">
        <f t="shared" si="76"/>
        <v>-1.8152899666382492</v>
      </c>
      <c r="AI137" s="149">
        <f t="shared" si="77"/>
        <v>-9.00530616425287</v>
      </c>
      <c r="AL137" s="1">
        <f t="shared" si="78"/>
        <v>-1.3956645494074753</v>
      </c>
      <c r="AM137" s="104">
        <f t="shared" si="79"/>
        <v>-1.3956645494074753</v>
      </c>
      <c r="AN137" s="104">
        <f t="shared" si="80"/>
        <v>-1.3586993551740039</v>
      </c>
      <c r="AO137" s="104">
        <f t="shared" si="81"/>
        <v>-0.66757033877029559</v>
      </c>
      <c r="AP137" s="104">
        <f t="shared" si="82"/>
        <v>-1.790723736354523</v>
      </c>
      <c r="AQ137" s="104">
        <f t="shared" si="83"/>
        <v>-8.9936045332194625E-2</v>
      </c>
      <c r="AR137" s="151">
        <f t="shared" si="84"/>
        <v>-6.6982585744459682</v>
      </c>
    </row>
    <row r="138" spans="1:44" x14ac:dyDescent="0.2">
      <c r="A138" s="98">
        <v>10850</v>
      </c>
      <c r="B138" s="91" t="s">
        <v>103</v>
      </c>
      <c r="C138" s="110">
        <v>0.25196288667743616</v>
      </c>
      <c r="D138" s="91" t="s">
        <v>2</v>
      </c>
      <c r="E138" s="91">
        <v>2</v>
      </c>
      <c r="F138" s="92">
        <v>3</v>
      </c>
      <c r="G138" s="91" t="s">
        <v>7</v>
      </c>
      <c r="H138" s="91" t="s">
        <v>91</v>
      </c>
      <c r="I138" s="91" t="s">
        <v>4</v>
      </c>
      <c r="J138" s="93" t="s">
        <v>4</v>
      </c>
      <c r="M138">
        <f t="shared" si="65"/>
        <v>36</v>
      </c>
      <c r="N138">
        <f t="shared" si="60"/>
        <v>41</v>
      </c>
      <c r="O138">
        <f t="shared" si="61"/>
        <v>46</v>
      </c>
      <c r="P138">
        <f t="shared" si="62"/>
        <v>104</v>
      </c>
      <c r="Q138">
        <f t="shared" si="63"/>
        <v>25</v>
      </c>
      <c r="R138">
        <f t="shared" si="64"/>
        <v>144</v>
      </c>
      <c r="U138">
        <f t="shared" si="85"/>
        <v>239</v>
      </c>
      <c r="V138">
        <f t="shared" si="66"/>
        <v>239</v>
      </c>
      <c r="W138">
        <f t="shared" si="67"/>
        <v>241</v>
      </c>
      <c r="X138">
        <f t="shared" si="68"/>
        <v>470</v>
      </c>
      <c r="Y138">
        <f t="shared" si="69"/>
        <v>149</v>
      </c>
      <c r="Z138">
        <f t="shared" si="70"/>
        <v>83</v>
      </c>
      <c r="AC138" s="1">
        <f t="shared" si="71"/>
        <v>-1.563975538357343</v>
      </c>
      <c r="AD138" s="1">
        <f t="shared" si="72"/>
        <v>-1.4339224101091452</v>
      </c>
      <c r="AE138" s="1">
        <f t="shared" si="73"/>
        <v>-1.3188530803243581</v>
      </c>
      <c r="AF138" s="1">
        <f t="shared" si="74"/>
        <v>-0.50310357767208047</v>
      </c>
      <c r="AG138" s="1">
        <f t="shared" si="75"/>
        <v>-1.9286186519452522</v>
      </c>
      <c r="AH138" s="1">
        <f t="shared" si="76"/>
        <v>-0.17768117723745236</v>
      </c>
      <c r="AI138" s="149">
        <f t="shared" si="77"/>
        <v>-6.926154435645631</v>
      </c>
      <c r="AL138" s="1">
        <f t="shared" si="78"/>
        <v>-1.3956645494074753</v>
      </c>
      <c r="AM138" s="104">
        <f t="shared" si="79"/>
        <v>-1.3956645494074753</v>
      </c>
      <c r="AN138" s="104">
        <f t="shared" si="80"/>
        <v>-1.3873311678483309</v>
      </c>
      <c r="AO138" s="104">
        <f t="shared" si="81"/>
        <v>-0.71939540663488166</v>
      </c>
      <c r="AP138" s="104">
        <f t="shared" si="82"/>
        <v>-1.8681817953935267</v>
      </c>
      <c r="AQ138" s="104">
        <f t="shared" si="83"/>
        <v>-2.4532874935423878</v>
      </c>
      <c r="AR138" s="151">
        <f t="shared" si="84"/>
        <v>-9.2195249622340789</v>
      </c>
    </row>
    <row r="139" spans="1:44" x14ac:dyDescent="0.2">
      <c r="A139" s="99">
        <v>10740</v>
      </c>
      <c r="B139" s="95" t="s">
        <v>103</v>
      </c>
      <c r="C139" s="111">
        <v>0.25198139433700795</v>
      </c>
      <c r="D139" s="95" t="s">
        <v>2</v>
      </c>
      <c r="E139" s="95">
        <v>3</v>
      </c>
      <c r="F139" s="96">
        <v>1</v>
      </c>
      <c r="G139" s="95" t="s">
        <v>7</v>
      </c>
      <c r="H139" s="95" t="s">
        <v>88</v>
      </c>
      <c r="I139" s="95" t="s">
        <v>5</v>
      </c>
      <c r="J139" s="97" t="s">
        <v>5</v>
      </c>
      <c r="M139">
        <f t="shared" si="65"/>
        <v>36</v>
      </c>
      <c r="N139">
        <f t="shared" si="60"/>
        <v>61</v>
      </c>
      <c r="O139">
        <f t="shared" si="61"/>
        <v>48</v>
      </c>
      <c r="P139">
        <f t="shared" si="62"/>
        <v>104</v>
      </c>
      <c r="Q139">
        <f t="shared" si="63"/>
        <v>71</v>
      </c>
      <c r="R139">
        <f t="shared" si="64"/>
        <v>28</v>
      </c>
      <c r="U139">
        <f t="shared" si="85"/>
        <v>239</v>
      </c>
      <c r="V139">
        <f t="shared" si="66"/>
        <v>248</v>
      </c>
      <c r="W139">
        <f t="shared" si="67"/>
        <v>243</v>
      </c>
      <c r="X139">
        <f t="shared" si="68"/>
        <v>470</v>
      </c>
      <c r="Y139">
        <f t="shared" si="69"/>
        <v>425</v>
      </c>
      <c r="Z139">
        <f t="shared" si="70"/>
        <v>882</v>
      </c>
      <c r="AC139" s="1">
        <f t="shared" si="71"/>
        <v>-1.563975538357343</v>
      </c>
      <c r="AD139" s="1">
        <f t="shared" si="72"/>
        <v>-1.0366206126401418</v>
      </c>
      <c r="AE139" s="1">
        <f t="shared" si="73"/>
        <v>-1.276293465905562</v>
      </c>
      <c r="AF139" s="1">
        <f t="shared" si="74"/>
        <v>-0.50310357767208047</v>
      </c>
      <c r="AG139" s="1">
        <f t="shared" si="75"/>
        <v>-0.88481459977213761</v>
      </c>
      <c r="AH139" s="1">
        <f t="shared" si="76"/>
        <v>-1.8152899666382492</v>
      </c>
      <c r="AI139" s="149">
        <f t="shared" si="77"/>
        <v>-7.080097760985514</v>
      </c>
      <c r="AL139" s="1">
        <f t="shared" si="78"/>
        <v>-1.3956645494074753</v>
      </c>
      <c r="AM139" s="104">
        <f t="shared" si="79"/>
        <v>-1.3586993551740039</v>
      </c>
      <c r="AN139" s="104">
        <f t="shared" si="80"/>
        <v>-1.3790666579984376</v>
      </c>
      <c r="AO139" s="104">
        <f t="shared" si="81"/>
        <v>-0.71939540663488166</v>
      </c>
      <c r="AP139" s="104">
        <f t="shared" si="82"/>
        <v>-0.82003893241456904</v>
      </c>
      <c r="AQ139" s="104">
        <f t="shared" si="83"/>
        <v>-8.9936045332194625E-2</v>
      </c>
      <c r="AR139" s="151">
        <f t="shared" si="84"/>
        <v>-5.762800946961562</v>
      </c>
    </row>
    <row r="140" spans="1:44" x14ac:dyDescent="0.2">
      <c r="A140" s="98">
        <v>10130</v>
      </c>
      <c r="B140" s="91" t="s">
        <v>103</v>
      </c>
      <c r="C140" s="110">
        <v>0.25211025754929828</v>
      </c>
      <c r="D140" s="91" t="s">
        <v>2</v>
      </c>
      <c r="E140" s="91">
        <v>2</v>
      </c>
      <c r="F140" s="92">
        <v>1</v>
      </c>
      <c r="G140" s="91" t="s">
        <v>7</v>
      </c>
      <c r="H140" s="91" t="s">
        <v>88</v>
      </c>
      <c r="I140" s="91" t="s">
        <v>5</v>
      </c>
      <c r="J140" s="93" t="s">
        <v>5</v>
      </c>
      <c r="M140">
        <f t="shared" si="65"/>
        <v>36</v>
      </c>
      <c r="N140">
        <f t="shared" si="60"/>
        <v>41</v>
      </c>
      <c r="O140">
        <f t="shared" si="61"/>
        <v>48</v>
      </c>
      <c r="P140">
        <f t="shared" si="62"/>
        <v>104</v>
      </c>
      <c r="Q140">
        <f t="shared" si="63"/>
        <v>71</v>
      </c>
      <c r="R140">
        <f t="shared" si="64"/>
        <v>28</v>
      </c>
      <c r="U140">
        <f t="shared" si="85"/>
        <v>239</v>
      </c>
      <c r="V140">
        <f t="shared" si="66"/>
        <v>239</v>
      </c>
      <c r="W140">
        <f t="shared" si="67"/>
        <v>243</v>
      </c>
      <c r="X140">
        <f t="shared" si="68"/>
        <v>470</v>
      </c>
      <c r="Y140">
        <f t="shared" si="69"/>
        <v>425</v>
      </c>
      <c r="Z140">
        <f t="shared" si="70"/>
        <v>882</v>
      </c>
      <c r="AC140" s="1">
        <f t="shared" si="71"/>
        <v>-1.563975538357343</v>
      </c>
      <c r="AD140" s="1">
        <f t="shared" si="72"/>
        <v>-1.4339224101091452</v>
      </c>
      <c r="AE140" s="1">
        <f t="shared" si="73"/>
        <v>-1.276293465905562</v>
      </c>
      <c r="AF140" s="1">
        <f t="shared" si="74"/>
        <v>-0.50310357767208047</v>
      </c>
      <c r="AG140" s="1">
        <f t="shared" si="75"/>
        <v>-0.88481459977213761</v>
      </c>
      <c r="AH140" s="1">
        <f t="shared" si="76"/>
        <v>-1.8152899666382492</v>
      </c>
      <c r="AI140" s="149">
        <f t="shared" si="77"/>
        <v>-7.4773995584545174</v>
      </c>
      <c r="AL140" s="1">
        <f t="shared" si="78"/>
        <v>-1.3956645494074753</v>
      </c>
      <c r="AM140" s="104">
        <f t="shared" si="79"/>
        <v>-1.3956645494074753</v>
      </c>
      <c r="AN140" s="104">
        <f t="shared" si="80"/>
        <v>-1.3790666579984376</v>
      </c>
      <c r="AO140" s="104">
        <f t="shared" si="81"/>
        <v>-0.71939540663488166</v>
      </c>
      <c r="AP140" s="104">
        <f t="shared" si="82"/>
        <v>-0.82003893241456904</v>
      </c>
      <c r="AQ140" s="104">
        <f t="shared" si="83"/>
        <v>-8.9936045332194625E-2</v>
      </c>
      <c r="AR140" s="151">
        <f t="shared" si="84"/>
        <v>-5.7997661411950334</v>
      </c>
    </row>
    <row r="141" spans="1:44" x14ac:dyDescent="0.2">
      <c r="A141" s="99">
        <v>10461</v>
      </c>
      <c r="B141" s="95" t="s">
        <v>103</v>
      </c>
      <c r="C141" s="111">
        <v>0.25279813925153927</v>
      </c>
      <c r="D141" s="95" t="s">
        <v>3</v>
      </c>
      <c r="E141" s="95">
        <v>2</v>
      </c>
      <c r="F141" s="96">
        <v>0</v>
      </c>
      <c r="G141" s="95" t="s">
        <v>7</v>
      </c>
      <c r="H141" s="95" t="s">
        <v>90</v>
      </c>
      <c r="I141" s="95" t="s">
        <v>5</v>
      </c>
      <c r="J141" s="97" t="s">
        <v>4</v>
      </c>
      <c r="M141">
        <f t="shared" si="65"/>
        <v>38</v>
      </c>
      <c r="N141">
        <f t="shared" si="60"/>
        <v>41</v>
      </c>
      <c r="O141">
        <f t="shared" si="61"/>
        <v>29</v>
      </c>
      <c r="P141">
        <f t="shared" si="62"/>
        <v>104</v>
      </c>
      <c r="Q141">
        <f t="shared" si="63"/>
        <v>39</v>
      </c>
      <c r="R141">
        <f t="shared" si="64"/>
        <v>28</v>
      </c>
      <c r="U141">
        <f t="shared" si="85"/>
        <v>241</v>
      </c>
      <c r="V141">
        <f t="shared" si="66"/>
        <v>239</v>
      </c>
      <c r="W141">
        <f t="shared" si="67"/>
        <v>248</v>
      </c>
      <c r="X141">
        <f t="shared" si="68"/>
        <v>470</v>
      </c>
      <c r="Y141">
        <f t="shared" si="69"/>
        <v>161</v>
      </c>
      <c r="Z141">
        <f t="shared" si="70"/>
        <v>882</v>
      </c>
      <c r="AC141" s="1">
        <f t="shared" si="71"/>
        <v>-1.5099083170870673</v>
      </c>
      <c r="AD141" s="1">
        <f t="shared" si="72"/>
        <v>-1.4339224101091452</v>
      </c>
      <c r="AE141" s="1">
        <f t="shared" si="73"/>
        <v>-1.780198646826979</v>
      </c>
      <c r="AF141" s="1">
        <f t="shared" si="74"/>
        <v>-0.50310357767208047</v>
      </c>
      <c r="AG141" s="1">
        <f t="shared" si="75"/>
        <v>-1.4839328306838067</v>
      </c>
      <c r="AH141" s="1">
        <f t="shared" si="76"/>
        <v>-1.8152899666382492</v>
      </c>
      <c r="AI141" s="149">
        <f t="shared" si="77"/>
        <v>-8.526355749017327</v>
      </c>
      <c r="AL141" s="1">
        <f t="shared" si="78"/>
        <v>-1.3873311678483309</v>
      </c>
      <c r="AM141" s="104">
        <f t="shared" si="79"/>
        <v>-1.3956645494074753</v>
      </c>
      <c r="AN141" s="104">
        <f t="shared" si="80"/>
        <v>-1.3586993551740039</v>
      </c>
      <c r="AO141" s="104">
        <f t="shared" si="81"/>
        <v>-0.71939540663488166</v>
      </c>
      <c r="AP141" s="104">
        <f t="shared" si="82"/>
        <v>-1.790723736354523</v>
      </c>
      <c r="AQ141" s="104">
        <f t="shared" si="83"/>
        <v>-8.9936045332194625E-2</v>
      </c>
      <c r="AR141" s="151">
        <f t="shared" si="84"/>
        <v>-6.7417502607514095</v>
      </c>
    </row>
    <row r="142" spans="1:44" x14ac:dyDescent="0.2">
      <c r="A142" s="98">
        <v>11075</v>
      </c>
      <c r="B142" s="91" t="s">
        <v>103</v>
      </c>
      <c r="C142" s="110">
        <v>0.25309183338363339</v>
      </c>
      <c r="D142" s="91" t="s">
        <v>2</v>
      </c>
      <c r="E142" s="91">
        <v>1</v>
      </c>
      <c r="F142" s="92">
        <v>3</v>
      </c>
      <c r="G142" s="91" t="s">
        <v>7</v>
      </c>
      <c r="H142" s="91" t="s">
        <v>91</v>
      </c>
      <c r="I142" s="91" t="s">
        <v>5</v>
      </c>
      <c r="J142" s="93" t="s">
        <v>5</v>
      </c>
      <c r="M142">
        <f t="shared" si="65"/>
        <v>36</v>
      </c>
      <c r="N142">
        <f t="shared" ref="N142:N205" si="86">COUNTIFS(E$4:E$1140,E142,$J$4:$J$1140,$L$2)</f>
        <v>35</v>
      </c>
      <c r="O142">
        <f t="shared" ref="O142:O205" si="87">COUNTIFS(F$4:F$1140,F142,$J$4:$J$1140,$L$2)</f>
        <v>46</v>
      </c>
      <c r="P142">
        <f t="shared" ref="P142:P205" si="88">COUNTIFS(G$4:G$1140,G142,$J$4:$J$1140,$L$2)</f>
        <v>104</v>
      </c>
      <c r="Q142">
        <f t="shared" ref="Q142:Q205" si="89">COUNTIFS(H$4:H$1140,H142,$J$4:$J$1140,$L$2)</f>
        <v>25</v>
      </c>
      <c r="R142">
        <f t="shared" ref="R142:R205" si="90">COUNTIFS(I$4:I$1140,I142,$J$4:$J$1140,$L$2)</f>
        <v>28</v>
      </c>
      <c r="U142">
        <f t="shared" si="85"/>
        <v>239</v>
      </c>
      <c r="V142">
        <f t="shared" si="66"/>
        <v>233</v>
      </c>
      <c r="W142">
        <f t="shared" si="67"/>
        <v>241</v>
      </c>
      <c r="X142">
        <f t="shared" si="68"/>
        <v>470</v>
      </c>
      <c r="Y142">
        <f t="shared" si="69"/>
        <v>149</v>
      </c>
      <c r="Z142">
        <f t="shared" si="70"/>
        <v>882</v>
      </c>
      <c r="AC142" s="1">
        <f t="shared" si="71"/>
        <v>-1.563975538357343</v>
      </c>
      <c r="AD142" s="1">
        <f t="shared" si="72"/>
        <v>-1.5921464153240394</v>
      </c>
      <c r="AE142" s="1">
        <f t="shared" si="73"/>
        <v>-1.3188530803243581</v>
      </c>
      <c r="AF142" s="1">
        <f t="shared" si="74"/>
        <v>-0.50310357767208047</v>
      </c>
      <c r="AG142" s="1">
        <f t="shared" si="75"/>
        <v>-1.9286186519452522</v>
      </c>
      <c r="AH142" s="1">
        <f t="shared" si="76"/>
        <v>-1.8152899666382492</v>
      </c>
      <c r="AI142" s="149">
        <f t="shared" si="77"/>
        <v>-8.7219872302613215</v>
      </c>
      <c r="AL142" s="1">
        <f t="shared" si="78"/>
        <v>-1.3956645494074753</v>
      </c>
      <c r="AM142" s="104">
        <f t="shared" si="79"/>
        <v>-1.4210896477732855</v>
      </c>
      <c r="AN142" s="104">
        <f t="shared" si="80"/>
        <v>-1.3873311678483309</v>
      </c>
      <c r="AO142" s="104">
        <f t="shared" si="81"/>
        <v>-0.71939540663488166</v>
      </c>
      <c r="AP142" s="104">
        <f t="shared" si="82"/>
        <v>-1.8681817953935267</v>
      </c>
      <c r="AQ142" s="104">
        <f t="shared" si="83"/>
        <v>-8.9936045332194625E-2</v>
      </c>
      <c r="AR142" s="151">
        <f t="shared" si="84"/>
        <v>-6.8815986123896957</v>
      </c>
    </row>
    <row r="143" spans="1:44" x14ac:dyDescent="0.2">
      <c r="A143" s="99">
        <v>11025</v>
      </c>
      <c r="B143" s="95" t="s">
        <v>103</v>
      </c>
      <c r="C143" s="111">
        <v>0.25322176816812403</v>
      </c>
      <c r="D143" s="95" t="s">
        <v>1</v>
      </c>
      <c r="E143" s="95">
        <v>3</v>
      </c>
      <c r="F143" s="96">
        <v>1</v>
      </c>
      <c r="G143" s="95" t="s">
        <v>6</v>
      </c>
      <c r="H143" s="95" t="s">
        <v>88</v>
      </c>
      <c r="I143" s="95" t="s">
        <v>5</v>
      </c>
      <c r="J143" s="97" t="s">
        <v>5</v>
      </c>
      <c r="M143">
        <f t="shared" si="65"/>
        <v>59</v>
      </c>
      <c r="N143">
        <f t="shared" si="86"/>
        <v>61</v>
      </c>
      <c r="O143">
        <f t="shared" si="87"/>
        <v>48</v>
      </c>
      <c r="P143">
        <f t="shared" si="88"/>
        <v>68</v>
      </c>
      <c r="Q143">
        <f t="shared" si="89"/>
        <v>71</v>
      </c>
      <c r="R143">
        <f t="shared" si="90"/>
        <v>28</v>
      </c>
      <c r="U143">
        <f t="shared" si="85"/>
        <v>244</v>
      </c>
      <c r="V143">
        <f t="shared" si="66"/>
        <v>248</v>
      </c>
      <c r="W143">
        <f t="shared" si="67"/>
        <v>243</v>
      </c>
      <c r="X143">
        <f t="shared" si="68"/>
        <v>495</v>
      </c>
      <c r="Y143">
        <f t="shared" si="69"/>
        <v>425</v>
      </c>
      <c r="Z143">
        <f t="shared" si="70"/>
        <v>882</v>
      </c>
      <c r="AC143" s="1">
        <f t="shared" si="71"/>
        <v>-1.0699570329077337</v>
      </c>
      <c r="AD143" s="1">
        <f t="shared" si="72"/>
        <v>-1.0366206126401418</v>
      </c>
      <c r="AE143" s="1">
        <f t="shared" si="73"/>
        <v>-1.276293465905562</v>
      </c>
      <c r="AF143" s="1">
        <f t="shared" si="74"/>
        <v>-0.92798677163734644</v>
      </c>
      <c r="AG143" s="1">
        <f t="shared" si="75"/>
        <v>-0.88481459977213761</v>
      </c>
      <c r="AH143" s="1">
        <f t="shared" si="76"/>
        <v>-1.8152899666382492</v>
      </c>
      <c r="AI143" s="149">
        <f t="shared" si="77"/>
        <v>-7.0109624495011706</v>
      </c>
      <c r="AL143" s="1">
        <f t="shared" si="78"/>
        <v>-1.374959876045784</v>
      </c>
      <c r="AM143" s="104">
        <f t="shared" si="79"/>
        <v>-1.3586993551740039</v>
      </c>
      <c r="AN143" s="104">
        <f t="shared" si="80"/>
        <v>-1.3790666579984376</v>
      </c>
      <c r="AO143" s="104">
        <f t="shared" si="81"/>
        <v>-0.66757033877029559</v>
      </c>
      <c r="AP143" s="104">
        <f t="shared" si="82"/>
        <v>-0.82003893241456904</v>
      </c>
      <c r="AQ143" s="104">
        <f t="shared" si="83"/>
        <v>-8.9936045332194625E-2</v>
      </c>
      <c r="AR143" s="151">
        <f t="shared" si="84"/>
        <v>-5.6902712057352849</v>
      </c>
    </row>
    <row r="144" spans="1:44" x14ac:dyDescent="0.2">
      <c r="A144" s="98">
        <v>10477</v>
      </c>
      <c r="B144" s="91" t="s">
        <v>103</v>
      </c>
      <c r="C144" s="110">
        <v>0.25337291913021331</v>
      </c>
      <c r="D144" s="91" t="s">
        <v>1</v>
      </c>
      <c r="E144" s="91">
        <v>0</v>
      </c>
      <c r="F144" s="92">
        <v>0</v>
      </c>
      <c r="G144" s="91" t="s">
        <v>7</v>
      </c>
      <c r="H144" s="91" t="s">
        <v>88</v>
      </c>
      <c r="I144" s="91" t="s">
        <v>5</v>
      </c>
      <c r="J144" s="93" t="s">
        <v>5</v>
      </c>
      <c r="M144">
        <f t="shared" si="65"/>
        <v>59</v>
      </c>
      <c r="N144">
        <f t="shared" si="86"/>
        <v>35</v>
      </c>
      <c r="O144">
        <f t="shared" si="87"/>
        <v>29</v>
      </c>
      <c r="P144">
        <f t="shared" si="88"/>
        <v>104</v>
      </c>
      <c r="Q144">
        <f t="shared" si="89"/>
        <v>71</v>
      </c>
      <c r="R144">
        <f t="shared" si="90"/>
        <v>28</v>
      </c>
      <c r="U144">
        <f t="shared" si="85"/>
        <v>244</v>
      </c>
      <c r="V144">
        <f t="shared" si="66"/>
        <v>245</v>
      </c>
      <c r="W144">
        <f t="shared" si="67"/>
        <v>248</v>
      </c>
      <c r="X144">
        <f t="shared" si="68"/>
        <v>470</v>
      </c>
      <c r="Y144">
        <f t="shared" si="69"/>
        <v>425</v>
      </c>
      <c r="Z144">
        <f t="shared" si="70"/>
        <v>882</v>
      </c>
      <c r="AC144" s="1">
        <f t="shared" si="71"/>
        <v>-1.0699570329077337</v>
      </c>
      <c r="AD144" s="1">
        <f t="shared" si="72"/>
        <v>-1.5921464153240394</v>
      </c>
      <c r="AE144" s="1">
        <f t="shared" si="73"/>
        <v>-1.780198646826979</v>
      </c>
      <c r="AF144" s="1">
        <f t="shared" si="74"/>
        <v>-0.50310357767208047</v>
      </c>
      <c r="AG144" s="1">
        <f t="shared" si="75"/>
        <v>-0.88481459977213761</v>
      </c>
      <c r="AH144" s="1">
        <f t="shared" si="76"/>
        <v>-1.8152899666382492</v>
      </c>
      <c r="AI144" s="149">
        <f t="shared" si="77"/>
        <v>-7.6455102391412186</v>
      </c>
      <c r="AL144" s="1">
        <f t="shared" si="78"/>
        <v>-1.374959876045784</v>
      </c>
      <c r="AM144" s="104">
        <f t="shared" si="79"/>
        <v>-1.3708698907942589</v>
      </c>
      <c r="AN144" s="104">
        <f t="shared" si="80"/>
        <v>-1.3586993551740039</v>
      </c>
      <c r="AO144" s="104">
        <f t="shared" si="81"/>
        <v>-0.71939540663488166</v>
      </c>
      <c r="AP144" s="104">
        <f t="shared" si="82"/>
        <v>-0.82003893241456904</v>
      </c>
      <c r="AQ144" s="104">
        <f t="shared" si="83"/>
        <v>-8.9936045332194625E-2</v>
      </c>
      <c r="AR144" s="151">
        <f t="shared" si="84"/>
        <v>-5.7338995063956917</v>
      </c>
    </row>
    <row r="145" spans="1:44" x14ac:dyDescent="0.2">
      <c r="A145" s="99">
        <v>11241</v>
      </c>
      <c r="B145" s="95" t="s">
        <v>103</v>
      </c>
      <c r="C145" s="111">
        <v>0.25385259366497992</v>
      </c>
      <c r="D145" s="95" t="s">
        <v>3</v>
      </c>
      <c r="E145" s="95">
        <v>1</v>
      </c>
      <c r="F145" s="96">
        <v>2</v>
      </c>
      <c r="G145" s="95" t="s">
        <v>7</v>
      </c>
      <c r="H145" s="95" t="s">
        <v>91</v>
      </c>
      <c r="I145" s="95" t="s">
        <v>5</v>
      </c>
      <c r="J145" s="97" t="s">
        <v>5</v>
      </c>
      <c r="M145">
        <f t="shared" si="65"/>
        <v>38</v>
      </c>
      <c r="N145">
        <f t="shared" si="86"/>
        <v>35</v>
      </c>
      <c r="O145">
        <f t="shared" si="87"/>
        <v>49</v>
      </c>
      <c r="P145">
        <f t="shared" si="88"/>
        <v>104</v>
      </c>
      <c r="Q145">
        <f t="shared" si="89"/>
        <v>25</v>
      </c>
      <c r="R145">
        <f t="shared" si="90"/>
        <v>28</v>
      </c>
      <c r="U145">
        <f t="shared" si="85"/>
        <v>241</v>
      </c>
      <c r="V145">
        <f t="shared" si="66"/>
        <v>233</v>
      </c>
      <c r="W145">
        <f t="shared" si="67"/>
        <v>233</v>
      </c>
      <c r="X145">
        <f t="shared" si="68"/>
        <v>470</v>
      </c>
      <c r="Y145">
        <f t="shared" si="69"/>
        <v>149</v>
      </c>
      <c r="Z145">
        <f t="shared" si="70"/>
        <v>882</v>
      </c>
      <c r="AC145" s="1">
        <f t="shared" si="71"/>
        <v>-1.5099083170870673</v>
      </c>
      <c r="AD145" s="1">
        <f t="shared" si="72"/>
        <v>-1.5921464153240394</v>
      </c>
      <c r="AE145" s="1">
        <f t="shared" si="73"/>
        <v>-1.2556741787028265</v>
      </c>
      <c r="AF145" s="1">
        <f t="shared" si="74"/>
        <v>-0.50310357767208047</v>
      </c>
      <c r="AG145" s="1">
        <f t="shared" si="75"/>
        <v>-1.9286186519452522</v>
      </c>
      <c r="AH145" s="1">
        <f t="shared" si="76"/>
        <v>-1.8152899666382492</v>
      </c>
      <c r="AI145" s="149">
        <f t="shared" si="77"/>
        <v>-8.6047411073695148</v>
      </c>
      <c r="AL145" s="1">
        <f t="shared" si="78"/>
        <v>-1.3873311678483309</v>
      </c>
      <c r="AM145" s="104">
        <f t="shared" si="79"/>
        <v>-1.4210896477732855</v>
      </c>
      <c r="AN145" s="104">
        <f t="shared" si="80"/>
        <v>-1.4210896477732855</v>
      </c>
      <c r="AO145" s="104">
        <f t="shared" si="81"/>
        <v>-0.71939540663488166</v>
      </c>
      <c r="AP145" s="104">
        <f t="shared" si="82"/>
        <v>-1.8681817953935267</v>
      </c>
      <c r="AQ145" s="104">
        <f t="shared" si="83"/>
        <v>-8.9936045332194625E-2</v>
      </c>
      <c r="AR145" s="151">
        <f t="shared" si="84"/>
        <v>-6.9070237107555057</v>
      </c>
    </row>
    <row r="146" spans="1:44" x14ac:dyDescent="0.2">
      <c r="A146" s="98">
        <v>10713</v>
      </c>
      <c r="B146" s="91" t="s">
        <v>103</v>
      </c>
      <c r="C146" s="110">
        <v>0.25437607068537893</v>
      </c>
      <c r="D146" s="91" t="s">
        <v>2</v>
      </c>
      <c r="E146" s="91">
        <v>0</v>
      </c>
      <c r="F146" s="92">
        <v>3</v>
      </c>
      <c r="G146" s="91" t="s">
        <v>7</v>
      </c>
      <c r="H146" s="91" t="s">
        <v>88</v>
      </c>
      <c r="I146" s="91" t="s">
        <v>4</v>
      </c>
      <c r="J146" s="93" t="s">
        <v>4</v>
      </c>
      <c r="M146">
        <f t="shared" si="65"/>
        <v>36</v>
      </c>
      <c r="N146">
        <f t="shared" si="86"/>
        <v>35</v>
      </c>
      <c r="O146">
        <f t="shared" si="87"/>
        <v>46</v>
      </c>
      <c r="P146">
        <f t="shared" si="88"/>
        <v>104</v>
      </c>
      <c r="Q146">
        <f t="shared" si="89"/>
        <v>71</v>
      </c>
      <c r="R146">
        <f t="shared" si="90"/>
        <v>144</v>
      </c>
      <c r="U146">
        <f t="shared" si="85"/>
        <v>239</v>
      </c>
      <c r="V146">
        <f t="shared" si="66"/>
        <v>245</v>
      </c>
      <c r="W146">
        <f t="shared" si="67"/>
        <v>241</v>
      </c>
      <c r="X146">
        <f t="shared" si="68"/>
        <v>470</v>
      </c>
      <c r="Y146">
        <f t="shared" si="69"/>
        <v>425</v>
      </c>
      <c r="Z146">
        <f t="shared" si="70"/>
        <v>83</v>
      </c>
      <c r="AC146" s="1">
        <f t="shared" si="71"/>
        <v>-1.563975538357343</v>
      </c>
      <c r="AD146" s="1">
        <f t="shared" si="72"/>
        <v>-1.5921464153240394</v>
      </c>
      <c r="AE146" s="1">
        <f t="shared" si="73"/>
        <v>-1.3188530803243581</v>
      </c>
      <c r="AF146" s="1">
        <f t="shared" si="74"/>
        <v>-0.50310357767208047</v>
      </c>
      <c r="AG146" s="1">
        <f t="shared" si="75"/>
        <v>-0.88481459977213761</v>
      </c>
      <c r="AH146" s="1">
        <f t="shared" si="76"/>
        <v>-0.17768117723745236</v>
      </c>
      <c r="AI146" s="149">
        <f t="shared" si="77"/>
        <v>-6.0405743886874106</v>
      </c>
      <c r="AL146" s="1">
        <f t="shared" si="78"/>
        <v>-1.3956645494074753</v>
      </c>
      <c r="AM146" s="104">
        <f t="shared" si="79"/>
        <v>-1.3708698907942589</v>
      </c>
      <c r="AN146" s="104">
        <f t="shared" si="80"/>
        <v>-1.3873311678483309</v>
      </c>
      <c r="AO146" s="104">
        <f t="shared" si="81"/>
        <v>-0.71939540663488166</v>
      </c>
      <c r="AP146" s="104">
        <f t="shared" si="82"/>
        <v>-0.82003893241456904</v>
      </c>
      <c r="AQ146" s="104">
        <f t="shared" si="83"/>
        <v>-2.4532874935423878</v>
      </c>
      <c r="AR146" s="151">
        <f t="shared" si="84"/>
        <v>-8.1465874406419037</v>
      </c>
    </row>
    <row r="147" spans="1:44" x14ac:dyDescent="0.2">
      <c r="A147" s="99">
        <v>11147</v>
      </c>
      <c r="B147" s="95" t="s">
        <v>103</v>
      </c>
      <c r="C147" s="111">
        <v>0.25498105912054614</v>
      </c>
      <c r="D147" s="95" t="s">
        <v>3</v>
      </c>
      <c r="E147" s="95">
        <v>1</v>
      </c>
      <c r="F147" s="96">
        <v>2</v>
      </c>
      <c r="G147" s="95" t="s">
        <v>7</v>
      </c>
      <c r="H147" s="95" t="s">
        <v>88</v>
      </c>
      <c r="I147" s="95" t="s">
        <v>5</v>
      </c>
      <c r="J147" s="97" t="s">
        <v>5</v>
      </c>
      <c r="M147">
        <f t="shared" si="65"/>
        <v>38</v>
      </c>
      <c r="N147">
        <f t="shared" si="86"/>
        <v>35</v>
      </c>
      <c r="O147">
        <f t="shared" si="87"/>
        <v>49</v>
      </c>
      <c r="P147">
        <f t="shared" si="88"/>
        <v>104</v>
      </c>
      <c r="Q147">
        <f t="shared" si="89"/>
        <v>71</v>
      </c>
      <c r="R147">
        <f t="shared" si="90"/>
        <v>28</v>
      </c>
      <c r="U147">
        <f t="shared" si="85"/>
        <v>241</v>
      </c>
      <c r="V147">
        <f t="shared" si="66"/>
        <v>233</v>
      </c>
      <c r="W147">
        <f t="shared" si="67"/>
        <v>233</v>
      </c>
      <c r="X147">
        <f t="shared" si="68"/>
        <v>470</v>
      </c>
      <c r="Y147">
        <f t="shared" si="69"/>
        <v>425</v>
      </c>
      <c r="Z147">
        <f t="shared" si="70"/>
        <v>882</v>
      </c>
      <c r="AC147" s="1">
        <f t="shared" si="71"/>
        <v>-1.5099083170870673</v>
      </c>
      <c r="AD147" s="1">
        <f t="shared" si="72"/>
        <v>-1.5921464153240394</v>
      </c>
      <c r="AE147" s="1">
        <f t="shared" si="73"/>
        <v>-1.2556741787028265</v>
      </c>
      <c r="AF147" s="1">
        <f t="shared" si="74"/>
        <v>-0.50310357767208047</v>
      </c>
      <c r="AG147" s="1">
        <f t="shared" si="75"/>
        <v>-0.88481459977213761</v>
      </c>
      <c r="AH147" s="1">
        <f t="shared" si="76"/>
        <v>-1.8152899666382492</v>
      </c>
      <c r="AI147" s="149">
        <f t="shared" si="77"/>
        <v>-7.5609370551964004</v>
      </c>
      <c r="AL147" s="1">
        <f t="shared" si="78"/>
        <v>-1.3873311678483309</v>
      </c>
      <c r="AM147" s="104">
        <f t="shared" si="79"/>
        <v>-1.4210896477732855</v>
      </c>
      <c r="AN147" s="104">
        <f t="shared" si="80"/>
        <v>-1.4210896477732855</v>
      </c>
      <c r="AO147" s="104">
        <f t="shared" si="81"/>
        <v>-0.71939540663488166</v>
      </c>
      <c r="AP147" s="104">
        <f t="shared" si="82"/>
        <v>-0.82003893241456904</v>
      </c>
      <c r="AQ147" s="104">
        <f t="shared" si="83"/>
        <v>-8.9936045332194625E-2</v>
      </c>
      <c r="AR147" s="151">
        <f t="shared" si="84"/>
        <v>-5.8588808477765477</v>
      </c>
    </row>
    <row r="148" spans="1:44" x14ac:dyDescent="0.2">
      <c r="A148" s="98">
        <v>10162</v>
      </c>
      <c r="B148" s="91" t="s">
        <v>103</v>
      </c>
      <c r="C148" s="110">
        <v>0.25594161560619921</v>
      </c>
      <c r="D148" s="91" t="s">
        <v>3</v>
      </c>
      <c r="E148" s="91">
        <v>0</v>
      </c>
      <c r="F148" s="92">
        <v>1</v>
      </c>
      <c r="G148" s="91" t="s">
        <v>7</v>
      </c>
      <c r="H148" s="91" t="s">
        <v>88</v>
      </c>
      <c r="I148" s="91" t="s">
        <v>4</v>
      </c>
      <c r="J148" s="93" t="s">
        <v>4</v>
      </c>
      <c r="M148">
        <f t="shared" si="65"/>
        <v>38</v>
      </c>
      <c r="N148">
        <f t="shared" si="86"/>
        <v>35</v>
      </c>
      <c r="O148">
        <f t="shared" si="87"/>
        <v>48</v>
      </c>
      <c r="P148">
        <f t="shared" si="88"/>
        <v>104</v>
      </c>
      <c r="Q148">
        <f t="shared" si="89"/>
        <v>71</v>
      </c>
      <c r="R148">
        <f t="shared" si="90"/>
        <v>144</v>
      </c>
      <c r="U148">
        <f t="shared" si="85"/>
        <v>241</v>
      </c>
      <c r="V148">
        <f t="shared" si="66"/>
        <v>245</v>
      </c>
      <c r="W148">
        <f t="shared" si="67"/>
        <v>243</v>
      </c>
      <c r="X148">
        <f t="shared" si="68"/>
        <v>470</v>
      </c>
      <c r="Y148">
        <f t="shared" si="69"/>
        <v>425</v>
      </c>
      <c r="Z148">
        <f t="shared" si="70"/>
        <v>83</v>
      </c>
      <c r="AC148" s="1">
        <f t="shared" si="71"/>
        <v>-1.5099083170870673</v>
      </c>
      <c r="AD148" s="1">
        <f t="shared" si="72"/>
        <v>-1.5921464153240394</v>
      </c>
      <c r="AE148" s="1">
        <f t="shared" si="73"/>
        <v>-1.276293465905562</v>
      </c>
      <c r="AF148" s="1">
        <f t="shared" si="74"/>
        <v>-0.50310357767208047</v>
      </c>
      <c r="AG148" s="1">
        <f t="shared" si="75"/>
        <v>-0.88481459977213761</v>
      </c>
      <c r="AH148" s="1">
        <f t="shared" si="76"/>
        <v>-0.17768117723745236</v>
      </c>
      <c r="AI148" s="149">
        <f t="shared" si="77"/>
        <v>-5.9439475529983383</v>
      </c>
      <c r="AL148" s="1">
        <f t="shared" si="78"/>
        <v>-1.3873311678483309</v>
      </c>
      <c r="AM148" s="104">
        <f t="shared" si="79"/>
        <v>-1.3708698907942589</v>
      </c>
      <c r="AN148" s="104">
        <f t="shared" si="80"/>
        <v>-1.3790666579984376</v>
      </c>
      <c r="AO148" s="104">
        <f t="shared" si="81"/>
        <v>-0.71939540663488166</v>
      </c>
      <c r="AP148" s="104">
        <f t="shared" si="82"/>
        <v>-0.82003893241456904</v>
      </c>
      <c r="AQ148" s="104">
        <f t="shared" si="83"/>
        <v>-2.4532874935423878</v>
      </c>
      <c r="AR148" s="151">
        <f t="shared" si="84"/>
        <v>-8.1299895492328673</v>
      </c>
    </row>
    <row r="149" spans="1:44" x14ac:dyDescent="0.2">
      <c r="A149" s="99">
        <v>10394</v>
      </c>
      <c r="B149" s="95" t="s">
        <v>103</v>
      </c>
      <c r="C149" s="111">
        <v>0.25646152516553333</v>
      </c>
      <c r="D149" s="95" t="s">
        <v>0</v>
      </c>
      <c r="E149" s="95">
        <v>3</v>
      </c>
      <c r="F149" s="96">
        <v>3</v>
      </c>
      <c r="G149" s="95" t="s">
        <v>7</v>
      </c>
      <c r="H149" s="95" t="s">
        <v>88</v>
      </c>
      <c r="I149" s="95" t="s">
        <v>5</v>
      </c>
      <c r="J149" s="97" t="s">
        <v>5</v>
      </c>
      <c r="M149">
        <f t="shared" si="65"/>
        <v>39</v>
      </c>
      <c r="N149">
        <f t="shared" si="86"/>
        <v>61</v>
      </c>
      <c r="O149">
        <f t="shared" si="87"/>
        <v>46</v>
      </c>
      <c r="P149">
        <f t="shared" si="88"/>
        <v>104</v>
      </c>
      <c r="Q149">
        <f t="shared" si="89"/>
        <v>71</v>
      </c>
      <c r="R149">
        <f t="shared" si="90"/>
        <v>28</v>
      </c>
      <c r="U149">
        <f t="shared" si="85"/>
        <v>241</v>
      </c>
      <c r="V149">
        <f t="shared" si="66"/>
        <v>248</v>
      </c>
      <c r="W149">
        <f t="shared" si="67"/>
        <v>241</v>
      </c>
      <c r="X149">
        <f t="shared" si="68"/>
        <v>470</v>
      </c>
      <c r="Y149">
        <f t="shared" si="69"/>
        <v>425</v>
      </c>
      <c r="Z149">
        <f t="shared" si="70"/>
        <v>882</v>
      </c>
      <c r="AC149" s="1">
        <f t="shared" si="71"/>
        <v>-1.4839328306838067</v>
      </c>
      <c r="AD149" s="1">
        <f t="shared" si="72"/>
        <v>-1.0366206126401418</v>
      </c>
      <c r="AE149" s="1">
        <f t="shared" si="73"/>
        <v>-1.3188530803243581</v>
      </c>
      <c r="AF149" s="1">
        <f t="shared" si="74"/>
        <v>-0.50310357767208047</v>
      </c>
      <c r="AG149" s="1">
        <f t="shared" si="75"/>
        <v>-0.88481459977213761</v>
      </c>
      <c r="AH149" s="1">
        <f t="shared" si="76"/>
        <v>-1.8152899666382492</v>
      </c>
      <c r="AI149" s="149">
        <f t="shared" si="77"/>
        <v>-7.0426146677307742</v>
      </c>
      <c r="AL149" s="1">
        <f t="shared" si="78"/>
        <v>-1.3873311678483309</v>
      </c>
      <c r="AM149" s="104">
        <f t="shared" si="79"/>
        <v>-1.3586993551740039</v>
      </c>
      <c r="AN149" s="104">
        <f t="shared" si="80"/>
        <v>-1.3873311678483309</v>
      </c>
      <c r="AO149" s="104">
        <f t="shared" si="81"/>
        <v>-0.71939540663488166</v>
      </c>
      <c r="AP149" s="104">
        <f t="shared" si="82"/>
        <v>-0.82003893241456904</v>
      </c>
      <c r="AQ149" s="104">
        <f t="shared" si="83"/>
        <v>-8.9936045332194625E-2</v>
      </c>
      <c r="AR149" s="151">
        <f t="shared" si="84"/>
        <v>-5.7627320752523117</v>
      </c>
    </row>
    <row r="150" spans="1:44" x14ac:dyDescent="0.2">
      <c r="A150" s="98">
        <v>10353</v>
      </c>
      <c r="B150" s="91" t="s">
        <v>103</v>
      </c>
      <c r="C150" s="110">
        <v>0.25887479015733283</v>
      </c>
      <c r="D150" s="91" t="s">
        <v>1</v>
      </c>
      <c r="E150" s="91">
        <v>2</v>
      </c>
      <c r="F150" s="92">
        <v>2</v>
      </c>
      <c r="G150" s="91" t="s">
        <v>6</v>
      </c>
      <c r="H150" s="91" t="s">
        <v>91</v>
      </c>
      <c r="I150" s="91" t="s">
        <v>5</v>
      </c>
      <c r="J150" s="93" t="s">
        <v>5</v>
      </c>
      <c r="M150">
        <f t="shared" si="65"/>
        <v>59</v>
      </c>
      <c r="N150">
        <f t="shared" si="86"/>
        <v>41</v>
      </c>
      <c r="O150">
        <f t="shared" si="87"/>
        <v>49</v>
      </c>
      <c r="P150">
        <f t="shared" si="88"/>
        <v>68</v>
      </c>
      <c r="Q150">
        <f t="shared" si="89"/>
        <v>25</v>
      </c>
      <c r="R150">
        <f t="shared" si="90"/>
        <v>28</v>
      </c>
      <c r="U150">
        <f t="shared" si="85"/>
        <v>244</v>
      </c>
      <c r="V150">
        <f t="shared" si="66"/>
        <v>239</v>
      </c>
      <c r="W150">
        <f t="shared" si="67"/>
        <v>233</v>
      </c>
      <c r="X150">
        <f t="shared" si="68"/>
        <v>495</v>
      </c>
      <c r="Y150">
        <f t="shared" si="69"/>
        <v>149</v>
      </c>
      <c r="Z150">
        <f t="shared" si="70"/>
        <v>882</v>
      </c>
      <c r="AC150" s="1">
        <f t="shared" si="71"/>
        <v>-1.0699570329077337</v>
      </c>
      <c r="AD150" s="1">
        <f t="shared" si="72"/>
        <v>-1.4339224101091452</v>
      </c>
      <c r="AE150" s="1">
        <f t="shared" si="73"/>
        <v>-1.2556741787028265</v>
      </c>
      <c r="AF150" s="1">
        <f t="shared" si="74"/>
        <v>-0.92798677163734644</v>
      </c>
      <c r="AG150" s="1">
        <f t="shared" si="75"/>
        <v>-1.9286186519452522</v>
      </c>
      <c r="AH150" s="1">
        <f t="shared" si="76"/>
        <v>-1.8152899666382492</v>
      </c>
      <c r="AI150" s="149">
        <f t="shared" si="77"/>
        <v>-8.4314490119405523</v>
      </c>
      <c r="AL150" s="1">
        <f t="shared" si="78"/>
        <v>-1.374959876045784</v>
      </c>
      <c r="AM150" s="104">
        <f t="shared" si="79"/>
        <v>-1.3956645494074753</v>
      </c>
      <c r="AN150" s="104">
        <f t="shared" si="80"/>
        <v>-1.4210896477732855</v>
      </c>
      <c r="AO150" s="104">
        <f t="shared" si="81"/>
        <v>-0.66757033877029559</v>
      </c>
      <c r="AP150" s="104">
        <f t="shared" si="82"/>
        <v>-1.8681817953935267</v>
      </c>
      <c r="AQ150" s="104">
        <f t="shared" si="83"/>
        <v>-8.9936045332194625E-2</v>
      </c>
      <c r="AR150" s="151">
        <f t="shared" si="84"/>
        <v>-6.8174022527225615</v>
      </c>
    </row>
    <row r="151" spans="1:44" x14ac:dyDescent="0.2">
      <c r="A151" s="99">
        <v>10864</v>
      </c>
      <c r="B151" s="95" t="s">
        <v>103</v>
      </c>
      <c r="C151" s="111">
        <v>0.25899338429403107</v>
      </c>
      <c r="D151" s="95" t="s">
        <v>0</v>
      </c>
      <c r="E151" s="95">
        <v>1</v>
      </c>
      <c r="F151" s="96">
        <v>2</v>
      </c>
      <c r="G151" s="95" t="s">
        <v>7</v>
      </c>
      <c r="H151" s="95" t="s">
        <v>88</v>
      </c>
      <c r="I151" s="95" t="s">
        <v>5</v>
      </c>
      <c r="J151" s="97" t="s">
        <v>5</v>
      </c>
      <c r="M151">
        <f t="shared" si="65"/>
        <v>39</v>
      </c>
      <c r="N151">
        <f t="shared" si="86"/>
        <v>35</v>
      </c>
      <c r="O151">
        <f t="shared" si="87"/>
        <v>49</v>
      </c>
      <c r="P151">
        <f t="shared" si="88"/>
        <v>104</v>
      </c>
      <c r="Q151">
        <f t="shared" si="89"/>
        <v>71</v>
      </c>
      <c r="R151">
        <f t="shared" si="90"/>
        <v>28</v>
      </c>
      <c r="U151">
        <f t="shared" si="85"/>
        <v>241</v>
      </c>
      <c r="V151">
        <f t="shared" si="66"/>
        <v>233</v>
      </c>
      <c r="W151">
        <f t="shared" si="67"/>
        <v>233</v>
      </c>
      <c r="X151">
        <f t="shared" si="68"/>
        <v>470</v>
      </c>
      <c r="Y151">
        <f t="shared" si="69"/>
        <v>425</v>
      </c>
      <c r="Z151">
        <f t="shared" si="70"/>
        <v>882</v>
      </c>
      <c r="AC151" s="1">
        <f t="shared" si="71"/>
        <v>-1.4839328306838067</v>
      </c>
      <c r="AD151" s="1">
        <f t="shared" si="72"/>
        <v>-1.5921464153240394</v>
      </c>
      <c r="AE151" s="1">
        <f t="shared" si="73"/>
        <v>-1.2556741787028265</v>
      </c>
      <c r="AF151" s="1">
        <f t="shared" si="74"/>
        <v>-0.50310357767208047</v>
      </c>
      <c r="AG151" s="1">
        <f t="shared" si="75"/>
        <v>-0.88481459977213761</v>
      </c>
      <c r="AH151" s="1">
        <f t="shared" si="76"/>
        <v>-1.8152899666382492</v>
      </c>
      <c r="AI151" s="149">
        <f t="shared" si="77"/>
        <v>-7.5349615687931397</v>
      </c>
      <c r="AL151" s="1">
        <f t="shared" si="78"/>
        <v>-1.3873311678483309</v>
      </c>
      <c r="AM151" s="104">
        <f t="shared" si="79"/>
        <v>-1.4210896477732855</v>
      </c>
      <c r="AN151" s="104">
        <f t="shared" si="80"/>
        <v>-1.4210896477732855</v>
      </c>
      <c r="AO151" s="104">
        <f t="shared" si="81"/>
        <v>-0.71939540663488166</v>
      </c>
      <c r="AP151" s="104">
        <f t="shared" si="82"/>
        <v>-0.82003893241456904</v>
      </c>
      <c r="AQ151" s="104">
        <f t="shared" si="83"/>
        <v>-8.9936045332194625E-2</v>
      </c>
      <c r="AR151" s="151">
        <f t="shared" si="84"/>
        <v>-5.8588808477765477</v>
      </c>
    </row>
    <row r="152" spans="1:44" x14ac:dyDescent="0.2">
      <c r="A152" s="98">
        <v>10555</v>
      </c>
      <c r="B152" s="91" t="s">
        <v>103</v>
      </c>
      <c r="C152" s="110">
        <v>0.25919717326719649</v>
      </c>
      <c r="D152" s="91" t="s">
        <v>0</v>
      </c>
      <c r="E152" s="91">
        <v>1</v>
      </c>
      <c r="F152" s="92">
        <v>2</v>
      </c>
      <c r="G152" s="91" t="s">
        <v>6</v>
      </c>
      <c r="H152" s="91" t="s">
        <v>88</v>
      </c>
      <c r="I152" s="91" t="s">
        <v>5</v>
      </c>
      <c r="J152" s="93" t="s">
        <v>5</v>
      </c>
      <c r="M152">
        <f t="shared" si="65"/>
        <v>39</v>
      </c>
      <c r="N152">
        <f t="shared" si="86"/>
        <v>35</v>
      </c>
      <c r="O152">
        <f t="shared" si="87"/>
        <v>49</v>
      </c>
      <c r="P152">
        <f t="shared" si="88"/>
        <v>68</v>
      </c>
      <c r="Q152">
        <f t="shared" si="89"/>
        <v>71</v>
      </c>
      <c r="R152">
        <f t="shared" si="90"/>
        <v>28</v>
      </c>
      <c r="U152">
        <f t="shared" si="85"/>
        <v>241</v>
      </c>
      <c r="V152">
        <f t="shared" si="66"/>
        <v>233</v>
      </c>
      <c r="W152">
        <f t="shared" si="67"/>
        <v>233</v>
      </c>
      <c r="X152">
        <f t="shared" si="68"/>
        <v>495</v>
      </c>
      <c r="Y152">
        <f t="shared" si="69"/>
        <v>425</v>
      </c>
      <c r="Z152">
        <f t="shared" si="70"/>
        <v>882</v>
      </c>
      <c r="AC152" s="1">
        <f t="shared" si="71"/>
        <v>-1.4839328306838067</v>
      </c>
      <c r="AD152" s="1">
        <f t="shared" si="72"/>
        <v>-1.5921464153240394</v>
      </c>
      <c r="AE152" s="1">
        <f t="shared" si="73"/>
        <v>-1.2556741787028265</v>
      </c>
      <c r="AF152" s="1">
        <f t="shared" si="74"/>
        <v>-0.92798677163734644</v>
      </c>
      <c r="AG152" s="1">
        <f t="shared" si="75"/>
        <v>-0.88481459977213761</v>
      </c>
      <c r="AH152" s="1">
        <f t="shared" si="76"/>
        <v>-1.8152899666382492</v>
      </c>
      <c r="AI152" s="149">
        <f t="shared" si="77"/>
        <v>-7.9598447627584061</v>
      </c>
      <c r="AL152" s="1">
        <f t="shared" si="78"/>
        <v>-1.3873311678483309</v>
      </c>
      <c r="AM152" s="104">
        <f t="shared" si="79"/>
        <v>-1.4210896477732855</v>
      </c>
      <c r="AN152" s="104">
        <f t="shared" si="80"/>
        <v>-1.4210896477732855</v>
      </c>
      <c r="AO152" s="104">
        <f t="shared" si="81"/>
        <v>-0.66757033877029559</v>
      </c>
      <c r="AP152" s="104">
        <f t="shared" si="82"/>
        <v>-0.82003893241456904</v>
      </c>
      <c r="AQ152" s="104">
        <f t="shared" si="83"/>
        <v>-8.9936045332194625E-2</v>
      </c>
      <c r="AR152" s="151">
        <f t="shared" si="84"/>
        <v>-5.8070557799119618</v>
      </c>
    </row>
    <row r="153" spans="1:44" x14ac:dyDescent="0.2">
      <c r="A153" s="99">
        <v>10337</v>
      </c>
      <c r="B153" s="95" t="s">
        <v>103</v>
      </c>
      <c r="C153" s="111">
        <v>0.25958960260595976</v>
      </c>
      <c r="D153" s="95" t="s">
        <v>0</v>
      </c>
      <c r="E153" s="95">
        <v>0</v>
      </c>
      <c r="F153" s="96">
        <v>1</v>
      </c>
      <c r="G153" s="95" t="s">
        <v>6</v>
      </c>
      <c r="H153" s="95" t="s">
        <v>88</v>
      </c>
      <c r="I153" s="95" t="s">
        <v>4</v>
      </c>
      <c r="J153" s="97" t="s">
        <v>4</v>
      </c>
      <c r="M153">
        <f t="shared" si="65"/>
        <v>39</v>
      </c>
      <c r="N153">
        <f t="shared" si="86"/>
        <v>35</v>
      </c>
      <c r="O153">
        <f t="shared" si="87"/>
        <v>48</v>
      </c>
      <c r="P153">
        <f t="shared" si="88"/>
        <v>68</v>
      </c>
      <c r="Q153">
        <f t="shared" si="89"/>
        <v>71</v>
      </c>
      <c r="R153">
        <f t="shared" si="90"/>
        <v>144</v>
      </c>
      <c r="U153">
        <f t="shared" si="85"/>
        <v>241</v>
      </c>
      <c r="V153">
        <f t="shared" si="66"/>
        <v>245</v>
      </c>
      <c r="W153">
        <f t="shared" si="67"/>
        <v>243</v>
      </c>
      <c r="X153">
        <f t="shared" si="68"/>
        <v>495</v>
      </c>
      <c r="Y153">
        <f t="shared" si="69"/>
        <v>425</v>
      </c>
      <c r="Z153">
        <f t="shared" si="70"/>
        <v>83</v>
      </c>
      <c r="AC153" s="1">
        <f t="shared" si="71"/>
        <v>-1.4839328306838067</v>
      </c>
      <c r="AD153" s="1">
        <f t="shared" si="72"/>
        <v>-1.5921464153240394</v>
      </c>
      <c r="AE153" s="1">
        <f t="shared" si="73"/>
        <v>-1.276293465905562</v>
      </c>
      <c r="AF153" s="1">
        <f t="shared" si="74"/>
        <v>-0.92798677163734644</v>
      </c>
      <c r="AG153" s="1">
        <f t="shared" si="75"/>
        <v>-0.88481459977213761</v>
      </c>
      <c r="AH153" s="1">
        <f t="shared" si="76"/>
        <v>-0.17768117723745236</v>
      </c>
      <c r="AI153" s="149">
        <f t="shared" si="77"/>
        <v>-6.3428552605603441</v>
      </c>
      <c r="AL153" s="1">
        <f t="shared" si="78"/>
        <v>-1.3873311678483309</v>
      </c>
      <c r="AM153" s="104">
        <f t="shared" si="79"/>
        <v>-1.3708698907942589</v>
      </c>
      <c r="AN153" s="104">
        <f t="shared" si="80"/>
        <v>-1.3790666579984376</v>
      </c>
      <c r="AO153" s="104">
        <f t="shared" si="81"/>
        <v>-0.66757033877029559</v>
      </c>
      <c r="AP153" s="104">
        <f t="shared" si="82"/>
        <v>-0.82003893241456904</v>
      </c>
      <c r="AQ153" s="104">
        <f t="shared" si="83"/>
        <v>-2.4532874935423878</v>
      </c>
      <c r="AR153" s="151">
        <f t="shared" si="84"/>
        <v>-8.0781644813682796</v>
      </c>
    </row>
    <row r="154" spans="1:44" x14ac:dyDescent="0.2">
      <c r="A154" s="98">
        <v>10197</v>
      </c>
      <c r="B154" s="91" t="s">
        <v>103</v>
      </c>
      <c r="C154" s="110">
        <v>0.259932594603832</v>
      </c>
      <c r="D154" s="91" t="s">
        <v>2</v>
      </c>
      <c r="E154" s="91">
        <v>2</v>
      </c>
      <c r="F154" s="92">
        <v>2</v>
      </c>
      <c r="G154" s="91" t="s">
        <v>7</v>
      </c>
      <c r="H154" s="91" t="s">
        <v>89</v>
      </c>
      <c r="I154" s="91" t="s">
        <v>5</v>
      </c>
      <c r="J154" s="93" t="s">
        <v>4</v>
      </c>
      <c r="M154">
        <f t="shared" si="65"/>
        <v>36</v>
      </c>
      <c r="N154">
        <f t="shared" si="86"/>
        <v>41</v>
      </c>
      <c r="O154">
        <f t="shared" si="87"/>
        <v>49</v>
      </c>
      <c r="P154">
        <f t="shared" si="88"/>
        <v>104</v>
      </c>
      <c r="Q154">
        <f t="shared" si="89"/>
        <v>37</v>
      </c>
      <c r="R154">
        <f t="shared" si="90"/>
        <v>28</v>
      </c>
      <c r="U154">
        <f t="shared" si="85"/>
        <v>239</v>
      </c>
      <c r="V154">
        <f t="shared" si="66"/>
        <v>239</v>
      </c>
      <c r="W154">
        <f t="shared" si="67"/>
        <v>233</v>
      </c>
      <c r="X154">
        <f t="shared" si="68"/>
        <v>470</v>
      </c>
      <c r="Y154">
        <f t="shared" si="69"/>
        <v>230</v>
      </c>
      <c r="Z154">
        <f t="shared" si="70"/>
        <v>882</v>
      </c>
      <c r="AC154" s="1">
        <f t="shared" si="71"/>
        <v>-1.563975538357343</v>
      </c>
      <c r="AD154" s="1">
        <f t="shared" si="72"/>
        <v>-1.4339224101091452</v>
      </c>
      <c r="AE154" s="1">
        <f t="shared" si="73"/>
        <v>-1.2556741787028265</v>
      </c>
      <c r="AF154" s="1">
        <f t="shared" si="74"/>
        <v>-0.50310357767208047</v>
      </c>
      <c r="AG154" s="1">
        <f t="shared" si="75"/>
        <v>-1.5365765641692286</v>
      </c>
      <c r="AH154" s="1">
        <f t="shared" si="76"/>
        <v>-1.8152899666382492</v>
      </c>
      <c r="AI154" s="149">
        <f t="shared" si="77"/>
        <v>-8.1085422356488728</v>
      </c>
      <c r="AL154" s="1">
        <f t="shared" si="78"/>
        <v>-1.3956645494074753</v>
      </c>
      <c r="AM154" s="104">
        <f t="shared" si="79"/>
        <v>-1.3956645494074753</v>
      </c>
      <c r="AN154" s="104">
        <f t="shared" si="80"/>
        <v>-1.4210896477732855</v>
      </c>
      <c r="AO154" s="104">
        <f t="shared" si="81"/>
        <v>-0.71939540663488166</v>
      </c>
      <c r="AP154" s="104">
        <f t="shared" si="82"/>
        <v>-1.4340487924157905</v>
      </c>
      <c r="AQ154" s="104">
        <f t="shared" si="83"/>
        <v>-8.9936045332194625E-2</v>
      </c>
      <c r="AR154" s="151">
        <f t="shared" si="84"/>
        <v>-6.4557989909711031</v>
      </c>
    </row>
    <row r="155" spans="1:44" x14ac:dyDescent="0.2">
      <c r="A155" s="99">
        <v>10501</v>
      </c>
      <c r="B155" s="95" t="s">
        <v>103</v>
      </c>
      <c r="C155" s="111">
        <v>0.2604075584587352</v>
      </c>
      <c r="D155" s="95" t="s">
        <v>2</v>
      </c>
      <c r="E155" s="95">
        <v>0</v>
      </c>
      <c r="F155" s="96">
        <v>1</v>
      </c>
      <c r="G155" s="95" t="s">
        <v>7</v>
      </c>
      <c r="H155" s="95" t="s">
        <v>89</v>
      </c>
      <c r="I155" s="95" t="s">
        <v>5</v>
      </c>
      <c r="J155" s="97" t="s">
        <v>5</v>
      </c>
      <c r="M155">
        <f t="shared" si="65"/>
        <v>36</v>
      </c>
      <c r="N155">
        <f t="shared" si="86"/>
        <v>35</v>
      </c>
      <c r="O155">
        <f t="shared" si="87"/>
        <v>48</v>
      </c>
      <c r="P155">
        <f t="shared" si="88"/>
        <v>104</v>
      </c>
      <c r="Q155">
        <f t="shared" si="89"/>
        <v>37</v>
      </c>
      <c r="R155">
        <f t="shared" si="90"/>
        <v>28</v>
      </c>
      <c r="U155">
        <f t="shared" si="85"/>
        <v>239</v>
      </c>
      <c r="V155">
        <f t="shared" si="66"/>
        <v>245</v>
      </c>
      <c r="W155">
        <f t="shared" si="67"/>
        <v>243</v>
      </c>
      <c r="X155">
        <f t="shared" si="68"/>
        <v>470</v>
      </c>
      <c r="Y155">
        <f t="shared" si="69"/>
        <v>230</v>
      </c>
      <c r="Z155">
        <f t="shared" si="70"/>
        <v>882</v>
      </c>
      <c r="AC155" s="1">
        <f t="shared" si="71"/>
        <v>-1.563975538357343</v>
      </c>
      <c r="AD155" s="1">
        <f t="shared" si="72"/>
        <v>-1.5921464153240394</v>
      </c>
      <c r="AE155" s="1">
        <f t="shared" si="73"/>
        <v>-1.276293465905562</v>
      </c>
      <c r="AF155" s="1">
        <f t="shared" si="74"/>
        <v>-0.50310357767208047</v>
      </c>
      <c r="AG155" s="1">
        <f t="shared" si="75"/>
        <v>-1.5365765641692286</v>
      </c>
      <c r="AH155" s="1">
        <f t="shared" si="76"/>
        <v>-1.8152899666382492</v>
      </c>
      <c r="AI155" s="149">
        <f t="shared" si="77"/>
        <v>-8.287385528066503</v>
      </c>
      <c r="AL155" s="1">
        <f t="shared" si="78"/>
        <v>-1.3956645494074753</v>
      </c>
      <c r="AM155" s="104">
        <f t="shared" si="79"/>
        <v>-1.3708698907942589</v>
      </c>
      <c r="AN155" s="104">
        <f t="shared" si="80"/>
        <v>-1.3790666579984376</v>
      </c>
      <c r="AO155" s="104">
        <f t="shared" si="81"/>
        <v>-0.71939540663488166</v>
      </c>
      <c r="AP155" s="104">
        <f t="shared" si="82"/>
        <v>-1.4340487924157905</v>
      </c>
      <c r="AQ155" s="104">
        <f t="shared" si="83"/>
        <v>-8.9936045332194625E-2</v>
      </c>
      <c r="AR155" s="151">
        <f t="shared" si="84"/>
        <v>-6.3889813425830386</v>
      </c>
    </row>
    <row r="156" spans="1:44" x14ac:dyDescent="0.2">
      <c r="A156" s="98">
        <v>11220</v>
      </c>
      <c r="B156" s="91" t="s">
        <v>103</v>
      </c>
      <c r="C156" s="110">
        <v>0.26059461159039421</v>
      </c>
      <c r="D156" s="91" t="s">
        <v>2</v>
      </c>
      <c r="E156" s="91">
        <v>2</v>
      </c>
      <c r="F156" s="92">
        <v>2</v>
      </c>
      <c r="G156" s="91" t="s">
        <v>6</v>
      </c>
      <c r="H156" s="91" t="s">
        <v>88</v>
      </c>
      <c r="I156" s="91" t="s">
        <v>5</v>
      </c>
      <c r="J156" s="93" t="s">
        <v>5</v>
      </c>
      <c r="M156">
        <f t="shared" si="65"/>
        <v>36</v>
      </c>
      <c r="N156">
        <f t="shared" si="86"/>
        <v>41</v>
      </c>
      <c r="O156">
        <f t="shared" si="87"/>
        <v>49</v>
      </c>
      <c r="P156">
        <f t="shared" si="88"/>
        <v>68</v>
      </c>
      <c r="Q156">
        <f t="shared" si="89"/>
        <v>71</v>
      </c>
      <c r="R156">
        <f t="shared" si="90"/>
        <v>28</v>
      </c>
      <c r="U156">
        <f t="shared" si="85"/>
        <v>239</v>
      </c>
      <c r="V156">
        <f t="shared" si="66"/>
        <v>239</v>
      </c>
      <c r="W156">
        <f t="shared" si="67"/>
        <v>233</v>
      </c>
      <c r="X156">
        <f t="shared" si="68"/>
        <v>495</v>
      </c>
      <c r="Y156">
        <f t="shared" si="69"/>
        <v>425</v>
      </c>
      <c r="Z156">
        <f t="shared" si="70"/>
        <v>882</v>
      </c>
      <c r="AC156" s="1">
        <f t="shared" si="71"/>
        <v>-1.563975538357343</v>
      </c>
      <c r="AD156" s="1">
        <f t="shared" si="72"/>
        <v>-1.4339224101091452</v>
      </c>
      <c r="AE156" s="1">
        <f t="shared" si="73"/>
        <v>-1.2556741787028265</v>
      </c>
      <c r="AF156" s="1">
        <f t="shared" si="74"/>
        <v>-0.92798677163734644</v>
      </c>
      <c r="AG156" s="1">
        <f t="shared" si="75"/>
        <v>-0.88481459977213761</v>
      </c>
      <c r="AH156" s="1">
        <f t="shared" si="76"/>
        <v>-1.8152899666382492</v>
      </c>
      <c r="AI156" s="149">
        <f t="shared" si="77"/>
        <v>-7.8816634652170485</v>
      </c>
      <c r="AL156" s="1">
        <f t="shared" si="78"/>
        <v>-1.3956645494074753</v>
      </c>
      <c r="AM156" s="104">
        <f t="shared" si="79"/>
        <v>-1.3956645494074753</v>
      </c>
      <c r="AN156" s="104">
        <f t="shared" si="80"/>
        <v>-1.4210896477732855</v>
      </c>
      <c r="AO156" s="104">
        <f t="shared" si="81"/>
        <v>-0.66757033877029559</v>
      </c>
      <c r="AP156" s="104">
        <f t="shared" si="82"/>
        <v>-0.82003893241456904</v>
      </c>
      <c r="AQ156" s="104">
        <f t="shared" si="83"/>
        <v>-8.9936045332194625E-2</v>
      </c>
      <c r="AR156" s="151">
        <f t="shared" si="84"/>
        <v>-5.7899640631052955</v>
      </c>
    </row>
    <row r="157" spans="1:44" x14ac:dyDescent="0.2">
      <c r="A157" s="99">
        <v>11331</v>
      </c>
      <c r="B157" s="95" t="s">
        <v>103</v>
      </c>
      <c r="C157" s="111">
        <v>0.26223965575036756</v>
      </c>
      <c r="D157" s="95" t="s">
        <v>3</v>
      </c>
      <c r="E157" s="95">
        <v>1</v>
      </c>
      <c r="F157" s="96">
        <v>2</v>
      </c>
      <c r="G157" s="95" t="s">
        <v>7</v>
      </c>
      <c r="H157" s="95" t="s">
        <v>89</v>
      </c>
      <c r="I157" s="95" t="s">
        <v>5</v>
      </c>
      <c r="J157" s="97" t="s">
        <v>5</v>
      </c>
      <c r="M157">
        <f t="shared" si="65"/>
        <v>38</v>
      </c>
      <c r="N157">
        <f t="shared" si="86"/>
        <v>35</v>
      </c>
      <c r="O157">
        <f t="shared" si="87"/>
        <v>49</v>
      </c>
      <c r="P157">
        <f t="shared" si="88"/>
        <v>104</v>
      </c>
      <c r="Q157">
        <f t="shared" si="89"/>
        <v>37</v>
      </c>
      <c r="R157">
        <f t="shared" si="90"/>
        <v>28</v>
      </c>
      <c r="U157">
        <f t="shared" si="85"/>
        <v>241</v>
      </c>
      <c r="V157">
        <f t="shared" si="66"/>
        <v>233</v>
      </c>
      <c r="W157">
        <f t="shared" si="67"/>
        <v>233</v>
      </c>
      <c r="X157">
        <f t="shared" si="68"/>
        <v>470</v>
      </c>
      <c r="Y157">
        <f t="shared" si="69"/>
        <v>230</v>
      </c>
      <c r="Z157">
        <f t="shared" si="70"/>
        <v>882</v>
      </c>
      <c r="AC157" s="1">
        <f t="shared" si="71"/>
        <v>-1.5099083170870673</v>
      </c>
      <c r="AD157" s="1">
        <f t="shared" si="72"/>
        <v>-1.5921464153240394</v>
      </c>
      <c r="AE157" s="1">
        <f t="shared" si="73"/>
        <v>-1.2556741787028265</v>
      </c>
      <c r="AF157" s="1">
        <f t="shared" si="74"/>
        <v>-0.50310357767208047</v>
      </c>
      <c r="AG157" s="1">
        <f t="shared" si="75"/>
        <v>-1.5365765641692286</v>
      </c>
      <c r="AH157" s="1">
        <f t="shared" si="76"/>
        <v>-1.8152899666382492</v>
      </c>
      <c r="AI157" s="149">
        <f t="shared" si="77"/>
        <v>-8.2126990195934919</v>
      </c>
      <c r="AL157" s="1">
        <f t="shared" si="78"/>
        <v>-1.3873311678483309</v>
      </c>
      <c r="AM157" s="104">
        <f t="shared" si="79"/>
        <v>-1.4210896477732855</v>
      </c>
      <c r="AN157" s="104">
        <f t="shared" si="80"/>
        <v>-1.4210896477732855</v>
      </c>
      <c r="AO157" s="104">
        <f t="shared" si="81"/>
        <v>-0.71939540663488166</v>
      </c>
      <c r="AP157" s="104">
        <f t="shared" si="82"/>
        <v>-1.4340487924157905</v>
      </c>
      <c r="AQ157" s="104">
        <f t="shared" si="83"/>
        <v>-8.9936045332194625E-2</v>
      </c>
      <c r="AR157" s="151">
        <f t="shared" si="84"/>
        <v>-6.4728907077777693</v>
      </c>
    </row>
    <row r="158" spans="1:44" x14ac:dyDescent="0.2">
      <c r="A158" s="98">
        <v>11088</v>
      </c>
      <c r="B158" s="91" t="s">
        <v>103</v>
      </c>
      <c r="C158" s="110">
        <v>0.26288474879712875</v>
      </c>
      <c r="D158" s="91" t="s">
        <v>0</v>
      </c>
      <c r="E158" s="91">
        <v>1</v>
      </c>
      <c r="F158" s="92">
        <v>0</v>
      </c>
      <c r="G158" s="91" t="s">
        <v>7</v>
      </c>
      <c r="H158" s="91" t="s">
        <v>89</v>
      </c>
      <c r="I158" s="91" t="s">
        <v>5</v>
      </c>
      <c r="J158" s="93" t="s">
        <v>5</v>
      </c>
      <c r="M158">
        <f t="shared" si="65"/>
        <v>39</v>
      </c>
      <c r="N158">
        <f t="shared" si="86"/>
        <v>35</v>
      </c>
      <c r="O158">
        <f t="shared" si="87"/>
        <v>29</v>
      </c>
      <c r="P158">
        <f t="shared" si="88"/>
        <v>104</v>
      </c>
      <c r="Q158">
        <f t="shared" si="89"/>
        <v>37</v>
      </c>
      <c r="R158">
        <f t="shared" si="90"/>
        <v>28</v>
      </c>
      <c r="U158">
        <f t="shared" si="85"/>
        <v>241</v>
      </c>
      <c r="V158">
        <f t="shared" si="66"/>
        <v>233</v>
      </c>
      <c r="W158">
        <f t="shared" si="67"/>
        <v>248</v>
      </c>
      <c r="X158">
        <f t="shared" si="68"/>
        <v>470</v>
      </c>
      <c r="Y158">
        <f t="shared" si="69"/>
        <v>230</v>
      </c>
      <c r="Z158">
        <f t="shared" si="70"/>
        <v>882</v>
      </c>
      <c r="AC158" s="1">
        <f t="shared" si="71"/>
        <v>-1.4839328306838067</v>
      </c>
      <c r="AD158" s="1">
        <f t="shared" si="72"/>
        <v>-1.5921464153240394</v>
      </c>
      <c r="AE158" s="1">
        <f t="shared" si="73"/>
        <v>-1.780198646826979</v>
      </c>
      <c r="AF158" s="1">
        <f t="shared" si="74"/>
        <v>-0.50310357767208047</v>
      </c>
      <c r="AG158" s="1">
        <f t="shared" si="75"/>
        <v>-1.5365765641692286</v>
      </c>
      <c r="AH158" s="1">
        <f t="shared" si="76"/>
        <v>-1.8152899666382492</v>
      </c>
      <c r="AI158" s="149">
        <f t="shared" si="77"/>
        <v>-8.7112480013143827</v>
      </c>
      <c r="AL158" s="1">
        <f t="shared" si="78"/>
        <v>-1.3873311678483309</v>
      </c>
      <c r="AM158" s="104">
        <f t="shared" si="79"/>
        <v>-1.4210896477732855</v>
      </c>
      <c r="AN158" s="104">
        <f t="shared" si="80"/>
        <v>-1.3586993551740039</v>
      </c>
      <c r="AO158" s="104">
        <f t="shared" si="81"/>
        <v>-0.71939540663488166</v>
      </c>
      <c r="AP158" s="104">
        <f t="shared" si="82"/>
        <v>-1.4340487924157905</v>
      </c>
      <c r="AQ158" s="104">
        <f t="shared" si="83"/>
        <v>-8.9936045332194625E-2</v>
      </c>
      <c r="AR158" s="151">
        <f t="shared" si="84"/>
        <v>-6.410500415178487</v>
      </c>
    </row>
    <row r="159" spans="1:44" x14ac:dyDescent="0.2">
      <c r="A159" s="99">
        <v>10293</v>
      </c>
      <c r="B159" s="95" t="s">
        <v>103</v>
      </c>
      <c r="C159" s="111">
        <v>0.26297661577458842</v>
      </c>
      <c r="D159" s="95" t="s">
        <v>3</v>
      </c>
      <c r="E159" s="95">
        <v>2</v>
      </c>
      <c r="F159" s="96">
        <v>0</v>
      </c>
      <c r="G159" s="95" t="s">
        <v>7</v>
      </c>
      <c r="H159" s="95" t="s">
        <v>89</v>
      </c>
      <c r="I159" s="95" t="s">
        <v>5</v>
      </c>
      <c r="J159" s="97" t="s">
        <v>5</v>
      </c>
      <c r="M159">
        <f t="shared" si="65"/>
        <v>38</v>
      </c>
      <c r="N159">
        <f t="shared" si="86"/>
        <v>41</v>
      </c>
      <c r="O159">
        <f t="shared" si="87"/>
        <v>29</v>
      </c>
      <c r="P159">
        <f t="shared" si="88"/>
        <v>104</v>
      </c>
      <c r="Q159">
        <f t="shared" si="89"/>
        <v>37</v>
      </c>
      <c r="R159">
        <f t="shared" si="90"/>
        <v>28</v>
      </c>
      <c r="U159">
        <f t="shared" si="85"/>
        <v>241</v>
      </c>
      <c r="V159">
        <f t="shared" si="66"/>
        <v>239</v>
      </c>
      <c r="W159">
        <f t="shared" si="67"/>
        <v>248</v>
      </c>
      <c r="X159">
        <f t="shared" si="68"/>
        <v>470</v>
      </c>
      <c r="Y159">
        <f t="shared" si="69"/>
        <v>230</v>
      </c>
      <c r="Z159">
        <f t="shared" si="70"/>
        <v>882</v>
      </c>
      <c r="AC159" s="1">
        <f t="shared" si="71"/>
        <v>-1.5099083170870673</v>
      </c>
      <c r="AD159" s="1">
        <f t="shared" si="72"/>
        <v>-1.4339224101091452</v>
      </c>
      <c r="AE159" s="1">
        <f t="shared" si="73"/>
        <v>-1.780198646826979</v>
      </c>
      <c r="AF159" s="1">
        <f t="shared" si="74"/>
        <v>-0.50310357767208047</v>
      </c>
      <c r="AG159" s="1">
        <f t="shared" si="75"/>
        <v>-1.5365765641692286</v>
      </c>
      <c r="AH159" s="1">
        <f t="shared" si="76"/>
        <v>-1.8152899666382492</v>
      </c>
      <c r="AI159" s="149">
        <f t="shared" si="77"/>
        <v>-8.5789994825027502</v>
      </c>
      <c r="AL159" s="1">
        <f t="shared" si="78"/>
        <v>-1.3873311678483309</v>
      </c>
      <c r="AM159" s="104">
        <f t="shared" si="79"/>
        <v>-1.3956645494074753</v>
      </c>
      <c r="AN159" s="104">
        <f t="shared" si="80"/>
        <v>-1.3586993551740039</v>
      </c>
      <c r="AO159" s="104">
        <f t="shared" si="81"/>
        <v>-0.71939540663488166</v>
      </c>
      <c r="AP159" s="104">
        <f t="shared" si="82"/>
        <v>-1.4340487924157905</v>
      </c>
      <c r="AQ159" s="104">
        <f t="shared" si="83"/>
        <v>-8.9936045332194625E-2</v>
      </c>
      <c r="AR159" s="151">
        <f t="shared" si="84"/>
        <v>-6.385075316812677</v>
      </c>
    </row>
    <row r="160" spans="1:44" x14ac:dyDescent="0.2">
      <c r="A160" s="98">
        <v>11030</v>
      </c>
      <c r="B160" s="91" t="s">
        <v>103</v>
      </c>
      <c r="C160" s="110">
        <v>0.26344798326850161</v>
      </c>
      <c r="D160" s="91" t="s">
        <v>3</v>
      </c>
      <c r="E160" s="91">
        <v>1</v>
      </c>
      <c r="F160" s="92">
        <v>2</v>
      </c>
      <c r="G160" s="91" t="s">
        <v>7</v>
      </c>
      <c r="H160" s="91" t="s">
        <v>89</v>
      </c>
      <c r="I160" s="91" t="s">
        <v>4</v>
      </c>
      <c r="J160" s="93" t="s">
        <v>4</v>
      </c>
      <c r="M160">
        <f t="shared" si="65"/>
        <v>38</v>
      </c>
      <c r="N160">
        <f t="shared" si="86"/>
        <v>35</v>
      </c>
      <c r="O160">
        <f t="shared" si="87"/>
        <v>49</v>
      </c>
      <c r="P160">
        <f t="shared" si="88"/>
        <v>104</v>
      </c>
      <c r="Q160">
        <f t="shared" si="89"/>
        <v>37</v>
      </c>
      <c r="R160">
        <f t="shared" si="90"/>
        <v>144</v>
      </c>
      <c r="U160">
        <f t="shared" si="85"/>
        <v>241</v>
      </c>
      <c r="V160">
        <f t="shared" si="66"/>
        <v>233</v>
      </c>
      <c r="W160">
        <f t="shared" si="67"/>
        <v>233</v>
      </c>
      <c r="X160">
        <f t="shared" si="68"/>
        <v>470</v>
      </c>
      <c r="Y160">
        <f t="shared" si="69"/>
        <v>230</v>
      </c>
      <c r="Z160">
        <f t="shared" si="70"/>
        <v>83</v>
      </c>
      <c r="AC160" s="1">
        <f t="shared" si="71"/>
        <v>-1.5099083170870673</v>
      </c>
      <c r="AD160" s="1">
        <f t="shared" si="72"/>
        <v>-1.5921464153240394</v>
      </c>
      <c r="AE160" s="1">
        <f t="shared" si="73"/>
        <v>-1.2556741787028265</v>
      </c>
      <c r="AF160" s="1">
        <f t="shared" si="74"/>
        <v>-0.50310357767208047</v>
      </c>
      <c r="AG160" s="1">
        <f t="shared" si="75"/>
        <v>-1.5365765641692286</v>
      </c>
      <c r="AH160" s="1">
        <f t="shared" si="76"/>
        <v>-0.17768117723745236</v>
      </c>
      <c r="AI160" s="149">
        <f t="shared" si="77"/>
        <v>-6.5750902301926946</v>
      </c>
      <c r="AL160" s="1">
        <f t="shared" si="78"/>
        <v>-1.3873311678483309</v>
      </c>
      <c r="AM160" s="104">
        <f t="shared" si="79"/>
        <v>-1.4210896477732855</v>
      </c>
      <c r="AN160" s="104">
        <f t="shared" si="80"/>
        <v>-1.4210896477732855</v>
      </c>
      <c r="AO160" s="104">
        <f t="shared" si="81"/>
        <v>-0.71939540663488166</v>
      </c>
      <c r="AP160" s="104">
        <f t="shared" si="82"/>
        <v>-1.4340487924157905</v>
      </c>
      <c r="AQ160" s="104">
        <f t="shared" si="83"/>
        <v>-2.4532874935423878</v>
      </c>
      <c r="AR160" s="151">
        <f t="shared" si="84"/>
        <v>-8.8362421559879625</v>
      </c>
    </row>
    <row r="161" spans="1:44" x14ac:dyDescent="0.2">
      <c r="A161" s="99">
        <v>10625</v>
      </c>
      <c r="B161" s="95" t="s">
        <v>103</v>
      </c>
      <c r="C161" s="111">
        <v>0.2642117671390406</v>
      </c>
      <c r="D161" s="95" t="s">
        <v>3</v>
      </c>
      <c r="E161" s="95">
        <v>0</v>
      </c>
      <c r="F161" s="96">
        <v>1</v>
      </c>
      <c r="G161" s="95" t="s">
        <v>6</v>
      </c>
      <c r="H161" s="95" t="s">
        <v>90</v>
      </c>
      <c r="I161" s="95" t="s">
        <v>5</v>
      </c>
      <c r="J161" s="97" t="s">
        <v>5</v>
      </c>
      <c r="M161">
        <f t="shared" si="65"/>
        <v>38</v>
      </c>
      <c r="N161">
        <f t="shared" si="86"/>
        <v>35</v>
      </c>
      <c r="O161">
        <f t="shared" si="87"/>
        <v>48</v>
      </c>
      <c r="P161">
        <f t="shared" si="88"/>
        <v>68</v>
      </c>
      <c r="Q161">
        <f t="shared" si="89"/>
        <v>39</v>
      </c>
      <c r="R161">
        <f t="shared" si="90"/>
        <v>28</v>
      </c>
      <c r="U161">
        <f t="shared" si="85"/>
        <v>241</v>
      </c>
      <c r="V161">
        <f t="shared" si="66"/>
        <v>245</v>
      </c>
      <c r="W161">
        <f t="shared" si="67"/>
        <v>243</v>
      </c>
      <c r="X161">
        <f t="shared" si="68"/>
        <v>495</v>
      </c>
      <c r="Y161">
        <f t="shared" si="69"/>
        <v>161</v>
      </c>
      <c r="Z161">
        <f t="shared" si="70"/>
        <v>882</v>
      </c>
      <c r="AC161" s="1">
        <f t="shared" si="71"/>
        <v>-1.5099083170870673</v>
      </c>
      <c r="AD161" s="1">
        <f t="shared" si="72"/>
        <v>-1.5921464153240394</v>
      </c>
      <c r="AE161" s="1">
        <f t="shared" si="73"/>
        <v>-1.276293465905562</v>
      </c>
      <c r="AF161" s="1">
        <f t="shared" si="74"/>
        <v>-0.92798677163734644</v>
      </c>
      <c r="AG161" s="1">
        <f t="shared" si="75"/>
        <v>-1.4839328306838067</v>
      </c>
      <c r="AH161" s="1">
        <f t="shared" si="76"/>
        <v>-1.8152899666382492</v>
      </c>
      <c r="AI161" s="149">
        <f t="shared" si="77"/>
        <v>-8.6055577672760712</v>
      </c>
      <c r="AL161" s="1">
        <f t="shared" si="78"/>
        <v>-1.3873311678483309</v>
      </c>
      <c r="AM161" s="104">
        <f t="shared" si="79"/>
        <v>-1.3708698907942589</v>
      </c>
      <c r="AN161" s="104">
        <f t="shared" si="80"/>
        <v>-1.3790666579984376</v>
      </c>
      <c r="AO161" s="104">
        <f t="shared" si="81"/>
        <v>-0.66757033877029559</v>
      </c>
      <c r="AP161" s="104">
        <f t="shared" si="82"/>
        <v>-1.790723736354523</v>
      </c>
      <c r="AQ161" s="104">
        <f t="shared" si="83"/>
        <v>-8.9936045332194625E-2</v>
      </c>
      <c r="AR161" s="151">
        <f t="shared" si="84"/>
        <v>-6.6854978370980414</v>
      </c>
    </row>
    <row r="162" spans="1:44" x14ac:dyDescent="0.2">
      <c r="A162" s="98">
        <v>10588</v>
      </c>
      <c r="B162" s="91" t="s">
        <v>103</v>
      </c>
      <c r="C162" s="110">
        <v>0.26537228326842177</v>
      </c>
      <c r="D162" s="91" t="s">
        <v>1</v>
      </c>
      <c r="E162" s="91">
        <v>3</v>
      </c>
      <c r="F162" s="92">
        <v>0</v>
      </c>
      <c r="G162" s="91" t="s">
        <v>7</v>
      </c>
      <c r="H162" s="91" t="s">
        <v>91</v>
      </c>
      <c r="I162" s="91" t="s">
        <v>5</v>
      </c>
      <c r="J162" s="93" t="s">
        <v>5</v>
      </c>
      <c r="M162">
        <f t="shared" si="65"/>
        <v>59</v>
      </c>
      <c r="N162">
        <f t="shared" si="86"/>
        <v>61</v>
      </c>
      <c r="O162">
        <f t="shared" si="87"/>
        <v>29</v>
      </c>
      <c r="P162">
        <f t="shared" si="88"/>
        <v>104</v>
      </c>
      <c r="Q162">
        <f t="shared" si="89"/>
        <v>25</v>
      </c>
      <c r="R162">
        <f t="shared" si="90"/>
        <v>28</v>
      </c>
      <c r="U162">
        <f t="shared" si="85"/>
        <v>244</v>
      </c>
      <c r="V162">
        <f t="shared" si="66"/>
        <v>248</v>
      </c>
      <c r="W162">
        <f t="shared" si="67"/>
        <v>248</v>
      </c>
      <c r="X162">
        <f t="shared" si="68"/>
        <v>470</v>
      </c>
      <c r="Y162">
        <f t="shared" si="69"/>
        <v>149</v>
      </c>
      <c r="Z162">
        <f t="shared" si="70"/>
        <v>882</v>
      </c>
      <c r="AC162" s="1">
        <f t="shared" si="71"/>
        <v>-1.0699570329077337</v>
      </c>
      <c r="AD162" s="1">
        <f t="shared" si="72"/>
        <v>-1.0366206126401418</v>
      </c>
      <c r="AE162" s="1">
        <f t="shared" si="73"/>
        <v>-1.780198646826979</v>
      </c>
      <c r="AF162" s="1">
        <f t="shared" si="74"/>
        <v>-0.50310357767208047</v>
      </c>
      <c r="AG162" s="1">
        <f t="shared" si="75"/>
        <v>-1.9286186519452522</v>
      </c>
      <c r="AH162" s="1">
        <f t="shared" si="76"/>
        <v>-1.8152899666382492</v>
      </c>
      <c r="AI162" s="149">
        <f t="shared" si="77"/>
        <v>-8.1337884886304348</v>
      </c>
      <c r="AL162" s="1">
        <f t="shared" si="78"/>
        <v>-1.374959876045784</v>
      </c>
      <c r="AM162" s="104">
        <f t="shared" si="79"/>
        <v>-1.3586993551740039</v>
      </c>
      <c r="AN162" s="104">
        <f t="shared" si="80"/>
        <v>-1.3586993551740039</v>
      </c>
      <c r="AO162" s="104">
        <f t="shared" si="81"/>
        <v>-0.71939540663488166</v>
      </c>
      <c r="AP162" s="104">
        <f t="shared" si="82"/>
        <v>-1.8681817953935267</v>
      </c>
      <c r="AQ162" s="104">
        <f t="shared" si="83"/>
        <v>-8.9936045332194625E-2</v>
      </c>
      <c r="AR162" s="151">
        <f t="shared" si="84"/>
        <v>-6.7698718337543946</v>
      </c>
    </row>
    <row r="163" spans="1:44" x14ac:dyDescent="0.2">
      <c r="A163" s="99">
        <v>10005</v>
      </c>
      <c r="B163" s="95" t="s">
        <v>103</v>
      </c>
      <c r="C163" s="111">
        <v>0.26582770937734013</v>
      </c>
      <c r="D163" s="95" t="s">
        <v>3</v>
      </c>
      <c r="E163" s="95">
        <v>1</v>
      </c>
      <c r="F163" s="96">
        <v>1</v>
      </c>
      <c r="G163" s="95" t="s">
        <v>6</v>
      </c>
      <c r="H163" s="95" t="s">
        <v>89</v>
      </c>
      <c r="I163" s="95" t="s">
        <v>5</v>
      </c>
      <c r="J163" s="97" t="s">
        <v>5</v>
      </c>
      <c r="M163">
        <f t="shared" si="65"/>
        <v>38</v>
      </c>
      <c r="N163">
        <f t="shared" si="86"/>
        <v>35</v>
      </c>
      <c r="O163">
        <f t="shared" si="87"/>
        <v>48</v>
      </c>
      <c r="P163">
        <f t="shared" si="88"/>
        <v>68</v>
      </c>
      <c r="Q163">
        <f t="shared" si="89"/>
        <v>37</v>
      </c>
      <c r="R163">
        <f t="shared" si="90"/>
        <v>28</v>
      </c>
      <c r="U163">
        <f t="shared" si="85"/>
        <v>241</v>
      </c>
      <c r="V163">
        <f t="shared" si="66"/>
        <v>233</v>
      </c>
      <c r="W163">
        <f t="shared" si="67"/>
        <v>243</v>
      </c>
      <c r="X163">
        <f t="shared" si="68"/>
        <v>495</v>
      </c>
      <c r="Y163">
        <f t="shared" si="69"/>
        <v>230</v>
      </c>
      <c r="Z163">
        <f t="shared" si="70"/>
        <v>882</v>
      </c>
      <c r="AC163" s="1">
        <f t="shared" si="71"/>
        <v>-1.5099083170870673</v>
      </c>
      <c r="AD163" s="1">
        <f t="shared" si="72"/>
        <v>-1.5921464153240394</v>
      </c>
      <c r="AE163" s="1">
        <f t="shared" si="73"/>
        <v>-1.276293465905562</v>
      </c>
      <c r="AF163" s="1">
        <f t="shared" si="74"/>
        <v>-0.92798677163734644</v>
      </c>
      <c r="AG163" s="1">
        <f t="shared" si="75"/>
        <v>-1.5365765641692286</v>
      </c>
      <c r="AH163" s="1">
        <f t="shared" si="76"/>
        <v>-1.8152899666382492</v>
      </c>
      <c r="AI163" s="149">
        <f t="shared" si="77"/>
        <v>-8.6582015007614928</v>
      </c>
      <c r="AL163" s="1">
        <f t="shared" si="78"/>
        <v>-1.3873311678483309</v>
      </c>
      <c r="AM163" s="104">
        <f t="shared" si="79"/>
        <v>-1.4210896477732855</v>
      </c>
      <c r="AN163" s="104">
        <f t="shared" si="80"/>
        <v>-1.3790666579984376</v>
      </c>
      <c r="AO163" s="104">
        <f t="shared" si="81"/>
        <v>-0.66757033877029559</v>
      </c>
      <c r="AP163" s="104">
        <f t="shared" si="82"/>
        <v>-1.4340487924157905</v>
      </c>
      <c r="AQ163" s="104">
        <f t="shared" si="83"/>
        <v>-8.9936045332194625E-2</v>
      </c>
      <c r="AR163" s="151">
        <f t="shared" si="84"/>
        <v>-6.3790426501383353</v>
      </c>
    </row>
    <row r="164" spans="1:44" x14ac:dyDescent="0.2">
      <c r="A164" s="98">
        <v>10267</v>
      </c>
      <c r="B164" s="91" t="s">
        <v>103</v>
      </c>
      <c r="C164" s="110">
        <v>0.2660363185087955</v>
      </c>
      <c r="D164" s="91" t="s">
        <v>0</v>
      </c>
      <c r="E164" s="91">
        <v>3</v>
      </c>
      <c r="F164" s="92">
        <v>3</v>
      </c>
      <c r="G164" s="91" t="s">
        <v>7</v>
      </c>
      <c r="H164" s="91" t="s">
        <v>90</v>
      </c>
      <c r="I164" s="91" t="s">
        <v>5</v>
      </c>
      <c r="J164" s="93" t="s">
        <v>5</v>
      </c>
      <c r="M164">
        <f t="shared" si="65"/>
        <v>39</v>
      </c>
      <c r="N164">
        <f t="shared" si="86"/>
        <v>61</v>
      </c>
      <c r="O164">
        <f t="shared" si="87"/>
        <v>46</v>
      </c>
      <c r="P164">
        <f t="shared" si="88"/>
        <v>104</v>
      </c>
      <c r="Q164">
        <f t="shared" si="89"/>
        <v>39</v>
      </c>
      <c r="R164">
        <f t="shared" si="90"/>
        <v>28</v>
      </c>
      <c r="U164">
        <f t="shared" si="85"/>
        <v>241</v>
      </c>
      <c r="V164">
        <f t="shared" si="66"/>
        <v>248</v>
      </c>
      <c r="W164">
        <f t="shared" si="67"/>
        <v>241</v>
      </c>
      <c r="X164">
        <f t="shared" si="68"/>
        <v>470</v>
      </c>
      <c r="Y164">
        <f t="shared" si="69"/>
        <v>161</v>
      </c>
      <c r="Z164">
        <f t="shared" si="70"/>
        <v>882</v>
      </c>
      <c r="AC164" s="1">
        <f t="shared" si="71"/>
        <v>-1.4839328306838067</v>
      </c>
      <c r="AD164" s="1">
        <f t="shared" si="72"/>
        <v>-1.0366206126401418</v>
      </c>
      <c r="AE164" s="1">
        <f t="shared" si="73"/>
        <v>-1.3188530803243581</v>
      </c>
      <c r="AF164" s="1">
        <f t="shared" si="74"/>
        <v>-0.50310357767208047</v>
      </c>
      <c r="AG164" s="1">
        <f t="shared" si="75"/>
        <v>-1.4839328306838067</v>
      </c>
      <c r="AH164" s="1">
        <f t="shared" si="76"/>
        <v>-1.8152899666382492</v>
      </c>
      <c r="AI164" s="149">
        <f t="shared" si="77"/>
        <v>-7.6417328986424433</v>
      </c>
      <c r="AL164" s="1">
        <f t="shared" si="78"/>
        <v>-1.3873311678483309</v>
      </c>
      <c r="AM164" s="104">
        <f t="shared" si="79"/>
        <v>-1.3586993551740039</v>
      </c>
      <c r="AN164" s="104">
        <f t="shared" si="80"/>
        <v>-1.3873311678483309</v>
      </c>
      <c r="AO164" s="104">
        <f t="shared" si="81"/>
        <v>-0.71939540663488166</v>
      </c>
      <c r="AP164" s="104">
        <f t="shared" si="82"/>
        <v>-1.790723736354523</v>
      </c>
      <c r="AQ164" s="104">
        <f t="shared" si="83"/>
        <v>-8.9936045332194625E-2</v>
      </c>
      <c r="AR164" s="151">
        <f t="shared" si="84"/>
        <v>-6.7334168791922657</v>
      </c>
    </row>
    <row r="165" spans="1:44" x14ac:dyDescent="0.2">
      <c r="A165" s="99">
        <v>10656</v>
      </c>
      <c r="B165" s="95" t="s">
        <v>103</v>
      </c>
      <c r="C165" s="111">
        <v>0.26620959157666746</v>
      </c>
      <c r="D165" s="95" t="s">
        <v>2</v>
      </c>
      <c r="E165" s="95">
        <v>2</v>
      </c>
      <c r="F165" s="96">
        <v>2</v>
      </c>
      <c r="G165" s="95" t="s">
        <v>6</v>
      </c>
      <c r="H165" s="95" t="s">
        <v>88</v>
      </c>
      <c r="I165" s="95" t="s">
        <v>5</v>
      </c>
      <c r="J165" s="97" t="s">
        <v>5</v>
      </c>
      <c r="M165">
        <f t="shared" si="65"/>
        <v>36</v>
      </c>
      <c r="N165">
        <f t="shared" si="86"/>
        <v>41</v>
      </c>
      <c r="O165">
        <f t="shared" si="87"/>
        <v>49</v>
      </c>
      <c r="P165">
        <f t="shared" si="88"/>
        <v>68</v>
      </c>
      <c r="Q165">
        <f t="shared" si="89"/>
        <v>71</v>
      </c>
      <c r="R165">
        <f t="shared" si="90"/>
        <v>28</v>
      </c>
      <c r="U165">
        <f t="shared" si="85"/>
        <v>239</v>
      </c>
      <c r="V165">
        <f t="shared" si="66"/>
        <v>239</v>
      </c>
      <c r="W165">
        <f t="shared" si="67"/>
        <v>233</v>
      </c>
      <c r="X165">
        <f t="shared" si="68"/>
        <v>495</v>
      </c>
      <c r="Y165">
        <f t="shared" si="69"/>
        <v>425</v>
      </c>
      <c r="Z165">
        <f t="shared" si="70"/>
        <v>882</v>
      </c>
      <c r="AC165" s="1">
        <f t="shared" si="71"/>
        <v>-1.563975538357343</v>
      </c>
      <c r="AD165" s="1">
        <f t="shared" si="72"/>
        <v>-1.4339224101091452</v>
      </c>
      <c r="AE165" s="1">
        <f t="shared" si="73"/>
        <v>-1.2556741787028265</v>
      </c>
      <c r="AF165" s="1">
        <f t="shared" si="74"/>
        <v>-0.92798677163734644</v>
      </c>
      <c r="AG165" s="1">
        <f t="shared" si="75"/>
        <v>-0.88481459977213761</v>
      </c>
      <c r="AH165" s="1">
        <f t="shared" si="76"/>
        <v>-1.8152899666382492</v>
      </c>
      <c r="AI165" s="149">
        <f t="shared" si="77"/>
        <v>-7.8816634652170485</v>
      </c>
      <c r="AL165" s="1">
        <f t="shared" si="78"/>
        <v>-1.3956645494074753</v>
      </c>
      <c r="AM165" s="104">
        <f t="shared" si="79"/>
        <v>-1.3956645494074753</v>
      </c>
      <c r="AN165" s="104">
        <f t="shared" si="80"/>
        <v>-1.4210896477732855</v>
      </c>
      <c r="AO165" s="104">
        <f t="shared" si="81"/>
        <v>-0.66757033877029559</v>
      </c>
      <c r="AP165" s="104">
        <f t="shared" si="82"/>
        <v>-0.82003893241456904</v>
      </c>
      <c r="AQ165" s="104">
        <f t="shared" si="83"/>
        <v>-8.9936045332194625E-2</v>
      </c>
      <c r="AR165" s="151">
        <f t="shared" si="84"/>
        <v>-5.7899640631052955</v>
      </c>
    </row>
    <row r="166" spans="1:44" x14ac:dyDescent="0.2">
      <c r="A166" s="98">
        <v>10276</v>
      </c>
      <c r="B166" s="91" t="s">
        <v>103</v>
      </c>
      <c r="C166" s="110">
        <v>0.26665688361978657</v>
      </c>
      <c r="D166" s="91" t="s">
        <v>0</v>
      </c>
      <c r="E166" s="91">
        <v>3</v>
      </c>
      <c r="F166" s="92">
        <v>3</v>
      </c>
      <c r="G166" s="91" t="s">
        <v>7</v>
      </c>
      <c r="H166" s="91" t="s">
        <v>88</v>
      </c>
      <c r="I166" s="91" t="s">
        <v>5</v>
      </c>
      <c r="J166" s="93" t="s">
        <v>5</v>
      </c>
      <c r="M166">
        <f t="shared" si="65"/>
        <v>39</v>
      </c>
      <c r="N166">
        <f t="shared" si="86"/>
        <v>61</v>
      </c>
      <c r="O166">
        <f t="shared" si="87"/>
        <v>46</v>
      </c>
      <c r="P166">
        <f t="shared" si="88"/>
        <v>104</v>
      </c>
      <c r="Q166">
        <f t="shared" si="89"/>
        <v>71</v>
      </c>
      <c r="R166">
        <f t="shared" si="90"/>
        <v>28</v>
      </c>
      <c r="U166">
        <f t="shared" si="85"/>
        <v>241</v>
      </c>
      <c r="V166">
        <f t="shared" si="66"/>
        <v>248</v>
      </c>
      <c r="W166">
        <f t="shared" si="67"/>
        <v>241</v>
      </c>
      <c r="X166">
        <f t="shared" si="68"/>
        <v>470</v>
      </c>
      <c r="Y166">
        <f t="shared" si="69"/>
        <v>425</v>
      </c>
      <c r="Z166">
        <f t="shared" si="70"/>
        <v>882</v>
      </c>
      <c r="AC166" s="1">
        <f t="shared" si="71"/>
        <v>-1.4839328306838067</v>
      </c>
      <c r="AD166" s="1">
        <f t="shared" si="72"/>
        <v>-1.0366206126401418</v>
      </c>
      <c r="AE166" s="1">
        <f t="shared" si="73"/>
        <v>-1.3188530803243581</v>
      </c>
      <c r="AF166" s="1">
        <f t="shared" si="74"/>
        <v>-0.50310357767208047</v>
      </c>
      <c r="AG166" s="1">
        <f t="shared" si="75"/>
        <v>-0.88481459977213761</v>
      </c>
      <c r="AH166" s="1">
        <f t="shared" si="76"/>
        <v>-1.8152899666382492</v>
      </c>
      <c r="AI166" s="149">
        <f t="shared" si="77"/>
        <v>-7.0426146677307742</v>
      </c>
      <c r="AL166" s="1">
        <f t="shared" si="78"/>
        <v>-1.3873311678483309</v>
      </c>
      <c r="AM166" s="104">
        <f t="shared" si="79"/>
        <v>-1.3586993551740039</v>
      </c>
      <c r="AN166" s="104">
        <f t="shared" si="80"/>
        <v>-1.3873311678483309</v>
      </c>
      <c r="AO166" s="104">
        <f t="shared" si="81"/>
        <v>-0.71939540663488166</v>
      </c>
      <c r="AP166" s="104">
        <f t="shared" si="82"/>
        <v>-0.82003893241456904</v>
      </c>
      <c r="AQ166" s="104">
        <f t="shared" si="83"/>
        <v>-8.9936045332194625E-2</v>
      </c>
      <c r="AR166" s="151">
        <f t="shared" si="84"/>
        <v>-5.7627320752523117</v>
      </c>
    </row>
    <row r="167" spans="1:44" x14ac:dyDescent="0.2">
      <c r="A167" s="99">
        <v>10407</v>
      </c>
      <c r="B167" s="95" t="s">
        <v>103</v>
      </c>
      <c r="C167" s="111">
        <v>0.2674688625111532</v>
      </c>
      <c r="D167" s="95" t="s">
        <v>2</v>
      </c>
      <c r="E167" s="95">
        <v>3</v>
      </c>
      <c r="F167" s="96">
        <v>1</v>
      </c>
      <c r="G167" s="95" t="s">
        <v>7</v>
      </c>
      <c r="H167" s="95" t="s">
        <v>88</v>
      </c>
      <c r="I167" s="95" t="s">
        <v>5</v>
      </c>
      <c r="J167" s="97" t="s">
        <v>5</v>
      </c>
      <c r="M167">
        <f t="shared" si="65"/>
        <v>36</v>
      </c>
      <c r="N167">
        <f t="shared" si="86"/>
        <v>61</v>
      </c>
      <c r="O167">
        <f t="shared" si="87"/>
        <v>48</v>
      </c>
      <c r="P167">
        <f t="shared" si="88"/>
        <v>104</v>
      </c>
      <c r="Q167">
        <f t="shared" si="89"/>
        <v>71</v>
      </c>
      <c r="R167">
        <f t="shared" si="90"/>
        <v>28</v>
      </c>
      <c r="U167">
        <f t="shared" si="85"/>
        <v>239</v>
      </c>
      <c r="V167">
        <f t="shared" si="66"/>
        <v>248</v>
      </c>
      <c r="W167">
        <f t="shared" si="67"/>
        <v>243</v>
      </c>
      <c r="X167">
        <f t="shared" si="68"/>
        <v>470</v>
      </c>
      <c r="Y167">
        <f t="shared" si="69"/>
        <v>425</v>
      </c>
      <c r="Z167">
        <f t="shared" si="70"/>
        <v>882</v>
      </c>
      <c r="AC167" s="1">
        <f t="shared" si="71"/>
        <v>-1.563975538357343</v>
      </c>
      <c r="AD167" s="1">
        <f t="shared" si="72"/>
        <v>-1.0366206126401418</v>
      </c>
      <c r="AE167" s="1">
        <f t="shared" si="73"/>
        <v>-1.276293465905562</v>
      </c>
      <c r="AF167" s="1">
        <f t="shared" si="74"/>
        <v>-0.50310357767208047</v>
      </c>
      <c r="AG167" s="1">
        <f t="shared" si="75"/>
        <v>-0.88481459977213761</v>
      </c>
      <c r="AH167" s="1">
        <f t="shared" si="76"/>
        <v>-1.8152899666382492</v>
      </c>
      <c r="AI167" s="149">
        <f t="shared" si="77"/>
        <v>-7.080097760985514</v>
      </c>
      <c r="AL167" s="1">
        <f t="shared" si="78"/>
        <v>-1.3956645494074753</v>
      </c>
      <c r="AM167" s="104">
        <f t="shared" si="79"/>
        <v>-1.3586993551740039</v>
      </c>
      <c r="AN167" s="104">
        <f t="shared" si="80"/>
        <v>-1.3790666579984376</v>
      </c>
      <c r="AO167" s="104">
        <f t="shared" si="81"/>
        <v>-0.71939540663488166</v>
      </c>
      <c r="AP167" s="104">
        <f t="shared" si="82"/>
        <v>-0.82003893241456904</v>
      </c>
      <c r="AQ167" s="104">
        <f t="shared" si="83"/>
        <v>-8.9936045332194625E-2</v>
      </c>
      <c r="AR167" s="151">
        <f t="shared" si="84"/>
        <v>-5.762800946961562</v>
      </c>
    </row>
    <row r="168" spans="1:44" x14ac:dyDescent="0.2">
      <c r="A168" s="98">
        <v>10079</v>
      </c>
      <c r="B168" s="91" t="s">
        <v>103</v>
      </c>
      <c r="C168" s="110">
        <v>0.26771835833830593</v>
      </c>
      <c r="D168" s="91" t="s">
        <v>2</v>
      </c>
      <c r="E168" s="91">
        <v>1</v>
      </c>
      <c r="F168" s="92">
        <v>3</v>
      </c>
      <c r="G168" s="91" t="s">
        <v>7</v>
      </c>
      <c r="H168" s="91" t="s">
        <v>89</v>
      </c>
      <c r="I168" s="91" t="s">
        <v>5</v>
      </c>
      <c r="J168" s="93" t="s">
        <v>5</v>
      </c>
      <c r="M168">
        <f t="shared" si="65"/>
        <v>36</v>
      </c>
      <c r="N168">
        <f t="shared" si="86"/>
        <v>35</v>
      </c>
      <c r="O168">
        <f t="shared" si="87"/>
        <v>46</v>
      </c>
      <c r="P168">
        <f t="shared" si="88"/>
        <v>104</v>
      </c>
      <c r="Q168">
        <f t="shared" si="89"/>
        <v>37</v>
      </c>
      <c r="R168">
        <f t="shared" si="90"/>
        <v>28</v>
      </c>
      <c r="U168">
        <f t="shared" si="85"/>
        <v>239</v>
      </c>
      <c r="V168">
        <f t="shared" si="66"/>
        <v>233</v>
      </c>
      <c r="W168">
        <f t="shared" si="67"/>
        <v>241</v>
      </c>
      <c r="X168">
        <f t="shared" si="68"/>
        <v>470</v>
      </c>
      <c r="Y168">
        <f t="shared" si="69"/>
        <v>230</v>
      </c>
      <c r="Z168">
        <f t="shared" si="70"/>
        <v>882</v>
      </c>
      <c r="AC168" s="1">
        <f t="shared" si="71"/>
        <v>-1.563975538357343</v>
      </c>
      <c r="AD168" s="1">
        <f t="shared" si="72"/>
        <v>-1.5921464153240394</v>
      </c>
      <c r="AE168" s="1">
        <f t="shared" si="73"/>
        <v>-1.3188530803243581</v>
      </c>
      <c r="AF168" s="1">
        <f t="shared" si="74"/>
        <v>-0.50310357767208047</v>
      </c>
      <c r="AG168" s="1">
        <f t="shared" si="75"/>
        <v>-1.5365765641692286</v>
      </c>
      <c r="AH168" s="1">
        <f t="shared" si="76"/>
        <v>-1.8152899666382492</v>
      </c>
      <c r="AI168" s="149">
        <f t="shared" si="77"/>
        <v>-8.3299451424852986</v>
      </c>
      <c r="AL168" s="1">
        <f t="shared" si="78"/>
        <v>-1.3956645494074753</v>
      </c>
      <c r="AM168" s="104">
        <f t="shared" si="79"/>
        <v>-1.4210896477732855</v>
      </c>
      <c r="AN168" s="104">
        <f t="shared" si="80"/>
        <v>-1.3873311678483309</v>
      </c>
      <c r="AO168" s="104">
        <f t="shared" si="81"/>
        <v>-0.71939540663488166</v>
      </c>
      <c r="AP168" s="104">
        <f t="shared" si="82"/>
        <v>-1.4340487924157905</v>
      </c>
      <c r="AQ168" s="104">
        <f t="shared" si="83"/>
        <v>-8.9936045332194625E-2</v>
      </c>
      <c r="AR168" s="151">
        <f t="shared" si="84"/>
        <v>-6.4474656094119593</v>
      </c>
    </row>
    <row r="169" spans="1:44" x14ac:dyDescent="0.2">
      <c r="A169" s="99">
        <v>10241</v>
      </c>
      <c r="B169" s="95" t="s">
        <v>103</v>
      </c>
      <c r="C169" s="111">
        <v>0.26808121473665658</v>
      </c>
      <c r="D169" s="95" t="s">
        <v>2</v>
      </c>
      <c r="E169" s="95">
        <v>0</v>
      </c>
      <c r="F169" s="96">
        <v>1</v>
      </c>
      <c r="G169" s="95" t="s">
        <v>7</v>
      </c>
      <c r="H169" s="95" t="s">
        <v>89</v>
      </c>
      <c r="I169" s="95" t="s">
        <v>5</v>
      </c>
      <c r="J169" s="97" t="s">
        <v>5</v>
      </c>
      <c r="M169">
        <f t="shared" si="65"/>
        <v>36</v>
      </c>
      <c r="N169">
        <f t="shared" si="86"/>
        <v>35</v>
      </c>
      <c r="O169">
        <f t="shared" si="87"/>
        <v>48</v>
      </c>
      <c r="P169">
        <f t="shared" si="88"/>
        <v>104</v>
      </c>
      <c r="Q169">
        <f t="shared" si="89"/>
        <v>37</v>
      </c>
      <c r="R169">
        <f t="shared" si="90"/>
        <v>28</v>
      </c>
      <c r="U169">
        <f t="shared" si="85"/>
        <v>239</v>
      </c>
      <c r="V169">
        <f t="shared" si="66"/>
        <v>245</v>
      </c>
      <c r="W169">
        <f t="shared" si="67"/>
        <v>243</v>
      </c>
      <c r="X169">
        <f t="shared" si="68"/>
        <v>470</v>
      </c>
      <c r="Y169">
        <f t="shared" si="69"/>
        <v>230</v>
      </c>
      <c r="Z169">
        <f t="shared" si="70"/>
        <v>882</v>
      </c>
      <c r="AC169" s="1">
        <f t="shared" si="71"/>
        <v>-1.563975538357343</v>
      </c>
      <c r="AD169" s="1">
        <f t="shared" si="72"/>
        <v>-1.5921464153240394</v>
      </c>
      <c r="AE169" s="1">
        <f t="shared" si="73"/>
        <v>-1.276293465905562</v>
      </c>
      <c r="AF169" s="1">
        <f t="shared" si="74"/>
        <v>-0.50310357767208047</v>
      </c>
      <c r="AG169" s="1">
        <f t="shared" si="75"/>
        <v>-1.5365765641692286</v>
      </c>
      <c r="AH169" s="1">
        <f t="shared" si="76"/>
        <v>-1.8152899666382492</v>
      </c>
      <c r="AI169" s="149">
        <f t="shared" si="77"/>
        <v>-8.287385528066503</v>
      </c>
      <c r="AL169" s="1">
        <f t="shared" si="78"/>
        <v>-1.3956645494074753</v>
      </c>
      <c r="AM169" s="104">
        <f t="shared" si="79"/>
        <v>-1.3708698907942589</v>
      </c>
      <c r="AN169" s="104">
        <f t="shared" si="80"/>
        <v>-1.3790666579984376</v>
      </c>
      <c r="AO169" s="104">
        <f t="shared" si="81"/>
        <v>-0.71939540663488166</v>
      </c>
      <c r="AP169" s="104">
        <f t="shared" si="82"/>
        <v>-1.4340487924157905</v>
      </c>
      <c r="AQ169" s="104">
        <f t="shared" si="83"/>
        <v>-8.9936045332194625E-2</v>
      </c>
      <c r="AR169" s="151">
        <f t="shared" si="84"/>
        <v>-6.3889813425830386</v>
      </c>
    </row>
    <row r="170" spans="1:44" x14ac:dyDescent="0.2">
      <c r="A170" s="98">
        <v>11289</v>
      </c>
      <c r="B170" s="91" t="s">
        <v>103</v>
      </c>
      <c r="C170" s="110">
        <v>0.2681879819274634</v>
      </c>
      <c r="D170" s="91" t="s">
        <v>2</v>
      </c>
      <c r="E170" s="91">
        <v>2</v>
      </c>
      <c r="F170" s="92">
        <v>3</v>
      </c>
      <c r="G170" s="91" t="s">
        <v>7</v>
      </c>
      <c r="H170" s="91" t="s">
        <v>89</v>
      </c>
      <c r="I170" s="91" t="s">
        <v>5</v>
      </c>
      <c r="J170" s="93" t="s">
        <v>5</v>
      </c>
      <c r="M170">
        <f t="shared" si="65"/>
        <v>36</v>
      </c>
      <c r="N170">
        <f t="shared" si="86"/>
        <v>41</v>
      </c>
      <c r="O170">
        <f t="shared" si="87"/>
        <v>46</v>
      </c>
      <c r="P170">
        <f t="shared" si="88"/>
        <v>104</v>
      </c>
      <c r="Q170">
        <f t="shared" si="89"/>
        <v>37</v>
      </c>
      <c r="R170">
        <f t="shared" si="90"/>
        <v>28</v>
      </c>
      <c r="U170">
        <f t="shared" si="85"/>
        <v>239</v>
      </c>
      <c r="V170">
        <f t="shared" si="66"/>
        <v>239</v>
      </c>
      <c r="W170">
        <f t="shared" si="67"/>
        <v>241</v>
      </c>
      <c r="X170">
        <f t="shared" si="68"/>
        <v>470</v>
      </c>
      <c r="Y170">
        <f t="shared" si="69"/>
        <v>230</v>
      </c>
      <c r="Z170">
        <f t="shared" si="70"/>
        <v>882</v>
      </c>
      <c r="AC170" s="1">
        <f t="shared" si="71"/>
        <v>-1.563975538357343</v>
      </c>
      <c r="AD170" s="1">
        <f t="shared" si="72"/>
        <v>-1.4339224101091452</v>
      </c>
      <c r="AE170" s="1">
        <f t="shared" si="73"/>
        <v>-1.3188530803243581</v>
      </c>
      <c r="AF170" s="1">
        <f t="shared" si="74"/>
        <v>-0.50310357767208047</v>
      </c>
      <c r="AG170" s="1">
        <f t="shared" si="75"/>
        <v>-1.5365765641692286</v>
      </c>
      <c r="AH170" s="1">
        <f t="shared" si="76"/>
        <v>-1.8152899666382492</v>
      </c>
      <c r="AI170" s="149">
        <f t="shared" si="77"/>
        <v>-8.1717211372704046</v>
      </c>
      <c r="AL170" s="1">
        <f t="shared" si="78"/>
        <v>-1.3956645494074753</v>
      </c>
      <c r="AM170" s="104">
        <f t="shared" si="79"/>
        <v>-1.3956645494074753</v>
      </c>
      <c r="AN170" s="104">
        <f t="shared" si="80"/>
        <v>-1.3873311678483309</v>
      </c>
      <c r="AO170" s="104">
        <f t="shared" si="81"/>
        <v>-0.71939540663488166</v>
      </c>
      <c r="AP170" s="104">
        <f t="shared" si="82"/>
        <v>-1.4340487924157905</v>
      </c>
      <c r="AQ170" s="104">
        <f t="shared" si="83"/>
        <v>-8.9936045332194625E-2</v>
      </c>
      <c r="AR170" s="151">
        <f t="shared" si="84"/>
        <v>-6.4220405110461485</v>
      </c>
    </row>
    <row r="171" spans="1:44" x14ac:dyDescent="0.2">
      <c r="A171" s="99">
        <v>11036</v>
      </c>
      <c r="B171" s="95" t="s">
        <v>103</v>
      </c>
      <c r="C171" s="111">
        <v>0.26907235385137551</v>
      </c>
      <c r="D171" s="95" t="s">
        <v>0</v>
      </c>
      <c r="E171" s="95">
        <v>1</v>
      </c>
      <c r="F171" s="96">
        <v>1</v>
      </c>
      <c r="G171" s="95" t="s">
        <v>6</v>
      </c>
      <c r="H171" s="95" t="s">
        <v>88</v>
      </c>
      <c r="I171" s="95" t="s">
        <v>5</v>
      </c>
      <c r="J171" s="97" t="s">
        <v>5</v>
      </c>
      <c r="M171">
        <f t="shared" si="65"/>
        <v>39</v>
      </c>
      <c r="N171">
        <f t="shared" si="86"/>
        <v>35</v>
      </c>
      <c r="O171">
        <f t="shared" si="87"/>
        <v>48</v>
      </c>
      <c r="P171">
        <f t="shared" si="88"/>
        <v>68</v>
      </c>
      <c r="Q171">
        <f t="shared" si="89"/>
        <v>71</v>
      </c>
      <c r="R171">
        <f t="shared" si="90"/>
        <v>28</v>
      </c>
      <c r="U171">
        <f t="shared" si="85"/>
        <v>241</v>
      </c>
      <c r="V171">
        <f t="shared" si="66"/>
        <v>233</v>
      </c>
      <c r="W171">
        <f t="shared" si="67"/>
        <v>243</v>
      </c>
      <c r="X171">
        <f t="shared" si="68"/>
        <v>495</v>
      </c>
      <c r="Y171">
        <f t="shared" si="69"/>
        <v>425</v>
      </c>
      <c r="Z171">
        <f t="shared" si="70"/>
        <v>882</v>
      </c>
      <c r="AC171" s="1">
        <f t="shared" si="71"/>
        <v>-1.4839328306838067</v>
      </c>
      <c r="AD171" s="1">
        <f t="shared" si="72"/>
        <v>-1.5921464153240394</v>
      </c>
      <c r="AE171" s="1">
        <f t="shared" si="73"/>
        <v>-1.276293465905562</v>
      </c>
      <c r="AF171" s="1">
        <f t="shared" si="74"/>
        <v>-0.92798677163734644</v>
      </c>
      <c r="AG171" s="1">
        <f t="shared" si="75"/>
        <v>-0.88481459977213761</v>
      </c>
      <c r="AH171" s="1">
        <f t="shared" si="76"/>
        <v>-1.8152899666382492</v>
      </c>
      <c r="AI171" s="149">
        <f t="shared" si="77"/>
        <v>-7.9804640499611414</v>
      </c>
      <c r="AL171" s="1">
        <f t="shared" si="78"/>
        <v>-1.3873311678483309</v>
      </c>
      <c r="AM171" s="104">
        <f t="shared" si="79"/>
        <v>-1.4210896477732855</v>
      </c>
      <c r="AN171" s="104">
        <f t="shared" si="80"/>
        <v>-1.3790666579984376</v>
      </c>
      <c r="AO171" s="104">
        <f t="shared" si="81"/>
        <v>-0.66757033877029559</v>
      </c>
      <c r="AP171" s="104">
        <f t="shared" si="82"/>
        <v>-0.82003893241456904</v>
      </c>
      <c r="AQ171" s="104">
        <f t="shared" si="83"/>
        <v>-8.9936045332194625E-2</v>
      </c>
      <c r="AR171" s="151">
        <f t="shared" si="84"/>
        <v>-5.7650327901371137</v>
      </c>
    </row>
    <row r="172" spans="1:44" x14ac:dyDescent="0.2">
      <c r="A172" s="98">
        <v>10238</v>
      </c>
      <c r="B172" s="91" t="s">
        <v>103</v>
      </c>
      <c r="C172" s="110">
        <v>0.27015838273967863</v>
      </c>
      <c r="D172" s="91" t="s">
        <v>3</v>
      </c>
      <c r="E172" s="91">
        <v>0</v>
      </c>
      <c r="F172" s="92">
        <v>3</v>
      </c>
      <c r="G172" s="91" t="s">
        <v>6</v>
      </c>
      <c r="H172" s="91" t="s">
        <v>88</v>
      </c>
      <c r="I172" s="91" t="s">
        <v>5</v>
      </c>
      <c r="J172" s="93" t="s">
        <v>5</v>
      </c>
      <c r="M172">
        <f t="shared" si="65"/>
        <v>38</v>
      </c>
      <c r="N172">
        <f t="shared" si="86"/>
        <v>35</v>
      </c>
      <c r="O172">
        <f t="shared" si="87"/>
        <v>46</v>
      </c>
      <c r="P172">
        <f t="shared" si="88"/>
        <v>68</v>
      </c>
      <c r="Q172">
        <f t="shared" si="89"/>
        <v>71</v>
      </c>
      <c r="R172">
        <f t="shared" si="90"/>
        <v>28</v>
      </c>
      <c r="U172">
        <f t="shared" si="85"/>
        <v>241</v>
      </c>
      <c r="V172">
        <f t="shared" si="66"/>
        <v>245</v>
      </c>
      <c r="W172">
        <f t="shared" si="67"/>
        <v>241</v>
      </c>
      <c r="X172">
        <f t="shared" si="68"/>
        <v>495</v>
      </c>
      <c r="Y172">
        <f t="shared" si="69"/>
        <v>425</v>
      </c>
      <c r="Z172">
        <f t="shared" si="70"/>
        <v>882</v>
      </c>
      <c r="AC172" s="1">
        <f t="shared" si="71"/>
        <v>-1.5099083170870673</v>
      </c>
      <c r="AD172" s="1">
        <f t="shared" si="72"/>
        <v>-1.5921464153240394</v>
      </c>
      <c r="AE172" s="1">
        <f t="shared" si="73"/>
        <v>-1.3188530803243581</v>
      </c>
      <c r="AF172" s="1">
        <f t="shared" si="74"/>
        <v>-0.92798677163734644</v>
      </c>
      <c r="AG172" s="1">
        <f t="shared" si="75"/>
        <v>-0.88481459977213761</v>
      </c>
      <c r="AH172" s="1">
        <f t="shared" si="76"/>
        <v>-1.8152899666382492</v>
      </c>
      <c r="AI172" s="149">
        <f t="shared" si="77"/>
        <v>-8.0489991507831977</v>
      </c>
      <c r="AL172" s="1">
        <f t="shared" si="78"/>
        <v>-1.3873311678483309</v>
      </c>
      <c r="AM172" s="104">
        <f t="shared" si="79"/>
        <v>-1.3708698907942589</v>
      </c>
      <c r="AN172" s="104">
        <f t="shared" si="80"/>
        <v>-1.3873311678483309</v>
      </c>
      <c r="AO172" s="104">
        <f t="shared" si="81"/>
        <v>-0.66757033877029559</v>
      </c>
      <c r="AP172" s="104">
        <f t="shared" si="82"/>
        <v>-0.82003893241456904</v>
      </c>
      <c r="AQ172" s="104">
        <f t="shared" si="83"/>
        <v>-8.9936045332194625E-2</v>
      </c>
      <c r="AR172" s="151">
        <f t="shared" si="84"/>
        <v>-5.7230775430079808</v>
      </c>
    </row>
    <row r="173" spans="1:44" x14ac:dyDescent="0.2">
      <c r="A173" s="99">
        <v>11146</v>
      </c>
      <c r="B173" s="95" t="s">
        <v>103</v>
      </c>
      <c r="C173" s="111">
        <v>0.27037659786832768</v>
      </c>
      <c r="D173" s="95" t="s">
        <v>2</v>
      </c>
      <c r="E173" s="95">
        <v>2</v>
      </c>
      <c r="F173" s="96">
        <v>3</v>
      </c>
      <c r="G173" s="95" t="s">
        <v>6</v>
      </c>
      <c r="H173" s="95" t="s">
        <v>88</v>
      </c>
      <c r="I173" s="95" t="s">
        <v>5</v>
      </c>
      <c r="J173" s="97" t="s">
        <v>5</v>
      </c>
      <c r="M173">
        <f t="shared" si="65"/>
        <v>36</v>
      </c>
      <c r="N173">
        <f t="shared" si="86"/>
        <v>41</v>
      </c>
      <c r="O173">
        <f t="shared" si="87"/>
        <v>46</v>
      </c>
      <c r="P173">
        <f t="shared" si="88"/>
        <v>68</v>
      </c>
      <c r="Q173">
        <f t="shared" si="89"/>
        <v>71</v>
      </c>
      <c r="R173">
        <f t="shared" si="90"/>
        <v>28</v>
      </c>
      <c r="U173">
        <f t="shared" si="85"/>
        <v>239</v>
      </c>
      <c r="V173">
        <f t="shared" si="66"/>
        <v>239</v>
      </c>
      <c r="W173">
        <f t="shared" si="67"/>
        <v>241</v>
      </c>
      <c r="X173">
        <f t="shared" si="68"/>
        <v>495</v>
      </c>
      <c r="Y173">
        <f t="shared" si="69"/>
        <v>425</v>
      </c>
      <c r="Z173">
        <f t="shared" si="70"/>
        <v>882</v>
      </c>
      <c r="AC173" s="1">
        <f t="shared" si="71"/>
        <v>-1.563975538357343</v>
      </c>
      <c r="AD173" s="1">
        <f t="shared" si="72"/>
        <v>-1.4339224101091452</v>
      </c>
      <c r="AE173" s="1">
        <f t="shared" si="73"/>
        <v>-1.3188530803243581</v>
      </c>
      <c r="AF173" s="1">
        <f t="shared" si="74"/>
        <v>-0.92798677163734644</v>
      </c>
      <c r="AG173" s="1">
        <f t="shared" si="75"/>
        <v>-0.88481459977213761</v>
      </c>
      <c r="AH173" s="1">
        <f t="shared" si="76"/>
        <v>-1.8152899666382492</v>
      </c>
      <c r="AI173" s="149">
        <f t="shared" si="77"/>
        <v>-7.9448423668385804</v>
      </c>
      <c r="AL173" s="1">
        <f t="shared" si="78"/>
        <v>-1.3956645494074753</v>
      </c>
      <c r="AM173" s="104">
        <f t="shared" si="79"/>
        <v>-1.3956645494074753</v>
      </c>
      <c r="AN173" s="104">
        <f t="shared" si="80"/>
        <v>-1.3873311678483309</v>
      </c>
      <c r="AO173" s="104">
        <f t="shared" si="81"/>
        <v>-0.66757033877029559</v>
      </c>
      <c r="AP173" s="104">
        <f t="shared" si="82"/>
        <v>-0.82003893241456904</v>
      </c>
      <c r="AQ173" s="104">
        <f t="shared" si="83"/>
        <v>-8.9936045332194625E-2</v>
      </c>
      <c r="AR173" s="151">
        <f t="shared" si="84"/>
        <v>-5.7562055831803409</v>
      </c>
    </row>
    <row r="174" spans="1:44" x14ac:dyDescent="0.2">
      <c r="A174" s="98">
        <v>10452</v>
      </c>
      <c r="B174" s="91" t="s">
        <v>103</v>
      </c>
      <c r="C174" s="110">
        <v>0.27214663584145549</v>
      </c>
      <c r="D174" s="91" t="s">
        <v>1</v>
      </c>
      <c r="E174" s="91">
        <v>1</v>
      </c>
      <c r="F174" s="92">
        <v>3</v>
      </c>
      <c r="G174" s="91" t="s">
        <v>7</v>
      </c>
      <c r="H174" s="91" t="s">
        <v>90</v>
      </c>
      <c r="I174" s="91" t="s">
        <v>5</v>
      </c>
      <c r="J174" s="93" t="s">
        <v>5</v>
      </c>
      <c r="M174">
        <f t="shared" si="65"/>
        <v>59</v>
      </c>
      <c r="N174">
        <f t="shared" si="86"/>
        <v>35</v>
      </c>
      <c r="O174">
        <f t="shared" si="87"/>
        <v>46</v>
      </c>
      <c r="P174">
        <f t="shared" si="88"/>
        <v>104</v>
      </c>
      <c r="Q174">
        <f t="shared" si="89"/>
        <v>39</v>
      </c>
      <c r="R174">
        <f t="shared" si="90"/>
        <v>28</v>
      </c>
      <c r="U174">
        <f t="shared" si="85"/>
        <v>244</v>
      </c>
      <c r="V174">
        <f t="shared" si="66"/>
        <v>233</v>
      </c>
      <c r="W174">
        <f t="shared" si="67"/>
        <v>241</v>
      </c>
      <c r="X174">
        <f t="shared" si="68"/>
        <v>470</v>
      </c>
      <c r="Y174">
        <f t="shared" si="69"/>
        <v>161</v>
      </c>
      <c r="Z174">
        <f t="shared" si="70"/>
        <v>882</v>
      </c>
      <c r="AC174" s="1">
        <f t="shared" si="71"/>
        <v>-1.0699570329077337</v>
      </c>
      <c r="AD174" s="1">
        <f t="shared" si="72"/>
        <v>-1.5921464153240394</v>
      </c>
      <c r="AE174" s="1">
        <f t="shared" si="73"/>
        <v>-1.3188530803243581</v>
      </c>
      <c r="AF174" s="1">
        <f t="shared" si="74"/>
        <v>-0.50310357767208047</v>
      </c>
      <c r="AG174" s="1">
        <f t="shared" si="75"/>
        <v>-1.4839328306838067</v>
      </c>
      <c r="AH174" s="1">
        <f t="shared" si="76"/>
        <v>-1.8152899666382492</v>
      </c>
      <c r="AI174" s="149">
        <f t="shared" si="77"/>
        <v>-7.7832829035502673</v>
      </c>
      <c r="AL174" s="1">
        <f t="shared" si="78"/>
        <v>-1.374959876045784</v>
      </c>
      <c r="AM174" s="104">
        <f t="shared" si="79"/>
        <v>-1.4210896477732855</v>
      </c>
      <c r="AN174" s="104">
        <f t="shared" si="80"/>
        <v>-1.3873311678483309</v>
      </c>
      <c r="AO174" s="104">
        <f t="shared" si="81"/>
        <v>-0.71939540663488166</v>
      </c>
      <c r="AP174" s="104">
        <f t="shared" si="82"/>
        <v>-1.790723736354523</v>
      </c>
      <c r="AQ174" s="104">
        <f t="shared" si="83"/>
        <v>-8.9936045332194625E-2</v>
      </c>
      <c r="AR174" s="151">
        <f t="shared" si="84"/>
        <v>-6.7834358799889998</v>
      </c>
    </row>
    <row r="175" spans="1:44" x14ac:dyDescent="0.2">
      <c r="A175" s="99">
        <v>10594</v>
      </c>
      <c r="B175" s="95" t="s">
        <v>103</v>
      </c>
      <c r="C175" s="111">
        <v>0.27287399193675788</v>
      </c>
      <c r="D175" s="95" t="s">
        <v>3</v>
      </c>
      <c r="E175" s="95">
        <v>0</v>
      </c>
      <c r="F175" s="96">
        <v>1</v>
      </c>
      <c r="G175" s="95" t="s">
        <v>6</v>
      </c>
      <c r="H175" s="95" t="s">
        <v>88</v>
      </c>
      <c r="I175" s="95" t="s">
        <v>5</v>
      </c>
      <c r="J175" s="97" t="s">
        <v>5</v>
      </c>
      <c r="M175">
        <f t="shared" si="65"/>
        <v>38</v>
      </c>
      <c r="N175">
        <f t="shared" si="86"/>
        <v>35</v>
      </c>
      <c r="O175">
        <f t="shared" si="87"/>
        <v>48</v>
      </c>
      <c r="P175">
        <f t="shared" si="88"/>
        <v>68</v>
      </c>
      <c r="Q175">
        <f t="shared" si="89"/>
        <v>71</v>
      </c>
      <c r="R175">
        <f t="shared" si="90"/>
        <v>28</v>
      </c>
      <c r="U175">
        <f t="shared" si="85"/>
        <v>241</v>
      </c>
      <c r="V175">
        <f t="shared" si="66"/>
        <v>245</v>
      </c>
      <c r="W175">
        <f t="shared" si="67"/>
        <v>243</v>
      </c>
      <c r="X175">
        <f t="shared" si="68"/>
        <v>495</v>
      </c>
      <c r="Y175">
        <f t="shared" si="69"/>
        <v>425</v>
      </c>
      <c r="Z175">
        <f t="shared" si="70"/>
        <v>882</v>
      </c>
      <c r="AC175" s="1">
        <f t="shared" si="71"/>
        <v>-1.5099083170870673</v>
      </c>
      <c r="AD175" s="1">
        <f t="shared" si="72"/>
        <v>-1.5921464153240394</v>
      </c>
      <c r="AE175" s="1">
        <f t="shared" si="73"/>
        <v>-1.276293465905562</v>
      </c>
      <c r="AF175" s="1">
        <f t="shared" si="74"/>
        <v>-0.92798677163734644</v>
      </c>
      <c r="AG175" s="1">
        <f t="shared" si="75"/>
        <v>-0.88481459977213761</v>
      </c>
      <c r="AH175" s="1">
        <f t="shared" si="76"/>
        <v>-1.8152899666382492</v>
      </c>
      <c r="AI175" s="149">
        <f t="shared" si="77"/>
        <v>-8.0064395363644021</v>
      </c>
      <c r="AL175" s="1">
        <f t="shared" si="78"/>
        <v>-1.3873311678483309</v>
      </c>
      <c r="AM175" s="104">
        <f t="shared" si="79"/>
        <v>-1.3708698907942589</v>
      </c>
      <c r="AN175" s="104">
        <f t="shared" si="80"/>
        <v>-1.3790666579984376</v>
      </c>
      <c r="AO175" s="104">
        <f t="shared" si="81"/>
        <v>-0.66757033877029559</v>
      </c>
      <c r="AP175" s="104">
        <f t="shared" si="82"/>
        <v>-0.82003893241456904</v>
      </c>
      <c r="AQ175" s="104">
        <f t="shared" si="83"/>
        <v>-8.9936045332194625E-2</v>
      </c>
      <c r="AR175" s="151">
        <f t="shared" si="84"/>
        <v>-5.7148130331580873</v>
      </c>
    </row>
    <row r="176" spans="1:44" x14ac:dyDescent="0.2">
      <c r="A176" s="98">
        <v>11066</v>
      </c>
      <c r="B176" s="91" t="s">
        <v>103</v>
      </c>
      <c r="C176" s="110">
        <v>0.27376353898733075</v>
      </c>
      <c r="D176" s="91" t="s">
        <v>2</v>
      </c>
      <c r="E176" s="91">
        <v>2</v>
      </c>
      <c r="F176" s="92">
        <v>0</v>
      </c>
      <c r="G176" s="91" t="s">
        <v>6</v>
      </c>
      <c r="H176" s="91" t="s">
        <v>90</v>
      </c>
      <c r="I176" s="91" t="s">
        <v>5</v>
      </c>
      <c r="J176" s="93" t="s">
        <v>5</v>
      </c>
      <c r="M176">
        <f t="shared" si="65"/>
        <v>36</v>
      </c>
      <c r="N176">
        <f t="shared" si="86"/>
        <v>41</v>
      </c>
      <c r="O176">
        <f t="shared" si="87"/>
        <v>29</v>
      </c>
      <c r="P176">
        <f t="shared" si="88"/>
        <v>68</v>
      </c>
      <c r="Q176">
        <f t="shared" si="89"/>
        <v>39</v>
      </c>
      <c r="R176">
        <f t="shared" si="90"/>
        <v>28</v>
      </c>
      <c r="U176">
        <f t="shared" si="85"/>
        <v>239</v>
      </c>
      <c r="V176">
        <f t="shared" si="66"/>
        <v>239</v>
      </c>
      <c r="W176">
        <f t="shared" si="67"/>
        <v>248</v>
      </c>
      <c r="X176">
        <f t="shared" si="68"/>
        <v>495</v>
      </c>
      <c r="Y176">
        <f t="shared" si="69"/>
        <v>161</v>
      </c>
      <c r="Z176">
        <f t="shared" si="70"/>
        <v>882</v>
      </c>
      <c r="AC176" s="1">
        <f t="shared" si="71"/>
        <v>-1.563975538357343</v>
      </c>
      <c r="AD176" s="1">
        <f t="shared" si="72"/>
        <v>-1.4339224101091452</v>
      </c>
      <c r="AE176" s="1">
        <f t="shared" si="73"/>
        <v>-1.780198646826979</v>
      </c>
      <c r="AF176" s="1">
        <f t="shared" si="74"/>
        <v>-0.92798677163734644</v>
      </c>
      <c r="AG176" s="1">
        <f t="shared" si="75"/>
        <v>-1.4839328306838067</v>
      </c>
      <c r="AH176" s="1">
        <f t="shared" si="76"/>
        <v>-1.8152899666382492</v>
      </c>
      <c r="AI176" s="149">
        <f t="shared" si="77"/>
        <v>-9.00530616425287</v>
      </c>
      <c r="AL176" s="1">
        <f t="shared" si="78"/>
        <v>-1.3956645494074753</v>
      </c>
      <c r="AM176" s="104">
        <f t="shared" si="79"/>
        <v>-1.3956645494074753</v>
      </c>
      <c r="AN176" s="104">
        <f t="shared" si="80"/>
        <v>-1.3586993551740039</v>
      </c>
      <c r="AO176" s="104">
        <f t="shared" si="81"/>
        <v>-0.66757033877029559</v>
      </c>
      <c r="AP176" s="104">
        <f t="shared" si="82"/>
        <v>-1.790723736354523</v>
      </c>
      <c r="AQ176" s="104">
        <f t="shared" si="83"/>
        <v>-8.9936045332194625E-2</v>
      </c>
      <c r="AR176" s="151">
        <f t="shared" si="84"/>
        <v>-6.6982585744459682</v>
      </c>
    </row>
    <row r="177" spans="1:44" x14ac:dyDescent="0.2">
      <c r="A177" s="99">
        <v>10325</v>
      </c>
      <c r="B177" s="95" t="s">
        <v>103</v>
      </c>
      <c r="C177" s="111">
        <v>0.27560277935088562</v>
      </c>
      <c r="D177" s="95" t="s">
        <v>1</v>
      </c>
      <c r="E177" s="95">
        <v>2</v>
      </c>
      <c r="F177" s="96">
        <v>0</v>
      </c>
      <c r="G177" s="95" t="s">
        <v>7</v>
      </c>
      <c r="H177" s="95" t="s">
        <v>90</v>
      </c>
      <c r="I177" s="95" t="s">
        <v>5</v>
      </c>
      <c r="J177" s="97" t="s">
        <v>5</v>
      </c>
      <c r="M177">
        <f t="shared" si="65"/>
        <v>59</v>
      </c>
      <c r="N177">
        <f t="shared" si="86"/>
        <v>41</v>
      </c>
      <c r="O177">
        <f t="shared" si="87"/>
        <v>29</v>
      </c>
      <c r="P177">
        <f t="shared" si="88"/>
        <v>104</v>
      </c>
      <c r="Q177">
        <f t="shared" si="89"/>
        <v>39</v>
      </c>
      <c r="R177">
        <f t="shared" si="90"/>
        <v>28</v>
      </c>
      <c r="U177">
        <f t="shared" si="85"/>
        <v>244</v>
      </c>
      <c r="V177">
        <f t="shared" si="66"/>
        <v>239</v>
      </c>
      <c r="W177">
        <f t="shared" si="67"/>
        <v>248</v>
      </c>
      <c r="X177">
        <f t="shared" si="68"/>
        <v>470</v>
      </c>
      <c r="Y177">
        <f t="shared" si="69"/>
        <v>161</v>
      </c>
      <c r="Z177">
        <f t="shared" si="70"/>
        <v>882</v>
      </c>
      <c r="AC177" s="1">
        <f t="shared" si="71"/>
        <v>-1.0699570329077337</v>
      </c>
      <c r="AD177" s="1">
        <f t="shared" si="72"/>
        <v>-1.4339224101091452</v>
      </c>
      <c r="AE177" s="1">
        <f t="shared" si="73"/>
        <v>-1.780198646826979</v>
      </c>
      <c r="AF177" s="1">
        <f t="shared" si="74"/>
        <v>-0.50310357767208047</v>
      </c>
      <c r="AG177" s="1">
        <f t="shared" si="75"/>
        <v>-1.4839328306838067</v>
      </c>
      <c r="AH177" s="1">
        <f t="shared" si="76"/>
        <v>-1.8152899666382492</v>
      </c>
      <c r="AI177" s="149">
        <f t="shared" si="77"/>
        <v>-8.0864044648379938</v>
      </c>
      <c r="AL177" s="1">
        <f t="shared" si="78"/>
        <v>-1.374959876045784</v>
      </c>
      <c r="AM177" s="104">
        <f t="shared" si="79"/>
        <v>-1.3956645494074753</v>
      </c>
      <c r="AN177" s="104">
        <f t="shared" si="80"/>
        <v>-1.3586993551740039</v>
      </c>
      <c r="AO177" s="104">
        <f t="shared" si="81"/>
        <v>-0.71939540663488166</v>
      </c>
      <c r="AP177" s="104">
        <f t="shared" si="82"/>
        <v>-1.790723736354523</v>
      </c>
      <c r="AQ177" s="104">
        <f t="shared" si="83"/>
        <v>-8.9936045332194625E-2</v>
      </c>
      <c r="AR177" s="151">
        <f t="shared" si="84"/>
        <v>-6.7293789689488621</v>
      </c>
    </row>
    <row r="178" spans="1:44" x14ac:dyDescent="0.2">
      <c r="A178" s="98">
        <v>11330</v>
      </c>
      <c r="B178" s="91" t="s">
        <v>103</v>
      </c>
      <c r="C178" s="110">
        <v>0.27561861933642251</v>
      </c>
      <c r="D178" s="91" t="s">
        <v>3</v>
      </c>
      <c r="E178" s="91">
        <v>1</v>
      </c>
      <c r="F178" s="92">
        <v>1</v>
      </c>
      <c r="G178" s="91" t="s">
        <v>7</v>
      </c>
      <c r="H178" s="91" t="s">
        <v>88</v>
      </c>
      <c r="I178" s="91" t="s">
        <v>4</v>
      </c>
      <c r="J178" s="93" t="s">
        <v>5</v>
      </c>
      <c r="M178">
        <f t="shared" si="65"/>
        <v>38</v>
      </c>
      <c r="N178">
        <f t="shared" si="86"/>
        <v>35</v>
      </c>
      <c r="O178">
        <f t="shared" si="87"/>
        <v>48</v>
      </c>
      <c r="P178">
        <f t="shared" si="88"/>
        <v>104</v>
      </c>
      <c r="Q178">
        <f t="shared" si="89"/>
        <v>71</v>
      </c>
      <c r="R178">
        <f t="shared" si="90"/>
        <v>144</v>
      </c>
      <c r="U178">
        <f t="shared" si="85"/>
        <v>241</v>
      </c>
      <c r="V178">
        <f t="shared" si="66"/>
        <v>233</v>
      </c>
      <c r="W178">
        <f t="shared" si="67"/>
        <v>243</v>
      </c>
      <c r="X178">
        <f t="shared" si="68"/>
        <v>470</v>
      </c>
      <c r="Y178">
        <f t="shared" si="69"/>
        <v>425</v>
      </c>
      <c r="Z178">
        <f t="shared" si="70"/>
        <v>83</v>
      </c>
      <c r="AC178" s="1">
        <f t="shared" si="71"/>
        <v>-1.5099083170870673</v>
      </c>
      <c r="AD178" s="1">
        <f t="shared" si="72"/>
        <v>-1.5921464153240394</v>
      </c>
      <c r="AE178" s="1">
        <f t="shared" si="73"/>
        <v>-1.276293465905562</v>
      </c>
      <c r="AF178" s="1">
        <f t="shared" si="74"/>
        <v>-0.50310357767208047</v>
      </c>
      <c r="AG178" s="1">
        <f t="shared" si="75"/>
        <v>-0.88481459977213761</v>
      </c>
      <c r="AH178" s="1">
        <f t="shared" si="76"/>
        <v>-0.17768117723745236</v>
      </c>
      <c r="AI178" s="149">
        <f t="shared" si="77"/>
        <v>-5.9439475529983383</v>
      </c>
      <c r="AL178" s="1">
        <f t="shared" si="78"/>
        <v>-1.3873311678483309</v>
      </c>
      <c r="AM178" s="104">
        <f t="shared" si="79"/>
        <v>-1.4210896477732855</v>
      </c>
      <c r="AN178" s="104">
        <f t="shared" si="80"/>
        <v>-1.3790666579984376</v>
      </c>
      <c r="AO178" s="104">
        <f t="shared" si="81"/>
        <v>-0.71939540663488166</v>
      </c>
      <c r="AP178" s="104">
        <f t="shared" si="82"/>
        <v>-0.82003893241456904</v>
      </c>
      <c r="AQ178" s="104">
        <f t="shared" si="83"/>
        <v>-2.4532874935423878</v>
      </c>
      <c r="AR178" s="151">
        <f t="shared" si="84"/>
        <v>-8.1802093062118928</v>
      </c>
    </row>
    <row r="179" spans="1:44" x14ac:dyDescent="0.2">
      <c r="A179" s="99">
        <v>10646</v>
      </c>
      <c r="B179" s="95" t="s">
        <v>103</v>
      </c>
      <c r="C179" s="111">
        <v>0.27577559255947448</v>
      </c>
      <c r="D179" s="95" t="s">
        <v>2</v>
      </c>
      <c r="E179" s="95">
        <v>3</v>
      </c>
      <c r="F179" s="96">
        <v>0</v>
      </c>
      <c r="G179" s="95" t="s">
        <v>6</v>
      </c>
      <c r="H179" s="95" t="s">
        <v>88</v>
      </c>
      <c r="I179" s="95" t="s">
        <v>5</v>
      </c>
      <c r="J179" s="97" t="s">
        <v>5</v>
      </c>
      <c r="M179">
        <f t="shared" si="65"/>
        <v>36</v>
      </c>
      <c r="N179">
        <f t="shared" si="86"/>
        <v>61</v>
      </c>
      <c r="O179">
        <f t="shared" si="87"/>
        <v>29</v>
      </c>
      <c r="P179">
        <f t="shared" si="88"/>
        <v>68</v>
      </c>
      <c r="Q179">
        <f t="shared" si="89"/>
        <v>71</v>
      </c>
      <c r="R179">
        <f t="shared" si="90"/>
        <v>28</v>
      </c>
      <c r="U179">
        <f t="shared" si="85"/>
        <v>239</v>
      </c>
      <c r="V179">
        <f t="shared" si="66"/>
        <v>248</v>
      </c>
      <c r="W179">
        <f t="shared" si="67"/>
        <v>248</v>
      </c>
      <c r="X179">
        <f t="shared" si="68"/>
        <v>495</v>
      </c>
      <c r="Y179">
        <f t="shared" si="69"/>
        <v>425</v>
      </c>
      <c r="Z179">
        <f t="shared" si="70"/>
        <v>882</v>
      </c>
      <c r="AC179" s="1">
        <f t="shared" si="71"/>
        <v>-1.563975538357343</v>
      </c>
      <c r="AD179" s="1">
        <f t="shared" si="72"/>
        <v>-1.0366206126401418</v>
      </c>
      <c r="AE179" s="1">
        <f t="shared" si="73"/>
        <v>-1.780198646826979</v>
      </c>
      <c r="AF179" s="1">
        <f t="shared" si="74"/>
        <v>-0.92798677163734644</v>
      </c>
      <c r="AG179" s="1">
        <f t="shared" si="75"/>
        <v>-0.88481459977213761</v>
      </c>
      <c r="AH179" s="1">
        <f t="shared" si="76"/>
        <v>-1.8152899666382492</v>
      </c>
      <c r="AI179" s="149">
        <f t="shared" si="77"/>
        <v>-8.0088861358721974</v>
      </c>
      <c r="AL179" s="1">
        <f t="shared" si="78"/>
        <v>-1.3956645494074753</v>
      </c>
      <c r="AM179" s="104">
        <f t="shared" si="79"/>
        <v>-1.3586993551740039</v>
      </c>
      <c r="AN179" s="104">
        <f t="shared" si="80"/>
        <v>-1.3586993551740039</v>
      </c>
      <c r="AO179" s="104">
        <f t="shared" si="81"/>
        <v>-0.66757033877029559</v>
      </c>
      <c r="AP179" s="104">
        <f t="shared" si="82"/>
        <v>-0.82003893241456904</v>
      </c>
      <c r="AQ179" s="104">
        <f t="shared" si="83"/>
        <v>-8.9936045332194625E-2</v>
      </c>
      <c r="AR179" s="151">
        <f t="shared" si="84"/>
        <v>-5.6906085762725427</v>
      </c>
    </row>
    <row r="180" spans="1:44" x14ac:dyDescent="0.2">
      <c r="A180" s="98">
        <v>10904</v>
      </c>
      <c r="B180" s="91" t="s">
        <v>103</v>
      </c>
      <c r="C180" s="110">
        <v>0.27691106516191988</v>
      </c>
      <c r="D180" s="91" t="s">
        <v>2</v>
      </c>
      <c r="E180" s="91">
        <v>1</v>
      </c>
      <c r="F180" s="92">
        <v>0</v>
      </c>
      <c r="G180" s="91" t="s">
        <v>6</v>
      </c>
      <c r="H180" s="91" t="s">
        <v>88</v>
      </c>
      <c r="I180" s="91" t="s">
        <v>5</v>
      </c>
      <c r="J180" s="93" t="s">
        <v>5</v>
      </c>
      <c r="M180">
        <f t="shared" si="65"/>
        <v>36</v>
      </c>
      <c r="N180">
        <f t="shared" si="86"/>
        <v>35</v>
      </c>
      <c r="O180">
        <f t="shared" si="87"/>
        <v>29</v>
      </c>
      <c r="P180">
        <f t="shared" si="88"/>
        <v>68</v>
      </c>
      <c r="Q180">
        <f t="shared" si="89"/>
        <v>71</v>
      </c>
      <c r="R180">
        <f t="shared" si="90"/>
        <v>28</v>
      </c>
      <c r="U180">
        <f t="shared" si="85"/>
        <v>239</v>
      </c>
      <c r="V180">
        <f t="shared" si="66"/>
        <v>233</v>
      </c>
      <c r="W180">
        <f t="shared" si="67"/>
        <v>248</v>
      </c>
      <c r="X180">
        <f t="shared" si="68"/>
        <v>495</v>
      </c>
      <c r="Y180">
        <f t="shared" si="69"/>
        <v>425</v>
      </c>
      <c r="Z180">
        <f t="shared" si="70"/>
        <v>882</v>
      </c>
      <c r="AC180" s="1">
        <f t="shared" si="71"/>
        <v>-1.563975538357343</v>
      </c>
      <c r="AD180" s="1">
        <f t="shared" si="72"/>
        <v>-1.5921464153240394</v>
      </c>
      <c r="AE180" s="1">
        <f t="shared" si="73"/>
        <v>-1.780198646826979</v>
      </c>
      <c r="AF180" s="1">
        <f t="shared" si="74"/>
        <v>-0.92798677163734644</v>
      </c>
      <c r="AG180" s="1">
        <f t="shared" si="75"/>
        <v>-0.88481459977213761</v>
      </c>
      <c r="AH180" s="1">
        <f t="shared" si="76"/>
        <v>-1.8152899666382492</v>
      </c>
      <c r="AI180" s="149">
        <f t="shared" si="77"/>
        <v>-8.5644119385560948</v>
      </c>
      <c r="AL180" s="1">
        <f t="shared" si="78"/>
        <v>-1.3956645494074753</v>
      </c>
      <c r="AM180" s="104">
        <f t="shared" si="79"/>
        <v>-1.4210896477732855</v>
      </c>
      <c r="AN180" s="104">
        <f t="shared" si="80"/>
        <v>-1.3586993551740039</v>
      </c>
      <c r="AO180" s="104">
        <f t="shared" si="81"/>
        <v>-0.66757033877029559</v>
      </c>
      <c r="AP180" s="104">
        <f t="shared" si="82"/>
        <v>-0.82003893241456904</v>
      </c>
      <c r="AQ180" s="104">
        <f t="shared" si="83"/>
        <v>-8.9936045332194625E-2</v>
      </c>
      <c r="AR180" s="151">
        <f t="shared" si="84"/>
        <v>-5.7529988688718241</v>
      </c>
    </row>
    <row r="181" spans="1:44" x14ac:dyDescent="0.2">
      <c r="A181" s="99">
        <v>11159</v>
      </c>
      <c r="B181" s="95" t="s">
        <v>103</v>
      </c>
      <c r="C181" s="111">
        <v>0.27693846149673118</v>
      </c>
      <c r="D181" s="95" t="s">
        <v>1</v>
      </c>
      <c r="E181" s="95">
        <v>1</v>
      </c>
      <c r="F181" s="96">
        <v>0</v>
      </c>
      <c r="G181" s="95" t="s">
        <v>7</v>
      </c>
      <c r="H181" s="95" t="s">
        <v>89</v>
      </c>
      <c r="I181" s="95" t="s">
        <v>4</v>
      </c>
      <c r="J181" s="97" t="s">
        <v>5</v>
      </c>
      <c r="M181">
        <f t="shared" si="65"/>
        <v>59</v>
      </c>
      <c r="N181">
        <f t="shared" si="86"/>
        <v>35</v>
      </c>
      <c r="O181">
        <f t="shared" si="87"/>
        <v>29</v>
      </c>
      <c r="P181">
        <f t="shared" si="88"/>
        <v>104</v>
      </c>
      <c r="Q181">
        <f t="shared" si="89"/>
        <v>37</v>
      </c>
      <c r="R181">
        <f t="shared" si="90"/>
        <v>144</v>
      </c>
      <c r="U181">
        <f t="shared" si="85"/>
        <v>244</v>
      </c>
      <c r="V181">
        <f t="shared" si="66"/>
        <v>233</v>
      </c>
      <c r="W181">
        <f t="shared" si="67"/>
        <v>248</v>
      </c>
      <c r="X181">
        <f t="shared" si="68"/>
        <v>470</v>
      </c>
      <c r="Y181">
        <f t="shared" si="69"/>
        <v>230</v>
      </c>
      <c r="Z181">
        <f t="shared" si="70"/>
        <v>83</v>
      </c>
      <c r="AC181" s="1">
        <f t="shared" si="71"/>
        <v>-1.0699570329077337</v>
      </c>
      <c r="AD181" s="1">
        <f t="shared" si="72"/>
        <v>-1.5921464153240394</v>
      </c>
      <c r="AE181" s="1">
        <f t="shared" si="73"/>
        <v>-1.780198646826979</v>
      </c>
      <c r="AF181" s="1">
        <f t="shared" si="74"/>
        <v>-0.50310357767208047</v>
      </c>
      <c r="AG181" s="1">
        <f t="shared" si="75"/>
        <v>-1.5365765641692286</v>
      </c>
      <c r="AH181" s="1">
        <f t="shared" si="76"/>
        <v>-0.17768117723745236</v>
      </c>
      <c r="AI181" s="149">
        <f t="shared" si="77"/>
        <v>-6.6596634141375128</v>
      </c>
      <c r="AL181" s="1">
        <f t="shared" si="78"/>
        <v>-1.374959876045784</v>
      </c>
      <c r="AM181" s="104">
        <f t="shared" si="79"/>
        <v>-1.4210896477732855</v>
      </c>
      <c r="AN181" s="104">
        <f t="shared" si="80"/>
        <v>-1.3586993551740039</v>
      </c>
      <c r="AO181" s="104">
        <f t="shared" si="81"/>
        <v>-0.71939540663488166</v>
      </c>
      <c r="AP181" s="104">
        <f t="shared" si="82"/>
        <v>-1.4340487924157905</v>
      </c>
      <c r="AQ181" s="104">
        <f t="shared" si="83"/>
        <v>-2.4532874935423878</v>
      </c>
      <c r="AR181" s="151">
        <f t="shared" si="84"/>
        <v>-8.7614805715861337</v>
      </c>
    </row>
    <row r="182" spans="1:44" x14ac:dyDescent="0.2">
      <c r="A182" s="98">
        <v>10391</v>
      </c>
      <c r="B182" s="91" t="s">
        <v>103</v>
      </c>
      <c r="C182" s="110">
        <v>0.2781486777600799</v>
      </c>
      <c r="D182" s="91" t="s">
        <v>1</v>
      </c>
      <c r="E182" s="91">
        <v>3</v>
      </c>
      <c r="F182" s="92">
        <v>3</v>
      </c>
      <c r="G182" s="91" t="s">
        <v>6</v>
      </c>
      <c r="H182" s="91" t="s">
        <v>88</v>
      </c>
      <c r="I182" s="91" t="s">
        <v>4</v>
      </c>
      <c r="J182" s="93" t="s">
        <v>4</v>
      </c>
      <c r="M182">
        <f t="shared" si="65"/>
        <v>59</v>
      </c>
      <c r="N182">
        <f t="shared" si="86"/>
        <v>61</v>
      </c>
      <c r="O182">
        <f t="shared" si="87"/>
        <v>46</v>
      </c>
      <c r="P182">
        <f t="shared" si="88"/>
        <v>68</v>
      </c>
      <c r="Q182">
        <f t="shared" si="89"/>
        <v>71</v>
      </c>
      <c r="R182">
        <f t="shared" si="90"/>
        <v>144</v>
      </c>
      <c r="U182">
        <f t="shared" si="85"/>
        <v>244</v>
      </c>
      <c r="V182">
        <f t="shared" si="66"/>
        <v>248</v>
      </c>
      <c r="W182">
        <f t="shared" si="67"/>
        <v>241</v>
      </c>
      <c r="X182">
        <f t="shared" si="68"/>
        <v>495</v>
      </c>
      <c r="Y182">
        <f t="shared" si="69"/>
        <v>425</v>
      </c>
      <c r="Z182">
        <f t="shared" si="70"/>
        <v>83</v>
      </c>
      <c r="AC182" s="1">
        <f t="shared" si="71"/>
        <v>-1.0699570329077337</v>
      </c>
      <c r="AD182" s="1">
        <f t="shared" si="72"/>
        <v>-1.0366206126401418</v>
      </c>
      <c r="AE182" s="1">
        <f t="shared" si="73"/>
        <v>-1.3188530803243581</v>
      </c>
      <c r="AF182" s="1">
        <f t="shared" si="74"/>
        <v>-0.92798677163734644</v>
      </c>
      <c r="AG182" s="1">
        <f t="shared" si="75"/>
        <v>-0.88481459977213761</v>
      </c>
      <c r="AH182" s="1">
        <f t="shared" si="76"/>
        <v>-0.17768117723745236</v>
      </c>
      <c r="AI182" s="149">
        <f t="shared" si="77"/>
        <v>-5.4159132745191689</v>
      </c>
      <c r="AL182" s="1">
        <f t="shared" si="78"/>
        <v>-1.374959876045784</v>
      </c>
      <c r="AM182" s="104">
        <f t="shared" si="79"/>
        <v>-1.3586993551740039</v>
      </c>
      <c r="AN182" s="104">
        <f t="shared" si="80"/>
        <v>-1.3873311678483309</v>
      </c>
      <c r="AO182" s="104">
        <f t="shared" si="81"/>
        <v>-0.66757033877029559</v>
      </c>
      <c r="AP182" s="104">
        <f t="shared" si="82"/>
        <v>-0.82003893241456904</v>
      </c>
      <c r="AQ182" s="104">
        <f t="shared" si="83"/>
        <v>-2.4532874935423878</v>
      </c>
      <c r="AR182" s="151">
        <f t="shared" si="84"/>
        <v>-8.0618871637953706</v>
      </c>
    </row>
    <row r="183" spans="1:44" x14ac:dyDescent="0.2">
      <c r="A183" s="99">
        <v>10047</v>
      </c>
      <c r="B183" s="95" t="s">
        <v>103</v>
      </c>
      <c r="C183" s="111">
        <v>0.27835789170312097</v>
      </c>
      <c r="D183" s="95" t="s">
        <v>3</v>
      </c>
      <c r="E183" s="95">
        <v>3</v>
      </c>
      <c r="F183" s="96">
        <v>1</v>
      </c>
      <c r="G183" s="95" t="s">
        <v>7</v>
      </c>
      <c r="H183" s="95" t="s">
        <v>88</v>
      </c>
      <c r="I183" s="95" t="s">
        <v>4</v>
      </c>
      <c r="J183" s="97" t="s">
        <v>4</v>
      </c>
      <c r="M183">
        <f t="shared" si="65"/>
        <v>38</v>
      </c>
      <c r="N183">
        <f t="shared" si="86"/>
        <v>61</v>
      </c>
      <c r="O183">
        <f t="shared" si="87"/>
        <v>48</v>
      </c>
      <c r="P183">
        <f t="shared" si="88"/>
        <v>104</v>
      </c>
      <c r="Q183">
        <f t="shared" si="89"/>
        <v>71</v>
      </c>
      <c r="R183">
        <f t="shared" si="90"/>
        <v>144</v>
      </c>
      <c r="U183">
        <f t="shared" si="85"/>
        <v>241</v>
      </c>
      <c r="V183">
        <f t="shared" si="66"/>
        <v>248</v>
      </c>
      <c r="W183">
        <f t="shared" si="67"/>
        <v>243</v>
      </c>
      <c r="X183">
        <f t="shared" si="68"/>
        <v>470</v>
      </c>
      <c r="Y183">
        <f t="shared" si="69"/>
        <v>425</v>
      </c>
      <c r="Z183">
        <f t="shared" si="70"/>
        <v>83</v>
      </c>
      <c r="AC183" s="1">
        <f t="shared" si="71"/>
        <v>-1.5099083170870673</v>
      </c>
      <c r="AD183" s="1">
        <f t="shared" si="72"/>
        <v>-1.0366206126401418</v>
      </c>
      <c r="AE183" s="1">
        <f t="shared" si="73"/>
        <v>-1.276293465905562</v>
      </c>
      <c r="AF183" s="1">
        <f t="shared" si="74"/>
        <v>-0.50310357767208047</v>
      </c>
      <c r="AG183" s="1">
        <f t="shared" si="75"/>
        <v>-0.88481459977213761</v>
      </c>
      <c r="AH183" s="1">
        <f t="shared" si="76"/>
        <v>-0.17768117723745236</v>
      </c>
      <c r="AI183" s="149">
        <f t="shared" si="77"/>
        <v>-5.3884217503144409</v>
      </c>
      <c r="AL183" s="1">
        <f t="shared" si="78"/>
        <v>-1.3873311678483309</v>
      </c>
      <c r="AM183" s="104">
        <f t="shared" si="79"/>
        <v>-1.3586993551740039</v>
      </c>
      <c r="AN183" s="104">
        <f t="shared" si="80"/>
        <v>-1.3790666579984376</v>
      </c>
      <c r="AO183" s="104">
        <f t="shared" si="81"/>
        <v>-0.71939540663488166</v>
      </c>
      <c r="AP183" s="104">
        <f t="shared" si="82"/>
        <v>-0.82003893241456904</v>
      </c>
      <c r="AQ183" s="104">
        <f t="shared" si="83"/>
        <v>-2.4532874935423878</v>
      </c>
      <c r="AR183" s="151">
        <f t="shared" si="84"/>
        <v>-8.1178190136126105</v>
      </c>
    </row>
    <row r="184" spans="1:44" x14ac:dyDescent="0.2">
      <c r="A184" s="98">
        <v>11321</v>
      </c>
      <c r="B184" s="91" t="s">
        <v>103</v>
      </c>
      <c r="C184" s="110">
        <v>0.27919868904823664</v>
      </c>
      <c r="D184" s="91" t="s">
        <v>2</v>
      </c>
      <c r="E184" s="91">
        <v>2</v>
      </c>
      <c r="F184" s="92">
        <v>1</v>
      </c>
      <c r="G184" s="91" t="s">
        <v>6</v>
      </c>
      <c r="H184" s="91" t="s">
        <v>89</v>
      </c>
      <c r="I184" s="91" t="s">
        <v>5</v>
      </c>
      <c r="J184" s="93" t="s">
        <v>5</v>
      </c>
      <c r="M184">
        <f t="shared" si="65"/>
        <v>36</v>
      </c>
      <c r="N184">
        <f t="shared" si="86"/>
        <v>41</v>
      </c>
      <c r="O184">
        <f t="shared" si="87"/>
        <v>48</v>
      </c>
      <c r="P184">
        <f t="shared" si="88"/>
        <v>68</v>
      </c>
      <c r="Q184">
        <f t="shared" si="89"/>
        <v>37</v>
      </c>
      <c r="R184">
        <f t="shared" si="90"/>
        <v>28</v>
      </c>
      <c r="U184">
        <f t="shared" si="85"/>
        <v>239</v>
      </c>
      <c r="V184">
        <f t="shared" si="66"/>
        <v>239</v>
      </c>
      <c r="W184">
        <f t="shared" si="67"/>
        <v>243</v>
      </c>
      <c r="X184">
        <f t="shared" si="68"/>
        <v>495</v>
      </c>
      <c r="Y184">
        <f t="shared" si="69"/>
        <v>230</v>
      </c>
      <c r="Z184">
        <f t="shared" si="70"/>
        <v>882</v>
      </c>
      <c r="AC184" s="1">
        <f t="shared" si="71"/>
        <v>-1.563975538357343</v>
      </c>
      <c r="AD184" s="1">
        <f t="shared" si="72"/>
        <v>-1.4339224101091452</v>
      </c>
      <c r="AE184" s="1">
        <f t="shared" si="73"/>
        <v>-1.276293465905562</v>
      </c>
      <c r="AF184" s="1">
        <f t="shared" si="74"/>
        <v>-0.92798677163734644</v>
      </c>
      <c r="AG184" s="1">
        <f t="shared" si="75"/>
        <v>-1.5365765641692286</v>
      </c>
      <c r="AH184" s="1">
        <f t="shared" si="76"/>
        <v>-1.8152899666382492</v>
      </c>
      <c r="AI184" s="149">
        <f t="shared" si="77"/>
        <v>-8.5540447168168754</v>
      </c>
      <c r="AL184" s="1">
        <f t="shared" si="78"/>
        <v>-1.3956645494074753</v>
      </c>
      <c r="AM184" s="104">
        <f t="shared" si="79"/>
        <v>-1.3956645494074753</v>
      </c>
      <c r="AN184" s="104">
        <f t="shared" si="80"/>
        <v>-1.3790666579984376</v>
      </c>
      <c r="AO184" s="104">
        <f t="shared" si="81"/>
        <v>-0.66757033877029559</v>
      </c>
      <c r="AP184" s="104">
        <f t="shared" si="82"/>
        <v>-1.4340487924157905</v>
      </c>
      <c r="AQ184" s="104">
        <f t="shared" si="83"/>
        <v>-8.9936045332194625E-2</v>
      </c>
      <c r="AR184" s="151">
        <f t="shared" si="84"/>
        <v>-6.3619509333316691</v>
      </c>
    </row>
    <row r="185" spans="1:44" x14ac:dyDescent="0.2">
      <c r="A185" s="99">
        <v>10249</v>
      </c>
      <c r="B185" s="95" t="s">
        <v>103</v>
      </c>
      <c r="C185" s="111">
        <v>0.27951480085922864</v>
      </c>
      <c r="D185" s="95" t="s">
        <v>3</v>
      </c>
      <c r="E185" s="95">
        <v>2</v>
      </c>
      <c r="F185" s="96">
        <v>1</v>
      </c>
      <c r="G185" s="95" t="s">
        <v>6</v>
      </c>
      <c r="H185" s="95" t="s">
        <v>90</v>
      </c>
      <c r="I185" s="95" t="s">
        <v>5</v>
      </c>
      <c r="J185" s="97" t="s">
        <v>5</v>
      </c>
      <c r="M185">
        <f t="shared" si="65"/>
        <v>38</v>
      </c>
      <c r="N185">
        <f t="shared" si="86"/>
        <v>41</v>
      </c>
      <c r="O185">
        <f t="shared" si="87"/>
        <v>48</v>
      </c>
      <c r="P185">
        <f t="shared" si="88"/>
        <v>68</v>
      </c>
      <c r="Q185">
        <f t="shared" si="89"/>
        <v>39</v>
      </c>
      <c r="R185">
        <f t="shared" si="90"/>
        <v>28</v>
      </c>
      <c r="U185">
        <f t="shared" si="85"/>
        <v>241</v>
      </c>
      <c r="V185">
        <f t="shared" si="66"/>
        <v>239</v>
      </c>
      <c r="W185">
        <f t="shared" si="67"/>
        <v>243</v>
      </c>
      <c r="X185">
        <f t="shared" si="68"/>
        <v>495</v>
      </c>
      <c r="Y185">
        <f t="shared" si="69"/>
        <v>161</v>
      </c>
      <c r="Z185">
        <f t="shared" si="70"/>
        <v>882</v>
      </c>
      <c r="AC185" s="1">
        <f t="shared" si="71"/>
        <v>-1.5099083170870673</v>
      </c>
      <c r="AD185" s="1">
        <f t="shared" si="72"/>
        <v>-1.4339224101091452</v>
      </c>
      <c r="AE185" s="1">
        <f t="shared" si="73"/>
        <v>-1.276293465905562</v>
      </c>
      <c r="AF185" s="1">
        <f t="shared" si="74"/>
        <v>-0.92798677163734644</v>
      </c>
      <c r="AG185" s="1">
        <f t="shared" si="75"/>
        <v>-1.4839328306838067</v>
      </c>
      <c r="AH185" s="1">
        <f t="shared" si="76"/>
        <v>-1.8152899666382492</v>
      </c>
      <c r="AI185" s="149">
        <f t="shared" si="77"/>
        <v>-8.4473337620611773</v>
      </c>
      <c r="AL185" s="1">
        <f t="shared" si="78"/>
        <v>-1.3873311678483309</v>
      </c>
      <c r="AM185" s="104">
        <f t="shared" si="79"/>
        <v>-1.3956645494074753</v>
      </c>
      <c r="AN185" s="104">
        <f t="shared" si="80"/>
        <v>-1.3790666579984376</v>
      </c>
      <c r="AO185" s="104">
        <f t="shared" si="81"/>
        <v>-0.66757033877029559</v>
      </c>
      <c r="AP185" s="104">
        <f t="shared" si="82"/>
        <v>-1.790723736354523</v>
      </c>
      <c r="AQ185" s="104">
        <f t="shared" si="83"/>
        <v>-8.9936045332194625E-2</v>
      </c>
      <c r="AR185" s="151">
        <f t="shared" si="84"/>
        <v>-6.7102924957112577</v>
      </c>
    </row>
    <row r="186" spans="1:44" x14ac:dyDescent="0.2">
      <c r="A186" s="98">
        <v>11082</v>
      </c>
      <c r="B186" s="91" t="s">
        <v>103</v>
      </c>
      <c r="C186" s="110">
        <v>0.27978595792590022</v>
      </c>
      <c r="D186" s="91" t="s">
        <v>2</v>
      </c>
      <c r="E186" s="91">
        <v>3</v>
      </c>
      <c r="F186" s="92">
        <v>0</v>
      </c>
      <c r="G186" s="91" t="s">
        <v>6</v>
      </c>
      <c r="H186" s="91" t="s">
        <v>91</v>
      </c>
      <c r="I186" s="91" t="s">
        <v>4</v>
      </c>
      <c r="J186" s="93" t="s">
        <v>4</v>
      </c>
      <c r="M186">
        <f t="shared" si="65"/>
        <v>36</v>
      </c>
      <c r="N186">
        <f t="shared" si="86"/>
        <v>61</v>
      </c>
      <c r="O186">
        <f t="shared" si="87"/>
        <v>29</v>
      </c>
      <c r="P186">
        <f t="shared" si="88"/>
        <v>68</v>
      </c>
      <c r="Q186">
        <f t="shared" si="89"/>
        <v>25</v>
      </c>
      <c r="R186">
        <f t="shared" si="90"/>
        <v>144</v>
      </c>
      <c r="U186">
        <f t="shared" si="85"/>
        <v>239</v>
      </c>
      <c r="V186">
        <f t="shared" si="66"/>
        <v>248</v>
      </c>
      <c r="W186">
        <f t="shared" si="67"/>
        <v>248</v>
      </c>
      <c r="X186">
        <f t="shared" si="68"/>
        <v>495</v>
      </c>
      <c r="Y186">
        <f t="shared" si="69"/>
        <v>149</v>
      </c>
      <c r="Z186">
        <f t="shared" si="70"/>
        <v>83</v>
      </c>
      <c r="AC186" s="1">
        <f t="shared" si="71"/>
        <v>-1.563975538357343</v>
      </c>
      <c r="AD186" s="1">
        <f t="shared" si="72"/>
        <v>-1.0366206126401418</v>
      </c>
      <c r="AE186" s="1">
        <f t="shared" si="73"/>
        <v>-1.780198646826979</v>
      </c>
      <c r="AF186" s="1">
        <f t="shared" si="74"/>
        <v>-0.92798677163734644</v>
      </c>
      <c r="AG186" s="1">
        <f t="shared" si="75"/>
        <v>-1.9286186519452522</v>
      </c>
      <c r="AH186" s="1">
        <f t="shared" si="76"/>
        <v>-0.17768117723745236</v>
      </c>
      <c r="AI186" s="149">
        <f t="shared" si="77"/>
        <v>-7.4150813986445145</v>
      </c>
      <c r="AL186" s="1">
        <f t="shared" si="78"/>
        <v>-1.3956645494074753</v>
      </c>
      <c r="AM186" s="104">
        <f t="shared" si="79"/>
        <v>-1.3586993551740039</v>
      </c>
      <c r="AN186" s="104">
        <f t="shared" si="80"/>
        <v>-1.3586993551740039</v>
      </c>
      <c r="AO186" s="104">
        <f t="shared" si="81"/>
        <v>-0.66757033877029559</v>
      </c>
      <c r="AP186" s="104">
        <f t="shared" si="82"/>
        <v>-1.8681817953935267</v>
      </c>
      <c r="AQ186" s="104">
        <f t="shared" si="83"/>
        <v>-2.4532874935423878</v>
      </c>
      <c r="AR186" s="151">
        <f t="shared" si="84"/>
        <v>-9.1021028874616938</v>
      </c>
    </row>
    <row r="187" spans="1:44" x14ac:dyDescent="0.2">
      <c r="A187" s="99">
        <v>10971</v>
      </c>
      <c r="B187" s="95" t="s">
        <v>103</v>
      </c>
      <c r="C187" s="111">
        <v>0.28359917567869086</v>
      </c>
      <c r="D187" s="95" t="s">
        <v>0</v>
      </c>
      <c r="E187" s="95">
        <v>1</v>
      </c>
      <c r="F187" s="96">
        <v>1</v>
      </c>
      <c r="G187" s="95" t="s">
        <v>7</v>
      </c>
      <c r="H187" s="95" t="s">
        <v>89</v>
      </c>
      <c r="I187" s="95" t="s">
        <v>5</v>
      </c>
      <c r="J187" s="97" t="s">
        <v>5</v>
      </c>
      <c r="M187">
        <f t="shared" si="65"/>
        <v>39</v>
      </c>
      <c r="N187">
        <f t="shared" si="86"/>
        <v>35</v>
      </c>
      <c r="O187">
        <f t="shared" si="87"/>
        <v>48</v>
      </c>
      <c r="P187">
        <f t="shared" si="88"/>
        <v>104</v>
      </c>
      <c r="Q187">
        <f t="shared" si="89"/>
        <v>37</v>
      </c>
      <c r="R187">
        <f t="shared" si="90"/>
        <v>28</v>
      </c>
      <c r="U187">
        <f t="shared" si="85"/>
        <v>241</v>
      </c>
      <c r="V187">
        <f t="shared" si="66"/>
        <v>233</v>
      </c>
      <c r="W187">
        <f t="shared" si="67"/>
        <v>243</v>
      </c>
      <c r="X187">
        <f t="shared" si="68"/>
        <v>470</v>
      </c>
      <c r="Y187">
        <f t="shared" si="69"/>
        <v>230</v>
      </c>
      <c r="Z187">
        <f t="shared" si="70"/>
        <v>882</v>
      </c>
      <c r="AC187" s="1">
        <f t="shared" si="71"/>
        <v>-1.4839328306838067</v>
      </c>
      <c r="AD187" s="1">
        <f t="shared" si="72"/>
        <v>-1.5921464153240394</v>
      </c>
      <c r="AE187" s="1">
        <f t="shared" si="73"/>
        <v>-1.276293465905562</v>
      </c>
      <c r="AF187" s="1">
        <f t="shared" si="74"/>
        <v>-0.50310357767208047</v>
      </c>
      <c r="AG187" s="1">
        <f t="shared" si="75"/>
        <v>-1.5365765641692286</v>
      </c>
      <c r="AH187" s="1">
        <f t="shared" si="76"/>
        <v>-1.8152899666382492</v>
      </c>
      <c r="AI187" s="149">
        <f t="shared" si="77"/>
        <v>-8.2073428203929666</v>
      </c>
      <c r="AL187" s="1">
        <f t="shared" si="78"/>
        <v>-1.3873311678483309</v>
      </c>
      <c r="AM187" s="104">
        <f t="shared" si="79"/>
        <v>-1.4210896477732855</v>
      </c>
      <c r="AN187" s="104">
        <f t="shared" si="80"/>
        <v>-1.3790666579984376</v>
      </c>
      <c r="AO187" s="104">
        <f t="shared" si="81"/>
        <v>-0.71939540663488166</v>
      </c>
      <c r="AP187" s="104">
        <f t="shared" si="82"/>
        <v>-1.4340487924157905</v>
      </c>
      <c r="AQ187" s="104">
        <f t="shared" si="83"/>
        <v>-8.9936045332194625E-2</v>
      </c>
      <c r="AR187" s="151">
        <f t="shared" si="84"/>
        <v>-6.4308677180029212</v>
      </c>
    </row>
    <row r="188" spans="1:44" x14ac:dyDescent="0.2">
      <c r="A188" s="98">
        <v>11117</v>
      </c>
      <c r="B188" s="91" t="s">
        <v>103</v>
      </c>
      <c r="C188" s="110">
        <v>0.28676381437967025</v>
      </c>
      <c r="D188" s="91" t="s">
        <v>0</v>
      </c>
      <c r="E188" s="91">
        <v>3</v>
      </c>
      <c r="F188" s="92">
        <v>3</v>
      </c>
      <c r="G188" s="91" t="s">
        <v>7</v>
      </c>
      <c r="H188" s="91" t="s">
        <v>88</v>
      </c>
      <c r="I188" s="91" t="s">
        <v>5</v>
      </c>
      <c r="J188" s="93" t="s">
        <v>5</v>
      </c>
      <c r="M188">
        <f t="shared" si="65"/>
        <v>39</v>
      </c>
      <c r="N188">
        <f t="shared" si="86"/>
        <v>61</v>
      </c>
      <c r="O188">
        <f t="shared" si="87"/>
        <v>46</v>
      </c>
      <c r="P188">
        <f t="shared" si="88"/>
        <v>104</v>
      </c>
      <c r="Q188">
        <f t="shared" si="89"/>
        <v>71</v>
      </c>
      <c r="R188">
        <f t="shared" si="90"/>
        <v>28</v>
      </c>
      <c r="U188">
        <f t="shared" si="85"/>
        <v>241</v>
      </c>
      <c r="V188">
        <f t="shared" si="66"/>
        <v>248</v>
      </c>
      <c r="W188">
        <f t="shared" si="67"/>
        <v>241</v>
      </c>
      <c r="X188">
        <f t="shared" si="68"/>
        <v>470</v>
      </c>
      <c r="Y188">
        <f t="shared" si="69"/>
        <v>425</v>
      </c>
      <c r="Z188">
        <f t="shared" si="70"/>
        <v>882</v>
      </c>
      <c r="AC188" s="1">
        <f t="shared" si="71"/>
        <v>-1.4839328306838067</v>
      </c>
      <c r="AD188" s="1">
        <f t="shared" si="72"/>
        <v>-1.0366206126401418</v>
      </c>
      <c r="AE188" s="1">
        <f t="shared" si="73"/>
        <v>-1.3188530803243581</v>
      </c>
      <c r="AF188" s="1">
        <f t="shared" si="74"/>
        <v>-0.50310357767208047</v>
      </c>
      <c r="AG188" s="1">
        <f t="shared" si="75"/>
        <v>-0.88481459977213761</v>
      </c>
      <c r="AH188" s="1">
        <f t="shared" si="76"/>
        <v>-1.8152899666382492</v>
      </c>
      <c r="AI188" s="149">
        <f t="shared" si="77"/>
        <v>-7.0426146677307742</v>
      </c>
      <c r="AL188" s="1">
        <f t="shared" si="78"/>
        <v>-1.3873311678483309</v>
      </c>
      <c r="AM188" s="104">
        <f t="shared" si="79"/>
        <v>-1.3586993551740039</v>
      </c>
      <c r="AN188" s="104">
        <f t="shared" si="80"/>
        <v>-1.3873311678483309</v>
      </c>
      <c r="AO188" s="104">
        <f t="shared" si="81"/>
        <v>-0.71939540663488166</v>
      </c>
      <c r="AP188" s="104">
        <f t="shared" si="82"/>
        <v>-0.82003893241456904</v>
      </c>
      <c r="AQ188" s="104">
        <f t="shared" si="83"/>
        <v>-8.9936045332194625E-2</v>
      </c>
      <c r="AR188" s="151">
        <f t="shared" si="84"/>
        <v>-5.7627320752523117</v>
      </c>
    </row>
    <row r="189" spans="1:44" x14ac:dyDescent="0.2">
      <c r="A189" s="99">
        <v>10108</v>
      </c>
      <c r="B189" s="95" t="s">
        <v>103</v>
      </c>
      <c r="C189" s="111">
        <v>0.28695509488183379</v>
      </c>
      <c r="D189" s="95" t="s">
        <v>3</v>
      </c>
      <c r="E189" s="95">
        <v>2</v>
      </c>
      <c r="F189" s="96">
        <v>2</v>
      </c>
      <c r="G189" s="95" t="s">
        <v>7</v>
      </c>
      <c r="H189" s="95" t="s">
        <v>89</v>
      </c>
      <c r="I189" s="95" t="s">
        <v>4</v>
      </c>
      <c r="J189" s="97" t="s">
        <v>4</v>
      </c>
      <c r="M189">
        <f t="shared" si="65"/>
        <v>38</v>
      </c>
      <c r="N189">
        <f t="shared" si="86"/>
        <v>41</v>
      </c>
      <c r="O189">
        <f t="shared" si="87"/>
        <v>49</v>
      </c>
      <c r="P189">
        <f t="shared" si="88"/>
        <v>104</v>
      </c>
      <c r="Q189">
        <f t="shared" si="89"/>
        <v>37</v>
      </c>
      <c r="R189">
        <f t="shared" si="90"/>
        <v>144</v>
      </c>
      <c r="U189">
        <f t="shared" si="85"/>
        <v>241</v>
      </c>
      <c r="V189">
        <f t="shared" si="66"/>
        <v>239</v>
      </c>
      <c r="W189">
        <f t="shared" si="67"/>
        <v>233</v>
      </c>
      <c r="X189">
        <f t="shared" si="68"/>
        <v>470</v>
      </c>
      <c r="Y189">
        <f t="shared" si="69"/>
        <v>230</v>
      </c>
      <c r="Z189">
        <f t="shared" si="70"/>
        <v>83</v>
      </c>
      <c r="AC189" s="1">
        <f t="shared" si="71"/>
        <v>-1.5099083170870673</v>
      </c>
      <c r="AD189" s="1">
        <f t="shared" si="72"/>
        <v>-1.4339224101091452</v>
      </c>
      <c r="AE189" s="1">
        <f t="shared" si="73"/>
        <v>-1.2556741787028265</v>
      </c>
      <c r="AF189" s="1">
        <f t="shared" si="74"/>
        <v>-0.50310357767208047</v>
      </c>
      <c r="AG189" s="1">
        <f t="shared" si="75"/>
        <v>-1.5365765641692286</v>
      </c>
      <c r="AH189" s="1">
        <f t="shared" si="76"/>
        <v>-0.17768117723745236</v>
      </c>
      <c r="AI189" s="149">
        <f t="shared" si="77"/>
        <v>-6.4168662249778006</v>
      </c>
      <c r="AL189" s="1">
        <f t="shared" si="78"/>
        <v>-1.3873311678483309</v>
      </c>
      <c r="AM189" s="104">
        <f t="shared" si="79"/>
        <v>-1.3956645494074753</v>
      </c>
      <c r="AN189" s="104">
        <f t="shared" si="80"/>
        <v>-1.4210896477732855</v>
      </c>
      <c r="AO189" s="104">
        <f t="shared" si="81"/>
        <v>-0.71939540663488166</v>
      </c>
      <c r="AP189" s="104">
        <f t="shared" si="82"/>
        <v>-1.4340487924157905</v>
      </c>
      <c r="AQ189" s="104">
        <f t="shared" si="83"/>
        <v>-2.4532874935423878</v>
      </c>
      <c r="AR189" s="151">
        <f t="shared" si="84"/>
        <v>-8.8108170576221525</v>
      </c>
    </row>
    <row r="190" spans="1:44" x14ac:dyDescent="0.2">
      <c r="A190" s="98">
        <v>10251</v>
      </c>
      <c r="B190" s="91" t="s">
        <v>103</v>
      </c>
      <c r="C190" s="110">
        <v>0.28722402873907282</v>
      </c>
      <c r="D190" s="91" t="s">
        <v>2</v>
      </c>
      <c r="E190" s="91">
        <v>1</v>
      </c>
      <c r="F190" s="92">
        <v>3</v>
      </c>
      <c r="G190" s="91" t="s">
        <v>6</v>
      </c>
      <c r="H190" s="91" t="s">
        <v>89</v>
      </c>
      <c r="I190" s="91" t="s">
        <v>4</v>
      </c>
      <c r="J190" s="93" t="s">
        <v>4</v>
      </c>
      <c r="M190">
        <f t="shared" si="65"/>
        <v>36</v>
      </c>
      <c r="N190">
        <f t="shared" si="86"/>
        <v>35</v>
      </c>
      <c r="O190">
        <f t="shared" si="87"/>
        <v>46</v>
      </c>
      <c r="P190">
        <f t="shared" si="88"/>
        <v>68</v>
      </c>
      <c r="Q190">
        <f t="shared" si="89"/>
        <v>37</v>
      </c>
      <c r="R190">
        <f t="shared" si="90"/>
        <v>144</v>
      </c>
      <c r="U190">
        <f t="shared" si="85"/>
        <v>239</v>
      </c>
      <c r="V190">
        <f t="shared" si="66"/>
        <v>233</v>
      </c>
      <c r="W190">
        <f t="shared" si="67"/>
        <v>241</v>
      </c>
      <c r="X190">
        <f t="shared" si="68"/>
        <v>495</v>
      </c>
      <c r="Y190">
        <f t="shared" si="69"/>
        <v>230</v>
      </c>
      <c r="Z190">
        <f t="shared" si="70"/>
        <v>83</v>
      </c>
      <c r="AC190" s="1">
        <f t="shared" si="71"/>
        <v>-1.563975538357343</v>
      </c>
      <c r="AD190" s="1">
        <f t="shared" si="72"/>
        <v>-1.5921464153240394</v>
      </c>
      <c r="AE190" s="1">
        <f t="shared" si="73"/>
        <v>-1.3188530803243581</v>
      </c>
      <c r="AF190" s="1">
        <f t="shared" si="74"/>
        <v>-0.92798677163734644</v>
      </c>
      <c r="AG190" s="1">
        <f t="shared" si="75"/>
        <v>-1.5365765641692286</v>
      </c>
      <c r="AH190" s="1">
        <f t="shared" si="76"/>
        <v>-0.17768117723745236</v>
      </c>
      <c r="AI190" s="149">
        <f t="shared" si="77"/>
        <v>-7.1172195470497686</v>
      </c>
      <c r="AL190" s="1">
        <f t="shared" si="78"/>
        <v>-1.3956645494074753</v>
      </c>
      <c r="AM190" s="104">
        <f t="shared" si="79"/>
        <v>-1.4210896477732855</v>
      </c>
      <c r="AN190" s="104">
        <f t="shared" si="80"/>
        <v>-1.3873311678483309</v>
      </c>
      <c r="AO190" s="104">
        <f t="shared" si="81"/>
        <v>-0.66757033877029559</v>
      </c>
      <c r="AP190" s="104">
        <f t="shared" si="82"/>
        <v>-1.4340487924157905</v>
      </c>
      <c r="AQ190" s="104">
        <f t="shared" si="83"/>
        <v>-2.4532874935423878</v>
      </c>
      <c r="AR190" s="151">
        <f t="shared" si="84"/>
        <v>-8.7589919897575665</v>
      </c>
    </row>
    <row r="191" spans="1:44" x14ac:dyDescent="0.2">
      <c r="A191" s="99">
        <v>10219</v>
      </c>
      <c r="B191" s="95" t="s">
        <v>103</v>
      </c>
      <c r="C191" s="111">
        <v>0.28906159560269284</v>
      </c>
      <c r="D191" s="95" t="s">
        <v>3</v>
      </c>
      <c r="E191" s="95">
        <v>2</v>
      </c>
      <c r="F191" s="96">
        <v>1</v>
      </c>
      <c r="G191" s="95" t="s">
        <v>7</v>
      </c>
      <c r="H191" s="95" t="s">
        <v>88</v>
      </c>
      <c r="I191" s="95" t="s">
        <v>4</v>
      </c>
      <c r="J191" s="97" t="s">
        <v>5</v>
      </c>
      <c r="M191">
        <f t="shared" si="65"/>
        <v>38</v>
      </c>
      <c r="N191">
        <f t="shared" si="86"/>
        <v>41</v>
      </c>
      <c r="O191">
        <f t="shared" si="87"/>
        <v>48</v>
      </c>
      <c r="P191">
        <f t="shared" si="88"/>
        <v>104</v>
      </c>
      <c r="Q191">
        <f t="shared" si="89"/>
        <v>71</v>
      </c>
      <c r="R191">
        <f t="shared" si="90"/>
        <v>144</v>
      </c>
      <c r="U191">
        <f t="shared" si="85"/>
        <v>241</v>
      </c>
      <c r="V191">
        <f t="shared" si="66"/>
        <v>239</v>
      </c>
      <c r="W191">
        <f t="shared" si="67"/>
        <v>243</v>
      </c>
      <c r="X191">
        <f t="shared" si="68"/>
        <v>470</v>
      </c>
      <c r="Y191">
        <f t="shared" si="69"/>
        <v>425</v>
      </c>
      <c r="Z191">
        <f t="shared" si="70"/>
        <v>83</v>
      </c>
      <c r="AC191" s="1">
        <f t="shared" si="71"/>
        <v>-1.5099083170870673</v>
      </c>
      <c r="AD191" s="1">
        <f t="shared" si="72"/>
        <v>-1.4339224101091452</v>
      </c>
      <c r="AE191" s="1">
        <f t="shared" si="73"/>
        <v>-1.276293465905562</v>
      </c>
      <c r="AF191" s="1">
        <f t="shared" si="74"/>
        <v>-0.50310357767208047</v>
      </c>
      <c r="AG191" s="1">
        <f t="shared" si="75"/>
        <v>-0.88481459977213761</v>
      </c>
      <c r="AH191" s="1">
        <f t="shared" si="76"/>
        <v>-0.17768117723745236</v>
      </c>
      <c r="AI191" s="149">
        <f t="shared" si="77"/>
        <v>-5.7857235477834443</v>
      </c>
      <c r="AL191" s="1">
        <f t="shared" si="78"/>
        <v>-1.3873311678483309</v>
      </c>
      <c r="AM191" s="104">
        <f t="shared" si="79"/>
        <v>-1.3956645494074753</v>
      </c>
      <c r="AN191" s="104">
        <f t="shared" si="80"/>
        <v>-1.3790666579984376</v>
      </c>
      <c r="AO191" s="104">
        <f t="shared" si="81"/>
        <v>-0.71939540663488166</v>
      </c>
      <c r="AP191" s="104">
        <f t="shared" si="82"/>
        <v>-0.82003893241456904</v>
      </c>
      <c r="AQ191" s="104">
        <f t="shared" si="83"/>
        <v>-2.4532874935423878</v>
      </c>
      <c r="AR191" s="151">
        <f t="shared" si="84"/>
        <v>-8.1547842078460828</v>
      </c>
    </row>
    <row r="192" spans="1:44" x14ac:dyDescent="0.2">
      <c r="A192" s="98">
        <v>10184</v>
      </c>
      <c r="B192" s="91" t="s">
        <v>103</v>
      </c>
      <c r="C192" s="110">
        <v>0.28973342528334001</v>
      </c>
      <c r="D192" s="91" t="s">
        <v>0</v>
      </c>
      <c r="E192" s="91">
        <v>0</v>
      </c>
      <c r="F192" s="92">
        <v>1</v>
      </c>
      <c r="G192" s="91" t="s">
        <v>6</v>
      </c>
      <c r="H192" s="91" t="s">
        <v>88</v>
      </c>
      <c r="I192" s="91" t="s">
        <v>5</v>
      </c>
      <c r="J192" s="93" t="s">
        <v>5</v>
      </c>
      <c r="M192">
        <f t="shared" si="65"/>
        <v>39</v>
      </c>
      <c r="N192">
        <f t="shared" si="86"/>
        <v>35</v>
      </c>
      <c r="O192">
        <f t="shared" si="87"/>
        <v>48</v>
      </c>
      <c r="P192">
        <f t="shared" si="88"/>
        <v>68</v>
      </c>
      <c r="Q192">
        <f t="shared" si="89"/>
        <v>71</v>
      </c>
      <c r="R192">
        <f t="shared" si="90"/>
        <v>28</v>
      </c>
      <c r="U192">
        <f t="shared" si="85"/>
        <v>241</v>
      </c>
      <c r="V192">
        <f t="shared" si="66"/>
        <v>245</v>
      </c>
      <c r="W192">
        <f t="shared" si="67"/>
        <v>243</v>
      </c>
      <c r="X192">
        <f t="shared" si="68"/>
        <v>495</v>
      </c>
      <c r="Y192">
        <f t="shared" si="69"/>
        <v>425</v>
      </c>
      <c r="Z192">
        <f t="shared" si="70"/>
        <v>882</v>
      </c>
      <c r="AC192" s="1">
        <f t="shared" si="71"/>
        <v>-1.4839328306838067</v>
      </c>
      <c r="AD192" s="1">
        <f t="shared" si="72"/>
        <v>-1.5921464153240394</v>
      </c>
      <c r="AE192" s="1">
        <f t="shared" si="73"/>
        <v>-1.276293465905562</v>
      </c>
      <c r="AF192" s="1">
        <f t="shared" si="74"/>
        <v>-0.92798677163734644</v>
      </c>
      <c r="AG192" s="1">
        <f t="shared" si="75"/>
        <v>-0.88481459977213761</v>
      </c>
      <c r="AH192" s="1">
        <f t="shared" si="76"/>
        <v>-1.8152899666382492</v>
      </c>
      <c r="AI192" s="149">
        <f t="shared" si="77"/>
        <v>-7.9804640499611414</v>
      </c>
      <c r="AL192" s="1">
        <f t="shared" si="78"/>
        <v>-1.3873311678483309</v>
      </c>
      <c r="AM192" s="104">
        <f t="shared" si="79"/>
        <v>-1.3708698907942589</v>
      </c>
      <c r="AN192" s="104">
        <f t="shared" si="80"/>
        <v>-1.3790666579984376</v>
      </c>
      <c r="AO192" s="104">
        <f t="shared" si="81"/>
        <v>-0.66757033877029559</v>
      </c>
      <c r="AP192" s="104">
        <f t="shared" si="82"/>
        <v>-0.82003893241456904</v>
      </c>
      <c r="AQ192" s="104">
        <f t="shared" si="83"/>
        <v>-8.9936045332194625E-2</v>
      </c>
      <c r="AR192" s="151">
        <f t="shared" si="84"/>
        <v>-5.7148130331580873</v>
      </c>
    </row>
    <row r="193" spans="1:44" x14ac:dyDescent="0.2">
      <c r="A193" s="99">
        <v>10015</v>
      </c>
      <c r="B193" s="95" t="s">
        <v>103</v>
      </c>
      <c r="C193" s="111">
        <v>0.29051462776005599</v>
      </c>
      <c r="D193" s="95" t="s">
        <v>1</v>
      </c>
      <c r="E193" s="95">
        <v>3</v>
      </c>
      <c r="F193" s="96">
        <v>0</v>
      </c>
      <c r="G193" s="95" t="s">
        <v>7</v>
      </c>
      <c r="H193" s="95" t="s">
        <v>88</v>
      </c>
      <c r="I193" s="95" t="s">
        <v>5</v>
      </c>
      <c r="J193" s="97" t="s">
        <v>5</v>
      </c>
      <c r="M193">
        <f t="shared" si="65"/>
        <v>59</v>
      </c>
      <c r="N193">
        <f t="shared" si="86"/>
        <v>61</v>
      </c>
      <c r="O193">
        <f t="shared" si="87"/>
        <v>29</v>
      </c>
      <c r="P193">
        <f t="shared" si="88"/>
        <v>104</v>
      </c>
      <c r="Q193">
        <f t="shared" si="89"/>
        <v>71</v>
      </c>
      <c r="R193">
        <f t="shared" si="90"/>
        <v>28</v>
      </c>
      <c r="U193">
        <f t="shared" si="85"/>
        <v>244</v>
      </c>
      <c r="V193">
        <f t="shared" si="66"/>
        <v>248</v>
      </c>
      <c r="W193">
        <f t="shared" si="67"/>
        <v>248</v>
      </c>
      <c r="X193">
        <f t="shared" si="68"/>
        <v>470</v>
      </c>
      <c r="Y193">
        <f t="shared" si="69"/>
        <v>425</v>
      </c>
      <c r="Z193">
        <f t="shared" si="70"/>
        <v>882</v>
      </c>
      <c r="AC193" s="1">
        <f t="shared" si="71"/>
        <v>-1.0699570329077337</v>
      </c>
      <c r="AD193" s="1">
        <f t="shared" si="72"/>
        <v>-1.0366206126401418</v>
      </c>
      <c r="AE193" s="1">
        <f t="shared" si="73"/>
        <v>-1.780198646826979</v>
      </c>
      <c r="AF193" s="1">
        <f t="shared" si="74"/>
        <v>-0.50310357767208047</v>
      </c>
      <c r="AG193" s="1">
        <f t="shared" si="75"/>
        <v>-0.88481459977213761</v>
      </c>
      <c r="AH193" s="1">
        <f t="shared" si="76"/>
        <v>-1.8152899666382492</v>
      </c>
      <c r="AI193" s="149">
        <f t="shared" si="77"/>
        <v>-7.0899844364573212</v>
      </c>
      <c r="AL193" s="1">
        <f t="shared" si="78"/>
        <v>-1.374959876045784</v>
      </c>
      <c r="AM193" s="104">
        <f t="shared" si="79"/>
        <v>-1.3586993551740039</v>
      </c>
      <c r="AN193" s="104">
        <f t="shared" si="80"/>
        <v>-1.3586993551740039</v>
      </c>
      <c r="AO193" s="104">
        <f t="shared" si="81"/>
        <v>-0.71939540663488166</v>
      </c>
      <c r="AP193" s="104">
        <f t="shared" si="82"/>
        <v>-0.82003893241456904</v>
      </c>
      <c r="AQ193" s="104">
        <f t="shared" si="83"/>
        <v>-8.9936045332194625E-2</v>
      </c>
      <c r="AR193" s="151">
        <f t="shared" si="84"/>
        <v>-5.7217289707754366</v>
      </c>
    </row>
    <row r="194" spans="1:44" x14ac:dyDescent="0.2">
      <c r="A194" s="98">
        <v>10660</v>
      </c>
      <c r="B194" s="91" t="s">
        <v>103</v>
      </c>
      <c r="C194" s="110">
        <v>0.29120641222082211</v>
      </c>
      <c r="D194" s="91" t="s">
        <v>1</v>
      </c>
      <c r="E194" s="91">
        <v>3</v>
      </c>
      <c r="F194" s="92">
        <v>0</v>
      </c>
      <c r="G194" s="91" t="s">
        <v>6</v>
      </c>
      <c r="H194" s="91" t="s">
        <v>89</v>
      </c>
      <c r="I194" s="91" t="s">
        <v>5</v>
      </c>
      <c r="J194" s="93" t="s">
        <v>5</v>
      </c>
      <c r="M194">
        <f t="shared" si="65"/>
        <v>59</v>
      </c>
      <c r="N194">
        <f t="shared" si="86"/>
        <v>61</v>
      </c>
      <c r="O194">
        <f t="shared" si="87"/>
        <v>29</v>
      </c>
      <c r="P194">
        <f t="shared" si="88"/>
        <v>68</v>
      </c>
      <c r="Q194">
        <f t="shared" si="89"/>
        <v>37</v>
      </c>
      <c r="R194">
        <f t="shared" si="90"/>
        <v>28</v>
      </c>
      <c r="U194">
        <f t="shared" si="85"/>
        <v>244</v>
      </c>
      <c r="V194">
        <f t="shared" si="66"/>
        <v>248</v>
      </c>
      <c r="W194">
        <f t="shared" si="67"/>
        <v>248</v>
      </c>
      <c r="X194">
        <f t="shared" si="68"/>
        <v>495</v>
      </c>
      <c r="Y194">
        <f t="shared" si="69"/>
        <v>230</v>
      </c>
      <c r="Z194">
        <f t="shared" si="70"/>
        <v>882</v>
      </c>
      <c r="AC194" s="1">
        <f t="shared" si="71"/>
        <v>-1.0699570329077337</v>
      </c>
      <c r="AD194" s="1">
        <f t="shared" si="72"/>
        <v>-1.0366206126401418</v>
      </c>
      <c r="AE194" s="1">
        <f t="shared" si="73"/>
        <v>-1.780198646826979</v>
      </c>
      <c r="AF194" s="1">
        <f t="shared" si="74"/>
        <v>-0.92798677163734644</v>
      </c>
      <c r="AG194" s="1">
        <f t="shared" si="75"/>
        <v>-1.5365765641692286</v>
      </c>
      <c r="AH194" s="1">
        <f t="shared" si="76"/>
        <v>-1.8152899666382492</v>
      </c>
      <c r="AI194" s="149">
        <f t="shared" si="77"/>
        <v>-8.1666295948196783</v>
      </c>
      <c r="AL194" s="1">
        <f t="shared" si="78"/>
        <v>-1.374959876045784</v>
      </c>
      <c r="AM194" s="104">
        <f t="shared" si="79"/>
        <v>-1.3586993551740039</v>
      </c>
      <c r="AN194" s="104">
        <f t="shared" si="80"/>
        <v>-1.3586993551740039</v>
      </c>
      <c r="AO194" s="104">
        <f t="shared" si="81"/>
        <v>-0.66757033877029559</v>
      </c>
      <c r="AP194" s="104">
        <f t="shared" si="82"/>
        <v>-1.4340487924157905</v>
      </c>
      <c r="AQ194" s="104">
        <f t="shared" si="83"/>
        <v>-8.9936045332194625E-2</v>
      </c>
      <c r="AR194" s="151">
        <f t="shared" si="84"/>
        <v>-6.2839137629120723</v>
      </c>
    </row>
    <row r="195" spans="1:44" x14ac:dyDescent="0.2">
      <c r="A195" s="99">
        <v>10144</v>
      </c>
      <c r="B195" s="95" t="s">
        <v>103</v>
      </c>
      <c r="C195" s="111">
        <v>0.2916116875017376</v>
      </c>
      <c r="D195" s="95" t="s">
        <v>0</v>
      </c>
      <c r="E195" s="95">
        <v>1</v>
      </c>
      <c r="F195" s="96">
        <v>1</v>
      </c>
      <c r="G195" s="95" t="s">
        <v>6</v>
      </c>
      <c r="H195" s="95" t="s">
        <v>89</v>
      </c>
      <c r="I195" s="95" t="s">
        <v>5</v>
      </c>
      <c r="J195" s="97" t="s">
        <v>5</v>
      </c>
      <c r="M195">
        <f t="shared" si="65"/>
        <v>39</v>
      </c>
      <c r="N195">
        <f t="shared" si="86"/>
        <v>35</v>
      </c>
      <c r="O195">
        <f t="shared" si="87"/>
        <v>48</v>
      </c>
      <c r="P195">
        <f t="shared" si="88"/>
        <v>68</v>
      </c>
      <c r="Q195">
        <f t="shared" si="89"/>
        <v>37</v>
      </c>
      <c r="R195">
        <f t="shared" si="90"/>
        <v>28</v>
      </c>
      <c r="U195">
        <f t="shared" si="85"/>
        <v>241</v>
      </c>
      <c r="V195">
        <f t="shared" si="66"/>
        <v>233</v>
      </c>
      <c r="W195">
        <f t="shared" si="67"/>
        <v>243</v>
      </c>
      <c r="X195">
        <f t="shared" si="68"/>
        <v>495</v>
      </c>
      <c r="Y195">
        <f t="shared" si="69"/>
        <v>230</v>
      </c>
      <c r="Z195">
        <f t="shared" si="70"/>
        <v>882</v>
      </c>
      <c r="AC195" s="1">
        <f t="shared" si="71"/>
        <v>-1.4839328306838067</v>
      </c>
      <c r="AD195" s="1">
        <f t="shared" si="72"/>
        <v>-1.5921464153240394</v>
      </c>
      <c r="AE195" s="1">
        <f t="shared" si="73"/>
        <v>-1.276293465905562</v>
      </c>
      <c r="AF195" s="1">
        <f t="shared" si="74"/>
        <v>-0.92798677163734644</v>
      </c>
      <c r="AG195" s="1">
        <f t="shared" si="75"/>
        <v>-1.5365765641692286</v>
      </c>
      <c r="AH195" s="1">
        <f t="shared" si="76"/>
        <v>-1.8152899666382492</v>
      </c>
      <c r="AI195" s="149">
        <f t="shared" si="77"/>
        <v>-8.632226014358233</v>
      </c>
      <c r="AL195" s="1">
        <f t="shared" si="78"/>
        <v>-1.3873311678483309</v>
      </c>
      <c r="AM195" s="104">
        <f t="shared" si="79"/>
        <v>-1.4210896477732855</v>
      </c>
      <c r="AN195" s="104">
        <f t="shared" si="80"/>
        <v>-1.3790666579984376</v>
      </c>
      <c r="AO195" s="104">
        <f t="shared" si="81"/>
        <v>-0.66757033877029559</v>
      </c>
      <c r="AP195" s="104">
        <f t="shared" si="82"/>
        <v>-1.4340487924157905</v>
      </c>
      <c r="AQ195" s="104">
        <f t="shared" si="83"/>
        <v>-8.9936045332194625E-2</v>
      </c>
      <c r="AR195" s="151">
        <f t="shared" si="84"/>
        <v>-6.3790426501383353</v>
      </c>
    </row>
    <row r="196" spans="1:44" x14ac:dyDescent="0.2">
      <c r="A196" s="98">
        <v>11315</v>
      </c>
      <c r="B196" s="91" t="s">
        <v>103</v>
      </c>
      <c r="C196" s="110">
        <v>0.29236749450169341</v>
      </c>
      <c r="D196" s="91" t="s">
        <v>3</v>
      </c>
      <c r="E196" s="91">
        <v>3</v>
      </c>
      <c r="F196" s="92">
        <v>1</v>
      </c>
      <c r="G196" s="91" t="s">
        <v>6</v>
      </c>
      <c r="H196" s="91" t="s">
        <v>91</v>
      </c>
      <c r="I196" s="91" t="s">
        <v>5</v>
      </c>
      <c r="J196" s="93" t="s">
        <v>5</v>
      </c>
      <c r="M196">
        <f t="shared" si="65"/>
        <v>38</v>
      </c>
      <c r="N196">
        <f t="shared" si="86"/>
        <v>61</v>
      </c>
      <c r="O196">
        <f t="shared" si="87"/>
        <v>48</v>
      </c>
      <c r="P196">
        <f t="shared" si="88"/>
        <v>68</v>
      </c>
      <c r="Q196">
        <f t="shared" si="89"/>
        <v>25</v>
      </c>
      <c r="R196">
        <f t="shared" si="90"/>
        <v>28</v>
      </c>
      <c r="U196">
        <f t="shared" si="85"/>
        <v>241</v>
      </c>
      <c r="V196">
        <f t="shared" si="66"/>
        <v>248</v>
      </c>
      <c r="W196">
        <f t="shared" si="67"/>
        <v>243</v>
      </c>
      <c r="X196">
        <f t="shared" si="68"/>
        <v>495</v>
      </c>
      <c r="Y196">
        <f t="shared" si="69"/>
        <v>149</v>
      </c>
      <c r="Z196">
        <f t="shared" si="70"/>
        <v>882</v>
      </c>
      <c r="AC196" s="1">
        <f t="shared" si="71"/>
        <v>-1.5099083170870673</v>
      </c>
      <c r="AD196" s="1">
        <f t="shared" si="72"/>
        <v>-1.0366206126401418</v>
      </c>
      <c r="AE196" s="1">
        <f t="shared" si="73"/>
        <v>-1.276293465905562</v>
      </c>
      <c r="AF196" s="1">
        <f t="shared" si="74"/>
        <v>-0.92798677163734644</v>
      </c>
      <c r="AG196" s="1">
        <f t="shared" si="75"/>
        <v>-1.9286186519452522</v>
      </c>
      <c r="AH196" s="1">
        <f t="shared" si="76"/>
        <v>-1.8152899666382492</v>
      </c>
      <c r="AI196" s="149">
        <f t="shared" si="77"/>
        <v>-8.4947177858536183</v>
      </c>
      <c r="AL196" s="1">
        <f t="shared" si="78"/>
        <v>-1.3873311678483309</v>
      </c>
      <c r="AM196" s="104">
        <f t="shared" si="79"/>
        <v>-1.3586993551740039</v>
      </c>
      <c r="AN196" s="104">
        <f t="shared" si="80"/>
        <v>-1.3790666579984376</v>
      </c>
      <c r="AO196" s="104">
        <f t="shared" si="81"/>
        <v>-0.66757033877029559</v>
      </c>
      <c r="AP196" s="104">
        <f t="shared" si="82"/>
        <v>-1.8681817953935267</v>
      </c>
      <c r="AQ196" s="104">
        <f t="shared" si="83"/>
        <v>-8.9936045332194625E-2</v>
      </c>
      <c r="AR196" s="151">
        <f t="shared" si="84"/>
        <v>-6.7507853605167902</v>
      </c>
    </row>
    <row r="197" spans="1:44" x14ac:dyDescent="0.2">
      <c r="A197" s="99">
        <v>10146</v>
      </c>
      <c r="B197" s="95" t="s">
        <v>103</v>
      </c>
      <c r="C197" s="111">
        <v>0.29391632657303912</v>
      </c>
      <c r="D197" s="95" t="s">
        <v>3</v>
      </c>
      <c r="E197" s="95">
        <v>0</v>
      </c>
      <c r="F197" s="96">
        <v>3</v>
      </c>
      <c r="G197" s="95" t="s">
        <v>6</v>
      </c>
      <c r="H197" s="95" t="s">
        <v>88</v>
      </c>
      <c r="I197" s="95" t="s">
        <v>5</v>
      </c>
      <c r="J197" s="97" t="s">
        <v>5</v>
      </c>
      <c r="M197">
        <f t="shared" ref="M197:M260" si="91">COUNTIFS(D$4:D$1140,D197,$J$4:$J$1140,$L$2)</f>
        <v>38</v>
      </c>
      <c r="N197">
        <f t="shared" si="86"/>
        <v>35</v>
      </c>
      <c r="O197">
        <f t="shared" si="87"/>
        <v>46</v>
      </c>
      <c r="P197">
        <f t="shared" si="88"/>
        <v>68</v>
      </c>
      <c r="Q197">
        <f t="shared" si="89"/>
        <v>71</v>
      </c>
      <c r="R197">
        <f t="shared" si="90"/>
        <v>28</v>
      </c>
      <c r="U197">
        <f t="shared" si="85"/>
        <v>241</v>
      </c>
      <c r="V197">
        <f t="shared" ref="V197:V260" si="92">COUNTIFS(E$4:E$1140,E197,$J$4:$J$1140,$T$2)</f>
        <v>245</v>
      </c>
      <c r="W197">
        <f t="shared" ref="W197:W260" si="93">COUNTIFS(F$4:F$1140,F197,$J$4:$J$1140,$T$2)</f>
        <v>241</v>
      </c>
      <c r="X197">
        <f t="shared" ref="X197:X260" si="94">COUNTIFS(G$4:G$1140,G197,$J$4:$J$1140,$T$2)</f>
        <v>495</v>
      </c>
      <c r="Y197">
        <f t="shared" ref="Y197:Y260" si="95">COUNTIFS(H$4:H$1140,H197,$J$4:$J$1140,$T$2)</f>
        <v>425</v>
      </c>
      <c r="Z197">
        <f t="shared" ref="Z197:Z260" si="96">COUNTIFS(I$4:I$1140,I197,$J$4:$J$1140,$T$2)</f>
        <v>882</v>
      </c>
      <c r="AC197" s="1">
        <f t="shared" ref="AC197:AC260" si="97">LN(M197/$AC$2)</f>
        <v>-1.5099083170870673</v>
      </c>
      <c r="AD197" s="1">
        <f t="shared" ref="AD197:AD260" si="98">LN(N197/$AC$2)</f>
        <v>-1.5921464153240394</v>
      </c>
      <c r="AE197" s="1">
        <f t="shared" ref="AE197:AE260" si="99">LN(O197/$AC$2)</f>
        <v>-1.3188530803243581</v>
      </c>
      <c r="AF197" s="1">
        <f t="shared" ref="AF197:AF260" si="100">LN(P197/$AC$2)</f>
        <v>-0.92798677163734644</v>
      </c>
      <c r="AG197" s="1">
        <f t="shared" ref="AG197:AG260" si="101">LN(Q197/$AC$2)</f>
        <v>-0.88481459977213761</v>
      </c>
      <c r="AH197" s="1">
        <f t="shared" ref="AH197:AH260" si="102">LN(R197/$AC$2)</f>
        <v>-1.8152899666382492</v>
      </c>
      <c r="AI197" s="149">
        <f t="shared" ref="AI197:AI260" si="103">SUM(AC197:AH197)</f>
        <v>-8.0489991507831977</v>
      </c>
      <c r="AL197" s="1">
        <f t="shared" ref="AL197:AL260" si="104">LN(U197/$AL$2)</f>
        <v>-1.3873311678483309</v>
      </c>
      <c r="AM197" s="104">
        <f t="shared" ref="AM197:AM260" si="105">LN(V197/$AL$2)</f>
        <v>-1.3708698907942589</v>
      </c>
      <c r="AN197" s="104">
        <f t="shared" ref="AN197:AN260" si="106">LN(W197/$AL$2)</f>
        <v>-1.3873311678483309</v>
      </c>
      <c r="AO197" s="104">
        <f t="shared" ref="AO197:AO260" si="107">LN(X197/$AL$2)</f>
        <v>-0.66757033877029559</v>
      </c>
      <c r="AP197" s="104">
        <f t="shared" ref="AP197:AP260" si="108">LN(Y197/$AL$2)</f>
        <v>-0.82003893241456904</v>
      </c>
      <c r="AQ197" s="104">
        <f t="shared" ref="AQ197:AQ260" si="109">LN(Z197/$AL$2)</f>
        <v>-8.9936045332194625E-2</v>
      </c>
      <c r="AR197" s="151">
        <f t="shared" ref="AR197:AR260" si="110">SUM(AL197:AQ197)</f>
        <v>-5.7230775430079808</v>
      </c>
    </row>
    <row r="198" spans="1:44" x14ac:dyDescent="0.2">
      <c r="A198" s="98">
        <v>11045</v>
      </c>
      <c r="B198" s="91" t="s">
        <v>103</v>
      </c>
      <c r="C198" s="110">
        <v>0.29484321990163864</v>
      </c>
      <c r="D198" s="91" t="s">
        <v>1</v>
      </c>
      <c r="E198" s="91">
        <v>0</v>
      </c>
      <c r="F198" s="92">
        <v>2</v>
      </c>
      <c r="G198" s="91" t="s">
        <v>6</v>
      </c>
      <c r="H198" s="91" t="s">
        <v>89</v>
      </c>
      <c r="I198" s="91" t="s">
        <v>5</v>
      </c>
      <c r="J198" s="93" t="s">
        <v>5</v>
      </c>
      <c r="M198">
        <f t="shared" si="91"/>
        <v>59</v>
      </c>
      <c r="N198">
        <f t="shared" si="86"/>
        <v>35</v>
      </c>
      <c r="O198">
        <f t="shared" si="87"/>
        <v>49</v>
      </c>
      <c r="P198">
        <f t="shared" si="88"/>
        <v>68</v>
      </c>
      <c r="Q198">
        <f t="shared" si="89"/>
        <v>37</v>
      </c>
      <c r="R198">
        <f t="shared" si="90"/>
        <v>28</v>
      </c>
      <c r="U198">
        <f t="shared" ref="U198:U261" si="111">COUNTIFS(D$4:D$1140,D198,$J$4:$J$1140,$T$2)</f>
        <v>244</v>
      </c>
      <c r="V198">
        <f t="shared" si="92"/>
        <v>245</v>
      </c>
      <c r="W198">
        <f t="shared" si="93"/>
        <v>233</v>
      </c>
      <c r="X198">
        <f t="shared" si="94"/>
        <v>495</v>
      </c>
      <c r="Y198">
        <f t="shared" si="95"/>
        <v>230</v>
      </c>
      <c r="Z198">
        <f t="shared" si="96"/>
        <v>882</v>
      </c>
      <c r="AC198" s="1">
        <f t="shared" si="97"/>
        <v>-1.0699570329077337</v>
      </c>
      <c r="AD198" s="1">
        <f t="shared" si="98"/>
        <v>-1.5921464153240394</v>
      </c>
      <c r="AE198" s="1">
        <f t="shared" si="99"/>
        <v>-1.2556741787028265</v>
      </c>
      <c r="AF198" s="1">
        <f t="shared" si="100"/>
        <v>-0.92798677163734644</v>
      </c>
      <c r="AG198" s="1">
        <f t="shared" si="101"/>
        <v>-1.5365765641692286</v>
      </c>
      <c r="AH198" s="1">
        <f t="shared" si="102"/>
        <v>-1.8152899666382492</v>
      </c>
      <c r="AI198" s="149">
        <f t="shared" si="103"/>
        <v>-8.1976309293794234</v>
      </c>
      <c r="AL198" s="1">
        <f t="shared" si="104"/>
        <v>-1.374959876045784</v>
      </c>
      <c r="AM198" s="104">
        <f t="shared" si="105"/>
        <v>-1.3708698907942589</v>
      </c>
      <c r="AN198" s="104">
        <f t="shared" si="106"/>
        <v>-1.4210896477732855</v>
      </c>
      <c r="AO198" s="104">
        <f t="shared" si="107"/>
        <v>-0.66757033877029559</v>
      </c>
      <c r="AP198" s="104">
        <f t="shared" si="108"/>
        <v>-1.4340487924157905</v>
      </c>
      <c r="AQ198" s="104">
        <f t="shared" si="109"/>
        <v>-8.9936045332194625E-2</v>
      </c>
      <c r="AR198" s="151">
        <f t="shared" si="110"/>
        <v>-6.3584745911316096</v>
      </c>
    </row>
    <row r="199" spans="1:44" x14ac:dyDescent="0.2">
      <c r="A199" s="99">
        <v>10905</v>
      </c>
      <c r="B199" s="95" t="s">
        <v>103</v>
      </c>
      <c r="C199" s="111">
        <v>0.29520910936261102</v>
      </c>
      <c r="D199" s="95" t="s">
        <v>1</v>
      </c>
      <c r="E199" s="95">
        <v>3</v>
      </c>
      <c r="F199" s="96">
        <v>1</v>
      </c>
      <c r="G199" s="95" t="s">
        <v>7</v>
      </c>
      <c r="H199" s="95" t="s">
        <v>88</v>
      </c>
      <c r="I199" s="95" t="s">
        <v>5</v>
      </c>
      <c r="J199" s="97" t="s">
        <v>5</v>
      </c>
      <c r="M199">
        <f t="shared" si="91"/>
        <v>59</v>
      </c>
      <c r="N199">
        <f t="shared" si="86"/>
        <v>61</v>
      </c>
      <c r="O199">
        <f t="shared" si="87"/>
        <v>48</v>
      </c>
      <c r="P199">
        <f t="shared" si="88"/>
        <v>104</v>
      </c>
      <c r="Q199">
        <f t="shared" si="89"/>
        <v>71</v>
      </c>
      <c r="R199">
        <f t="shared" si="90"/>
        <v>28</v>
      </c>
      <c r="U199">
        <f t="shared" si="111"/>
        <v>244</v>
      </c>
      <c r="V199">
        <f t="shared" si="92"/>
        <v>248</v>
      </c>
      <c r="W199">
        <f t="shared" si="93"/>
        <v>243</v>
      </c>
      <c r="X199">
        <f t="shared" si="94"/>
        <v>470</v>
      </c>
      <c r="Y199">
        <f t="shared" si="95"/>
        <v>425</v>
      </c>
      <c r="Z199">
        <f t="shared" si="96"/>
        <v>882</v>
      </c>
      <c r="AC199" s="1">
        <f t="shared" si="97"/>
        <v>-1.0699570329077337</v>
      </c>
      <c r="AD199" s="1">
        <f t="shared" si="98"/>
        <v>-1.0366206126401418</v>
      </c>
      <c r="AE199" s="1">
        <f t="shared" si="99"/>
        <v>-1.276293465905562</v>
      </c>
      <c r="AF199" s="1">
        <f t="shared" si="100"/>
        <v>-0.50310357767208047</v>
      </c>
      <c r="AG199" s="1">
        <f t="shared" si="101"/>
        <v>-0.88481459977213761</v>
      </c>
      <c r="AH199" s="1">
        <f t="shared" si="102"/>
        <v>-1.8152899666382492</v>
      </c>
      <c r="AI199" s="149">
        <f t="shared" si="103"/>
        <v>-6.5860792555359042</v>
      </c>
      <c r="AL199" s="1">
        <f t="shared" si="104"/>
        <v>-1.374959876045784</v>
      </c>
      <c r="AM199" s="104">
        <f t="shared" si="105"/>
        <v>-1.3586993551740039</v>
      </c>
      <c r="AN199" s="104">
        <f t="shared" si="106"/>
        <v>-1.3790666579984376</v>
      </c>
      <c r="AO199" s="104">
        <f t="shared" si="107"/>
        <v>-0.71939540663488166</v>
      </c>
      <c r="AP199" s="104">
        <f t="shared" si="108"/>
        <v>-0.82003893241456904</v>
      </c>
      <c r="AQ199" s="104">
        <f t="shared" si="109"/>
        <v>-8.9936045332194625E-2</v>
      </c>
      <c r="AR199" s="151">
        <f t="shared" si="110"/>
        <v>-5.7420962735998708</v>
      </c>
    </row>
    <row r="200" spans="1:44" x14ac:dyDescent="0.2">
      <c r="A200" s="98">
        <v>10076</v>
      </c>
      <c r="B200" s="91" t="s">
        <v>103</v>
      </c>
      <c r="C200" s="110">
        <v>0.29606314394748801</v>
      </c>
      <c r="D200" s="91" t="s">
        <v>3</v>
      </c>
      <c r="E200" s="91">
        <v>1</v>
      </c>
      <c r="F200" s="92">
        <v>2</v>
      </c>
      <c r="G200" s="91" t="s">
        <v>6</v>
      </c>
      <c r="H200" s="91" t="s">
        <v>89</v>
      </c>
      <c r="I200" s="91" t="s">
        <v>5</v>
      </c>
      <c r="J200" s="93" t="s">
        <v>5</v>
      </c>
      <c r="M200">
        <f t="shared" si="91"/>
        <v>38</v>
      </c>
      <c r="N200">
        <f t="shared" si="86"/>
        <v>35</v>
      </c>
      <c r="O200">
        <f t="shared" si="87"/>
        <v>49</v>
      </c>
      <c r="P200">
        <f t="shared" si="88"/>
        <v>68</v>
      </c>
      <c r="Q200">
        <f t="shared" si="89"/>
        <v>37</v>
      </c>
      <c r="R200">
        <f t="shared" si="90"/>
        <v>28</v>
      </c>
      <c r="U200">
        <f t="shared" si="111"/>
        <v>241</v>
      </c>
      <c r="V200">
        <f t="shared" si="92"/>
        <v>233</v>
      </c>
      <c r="W200">
        <f t="shared" si="93"/>
        <v>233</v>
      </c>
      <c r="X200">
        <f t="shared" si="94"/>
        <v>495</v>
      </c>
      <c r="Y200">
        <f t="shared" si="95"/>
        <v>230</v>
      </c>
      <c r="Z200">
        <f t="shared" si="96"/>
        <v>882</v>
      </c>
      <c r="AC200" s="1">
        <f t="shared" si="97"/>
        <v>-1.5099083170870673</v>
      </c>
      <c r="AD200" s="1">
        <f t="shared" si="98"/>
        <v>-1.5921464153240394</v>
      </c>
      <c r="AE200" s="1">
        <f t="shared" si="99"/>
        <v>-1.2556741787028265</v>
      </c>
      <c r="AF200" s="1">
        <f t="shared" si="100"/>
        <v>-0.92798677163734644</v>
      </c>
      <c r="AG200" s="1">
        <f t="shared" si="101"/>
        <v>-1.5365765641692286</v>
      </c>
      <c r="AH200" s="1">
        <f t="shared" si="102"/>
        <v>-1.8152899666382492</v>
      </c>
      <c r="AI200" s="149">
        <f t="shared" si="103"/>
        <v>-8.6375822135587583</v>
      </c>
      <c r="AL200" s="1">
        <f t="shared" si="104"/>
        <v>-1.3873311678483309</v>
      </c>
      <c r="AM200" s="104">
        <f t="shared" si="105"/>
        <v>-1.4210896477732855</v>
      </c>
      <c r="AN200" s="104">
        <f t="shared" si="106"/>
        <v>-1.4210896477732855</v>
      </c>
      <c r="AO200" s="104">
        <f t="shared" si="107"/>
        <v>-0.66757033877029559</v>
      </c>
      <c r="AP200" s="104">
        <f t="shared" si="108"/>
        <v>-1.4340487924157905</v>
      </c>
      <c r="AQ200" s="104">
        <f t="shared" si="109"/>
        <v>-8.9936045332194625E-2</v>
      </c>
      <c r="AR200" s="151">
        <f t="shared" si="110"/>
        <v>-6.4210656399131834</v>
      </c>
    </row>
    <row r="201" spans="1:44" x14ac:dyDescent="0.2">
      <c r="A201" s="99">
        <v>10321</v>
      </c>
      <c r="B201" s="95" t="s">
        <v>103</v>
      </c>
      <c r="C201" s="111">
        <v>0.2974781405492225</v>
      </c>
      <c r="D201" s="95" t="s">
        <v>2</v>
      </c>
      <c r="E201" s="95">
        <v>2</v>
      </c>
      <c r="F201" s="96">
        <v>3</v>
      </c>
      <c r="G201" s="95" t="s">
        <v>7</v>
      </c>
      <c r="H201" s="95" t="s">
        <v>91</v>
      </c>
      <c r="I201" s="95" t="s">
        <v>5</v>
      </c>
      <c r="J201" s="97" t="s">
        <v>5</v>
      </c>
      <c r="M201">
        <f t="shared" si="91"/>
        <v>36</v>
      </c>
      <c r="N201">
        <f t="shared" si="86"/>
        <v>41</v>
      </c>
      <c r="O201">
        <f t="shared" si="87"/>
        <v>46</v>
      </c>
      <c r="P201">
        <f t="shared" si="88"/>
        <v>104</v>
      </c>
      <c r="Q201">
        <f t="shared" si="89"/>
        <v>25</v>
      </c>
      <c r="R201">
        <f t="shared" si="90"/>
        <v>28</v>
      </c>
      <c r="U201">
        <f t="shared" si="111"/>
        <v>239</v>
      </c>
      <c r="V201">
        <f t="shared" si="92"/>
        <v>239</v>
      </c>
      <c r="W201">
        <f t="shared" si="93"/>
        <v>241</v>
      </c>
      <c r="X201">
        <f t="shared" si="94"/>
        <v>470</v>
      </c>
      <c r="Y201">
        <f t="shared" si="95"/>
        <v>149</v>
      </c>
      <c r="Z201">
        <f t="shared" si="96"/>
        <v>882</v>
      </c>
      <c r="AC201" s="1">
        <f t="shared" si="97"/>
        <v>-1.563975538357343</v>
      </c>
      <c r="AD201" s="1">
        <f t="shared" si="98"/>
        <v>-1.4339224101091452</v>
      </c>
      <c r="AE201" s="1">
        <f t="shared" si="99"/>
        <v>-1.3188530803243581</v>
      </c>
      <c r="AF201" s="1">
        <f t="shared" si="100"/>
        <v>-0.50310357767208047</v>
      </c>
      <c r="AG201" s="1">
        <f t="shared" si="101"/>
        <v>-1.9286186519452522</v>
      </c>
      <c r="AH201" s="1">
        <f t="shared" si="102"/>
        <v>-1.8152899666382492</v>
      </c>
      <c r="AI201" s="149">
        <f t="shared" si="103"/>
        <v>-8.5637632250464275</v>
      </c>
      <c r="AL201" s="1">
        <f t="shared" si="104"/>
        <v>-1.3956645494074753</v>
      </c>
      <c r="AM201" s="104">
        <f t="shared" si="105"/>
        <v>-1.3956645494074753</v>
      </c>
      <c r="AN201" s="104">
        <f t="shared" si="106"/>
        <v>-1.3873311678483309</v>
      </c>
      <c r="AO201" s="104">
        <f t="shared" si="107"/>
        <v>-0.71939540663488166</v>
      </c>
      <c r="AP201" s="104">
        <f t="shared" si="108"/>
        <v>-1.8681817953935267</v>
      </c>
      <c r="AQ201" s="104">
        <f t="shared" si="109"/>
        <v>-8.9936045332194625E-2</v>
      </c>
      <c r="AR201" s="151">
        <f t="shared" si="110"/>
        <v>-6.8561735140238849</v>
      </c>
    </row>
    <row r="202" spans="1:44" x14ac:dyDescent="0.2">
      <c r="A202" s="98">
        <v>10466</v>
      </c>
      <c r="B202" s="91" t="s">
        <v>103</v>
      </c>
      <c r="C202" s="110">
        <v>0.29777067639146837</v>
      </c>
      <c r="D202" s="91" t="s">
        <v>0</v>
      </c>
      <c r="E202" s="91">
        <v>2</v>
      </c>
      <c r="F202" s="92">
        <v>3</v>
      </c>
      <c r="G202" s="91" t="s">
        <v>6</v>
      </c>
      <c r="H202" s="91" t="s">
        <v>89</v>
      </c>
      <c r="I202" s="91" t="s">
        <v>5</v>
      </c>
      <c r="J202" s="93" t="s">
        <v>5</v>
      </c>
      <c r="M202">
        <f t="shared" si="91"/>
        <v>39</v>
      </c>
      <c r="N202">
        <f t="shared" si="86"/>
        <v>41</v>
      </c>
      <c r="O202">
        <f t="shared" si="87"/>
        <v>46</v>
      </c>
      <c r="P202">
        <f t="shared" si="88"/>
        <v>68</v>
      </c>
      <c r="Q202">
        <f t="shared" si="89"/>
        <v>37</v>
      </c>
      <c r="R202">
        <f t="shared" si="90"/>
        <v>28</v>
      </c>
      <c r="U202">
        <f t="shared" si="111"/>
        <v>241</v>
      </c>
      <c r="V202">
        <f t="shared" si="92"/>
        <v>239</v>
      </c>
      <c r="W202">
        <f t="shared" si="93"/>
        <v>241</v>
      </c>
      <c r="X202">
        <f t="shared" si="94"/>
        <v>495</v>
      </c>
      <c r="Y202">
        <f t="shared" si="95"/>
        <v>230</v>
      </c>
      <c r="Z202">
        <f t="shared" si="96"/>
        <v>882</v>
      </c>
      <c r="AC202" s="1">
        <f t="shared" si="97"/>
        <v>-1.4839328306838067</v>
      </c>
      <c r="AD202" s="1">
        <f t="shared" si="98"/>
        <v>-1.4339224101091452</v>
      </c>
      <c r="AE202" s="1">
        <f t="shared" si="99"/>
        <v>-1.3188530803243581</v>
      </c>
      <c r="AF202" s="1">
        <f t="shared" si="100"/>
        <v>-0.92798677163734644</v>
      </c>
      <c r="AG202" s="1">
        <f t="shared" si="101"/>
        <v>-1.5365765641692286</v>
      </c>
      <c r="AH202" s="1">
        <f t="shared" si="102"/>
        <v>-1.8152899666382492</v>
      </c>
      <c r="AI202" s="149">
        <f t="shared" si="103"/>
        <v>-8.5165616235621346</v>
      </c>
      <c r="AL202" s="1">
        <f t="shared" si="104"/>
        <v>-1.3873311678483309</v>
      </c>
      <c r="AM202" s="104">
        <f t="shared" si="105"/>
        <v>-1.3956645494074753</v>
      </c>
      <c r="AN202" s="104">
        <f t="shared" si="106"/>
        <v>-1.3873311678483309</v>
      </c>
      <c r="AO202" s="104">
        <f t="shared" si="107"/>
        <v>-0.66757033877029559</v>
      </c>
      <c r="AP202" s="104">
        <f t="shared" si="108"/>
        <v>-1.4340487924157905</v>
      </c>
      <c r="AQ202" s="104">
        <f t="shared" si="109"/>
        <v>-8.9936045332194625E-2</v>
      </c>
      <c r="AR202" s="151">
        <f t="shared" si="110"/>
        <v>-6.3618820616224179</v>
      </c>
    </row>
    <row r="203" spans="1:44" x14ac:dyDescent="0.2">
      <c r="A203" s="99">
        <v>11029</v>
      </c>
      <c r="B203" s="95" t="s">
        <v>103</v>
      </c>
      <c r="C203" s="111">
        <v>0.29824541151915096</v>
      </c>
      <c r="D203" s="95" t="s">
        <v>2</v>
      </c>
      <c r="E203" s="95">
        <v>3</v>
      </c>
      <c r="F203" s="96">
        <v>3</v>
      </c>
      <c r="G203" s="95" t="s">
        <v>7</v>
      </c>
      <c r="H203" s="95" t="s">
        <v>88</v>
      </c>
      <c r="I203" s="95" t="s">
        <v>5</v>
      </c>
      <c r="J203" s="97" t="s">
        <v>5</v>
      </c>
      <c r="M203">
        <f t="shared" si="91"/>
        <v>36</v>
      </c>
      <c r="N203">
        <f t="shared" si="86"/>
        <v>61</v>
      </c>
      <c r="O203">
        <f t="shared" si="87"/>
        <v>46</v>
      </c>
      <c r="P203">
        <f t="shared" si="88"/>
        <v>104</v>
      </c>
      <c r="Q203">
        <f t="shared" si="89"/>
        <v>71</v>
      </c>
      <c r="R203">
        <f t="shared" si="90"/>
        <v>28</v>
      </c>
      <c r="U203">
        <f t="shared" si="111"/>
        <v>239</v>
      </c>
      <c r="V203">
        <f t="shared" si="92"/>
        <v>248</v>
      </c>
      <c r="W203">
        <f t="shared" si="93"/>
        <v>241</v>
      </c>
      <c r="X203">
        <f t="shared" si="94"/>
        <v>470</v>
      </c>
      <c r="Y203">
        <f t="shared" si="95"/>
        <v>425</v>
      </c>
      <c r="Z203">
        <f t="shared" si="96"/>
        <v>882</v>
      </c>
      <c r="AC203" s="1">
        <f t="shared" si="97"/>
        <v>-1.563975538357343</v>
      </c>
      <c r="AD203" s="1">
        <f t="shared" si="98"/>
        <v>-1.0366206126401418</v>
      </c>
      <c r="AE203" s="1">
        <f t="shared" si="99"/>
        <v>-1.3188530803243581</v>
      </c>
      <c r="AF203" s="1">
        <f t="shared" si="100"/>
        <v>-0.50310357767208047</v>
      </c>
      <c r="AG203" s="1">
        <f t="shared" si="101"/>
        <v>-0.88481459977213761</v>
      </c>
      <c r="AH203" s="1">
        <f t="shared" si="102"/>
        <v>-1.8152899666382492</v>
      </c>
      <c r="AI203" s="149">
        <f t="shared" si="103"/>
        <v>-7.1226573754043105</v>
      </c>
      <c r="AL203" s="1">
        <f t="shared" si="104"/>
        <v>-1.3956645494074753</v>
      </c>
      <c r="AM203" s="104">
        <f t="shared" si="105"/>
        <v>-1.3586993551740039</v>
      </c>
      <c r="AN203" s="104">
        <f t="shared" si="106"/>
        <v>-1.3873311678483309</v>
      </c>
      <c r="AO203" s="104">
        <f t="shared" si="107"/>
        <v>-0.71939540663488166</v>
      </c>
      <c r="AP203" s="104">
        <f t="shared" si="108"/>
        <v>-0.82003893241456904</v>
      </c>
      <c r="AQ203" s="104">
        <f t="shared" si="109"/>
        <v>-8.9936045332194625E-2</v>
      </c>
      <c r="AR203" s="151">
        <f t="shared" si="110"/>
        <v>-5.7710654568114554</v>
      </c>
    </row>
    <row r="204" spans="1:44" x14ac:dyDescent="0.2">
      <c r="A204" s="98">
        <v>10168</v>
      </c>
      <c r="B204" s="91" t="s">
        <v>103</v>
      </c>
      <c r="C204" s="110">
        <v>0.29945862388593525</v>
      </c>
      <c r="D204" s="91" t="s">
        <v>1</v>
      </c>
      <c r="E204" s="91">
        <v>3</v>
      </c>
      <c r="F204" s="92">
        <v>2</v>
      </c>
      <c r="G204" s="91" t="s">
        <v>7</v>
      </c>
      <c r="H204" s="91" t="s">
        <v>88</v>
      </c>
      <c r="I204" s="91" t="s">
        <v>5</v>
      </c>
      <c r="J204" s="93" t="s">
        <v>5</v>
      </c>
      <c r="M204">
        <f t="shared" si="91"/>
        <v>59</v>
      </c>
      <c r="N204">
        <f t="shared" si="86"/>
        <v>61</v>
      </c>
      <c r="O204">
        <f t="shared" si="87"/>
        <v>49</v>
      </c>
      <c r="P204">
        <f t="shared" si="88"/>
        <v>104</v>
      </c>
      <c r="Q204">
        <f t="shared" si="89"/>
        <v>71</v>
      </c>
      <c r="R204">
        <f t="shared" si="90"/>
        <v>28</v>
      </c>
      <c r="U204">
        <f t="shared" si="111"/>
        <v>244</v>
      </c>
      <c r="V204">
        <f t="shared" si="92"/>
        <v>248</v>
      </c>
      <c r="W204">
        <f t="shared" si="93"/>
        <v>233</v>
      </c>
      <c r="X204">
        <f t="shared" si="94"/>
        <v>470</v>
      </c>
      <c r="Y204">
        <f t="shared" si="95"/>
        <v>425</v>
      </c>
      <c r="Z204">
        <f t="shared" si="96"/>
        <v>882</v>
      </c>
      <c r="AC204" s="1">
        <f t="shared" si="97"/>
        <v>-1.0699570329077337</v>
      </c>
      <c r="AD204" s="1">
        <f t="shared" si="98"/>
        <v>-1.0366206126401418</v>
      </c>
      <c r="AE204" s="1">
        <f t="shared" si="99"/>
        <v>-1.2556741787028265</v>
      </c>
      <c r="AF204" s="1">
        <f t="shared" si="100"/>
        <v>-0.50310357767208047</v>
      </c>
      <c r="AG204" s="1">
        <f t="shared" si="101"/>
        <v>-0.88481459977213761</v>
      </c>
      <c r="AH204" s="1">
        <f t="shared" si="102"/>
        <v>-1.8152899666382492</v>
      </c>
      <c r="AI204" s="149">
        <f t="shared" si="103"/>
        <v>-6.5654599683331689</v>
      </c>
      <c r="AL204" s="1">
        <f t="shared" si="104"/>
        <v>-1.374959876045784</v>
      </c>
      <c r="AM204" s="104">
        <f t="shared" si="105"/>
        <v>-1.3586993551740039</v>
      </c>
      <c r="AN204" s="104">
        <f t="shared" si="106"/>
        <v>-1.4210896477732855</v>
      </c>
      <c r="AO204" s="104">
        <f t="shared" si="107"/>
        <v>-0.71939540663488166</v>
      </c>
      <c r="AP204" s="104">
        <f t="shared" si="108"/>
        <v>-0.82003893241456904</v>
      </c>
      <c r="AQ204" s="104">
        <f t="shared" si="109"/>
        <v>-8.9936045332194625E-2</v>
      </c>
      <c r="AR204" s="151">
        <f t="shared" si="110"/>
        <v>-5.7841192633747189</v>
      </c>
    </row>
    <row r="205" spans="1:44" x14ac:dyDescent="0.2">
      <c r="A205" s="99">
        <v>11033</v>
      </c>
      <c r="B205" s="95" t="s">
        <v>103</v>
      </c>
      <c r="C205" s="111">
        <v>0.30128043993096054</v>
      </c>
      <c r="D205" s="95" t="s">
        <v>2</v>
      </c>
      <c r="E205" s="95">
        <v>3</v>
      </c>
      <c r="F205" s="96">
        <v>2</v>
      </c>
      <c r="G205" s="95" t="s">
        <v>6</v>
      </c>
      <c r="H205" s="95" t="s">
        <v>90</v>
      </c>
      <c r="I205" s="95" t="s">
        <v>5</v>
      </c>
      <c r="J205" s="97" t="s">
        <v>4</v>
      </c>
      <c r="M205">
        <f t="shared" si="91"/>
        <v>36</v>
      </c>
      <c r="N205">
        <f t="shared" si="86"/>
        <v>61</v>
      </c>
      <c r="O205">
        <f t="shared" si="87"/>
        <v>49</v>
      </c>
      <c r="P205">
        <f t="shared" si="88"/>
        <v>68</v>
      </c>
      <c r="Q205">
        <f t="shared" si="89"/>
        <v>39</v>
      </c>
      <c r="R205">
        <f t="shared" si="90"/>
        <v>28</v>
      </c>
      <c r="U205">
        <f t="shared" si="111"/>
        <v>239</v>
      </c>
      <c r="V205">
        <f t="shared" si="92"/>
        <v>248</v>
      </c>
      <c r="W205">
        <f t="shared" si="93"/>
        <v>233</v>
      </c>
      <c r="X205">
        <f t="shared" si="94"/>
        <v>495</v>
      </c>
      <c r="Y205">
        <f t="shared" si="95"/>
        <v>161</v>
      </c>
      <c r="Z205">
        <f t="shared" si="96"/>
        <v>882</v>
      </c>
      <c r="AC205" s="1">
        <f t="shared" si="97"/>
        <v>-1.563975538357343</v>
      </c>
      <c r="AD205" s="1">
        <f t="shared" si="98"/>
        <v>-1.0366206126401418</v>
      </c>
      <c r="AE205" s="1">
        <f t="shared" si="99"/>
        <v>-1.2556741787028265</v>
      </c>
      <c r="AF205" s="1">
        <f t="shared" si="100"/>
        <v>-0.92798677163734644</v>
      </c>
      <c r="AG205" s="1">
        <f t="shared" si="101"/>
        <v>-1.4839328306838067</v>
      </c>
      <c r="AH205" s="1">
        <f t="shared" si="102"/>
        <v>-1.8152899666382492</v>
      </c>
      <c r="AI205" s="149">
        <f t="shared" si="103"/>
        <v>-8.0834798986597143</v>
      </c>
      <c r="AL205" s="1">
        <f t="shared" si="104"/>
        <v>-1.3956645494074753</v>
      </c>
      <c r="AM205" s="104">
        <f t="shared" si="105"/>
        <v>-1.3586993551740039</v>
      </c>
      <c r="AN205" s="104">
        <f t="shared" si="106"/>
        <v>-1.4210896477732855</v>
      </c>
      <c r="AO205" s="104">
        <f t="shared" si="107"/>
        <v>-0.66757033877029559</v>
      </c>
      <c r="AP205" s="104">
        <f t="shared" si="108"/>
        <v>-1.790723736354523</v>
      </c>
      <c r="AQ205" s="104">
        <f t="shared" si="109"/>
        <v>-8.9936045332194625E-2</v>
      </c>
      <c r="AR205" s="151">
        <f t="shared" si="110"/>
        <v>-6.7236836728117781</v>
      </c>
    </row>
    <row r="206" spans="1:44" x14ac:dyDescent="0.2">
      <c r="A206" s="98">
        <v>11031</v>
      </c>
      <c r="B206" s="91" t="s">
        <v>103</v>
      </c>
      <c r="C206" s="110">
        <v>0.30156343310651834</v>
      </c>
      <c r="D206" s="91" t="s">
        <v>3</v>
      </c>
      <c r="E206" s="91">
        <v>2</v>
      </c>
      <c r="F206" s="92">
        <v>2</v>
      </c>
      <c r="G206" s="91" t="s">
        <v>6</v>
      </c>
      <c r="H206" s="91" t="s">
        <v>89</v>
      </c>
      <c r="I206" s="91" t="s">
        <v>5</v>
      </c>
      <c r="J206" s="93" t="s">
        <v>5</v>
      </c>
      <c r="M206">
        <f t="shared" si="91"/>
        <v>38</v>
      </c>
      <c r="N206">
        <f t="shared" ref="N206:N269" si="112">COUNTIFS(E$4:E$1140,E206,$J$4:$J$1140,$L$2)</f>
        <v>41</v>
      </c>
      <c r="O206">
        <f t="shared" ref="O206:O269" si="113">COUNTIFS(F$4:F$1140,F206,$J$4:$J$1140,$L$2)</f>
        <v>49</v>
      </c>
      <c r="P206">
        <f t="shared" ref="P206:P269" si="114">COUNTIFS(G$4:G$1140,G206,$J$4:$J$1140,$L$2)</f>
        <v>68</v>
      </c>
      <c r="Q206">
        <f t="shared" ref="Q206:Q269" si="115">COUNTIFS(H$4:H$1140,H206,$J$4:$J$1140,$L$2)</f>
        <v>37</v>
      </c>
      <c r="R206">
        <f t="shared" ref="R206:R269" si="116">COUNTIFS(I$4:I$1140,I206,$J$4:$J$1140,$L$2)</f>
        <v>28</v>
      </c>
      <c r="U206">
        <f t="shared" si="111"/>
        <v>241</v>
      </c>
      <c r="V206">
        <f t="shared" si="92"/>
        <v>239</v>
      </c>
      <c r="W206">
        <f t="shared" si="93"/>
        <v>233</v>
      </c>
      <c r="X206">
        <f t="shared" si="94"/>
        <v>495</v>
      </c>
      <c r="Y206">
        <f t="shared" si="95"/>
        <v>230</v>
      </c>
      <c r="Z206">
        <f t="shared" si="96"/>
        <v>882</v>
      </c>
      <c r="AC206" s="1">
        <f t="shared" si="97"/>
        <v>-1.5099083170870673</v>
      </c>
      <c r="AD206" s="1">
        <f t="shared" si="98"/>
        <v>-1.4339224101091452</v>
      </c>
      <c r="AE206" s="1">
        <f t="shared" si="99"/>
        <v>-1.2556741787028265</v>
      </c>
      <c r="AF206" s="1">
        <f t="shared" si="100"/>
        <v>-0.92798677163734644</v>
      </c>
      <c r="AG206" s="1">
        <f t="shared" si="101"/>
        <v>-1.5365765641692286</v>
      </c>
      <c r="AH206" s="1">
        <f t="shared" si="102"/>
        <v>-1.8152899666382492</v>
      </c>
      <c r="AI206" s="149">
        <f t="shared" si="103"/>
        <v>-8.4793582083438643</v>
      </c>
      <c r="AL206" s="1">
        <f t="shared" si="104"/>
        <v>-1.3873311678483309</v>
      </c>
      <c r="AM206" s="104">
        <f t="shared" si="105"/>
        <v>-1.3956645494074753</v>
      </c>
      <c r="AN206" s="104">
        <f t="shared" si="106"/>
        <v>-1.4210896477732855</v>
      </c>
      <c r="AO206" s="104">
        <f t="shared" si="107"/>
        <v>-0.66757033877029559</v>
      </c>
      <c r="AP206" s="104">
        <f t="shared" si="108"/>
        <v>-1.4340487924157905</v>
      </c>
      <c r="AQ206" s="104">
        <f t="shared" si="109"/>
        <v>-8.9936045332194625E-2</v>
      </c>
      <c r="AR206" s="151">
        <f t="shared" si="110"/>
        <v>-6.3956405415473734</v>
      </c>
    </row>
    <row r="207" spans="1:44" x14ac:dyDescent="0.2">
      <c r="A207" s="99">
        <v>11199</v>
      </c>
      <c r="B207" s="95" t="s">
        <v>103</v>
      </c>
      <c r="C207" s="111">
        <v>0.30206688774257784</v>
      </c>
      <c r="D207" s="95" t="s">
        <v>3</v>
      </c>
      <c r="E207" s="95">
        <v>2</v>
      </c>
      <c r="F207" s="96">
        <v>1</v>
      </c>
      <c r="G207" s="95" t="s">
        <v>7</v>
      </c>
      <c r="H207" s="95" t="s">
        <v>89</v>
      </c>
      <c r="I207" s="95" t="s">
        <v>4</v>
      </c>
      <c r="J207" s="97" t="s">
        <v>4</v>
      </c>
      <c r="M207">
        <f t="shared" si="91"/>
        <v>38</v>
      </c>
      <c r="N207">
        <f t="shared" si="112"/>
        <v>41</v>
      </c>
      <c r="O207">
        <f t="shared" si="113"/>
        <v>48</v>
      </c>
      <c r="P207">
        <f t="shared" si="114"/>
        <v>104</v>
      </c>
      <c r="Q207">
        <f t="shared" si="115"/>
        <v>37</v>
      </c>
      <c r="R207">
        <f t="shared" si="116"/>
        <v>144</v>
      </c>
      <c r="U207">
        <f t="shared" si="111"/>
        <v>241</v>
      </c>
      <c r="V207">
        <f t="shared" si="92"/>
        <v>239</v>
      </c>
      <c r="W207">
        <f t="shared" si="93"/>
        <v>243</v>
      </c>
      <c r="X207">
        <f t="shared" si="94"/>
        <v>470</v>
      </c>
      <c r="Y207">
        <f t="shared" si="95"/>
        <v>230</v>
      </c>
      <c r="Z207">
        <f t="shared" si="96"/>
        <v>83</v>
      </c>
      <c r="AC207" s="1">
        <f t="shared" si="97"/>
        <v>-1.5099083170870673</v>
      </c>
      <c r="AD207" s="1">
        <f t="shared" si="98"/>
        <v>-1.4339224101091452</v>
      </c>
      <c r="AE207" s="1">
        <f t="shared" si="99"/>
        <v>-1.276293465905562</v>
      </c>
      <c r="AF207" s="1">
        <f t="shared" si="100"/>
        <v>-0.50310357767208047</v>
      </c>
      <c r="AG207" s="1">
        <f t="shared" si="101"/>
        <v>-1.5365765641692286</v>
      </c>
      <c r="AH207" s="1">
        <f t="shared" si="102"/>
        <v>-0.17768117723745236</v>
      </c>
      <c r="AI207" s="149">
        <f t="shared" si="103"/>
        <v>-6.4374855121805359</v>
      </c>
      <c r="AL207" s="1">
        <f t="shared" si="104"/>
        <v>-1.3873311678483309</v>
      </c>
      <c r="AM207" s="104">
        <f t="shared" si="105"/>
        <v>-1.3956645494074753</v>
      </c>
      <c r="AN207" s="104">
        <f t="shared" si="106"/>
        <v>-1.3790666579984376</v>
      </c>
      <c r="AO207" s="104">
        <f t="shared" si="107"/>
        <v>-0.71939540663488166</v>
      </c>
      <c r="AP207" s="104">
        <f t="shared" si="108"/>
        <v>-1.4340487924157905</v>
      </c>
      <c r="AQ207" s="104">
        <f t="shared" si="109"/>
        <v>-2.4532874935423878</v>
      </c>
      <c r="AR207" s="151">
        <f t="shared" si="110"/>
        <v>-8.7687940678473044</v>
      </c>
    </row>
    <row r="208" spans="1:44" x14ac:dyDescent="0.2">
      <c r="A208" s="98">
        <v>10914</v>
      </c>
      <c r="B208" s="91" t="s">
        <v>103</v>
      </c>
      <c r="C208" s="110">
        <v>0.30228501048796041</v>
      </c>
      <c r="D208" s="91" t="s">
        <v>1</v>
      </c>
      <c r="E208" s="91">
        <v>3</v>
      </c>
      <c r="F208" s="92">
        <v>3</v>
      </c>
      <c r="G208" s="91" t="s">
        <v>7</v>
      </c>
      <c r="H208" s="91" t="s">
        <v>90</v>
      </c>
      <c r="I208" s="91" t="s">
        <v>5</v>
      </c>
      <c r="J208" s="93" t="s">
        <v>5</v>
      </c>
      <c r="M208">
        <f t="shared" si="91"/>
        <v>59</v>
      </c>
      <c r="N208">
        <f t="shared" si="112"/>
        <v>61</v>
      </c>
      <c r="O208">
        <f t="shared" si="113"/>
        <v>46</v>
      </c>
      <c r="P208">
        <f t="shared" si="114"/>
        <v>104</v>
      </c>
      <c r="Q208">
        <f t="shared" si="115"/>
        <v>39</v>
      </c>
      <c r="R208">
        <f t="shared" si="116"/>
        <v>28</v>
      </c>
      <c r="U208">
        <f t="shared" si="111"/>
        <v>244</v>
      </c>
      <c r="V208">
        <f t="shared" si="92"/>
        <v>248</v>
      </c>
      <c r="W208">
        <f t="shared" si="93"/>
        <v>241</v>
      </c>
      <c r="X208">
        <f t="shared" si="94"/>
        <v>470</v>
      </c>
      <c r="Y208">
        <f t="shared" si="95"/>
        <v>161</v>
      </c>
      <c r="Z208">
        <f t="shared" si="96"/>
        <v>882</v>
      </c>
      <c r="AC208" s="1">
        <f t="shared" si="97"/>
        <v>-1.0699570329077337</v>
      </c>
      <c r="AD208" s="1">
        <f t="shared" si="98"/>
        <v>-1.0366206126401418</v>
      </c>
      <c r="AE208" s="1">
        <f t="shared" si="99"/>
        <v>-1.3188530803243581</v>
      </c>
      <c r="AF208" s="1">
        <f t="shared" si="100"/>
        <v>-0.50310357767208047</v>
      </c>
      <c r="AG208" s="1">
        <f t="shared" si="101"/>
        <v>-1.4839328306838067</v>
      </c>
      <c r="AH208" s="1">
        <f t="shared" si="102"/>
        <v>-1.8152899666382492</v>
      </c>
      <c r="AI208" s="149">
        <f t="shared" si="103"/>
        <v>-7.2277571008663699</v>
      </c>
      <c r="AL208" s="1">
        <f t="shared" si="104"/>
        <v>-1.374959876045784</v>
      </c>
      <c r="AM208" s="104">
        <f t="shared" si="105"/>
        <v>-1.3586993551740039</v>
      </c>
      <c r="AN208" s="104">
        <f t="shared" si="106"/>
        <v>-1.3873311678483309</v>
      </c>
      <c r="AO208" s="104">
        <f t="shared" si="107"/>
        <v>-0.71939540663488166</v>
      </c>
      <c r="AP208" s="104">
        <f t="shared" si="108"/>
        <v>-1.790723736354523</v>
      </c>
      <c r="AQ208" s="104">
        <f t="shared" si="109"/>
        <v>-8.9936045332194625E-2</v>
      </c>
      <c r="AR208" s="151">
        <f t="shared" si="110"/>
        <v>-6.7210455873897175</v>
      </c>
    </row>
    <row r="209" spans="1:44" x14ac:dyDescent="0.2">
      <c r="A209" s="99">
        <v>10764</v>
      </c>
      <c r="B209" s="95" t="s">
        <v>103</v>
      </c>
      <c r="C209" s="111">
        <v>0.30314479749671353</v>
      </c>
      <c r="D209" s="95" t="s">
        <v>0</v>
      </c>
      <c r="E209" s="95">
        <v>1</v>
      </c>
      <c r="F209" s="96">
        <v>3</v>
      </c>
      <c r="G209" s="95" t="s">
        <v>6</v>
      </c>
      <c r="H209" s="95" t="s">
        <v>90</v>
      </c>
      <c r="I209" s="95" t="s">
        <v>5</v>
      </c>
      <c r="J209" s="97" t="s">
        <v>5</v>
      </c>
      <c r="M209">
        <f t="shared" si="91"/>
        <v>39</v>
      </c>
      <c r="N209">
        <f t="shared" si="112"/>
        <v>35</v>
      </c>
      <c r="O209">
        <f t="shared" si="113"/>
        <v>46</v>
      </c>
      <c r="P209">
        <f t="shared" si="114"/>
        <v>68</v>
      </c>
      <c r="Q209">
        <f t="shared" si="115"/>
        <v>39</v>
      </c>
      <c r="R209">
        <f t="shared" si="116"/>
        <v>28</v>
      </c>
      <c r="U209">
        <f t="shared" si="111"/>
        <v>241</v>
      </c>
      <c r="V209">
        <f t="shared" si="92"/>
        <v>233</v>
      </c>
      <c r="W209">
        <f t="shared" si="93"/>
        <v>241</v>
      </c>
      <c r="X209">
        <f t="shared" si="94"/>
        <v>495</v>
      </c>
      <c r="Y209">
        <f t="shared" si="95"/>
        <v>161</v>
      </c>
      <c r="Z209">
        <f t="shared" si="96"/>
        <v>882</v>
      </c>
      <c r="AC209" s="1">
        <f t="shared" si="97"/>
        <v>-1.4839328306838067</v>
      </c>
      <c r="AD209" s="1">
        <f t="shared" si="98"/>
        <v>-1.5921464153240394</v>
      </c>
      <c r="AE209" s="1">
        <f t="shared" si="99"/>
        <v>-1.3188530803243581</v>
      </c>
      <c r="AF209" s="1">
        <f t="shared" si="100"/>
        <v>-0.92798677163734644</v>
      </c>
      <c r="AG209" s="1">
        <f t="shared" si="101"/>
        <v>-1.4839328306838067</v>
      </c>
      <c r="AH209" s="1">
        <f t="shared" si="102"/>
        <v>-1.8152899666382492</v>
      </c>
      <c r="AI209" s="149">
        <f t="shared" si="103"/>
        <v>-8.6221418952916071</v>
      </c>
      <c r="AL209" s="1">
        <f t="shared" si="104"/>
        <v>-1.3873311678483309</v>
      </c>
      <c r="AM209" s="104">
        <f t="shared" si="105"/>
        <v>-1.4210896477732855</v>
      </c>
      <c r="AN209" s="104">
        <f t="shared" si="106"/>
        <v>-1.3873311678483309</v>
      </c>
      <c r="AO209" s="104">
        <f t="shared" si="107"/>
        <v>-0.66757033877029559</v>
      </c>
      <c r="AP209" s="104">
        <f t="shared" si="108"/>
        <v>-1.790723736354523</v>
      </c>
      <c r="AQ209" s="104">
        <f t="shared" si="109"/>
        <v>-8.9936045332194625E-2</v>
      </c>
      <c r="AR209" s="151">
        <f t="shared" si="110"/>
        <v>-6.7439821039269603</v>
      </c>
    </row>
    <row r="210" spans="1:44" x14ac:dyDescent="0.2">
      <c r="A210" s="98">
        <v>10173</v>
      </c>
      <c r="B210" s="91" t="s">
        <v>103</v>
      </c>
      <c r="C210" s="110">
        <v>0.30422293158809832</v>
      </c>
      <c r="D210" s="91" t="s">
        <v>2</v>
      </c>
      <c r="E210" s="91">
        <v>1</v>
      </c>
      <c r="F210" s="92">
        <v>3</v>
      </c>
      <c r="G210" s="91" t="s">
        <v>7</v>
      </c>
      <c r="H210" s="91" t="s">
        <v>89</v>
      </c>
      <c r="I210" s="91" t="s">
        <v>5</v>
      </c>
      <c r="J210" s="93" t="s">
        <v>5</v>
      </c>
      <c r="M210">
        <f t="shared" si="91"/>
        <v>36</v>
      </c>
      <c r="N210">
        <f t="shared" si="112"/>
        <v>35</v>
      </c>
      <c r="O210">
        <f t="shared" si="113"/>
        <v>46</v>
      </c>
      <c r="P210">
        <f t="shared" si="114"/>
        <v>104</v>
      </c>
      <c r="Q210">
        <f t="shared" si="115"/>
        <v>37</v>
      </c>
      <c r="R210">
        <f t="shared" si="116"/>
        <v>28</v>
      </c>
      <c r="U210">
        <f t="shared" si="111"/>
        <v>239</v>
      </c>
      <c r="V210">
        <f t="shared" si="92"/>
        <v>233</v>
      </c>
      <c r="W210">
        <f t="shared" si="93"/>
        <v>241</v>
      </c>
      <c r="X210">
        <f t="shared" si="94"/>
        <v>470</v>
      </c>
      <c r="Y210">
        <f t="shared" si="95"/>
        <v>230</v>
      </c>
      <c r="Z210">
        <f t="shared" si="96"/>
        <v>882</v>
      </c>
      <c r="AC210" s="1">
        <f t="shared" si="97"/>
        <v>-1.563975538357343</v>
      </c>
      <c r="AD210" s="1">
        <f t="shared" si="98"/>
        <v>-1.5921464153240394</v>
      </c>
      <c r="AE210" s="1">
        <f t="shared" si="99"/>
        <v>-1.3188530803243581</v>
      </c>
      <c r="AF210" s="1">
        <f t="shared" si="100"/>
        <v>-0.50310357767208047</v>
      </c>
      <c r="AG210" s="1">
        <f t="shared" si="101"/>
        <v>-1.5365765641692286</v>
      </c>
      <c r="AH210" s="1">
        <f t="shared" si="102"/>
        <v>-1.8152899666382492</v>
      </c>
      <c r="AI210" s="149">
        <f t="shared" si="103"/>
        <v>-8.3299451424852986</v>
      </c>
      <c r="AL210" s="1">
        <f t="shared" si="104"/>
        <v>-1.3956645494074753</v>
      </c>
      <c r="AM210" s="104">
        <f t="shared" si="105"/>
        <v>-1.4210896477732855</v>
      </c>
      <c r="AN210" s="104">
        <f t="shared" si="106"/>
        <v>-1.3873311678483309</v>
      </c>
      <c r="AO210" s="104">
        <f t="shared" si="107"/>
        <v>-0.71939540663488166</v>
      </c>
      <c r="AP210" s="104">
        <f t="shared" si="108"/>
        <v>-1.4340487924157905</v>
      </c>
      <c r="AQ210" s="104">
        <f t="shared" si="109"/>
        <v>-8.9936045332194625E-2</v>
      </c>
      <c r="AR210" s="151">
        <f t="shared" si="110"/>
        <v>-6.4474656094119593</v>
      </c>
    </row>
    <row r="211" spans="1:44" x14ac:dyDescent="0.2">
      <c r="A211" s="99">
        <v>10636</v>
      </c>
      <c r="B211" s="95" t="s">
        <v>103</v>
      </c>
      <c r="C211" s="111">
        <v>0.30443464181236579</v>
      </c>
      <c r="D211" s="95" t="s">
        <v>2</v>
      </c>
      <c r="E211" s="95">
        <v>3</v>
      </c>
      <c r="F211" s="96">
        <v>1</v>
      </c>
      <c r="G211" s="95" t="s">
        <v>6</v>
      </c>
      <c r="H211" s="95" t="s">
        <v>88</v>
      </c>
      <c r="I211" s="95" t="s">
        <v>5</v>
      </c>
      <c r="J211" s="97" t="s">
        <v>5</v>
      </c>
      <c r="M211">
        <f t="shared" si="91"/>
        <v>36</v>
      </c>
      <c r="N211">
        <f t="shared" si="112"/>
        <v>61</v>
      </c>
      <c r="O211">
        <f t="shared" si="113"/>
        <v>48</v>
      </c>
      <c r="P211">
        <f t="shared" si="114"/>
        <v>68</v>
      </c>
      <c r="Q211">
        <f t="shared" si="115"/>
        <v>71</v>
      </c>
      <c r="R211">
        <f t="shared" si="116"/>
        <v>28</v>
      </c>
      <c r="U211">
        <f t="shared" si="111"/>
        <v>239</v>
      </c>
      <c r="V211">
        <f t="shared" si="92"/>
        <v>248</v>
      </c>
      <c r="W211">
        <f t="shared" si="93"/>
        <v>243</v>
      </c>
      <c r="X211">
        <f t="shared" si="94"/>
        <v>495</v>
      </c>
      <c r="Y211">
        <f t="shared" si="95"/>
        <v>425</v>
      </c>
      <c r="Z211">
        <f t="shared" si="96"/>
        <v>882</v>
      </c>
      <c r="AC211" s="1">
        <f t="shared" si="97"/>
        <v>-1.563975538357343</v>
      </c>
      <c r="AD211" s="1">
        <f t="shared" si="98"/>
        <v>-1.0366206126401418</v>
      </c>
      <c r="AE211" s="1">
        <f t="shared" si="99"/>
        <v>-1.276293465905562</v>
      </c>
      <c r="AF211" s="1">
        <f t="shared" si="100"/>
        <v>-0.92798677163734644</v>
      </c>
      <c r="AG211" s="1">
        <f t="shared" si="101"/>
        <v>-0.88481459977213761</v>
      </c>
      <c r="AH211" s="1">
        <f t="shared" si="102"/>
        <v>-1.8152899666382492</v>
      </c>
      <c r="AI211" s="149">
        <f t="shared" si="103"/>
        <v>-7.5049809549507804</v>
      </c>
      <c r="AL211" s="1">
        <f t="shared" si="104"/>
        <v>-1.3956645494074753</v>
      </c>
      <c r="AM211" s="104">
        <f t="shared" si="105"/>
        <v>-1.3586993551740039</v>
      </c>
      <c r="AN211" s="104">
        <f t="shared" si="106"/>
        <v>-1.3790666579984376</v>
      </c>
      <c r="AO211" s="104">
        <f t="shared" si="107"/>
        <v>-0.66757033877029559</v>
      </c>
      <c r="AP211" s="104">
        <f t="shared" si="108"/>
        <v>-0.82003893241456904</v>
      </c>
      <c r="AQ211" s="104">
        <f t="shared" si="109"/>
        <v>-8.9936045332194625E-2</v>
      </c>
      <c r="AR211" s="151">
        <f t="shared" si="110"/>
        <v>-5.710975879096976</v>
      </c>
    </row>
    <row r="212" spans="1:44" x14ac:dyDescent="0.2">
      <c r="A212" s="98">
        <v>10230</v>
      </c>
      <c r="B212" s="91" t="s">
        <v>103</v>
      </c>
      <c r="C212" s="110">
        <v>0.30449447913365535</v>
      </c>
      <c r="D212" s="91" t="s">
        <v>2</v>
      </c>
      <c r="E212" s="91">
        <v>1</v>
      </c>
      <c r="F212" s="92">
        <v>3</v>
      </c>
      <c r="G212" s="91" t="s">
        <v>6</v>
      </c>
      <c r="H212" s="91" t="s">
        <v>91</v>
      </c>
      <c r="I212" s="91" t="s">
        <v>5</v>
      </c>
      <c r="J212" s="93" t="s">
        <v>5</v>
      </c>
      <c r="M212">
        <f t="shared" si="91"/>
        <v>36</v>
      </c>
      <c r="N212">
        <f t="shared" si="112"/>
        <v>35</v>
      </c>
      <c r="O212">
        <f t="shared" si="113"/>
        <v>46</v>
      </c>
      <c r="P212">
        <f t="shared" si="114"/>
        <v>68</v>
      </c>
      <c r="Q212">
        <f t="shared" si="115"/>
        <v>25</v>
      </c>
      <c r="R212">
        <f t="shared" si="116"/>
        <v>28</v>
      </c>
      <c r="U212">
        <f t="shared" si="111"/>
        <v>239</v>
      </c>
      <c r="V212">
        <f t="shared" si="92"/>
        <v>233</v>
      </c>
      <c r="W212">
        <f t="shared" si="93"/>
        <v>241</v>
      </c>
      <c r="X212">
        <f t="shared" si="94"/>
        <v>495</v>
      </c>
      <c r="Y212">
        <f t="shared" si="95"/>
        <v>149</v>
      </c>
      <c r="Z212">
        <f t="shared" si="96"/>
        <v>882</v>
      </c>
      <c r="AC212" s="1">
        <f t="shared" si="97"/>
        <v>-1.563975538357343</v>
      </c>
      <c r="AD212" s="1">
        <f t="shared" si="98"/>
        <v>-1.5921464153240394</v>
      </c>
      <c r="AE212" s="1">
        <f t="shared" si="99"/>
        <v>-1.3188530803243581</v>
      </c>
      <c r="AF212" s="1">
        <f t="shared" si="100"/>
        <v>-0.92798677163734644</v>
      </c>
      <c r="AG212" s="1">
        <f t="shared" si="101"/>
        <v>-1.9286186519452522</v>
      </c>
      <c r="AH212" s="1">
        <f t="shared" si="102"/>
        <v>-1.8152899666382492</v>
      </c>
      <c r="AI212" s="149">
        <f t="shared" si="103"/>
        <v>-9.1468704242265879</v>
      </c>
      <c r="AL212" s="1">
        <f t="shared" si="104"/>
        <v>-1.3956645494074753</v>
      </c>
      <c r="AM212" s="104">
        <f t="shared" si="105"/>
        <v>-1.4210896477732855</v>
      </c>
      <c r="AN212" s="104">
        <f t="shared" si="106"/>
        <v>-1.3873311678483309</v>
      </c>
      <c r="AO212" s="104">
        <f t="shared" si="107"/>
        <v>-0.66757033877029559</v>
      </c>
      <c r="AP212" s="104">
        <f t="shared" si="108"/>
        <v>-1.8681817953935267</v>
      </c>
      <c r="AQ212" s="104">
        <f t="shared" si="109"/>
        <v>-8.9936045332194625E-2</v>
      </c>
      <c r="AR212" s="151">
        <f t="shared" si="110"/>
        <v>-6.8297735445251098</v>
      </c>
    </row>
    <row r="213" spans="1:44" x14ac:dyDescent="0.2">
      <c r="A213" s="99">
        <v>10727</v>
      </c>
      <c r="B213" s="95" t="s">
        <v>103</v>
      </c>
      <c r="C213" s="111">
        <v>0.30553468670525974</v>
      </c>
      <c r="D213" s="95" t="s">
        <v>0</v>
      </c>
      <c r="E213" s="95">
        <v>3</v>
      </c>
      <c r="F213" s="96">
        <v>3</v>
      </c>
      <c r="G213" s="95" t="s">
        <v>6</v>
      </c>
      <c r="H213" s="95" t="s">
        <v>90</v>
      </c>
      <c r="I213" s="95" t="s">
        <v>5</v>
      </c>
      <c r="J213" s="97" t="s">
        <v>5</v>
      </c>
      <c r="M213">
        <f t="shared" si="91"/>
        <v>39</v>
      </c>
      <c r="N213">
        <f t="shared" si="112"/>
        <v>61</v>
      </c>
      <c r="O213">
        <f t="shared" si="113"/>
        <v>46</v>
      </c>
      <c r="P213">
        <f t="shared" si="114"/>
        <v>68</v>
      </c>
      <c r="Q213">
        <f t="shared" si="115"/>
        <v>39</v>
      </c>
      <c r="R213">
        <f t="shared" si="116"/>
        <v>28</v>
      </c>
      <c r="U213">
        <f t="shared" si="111"/>
        <v>241</v>
      </c>
      <c r="V213">
        <f t="shared" si="92"/>
        <v>248</v>
      </c>
      <c r="W213">
        <f t="shared" si="93"/>
        <v>241</v>
      </c>
      <c r="X213">
        <f t="shared" si="94"/>
        <v>495</v>
      </c>
      <c r="Y213">
        <f t="shared" si="95"/>
        <v>161</v>
      </c>
      <c r="Z213">
        <f t="shared" si="96"/>
        <v>882</v>
      </c>
      <c r="AC213" s="1">
        <f t="shared" si="97"/>
        <v>-1.4839328306838067</v>
      </c>
      <c r="AD213" s="1">
        <f t="shared" si="98"/>
        <v>-1.0366206126401418</v>
      </c>
      <c r="AE213" s="1">
        <f t="shared" si="99"/>
        <v>-1.3188530803243581</v>
      </c>
      <c r="AF213" s="1">
        <f t="shared" si="100"/>
        <v>-0.92798677163734644</v>
      </c>
      <c r="AG213" s="1">
        <f t="shared" si="101"/>
        <v>-1.4839328306838067</v>
      </c>
      <c r="AH213" s="1">
        <f t="shared" si="102"/>
        <v>-1.8152899666382492</v>
      </c>
      <c r="AI213" s="149">
        <f t="shared" si="103"/>
        <v>-8.066616092607708</v>
      </c>
      <c r="AL213" s="1">
        <f t="shared" si="104"/>
        <v>-1.3873311678483309</v>
      </c>
      <c r="AM213" s="104">
        <f t="shared" si="105"/>
        <v>-1.3586993551740039</v>
      </c>
      <c r="AN213" s="104">
        <f t="shared" si="106"/>
        <v>-1.3873311678483309</v>
      </c>
      <c r="AO213" s="104">
        <f t="shared" si="107"/>
        <v>-0.66757033877029559</v>
      </c>
      <c r="AP213" s="104">
        <f t="shared" si="108"/>
        <v>-1.790723736354523</v>
      </c>
      <c r="AQ213" s="104">
        <f t="shared" si="109"/>
        <v>-8.9936045332194625E-2</v>
      </c>
      <c r="AR213" s="151">
        <f t="shared" si="110"/>
        <v>-6.6815918113276798</v>
      </c>
    </row>
    <row r="214" spans="1:44" x14ac:dyDescent="0.2">
      <c r="A214" s="98">
        <v>10226</v>
      </c>
      <c r="B214" s="91" t="s">
        <v>103</v>
      </c>
      <c r="C214" s="110">
        <v>0.306428583977987</v>
      </c>
      <c r="D214" s="91" t="s">
        <v>0</v>
      </c>
      <c r="E214" s="91">
        <v>1</v>
      </c>
      <c r="F214" s="92">
        <v>3</v>
      </c>
      <c r="G214" s="91" t="s">
        <v>7</v>
      </c>
      <c r="H214" s="91" t="s">
        <v>88</v>
      </c>
      <c r="I214" s="91" t="s">
        <v>4</v>
      </c>
      <c r="J214" s="93" t="s">
        <v>4</v>
      </c>
      <c r="M214">
        <f t="shared" si="91"/>
        <v>39</v>
      </c>
      <c r="N214">
        <f t="shared" si="112"/>
        <v>35</v>
      </c>
      <c r="O214">
        <f t="shared" si="113"/>
        <v>46</v>
      </c>
      <c r="P214">
        <f t="shared" si="114"/>
        <v>104</v>
      </c>
      <c r="Q214">
        <f t="shared" si="115"/>
        <v>71</v>
      </c>
      <c r="R214">
        <f t="shared" si="116"/>
        <v>144</v>
      </c>
      <c r="U214">
        <f t="shared" si="111"/>
        <v>241</v>
      </c>
      <c r="V214">
        <f t="shared" si="92"/>
        <v>233</v>
      </c>
      <c r="W214">
        <f t="shared" si="93"/>
        <v>241</v>
      </c>
      <c r="X214">
        <f t="shared" si="94"/>
        <v>470</v>
      </c>
      <c r="Y214">
        <f t="shared" si="95"/>
        <v>425</v>
      </c>
      <c r="Z214">
        <f t="shared" si="96"/>
        <v>83</v>
      </c>
      <c r="AC214" s="1">
        <f t="shared" si="97"/>
        <v>-1.4839328306838067</v>
      </c>
      <c r="AD214" s="1">
        <f t="shared" si="98"/>
        <v>-1.5921464153240394</v>
      </c>
      <c r="AE214" s="1">
        <f t="shared" si="99"/>
        <v>-1.3188530803243581</v>
      </c>
      <c r="AF214" s="1">
        <f t="shared" si="100"/>
        <v>-0.50310357767208047</v>
      </c>
      <c r="AG214" s="1">
        <f t="shared" si="101"/>
        <v>-0.88481459977213761</v>
      </c>
      <c r="AH214" s="1">
        <f t="shared" si="102"/>
        <v>-0.17768117723745236</v>
      </c>
      <c r="AI214" s="149">
        <f t="shared" si="103"/>
        <v>-5.9605316810138742</v>
      </c>
      <c r="AL214" s="1">
        <f t="shared" si="104"/>
        <v>-1.3873311678483309</v>
      </c>
      <c r="AM214" s="104">
        <f t="shared" si="105"/>
        <v>-1.4210896477732855</v>
      </c>
      <c r="AN214" s="104">
        <f t="shared" si="106"/>
        <v>-1.3873311678483309</v>
      </c>
      <c r="AO214" s="104">
        <f t="shared" si="107"/>
        <v>-0.71939540663488166</v>
      </c>
      <c r="AP214" s="104">
        <f t="shared" si="108"/>
        <v>-0.82003893241456904</v>
      </c>
      <c r="AQ214" s="104">
        <f t="shared" si="109"/>
        <v>-2.4532874935423878</v>
      </c>
      <c r="AR214" s="151">
        <f t="shared" si="110"/>
        <v>-8.1884738160617854</v>
      </c>
    </row>
    <row r="215" spans="1:44" x14ac:dyDescent="0.2">
      <c r="A215" s="99">
        <v>11125</v>
      </c>
      <c r="B215" s="95" t="s">
        <v>103</v>
      </c>
      <c r="C215" s="111">
        <v>0.30742931562656239</v>
      </c>
      <c r="D215" s="95" t="s">
        <v>3</v>
      </c>
      <c r="E215" s="95">
        <v>3</v>
      </c>
      <c r="F215" s="96">
        <v>1</v>
      </c>
      <c r="G215" s="95" t="s">
        <v>6</v>
      </c>
      <c r="H215" s="95" t="s">
        <v>89</v>
      </c>
      <c r="I215" s="95" t="s">
        <v>5</v>
      </c>
      <c r="J215" s="97" t="s">
        <v>5</v>
      </c>
      <c r="M215">
        <f t="shared" si="91"/>
        <v>38</v>
      </c>
      <c r="N215">
        <f t="shared" si="112"/>
        <v>61</v>
      </c>
      <c r="O215">
        <f t="shared" si="113"/>
        <v>48</v>
      </c>
      <c r="P215">
        <f t="shared" si="114"/>
        <v>68</v>
      </c>
      <c r="Q215">
        <f t="shared" si="115"/>
        <v>37</v>
      </c>
      <c r="R215">
        <f t="shared" si="116"/>
        <v>28</v>
      </c>
      <c r="U215">
        <f t="shared" si="111"/>
        <v>241</v>
      </c>
      <c r="V215">
        <f t="shared" si="92"/>
        <v>248</v>
      </c>
      <c r="W215">
        <f t="shared" si="93"/>
        <v>243</v>
      </c>
      <c r="X215">
        <f t="shared" si="94"/>
        <v>495</v>
      </c>
      <c r="Y215">
        <f t="shared" si="95"/>
        <v>230</v>
      </c>
      <c r="Z215">
        <f t="shared" si="96"/>
        <v>882</v>
      </c>
      <c r="AC215" s="1">
        <f t="shared" si="97"/>
        <v>-1.5099083170870673</v>
      </c>
      <c r="AD215" s="1">
        <f t="shared" si="98"/>
        <v>-1.0366206126401418</v>
      </c>
      <c r="AE215" s="1">
        <f t="shared" si="99"/>
        <v>-1.276293465905562</v>
      </c>
      <c r="AF215" s="1">
        <f t="shared" si="100"/>
        <v>-0.92798677163734644</v>
      </c>
      <c r="AG215" s="1">
        <f t="shared" si="101"/>
        <v>-1.5365765641692286</v>
      </c>
      <c r="AH215" s="1">
        <f t="shared" si="102"/>
        <v>-1.8152899666382492</v>
      </c>
      <c r="AI215" s="149">
        <f t="shared" si="103"/>
        <v>-8.1026756980775954</v>
      </c>
      <c r="AL215" s="1">
        <f t="shared" si="104"/>
        <v>-1.3873311678483309</v>
      </c>
      <c r="AM215" s="104">
        <f t="shared" si="105"/>
        <v>-1.3586993551740039</v>
      </c>
      <c r="AN215" s="104">
        <f t="shared" si="106"/>
        <v>-1.3790666579984376</v>
      </c>
      <c r="AO215" s="104">
        <f t="shared" si="107"/>
        <v>-0.66757033877029559</v>
      </c>
      <c r="AP215" s="104">
        <f t="shared" si="108"/>
        <v>-1.4340487924157905</v>
      </c>
      <c r="AQ215" s="104">
        <f t="shared" si="109"/>
        <v>-8.9936045332194625E-2</v>
      </c>
      <c r="AR215" s="151">
        <f t="shared" si="110"/>
        <v>-6.3166523575390539</v>
      </c>
    </row>
    <row r="216" spans="1:44" x14ac:dyDescent="0.2">
      <c r="A216" s="98">
        <v>11258</v>
      </c>
      <c r="B216" s="91" t="s">
        <v>103</v>
      </c>
      <c r="C216" s="110">
        <v>0.30753731200277368</v>
      </c>
      <c r="D216" s="91" t="s">
        <v>2</v>
      </c>
      <c r="E216" s="91">
        <v>0</v>
      </c>
      <c r="F216" s="92">
        <v>0</v>
      </c>
      <c r="G216" s="91" t="s">
        <v>7</v>
      </c>
      <c r="H216" s="91" t="s">
        <v>88</v>
      </c>
      <c r="I216" s="91" t="s">
        <v>5</v>
      </c>
      <c r="J216" s="93" t="s">
        <v>5</v>
      </c>
      <c r="M216">
        <f t="shared" si="91"/>
        <v>36</v>
      </c>
      <c r="N216">
        <f t="shared" si="112"/>
        <v>35</v>
      </c>
      <c r="O216">
        <f t="shared" si="113"/>
        <v>29</v>
      </c>
      <c r="P216">
        <f t="shared" si="114"/>
        <v>104</v>
      </c>
      <c r="Q216">
        <f t="shared" si="115"/>
        <v>71</v>
      </c>
      <c r="R216">
        <f t="shared" si="116"/>
        <v>28</v>
      </c>
      <c r="U216">
        <f t="shared" si="111"/>
        <v>239</v>
      </c>
      <c r="V216">
        <f t="shared" si="92"/>
        <v>245</v>
      </c>
      <c r="W216">
        <f t="shared" si="93"/>
        <v>248</v>
      </c>
      <c r="X216">
        <f t="shared" si="94"/>
        <v>470</v>
      </c>
      <c r="Y216">
        <f t="shared" si="95"/>
        <v>425</v>
      </c>
      <c r="Z216">
        <f t="shared" si="96"/>
        <v>882</v>
      </c>
      <c r="AC216" s="1">
        <f t="shared" si="97"/>
        <v>-1.563975538357343</v>
      </c>
      <c r="AD216" s="1">
        <f t="shared" si="98"/>
        <v>-1.5921464153240394</v>
      </c>
      <c r="AE216" s="1">
        <f t="shared" si="99"/>
        <v>-1.780198646826979</v>
      </c>
      <c r="AF216" s="1">
        <f t="shared" si="100"/>
        <v>-0.50310357767208047</v>
      </c>
      <c r="AG216" s="1">
        <f t="shared" si="101"/>
        <v>-0.88481459977213761</v>
      </c>
      <c r="AH216" s="1">
        <f t="shared" si="102"/>
        <v>-1.8152899666382492</v>
      </c>
      <c r="AI216" s="149">
        <f t="shared" si="103"/>
        <v>-8.1395287445908284</v>
      </c>
      <c r="AL216" s="1">
        <f t="shared" si="104"/>
        <v>-1.3956645494074753</v>
      </c>
      <c r="AM216" s="104">
        <f t="shared" si="105"/>
        <v>-1.3708698907942589</v>
      </c>
      <c r="AN216" s="104">
        <f t="shared" si="106"/>
        <v>-1.3586993551740039</v>
      </c>
      <c r="AO216" s="104">
        <f t="shared" si="107"/>
        <v>-0.71939540663488166</v>
      </c>
      <c r="AP216" s="104">
        <f t="shared" si="108"/>
        <v>-0.82003893241456904</v>
      </c>
      <c r="AQ216" s="104">
        <f t="shared" si="109"/>
        <v>-8.9936045332194625E-2</v>
      </c>
      <c r="AR216" s="151">
        <f t="shared" si="110"/>
        <v>-5.7546041797573837</v>
      </c>
    </row>
    <row r="217" spans="1:44" x14ac:dyDescent="0.2">
      <c r="A217" s="99">
        <v>10318</v>
      </c>
      <c r="B217" s="95" t="s">
        <v>103</v>
      </c>
      <c r="C217" s="111">
        <v>0.30976996216102426</v>
      </c>
      <c r="D217" s="95" t="s">
        <v>1</v>
      </c>
      <c r="E217" s="95">
        <v>1</v>
      </c>
      <c r="F217" s="96">
        <v>2</v>
      </c>
      <c r="G217" s="95" t="s">
        <v>7</v>
      </c>
      <c r="H217" s="95" t="s">
        <v>88</v>
      </c>
      <c r="I217" s="95" t="s">
        <v>4</v>
      </c>
      <c r="J217" s="97" t="s">
        <v>4</v>
      </c>
      <c r="M217">
        <f t="shared" si="91"/>
        <v>59</v>
      </c>
      <c r="N217">
        <f t="shared" si="112"/>
        <v>35</v>
      </c>
      <c r="O217">
        <f t="shared" si="113"/>
        <v>49</v>
      </c>
      <c r="P217">
        <f t="shared" si="114"/>
        <v>104</v>
      </c>
      <c r="Q217">
        <f t="shared" si="115"/>
        <v>71</v>
      </c>
      <c r="R217">
        <f t="shared" si="116"/>
        <v>144</v>
      </c>
      <c r="U217">
        <f t="shared" si="111"/>
        <v>244</v>
      </c>
      <c r="V217">
        <f t="shared" si="92"/>
        <v>233</v>
      </c>
      <c r="W217">
        <f t="shared" si="93"/>
        <v>233</v>
      </c>
      <c r="X217">
        <f t="shared" si="94"/>
        <v>470</v>
      </c>
      <c r="Y217">
        <f t="shared" si="95"/>
        <v>425</v>
      </c>
      <c r="Z217">
        <f t="shared" si="96"/>
        <v>83</v>
      </c>
      <c r="AC217" s="1">
        <f t="shared" si="97"/>
        <v>-1.0699570329077337</v>
      </c>
      <c r="AD217" s="1">
        <f t="shared" si="98"/>
        <v>-1.5921464153240394</v>
      </c>
      <c r="AE217" s="1">
        <f t="shared" si="99"/>
        <v>-1.2556741787028265</v>
      </c>
      <c r="AF217" s="1">
        <f t="shared" si="100"/>
        <v>-0.50310357767208047</v>
      </c>
      <c r="AG217" s="1">
        <f t="shared" si="101"/>
        <v>-0.88481459977213761</v>
      </c>
      <c r="AH217" s="1">
        <f t="shared" si="102"/>
        <v>-0.17768117723745236</v>
      </c>
      <c r="AI217" s="149">
        <f t="shared" si="103"/>
        <v>-5.483376981616269</v>
      </c>
      <c r="AL217" s="1">
        <f t="shared" si="104"/>
        <v>-1.374959876045784</v>
      </c>
      <c r="AM217" s="104">
        <f t="shared" si="105"/>
        <v>-1.4210896477732855</v>
      </c>
      <c r="AN217" s="104">
        <f t="shared" si="106"/>
        <v>-1.4210896477732855</v>
      </c>
      <c r="AO217" s="104">
        <f t="shared" si="107"/>
        <v>-0.71939540663488166</v>
      </c>
      <c r="AP217" s="104">
        <f t="shared" si="108"/>
        <v>-0.82003893241456904</v>
      </c>
      <c r="AQ217" s="104">
        <f t="shared" si="109"/>
        <v>-2.4532874935423878</v>
      </c>
      <c r="AR217" s="151">
        <f t="shared" si="110"/>
        <v>-8.2098610041841944</v>
      </c>
    </row>
    <row r="218" spans="1:44" x14ac:dyDescent="0.2">
      <c r="A218" s="98">
        <v>10292</v>
      </c>
      <c r="B218" s="91" t="s">
        <v>103</v>
      </c>
      <c r="C218" s="110">
        <v>0.31125707973290195</v>
      </c>
      <c r="D218" s="91" t="s">
        <v>2</v>
      </c>
      <c r="E218" s="91">
        <v>3</v>
      </c>
      <c r="F218" s="92">
        <v>3</v>
      </c>
      <c r="G218" s="91" t="s">
        <v>7</v>
      </c>
      <c r="H218" s="91" t="s">
        <v>88</v>
      </c>
      <c r="I218" s="91" t="s">
        <v>5</v>
      </c>
      <c r="J218" s="93" t="s">
        <v>5</v>
      </c>
      <c r="M218">
        <f t="shared" si="91"/>
        <v>36</v>
      </c>
      <c r="N218">
        <f t="shared" si="112"/>
        <v>61</v>
      </c>
      <c r="O218">
        <f t="shared" si="113"/>
        <v>46</v>
      </c>
      <c r="P218">
        <f t="shared" si="114"/>
        <v>104</v>
      </c>
      <c r="Q218">
        <f t="shared" si="115"/>
        <v>71</v>
      </c>
      <c r="R218">
        <f t="shared" si="116"/>
        <v>28</v>
      </c>
      <c r="U218">
        <f t="shared" si="111"/>
        <v>239</v>
      </c>
      <c r="V218">
        <f t="shared" si="92"/>
        <v>248</v>
      </c>
      <c r="W218">
        <f t="shared" si="93"/>
        <v>241</v>
      </c>
      <c r="X218">
        <f t="shared" si="94"/>
        <v>470</v>
      </c>
      <c r="Y218">
        <f t="shared" si="95"/>
        <v>425</v>
      </c>
      <c r="Z218">
        <f t="shared" si="96"/>
        <v>882</v>
      </c>
      <c r="AC218" s="1">
        <f t="shared" si="97"/>
        <v>-1.563975538357343</v>
      </c>
      <c r="AD218" s="1">
        <f t="shared" si="98"/>
        <v>-1.0366206126401418</v>
      </c>
      <c r="AE218" s="1">
        <f t="shared" si="99"/>
        <v>-1.3188530803243581</v>
      </c>
      <c r="AF218" s="1">
        <f t="shared" si="100"/>
        <v>-0.50310357767208047</v>
      </c>
      <c r="AG218" s="1">
        <f t="shared" si="101"/>
        <v>-0.88481459977213761</v>
      </c>
      <c r="AH218" s="1">
        <f t="shared" si="102"/>
        <v>-1.8152899666382492</v>
      </c>
      <c r="AI218" s="149">
        <f t="shared" si="103"/>
        <v>-7.1226573754043105</v>
      </c>
      <c r="AL218" s="1">
        <f t="shared" si="104"/>
        <v>-1.3956645494074753</v>
      </c>
      <c r="AM218" s="104">
        <f t="shared" si="105"/>
        <v>-1.3586993551740039</v>
      </c>
      <c r="AN218" s="104">
        <f t="shared" si="106"/>
        <v>-1.3873311678483309</v>
      </c>
      <c r="AO218" s="104">
        <f t="shared" si="107"/>
        <v>-0.71939540663488166</v>
      </c>
      <c r="AP218" s="104">
        <f t="shared" si="108"/>
        <v>-0.82003893241456904</v>
      </c>
      <c r="AQ218" s="104">
        <f t="shared" si="109"/>
        <v>-8.9936045332194625E-2</v>
      </c>
      <c r="AR218" s="151">
        <f t="shared" si="110"/>
        <v>-5.7710654568114554</v>
      </c>
    </row>
    <row r="219" spans="1:44" x14ac:dyDescent="0.2">
      <c r="A219" s="99">
        <v>10189</v>
      </c>
      <c r="B219" s="95" t="s">
        <v>103</v>
      </c>
      <c r="C219" s="111">
        <v>0.31324751018145791</v>
      </c>
      <c r="D219" s="95" t="s">
        <v>3</v>
      </c>
      <c r="E219" s="95">
        <v>3</v>
      </c>
      <c r="F219" s="96">
        <v>3</v>
      </c>
      <c r="G219" s="95" t="s">
        <v>7</v>
      </c>
      <c r="H219" s="95" t="s">
        <v>88</v>
      </c>
      <c r="I219" s="95" t="s">
        <v>5</v>
      </c>
      <c r="J219" s="97" t="s">
        <v>5</v>
      </c>
      <c r="M219">
        <f t="shared" si="91"/>
        <v>38</v>
      </c>
      <c r="N219">
        <f t="shared" si="112"/>
        <v>61</v>
      </c>
      <c r="O219">
        <f t="shared" si="113"/>
        <v>46</v>
      </c>
      <c r="P219">
        <f t="shared" si="114"/>
        <v>104</v>
      </c>
      <c r="Q219">
        <f t="shared" si="115"/>
        <v>71</v>
      </c>
      <c r="R219">
        <f t="shared" si="116"/>
        <v>28</v>
      </c>
      <c r="U219">
        <f t="shared" si="111"/>
        <v>241</v>
      </c>
      <c r="V219">
        <f t="shared" si="92"/>
        <v>248</v>
      </c>
      <c r="W219">
        <f t="shared" si="93"/>
        <v>241</v>
      </c>
      <c r="X219">
        <f t="shared" si="94"/>
        <v>470</v>
      </c>
      <c r="Y219">
        <f t="shared" si="95"/>
        <v>425</v>
      </c>
      <c r="Z219">
        <f t="shared" si="96"/>
        <v>882</v>
      </c>
      <c r="AC219" s="1">
        <f t="shared" si="97"/>
        <v>-1.5099083170870673</v>
      </c>
      <c r="AD219" s="1">
        <f t="shared" si="98"/>
        <v>-1.0366206126401418</v>
      </c>
      <c r="AE219" s="1">
        <f t="shared" si="99"/>
        <v>-1.3188530803243581</v>
      </c>
      <c r="AF219" s="1">
        <f t="shared" si="100"/>
        <v>-0.50310357767208047</v>
      </c>
      <c r="AG219" s="1">
        <f t="shared" si="101"/>
        <v>-0.88481459977213761</v>
      </c>
      <c r="AH219" s="1">
        <f t="shared" si="102"/>
        <v>-1.8152899666382492</v>
      </c>
      <c r="AI219" s="149">
        <f t="shared" si="103"/>
        <v>-7.0685901541340348</v>
      </c>
      <c r="AL219" s="1">
        <f t="shared" si="104"/>
        <v>-1.3873311678483309</v>
      </c>
      <c r="AM219" s="104">
        <f t="shared" si="105"/>
        <v>-1.3586993551740039</v>
      </c>
      <c r="AN219" s="104">
        <f t="shared" si="106"/>
        <v>-1.3873311678483309</v>
      </c>
      <c r="AO219" s="104">
        <f t="shared" si="107"/>
        <v>-0.71939540663488166</v>
      </c>
      <c r="AP219" s="104">
        <f t="shared" si="108"/>
        <v>-0.82003893241456904</v>
      </c>
      <c r="AQ219" s="104">
        <f t="shared" si="109"/>
        <v>-8.9936045332194625E-2</v>
      </c>
      <c r="AR219" s="151">
        <f t="shared" si="110"/>
        <v>-5.7627320752523117</v>
      </c>
    </row>
    <row r="220" spans="1:44" x14ac:dyDescent="0.2">
      <c r="A220" s="98">
        <v>11260</v>
      </c>
      <c r="B220" s="91" t="s">
        <v>103</v>
      </c>
      <c r="C220" s="110">
        <v>0.3136375826393869</v>
      </c>
      <c r="D220" s="91" t="s">
        <v>0</v>
      </c>
      <c r="E220" s="91">
        <v>2</v>
      </c>
      <c r="F220" s="92">
        <v>3</v>
      </c>
      <c r="G220" s="91" t="s">
        <v>6</v>
      </c>
      <c r="H220" s="91" t="s">
        <v>90</v>
      </c>
      <c r="I220" s="91" t="s">
        <v>5</v>
      </c>
      <c r="J220" s="93" t="s">
        <v>5</v>
      </c>
      <c r="M220">
        <f t="shared" si="91"/>
        <v>39</v>
      </c>
      <c r="N220">
        <f t="shared" si="112"/>
        <v>41</v>
      </c>
      <c r="O220">
        <f t="shared" si="113"/>
        <v>46</v>
      </c>
      <c r="P220">
        <f t="shared" si="114"/>
        <v>68</v>
      </c>
      <c r="Q220">
        <f t="shared" si="115"/>
        <v>39</v>
      </c>
      <c r="R220">
        <f t="shared" si="116"/>
        <v>28</v>
      </c>
      <c r="U220">
        <f t="shared" si="111"/>
        <v>241</v>
      </c>
      <c r="V220">
        <f t="shared" si="92"/>
        <v>239</v>
      </c>
      <c r="W220">
        <f t="shared" si="93"/>
        <v>241</v>
      </c>
      <c r="X220">
        <f t="shared" si="94"/>
        <v>495</v>
      </c>
      <c r="Y220">
        <f t="shared" si="95"/>
        <v>161</v>
      </c>
      <c r="Z220">
        <f t="shared" si="96"/>
        <v>882</v>
      </c>
      <c r="AC220" s="1">
        <f t="shared" si="97"/>
        <v>-1.4839328306838067</v>
      </c>
      <c r="AD220" s="1">
        <f t="shared" si="98"/>
        <v>-1.4339224101091452</v>
      </c>
      <c r="AE220" s="1">
        <f t="shared" si="99"/>
        <v>-1.3188530803243581</v>
      </c>
      <c r="AF220" s="1">
        <f t="shared" si="100"/>
        <v>-0.92798677163734644</v>
      </c>
      <c r="AG220" s="1">
        <f t="shared" si="101"/>
        <v>-1.4839328306838067</v>
      </c>
      <c r="AH220" s="1">
        <f t="shared" si="102"/>
        <v>-1.8152899666382492</v>
      </c>
      <c r="AI220" s="149">
        <f t="shared" si="103"/>
        <v>-8.4639178900767131</v>
      </c>
      <c r="AL220" s="1">
        <f t="shared" si="104"/>
        <v>-1.3873311678483309</v>
      </c>
      <c r="AM220" s="104">
        <f t="shared" si="105"/>
        <v>-1.3956645494074753</v>
      </c>
      <c r="AN220" s="104">
        <f t="shared" si="106"/>
        <v>-1.3873311678483309</v>
      </c>
      <c r="AO220" s="104">
        <f t="shared" si="107"/>
        <v>-0.66757033877029559</v>
      </c>
      <c r="AP220" s="104">
        <f t="shared" si="108"/>
        <v>-1.790723736354523</v>
      </c>
      <c r="AQ220" s="104">
        <f t="shared" si="109"/>
        <v>-8.9936045332194625E-2</v>
      </c>
      <c r="AR220" s="151">
        <f t="shared" si="110"/>
        <v>-6.7185570055611503</v>
      </c>
    </row>
    <row r="221" spans="1:44" x14ac:dyDescent="0.2">
      <c r="A221" s="99">
        <v>10142</v>
      </c>
      <c r="B221" s="95" t="s">
        <v>103</v>
      </c>
      <c r="C221" s="111">
        <v>0.31450990936516099</v>
      </c>
      <c r="D221" s="95" t="s">
        <v>2</v>
      </c>
      <c r="E221" s="95">
        <v>0</v>
      </c>
      <c r="F221" s="96">
        <v>0</v>
      </c>
      <c r="G221" s="95" t="s">
        <v>6</v>
      </c>
      <c r="H221" s="95" t="s">
        <v>89</v>
      </c>
      <c r="I221" s="95" t="s">
        <v>5</v>
      </c>
      <c r="J221" s="97" t="s">
        <v>5</v>
      </c>
      <c r="M221">
        <f t="shared" si="91"/>
        <v>36</v>
      </c>
      <c r="N221">
        <f t="shared" si="112"/>
        <v>35</v>
      </c>
      <c r="O221">
        <f t="shared" si="113"/>
        <v>29</v>
      </c>
      <c r="P221">
        <f t="shared" si="114"/>
        <v>68</v>
      </c>
      <c r="Q221">
        <f t="shared" si="115"/>
        <v>37</v>
      </c>
      <c r="R221">
        <f t="shared" si="116"/>
        <v>28</v>
      </c>
      <c r="U221">
        <f t="shared" si="111"/>
        <v>239</v>
      </c>
      <c r="V221">
        <f t="shared" si="92"/>
        <v>245</v>
      </c>
      <c r="W221">
        <f t="shared" si="93"/>
        <v>248</v>
      </c>
      <c r="X221">
        <f t="shared" si="94"/>
        <v>495</v>
      </c>
      <c r="Y221">
        <f t="shared" si="95"/>
        <v>230</v>
      </c>
      <c r="Z221">
        <f t="shared" si="96"/>
        <v>882</v>
      </c>
      <c r="AC221" s="1">
        <f t="shared" si="97"/>
        <v>-1.563975538357343</v>
      </c>
      <c r="AD221" s="1">
        <f t="shared" si="98"/>
        <v>-1.5921464153240394</v>
      </c>
      <c r="AE221" s="1">
        <f t="shared" si="99"/>
        <v>-1.780198646826979</v>
      </c>
      <c r="AF221" s="1">
        <f t="shared" si="100"/>
        <v>-0.92798677163734644</v>
      </c>
      <c r="AG221" s="1">
        <f t="shared" si="101"/>
        <v>-1.5365765641692286</v>
      </c>
      <c r="AH221" s="1">
        <f t="shared" si="102"/>
        <v>-1.8152899666382492</v>
      </c>
      <c r="AI221" s="149">
        <f t="shared" si="103"/>
        <v>-9.2161739029531855</v>
      </c>
      <c r="AL221" s="1">
        <f t="shared" si="104"/>
        <v>-1.3956645494074753</v>
      </c>
      <c r="AM221" s="104">
        <f t="shared" si="105"/>
        <v>-1.3708698907942589</v>
      </c>
      <c r="AN221" s="104">
        <f t="shared" si="106"/>
        <v>-1.3586993551740039</v>
      </c>
      <c r="AO221" s="104">
        <f t="shared" si="107"/>
        <v>-0.66757033877029559</v>
      </c>
      <c r="AP221" s="104">
        <f t="shared" si="108"/>
        <v>-1.4340487924157905</v>
      </c>
      <c r="AQ221" s="104">
        <f t="shared" si="109"/>
        <v>-8.9936045332194625E-2</v>
      </c>
      <c r="AR221" s="151">
        <f t="shared" si="110"/>
        <v>-6.3167889718940193</v>
      </c>
    </row>
    <row r="222" spans="1:44" x14ac:dyDescent="0.2">
      <c r="A222" s="98">
        <v>11054</v>
      </c>
      <c r="B222" s="91" t="s">
        <v>103</v>
      </c>
      <c r="C222" s="110">
        <v>0.31486687527639423</v>
      </c>
      <c r="D222" s="91" t="s">
        <v>3</v>
      </c>
      <c r="E222" s="91">
        <v>1</v>
      </c>
      <c r="F222" s="92">
        <v>0</v>
      </c>
      <c r="G222" s="91" t="s">
        <v>6</v>
      </c>
      <c r="H222" s="91" t="s">
        <v>91</v>
      </c>
      <c r="I222" s="91" t="s">
        <v>5</v>
      </c>
      <c r="J222" s="93" t="s">
        <v>5</v>
      </c>
      <c r="M222">
        <f t="shared" si="91"/>
        <v>38</v>
      </c>
      <c r="N222">
        <f t="shared" si="112"/>
        <v>35</v>
      </c>
      <c r="O222">
        <f t="shared" si="113"/>
        <v>29</v>
      </c>
      <c r="P222">
        <f t="shared" si="114"/>
        <v>68</v>
      </c>
      <c r="Q222">
        <f t="shared" si="115"/>
        <v>25</v>
      </c>
      <c r="R222">
        <f t="shared" si="116"/>
        <v>28</v>
      </c>
      <c r="U222">
        <f t="shared" si="111"/>
        <v>241</v>
      </c>
      <c r="V222">
        <f t="shared" si="92"/>
        <v>233</v>
      </c>
      <c r="W222">
        <f t="shared" si="93"/>
        <v>248</v>
      </c>
      <c r="X222">
        <f t="shared" si="94"/>
        <v>495</v>
      </c>
      <c r="Y222">
        <f t="shared" si="95"/>
        <v>149</v>
      </c>
      <c r="Z222">
        <f t="shared" si="96"/>
        <v>882</v>
      </c>
      <c r="AC222" s="1">
        <f t="shared" si="97"/>
        <v>-1.5099083170870673</v>
      </c>
      <c r="AD222" s="1">
        <f t="shared" si="98"/>
        <v>-1.5921464153240394</v>
      </c>
      <c r="AE222" s="1">
        <f t="shared" si="99"/>
        <v>-1.780198646826979</v>
      </c>
      <c r="AF222" s="1">
        <f t="shared" si="100"/>
        <v>-0.92798677163734644</v>
      </c>
      <c r="AG222" s="1">
        <f t="shared" si="101"/>
        <v>-1.9286186519452522</v>
      </c>
      <c r="AH222" s="1">
        <f t="shared" si="102"/>
        <v>-1.8152899666382492</v>
      </c>
      <c r="AI222" s="149">
        <f t="shared" si="103"/>
        <v>-9.5541487694589335</v>
      </c>
      <c r="AL222" s="1">
        <f t="shared" si="104"/>
        <v>-1.3873311678483309</v>
      </c>
      <c r="AM222" s="104">
        <f t="shared" si="105"/>
        <v>-1.4210896477732855</v>
      </c>
      <c r="AN222" s="104">
        <f t="shared" si="106"/>
        <v>-1.3586993551740039</v>
      </c>
      <c r="AO222" s="104">
        <f t="shared" si="107"/>
        <v>-0.66757033877029559</v>
      </c>
      <c r="AP222" s="104">
        <f t="shared" si="108"/>
        <v>-1.8681817953935267</v>
      </c>
      <c r="AQ222" s="104">
        <f t="shared" si="109"/>
        <v>-8.9936045332194625E-2</v>
      </c>
      <c r="AR222" s="151">
        <f t="shared" si="110"/>
        <v>-6.7928083502916374</v>
      </c>
    </row>
    <row r="223" spans="1:44" x14ac:dyDescent="0.2">
      <c r="A223" s="99">
        <v>10877</v>
      </c>
      <c r="B223" s="95" t="s">
        <v>103</v>
      </c>
      <c r="C223" s="111">
        <v>0.31577556363359993</v>
      </c>
      <c r="D223" s="95" t="s">
        <v>0</v>
      </c>
      <c r="E223" s="95">
        <v>2</v>
      </c>
      <c r="F223" s="96">
        <v>0</v>
      </c>
      <c r="G223" s="95" t="s">
        <v>7</v>
      </c>
      <c r="H223" s="95" t="s">
        <v>88</v>
      </c>
      <c r="I223" s="95" t="s">
        <v>5</v>
      </c>
      <c r="J223" s="97" t="s">
        <v>5</v>
      </c>
      <c r="M223">
        <f t="shared" si="91"/>
        <v>39</v>
      </c>
      <c r="N223">
        <f t="shared" si="112"/>
        <v>41</v>
      </c>
      <c r="O223">
        <f t="shared" si="113"/>
        <v>29</v>
      </c>
      <c r="P223">
        <f t="shared" si="114"/>
        <v>104</v>
      </c>
      <c r="Q223">
        <f t="shared" si="115"/>
        <v>71</v>
      </c>
      <c r="R223">
        <f t="shared" si="116"/>
        <v>28</v>
      </c>
      <c r="U223">
        <f t="shared" si="111"/>
        <v>241</v>
      </c>
      <c r="V223">
        <f t="shared" si="92"/>
        <v>239</v>
      </c>
      <c r="W223">
        <f t="shared" si="93"/>
        <v>248</v>
      </c>
      <c r="X223">
        <f t="shared" si="94"/>
        <v>470</v>
      </c>
      <c r="Y223">
        <f t="shared" si="95"/>
        <v>425</v>
      </c>
      <c r="Z223">
        <f t="shared" si="96"/>
        <v>882</v>
      </c>
      <c r="AC223" s="1">
        <f t="shared" si="97"/>
        <v>-1.4839328306838067</v>
      </c>
      <c r="AD223" s="1">
        <f t="shared" si="98"/>
        <v>-1.4339224101091452</v>
      </c>
      <c r="AE223" s="1">
        <f t="shared" si="99"/>
        <v>-1.780198646826979</v>
      </c>
      <c r="AF223" s="1">
        <f t="shared" si="100"/>
        <v>-0.50310357767208047</v>
      </c>
      <c r="AG223" s="1">
        <f t="shared" si="101"/>
        <v>-0.88481459977213761</v>
      </c>
      <c r="AH223" s="1">
        <f t="shared" si="102"/>
        <v>-1.8152899666382492</v>
      </c>
      <c r="AI223" s="149">
        <f t="shared" si="103"/>
        <v>-7.901262031702398</v>
      </c>
      <c r="AL223" s="1">
        <f t="shared" si="104"/>
        <v>-1.3873311678483309</v>
      </c>
      <c r="AM223" s="104">
        <f t="shared" si="105"/>
        <v>-1.3956645494074753</v>
      </c>
      <c r="AN223" s="104">
        <f t="shared" si="106"/>
        <v>-1.3586993551740039</v>
      </c>
      <c r="AO223" s="104">
        <f t="shared" si="107"/>
        <v>-0.71939540663488166</v>
      </c>
      <c r="AP223" s="104">
        <f t="shared" si="108"/>
        <v>-0.82003893241456904</v>
      </c>
      <c r="AQ223" s="104">
        <f t="shared" si="109"/>
        <v>-8.9936045332194625E-2</v>
      </c>
      <c r="AR223" s="151">
        <f t="shared" si="110"/>
        <v>-5.7710654568114554</v>
      </c>
    </row>
    <row r="224" spans="1:44" x14ac:dyDescent="0.2">
      <c r="A224" s="98">
        <v>10301</v>
      </c>
      <c r="B224" s="91" t="s">
        <v>103</v>
      </c>
      <c r="C224" s="110">
        <v>0.31606332801414261</v>
      </c>
      <c r="D224" s="91" t="s">
        <v>1</v>
      </c>
      <c r="E224" s="91">
        <v>1</v>
      </c>
      <c r="F224" s="92">
        <v>1</v>
      </c>
      <c r="G224" s="91" t="s">
        <v>7</v>
      </c>
      <c r="H224" s="91" t="s">
        <v>89</v>
      </c>
      <c r="I224" s="91" t="s">
        <v>5</v>
      </c>
      <c r="J224" s="93" t="s">
        <v>5</v>
      </c>
      <c r="M224">
        <f t="shared" si="91"/>
        <v>59</v>
      </c>
      <c r="N224">
        <f t="shared" si="112"/>
        <v>35</v>
      </c>
      <c r="O224">
        <f t="shared" si="113"/>
        <v>48</v>
      </c>
      <c r="P224">
        <f t="shared" si="114"/>
        <v>104</v>
      </c>
      <c r="Q224">
        <f t="shared" si="115"/>
        <v>37</v>
      </c>
      <c r="R224">
        <f t="shared" si="116"/>
        <v>28</v>
      </c>
      <c r="U224">
        <f t="shared" si="111"/>
        <v>244</v>
      </c>
      <c r="V224">
        <f t="shared" si="92"/>
        <v>233</v>
      </c>
      <c r="W224">
        <f t="shared" si="93"/>
        <v>243</v>
      </c>
      <c r="X224">
        <f t="shared" si="94"/>
        <v>470</v>
      </c>
      <c r="Y224">
        <f t="shared" si="95"/>
        <v>230</v>
      </c>
      <c r="Z224">
        <f t="shared" si="96"/>
        <v>882</v>
      </c>
      <c r="AC224" s="1">
        <f t="shared" si="97"/>
        <v>-1.0699570329077337</v>
      </c>
      <c r="AD224" s="1">
        <f t="shared" si="98"/>
        <v>-1.5921464153240394</v>
      </c>
      <c r="AE224" s="1">
        <f t="shared" si="99"/>
        <v>-1.276293465905562</v>
      </c>
      <c r="AF224" s="1">
        <f t="shared" si="100"/>
        <v>-0.50310357767208047</v>
      </c>
      <c r="AG224" s="1">
        <f t="shared" si="101"/>
        <v>-1.5365765641692286</v>
      </c>
      <c r="AH224" s="1">
        <f t="shared" si="102"/>
        <v>-1.8152899666382492</v>
      </c>
      <c r="AI224" s="149">
        <f t="shared" si="103"/>
        <v>-7.7933670226168941</v>
      </c>
      <c r="AL224" s="1">
        <f t="shared" si="104"/>
        <v>-1.374959876045784</v>
      </c>
      <c r="AM224" s="104">
        <f t="shared" si="105"/>
        <v>-1.4210896477732855</v>
      </c>
      <c r="AN224" s="104">
        <f t="shared" si="106"/>
        <v>-1.3790666579984376</v>
      </c>
      <c r="AO224" s="104">
        <f t="shared" si="107"/>
        <v>-0.71939540663488166</v>
      </c>
      <c r="AP224" s="104">
        <f t="shared" si="108"/>
        <v>-1.4340487924157905</v>
      </c>
      <c r="AQ224" s="104">
        <f t="shared" si="109"/>
        <v>-8.9936045332194625E-2</v>
      </c>
      <c r="AR224" s="151">
        <f t="shared" si="110"/>
        <v>-6.4184964262003739</v>
      </c>
    </row>
    <row r="225" spans="1:44" x14ac:dyDescent="0.2">
      <c r="A225" s="99">
        <v>10697</v>
      </c>
      <c r="B225" s="95" t="s">
        <v>103</v>
      </c>
      <c r="C225" s="111">
        <v>0.3161265089362949</v>
      </c>
      <c r="D225" s="95" t="s">
        <v>2</v>
      </c>
      <c r="E225" s="95">
        <v>1</v>
      </c>
      <c r="F225" s="96">
        <v>1</v>
      </c>
      <c r="G225" s="95" t="s">
        <v>7</v>
      </c>
      <c r="H225" s="95" t="s">
        <v>89</v>
      </c>
      <c r="I225" s="95" t="s">
        <v>5</v>
      </c>
      <c r="J225" s="97" t="s">
        <v>5</v>
      </c>
      <c r="M225">
        <f t="shared" si="91"/>
        <v>36</v>
      </c>
      <c r="N225">
        <f t="shared" si="112"/>
        <v>35</v>
      </c>
      <c r="O225">
        <f t="shared" si="113"/>
        <v>48</v>
      </c>
      <c r="P225">
        <f t="shared" si="114"/>
        <v>104</v>
      </c>
      <c r="Q225">
        <f t="shared" si="115"/>
        <v>37</v>
      </c>
      <c r="R225">
        <f t="shared" si="116"/>
        <v>28</v>
      </c>
      <c r="U225">
        <f t="shared" si="111"/>
        <v>239</v>
      </c>
      <c r="V225">
        <f t="shared" si="92"/>
        <v>233</v>
      </c>
      <c r="W225">
        <f t="shared" si="93"/>
        <v>243</v>
      </c>
      <c r="X225">
        <f t="shared" si="94"/>
        <v>470</v>
      </c>
      <c r="Y225">
        <f t="shared" si="95"/>
        <v>230</v>
      </c>
      <c r="Z225">
        <f t="shared" si="96"/>
        <v>882</v>
      </c>
      <c r="AC225" s="1">
        <f t="shared" si="97"/>
        <v>-1.563975538357343</v>
      </c>
      <c r="AD225" s="1">
        <f t="shared" si="98"/>
        <v>-1.5921464153240394</v>
      </c>
      <c r="AE225" s="1">
        <f t="shared" si="99"/>
        <v>-1.276293465905562</v>
      </c>
      <c r="AF225" s="1">
        <f t="shared" si="100"/>
        <v>-0.50310357767208047</v>
      </c>
      <c r="AG225" s="1">
        <f t="shared" si="101"/>
        <v>-1.5365765641692286</v>
      </c>
      <c r="AH225" s="1">
        <f t="shared" si="102"/>
        <v>-1.8152899666382492</v>
      </c>
      <c r="AI225" s="149">
        <f t="shared" si="103"/>
        <v>-8.287385528066503</v>
      </c>
      <c r="AL225" s="1">
        <f t="shared" si="104"/>
        <v>-1.3956645494074753</v>
      </c>
      <c r="AM225" s="104">
        <f t="shared" si="105"/>
        <v>-1.4210896477732855</v>
      </c>
      <c r="AN225" s="104">
        <f t="shared" si="106"/>
        <v>-1.3790666579984376</v>
      </c>
      <c r="AO225" s="104">
        <f t="shared" si="107"/>
        <v>-0.71939540663488166</v>
      </c>
      <c r="AP225" s="104">
        <f t="shared" si="108"/>
        <v>-1.4340487924157905</v>
      </c>
      <c r="AQ225" s="104">
        <f t="shared" si="109"/>
        <v>-8.9936045332194625E-2</v>
      </c>
      <c r="AR225" s="151">
        <f t="shared" si="110"/>
        <v>-6.4392010995620659</v>
      </c>
    </row>
    <row r="226" spans="1:44" x14ac:dyDescent="0.2">
      <c r="A226" s="98">
        <v>11107</v>
      </c>
      <c r="B226" s="91" t="s">
        <v>103</v>
      </c>
      <c r="C226" s="110">
        <v>0.31656973559778157</v>
      </c>
      <c r="D226" s="91" t="s">
        <v>2</v>
      </c>
      <c r="E226" s="91">
        <v>1</v>
      </c>
      <c r="F226" s="92">
        <v>2</v>
      </c>
      <c r="G226" s="91" t="s">
        <v>6</v>
      </c>
      <c r="H226" s="91" t="s">
        <v>88</v>
      </c>
      <c r="I226" s="91" t="s">
        <v>5</v>
      </c>
      <c r="J226" s="93" t="s">
        <v>5</v>
      </c>
      <c r="M226">
        <f t="shared" si="91"/>
        <v>36</v>
      </c>
      <c r="N226">
        <f t="shared" si="112"/>
        <v>35</v>
      </c>
      <c r="O226">
        <f t="shared" si="113"/>
        <v>49</v>
      </c>
      <c r="P226">
        <f t="shared" si="114"/>
        <v>68</v>
      </c>
      <c r="Q226">
        <f t="shared" si="115"/>
        <v>71</v>
      </c>
      <c r="R226">
        <f t="shared" si="116"/>
        <v>28</v>
      </c>
      <c r="U226">
        <f t="shared" si="111"/>
        <v>239</v>
      </c>
      <c r="V226">
        <f t="shared" si="92"/>
        <v>233</v>
      </c>
      <c r="W226">
        <f t="shared" si="93"/>
        <v>233</v>
      </c>
      <c r="X226">
        <f t="shared" si="94"/>
        <v>495</v>
      </c>
      <c r="Y226">
        <f t="shared" si="95"/>
        <v>425</v>
      </c>
      <c r="Z226">
        <f t="shared" si="96"/>
        <v>882</v>
      </c>
      <c r="AC226" s="1">
        <f t="shared" si="97"/>
        <v>-1.563975538357343</v>
      </c>
      <c r="AD226" s="1">
        <f t="shared" si="98"/>
        <v>-1.5921464153240394</v>
      </c>
      <c r="AE226" s="1">
        <f t="shared" si="99"/>
        <v>-1.2556741787028265</v>
      </c>
      <c r="AF226" s="1">
        <f t="shared" si="100"/>
        <v>-0.92798677163734644</v>
      </c>
      <c r="AG226" s="1">
        <f t="shared" si="101"/>
        <v>-0.88481459977213761</v>
      </c>
      <c r="AH226" s="1">
        <f t="shared" si="102"/>
        <v>-1.8152899666382492</v>
      </c>
      <c r="AI226" s="149">
        <f t="shared" si="103"/>
        <v>-8.0398874704319425</v>
      </c>
      <c r="AL226" s="1">
        <f t="shared" si="104"/>
        <v>-1.3956645494074753</v>
      </c>
      <c r="AM226" s="104">
        <f t="shared" si="105"/>
        <v>-1.4210896477732855</v>
      </c>
      <c r="AN226" s="104">
        <f t="shared" si="106"/>
        <v>-1.4210896477732855</v>
      </c>
      <c r="AO226" s="104">
        <f t="shared" si="107"/>
        <v>-0.66757033877029559</v>
      </c>
      <c r="AP226" s="104">
        <f t="shared" si="108"/>
        <v>-0.82003893241456904</v>
      </c>
      <c r="AQ226" s="104">
        <f t="shared" si="109"/>
        <v>-8.9936045332194625E-2</v>
      </c>
      <c r="AR226" s="151">
        <f t="shared" si="110"/>
        <v>-5.8153891614711055</v>
      </c>
    </row>
    <row r="227" spans="1:44" x14ac:dyDescent="0.2">
      <c r="A227" s="99">
        <v>10770</v>
      </c>
      <c r="B227" s="95" t="s">
        <v>103</v>
      </c>
      <c r="C227" s="111">
        <v>0.31757733495551688</v>
      </c>
      <c r="D227" s="95" t="s">
        <v>2</v>
      </c>
      <c r="E227" s="95">
        <v>0</v>
      </c>
      <c r="F227" s="96">
        <v>3</v>
      </c>
      <c r="G227" s="95" t="s">
        <v>6</v>
      </c>
      <c r="H227" s="95" t="s">
        <v>91</v>
      </c>
      <c r="I227" s="95" t="s">
        <v>5</v>
      </c>
      <c r="J227" s="97" t="s">
        <v>5</v>
      </c>
      <c r="M227">
        <f t="shared" si="91"/>
        <v>36</v>
      </c>
      <c r="N227">
        <f t="shared" si="112"/>
        <v>35</v>
      </c>
      <c r="O227">
        <f t="shared" si="113"/>
        <v>46</v>
      </c>
      <c r="P227">
        <f t="shared" si="114"/>
        <v>68</v>
      </c>
      <c r="Q227">
        <f t="shared" si="115"/>
        <v>25</v>
      </c>
      <c r="R227">
        <f t="shared" si="116"/>
        <v>28</v>
      </c>
      <c r="U227">
        <f t="shared" si="111"/>
        <v>239</v>
      </c>
      <c r="V227">
        <f t="shared" si="92"/>
        <v>245</v>
      </c>
      <c r="W227">
        <f t="shared" si="93"/>
        <v>241</v>
      </c>
      <c r="X227">
        <f t="shared" si="94"/>
        <v>495</v>
      </c>
      <c r="Y227">
        <f t="shared" si="95"/>
        <v>149</v>
      </c>
      <c r="Z227">
        <f t="shared" si="96"/>
        <v>882</v>
      </c>
      <c r="AC227" s="1">
        <f t="shared" si="97"/>
        <v>-1.563975538357343</v>
      </c>
      <c r="AD227" s="1">
        <f t="shared" si="98"/>
        <v>-1.5921464153240394</v>
      </c>
      <c r="AE227" s="1">
        <f t="shared" si="99"/>
        <v>-1.3188530803243581</v>
      </c>
      <c r="AF227" s="1">
        <f t="shared" si="100"/>
        <v>-0.92798677163734644</v>
      </c>
      <c r="AG227" s="1">
        <f t="shared" si="101"/>
        <v>-1.9286186519452522</v>
      </c>
      <c r="AH227" s="1">
        <f t="shared" si="102"/>
        <v>-1.8152899666382492</v>
      </c>
      <c r="AI227" s="149">
        <f t="shared" si="103"/>
        <v>-9.1468704242265879</v>
      </c>
      <c r="AL227" s="1">
        <f t="shared" si="104"/>
        <v>-1.3956645494074753</v>
      </c>
      <c r="AM227" s="104">
        <f t="shared" si="105"/>
        <v>-1.3708698907942589</v>
      </c>
      <c r="AN227" s="104">
        <f t="shared" si="106"/>
        <v>-1.3873311678483309</v>
      </c>
      <c r="AO227" s="104">
        <f t="shared" si="107"/>
        <v>-0.66757033877029559</v>
      </c>
      <c r="AP227" s="104">
        <f t="shared" si="108"/>
        <v>-1.8681817953935267</v>
      </c>
      <c r="AQ227" s="104">
        <f t="shared" si="109"/>
        <v>-8.9936045332194625E-2</v>
      </c>
      <c r="AR227" s="151">
        <f t="shared" si="110"/>
        <v>-6.7795537875460825</v>
      </c>
    </row>
    <row r="228" spans="1:44" x14ac:dyDescent="0.2">
      <c r="A228" s="98">
        <v>10239</v>
      </c>
      <c r="B228" s="91" t="s">
        <v>103</v>
      </c>
      <c r="C228" s="110">
        <v>0.31805010450649696</v>
      </c>
      <c r="D228" s="91" t="s">
        <v>3</v>
      </c>
      <c r="E228" s="91">
        <v>1</v>
      </c>
      <c r="F228" s="92">
        <v>1</v>
      </c>
      <c r="G228" s="91" t="s">
        <v>6</v>
      </c>
      <c r="H228" s="91" t="s">
        <v>89</v>
      </c>
      <c r="I228" s="91" t="s">
        <v>4</v>
      </c>
      <c r="J228" s="93" t="s">
        <v>4</v>
      </c>
      <c r="M228">
        <f t="shared" si="91"/>
        <v>38</v>
      </c>
      <c r="N228">
        <f t="shared" si="112"/>
        <v>35</v>
      </c>
      <c r="O228">
        <f t="shared" si="113"/>
        <v>48</v>
      </c>
      <c r="P228">
        <f t="shared" si="114"/>
        <v>68</v>
      </c>
      <c r="Q228">
        <f t="shared" si="115"/>
        <v>37</v>
      </c>
      <c r="R228">
        <f t="shared" si="116"/>
        <v>144</v>
      </c>
      <c r="U228">
        <f t="shared" si="111"/>
        <v>241</v>
      </c>
      <c r="V228">
        <f t="shared" si="92"/>
        <v>233</v>
      </c>
      <c r="W228">
        <f t="shared" si="93"/>
        <v>243</v>
      </c>
      <c r="X228">
        <f t="shared" si="94"/>
        <v>495</v>
      </c>
      <c r="Y228">
        <f t="shared" si="95"/>
        <v>230</v>
      </c>
      <c r="Z228">
        <f t="shared" si="96"/>
        <v>83</v>
      </c>
      <c r="AC228" s="1">
        <f t="shared" si="97"/>
        <v>-1.5099083170870673</v>
      </c>
      <c r="AD228" s="1">
        <f t="shared" si="98"/>
        <v>-1.5921464153240394</v>
      </c>
      <c r="AE228" s="1">
        <f t="shared" si="99"/>
        <v>-1.276293465905562</v>
      </c>
      <c r="AF228" s="1">
        <f t="shared" si="100"/>
        <v>-0.92798677163734644</v>
      </c>
      <c r="AG228" s="1">
        <f t="shared" si="101"/>
        <v>-1.5365765641692286</v>
      </c>
      <c r="AH228" s="1">
        <f t="shared" si="102"/>
        <v>-0.17768117723745236</v>
      </c>
      <c r="AI228" s="149">
        <f t="shared" si="103"/>
        <v>-7.0205927113606963</v>
      </c>
      <c r="AL228" s="1">
        <f t="shared" si="104"/>
        <v>-1.3873311678483309</v>
      </c>
      <c r="AM228" s="104">
        <f t="shared" si="105"/>
        <v>-1.4210896477732855</v>
      </c>
      <c r="AN228" s="104">
        <f t="shared" si="106"/>
        <v>-1.3790666579984376</v>
      </c>
      <c r="AO228" s="104">
        <f t="shared" si="107"/>
        <v>-0.66757033877029559</v>
      </c>
      <c r="AP228" s="104">
        <f t="shared" si="108"/>
        <v>-1.4340487924157905</v>
      </c>
      <c r="AQ228" s="104">
        <f t="shared" si="109"/>
        <v>-2.4532874935423878</v>
      </c>
      <c r="AR228" s="151">
        <f t="shared" si="110"/>
        <v>-8.7423940983485284</v>
      </c>
    </row>
    <row r="229" spans="1:44" x14ac:dyDescent="0.2">
      <c r="A229" s="99">
        <v>10403</v>
      </c>
      <c r="B229" s="95" t="s">
        <v>103</v>
      </c>
      <c r="C229" s="111">
        <v>0.31809445338659925</v>
      </c>
      <c r="D229" s="95" t="s">
        <v>0</v>
      </c>
      <c r="E229" s="95">
        <v>0</v>
      </c>
      <c r="F229" s="96">
        <v>0</v>
      </c>
      <c r="G229" s="95" t="s">
        <v>7</v>
      </c>
      <c r="H229" s="95" t="s">
        <v>91</v>
      </c>
      <c r="I229" s="95" t="s">
        <v>4</v>
      </c>
      <c r="J229" s="97" t="s">
        <v>5</v>
      </c>
      <c r="M229">
        <f t="shared" si="91"/>
        <v>39</v>
      </c>
      <c r="N229">
        <f t="shared" si="112"/>
        <v>35</v>
      </c>
      <c r="O229">
        <f t="shared" si="113"/>
        <v>29</v>
      </c>
      <c r="P229">
        <f t="shared" si="114"/>
        <v>104</v>
      </c>
      <c r="Q229">
        <f t="shared" si="115"/>
        <v>25</v>
      </c>
      <c r="R229">
        <f t="shared" si="116"/>
        <v>144</v>
      </c>
      <c r="U229">
        <f t="shared" si="111"/>
        <v>241</v>
      </c>
      <c r="V229">
        <f t="shared" si="92"/>
        <v>245</v>
      </c>
      <c r="W229">
        <f t="shared" si="93"/>
        <v>248</v>
      </c>
      <c r="X229">
        <f t="shared" si="94"/>
        <v>470</v>
      </c>
      <c r="Y229">
        <f t="shared" si="95"/>
        <v>149</v>
      </c>
      <c r="Z229">
        <f t="shared" si="96"/>
        <v>83</v>
      </c>
      <c r="AC229" s="1">
        <f t="shared" si="97"/>
        <v>-1.4839328306838067</v>
      </c>
      <c r="AD229" s="1">
        <f t="shared" si="98"/>
        <v>-1.5921464153240394</v>
      </c>
      <c r="AE229" s="1">
        <f t="shared" si="99"/>
        <v>-1.780198646826979</v>
      </c>
      <c r="AF229" s="1">
        <f t="shared" si="100"/>
        <v>-0.50310357767208047</v>
      </c>
      <c r="AG229" s="1">
        <f t="shared" si="101"/>
        <v>-1.9286186519452522</v>
      </c>
      <c r="AH229" s="1">
        <f t="shared" si="102"/>
        <v>-0.17768117723745236</v>
      </c>
      <c r="AI229" s="149">
        <f t="shared" si="103"/>
        <v>-7.4656812996896091</v>
      </c>
      <c r="AL229" s="1">
        <f t="shared" si="104"/>
        <v>-1.3873311678483309</v>
      </c>
      <c r="AM229" s="104">
        <f t="shared" si="105"/>
        <v>-1.3708698907942589</v>
      </c>
      <c r="AN229" s="104">
        <f t="shared" si="106"/>
        <v>-1.3586993551740039</v>
      </c>
      <c r="AO229" s="104">
        <f t="shared" si="107"/>
        <v>-0.71939540663488166</v>
      </c>
      <c r="AP229" s="104">
        <f t="shared" si="108"/>
        <v>-1.8681817953935267</v>
      </c>
      <c r="AQ229" s="104">
        <f t="shared" si="109"/>
        <v>-2.4532874935423878</v>
      </c>
      <c r="AR229" s="151">
        <f t="shared" si="110"/>
        <v>-9.1577651093873911</v>
      </c>
    </row>
    <row r="230" spans="1:44" x14ac:dyDescent="0.2">
      <c r="A230" s="98">
        <v>10400</v>
      </c>
      <c r="B230" s="91" t="s">
        <v>103</v>
      </c>
      <c r="C230" s="110">
        <v>0.3199272524260498</v>
      </c>
      <c r="D230" s="91" t="s">
        <v>3</v>
      </c>
      <c r="E230" s="91">
        <v>0</v>
      </c>
      <c r="F230" s="92">
        <v>1</v>
      </c>
      <c r="G230" s="91" t="s">
        <v>6</v>
      </c>
      <c r="H230" s="91" t="s">
        <v>88</v>
      </c>
      <c r="I230" s="91" t="s">
        <v>5</v>
      </c>
      <c r="J230" s="93" t="s">
        <v>5</v>
      </c>
      <c r="M230">
        <f t="shared" si="91"/>
        <v>38</v>
      </c>
      <c r="N230">
        <f t="shared" si="112"/>
        <v>35</v>
      </c>
      <c r="O230">
        <f t="shared" si="113"/>
        <v>48</v>
      </c>
      <c r="P230">
        <f t="shared" si="114"/>
        <v>68</v>
      </c>
      <c r="Q230">
        <f t="shared" si="115"/>
        <v>71</v>
      </c>
      <c r="R230">
        <f t="shared" si="116"/>
        <v>28</v>
      </c>
      <c r="U230">
        <f t="shared" si="111"/>
        <v>241</v>
      </c>
      <c r="V230">
        <f t="shared" si="92"/>
        <v>245</v>
      </c>
      <c r="W230">
        <f t="shared" si="93"/>
        <v>243</v>
      </c>
      <c r="X230">
        <f t="shared" si="94"/>
        <v>495</v>
      </c>
      <c r="Y230">
        <f t="shared" si="95"/>
        <v>425</v>
      </c>
      <c r="Z230">
        <f t="shared" si="96"/>
        <v>882</v>
      </c>
      <c r="AC230" s="1">
        <f t="shared" si="97"/>
        <v>-1.5099083170870673</v>
      </c>
      <c r="AD230" s="1">
        <f t="shared" si="98"/>
        <v>-1.5921464153240394</v>
      </c>
      <c r="AE230" s="1">
        <f t="shared" si="99"/>
        <v>-1.276293465905562</v>
      </c>
      <c r="AF230" s="1">
        <f t="shared" si="100"/>
        <v>-0.92798677163734644</v>
      </c>
      <c r="AG230" s="1">
        <f t="shared" si="101"/>
        <v>-0.88481459977213761</v>
      </c>
      <c r="AH230" s="1">
        <f t="shared" si="102"/>
        <v>-1.8152899666382492</v>
      </c>
      <c r="AI230" s="149">
        <f t="shared" si="103"/>
        <v>-8.0064395363644021</v>
      </c>
      <c r="AL230" s="1">
        <f t="shared" si="104"/>
        <v>-1.3873311678483309</v>
      </c>
      <c r="AM230" s="104">
        <f t="shared" si="105"/>
        <v>-1.3708698907942589</v>
      </c>
      <c r="AN230" s="104">
        <f t="shared" si="106"/>
        <v>-1.3790666579984376</v>
      </c>
      <c r="AO230" s="104">
        <f t="shared" si="107"/>
        <v>-0.66757033877029559</v>
      </c>
      <c r="AP230" s="104">
        <f t="shared" si="108"/>
        <v>-0.82003893241456904</v>
      </c>
      <c r="AQ230" s="104">
        <f t="shared" si="109"/>
        <v>-8.9936045332194625E-2</v>
      </c>
      <c r="AR230" s="151">
        <f t="shared" si="110"/>
        <v>-5.7148130331580873</v>
      </c>
    </row>
    <row r="231" spans="1:44" x14ac:dyDescent="0.2">
      <c r="A231" s="99">
        <v>10833</v>
      </c>
      <c r="B231" s="95" t="s">
        <v>103</v>
      </c>
      <c r="C231" s="111">
        <v>0.32026873831034031</v>
      </c>
      <c r="D231" s="95" t="s">
        <v>3</v>
      </c>
      <c r="E231" s="95">
        <v>2</v>
      </c>
      <c r="F231" s="96">
        <v>1</v>
      </c>
      <c r="G231" s="95" t="s">
        <v>6</v>
      </c>
      <c r="H231" s="95" t="s">
        <v>90</v>
      </c>
      <c r="I231" s="95" t="s">
        <v>5</v>
      </c>
      <c r="J231" s="97" t="s">
        <v>5</v>
      </c>
      <c r="M231">
        <f t="shared" si="91"/>
        <v>38</v>
      </c>
      <c r="N231">
        <f t="shared" si="112"/>
        <v>41</v>
      </c>
      <c r="O231">
        <f t="shared" si="113"/>
        <v>48</v>
      </c>
      <c r="P231">
        <f t="shared" si="114"/>
        <v>68</v>
      </c>
      <c r="Q231">
        <f t="shared" si="115"/>
        <v>39</v>
      </c>
      <c r="R231">
        <f t="shared" si="116"/>
        <v>28</v>
      </c>
      <c r="U231">
        <f t="shared" si="111"/>
        <v>241</v>
      </c>
      <c r="V231">
        <f t="shared" si="92"/>
        <v>239</v>
      </c>
      <c r="W231">
        <f t="shared" si="93"/>
        <v>243</v>
      </c>
      <c r="X231">
        <f t="shared" si="94"/>
        <v>495</v>
      </c>
      <c r="Y231">
        <f t="shared" si="95"/>
        <v>161</v>
      </c>
      <c r="Z231">
        <f t="shared" si="96"/>
        <v>882</v>
      </c>
      <c r="AC231" s="1">
        <f t="shared" si="97"/>
        <v>-1.5099083170870673</v>
      </c>
      <c r="AD231" s="1">
        <f t="shared" si="98"/>
        <v>-1.4339224101091452</v>
      </c>
      <c r="AE231" s="1">
        <f t="shared" si="99"/>
        <v>-1.276293465905562</v>
      </c>
      <c r="AF231" s="1">
        <f t="shared" si="100"/>
        <v>-0.92798677163734644</v>
      </c>
      <c r="AG231" s="1">
        <f t="shared" si="101"/>
        <v>-1.4839328306838067</v>
      </c>
      <c r="AH231" s="1">
        <f t="shared" si="102"/>
        <v>-1.8152899666382492</v>
      </c>
      <c r="AI231" s="149">
        <f t="shared" si="103"/>
        <v>-8.4473337620611773</v>
      </c>
      <c r="AL231" s="1">
        <f t="shared" si="104"/>
        <v>-1.3873311678483309</v>
      </c>
      <c r="AM231" s="104">
        <f t="shared" si="105"/>
        <v>-1.3956645494074753</v>
      </c>
      <c r="AN231" s="104">
        <f t="shared" si="106"/>
        <v>-1.3790666579984376</v>
      </c>
      <c r="AO231" s="104">
        <f t="shared" si="107"/>
        <v>-0.66757033877029559</v>
      </c>
      <c r="AP231" s="104">
        <f t="shared" si="108"/>
        <v>-1.790723736354523</v>
      </c>
      <c r="AQ231" s="104">
        <f t="shared" si="109"/>
        <v>-8.9936045332194625E-2</v>
      </c>
      <c r="AR231" s="151">
        <f t="shared" si="110"/>
        <v>-6.7102924957112577</v>
      </c>
    </row>
    <row r="232" spans="1:44" x14ac:dyDescent="0.2">
      <c r="A232" s="98">
        <v>10932</v>
      </c>
      <c r="B232" s="91" t="s">
        <v>103</v>
      </c>
      <c r="C232" s="110">
        <v>0.32037625753277388</v>
      </c>
      <c r="D232" s="91" t="s">
        <v>3</v>
      </c>
      <c r="E232" s="91">
        <v>0</v>
      </c>
      <c r="F232" s="92">
        <v>0</v>
      </c>
      <c r="G232" s="91" t="s">
        <v>7</v>
      </c>
      <c r="H232" s="91" t="s">
        <v>91</v>
      </c>
      <c r="I232" s="91" t="s">
        <v>5</v>
      </c>
      <c r="J232" s="93" t="s">
        <v>5</v>
      </c>
      <c r="M232">
        <f t="shared" si="91"/>
        <v>38</v>
      </c>
      <c r="N232">
        <f t="shared" si="112"/>
        <v>35</v>
      </c>
      <c r="O232">
        <f t="shared" si="113"/>
        <v>29</v>
      </c>
      <c r="P232">
        <f t="shared" si="114"/>
        <v>104</v>
      </c>
      <c r="Q232">
        <f t="shared" si="115"/>
        <v>25</v>
      </c>
      <c r="R232">
        <f t="shared" si="116"/>
        <v>28</v>
      </c>
      <c r="U232">
        <f t="shared" si="111"/>
        <v>241</v>
      </c>
      <c r="V232">
        <f t="shared" si="92"/>
        <v>245</v>
      </c>
      <c r="W232">
        <f t="shared" si="93"/>
        <v>248</v>
      </c>
      <c r="X232">
        <f t="shared" si="94"/>
        <v>470</v>
      </c>
      <c r="Y232">
        <f t="shared" si="95"/>
        <v>149</v>
      </c>
      <c r="Z232">
        <f t="shared" si="96"/>
        <v>882</v>
      </c>
      <c r="AC232" s="1">
        <f t="shared" si="97"/>
        <v>-1.5099083170870673</v>
      </c>
      <c r="AD232" s="1">
        <f t="shared" si="98"/>
        <v>-1.5921464153240394</v>
      </c>
      <c r="AE232" s="1">
        <f t="shared" si="99"/>
        <v>-1.780198646826979</v>
      </c>
      <c r="AF232" s="1">
        <f t="shared" si="100"/>
        <v>-0.50310357767208047</v>
      </c>
      <c r="AG232" s="1">
        <f t="shared" si="101"/>
        <v>-1.9286186519452522</v>
      </c>
      <c r="AH232" s="1">
        <f t="shared" si="102"/>
        <v>-1.8152899666382492</v>
      </c>
      <c r="AI232" s="149">
        <f t="shared" si="103"/>
        <v>-9.1292655754936671</v>
      </c>
      <c r="AL232" s="1">
        <f t="shared" si="104"/>
        <v>-1.3873311678483309</v>
      </c>
      <c r="AM232" s="104">
        <f t="shared" si="105"/>
        <v>-1.3708698907942589</v>
      </c>
      <c r="AN232" s="104">
        <f t="shared" si="106"/>
        <v>-1.3586993551740039</v>
      </c>
      <c r="AO232" s="104">
        <f t="shared" si="107"/>
        <v>-0.71939540663488166</v>
      </c>
      <c r="AP232" s="104">
        <f t="shared" si="108"/>
        <v>-1.8681817953935267</v>
      </c>
      <c r="AQ232" s="104">
        <f t="shared" si="109"/>
        <v>-8.9936045332194625E-2</v>
      </c>
      <c r="AR232" s="151">
        <f t="shared" si="110"/>
        <v>-6.794413661177197</v>
      </c>
    </row>
    <row r="233" spans="1:44" x14ac:dyDescent="0.2">
      <c r="A233" s="99">
        <v>10604</v>
      </c>
      <c r="B233" s="95" t="s">
        <v>103</v>
      </c>
      <c r="C233" s="111">
        <v>0.32043793768325834</v>
      </c>
      <c r="D233" s="95" t="s">
        <v>1</v>
      </c>
      <c r="E233" s="95">
        <v>0</v>
      </c>
      <c r="F233" s="96">
        <v>0</v>
      </c>
      <c r="G233" s="95" t="s">
        <v>7</v>
      </c>
      <c r="H233" s="95" t="s">
        <v>88</v>
      </c>
      <c r="I233" s="95" t="s">
        <v>5</v>
      </c>
      <c r="J233" s="97" t="s">
        <v>5</v>
      </c>
      <c r="M233">
        <f t="shared" si="91"/>
        <v>59</v>
      </c>
      <c r="N233">
        <f t="shared" si="112"/>
        <v>35</v>
      </c>
      <c r="O233">
        <f t="shared" si="113"/>
        <v>29</v>
      </c>
      <c r="P233">
        <f t="shared" si="114"/>
        <v>104</v>
      </c>
      <c r="Q233">
        <f t="shared" si="115"/>
        <v>71</v>
      </c>
      <c r="R233">
        <f t="shared" si="116"/>
        <v>28</v>
      </c>
      <c r="U233">
        <f t="shared" si="111"/>
        <v>244</v>
      </c>
      <c r="V233">
        <f t="shared" si="92"/>
        <v>245</v>
      </c>
      <c r="W233">
        <f t="shared" si="93"/>
        <v>248</v>
      </c>
      <c r="X233">
        <f t="shared" si="94"/>
        <v>470</v>
      </c>
      <c r="Y233">
        <f t="shared" si="95"/>
        <v>425</v>
      </c>
      <c r="Z233">
        <f t="shared" si="96"/>
        <v>882</v>
      </c>
      <c r="AC233" s="1">
        <f t="shared" si="97"/>
        <v>-1.0699570329077337</v>
      </c>
      <c r="AD233" s="1">
        <f t="shared" si="98"/>
        <v>-1.5921464153240394</v>
      </c>
      <c r="AE233" s="1">
        <f t="shared" si="99"/>
        <v>-1.780198646826979</v>
      </c>
      <c r="AF233" s="1">
        <f t="shared" si="100"/>
        <v>-0.50310357767208047</v>
      </c>
      <c r="AG233" s="1">
        <f t="shared" si="101"/>
        <v>-0.88481459977213761</v>
      </c>
      <c r="AH233" s="1">
        <f t="shared" si="102"/>
        <v>-1.8152899666382492</v>
      </c>
      <c r="AI233" s="149">
        <f t="shared" si="103"/>
        <v>-7.6455102391412186</v>
      </c>
      <c r="AL233" s="1">
        <f t="shared" si="104"/>
        <v>-1.374959876045784</v>
      </c>
      <c r="AM233" s="104">
        <f t="shared" si="105"/>
        <v>-1.3708698907942589</v>
      </c>
      <c r="AN233" s="104">
        <f t="shared" si="106"/>
        <v>-1.3586993551740039</v>
      </c>
      <c r="AO233" s="104">
        <f t="shared" si="107"/>
        <v>-0.71939540663488166</v>
      </c>
      <c r="AP233" s="104">
        <f t="shared" si="108"/>
        <v>-0.82003893241456904</v>
      </c>
      <c r="AQ233" s="104">
        <f t="shared" si="109"/>
        <v>-8.9936045332194625E-2</v>
      </c>
      <c r="AR233" s="151">
        <f t="shared" si="110"/>
        <v>-5.7338995063956917</v>
      </c>
    </row>
    <row r="234" spans="1:44" x14ac:dyDescent="0.2">
      <c r="A234" s="98">
        <v>10166</v>
      </c>
      <c r="B234" s="91" t="s">
        <v>103</v>
      </c>
      <c r="C234" s="110">
        <v>0.32181485015082834</v>
      </c>
      <c r="D234" s="91" t="s">
        <v>3</v>
      </c>
      <c r="E234" s="91">
        <v>0</v>
      </c>
      <c r="F234" s="92">
        <v>0</v>
      </c>
      <c r="G234" s="91" t="s">
        <v>6</v>
      </c>
      <c r="H234" s="91" t="s">
        <v>91</v>
      </c>
      <c r="I234" s="91" t="s">
        <v>5</v>
      </c>
      <c r="J234" s="93" t="s">
        <v>5</v>
      </c>
      <c r="M234">
        <f t="shared" si="91"/>
        <v>38</v>
      </c>
      <c r="N234">
        <f t="shared" si="112"/>
        <v>35</v>
      </c>
      <c r="O234">
        <f t="shared" si="113"/>
        <v>29</v>
      </c>
      <c r="P234">
        <f t="shared" si="114"/>
        <v>68</v>
      </c>
      <c r="Q234">
        <f t="shared" si="115"/>
        <v>25</v>
      </c>
      <c r="R234">
        <f t="shared" si="116"/>
        <v>28</v>
      </c>
      <c r="U234">
        <f t="shared" si="111"/>
        <v>241</v>
      </c>
      <c r="V234">
        <f t="shared" si="92"/>
        <v>245</v>
      </c>
      <c r="W234">
        <f t="shared" si="93"/>
        <v>248</v>
      </c>
      <c r="X234">
        <f t="shared" si="94"/>
        <v>495</v>
      </c>
      <c r="Y234">
        <f t="shared" si="95"/>
        <v>149</v>
      </c>
      <c r="Z234">
        <f t="shared" si="96"/>
        <v>882</v>
      </c>
      <c r="AC234" s="1">
        <f t="shared" si="97"/>
        <v>-1.5099083170870673</v>
      </c>
      <c r="AD234" s="1">
        <f t="shared" si="98"/>
        <v>-1.5921464153240394</v>
      </c>
      <c r="AE234" s="1">
        <f t="shared" si="99"/>
        <v>-1.780198646826979</v>
      </c>
      <c r="AF234" s="1">
        <f t="shared" si="100"/>
        <v>-0.92798677163734644</v>
      </c>
      <c r="AG234" s="1">
        <f t="shared" si="101"/>
        <v>-1.9286186519452522</v>
      </c>
      <c r="AH234" s="1">
        <f t="shared" si="102"/>
        <v>-1.8152899666382492</v>
      </c>
      <c r="AI234" s="149">
        <f t="shared" si="103"/>
        <v>-9.5541487694589335</v>
      </c>
      <c r="AL234" s="1">
        <f t="shared" si="104"/>
        <v>-1.3873311678483309</v>
      </c>
      <c r="AM234" s="104">
        <f t="shared" si="105"/>
        <v>-1.3708698907942589</v>
      </c>
      <c r="AN234" s="104">
        <f t="shared" si="106"/>
        <v>-1.3586993551740039</v>
      </c>
      <c r="AO234" s="104">
        <f t="shared" si="107"/>
        <v>-0.66757033877029559</v>
      </c>
      <c r="AP234" s="104">
        <f t="shared" si="108"/>
        <v>-1.8681817953935267</v>
      </c>
      <c r="AQ234" s="104">
        <f t="shared" si="109"/>
        <v>-8.9936045332194625E-2</v>
      </c>
      <c r="AR234" s="151">
        <f t="shared" si="110"/>
        <v>-6.7425885933126111</v>
      </c>
    </row>
    <row r="235" spans="1:44" x14ac:dyDescent="0.2">
      <c r="A235" s="99">
        <v>10779</v>
      </c>
      <c r="B235" s="95" t="s">
        <v>103</v>
      </c>
      <c r="C235" s="111">
        <v>0.32228581294949399</v>
      </c>
      <c r="D235" s="95" t="s">
        <v>0</v>
      </c>
      <c r="E235" s="95">
        <v>2</v>
      </c>
      <c r="F235" s="96">
        <v>3</v>
      </c>
      <c r="G235" s="95" t="s">
        <v>7</v>
      </c>
      <c r="H235" s="95" t="s">
        <v>88</v>
      </c>
      <c r="I235" s="95" t="s">
        <v>5</v>
      </c>
      <c r="J235" s="97" t="s">
        <v>5</v>
      </c>
      <c r="M235">
        <f t="shared" si="91"/>
        <v>39</v>
      </c>
      <c r="N235">
        <f t="shared" si="112"/>
        <v>41</v>
      </c>
      <c r="O235">
        <f t="shared" si="113"/>
        <v>46</v>
      </c>
      <c r="P235">
        <f t="shared" si="114"/>
        <v>104</v>
      </c>
      <c r="Q235">
        <f t="shared" si="115"/>
        <v>71</v>
      </c>
      <c r="R235">
        <f t="shared" si="116"/>
        <v>28</v>
      </c>
      <c r="U235">
        <f t="shared" si="111"/>
        <v>241</v>
      </c>
      <c r="V235">
        <f t="shared" si="92"/>
        <v>239</v>
      </c>
      <c r="W235">
        <f t="shared" si="93"/>
        <v>241</v>
      </c>
      <c r="X235">
        <f t="shared" si="94"/>
        <v>470</v>
      </c>
      <c r="Y235">
        <f t="shared" si="95"/>
        <v>425</v>
      </c>
      <c r="Z235">
        <f t="shared" si="96"/>
        <v>882</v>
      </c>
      <c r="AC235" s="1">
        <f t="shared" si="97"/>
        <v>-1.4839328306838067</v>
      </c>
      <c r="AD235" s="1">
        <f t="shared" si="98"/>
        <v>-1.4339224101091452</v>
      </c>
      <c r="AE235" s="1">
        <f t="shared" si="99"/>
        <v>-1.3188530803243581</v>
      </c>
      <c r="AF235" s="1">
        <f t="shared" si="100"/>
        <v>-0.50310357767208047</v>
      </c>
      <c r="AG235" s="1">
        <f t="shared" si="101"/>
        <v>-0.88481459977213761</v>
      </c>
      <c r="AH235" s="1">
        <f t="shared" si="102"/>
        <v>-1.8152899666382492</v>
      </c>
      <c r="AI235" s="149">
        <f t="shared" si="103"/>
        <v>-7.4399164651997776</v>
      </c>
      <c r="AL235" s="1">
        <f t="shared" si="104"/>
        <v>-1.3873311678483309</v>
      </c>
      <c r="AM235" s="104">
        <f t="shared" si="105"/>
        <v>-1.3956645494074753</v>
      </c>
      <c r="AN235" s="104">
        <f t="shared" si="106"/>
        <v>-1.3873311678483309</v>
      </c>
      <c r="AO235" s="104">
        <f t="shared" si="107"/>
        <v>-0.71939540663488166</v>
      </c>
      <c r="AP235" s="104">
        <f t="shared" si="108"/>
        <v>-0.82003893241456904</v>
      </c>
      <c r="AQ235" s="104">
        <f t="shared" si="109"/>
        <v>-8.9936045332194625E-2</v>
      </c>
      <c r="AR235" s="151">
        <f t="shared" si="110"/>
        <v>-5.7996972694857822</v>
      </c>
    </row>
    <row r="236" spans="1:44" x14ac:dyDescent="0.2">
      <c r="A236" s="98">
        <v>10401</v>
      </c>
      <c r="B236" s="91" t="s">
        <v>103</v>
      </c>
      <c r="C236" s="110">
        <v>0.32250124514012013</v>
      </c>
      <c r="D236" s="91" t="s">
        <v>2</v>
      </c>
      <c r="E236" s="91">
        <v>2</v>
      </c>
      <c r="F236" s="92">
        <v>0</v>
      </c>
      <c r="G236" s="91" t="s">
        <v>7</v>
      </c>
      <c r="H236" s="91" t="s">
        <v>88</v>
      </c>
      <c r="I236" s="91" t="s">
        <v>5</v>
      </c>
      <c r="J236" s="93" t="s">
        <v>5</v>
      </c>
      <c r="M236">
        <f t="shared" si="91"/>
        <v>36</v>
      </c>
      <c r="N236">
        <f t="shared" si="112"/>
        <v>41</v>
      </c>
      <c r="O236">
        <f t="shared" si="113"/>
        <v>29</v>
      </c>
      <c r="P236">
        <f t="shared" si="114"/>
        <v>104</v>
      </c>
      <c r="Q236">
        <f t="shared" si="115"/>
        <v>71</v>
      </c>
      <c r="R236">
        <f t="shared" si="116"/>
        <v>28</v>
      </c>
      <c r="U236">
        <f t="shared" si="111"/>
        <v>239</v>
      </c>
      <c r="V236">
        <f t="shared" si="92"/>
        <v>239</v>
      </c>
      <c r="W236">
        <f t="shared" si="93"/>
        <v>248</v>
      </c>
      <c r="X236">
        <f t="shared" si="94"/>
        <v>470</v>
      </c>
      <c r="Y236">
        <f t="shared" si="95"/>
        <v>425</v>
      </c>
      <c r="Z236">
        <f t="shared" si="96"/>
        <v>882</v>
      </c>
      <c r="AC236" s="1">
        <f t="shared" si="97"/>
        <v>-1.563975538357343</v>
      </c>
      <c r="AD236" s="1">
        <f t="shared" si="98"/>
        <v>-1.4339224101091452</v>
      </c>
      <c r="AE236" s="1">
        <f t="shared" si="99"/>
        <v>-1.780198646826979</v>
      </c>
      <c r="AF236" s="1">
        <f t="shared" si="100"/>
        <v>-0.50310357767208047</v>
      </c>
      <c r="AG236" s="1">
        <f t="shared" si="101"/>
        <v>-0.88481459977213761</v>
      </c>
      <c r="AH236" s="1">
        <f t="shared" si="102"/>
        <v>-1.8152899666382492</v>
      </c>
      <c r="AI236" s="149">
        <f t="shared" si="103"/>
        <v>-7.9813047393759344</v>
      </c>
      <c r="AL236" s="1">
        <f t="shared" si="104"/>
        <v>-1.3956645494074753</v>
      </c>
      <c r="AM236" s="104">
        <f t="shared" si="105"/>
        <v>-1.3956645494074753</v>
      </c>
      <c r="AN236" s="104">
        <f t="shared" si="106"/>
        <v>-1.3586993551740039</v>
      </c>
      <c r="AO236" s="104">
        <f t="shared" si="107"/>
        <v>-0.71939540663488166</v>
      </c>
      <c r="AP236" s="104">
        <f t="shared" si="108"/>
        <v>-0.82003893241456904</v>
      </c>
      <c r="AQ236" s="104">
        <f t="shared" si="109"/>
        <v>-8.9936045332194625E-2</v>
      </c>
      <c r="AR236" s="151">
        <f t="shared" si="110"/>
        <v>-5.7793988383706001</v>
      </c>
    </row>
    <row r="237" spans="1:44" x14ac:dyDescent="0.2">
      <c r="A237" s="99">
        <v>10820</v>
      </c>
      <c r="B237" s="95" t="s">
        <v>103</v>
      </c>
      <c r="C237" s="111">
        <v>0.32341820757487938</v>
      </c>
      <c r="D237" s="95" t="s">
        <v>0</v>
      </c>
      <c r="E237" s="95">
        <v>2</v>
      </c>
      <c r="F237" s="96">
        <v>2</v>
      </c>
      <c r="G237" s="95" t="s">
        <v>6</v>
      </c>
      <c r="H237" s="95" t="s">
        <v>91</v>
      </c>
      <c r="I237" s="95" t="s">
        <v>5</v>
      </c>
      <c r="J237" s="97" t="s">
        <v>5</v>
      </c>
      <c r="M237">
        <f t="shared" si="91"/>
        <v>39</v>
      </c>
      <c r="N237">
        <f t="shared" si="112"/>
        <v>41</v>
      </c>
      <c r="O237">
        <f t="shared" si="113"/>
        <v>49</v>
      </c>
      <c r="P237">
        <f t="shared" si="114"/>
        <v>68</v>
      </c>
      <c r="Q237">
        <f t="shared" si="115"/>
        <v>25</v>
      </c>
      <c r="R237">
        <f t="shared" si="116"/>
        <v>28</v>
      </c>
      <c r="U237">
        <f t="shared" si="111"/>
        <v>241</v>
      </c>
      <c r="V237">
        <f t="shared" si="92"/>
        <v>239</v>
      </c>
      <c r="W237">
        <f t="shared" si="93"/>
        <v>233</v>
      </c>
      <c r="X237">
        <f t="shared" si="94"/>
        <v>495</v>
      </c>
      <c r="Y237">
        <f t="shared" si="95"/>
        <v>149</v>
      </c>
      <c r="Z237">
        <f t="shared" si="96"/>
        <v>882</v>
      </c>
      <c r="AC237" s="1">
        <f t="shared" si="97"/>
        <v>-1.4839328306838067</v>
      </c>
      <c r="AD237" s="1">
        <f t="shared" si="98"/>
        <v>-1.4339224101091452</v>
      </c>
      <c r="AE237" s="1">
        <f t="shared" si="99"/>
        <v>-1.2556741787028265</v>
      </c>
      <c r="AF237" s="1">
        <f t="shared" si="100"/>
        <v>-0.92798677163734644</v>
      </c>
      <c r="AG237" s="1">
        <f t="shared" si="101"/>
        <v>-1.9286186519452522</v>
      </c>
      <c r="AH237" s="1">
        <f t="shared" si="102"/>
        <v>-1.8152899666382492</v>
      </c>
      <c r="AI237" s="149">
        <f t="shared" si="103"/>
        <v>-8.8454248097166257</v>
      </c>
      <c r="AL237" s="1">
        <f t="shared" si="104"/>
        <v>-1.3873311678483309</v>
      </c>
      <c r="AM237" s="104">
        <f t="shared" si="105"/>
        <v>-1.3956645494074753</v>
      </c>
      <c r="AN237" s="104">
        <f t="shared" si="106"/>
        <v>-1.4210896477732855</v>
      </c>
      <c r="AO237" s="104">
        <f t="shared" si="107"/>
        <v>-0.66757033877029559</v>
      </c>
      <c r="AP237" s="104">
        <f t="shared" si="108"/>
        <v>-1.8681817953935267</v>
      </c>
      <c r="AQ237" s="104">
        <f t="shared" si="109"/>
        <v>-8.9936045332194625E-2</v>
      </c>
      <c r="AR237" s="151">
        <f t="shared" si="110"/>
        <v>-6.8297735445251098</v>
      </c>
    </row>
    <row r="238" spans="1:44" x14ac:dyDescent="0.2">
      <c r="A238" s="98">
        <v>10772</v>
      </c>
      <c r="B238" s="91" t="s">
        <v>103</v>
      </c>
      <c r="C238" s="110">
        <v>0.32501218501730411</v>
      </c>
      <c r="D238" s="91" t="s">
        <v>1</v>
      </c>
      <c r="E238" s="91">
        <v>1</v>
      </c>
      <c r="F238" s="92">
        <v>1</v>
      </c>
      <c r="G238" s="91" t="s">
        <v>6</v>
      </c>
      <c r="H238" s="91" t="s">
        <v>88</v>
      </c>
      <c r="I238" s="91" t="s">
        <v>5</v>
      </c>
      <c r="J238" s="93" t="s">
        <v>5</v>
      </c>
      <c r="M238">
        <f t="shared" si="91"/>
        <v>59</v>
      </c>
      <c r="N238">
        <f t="shared" si="112"/>
        <v>35</v>
      </c>
      <c r="O238">
        <f t="shared" si="113"/>
        <v>48</v>
      </c>
      <c r="P238">
        <f t="shared" si="114"/>
        <v>68</v>
      </c>
      <c r="Q238">
        <f t="shared" si="115"/>
        <v>71</v>
      </c>
      <c r="R238">
        <f t="shared" si="116"/>
        <v>28</v>
      </c>
      <c r="U238">
        <f t="shared" si="111"/>
        <v>244</v>
      </c>
      <c r="V238">
        <f t="shared" si="92"/>
        <v>233</v>
      </c>
      <c r="W238">
        <f t="shared" si="93"/>
        <v>243</v>
      </c>
      <c r="X238">
        <f t="shared" si="94"/>
        <v>495</v>
      </c>
      <c r="Y238">
        <f t="shared" si="95"/>
        <v>425</v>
      </c>
      <c r="Z238">
        <f t="shared" si="96"/>
        <v>882</v>
      </c>
      <c r="AC238" s="1">
        <f t="shared" si="97"/>
        <v>-1.0699570329077337</v>
      </c>
      <c r="AD238" s="1">
        <f t="shared" si="98"/>
        <v>-1.5921464153240394</v>
      </c>
      <c r="AE238" s="1">
        <f t="shared" si="99"/>
        <v>-1.276293465905562</v>
      </c>
      <c r="AF238" s="1">
        <f t="shared" si="100"/>
        <v>-0.92798677163734644</v>
      </c>
      <c r="AG238" s="1">
        <f t="shared" si="101"/>
        <v>-0.88481459977213761</v>
      </c>
      <c r="AH238" s="1">
        <f t="shared" si="102"/>
        <v>-1.8152899666382492</v>
      </c>
      <c r="AI238" s="149">
        <f t="shared" si="103"/>
        <v>-7.566488252185068</v>
      </c>
      <c r="AL238" s="1">
        <f t="shared" si="104"/>
        <v>-1.374959876045784</v>
      </c>
      <c r="AM238" s="104">
        <f t="shared" si="105"/>
        <v>-1.4210896477732855</v>
      </c>
      <c r="AN238" s="104">
        <f t="shared" si="106"/>
        <v>-1.3790666579984376</v>
      </c>
      <c r="AO238" s="104">
        <f t="shared" si="107"/>
        <v>-0.66757033877029559</v>
      </c>
      <c r="AP238" s="104">
        <f t="shared" si="108"/>
        <v>-0.82003893241456904</v>
      </c>
      <c r="AQ238" s="104">
        <f t="shared" si="109"/>
        <v>-8.9936045332194625E-2</v>
      </c>
      <c r="AR238" s="151">
        <f t="shared" si="110"/>
        <v>-5.7526614983345663</v>
      </c>
    </row>
    <row r="239" spans="1:44" x14ac:dyDescent="0.2">
      <c r="A239" s="99">
        <v>11122</v>
      </c>
      <c r="B239" s="95" t="s">
        <v>103</v>
      </c>
      <c r="C239" s="111">
        <v>0.32537807922376838</v>
      </c>
      <c r="D239" s="95" t="s">
        <v>1</v>
      </c>
      <c r="E239" s="95">
        <v>1</v>
      </c>
      <c r="F239" s="96">
        <v>3</v>
      </c>
      <c r="G239" s="95" t="s">
        <v>6</v>
      </c>
      <c r="H239" s="95" t="s">
        <v>89</v>
      </c>
      <c r="I239" s="95" t="s">
        <v>5</v>
      </c>
      <c r="J239" s="97" t="s">
        <v>5</v>
      </c>
      <c r="M239">
        <f t="shared" si="91"/>
        <v>59</v>
      </c>
      <c r="N239">
        <f t="shared" si="112"/>
        <v>35</v>
      </c>
      <c r="O239">
        <f t="shared" si="113"/>
        <v>46</v>
      </c>
      <c r="P239">
        <f t="shared" si="114"/>
        <v>68</v>
      </c>
      <c r="Q239">
        <f t="shared" si="115"/>
        <v>37</v>
      </c>
      <c r="R239">
        <f t="shared" si="116"/>
        <v>28</v>
      </c>
      <c r="U239">
        <f t="shared" si="111"/>
        <v>244</v>
      </c>
      <c r="V239">
        <f t="shared" si="92"/>
        <v>233</v>
      </c>
      <c r="W239">
        <f t="shared" si="93"/>
        <v>241</v>
      </c>
      <c r="X239">
        <f t="shared" si="94"/>
        <v>495</v>
      </c>
      <c r="Y239">
        <f t="shared" si="95"/>
        <v>230</v>
      </c>
      <c r="Z239">
        <f t="shared" si="96"/>
        <v>882</v>
      </c>
      <c r="AC239" s="1">
        <f t="shared" si="97"/>
        <v>-1.0699570329077337</v>
      </c>
      <c r="AD239" s="1">
        <f t="shared" si="98"/>
        <v>-1.5921464153240394</v>
      </c>
      <c r="AE239" s="1">
        <f t="shared" si="99"/>
        <v>-1.3188530803243581</v>
      </c>
      <c r="AF239" s="1">
        <f t="shared" si="100"/>
        <v>-0.92798677163734644</v>
      </c>
      <c r="AG239" s="1">
        <f t="shared" si="101"/>
        <v>-1.5365765641692286</v>
      </c>
      <c r="AH239" s="1">
        <f t="shared" si="102"/>
        <v>-1.8152899666382492</v>
      </c>
      <c r="AI239" s="149">
        <f t="shared" si="103"/>
        <v>-8.2608098310009552</v>
      </c>
      <c r="AL239" s="1">
        <f t="shared" si="104"/>
        <v>-1.374959876045784</v>
      </c>
      <c r="AM239" s="104">
        <f t="shared" si="105"/>
        <v>-1.4210896477732855</v>
      </c>
      <c r="AN239" s="104">
        <f t="shared" si="106"/>
        <v>-1.3873311678483309</v>
      </c>
      <c r="AO239" s="104">
        <f t="shared" si="107"/>
        <v>-0.66757033877029559</v>
      </c>
      <c r="AP239" s="104">
        <f t="shared" si="108"/>
        <v>-1.4340487924157905</v>
      </c>
      <c r="AQ239" s="104">
        <f t="shared" si="109"/>
        <v>-8.9936045332194625E-2</v>
      </c>
      <c r="AR239" s="151">
        <f t="shared" si="110"/>
        <v>-6.3749358681856814</v>
      </c>
    </row>
    <row r="240" spans="1:44" x14ac:dyDescent="0.2">
      <c r="A240" s="98">
        <v>11167</v>
      </c>
      <c r="B240" s="91" t="s">
        <v>103</v>
      </c>
      <c r="C240" s="110">
        <v>0.32614215504250132</v>
      </c>
      <c r="D240" s="91" t="s">
        <v>2</v>
      </c>
      <c r="E240" s="91">
        <v>2</v>
      </c>
      <c r="F240" s="92">
        <v>2</v>
      </c>
      <c r="G240" s="91" t="s">
        <v>6</v>
      </c>
      <c r="H240" s="91" t="s">
        <v>90</v>
      </c>
      <c r="I240" s="91" t="s">
        <v>5</v>
      </c>
      <c r="J240" s="93" t="s">
        <v>5</v>
      </c>
      <c r="M240">
        <f t="shared" si="91"/>
        <v>36</v>
      </c>
      <c r="N240">
        <f t="shared" si="112"/>
        <v>41</v>
      </c>
      <c r="O240">
        <f t="shared" si="113"/>
        <v>49</v>
      </c>
      <c r="P240">
        <f t="shared" si="114"/>
        <v>68</v>
      </c>
      <c r="Q240">
        <f t="shared" si="115"/>
        <v>39</v>
      </c>
      <c r="R240">
        <f t="shared" si="116"/>
        <v>28</v>
      </c>
      <c r="U240">
        <f t="shared" si="111"/>
        <v>239</v>
      </c>
      <c r="V240">
        <f t="shared" si="92"/>
        <v>239</v>
      </c>
      <c r="W240">
        <f t="shared" si="93"/>
        <v>233</v>
      </c>
      <c r="X240">
        <f t="shared" si="94"/>
        <v>495</v>
      </c>
      <c r="Y240">
        <f t="shared" si="95"/>
        <v>161</v>
      </c>
      <c r="Z240">
        <f t="shared" si="96"/>
        <v>882</v>
      </c>
      <c r="AC240" s="1">
        <f t="shared" si="97"/>
        <v>-1.563975538357343</v>
      </c>
      <c r="AD240" s="1">
        <f t="shared" si="98"/>
        <v>-1.4339224101091452</v>
      </c>
      <c r="AE240" s="1">
        <f t="shared" si="99"/>
        <v>-1.2556741787028265</v>
      </c>
      <c r="AF240" s="1">
        <f t="shared" si="100"/>
        <v>-0.92798677163734644</v>
      </c>
      <c r="AG240" s="1">
        <f t="shared" si="101"/>
        <v>-1.4839328306838067</v>
      </c>
      <c r="AH240" s="1">
        <f t="shared" si="102"/>
        <v>-1.8152899666382492</v>
      </c>
      <c r="AI240" s="149">
        <f t="shared" si="103"/>
        <v>-8.4807816961287177</v>
      </c>
      <c r="AL240" s="1">
        <f t="shared" si="104"/>
        <v>-1.3956645494074753</v>
      </c>
      <c r="AM240" s="104">
        <f t="shared" si="105"/>
        <v>-1.3956645494074753</v>
      </c>
      <c r="AN240" s="104">
        <f t="shared" si="106"/>
        <v>-1.4210896477732855</v>
      </c>
      <c r="AO240" s="104">
        <f t="shared" si="107"/>
        <v>-0.66757033877029559</v>
      </c>
      <c r="AP240" s="104">
        <f t="shared" si="108"/>
        <v>-1.790723736354523</v>
      </c>
      <c r="AQ240" s="104">
        <f t="shared" si="109"/>
        <v>-8.9936045332194625E-2</v>
      </c>
      <c r="AR240" s="151">
        <f t="shared" si="110"/>
        <v>-6.7606488670452496</v>
      </c>
    </row>
    <row r="241" spans="1:44" x14ac:dyDescent="0.2">
      <c r="A241" s="99">
        <v>10969</v>
      </c>
      <c r="B241" s="95" t="s">
        <v>103</v>
      </c>
      <c r="C241" s="111">
        <v>0.3266689019011122</v>
      </c>
      <c r="D241" s="95" t="s">
        <v>0</v>
      </c>
      <c r="E241" s="95">
        <v>0</v>
      </c>
      <c r="F241" s="96">
        <v>1</v>
      </c>
      <c r="G241" s="95" t="s">
        <v>7</v>
      </c>
      <c r="H241" s="95" t="s">
        <v>90</v>
      </c>
      <c r="I241" s="95" t="s">
        <v>4</v>
      </c>
      <c r="J241" s="97" t="s">
        <v>4</v>
      </c>
      <c r="M241">
        <f t="shared" si="91"/>
        <v>39</v>
      </c>
      <c r="N241">
        <f t="shared" si="112"/>
        <v>35</v>
      </c>
      <c r="O241">
        <f t="shared" si="113"/>
        <v>48</v>
      </c>
      <c r="P241">
        <f t="shared" si="114"/>
        <v>104</v>
      </c>
      <c r="Q241">
        <f t="shared" si="115"/>
        <v>39</v>
      </c>
      <c r="R241">
        <f t="shared" si="116"/>
        <v>144</v>
      </c>
      <c r="U241">
        <f t="shared" si="111"/>
        <v>241</v>
      </c>
      <c r="V241">
        <f t="shared" si="92"/>
        <v>245</v>
      </c>
      <c r="W241">
        <f t="shared" si="93"/>
        <v>243</v>
      </c>
      <c r="X241">
        <f t="shared" si="94"/>
        <v>470</v>
      </c>
      <c r="Y241">
        <f t="shared" si="95"/>
        <v>161</v>
      </c>
      <c r="Z241">
        <f t="shared" si="96"/>
        <v>83</v>
      </c>
      <c r="AC241" s="1">
        <f t="shared" si="97"/>
        <v>-1.4839328306838067</v>
      </c>
      <c r="AD241" s="1">
        <f t="shared" si="98"/>
        <v>-1.5921464153240394</v>
      </c>
      <c r="AE241" s="1">
        <f t="shared" si="99"/>
        <v>-1.276293465905562</v>
      </c>
      <c r="AF241" s="1">
        <f t="shared" si="100"/>
        <v>-0.50310357767208047</v>
      </c>
      <c r="AG241" s="1">
        <f t="shared" si="101"/>
        <v>-1.4839328306838067</v>
      </c>
      <c r="AH241" s="1">
        <f t="shared" si="102"/>
        <v>-0.17768117723745236</v>
      </c>
      <c r="AI241" s="149">
        <f t="shared" si="103"/>
        <v>-6.5170902975067468</v>
      </c>
      <c r="AL241" s="1">
        <f t="shared" si="104"/>
        <v>-1.3873311678483309</v>
      </c>
      <c r="AM241" s="104">
        <f t="shared" si="105"/>
        <v>-1.3708698907942589</v>
      </c>
      <c r="AN241" s="104">
        <f t="shared" si="106"/>
        <v>-1.3790666579984376</v>
      </c>
      <c r="AO241" s="104">
        <f t="shared" si="107"/>
        <v>-0.71939540663488166</v>
      </c>
      <c r="AP241" s="104">
        <f t="shared" si="108"/>
        <v>-1.790723736354523</v>
      </c>
      <c r="AQ241" s="104">
        <f t="shared" si="109"/>
        <v>-2.4532874935423878</v>
      </c>
      <c r="AR241" s="151">
        <f t="shared" si="110"/>
        <v>-9.1006743531728205</v>
      </c>
    </row>
    <row r="242" spans="1:44" x14ac:dyDescent="0.2">
      <c r="A242" s="98">
        <v>11324</v>
      </c>
      <c r="B242" s="91" t="s">
        <v>103</v>
      </c>
      <c r="C242" s="110">
        <v>0.32836131207983632</v>
      </c>
      <c r="D242" s="91" t="s">
        <v>3</v>
      </c>
      <c r="E242" s="91">
        <v>1</v>
      </c>
      <c r="F242" s="92">
        <v>0</v>
      </c>
      <c r="G242" s="91" t="s">
        <v>7</v>
      </c>
      <c r="H242" s="91" t="s">
        <v>90</v>
      </c>
      <c r="I242" s="91" t="s">
        <v>5</v>
      </c>
      <c r="J242" s="93" t="s">
        <v>5</v>
      </c>
      <c r="M242">
        <f t="shared" si="91"/>
        <v>38</v>
      </c>
      <c r="N242">
        <f t="shared" si="112"/>
        <v>35</v>
      </c>
      <c r="O242">
        <f t="shared" si="113"/>
        <v>29</v>
      </c>
      <c r="P242">
        <f t="shared" si="114"/>
        <v>104</v>
      </c>
      <c r="Q242">
        <f t="shared" si="115"/>
        <v>39</v>
      </c>
      <c r="R242">
        <f t="shared" si="116"/>
        <v>28</v>
      </c>
      <c r="U242">
        <f t="shared" si="111"/>
        <v>241</v>
      </c>
      <c r="V242">
        <f t="shared" si="92"/>
        <v>233</v>
      </c>
      <c r="W242">
        <f t="shared" si="93"/>
        <v>248</v>
      </c>
      <c r="X242">
        <f t="shared" si="94"/>
        <v>470</v>
      </c>
      <c r="Y242">
        <f t="shared" si="95"/>
        <v>161</v>
      </c>
      <c r="Z242">
        <f t="shared" si="96"/>
        <v>882</v>
      </c>
      <c r="AC242" s="1">
        <f t="shared" si="97"/>
        <v>-1.5099083170870673</v>
      </c>
      <c r="AD242" s="1">
        <f t="shared" si="98"/>
        <v>-1.5921464153240394</v>
      </c>
      <c r="AE242" s="1">
        <f t="shared" si="99"/>
        <v>-1.780198646826979</v>
      </c>
      <c r="AF242" s="1">
        <f t="shared" si="100"/>
        <v>-0.50310357767208047</v>
      </c>
      <c r="AG242" s="1">
        <f t="shared" si="101"/>
        <v>-1.4839328306838067</v>
      </c>
      <c r="AH242" s="1">
        <f t="shared" si="102"/>
        <v>-1.8152899666382492</v>
      </c>
      <c r="AI242" s="149">
        <f t="shared" si="103"/>
        <v>-8.6845797542322209</v>
      </c>
      <c r="AL242" s="1">
        <f t="shared" si="104"/>
        <v>-1.3873311678483309</v>
      </c>
      <c r="AM242" s="104">
        <f t="shared" si="105"/>
        <v>-1.4210896477732855</v>
      </c>
      <c r="AN242" s="104">
        <f t="shared" si="106"/>
        <v>-1.3586993551740039</v>
      </c>
      <c r="AO242" s="104">
        <f t="shared" si="107"/>
        <v>-0.71939540663488166</v>
      </c>
      <c r="AP242" s="104">
        <f t="shared" si="108"/>
        <v>-1.790723736354523</v>
      </c>
      <c r="AQ242" s="104">
        <f t="shared" si="109"/>
        <v>-8.9936045332194625E-2</v>
      </c>
      <c r="AR242" s="151">
        <f t="shared" si="110"/>
        <v>-6.7671753591172195</v>
      </c>
    </row>
    <row r="243" spans="1:44" x14ac:dyDescent="0.2">
      <c r="A243" s="99">
        <v>10705</v>
      </c>
      <c r="B243" s="95" t="s">
        <v>103</v>
      </c>
      <c r="C243" s="111">
        <v>0.328619045427338</v>
      </c>
      <c r="D243" s="95" t="s">
        <v>0</v>
      </c>
      <c r="E243" s="95">
        <v>3</v>
      </c>
      <c r="F243" s="96">
        <v>3</v>
      </c>
      <c r="G243" s="95" t="s">
        <v>6</v>
      </c>
      <c r="H243" s="95" t="s">
        <v>88</v>
      </c>
      <c r="I243" s="95" t="s">
        <v>5</v>
      </c>
      <c r="J243" s="97" t="s">
        <v>5</v>
      </c>
      <c r="M243">
        <f t="shared" si="91"/>
        <v>39</v>
      </c>
      <c r="N243">
        <f t="shared" si="112"/>
        <v>61</v>
      </c>
      <c r="O243">
        <f t="shared" si="113"/>
        <v>46</v>
      </c>
      <c r="P243">
        <f t="shared" si="114"/>
        <v>68</v>
      </c>
      <c r="Q243">
        <f t="shared" si="115"/>
        <v>71</v>
      </c>
      <c r="R243">
        <f t="shared" si="116"/>
        <v>28</v>
      </c>
      <c r="U243">
        <f t="shared" si="111"/>
        <v>241</v>
      </c>
      <c r="V243">
        <f t="shared" si="92"/>
        <v>248</v>
      </c>
      <c r="W243">
        <f t="shared" si="93"/>
        <v>241</v>
      </c>
      <c r="X243">
        <f t="shared" si="94"/>
        <v>495</v>
      </c>
      <c r="Y243">
        <f t="shared" si="95"/>
        <v>425</v>
      </c>
      <c r="Z243">
        <f t="shared" si="96"/>
        <v>882</v>
      </c>
      <c r="AC243" s="1">
        <f t="shared" si="97"/>
        <v>-1.4839328306838067</v>
      </c>
      <c r="AD243" s="1">
        <f t="shared" si="98"/>
        <v>-1.0366206126401418</v>
      </c>
      <c r="AE243" s="1">
        <f t="shared" si="99"/>
        <v>-1.3188530803243581</v>
      </c>
      <c r="AF243" s="1">
        <f t="shared" si="100"/>
        <v>-0.92798677163734644</v>
      </c>
      <c r="AG243" s="1">
        <f t="shared" si="101"/>
        <v>-0.88481459977213761</v>
      </c>
      <c r="AH243" s="1">
        <f t="shared" si="102"/>
        <v>-1.8152899666382492</v>
      </c>
      <c r="AI243" s="149">
        <f t="shared" si="103"/>
        <v>-7.4674978616960397</v>
      </c>
      <c r="AL243" s="1">
        <f t="shared" si="104"/>
        <v>-1.3873311678483309</v>
      </c>
      <c r="AM243" s="104">
        <f t="shared" si="105"/>
        <v>-1.3586993551740039</v>
      </c>
      <c r="AN243" s="104">
        <f t="shared" si="106"/>
        <v>-1.3873311678483309</v>
      </c>
      <c r="AO243" s="104">
        <f t="shared" si="107"/>
        <v>-0.66757033877029559</v>
      </c>
      <c r="AP243" s="104">
        <f t="shared" si="108"/>
        <v>-0.82003893241456904</v>
      </c>
      <c r="AQ243" s="104">
        <f t="shared" si="109"/>
        <v>-8.9936045332194625E-2</v>
      </c>
      <c r="AR243" s="151">
        <f t="shared" si="110"/>
        <v>-5.7109070073877257</v>
      </c>
    </row>
    <row r="244" spans="1:44" x14ac:dyDescent="0.2">
      <c r="A244" s="98">
        <v>10263</v>
      </c>
      <c r="B244" s="91" t="s">
        <v>103</v>
      </c>
      <c r="C244" s="110">
        <v>0.32985730271084923</v>
      </c>
      <c r="D244" s="91" t="s">
        <v>3</v>
      </c>
      <c r="E244" s="91">
        <v>2</v>
      </c>
      <c r="F244" s="92">
        <v>2</v>
      </c>
      <c r="G244" s="91" t="s">
        <v>7</v>
      </c>
      <c r="H244" s="91" t="s">
        <v>88</v>
      </c>
      <c r="I244" s="91" t="s">
        <v>5</v>
      </c>
      <c r="J244" s="93" t="s">
        <v>5</v>
      </c>
      <c r="M244">
        <f t="shared" si="91"/>
        <v>38</v>
      </c>
      <c r="N244">
        <f t="shared" si="112"/>
        <v>41</v>
      </c>
      <c r="O244">
        <f t="shared" si="113"/>
        <v>49</v>
      </c>
      <c r="P244">
        <f t="shared" si="114"/>
        <v>104</v>
      </c>
      <c r="Q244">
        <f t="shared" si="115"/>
        <v>71</v>
      </c>
      <c r="R244">
        <f t="shared" si="116"/>
        <v>28</v>
      </c>
      <c r="U244">
        <f t="shared" si="111"/>
        <v>241</v>
      </c>
      <c r="V244">
        <f t="shared" si="92"/>
        <v>239</v>
      </c>
      <c r="W244">
        <f t="shared" si="93"/>
        <v>233</v>
      </c>
      <c r="X244">
        <f t="shared" si="94"/>
        <v>470</v>
      </c>
      <c r="Y244">
        <f t="shared" si="95"/>
        <v>425</v>
      </c>
      <c r="Z244">
        <f t="shared" si="96"/>
        <v>882</v>
      </c>
      <c r="AC244" s="1">
        <f t="shared" si="97"/>
        <v>-1.5099083170870673</v>
      </c>
      <c r="AD244" s="1">
        <f t="shared" si="98"/>
        <v>-1.4339224101091452</v>
      </c>
      <c r="AE244" s="1">
        <f t="shared" si="99"/>
        <v>-1.2556741787028265</v>
      </c>
      <c r="AF244" s="1">
        <f t="shared" si="100"/>
        <v>-0.50310357767208047</v>
      </c>
      <c r="AG244" s="1">
        <f t="shared" si="101"/>
        <v>-0.88481459977213761</v>
      </c>
      <c r="AH244" s="1">
        <f t="shared" si="102"/>
        <v>-1.8152899666382492</v>
      </c>
      <c r="AI244" s="149">
        <f t="shared" si="103"/>
        <v>-7.4027130499815064</v>
      </c>
      <c r="AL244" s="1">
        <f t="shared" si="104"/>
        <v>-1.3873311678483309</v>
      </c>
      <c r="AM244" s="104">
        <f t="shared" si="105"/>
        <v>-1.3956645494074753</v>
      </c>
      <c r="AN244" s="104">
        <f t="shared" si="106"/>
        <v>-1.4210896477732855</v>
      </c>
      <c r="AO244" s="104">
        <f t="shared" si="107"/>
        <v>-0.71939540663488166</v>
      </c>
      <c r="AP244" s="104">
        <f t="shared" si="108"/>
        <v>-0.82003893241456904</v>
      </c>
      <c r="AQ244" s="104">
        <f t="shared" si="109"/>
        <v>-8.9936045332194625E-2</v>
      </c>
      <c r="AR244" s="151">
        <f t="shared" si="110"/>
        <v>-5.8334557494107377</v>
      </c>
    </row>
    <row r="245" spans="1:44" x14ac:dyDescent="0.2">
      <c r="A245" s="99">
        <v>10974</v>
      </c>
      <c r="B245" s="95" t="s">
        <v>103</v>
      </c>
      <c r="C245" s="111">
        <v>0.33004564308356366</v>
      </c>
      <c r="D245" s="95" t="s">
        <v>0</v>
      </c>
      <c r="E245" s="95">
        <v>0</v>
      </c>
      <c r="F245" s="96">
        <v>0</v>
      </c>
      <c r="G245" s="95" t="s">
        <v>7</v>
      </c>
      <c r="H245" s="95" t="s">
        <v>88</v>
      </c>
      <c r="I245" s="95" t="s">
        <v>5</v>
      </c>
      <c r="J245" s="97" t="s">
        <v>5</v>
      </c>
      <c r="M245">
        <f t="shared" si="91"/>
        <v>39</v>
      </c>
      <c r="N245">
        <f t="shared" si="112"/>
        <v>35</v>
      </c>
      <c r="O245">
        <f t="shared" si="113"/>
        <v>29</v>
      </c>
      <c r="P245">
        <f t="shared" si="114"/>
        <v>104</v>
      </c>
      <c r="Q245">
        <f t="shared" si="115"/>
        <v>71</v>
      </c>
      <c r="R245">
        <f t="shared" si="116"/>
        <v>28</v>
      </c>
      <c r="U245">
        <f t="shared" si="111"/>
        <v>241</v>
      </c>
      <c r="V245">
        <f t="shared" si="92"/>
        <v>245</v>
      </c>
      <c r="W245">
        <f t="shared" si="93"/>
        <v>248</v>
      </c>
      <c r="X245">
        <f t="shared" si="94"/>
        <v>470</v>
      </c>
      <c r="Y245">
        <f t="shared" si="95"/>
        <v>425</v>
      </c>
      <c r="Z245">
        <f t="shared" si="96"/>
        <v>882</v>
      </c>
      <c r="AC245" s="1">
        <f t="shared" si="97"/>
        <v>-1.4839328306838067</v>
      </c>
      <c r="AD245" s="1">
        <f t="shared" si="98"/>
        <v>-1.5921464153240394</v>
      </c>
      <c r="AE245" s="1">
        <f t="shared" si="99"/>
        <v>-1.780198646826979</v>
      </c>
      <c r="AF245" s="1">
        <f t="shared" si="100"/>
        <v>-0.50310357767208047</v>
      </c>
      <c r="AG245" s="1">
        <f t="shared" si="101"/>
        <v>-0.88481459977213761</v>
      </c>
      <c r="AH245" s="1">
        <f t="shared" si="102"/>
        <v>-1.8152899666382492</v>
      </c>
      <c r="AI245" s="149">
        <f t="shared" si="103"/>
        <v>-8.059486036917292</v>
      </c>
      <c r="AL245" s="1">
        <f t="shared" si="104"/>
        <v>-1.3873311678483309</v>
      </c>
      <c r="AM245" s="104">
        <f t="shared" si="105"/>
        <v>-1.3708698907942589</v>
      </c>
      <c r="AN245" s="104">
        <f t="shared" si="106"/>
        <v>-1.3586993551740039</v>
      </c>
      <c r="AO245" s="104">
        <f t="shared" si="107"/>
        <v>-0.71939540663488166</v>
      </c>
      <c r="AP245" s="104">
        <f t="shared" si="108"/>
        <v>-0.82003893241456904</v>
      </c>
      <c r="AQ245" s="104">
        <f t="shared" si="109"/>
        <v>-8.9936045332194625E-2</v>
      </c>
      <c r="AR245" s="151">
        <f t="shared" si="110"/>
        <v>-5.746270798198239</v>
      </c>
    </row>
    <row r="246" spans="1:44" x14ac:dyDescent="0.2">
      <c r="A246" s="98">
        <v>10634</v>
      </c>
      <c r="B246" s="91" t="s">
        <v>103</v>
      </c>
      <c r="C246" s="110">
        <v>0.33038310013896965</v>
      </c>
      <c r="D246" s="91" t="s">
        <v>3</v>
      </c>
      <c r="E246" s="91">
        <v>0</v>
      </c>
      <c r="F246" s="92">
        <v>1</v>
      </c>
      <c r="G246" s="91" t="s">
        <v>7</v>
      </c>
      <c r="H246" s="91" t="s">
        <v>88</v>
      </c>
      <c r="I246" s="91" t="s">
        <v>4</v>
      </c>
      <c r="J246" s="93" t="s">
        <v>5</v>
      </c>
      <c r="M246">
        <f t="shared" si="91"/>
        <v>38</v>
      </c>
      <c r="N246">
        <f t="shared" si="112"/>
        <v>35</v>
      </c>
      <c r="O246">
        <f t="shared" si="113"/>
        <v>48</v>
      </c>
      <c r="P246">
        <f t="shared" si="114"/>
        <v>104</v>
      </c>
      <c r="Q246">
        <f t="shared" si="115"/>
        <v>71</v>
      </c>
      <c r="R246">
        <f t="shared" si="116"/>
        <v>144</v>
      </c>
      <c r="U246">
        <f t="shared" si="111"/>
        <v>241</v>
      </c>
      <c r="V246">
        <f t="shared" si="92"/>
        <v>245</v>
      </c>
      <c r="W246">
        <f t="shared" si="93"/>
        <v>243</v>
      </c>
      <c r="X246">
        <f t="shared" si="94"/>
        <v>470</v>
      </c>
      <c r="Y246">
        <f t="shared" si="95"/>
        <v>425</v>
      </c>
      <c r="Z246">
        <f t="shared" si="96"/>
        <v>83</v>
      </c>
      <c r="AC246" s="1">
        <f t="shared" si="97"/>
        <v>-1.5099083170870673</v>
      </c>
      <c r="AD246" s="1">
        <f t="shared" si="98"/>
        <v>-1.5921464153240394</v>
      </c>
      <c r="AE246" s="1">
        <f t="shared" si="99"/>
        <v>-1.276293465905562</v>
      </c>
      <c r="AF246" s="1">
        <f t="shared" si="100"/>
        <v>-0.50310357767208047</v>
      </c>
      <c r="AG246" s="1">
        <f t="shared" si="101"/>
        <v>-0.88481459977213761</v>
      </c>
      <c r="AH246" s="1">
        <f t="shared" si="102"/>
        <v>-0.17768117723745236</v>
      </c>
      <c r="AI246" s="149">
        <f t="shared" si="103"/>
        <v>-5.9439475529983383</v>
      </c>
      <c r="AL246" s="1">
        <f t="shared" si="104"/>
        <v>-1.3873311678483309</v>
      </c>
      <c r="AM246" s="104">
        <f t="shared" si="105"/>
        <v>-1.3708698907942589</v>
      </c>
      <c r="AN246" s="104">
        <f t="shared" si="106"/>
        <v>-1.3790666579984376</v>
      </c>
      <c r="AO246" s="104">
        <f t="shared" si="107"/>
        <v>-0.71939540663488166</v>
      </c>
      <c r="AP246" s="104">
        <f t="shared" si="108"/>
        <v>-0.82003893241456904</v>
      </c>
      <c r="AQ246" s="104">
        <f t="shared" si="109"/>
        <v>-2.4532874935423878</v>
      </c>
      <c r="AR246" s="151">
        <f t="shared" si="110"/>
        <v>-8.1299895492328673</v>
      </c>
    </row>
    <row r="247" spans="1:44" x14ac:dyDescent="0.2">
      <c r="A247" s="99">
        <v>10526</v>
      </c>
      <c r="B247" s="95" t="s">
        <v>103</v>
      </c>
      <c r="C247" s="111">
        <v>0.33122054069243045</v>
      </c>
      <c r="D247" s="95" t="s">
        <v>0</v>
      </c>
      <c r="E247" s="95">
        <v>2</v>
      </c>
      <c r="F247" s="96">
        <v>3</v>
      </c>
      <c r="G247" s="95" t="s">
        <v>6</v>
      </c>
      <c r="H247" s="95" t="s">
        <v>89</v>
      </c>
      <c r="I247" s="95" t="s">
        <v>5</v>
      </c>
      <c r="J247" s="97" t="s">
        <v>5</v>
      </c>
      <c r="M247">
        <f t="shared" si="91"/>
        <v>39</v>
      </c>
      <c r="N247">
        <f t="shared" si="112"/>
        <v>41</v>
      </c>
      <c r="O247">
        <f t="shared" si="113"/>
        <v>46</v>
      </c>
      <c r="P247">
        <f t="shared" si="114"/>
        <v>68</v>
      </c>
      <c r="Q247">
        <f t="shared" si="115"/>
        <v>37</v>
      </c>
      <c r="R247">
        <f t="shared" si="116"/>
        <v>28</v>
      </c>
      <c r="U247">
        <f t="shared" si="111"/>
        <v>241</v>
      </c>
      <c r="V247">
        <f t="shared" si="92"/>
        <v>239</v>
      </c>
      <c r="W247">
        <f t="shared" si="93"/>
        <v>241</v>
      </c>
      <c r="X247">
        <f t="shared" si="94"/>
        <v>495</v>
      </c>
      <c r="Y247">
        <f t="shared" si="95"/>
        <v>230</v>
      </c>
      <c r="Z247">
        <f t="shared" si="96"/>
        <v>882</v>
      </c>
      <c r="AC247" s="1">
        <f t="shared" si="97"/>
        <v>-1.4839328306838067</v>
      </c>
      <c r="AD247" s="1">
        <f t="shared" si="98"/>
        <v>-1.4339224101091452</v>
      </c>
      <c r="AE247" s="1">
        <f t="shared" si="99"/>
        <v>-1.3188530803243581</v>
      </c>
      <c r="AF247" s="1">
        <f t="shared" si="100"/>
        <v>-0.92798677163734644</v>
      </c>
      <c r="AG247" s="1">
        <f t="shared" si="101"/>
        <v>-1.5365765641692286</v>
      </c>
      <c r="AH247" s="1">
        <f t="shared" si="102"/>
        <v>-1.8152899666382492</v>
      </c>
      <c r="AI247" s="149">
        <f t="shared" si="103"/>
        <v>-8.5165616235621346</v>
      </c>
      <c r="AL247" s="1">
        <f t="shared" si="104"/>
        <v>-1.3873311678483309</v>
      </c>
      <c r="AM247" s="104">
        <f t="shared" si="105"/>
        <v>-1.3956645494074753</v>
      </c>
      <c r="AN247" s="104">
        <f t="shared" si="106"/>
        <v>-1.3873311678483309</v>
      </c>
      <c r="AO247" s="104">
        <f t="shared" si="107"/>
        <v>-0.66757033877029559</v>
      </c>
      <c r="AP247" s="104">
        <f t="shared" si="108"/>
        <v>-1.4340487924157905</v>
      </c>
      <c r="AQ247" s="104">
        <f t="shared" si="109"/>
        <v>-8.9936045332194625E-2</v>
      </c>
      <c r="AR247" s="151">
        <f t="shared" si="110"/>
        <v>-6.3618820616224179</v>
      </c>
    </row>
    <row r="248" spans="1:44" x14ac:dyDescent="0.2">
      <c r="A248" s="98">
        <v>10115</v>
      </c>
      <c r="B248" s="91" t="s">
        <v>103</v>
      </c>
      <c r="C248" s="110">
        <v>0.33255046326406679</v>
      </c>
      <c r="D248" s="91" t="s">
        <v>3</v>
      </c>
      <c r="E248" s="91">
        <v>1</v>
      </c>
      <c r="F248" s="92">
        <v>2</v>
      </c>
      <c r="G248" s="91" t="s">
        <v>7</v>
      </c>
      <c r="H248" s="91" t="s">
        <v>91</v>
      </c>
      <c r="I248" s="91" t="s">
        <v>5</v>
      </c>
      <c r="J248" s="93" t="s">
        <v>5</v>
      </c>
      <c r="M248">
        <f t="shared" si="91"/>
        <v>38</v>
      </c>
      <c r="N248">
        <f t="shared" si="112"/>
        <v>35</v>
      </c>
      <c r="O248">
        <f t="shared" si="113"/>
        <v>49</v>
      </c>
      <c r="P248">
        <f t="shared" si="114"/>
        <v>104</v>
      </c>
      <c r="Q248">
        <f t="shared" si="115"/>
        <v>25</v>
      </c>
      <c r="R248">
        <f t="shared" si="116"/>
        <v>28</v>
      </c>
      <c r="U248">
        <f t="shared" si="111"/>
        <v>241</v>
      </c>
      <c r="V248">
        <f t="shared" si="92"/>
        <v>233</v>
      </c>
      <c r="W248">
        <f t="shared" si="93"/>
        <v>233</v>
      </c>
      <c r="X248">
        <f t="shared" si="94"/>
        <v>470</v>
      </c>
      <c r="Y248">
        <f t="shared" si="95"/>
        <v>149</v>
      </c>
      <c r="Z248">
        <f t="shared" si="96"/>
        <v>882</v>
      </c>
      <c r="AC248" s="1">
        <f t="shared" si="97"/>
        <v>-1.5099083170870673</v>
      </c>
      <c r="AD248" s="1">
        <f t="shared" si="98"/>
        <v>-1.5921464153240394</v>
      </c>
      <c r="AE248" s="1">
        <f t="shared" si="99"/>
        <v>-1.2556741787028265</v>
      </c>
      <c r="AF248" s="1">
        <f t="shared" si="100"/>
        <v>-0.50310357767208047</v>
      </c>
      <c r="AG248" s="1">
        <f t="shared" si="101"/>
        <v>-1.9286186519452522</v>
      </c>
      <c r="AH248" s="1">
        <f t="shared" si="102"/>
        <v>-1.8152899666382492</v>
      </c>
      <c r="AI248" s="149">
        <f t="shared" si="103"/>
        <v>-8.6047411073695148</v>
      </c>
      <c r="AL248" s="1">
        <f t="shared" si="104"/>
        <v>-1.3873311678483309</v>
      </c>
      <c r="AM248" s="104">
        <f t="shared" si="105"/>
        <v>-1.4210896477732855</v>
      </c>
      <c r="AN248" s="104">
        <f t="shared" si="106"/>
        <v>-1.4210896477732855</v>
      </c>
      <c r="AO248" s="104">
        <f t="shared" si="107"/>
        <v>-0.71939540663488166</v>
      </c>
      <c r="AP248" s="104">
        <f t="shared" si="108"/>
        <v>-1.8681817953935267</v>
      </c>
      <c r="AQ248" s="104">
        <f t="shared" si="109"/>
        <v>-8.9936045332194625E-2</v>
      </c>
      <c r="AR248" s="151">
        <f t="shared" si="110"/>
        <v>-6.9070237107555057</v>
      </c>
    </row>
    <row r="249" spans="1:44" x14ac:dyDescent="0.2">
      <c r="A249" s="99">
        <v>10794</v>
      </c>
      <c r="B249" s="95" t="s">
        <v>103</v>
      </c>
      <c r="C249" s="111">
        <v>0.33281985787225499</v>
      </c>
      <c r="D249" s="95" t="s">
        <v>0</v>
      </c>
      <c r="E249" s="95">
        <v>2</v>
      </c>
      <c r="F249" s="96">
        <v>0</v>
      </c>
      <c r="G249" s="95" t="s">
        <v>7</v>
      </c>
      <c r="H249" s="95" t="s">
        <v>90</v>
      </c>
      <c r="I249" s="95" t="s">
        <v>5</v>
      </c>
      <c r="J249" s="97" t="s">
        <v>5</v>
      </c>
      <c r="M249">
        <f t="shared" si="91"/>
        <v>39</v>
      </c>
      <c r="N249">
        <f t="shared" si="112"/>
        <v>41</v>
      </c>
      <c r="O249">
        <f t="shared" si="113"/>
        <v>29</v>
      </c>
      <c r="P249">
        <f t="shared" si="114"/>
        <v>104</v>
      </c>
      <c r="Q249">
        <f t="shared" si="115"/>
        <v>39</v>
      </c>
      <c r="R249">
        <f t="shared" si="116"/>
        <v>28</v>
      </c>
      <c r="U249">
        <f t="shared" si="111"/>
        <v>241</v>
      </c>
      <c r="V249">
        <f t="shared" si="92"/>
        <v>239</v>
      </c>
      <c r="W249">
        <f t="shared" si="93"/>
        <v>248</v>
      </c>
      <c r="X249">
        <f t="shared" si="94"/>
        <v>470</v>
      </c>
      <c r="Y249">
        <f t="shared" si="95"/>
        <v>161</v>
      </c>
      <c r="Z249">
        <f t="shared" si="96"/>
        <v>882</v>
      </c>
      <c r="AC249" s="1">
        <f t="shared" si="97"/>
        <v>-1.4839328306838067</v>
      </c>
      <c r="AD249" s="1">
        <f t="shared" si="98"/>
        <v>-1.4339224101091452</v>
      </c>
      <c r="AE249" s="1">
        <f t="shared" si="99"/>
        <v>-1.780198646826979</v>
      </c>
      <c r="AF249" s="1">
        <f t="shared" si="100"/>
        <v>-0.50310357767208047</v>
      </c>
      <c r="AG249" s="1">
        <f t="shared" si="101"/>
        <v>-1.4839328306838067</v>
      </c>
      <c r="AH249" s="1">
        <f t="shared" si="102"/>
        <v>-1.8152899666382492</v>
      </c>
      <c r="AI249" s="149">
        <f t="shared" si="103"/>
        <v>-8.5003802626140672</v>
      </c>
      <c r="AL249" s="1">
        <f t="shared" si="104"/>
        <v>-1.3873311678483309</v>
      </c>
      <c r="AM249" s="104">
        <f t="shared" si="105"/>
        <v>-1.3956645494074753</v>
      </c>
      <c r="AN249" s="104">
        <f t="shared" si="106"/>
        <v>-1.3586993551740039</v>
      </c>
      <c r="AO249" s="104">
        <f t="shared" si="107"/>
        <v>-0.71939540663488166</v>
      </c>
      <c r="AP249" s="104">
        <f t="shared" si="108"/>
        <v>-1.790723736354523</v>
      </c>
      <c r="AQ249" s="104">
        <f t="shared" si="109"/>
        <v>-8.9936045332194625E-2</v>
      </c>
      <c r="AR249" s="151">
        <f t="shared" si="110"/>
        <v>-6.7417502607514095</v>
      </c>
    </row>
    <row r="250" spans="1:44" x14ac:dyDescent="0.2">
      <c r="A250" s="98">
        <v>10247</v>
      </c>
      <c r="B250" s="91" t="s">
        <v>103</v>
      </c>
      <c r="C250" s="110">
        <v>0.33382050466712021</v>
      </c>
      <c r="D250" s="91" t="s">
        <v>1</v>
      </c>
      <c r="E250" s="91">
        <v>0</v>
      </c>
      <c r="F250" s="92">
        <v>0</v>
      </c>
      <c r="G250" s="91" t="s">
        <v>6</v>
      </c>
      <c r="H250" s="91" t="s">
        <v>88</v>
      </c>
      <c r="I250" s="91" t="s">
        <v>5</v>
      </c>
      <c r="J250" s="93" t="s">
        <v>5</v>
      </c>
      <c r="M250">
        <f t="shared" si="91"/>
        <v>59</v>
      </c>
      <c r="N250">
        <f t="shared" si="112"/>
        <v>35</v>
      </c>
      <c r="O250">
        <f t="shared" si="113"/>
        <v>29</v>
      </c>
      <c r="P250">
        <f t="shared" si="114"/>
        <v>68</v>
      </c>
      <c r="Q250">
        <f t="shared" si="115"/>
        <v>71</v>
      </c>
      <c r="R250">
        <f t="shared" si="116"/>
        <v>28</v>
      </c>
      <c r="U250">
        <f t="shared" si="111"/>
        <v>244</v>
      </c>
      <c r="V250">
        <f t="shared" si="92"/>
        <v>245</v>
      </c>
      <c r="W250">
        <f t="shared" si="93"/>
        <v>248</v>
      </c>
      <c r="X250">
        <f t="shared" si="94"/>
        <v>495</v>
      </c>
      <c r="Y250">
        <f t="shared" si="95"/>
        <v>425</v>
      </c>
      <c r="Z250">
        <f t="shared" si="96"/>
        <v>882</v>
      </c>
      <c r="AC250" s="1">
        <f t="shared" si="97"/>
        <v>-1.0699570329077337</v>
      </c>
      <c r="AD250" s="1">
        <f t="shared" si="98"/>
        <v>-1.5921464153240394</v>
      </c>
      <c r="AE250" s="1">
        <f t="shared" si="99"/>
        <v>-1.780198646826979</v>
      </c>
      <c r="AF250" s="1">
        <f t="shared" si="100"/>
        <v>-0.92798677163734644</v>
      </c>
      <c r="AG250" s="1">
        <f t="shared" si="101"/>
        <v>-0.88481459977213761</v>
      </c>
      <c r="AH250" s="1">
        <f t="shared" si="102"/>
        <v>-1.8152899666382492</v>
      </c>
      <c r="AI250" s="149">
        <f t="shared" si="103"/>
        <v>-8.070393433106485</v>
      </c>
      <c r="AL250" s="1">
        <f t="shared" si="104"/>
        <v>-1.374959876045784</v>
      </c>
      <c r="AM250" s="104">
        <f t="shared" si="105"/>
        <v>-1.3708698907942589</v>
      </c>
      <c r="AN250" s="104">
        <f t="shared" si="106"/>
        <v>-1.3586993551740039</v>
      </c>
      <c r="AO250" s="104">
        <f t="shared" si="107"/>
        <v>-0.66757033877029559</v>
      </c>
      <c r="AP250" s="104">
        <f t="shared" si="108"/>
        <v>-0.82003893241456904</v>
      </c>
      <c r="AQ250" s="104">
        <f t="shared" si="109"/>
        <v>-8.9936045332194625E-2</v>
      </c>
      <c r="AR250" s="151">
        <f t="shared" si="110"/>
        <v>-5.6820744385311057</v>
      </c>
    </row>
    <row r="251" spans="1:44" x14ac:dyDescent="0.2">
      <c r="A251" s="99">
        <v>10366</v>
      </c>
      <c r="B251" s="95" t="s">
        <v>103</v>
      </c>
      <c r="C251" s="111">
        <v>0.3340278182172246</v>
      </c>
      <c r="D251" s="95" t="s">
        <v>0</v>
      </c>
      <c r="E251" s="95">
        <v>3</v>
      </c>
      <c r="F251" s="96">
        <v>2</v>
      </c>
      <c r="G251" s="95" t="s">
        <v>6</v>
      </c>
      <c r="H251" s="95" t="s">
        <v>89</v>
      </c>
      <c r="I251" s="95" t="s">
        <v>4</v>
      </c>
      <c r="J251" s="97" t="s">
        <v>4</v>
      </c>
      <c r="M251">
        <f t="shared" si="91"/>
        <v>39</v>
      </c>
      <c r="N251">
        <f t="shared" si="112"/>
        <v>61</v>
      </c>
      <c r="O251">
        <f t="shared" si="113"/>
        <v>49</v>
      </c>
      <c r="P251">
        <f t="shared" si="114"/>
        <v>68</v>
      </c>
      <c r="Q251">
        <f t="shared" si="115"/>
        <v>37</v>
      </c>
      <c r="R251">
        <f t="shared" si="116"/>
        <v>144</v>
      </c>
      <c r="U251">
        <f t="shared" si="111"/>
        <v>241</v>
      </c>
      <c r="V251">
        <f t="shared" si="92"/>
        <v>248</v>
      </c>
      <c r="W251">
        <f t="shared" si="93"/>
        <v>233</v>
      </c>
      <c r="X251">
        <f t="shared" si="94"/>
        <v>495</v>
      </c>
      <c r="Y251">
        <f t="shared" si="95"/>
        <v>230</v>
      </c>
      <c r="Z251">
        <f t="shared" si="96"/>
        <v>83</v>
      </c>
      <c r="AC251" s="1">
        <f t="shared" si="97"/>
        <v>-1.4839328306838067</v>
      </c>
      <c r="AD251" s="1">
        <f t="shared" si="98"/>
        <v>-1.0366206126401418</v>
      </c>
      <c r="AE251" s="1">
        <f t="shared" si="99"/>
        <v>-1.2556741787028265</v>
      </c>
      <c r="AF251" s="1">
        <f t="shared" si="100"/>
        <v>-0.92798677163734644</v>
      </c>
      <c r="AG251" s="1">
        <f t="shared" si="101"/>
        <v>-1.5365765641692286</v>
      </c>
      <c r="AH251" s="1">
        <f t="shared" si="102"/>
        <v>-0.17768117723745236</v>
      </c>
      <c r="AI251" s="149">
        <f t="shared" si="103"/>
        <v>-6.4184721350708029</v>
      </c>
      <c r="AL251" s="1">
        <f t="shared" si="104"/>
        <v>-1.3873311678483309</v>
      </c>
      <c r="AM251" s="104">
        <f t="shared" si="105"/>
        <v>-1.3586993551740039</v>
      </c>
      <c r="AN251" s="104">
        <f t="shared" si="106"/>
        <v>-1.4210896477732855</v>
      </c>
      <c r="AO251" s="104">
        <f t="shared" si="107"/>
        <v>-0.66757033877029559</v>
      </c>
      <c r="AP251" s="104">
        <f t="shared" si="108"/>
        <v>-1.4340487924157905</v>
      </c>
      <c r="AQ251" s="104">
        <f t="shared" si="109"/>
        <v>-2.4532874935423878</v>
      </c>
      <c r="AR251" s="151">
        <f t="shared" si="110"/>
        <v>-8.7220267955240942</v>
      </c>
    </row>
    <row r="252" spans="1:44" x14ac:dyDescent="0.2">
      <c r="A252" s="98">
        <v>10283</v>
      </c>
      <c r="B252" s="91" t="s">
        <v>103</v>
      </c>
      <c r="C252" s="110">
        <v>0.33424381904485523</v>
      </c>
      <c r="D252" s="91" t="s">
        <v>2</v>
      </c>
      <c r="E252" s="91">
        <v>0</v>
      </c>
      <c r="F252" s="92">
        <v>1</v>
      </c>
      <c r="G252" s="91" t="s">
        <v>6</v>
      </c>
      <c r="H252" s="91" t="s">
        <v>88</v>
      </c>
      <c r="I252" s="91" t="s">
        <v>5</v>
      </c>
      <c r="J252" s="93" t="s">
        <v>5</v>
      </c>
      <c r="M252">
        <f t="shared" si="91"/>
        <v>36</v>
      </c>
      <c r="N252">
        <f t="shared" si="112"/>
        <v>35</v>
      </c>
      <c r="O252">
        <f t="shared" si="113"/>
        <v>48</v>
      </c>
      <c r="P252">
        <f t="shared" si="114"/>
        <v>68</v>
      </c>
      <c r="Q252">
        <f t="shared" si="115"/>
        <v>71</v>
      </c>
      <c r="R252">
        <f t="shared" si="116"/>
        <v>28</v>
      </c>
      <c r="U252">
        <f t="shared" si="111"/>
        <v>239</v>
      </c>
      <c r="V252">
        <f t="shared" si="92"/>
        <v>245</v>
      </c>
      <c r="W252">
        <f t="shared" si="93"/>
        <v>243</v>
      </c>
      <c r="X252">
        <f t="shared" si="94"/>
        <v>495</v>
      </c>
      <c r="Y252">
        <f t="shared" si="95"/>
        <v>425</v>
      </c>
      <c r="Z252">
        <f t="shared" si="96"/>
        <v>882</v>
      </c>
      <c r="AC252" s="1">
        <f t="shared" si="97"/>
        <v>-1.563975538357343</v>
      </c>
      <c r="AD252" s="1">
        <f t="shared" si="98"/>
        <v>-1.5921464153240394</v>
      </c>
      <c r="AE252" s="1">
        <f t="shared" si="99"/>
        <v>-1.276293465905562</v>
      </c>
      <c r="AF252" s="1">
        <f t="shared" si="100"/>
        <v>-0.92798677163734644</v>
      </c>
      <c r="AG252" s="1">
        <f t="shared" si="101"/>
        <v>-0.88481459977213761</v>
      </c>
      <c r="AH252" s="1">
        <f t="shared" si="102"/>
        <v>-1.8152899666382492</v>
      </c>
      <c r="AI252" s="149">
        <f t="shared" si="103"/>
        <v>-8.0605067576346769</v>
      </c>
      <c r="AL252" s="1">
        <f t="shared" si="104"/>
        <v>-1.3956645494074753</v>
      </c>
      <c r="AM252" s="104">
        <f t="shared" si="105"/>
        <v>-1.3708698907942589</v>
      </c>
      <c r="AN252" s="104">
        <f t="shared" si="106"/>
        <v>-1.3790666579984376</v>
      </c>
      <c r="AO252" s="104">
        <f t="shared" si="107"/>
        <v>-0.66757033877029559</v>
      </c>
      <c r="AP252" s="104">
        <f t="shared" si="108"/>
        <v>-0.82003893241456904</v>
      </c>
      <c r="AQ252" s="104">
        <f t="shared" si="109"/>
        <v>-8.9936045332194625E-2</v>
      </c>
      <c r="AR252" s="151">
        <f t="shared" si="110"/>
        <v>-5.7231464147172311</v>
      </c>
    </row>
    <row r="253" spans="1:44" x14ac:dyDescent="0.2">
      <c r="A253" s="99">
        <v>10357</v>
      </c>
      <c r="B253" s="95" t="s">
        <v>103</v>
      </c>
      <c r="C253" s="111">
        <v>0.33495388469679699</v>
      </c>
      <c r="D253" s="95" t="s">
        <v>3</v>
      </c>
      <c r="E253" s="95">
        <v>2</v>
      </c>
      <c r="F253" s="96">
        <v>0</v>
      </c>
      <c r="G253" s="95" t="s">
        <v>6</v>
      </c>
      <c r="H253" s="95" t="s">
        <v>91</v>
      </c>
      <c r="I253" s="95" t="s">
        <v>5</v>
      </c>
      <c r="J253" s="97" t="s">
        <v>5</v>
      </c>
      <c r="M253">
        <f t="shared" si="91"/>
        <v>38</v>
      </c>
      <c r="N253">
        <f t="shared" si="112"/>
        <v>41</v>
      </c>
      <c r="O253">
        <f t="shared" si="113"/>
        <v>29</v>
      </c>
      <c r="P253">
        <f t="shared" si="114"/>
        <v>68</v>
      </c>
      <c r="Q253">
        <f t="shared" si="115"/>
        <v>25</v>
      </c>
      <c r="R253">
        <f t="shared" si="116"/>
        <v>28</v>
      </c>
      <c r="U253">
        <f t="shared" si="111"/>
        <v>241</v>
      </c>
      <c r="V253">
        <f t="shared" si="92"/>
        <v>239</v>
      </c>
      <c r="W253">
        <f t="shared" si="93"/>
        <v>248</v>
      </c>
      <c r="X253">
        <f t="shared" si="94"/>
        <v>495</v>
      </c>
      <c r="Y253">
        <f t="shared" si="95"/>
        <v>149</v>
      </c>
      <c r="Z253">
        <f t="shared" si="96"/>
        <v>882</v>
      </c>
      <c r="AC253" s="1">
        <f t="shared" si="97"/>
        <v>-1.5099083170870673</v>
      </c>
      <c r="AD253" s="1">
        <f t="shared" si="98"/>
        <v>-1.4339224101091452</v>
      </c>
      <c r="AE253" s="1">
        <f t="shared" si="99"/>
        <v>-1.780198646826979</v>
      </c>
      <c r="AF253" s="1">
        <f t="shared" si="100"/>
        <v>-0.92798677163734644</v>
      </c>
      <c r="AG253" s="1">
        <f t="shared" si="101"/>
        <v>-1.9286186519452522</v>
      </c>
      <c r="AH253" s="1">
        <f t="shared" si="102"/>
        <v>-1.8152899666382492</v>
      </c>
      <c r="AI253" s="149">
        <f t="shared" si="103"/>
        <v>-9.3959247642440396</v>
      </c>
      <c r="AL253" s="1">
        <f t="shared" si="104"/>
        <v>-1.3873311678483309</v>
      </c>
      <c r="AM253" s="104">
        <f t="shared" si="105"/>
        <v>-1.3956645494074753</v>
      </c>
      <c r="AN253" s="104">
        <f t="shared" si="106"/>
        <v>-1.3586993551740039</v>
      </c>
      <c r="AO253" s="104">
        <f t="shared" si="107"/>
        <v>-0.66757033877029559</v>
      </c>
      <c r="AP253" s="104">
        <f t="shared" si="108"/>
        <v>-1.8681817953935267</v>
      </c>
      <c r="AQ253" s="104">
        <f t="shared" si="109"/>
        <v>-8.9936045332194625E-2</v>
      </c>
      <c r="AR253" s="151">
        <f t="shared" si="110"/>
        <v>-6.7673832519258275</v>
      </c>
    </row>
    <row r="254" spans="1:44" x14ac:dyDescent="0.2">
      <c r="A254" s="98">
        <v>11026</v>
      </c>
      <c r="B254" s="91" t="s">
        <v>103</v>
      </c>
      <c r="C254" s="110">
        <v>0.33530499215724352</v>
      </c>
      <c r="D254" s="91" t="s">
        <v>0</v>
      </c>
      <c r="E254" s="91">
        <v>2</v>
      </c>
      <c r="F254" s="92">
        <v>1</v>
      </c>
      <c r="G254" s="91" t="s">
        <v>6</v>
      </c>
      <c r="H254" s="91" t="s">
        <v>89</v>
      </c>
      <c r="I254" s="91" t="s">
        <v>5</v>
      </c>
      <c r="J254" s="93" t="s">
        <v>5</v>
      </c>
      <c r="M254">
        <f t="shared" si="91"/>
        <v>39</v>
      </c>
      <c r="N254">
        <f t="shared" si="112"/>
        <v>41</v>
      </c>
      <c r="O254">
        <f t="shared" si="113"/>
        <v>48</v>
      </c>
      <c r="P254">
        <f t="shared" si="114"/>
        <v>68</v>
      </c>
      <c r="Q254">
        <f t="shared" si="115"/>
        <v>37</v>
      </c>
      <c r="R254">
        <f t="shared" si="116"/>
        <v>28</v>
      </c>
      <c r="U254">
        <f t="shared" si="111"/>
        <v>241</v>
      </c>
      <c r="V254">
        <f t="shared" si="92"/>
        <v>239</v>
      </c>
      <c r="W254">
        <f t="shared" si="93"/>
        <v>243</v>
      </c>
      <c r="X254">
        <f t="shared" si="94"/>
        <v>495</v>
      </c>
      <c r="Y254">
        <f t="shared" si="95"/>
        <v>230</v>
      </c>
      <c r="Z254">
        <f t="shared" si="96"/>
        <v>882</v>
      </c>
      <c r="AC254" s="1">
        <f t="shared" si="97"/>
        <v>-1.4839328306838067</v>
      </c>
      <c r="AD254" s="1">
        <f t="shared" si="98"/>
        <v>-1.4339224101091452</v>
      </c>
      <c r="AE254" s="1">
        <f t="shared" si="99"/>
        <v>-1.276293465905562</v>
      </c>
      <c r="AF254" s="1">
        <f t="shared" si="100"/>
        <v>-0.92798677163734644</v>
      </c>
      <c r="AG254" s="1">
        <f t="shared" si="101"/>
        <v>-1.5365765641692286</v>
      </c>
      <c r="AH254" s="1">
        <f t="shared" si="102"/>
        <v>-1.8152899666382492</v>
      </c>
      <c r="AI254" s="149">
        <f t="shared" si="103"/>
        <v>-8.474002009143339</v>
      </c>
      <c r="AL254" s="1">
        <f t="shared" si="104"/>
        <v>-1.3873311678483309</v>
      </c>
      <c r="AM254" s="104">
        <f t="shared" si="105"/>
        <v>-1.3956645494074753</v>
      </c>
      <c r="AN254" s="104">
        <f t="shared" si="106"/>
        <v>-1.3790666579984376</v>
      </c>
      <c r="AO254" s="104">
        <f t="shared" si="107"/>
        <v>-0.66757033877029559</v>
      </c>
      <c r="AP254" s="104">
        <f t="shared" si="108"/>
        <v>-1.4340487924157905</v>
      </c>
      <c r="AQ254" s="104">
        <f t="shared" si="109"/>
        <v>-8.9936045332194625E-2</v>
      </c>
      <c r="AR254" s="151">
        <f t="shared" si="110"/>
        <v>-6.3536175517725253</v>
      </c>
    </row>
    <row r="255" spans="1:44" x14ac:dyDescent="0.2">
      <c r="A255" s="99">
        <v>10599</v>
      </c>
      <c r="B255" s="95" t="s">
        <v>103</v>
      </c>
      <c r="C255" s="111">
        <v>0.33575674458702076</v>
      </c>
      <c r="D255" s="95" t="s">
        <v>1</v>
      </c>
      <c r="E255" s="95">
        <v>0</v>
      </c>
      <c r="F255" s="96">
        <v>3</v>
      </c>
      <c r="G255" s="95" t="s">
        <v>7</v>
      </c>
      <c r="H255" s="95" t="s">
        <v>88</v>
      </c>
      <c r="I255" s="95" t="s">
        <v>5</v>
      </c>
      <c r="J255" s="97" t="s">
        <v>5</v>
      </c>
      <c r="M255">
        <f t="shared" si="91"/>
        <v>59</v>
      </c>
      <c r="N255">
        <f t="shared" si="112"/>
        <v>35</v>
      </c>
      <c r="O255">
        <f t="shared" si="113"/>
        <v>46</v>
      </c>
      <c r="P255">
        <f t="shared" si="114"/>
        <v>104</v>
      </c>
      <c r="Q255">
        <f t="shared" si="115"/>
        <v>71</v>
      </c>
      <c r="R255">
        <f t="shared" si="116"/>
        <v>28</v>
      </c>
      <c r="U255">
        <f t="shared" si="111"/>
        <v>244</v>
      </c>
      <c r="V255">
        <f t="shared" si="92"/>
        <v>245</v>
      </c>
      <c r="W255">
        <f t="shared" si="93"/>
        <v>241</v>
      </c>
      <c r="X255">
        <f t="shared" si="94"/>
        <v>470</v>
      </c>
      <c r="Y255">
        <f t="shared" si="95"/>
        <v>425</v>
      </c>
      <c r="Z255">
        <f t="shared" si="96"/>
        <v>882</v>
      </c>
      <c r="AC255" s="1">
        <f t="shared" si="97"/>
        <v>-1.0699570329077337</v>
      </c>
      <c r="AD255" s="1">
        <f t="shared" si="98"/>
        <v>-1.5921464153240394</v>
      </c>
      <c r="AE255" s="1">
        <f t="shared" si="99"/>
        <v>-1.3188530803243581</v>
      </c>
      <c r="AF255" s="1">
        <f t="shared" si="100"/>
        <v>-0.50310357767208047</v>
      </c>
      <c r="AG255" s="1">
        <f t="shared" si="101"/>
        <v>-0.88481459977213761</v>
      </c>
      <c r="AH255" s="1">
        <f t="shared" si="102"/>
        <v>-1.8152899666382492</v>
      </c>
      <c r="AI255" s="149">
        <f t="shared" si="103"/>
        <v>-7.1841646726385981</v>
      </c>
      <c r="AL255" s="1">
        <f t="shared" si="104"/>
        <v>-1.374959876045784</v>
      </c>
      <c r="AM255" s="104">
        <f t="shared" si="105"/>
        <v>-1.3708698907942589</v>
      </c>
      <c r="AN255" s="104">
        <f t="shared" si="106"/>
        <v>-1.3873311678483309</v>
      </c>
      <c r="AO255" s="104">
        <f t="shared" si="107"/>
        <v>-0.71939540663488166</v>
      </c>
      <c r="AP255" s="104">
        <f t="shared" si="108"/>
        <v>-0.82003893241456904</v>
      </c>
      <c r="AQ255" s="104">
        <f t="shared" si="109"/>
        <v>-8.9936045332194625E-2</v>
      </c>
      <c r="AR255" s="151">
        <f t="shared" si="110"/>
        <v>-5.7625313190700185</v>
      </c>
    </row>
    <row r="256" spans="1:44" x14ac:dyDescent="0.2">
      <c r="A256" s="98">
        <v>10691</v>
      </c>
      <c r="B256" s="91" t="s">
        <v>103</v>
      </c>
      <c r="C256" s="110">
        <v>0.33628119757789476</v>
      </c>
      <c r="D256" s="91" t="s">
        <v>0</v>
      </c>
      <c r="E256" s="91">
        <v>1</v>
      </c>
      <c r="F256" s="92">
        <v>2</v>
      </c>
      <c r="G256" s="91" t="s">
        <v>7</v>
      </c>
      <c r="H256" s="91" t="s">
        <v>90</v>
      </c>
      <c r="I256" s="91" t="s">
        <v>5</v>
      </c>
      <c r="J256" s="93" t="s">
        <v>5</v>
      </c>
      <c r="M256">
        <f t="shared" si="91"/>
        <v>39</v>
      </c>
      <c r="N256">
        <f t="shared" si="112"/>
        <v>35</v>
      </c>
      <c r="O256">
        <f t="shared" si="113"/>
        <v>49</v>
      </c>
      <c r="P256">
        <f t="shared" si="114"/>
        <v>104</v>
      </c>
      <c r="Q256">
        <f t="shared" si="115"/>
        <v>39</v>
      </c>
      <c r="R256">
        <f t="shared" si="116"/>
        <v>28</v>
      </c>
      <c r="U256">
        <f t="shared" si="111"/>
        <v>241</v>
      </c>
      <c r="V256">
        <f t="shared" si="92"/>
        <v>233</v>
      </c>
      <c r="W256">
        <f t="shared" si="93"/>
        <v>233</v>
      </c>
      <c r="X256">
        <f t="shared" si="94"/>
        <v>470</v>
      </c>
      <c r="Y256">
        <f t="shared" si="95"/>
        <v>161</v>
      </c>
      <c r="Z256">
        <f t="shared" si="96"/>
        <v>882</v>
      </c>
      <c r="AC256" s="1">
        <f t="shared" si="97"/>
        <v>-1.4839328306838067</v>
      </c>
      <c r="AD256" s="1">
        <f t="shared" si="98"/>
        <v>-1.5921464153240394</v>
      </c>
      <c r="AE256" s="1">
        <f t="shared" si="99"/>
        <v>-1.2556741787028265</v>
      </c>
      <c r="AF256" s="1">
        <f t="shared" si="100"/>
        <v>-0.50310357767208047</v>
      </c>
      <c r="AG256" s="1">
        <f t="shared" si="101"/>
        <v>-1.4839328306838067</v>
      </c>
      <c r="AH256" s="1">
        <f t="shared" si="102"/>
        <v>-1.8152899666382492</v>
      </c>
      <c r="AI256" s="149">
        <f t="shared" si="103"/>
        <v>-8.1340797997048089</v>
      </c>
      <c r="AL256" s="1">
        <f t="shared" si="104"/>
        <v>-1.3873311678483309</v>
      </c>
      <c r="AM256" s="104">
        <f t="shared" si="105"/>
        <v>-1.4210896477732855</v>
      </c>
      <c r="AN256" s="104">
        <f t="shared" si="106"/>
        <v>-1.4210896477732855</v>
      </c>
      <c r="AO256" s="104">
        <f t="shared" si="107"/>
        <v>-0.71939540663488166</v>
      </c>
      <c r="AP256" s="104">
        <f t="shared" si="108"/>
        <v>-1.790723736354523</v>
      </c>
      <c r="AQ256" s="104">
        <f t="shared" si="109"/>
        <v>-8.9936045332194625E-2</v>
      </c>
      <c r="AR256" s="151">
        <f t="shared" si="110"/>
        <v>-6.8295656517165018</v>
      </c>
    </row>
    <row r="257" spans="1:44" x14ac:dyDescent="0.2">
      <c r="A257" s="99">
        <v>10205</v>
      </c>
      <c r="B257" s="95" t="s">
        <v>103</v>
      </c>
      <c r="C257" s="111">
        <v>0.33641242008381012</v>
      </c>
      <c r="D257" s="95" t="s">
        <v>3</v>
      </c>
      <c r="E257" s="95">
        <v>1</v>
      </c>
      <c r="F257" s="96">
        <v>0</v>
      </c>
      <c r="G257" s="95" t="s">
        <v>6</v>
      </c>
      <c r="H257" s="95" t="s">
        <v>91</v>
      </c>
      <c r="I257" s="95" t="s">
        <v>5</v>
      </c>
      <c r="J257" s="97" t="s">
        <v>5</v>
      </c>
      <c r="M257">
        <f t="shared" si="91"/>
        <v>38</v>
      </c>
      <c r="N257">
        <f t="shared" si="112"/>
        <v>35</v>
      </c>
      <c r="O257">
        <f t="shared" si="113"/>
        <v>29</v>
      </c>
      <c r="P257">
        <f t="shared" si="114"/>
        <v>68</v>
      </c>
      <c r="Q257">
        <f t="shared" si="115"/>
        <v>25</v>
      </c>
      <c r="R257">
        <f t="shared" si="116"/>
        <v>28</v>
      </c>
      <c r="U257">
        <f t="shared" si="111"/>
        <v>241</v>
      </c>
      <c r="V257">
        <f t="shared" si="92"/>
        <v>233</v>
      </c>
      <c r="W257">
        <f t="shared" si="93"/>
        <v>248</v>
      </c>
      <c r="X257">
        <f t="shared" si="94"/>
        <v>495</v>
      </c>
      <c r="Y257">
        <f t="shared" si="95"/>
        <v>149</v>
      </c>
      <c r="Z257">
        <f t="shared" si="96"/>
        <v>882</v>
      </c>
      <c r="AC257" s="1">
        <f t="shared" si="97"/>
        <v>-1.5099083170870673</v>
      </c>
      <c r="AD257" s="1">
        <f t="shared" si="98"/>
        <v>-1.5921464153240394</v>
      </c>
      <c r="AE257" s="1">
        <f t="shared" si="99"/>
        <v>-1.780198646826979</v>
      </c>
      <c r="AF257" s="1">
        <f t="shared" si="100"/>
        <v>-0.92798677163734644</v>
      </c>
      <c r="AG257" s="1">
        <f t="shared" si="101"/>
        <v>-1.9286186519452522</v>
      </c>
      <c r="AH257" s="1">
        <f t="shared" si="102"/>
        <v>-1.8152899666382492</v>
      </c>
      <c r="AI257" s="149">
        <f t="shared" si="103"/>
        <v>-9.5541487694589335</v>
      </c>
      <c r="AL257" s="1">
        <f t="shared" si="104"/>
        <v>-1.3873311678483309</v>
      </c>
      <c r="AM257" s="104">
        <f t="shared" si="105"/>
        <v>-1.4210896477732855</v>
      </c>
      <c r="AN257" s="104">
        <f t="shared" si="106"/>
        <v>-1.3586993551740039</v>
      </c>
      <c r="AO257" s="104">
        <f t="shared" si="107"/>
        <v>-0.66757033877029559</v>
      </c>
      <c r="AP257" s="104">
        <f t="shared" si="108"/>
        <v>-1.8681817953935267</v>
      </c>
      <c r="AQ257" s="104">
        <f t="shared" si="109"/>
        <v>-8.9936045332194625E-2</v>
      </c>
      <c r="AR257" s="151">
        <f t="shared" si="110"/>
        <v>-6.7928083502916374</v>
      </c>
    </row>
    <row r="258" spans="1:44" x14ac:dyDescent="0.2">
      <c r="A258" s="98">
        <v>10745</v>
      </c>
      <c r="B258" s="91" t="s">
        <v>103</v>
      </c>
      <c r="C258" s="110">
        <v>0.33696864248266745</v>
      </c>
      <c r="D258" s="91" t="s">
        <v>0</v>
      </c>
      <c r="E258" s="91">
        <v>1</v>
      </c>
      <c r="F258" s="92">
        <v>1</v>
      </c>
      <c r="G258" s="91" t="s">
        <v>6</v>
      </c>
      <c r="H258" s="91" t="s">
        <v>90</v>
      </c>
      <c r="I258" s="91" t="s">
        <v>5</v>
      </c>
      <c r="J258" s="93" t="s">
        <v>5</v>
      </c>
      <c r="M258">
        <f t="shared" si="91"/>
        <v>39</v>
      </c>
      <c r="N258">
        <f t="shared" si="112"/>
        <v>35</v>
      </c>
      <c r="O258">
        <f t="shared" si="113"/>
        <v>48</v>
      </c>
      <c r="P258">
        <f t="shared" si="114"/>
        <v>68</v>
      </c>
      <c r="Q258">
        <f t="shared" si="115"/>
        <v>39</v>
      </c>
      <c r="R258">
        <f t="shared" si="116"/>
        <v>28</v>
      </c>
      <c r="U258">
        <f t="shared" si="111"/>
        <v>241</v>
      </c>
      <c r="V258">
        <f t="shared" si="92"/>
        <v>233</v>
      </c>
      <c r="W258">
        <f t="shared" si="93"/>
        <v>243</v>
      </c>
      <c r="X258">
        <f t="shared" si="94"/>
        <v>495</v>
      </c>
      <c r="Y258">
        <f t="shared" si="95"/>
        <v>161</v>
      </c>
      <c r="Z258">
        <f t="shared" si="96"/>
        <v>882</v>
      </c>
      <c r="AC258" s="1">
        <f t="shared" si="97"/>
        <v>-1.4839328306838067</v>
      </c>
      <c r="AD258" s="1">
        <f t="shared" si="98"/>
        <v>-1.5921464153240394</v>
      </c>
      <c r="AE258" s="1">
        <f t="shared" si="99"/>
        <v>-1.276293465905562</v>
      </c>
      <c r="AF258" s="1">
        <f t="shared" si="100"/>
        <v>-0.92798677163734644</v>
      </c>
      <c r="AG258" s="1">
        <f t="shared" si="101"/>
        <v>-1.4839328306838067</v>
      </c>
      <c r="AH258" s="1">
        <f t="shared" si="102"/>
        <v>-1.8152899666382492</v>
      </c>
      <c r="AI258" s="149">
        <f t="shared" si="103"/>
        <v>-8.5795822808728097</v>
      </c>
      <c r="AL258" s="1">
        <f t="shared" si="104"/>
        <v>-1.3873311678483309</v>
      </c>
      <c r="AM258" s="104">
        <f t="shared" si="105"/>
        <v>-1.4210896477732855</v>
      </c>
      <c r="AN258" s="104">
        <f t="shared" si="106"/>
        <v>-1.3790666579984376</v>
      </c>
      <c r="AO258" s="104">
        <f t="shared" si="107"/>
        <v>-0.66757033877029559</v>
      </c>
      <c r="AP258" s="104">
        <f t="shared" si="108"/>
        <v>-1.790723736354523</v>
      </c>
      <c r="AQ258" s="104">
        <f t="shared" si="109"/>
        <v>-8.9936045332194625E-2</v>
      </c>
      <c r="AR258" s="151">
        <f t="shared" si="110"/>
        <v>-6.7357175940770677</v>
      </c>
    </row>
    <row r="259" spans="1:44" x14ac:dyDescent="0.2">
      <c r="A259" s="99">
        <v>10776</v>
      </c>
      <c r="B259" s="95" t="s">
        <v>103</v>
      </c>
      <c r="C259" s="111">
        <v>0.33724773164914335</v>
      </c>
      <c r="D259" s="95" t="s">
        <v>2</v>
      </c>
      <c r="E259" s="95">
        <v>1</v>
      </c>
      <c r="F259" s="96">
        <v>2</v>
      </c>
      <c r="G259" s="95" t="s">
        <v>6</v>
      </c>
      <c r="H259" s="95" t="s">
        <v>91</v>
      </c>
      <c r="I259" s="95" t="s">
        <v>5</v>
      </c>
      <c r="J259" s="97" t="s">
        <v>5</v>
      </c>
      <c r="M259">
        <f t="shared" si="91"/>
        <v>36</v>
      </c>
      <c r="N259">
        <f t="shared" si="112"/>
        <v>35</v>
      </c>
      <c r="O259">
        <f t="shared" si="113"/>
        <v>49</v>
      </c>
      <c r="P259">
        <f t="shared" si="114"/>
        <v>68</v>
      </c>
      <c r="Q259">
        <f t="shared" si="115"/>
        <v>25</v>
      </c>
      <c r="R259">
        <f t="shared" si="116"/>
        <v>28</v>
      </c>
      <c r="U259">
        <f t="shared" si="111"/>
        <v>239</v>
      </c>
      <c r="V259">
        <f t="shared" si="92"/>
        <v>233</v>
      </c>
      <c r="W259">
        <f t="shared" si="93"/>
        <v>233</v>
      </c>
      <c r="X259">
        <f t="shared" si="94"/>
        <v>495</v>
      </c>
      <c r="Y259">
        <f t="shared" si="95"/>
        <v>149</v>
      </c>
      <c r="Z259">
        <f t="shared" si="96"/>
        <v>882</v>
      </c>
      <c r="AC259" s="1">
        <f t="shared" si="97"/>
        <v>-1.563975538357343</v>
      </c>
      <c r="AD259" s="1">
        <f t="shared" si="98"/>
        <v>-1.5921464153240394</v>
      </c>
      <c r="AE259" s="1">
        <f t="shared" si="99"/>
        <v>-1.2556741787028265</v>
      </c>
      <c r="AF259" s="1">
        <f t="shared" si="100"/>
        <v>-0.92798677163734644</v>
      </c>
      <c r="AG259" s="1">
        <f t="shared" si="101"/>
        <v>-1.9286186519452522</v>
      </c>
      <c r="AH259" s="1">
        <f t="shared" si="102"/>
        <v>-1.8152899666382492</v>
      </c>
      <c r="AI259" s="149">
        <f t="shared" si="103"/>
        <v>-9.0836915226050561</v>
      </c>
      <c r="AL259" s="1">
        <f t="shared" si="104"/>
        <v>-1.3956645494074753</v>
      </c>
      <c r="AM259" s="104">
        <f t="shared" si="105"/>
        <v>-1.4210896477732855</v>
      </c>
      <c r="AN259" s="104">
        <f t="shared" si="106"/>
        <v>-1.4210896477732855</v>
      </c>
      <c r="AO259" s="104">
        <f t="shared" si="107"/>
        <v>-0.66757033877029559</v>
      </c>
      <c r="AP259" s="104">
        <f t="shared" si="108"/>
        <v>-1.8681817953935267</v>
      </c>
      <c r="AQ259" s="104">
        <f t="shared" si="109"/>
        <v>-8.9936045332194625E-2</v>
      </c>
      <c r="AR259" s="151">
        <f t="shared" si="110"/>
        <v>-6.8635320244500635</v>
      </c>
    </row>
    <row r="260" spans="1:44" x14ac:dyDescent="0.2">
      <c r="A260" s="98">
        <v>10967</v>
      </c>
      <c r="B260" s="91" t="s">
        <v>103</v>
      </c>
      <c r="C260" s="110">
        <v>0.33728484402918701</v>
      </c>
      <c r="D260" s="91" t="s">
        <v>2</v>
      </c>
      <c r="E260" s="91">
        <v>1</v>
      </c>
      <c r="F260" s="92">
        <v>1</v>
      </c>
      <c r="G260" s="91" t="s">
        <v>7</v>
      </c>
      <c r="H260" s="91" t="s">
        <v>88</v>
      </c>
      <c r="I260" s="91" t="s">
        <v>5</v>
      </c>
      <c r="J260" s="93" t="s">
        <v>5</v>
      </c>
      <c r="M260">
        <f t="shared" si="91"/>
        <v>36</v>
      </c>
      <c r="N260">
        <f t="shared" si="112"/>
        <v>35</v>
      </c>
      <c r="O260">
        <f t="shared" si="113"/>
        <v>48</v>
      </c>
      <c r="P260">
        <f t="shared" si="114"/>
        <v>104</v>
      </c>
      <c r="Q260">
        <f t="shared" si="115"/>
        <v>71</v>
      </c>
      <c r="R260">
        <f t="shared" si="116"/>
        <v>28</v>
      </c>
      <c r="U260">
        <f t="shared" si="111"/>
        <v>239</v>
      </c>
      <c r="V260">
        <f t="shared" si="92"/>
        <v>233</v>
      </c>
      <c r="W260">
        <f t="shared" si="93"/>
        <v>243</v>
      </c>
      <c r="X260">
        <f t="shared" si="94"/>
        <v>470</v>
      </c>
      <c r="Y260">
        <f t="shared" si="95"/>
        <v>425</v>
      </c>
      <c r="Z260">
        <f t="shared" si="96"/>
        <v>882</v>
      </c>
      <c r="AC260" s="1">
        <f t="shared" si="97"/>
        <v>-1.563975538357343</v>
      </c>
      <c r="AD260" s="1">
        <f t="shared" si="98"/>
        <v>-1.5921464153240394</v>
      </c>
      <c r="AE260" s="1">
        <f t="shared" si="99"/>
        <v>-1.276293465905562</v>
      </c>
      <c r="AF260" s="1">
        <f t="shared" si="100"/>
        <v>-0.50310357767208047</v>
      </c>
      <c r="AG260" s="1">
        <f t="shared" si="101"/>
        <v>-0.88481459977213761</v>
      </c>
      <c r="AH260" s="1">
        <f t="shared" si="102"/>
        <v>-1.8152899666382492</v>
      </c>
      <c r="AI260" s="149">
        <f t="shared" si="103"/>
        <v>-7.6356235636694114</v>
      </c>
      <c r="AL260" s="1">
        <f t="shared" si="104"/>
        <v>-1.3956645494074753</v>
      </c>
      <c r="AM260" s="104">
        <f t="shared" si="105"/>
        <v>-1.4210896477732855</v>
      </c>
      <c r="AN260" s="104">
        <f t="shared" si="106"/>
        <v>-1.3790666579984376</v>
      </c>
      <c r="AO260" s="104">
        <f t="shared" si="107"/>
        <v>-0.71939540663488166</v>
      </c>
      <c r="AP260" s="104">
        <f t="shared" si="108"/>
        <v>-0.82003893241456904</v>
      </c>
      <c r="AQ260" s="104">
        <f t="shared" si="109"/>
        <v>-8.9936045332194625E-2</v>
      </c>
      <c r="AR260" s="151">
        <f t="shared" si="110"/>
        <v>-5.8251912395608443</v>
      </c>
    </row>
    <row r="261" spans="1:44" x14ac:dyDescent="0.2">
      <c r="A261" s="99">
        <v>10493</v>
      </c>
      <c r="B261" s="95" t="s">
        <v>103</v>
      </c>
      <c r="C261" s="111">
        <v>0.33857822362621226</v>
      </c>
      <c r="D261" s="95" t="s">
        <v>3</v>
      </c>
      <c r="E261" s="95">
        <v>3</v>
      </c>
      <c r="F261" s="96">
        <v>2</v>
      </c>
      <c r="G261" s="95" t="s">
        <v>7</v>
      </c>
      <c r="H261" s="95" t="s">
        <v>88</v>
      </c>
      <c r="I261" s="95" t="s">
        <v>5</v>
      </c>
      <c r="J261" s="97" t="s">
        <v>5</v>
      </c>
      <c r="M261">
        <f t="shared" ref="M261:M324" si="117">COUNTIFS(D$4:D$1140,D261,$J$4:$J$1140,$L$2)</f>
        <v>38</v>
      </c>
      <c r="N261">
        <f t="shared" si="112"/>
        <v>61</v>
      </c>
      <c r="O261">
        <f t="shared" si="113"/>
        <v>49</v>
      </c>
      <c r="P261">
        <f t="shared" si="114"/>
        <v>104</v>
      </c>
      <c r="Q261">
        <f t="shared" si="115"/>
        <v>71</v>
      </c>
      <c r="R261">
        <f t="shared" si="116"/>
        <v>28</v>
      </c>
      <c r="U261">
        <f t="shared" si="111"/>
        <v>241</v>
      </c>
      <c r="V261">
        <f t="shared" ref="V261:V324" si="118">COUNTIFS(E$4:E$1140,E261,$J$4:$J$1140,$T$2)</f>
        <v>248</v>
      </c>
      <c r="W261">
        <f t="shared" ref="W261:W324" si="119">COUNTIFS(F$4:F$1140,F261,$J$4:$J$1140,$T$2)</f>
        <v>233</v>
      </c>
      <c r="X261">
        <f t="shared" ref="X261:X324" si="120">COUNTIFS(G$4:G$1140,G261,$J$4:$J$1140,$T$2)</f>
        <v>470</v>
      </c>
      <c r="Y261">
        <f t="shared" ref="Y261:Y324" si="121">COUNTIFS(H$4:H$1140,H261,$J$4:$J$1140,$T$2)</f>
        <v>425</v>
      </c>
      <c r="Z261">
        <f t="shared" ref="Z261:Z324" si="122">COUNTIFS(I$4:I$1140,I261,$J$4:$J$1140,$T$2)</f>
        <v>882</v>
      </c>
      <c r="AC261" s="1">
        <f t="shared" ref="AC261:AC324" si="123">LN(M261/$AC$2)</f>
        <v>-1.5099083170870673</v>
      </c>
      <c r="AD261" s="1">
        <f t="shared" ref="AD261:AD324" si="124">LN(N261/$AC$2)</f>
        <v>-1.0366206126401418</v>
      </c>
      <c r="AE261" s="1">
        <f t="shared" ref="AE261:AE324" si="125">LN(O261/$AC$2)</f>
        <v>-1.2556741787028265</v>
      </c>
      <c r="AF261" s="1">
        <f t="shared" ref="AF261:AF324" si="126">LN(P261/$AC$2)</f>
        <v>-0.50310357767208047</v>
      </c>
      <c r="AG261" s="1">
        <f t="shared" ref="AG261:AG324" si="127">LN(Q261/$AC$2)</f>
        <v>-0.88481459977213761</v>
      </c>
      <c r="AH261" s="1">
        <f t="shared" ref="AH261:AH324" si="128">LN(R261/$AC$2)</f>
        <v>-1.8152899666382492</v>
      </c>
      <c r="AI261" s="149">
        <f t="shared" ref="AI261:AI324" si="129">SUM(AC261:AH261)</f>
        <v>-7.005411252512503</v>
      </c>
      <c r="AL261" s="1">
        <f t="shared" ref="AL261:AL324" si="130">LN(U261/$AL$2)</f>
        <v>-1.3873311678483309</v>
      </c>
      <c r="AM261" s="104">
        <f t="shared" ref="AM261:AM324" si="131">LN(V261/$AL$2)</f>
        <v>-1.3586993551740039</v>
      </c>
      <c r="AN261" s="104">
        <f t="shared" ref="AN261:AN324" si="132">LN(W261/$AL$2)</f>
        <v>-1.4210896477732855</v>
      </c>
      <c r="AO261" s="104">
        <f t="shared" ref="AO261:AO324" si="133">LN(X261/$AL$2)</f>
        <v>-0.71939540663488166</v>
      </c>
      <c r="AP261" s="104">
        <f t="shared" ref="AP261:AP324" si="134">LN(Y261/$AL$2)</f>
        <v>-0.82003893241456904</v>
      </c>
      <c r="AQ261" s="104">
        <f t="shared" ref="AQ261:AQ324" si="135">LN(Z261/$AL$2)</f>
        <v>-8.9936045332194625E-2</v>
      </c>
      <c r="AR261" s="151">
        <f t="shared" ref="AR261:AR324" si="136">SUM(AL261:AQ261)</f>
        <v>-5.7964905551772654</v>
      </c>
    </row>
    <row r="262" spans="1:44" x14ac:dyDescent="0.2">
      <c r="A262" s="98">
        <v>10157</v>
      </c>
      <c r="B262" s="91" t="s">
        <v>103</v>
      </c>
      <c r="C262" s="110">
        <v>0.33889225820199709</v>
      </c>
      <c r="D262" s="91" t="s">
        <v>1</v>
      </c>
      <c r="E262" s="91">
        <v>1</v>
      </c>
      <c r="F262" s="92">
        <v>1</v>
      </c>
      <c r="G262" s="91" t="s">
        <v>6</v>
      </c>
      <c r="H262" s="91" t="s">
        <v>88</v>
      </c>
      <c r="I262" s="91" t="s">
        <v>4</v>
      </c>
      <c r="J262" s="93" t="s">
        <v>4</v>
      </c>
      <c r="M262">
        <f t="shared" si="117"/>
        <v>59</v>
      </c>
      <c r="N262">
        <f t="shared" si="112"/>
        <v>35</v>
      </c>
      <c r="O262">
        <f t="shared" si="113"/>
        <v>48</v>
      </c>
      <c r="P262">
        <f t="shared" si="114"/>
        <v>68</v>
      </c>
      <c r="Q262">
        <f t="shared" si="115"/>
        <v>71</v>
      </c>
      <c r="R262">
        <f t="shared" si="116"/>
        <v>144</v>
      </c>
      <c r="U262">
        <f t="shared" ref="U262:U325" si="137">COUNTIFS(D$4:D$1140,D262,$J$4:$J$1140,$T$2)</f>
        <v>244</v>
      </c>
      <c r="V262">
        <f t="shared" si="118"/>
        <v>233</v>
      </c>
      <c r="W262">
        <f t="shared" si="119"/>
        <v>243</v>
      </c>
      <c r="X262">
        <f t="shared" si="120"/>
        <v>495</v>
      </c>
      <c r="Y262">
        <f t="shared" si="121"/>
        <v>425</v>
      </c>
      <c r="Z262">
        <f t="shared" si="122"/>
        <v>83</v>
      </c>
      <c r="AC262" s="1">
        <f t="shared" si="123"/>
        <v>-1.0699570329077337</v>
      </c>
      <c r="AD262" s="1">
        <f t="shared" si="124"/>
        <v>-1.5921464153240394</v>
      </c>
      <c r="AE262" s="1">
        <f t="shared" si="125"/>
        <v>-1.276293465905562</v>
      </c>
      <c r="AF262" s="1">
        <f t="shared" si="126"/>
        <v>-0.92798677163734644</v>
      </c>
      <c r="AG262" s="1">
        <f t="shared" si="127"/>
        <v>-0.88481459977213761</v>
      </c>
      <c r="AH262" s="1">
        <f t="shared" si="128"/>
        <v>-0.17768117723745236</v>
      </c>
      <c r="AI262" s="149">
        <f t="shared" si="129"/>
        <v>-5.9288794627842707</v>
      </c>
      <c r="AL262" s="1">
        <f t="shared" si="130"/>
        <v>-1.374959876045784</v>
      </c>
      <c r="AM262" s="104">
        <f t="shared" si="131"/>
        <v>-1.4210896477732855</v>
      </c>
      <c r="AN262" s="104">
        <f t="shared" si="132"/>
        <v>-1.3790666579984376</v>
      </c>
      <c r="AO262" s="104">
        <f t="shared" si="133"/>
        <v>-0.66757033877029559</v>
      </c>
      <c r="AP262" s="104">
        <f t="shared" si="134"/>
        <v>-0.82003893241456904</v>
      </c>
      <c r="AQ262" s="104">
        <f t="shared" si="135"/>
        <v>-2.4532874935423878</v>
      </c>
      <c r="AR262" s="151">
        <f t="shared" si="136"/>
        <v>-8.1160129465447604</v>
      </c>
    </row>
    <row r="263" spans="1:44" x14ac:dyDescent="0.2">
      <c r="A263" s="99">
        <v>10317</v>
      </c>
      <c r="B263" s="95" t="s">
        <v>103</v>
      </c>
      <c r="C263" s="111">
        <v>0.33900233519879552</v>
      </c>
      <c r="D263" s="95" t="s">
        <v>1</v>
      </c>
      <c r="E263" s="95">
        <v>2</v>
      </c>
      <c r="F263" s="96">
        <v>0</v>
      </c>
      <c r="G263" s="95" t="s">
        <v>6</v>
      </c>
      <c r="H263" s="95" t="s">
        <v>89</v>
      </c>
      <c r="I263" s="95" t="s">
        <v>5</v>
      </c>
      <c r="J263" s="97" t="s">
        <v>5</v>
      </c>
      <c r="M263">
        <f t="shared" si="117"/>
        <v>59</v>
      </c>
      <c r="N263">
        <f t="shared" si="112"/>
        <v>41</v>
      </c>
      <c r="O263">
        <f t="shared" si="113"/>
        <v>29</v>
      </c>
      <c r="P263">
        <f t="shared" si="114"/>
        <v>68</v>
      </c>
      <c r="Q263">
        <f t="shared" si="115"/>
        <v>37</v>
      </c>
      <c r="R263">
        <f t="shared" si="116"/>
        <v>28</v>
      </c>
      <c r="U263">
        <f t="shared" si="137"/>
        <v>244</v>
      </c>
      <c r="V263">
        <f t="shared" si="118"/>
        <v>239</v>
      </c>
      <c r="W263">
        <f t="shared" si="119"/>
        <v>248</v>
      </c>
      <c r="X263">
        <f t="shared" si="120"/>
        <v>495</v>
      </c>
      <c r="Y263">
        <f t="shared" si="121"/>
        <v>230</v>
      </c>
      <c r="Z263">
        <f t="shared" si="122"/>
        <v>882</v>
      </c>
      <c r="AC263" s="1">
        <f t="shared" si="123"/>
        <v>-1.0699570329077337</v>
      </c>
      <c r="AD263" s="1">
        <f t="shared" si="124"/>
        <v>-1.4339224101091452</v>
      </c>
      <c r="AE263" s="1">
        <f t="shared" si="125"/>
        <v>-1.780198646826979</v>
      </c>
      <c r="AF263" s="1">
        <f t="shared" si="126"/>
        <v>-0.92798677163734644</v>
      </c>
      <c r="AG263" s="1">
        <f t="shared" si="127"/>
        <v>-1.5365765641692286</v>
      </c>
      <c r="AH263" s="1">
        <f t="shared" si="128"/>
        <v>-1.8152899666382492</v>
      </c>
      <c r="AI263" s="149">
        <f t="shared" si="129"/>
        <v>-8.5639313922886817</v>
      </c>
      <c r="AL263" s="1">
        <f t="shared" si="130"/>
        <v>-1.374959876045784</v>
      </c>
      <c r="AM263" s="104">
        <f t="shared" si="131"/>
        <v>-1.3956645494074753</v>
      </c>
      <c r="AN263" s="104">
        <f t="shared" si="132"/>
        <v>-1.3586993551740039</v>
      </c>
      <c r="AO263" s="104">
        <f t="shared" si="133"/>
        <v>-0.66757033877029559</v>
      </c>
      <c r="AP263" s="104">
        <f t="shared" si="134"/>
        <v>-1.4340487924157905</v>
      </c>
      <c r="AQ263" s="104">
        <f t="shared" si="135"/>
        <v>-8.9936045332194625E-2</v>
      </c>
      <c r="AR263" s="151">
        <f t="shared" si="136"/>
        <v>-6.3208789571455437</v>
      </c>
    </row>
    <row r="264" spans="1:44" x14ac:dyDescent="0.2">
      <c r="A264" s="98">
        <v>10322</v>
      </c>
      <c r="B264" s="91" t="s">
        <v>103</v>
      </c>
      <c r="C264" s="110">
        <v>0.33909265456745474</v>
      </c>
      <c r="D264" s="91" t="s">
        <v>3</v>
      </c>
      <c r="E264" s="91">
        <v>3</v>
      </c>
      <c r="F264" s="92">
        <v>1</v>
      </c>
      <c r="G264" s="91" t="s">
        <v>7</v>
      </c>
      <c r="H264" s="91" t="s">
        <v>88</v>
      </c>
      <c r="I264" s="91" t="s">
        <v>5</v>
      </c>
      <c r="J264" s="93" t="s">
        <v>5</v>
      </c>
      <c r="M264">
        <f t="shared" si="117"/>
        <v>38</v>
      </c>
      <c r="N264">
        <f t="shared" si="112"/>
        <v>61</v>
      </c>
      <c r="O264">
        <f t="shared" si="113"/>
        <v>48</v>
      </c>
      <c r="P264">
        <f t="shared" si="114"/>
        <v>104</v>
      </c>
      <c r="Q264">
        <f t="shared" si="115"/>
        <v>71</v>
      </c>
      <c r="R264">
        <f t="shared" si="116"/>
        <v>28</v>
      </c>
      <c r="U264">
        <f t="shared" si="137"/>
        <v>241</v>
      </c>
      <c r="V264">
        <f t="shared" si="118"/>
        <v>248</v>
      </c>
      <c r="W264">
        <f t="shared" si="119"/>
        <v>243</v>
      </c>
      <c r="X264">
        <f t="shared" si="120"/>
        <v>470</v>
      </c>
      <c r="Y264">
        <f t="shared" si="121"/>
        <v>425</v>
      </c>
      <c r="Z264">
        <f t="shared" si="122"/>
        <v>882</v>
      </c>
      <c r="AC264" s="1">
        <f t="shared" si="123"/>
        <v>-1.5099083170870673</v>
      </c>
      <c r="AD264" s="1">
        <f t="shared" si="124"/>
        <v>-1.0366206126401418</v>
      </c>
      <c r="AE264" s="1">
        <f t="shared" si="125"/>
        <v>-1.276293465905562</v>
      </c>
      <c r="AF264" s="1">
        <f t="shared" si="126"/>
        <v>-0.50310357767208047</v>
      </c>
      <c r="AG264" s="1">
        <f t="shared" si="127"/>
        <v>-0.88481459977213761</v>
      </c>
      <c r="AH264" s="1">
        <f t="shared" si="128"/>
        <v>-1.8152899666382492</v>
      </c>
      <c r="AI264" s="149">
        <f t="shared" si="129"/>
        <v>-7.0260305397152383</v>
      </c>
      <c r="AL264" s="1">
        <f t="shared" si="130"/>
        <v>-1.3873311678483309</v>
      </c>
      <c r="AM264" s="104">
        <f t="shared" si="131"/>
        <v>-1.3586993551740039</v>
      </c>
      <c r="AN264" s="104">
        <f t="shared" si="132"/>
        <v>-1.3790666579984376</v>
      </c>
      <c r="AO264" s="104">
        <f t="shared" si="133"/>
        <v>-0.71939540663488166</v>
      </c>
      <c r="AP264" s="104">
        <f t="shared" si="134"/>
        <v>-0.82003893241456904</v>
      </c>
      <c r="AQ264" s="104">
        <f t="shared" si="135"/>
        <v>-8.9936045332194625E-2</v>
      </c>
      <c r="AR264" s="151">
        <f t="shared" si="136"/>
        <v>-5.7544675654024182</v>
      </c>
    </row>
    <row r="265" spans="1:44" x14ac:dyDescent="0.2">
      <c r="A265" s="99">
        <v>11317</v>
      </c>
      <c r="B265" s="95" t="s">
        <v>103</v>
      </c>
      <c r="C265" s="111">
        <v>0.34018078553413245</v>
      </c>
      <c r="D265" s="95" t="s">
        <v>0</v>
      </c>
      <c r="E265" s="95">
        <v>0</v>
      </c>
      <c r="F265" s="96">
        <v>0</v>
      </c>
      <c r="G265" s="95" t="s">
        <v>6</v>
      </c>
      <c r="H265" s="95" t="s">
        <v>89</v>
      </c>
      <c r="I265" s="95" t="s">
        <v>5</v>
      </c>
      <c r="J265" s="97" t="s">
        <v>5</v>
      </c>
      <c r="M265">
        <f t="shared" si="117"/>
        <v>39</v>
      </c>
      <c r="N265">
        <f t="shared" si="112"/>
        <v>35</v>
      </c>
      <c r="O265">
        <f t="shared" si="113"/>
        <v>29</v>
      </c>
      <c r="P265">
        <f t="shared" si="114"/>
        <v>68</v>
      </c>
      <c r="Q265">
        <f t="shared" si="115"/>
        <v>37</v>
      </c>
      <c r="R265">
        <f t="shared" si="116"/>
        <v>28</v>
      </c>
      <c r="U265">
        <f t="shared" si="137"/>
        <v>241</v>
      </c>
      <c r="V265">
        <f t="shared" si="118"/>
        <v>245</v>
      </c>
      <c r="W265">
        <f t="shared" si="119"/>
        <v>248</v>
      </c>
      <c r="X265">
        <f t="shared" si="120"/>
        <v>495</v>
      </c>
      <c r="Y265">
        <f t="shared" si="121"/>
        <v>230</v>
      </c>
      <c r="Z265">
        <f t="shared" si="122"/>
        <v>882</v>
      </c>
      <c r="AC265" s="1">
        <f t="shared" si="123"/>
        <v>-1.4839328306838067</v>
      </c>
      <c r="AD265" s="1">
        <f t="shared" si="124"/>
        <v>-1.5921464153240394</v>
      </c>
      <c r="AE265" s="1">
        <f t="shared" si="125"/>
        <v>-1.780198646826979</v>
      </c>
      <c r="AF265" s="1">
        <f t="shared" si="126"/>
        <v>-0.92798677163734644</v>
      </c>
      <c r="AG265" s="1">
        <f t="shared" si="127"/>
        <v>-1.5365765641692286</v>
      </c>
      <c r="AH265" s="1">
        <f t="shared" si="128"/>
        <v>-1.8152899666382492</v>
      </c>
      <c r="AI265" s="149">
        <f t="shared" si="129"/>
        <v>-9.1361311952796491</v>
      </c>
      <c r="AL265" s="1">
        <f t="shared" si="130"/>
        <v>-1.3873311678483309</v>
      </c>
      <c r="AM265" s="104">
        <f t="shared" si="131"/>
        <v>-1.3708698907942589</v>
      </c>
      <c r="AN265" s="104">
        <f t="shared" si="132"/>
        <v>-1.3586993551740039</v>
      </c>
      <c r="AO265" s="104">
        <f t="shared" si="133"/>
        <v>-0.66757033877029559</v>
      </c>
      <c r="AP265" s="104">
        <f t="shared" si="134"/>
        <v>-1.4340487924157905</v>
      </c>
      <c r="AQ265" s="104">
        <f t="shared" si="135"/>
        <v>-8.9936045332194625E-2</v>
      </c>
      <c r="AR265" s="151">
        <f t="shared" si="136"/>
        <v>-6.3084555903348747</v>
      </c>
    </row>
    <row r="266" spans="1:44" x14ac:dyDescent="0.2">
      <c r="A266" s="98">
        <v>10055</v>
      </c>
      <c r="B266" s="91" t="s">
        <v>103</v>
      </c>
      <c r="C266" s="110">
        <v>0.34317448108682447</v>
      </c>
      <c r="D266" s="91" t="s">
        <v>3</v>
      </c>
      <c r="E266" s="91">
        <v>0</v>
      </c>
      <c r="F266" s="92">
        <v>0</v>
      </c>
      <c r="G266" s="91" t="s">
        <v>7</v>
      </c>
      <c r="H266" s="91" t="s">
        <v>90</v>
      </c>
      <c r="I266" s="91" t="s">
        <v>4</v>
      </c>
      <c r="J266" s="93" t="s">
        <v>5</v>
      </c>
      <c r="M266">
        <f t="shared" si="117"/>
        <v>38</v>
      </c>
      <c r="N266">
        <f t="shared" si="112"/>
        <v>35</v>
      </c>
      <c r="O266">
        <f t="shared" si="113"/>
        <v>29</v>
      </c>
      <c r="P266">
        <f t="shared" si="114"/>
        <v>104</v>
      </c>
      <c r="Q266">
        <f t="shared" si="115"/>
        <v>39</v>
      </c>
      <c r="R266">
        <f t="shared" si="116"/>
        <v>144</v>
      </c>
      <c r="U266">
        <f t="shared" si="137"/>
        <v>241</v>
      </c>
      <c r="V266">
        <f t="shared" si="118"/>
        <v>245</v>
      </c>
      <c r="W266">
        <f t="shared" si="119"/>
        <v>248</v>
      </c>
      <c r="X266">
        <f t="shared" si="120"/>
        <v>470</v>
      </c>
      <c r="Y266">
        <f t="shared" si="121"/>
        <v>161</v>
      </c>
      <c r="Z266">
        <f t="shared" si="122"/>
        <v>83</v>
      </c>
      <c r="AC266" s="1">
        <f t="shared" si="123"/>
        <v>-1.5099083170870673</v>
      </c>
      <c r="AD266" s="1">
        <f t="shared" si="124"/>
        <v>-1.5921464153240394</v>
      </c>
      <c r="AE266" s="1">
        <f t="shared" si="125"/>
        <v>-1.780198646826979</v>
      </c>
      <c r="AF266" s="1">
        <f t="shared" si="126"/>
        <v>-0.50310357767208047</v>
      </c>
      <c r="AG266" s="1">
        <f t="shared" si="127"/>
        <v>-1.4839328306838067</v>
      </c>
      <c r="AH266" s="1">
        <f t="shared" si="128"/>
        <v>-0.17768117723745236</v>
      </c>
      <c r="AI266" s="149">
        <f t="shared" si="129"/>
        <v>-7.0469709648314245</v>
      </c>
      <c r="AL266" s="1">
        <f t="shared" si="130"/>
        <v>-1.3873311678483309</v>
      </c>
      <c r="AM266" s="104">
        <f t="shared" si="131"/>
        <v>-1.3708698907942589</v>
      </c>
      <c r="AN266" s="104">
        <f t="shared" si="132"/>
        <v>-1.3586993551740039</v>
      </c>
      <c r="AO266" s="104">
        <f t="shared" si="133"/>
        <v>-0.71939540663488166</v>
      </c>
      <c r="AP266" s="104">
        <f t="shared" si="134"/>
        <v>-1.790723736354523</v>
      </c>
      <c r="AQ266" s="104">
        <f t="shared" si="135"/>
        <v>-2.4532874935423878</v>
      </c>
      <c r="AR266" s="151">
        <f t="shared" si="136"/>
        <v>-9.0803070503483863</v>
      </c>
    </row>
    <row r="267" spans="1:44" x14ac:dyDescent="0.2">
      <c r="A267" s="99">
        <v>10250</v>
      </c>
      <c r="B267" s="95" t="s">
        <v>103</v>
      </c>
      <c r="C267" s="111">
        <v>0.34412031171228641</v>
      </c>
      <c r="D267" s="95" t="s">
        <v>1</v>
      </c>
      <c r="E267" s="95">
        <v>3</v>
      </c>
      <c r="F267" s="96">
        <v>1</v>
      </c>
      <c r="G267" s="95" t="s">
        <v>6</v>
      </c>
      <c r="H267" s="95" t="s">
        <v>89</v>
      </c>
      <c r="I267" s="95" t="s">
        <v>5</v>
      </c>
      <c r="J267" s="97" t="s">
        <v>5</v>
      </c>
      <c r="M267">
        <f t="shared" si="117"/>
        <v>59</v>
      </c>
      <c r="N267">
        <f t="shared" si="112"/>
        <v>61</v>
      </c>
      <c r="O267">
        <f t="shared" si="113"/>
        <v>48</v>
      </c>
      <c r="P267">
        <f t="shared" si="114"/>
        <v>68</v>
      </c>
      <c r="Q267">
        <f t="shared" si="115"/>
        <v>37</v>
      </c>
      <c r="R267">
        <f t="shared" si="116"/>
        <v>28</v>
      </c>
      <c r="U267">
        <f t="shared" si="137"/>
        <v>244</v>
      </c>
      <c r="V267">
        <f t="shared" si="118"/>
        <v>248</v>
      </c>
      <c r="W267">
        <f t="shared" si="119"/>
        <v>243</v>
      </c>
      <c r="X267">
        <f t="shared" si="120"/>
        <v>495</v>
      </c>
      <c r="Y267">
        <f t="shared" si="121"/>
        <v>230</v>
      </c>
      <c r="Z267">
        <f t="shared" si="122"/>
        <v>882</v>
      </c>
      <c r="AC267" s="1">
        <f t="shared" si="123"/>
        <v>-1.0699570329077337</v>
      </c>
      <c r="AD267" s="1">
        <f t="shared" si="124"/>
        <v>-1.0366206126401418</v>
      </c>
      <c r="AE267" s="1">
        <f t="shared" si="125"/>
        <v>-1.276293465905562</v>
      </c>
      <c r="AF267" s="1">
        <f t="shared" si="126"/>
        <v>-0.92798677163734644</v>
      </c>
      <c r="AG267" s="1">
        <f t="shared" si="127"/>
        <v>-1.5365765641692286</v>
      </c>
      <c r="AH267" s="1">
        <f t="shared" si="128"/>
        <v>-1.8152899666382492</v>
      </c>
      <c r="AI267" s="149">
        <f t="shared" si="129"/>
        <v>-7.6627244138982622</v>
      </c>
      <c r="AL267" s="1">
        <f t="shared" si="130"/>
        <v>-1.374959876045784</v>
      </c>
      <c r="AM267" s="104">
        <f t="shared" si="131"/>
        <v>-1.3586993551740039</v>
      </c>
      <c r="AN267" s="104">
        <f t="shared" si="132"/>
        <v>-1.3790666579984376</v>
      </c>
      <c r="AO267" s="104">
        <f t="shared" si="133"/>
        <v>-0.66757033877029559</v>
      </c>
      <c r="AP267" s="104">
        <f t="shared" si="134"/>
        <v>-1.4340487924157905</v>
      </c>
      <c r="AQ267" s="104">
        <f t="shared" si="135"/>
        <v>-8.9936045332194625E-2</v>
      </c>
      <c r="AR267" s="151">
        <f t="shared" si="136"/>
        <v>-6.3042810657365065</v>
      </c>
    </row>
    <row r="268" spans="1:44" x14ac:dyDescent="0.2">
      <c r="A268" s="98">
        <v>10492</v>
      </c>
      <c r="B268" s="91" t="s">
        <v>103</v>
      </c>
      <c r="C268" s="110">
        <v>0.34453691944299769</v>
      </c>
      <c r="D268" s="91" t="s">
        <v>1</v>
      </c>
      <c r="E268" s="91">
        <v>1</v>
      </c>
      <c r="F268" s="92">
        <v>3</v>
      </c>
      <c r="G268" s="91" t="s">
        <v>6</v>
      </c>
      <c r="H268" s="91" t="s">
        <v>88</v>
      </c>
      <c r="I268" s="91" t="s">
        <v>5</v>
      </c>
      <c r="J268" s="93" t="s">
        <v>5</v>
      </c>
      <c r="M268">
        <f t="shared" si="117"/>
        <v>59</v>
      </c>
      <c r="N268">
        <f t="shared" si="112"/>
        <v>35</v>
      </c>
      <c r="O268">
        <f t="shared" si="113"/>
        <v>46</v>
      </c>
      <c r="P268">
        <f t="shared" si="114"/>
        <v>68</v>
      </c>
      <c r="Q268">
        <f t="shared" si="115"/>
        <v>71</v>
      </c>
      <c r="R268">
        <f t="shared" si="116"/>
        <v>28</v>
      </c>
      <c r="U268">
        <f t="shared" si="137"/>
        <v>244</v>
      </c>
      <c r="V268">
        <f t="shared" si="118"/>
        <v>233</v>
      </c>
      <c r="W268">
        <f t="shared" si="119"/>
        <v>241</v>
      </c>
      <c r="X268">
        <f t="shared" si="120"/>
        <v>495</v>
      </c>
      <c r="Y268">
        <f t="shared" si="121"/>
        <v>425</v>
      </c>
      <c r="Z268">
        <f t="shared" si="122"/>
        <v>882</v>
      </c>
      <c r="AC268" s="1">
        <f t="shared" si="123"/>
        <v>-1.0699570329077337</v>
      </c>
      <c r="AD268" s="1">
        <f t="shared" si="124"/>
        <v>-1.5921464153240394</v>
      </c>
      <c r="AE268" s="1">
        <f t="shared" si="125"/>
        <v>-1.3188530803243581</v>
      </c>
      <c r="AF268" s="1">
        <f t="shared" si="126"/>
        <v>-0.92798677163734644</v>
      </c>
      <c r="AG268" s="1">
        <f t="shared" si="127"/>
        <v>-0.88481459977213761</v>
      </c>
      <c r="AH268" s="1">
        <f t="shared" si="128"/>
        <v>-1.8152899666382492</v>
      </c>
      <c r="AI268" s="149">
        <f t="shared" si="129"/>
        <v>-7.6090478666038646</v>
      </c>
      <c r="AL268" s="1">
        <f t="shared" si="130"/>
        <v>-1.374959876045784</v>
      </c>
      <c r="AM268" s="104">
        <f t="shared" si="131"/>
        <v>-1.4210896477732855</v>
      </c>
      <c r="AN268" s="104">
        <f t="shared" si="132"/>
        <v>-1.3873311678483309</v>
      </c>
      <c r="AO268" s="104">
        <f t="shared" si="133"/>
        <v>-0.66757033877029559</v>
      </c>
      <c r="AP268" s="104">
        <f t="shared" si="134"/>
        <v>-0.82003893241456904</v>
      </c>
      <c r="AQ268" s="104">
        <f t="shared" si="135"/>
        <v>-8.9936045332194625E-2</v>
      </c>
      <c r="AR268" s="151">
        <f t="shared" si="136"/>
        <v>-5.7609260081844598</v>
      </c>
    </row>
    <row r="269" spans="1:44" x14ac:dyDescent="0.2">
      <c r="A269" s="99">
        <v>10383</v>
      </c>
      <c r="B269" s="95" t="s">
        <v>103</v>
      </c>
      <c r="C269" s="111">
        <v>0.34466741268133805</v>
      </c>
      <c r="D269" s="95" t="s">
        <v>0</v>
      </c>
      <c r="E269" s="95">
        <v>2</v>
      </c>
      <c r="F269" s="96">
        <v>3</v>
      </c>
      <c r="G269" s="95" t="s">
        <v>7</v>
      </c>
      <c r="H269" s="95" t="s">
        <v>89</v>
      </c>
      <c r="I269" s="95" t="s">
        <v>5</v>
      </c>
      <c r="J269" s="97" t="s">
        <v>5</v>
      </c>
      <c r="M269">
        <f t="shared" si="117"/>
        <v>39</v>
      </c>
      <c r="N269">
        <f t="shared" si="112"/>
        <v>41</v>
      </c>
      <c r="O269">
        <f t="shared" si="113"/>
        <v>46</v>
      </c>
      <c r="P269">
        <f t="shared" si="114"/>
        <v>104</v>
      </c>
      <c r="Q269">
        <f t="shared" si="115"/>
        <v>37</v>
      </c>
      <c r="R269">
        <f t="shared" si="116"/>
        <v>28</v>
      </c>
      <c r="U269">
        <f t="shared" si="137"/>
        <v>241</v>
      </c>
      <c r="V269">
        <f t="shared" si="118"/>
        <v>239</v>
      </c>
      <c r="W269">
        <f t="shared" si="119"/>
        <v>241</v>
      </c>
      <c r="X269">
        <f t="shared" si="120"/>
        <v>470</v>
      </c>
      <c r="Y269">
        <f t="shared" si="121"/>
        <v>230</v>
      </c>
      <c r="Z269">
        <f t="shared" si="122"/>
        <v>882</v>
      </c>
      <c r="AC269" s="1">
        <f t="shared" si="123"/>
        <v>-1.4839328306838067</v>
      </c>
      <c r="AD269" s="1">
        <f t="shared" si="124"/>
        <v>-1.4339224101091452</v>
      </c>
      <c r="AE269" s="1">
        <f t="shared" si="125"/>
        <v>-1.3188530803243581</v>
      </c>
      <c r="AF269" s="1">
        <f t="shared" si="126"/>
        <v>-0.50310357767208047</v>
      </c>
      <c r="AG269" s="1">
        <f t="shared" si="127"/>
        <v>-1.5365765641692286</v>
      </c>
      <c r="AH269" s="1">
        <f t="shared" si="128"/>
        <v>-1.8152899666382492</v>
      </c>
      <c r="AI269" s="149">
        <f t="shared" si="129"/>
        <v>-8.0916784295968682</v>
      </c>
      <c r="AL269" s="1">
        <f t="shared" si="130"/>
        <v>-1.3873311678483309</v>
      </c>
      <c r="AM269" s="104">
        <f t="shared" si="131"/>
        <v>-1.3956645494074753</v>
      </c>
      <c r="AN269" s="104">
        <f t="shared" si="132"/>
        <v>-1.3873311678483309</v>
      </c>
      <c r="AO269" s="104">
        <f t="shared" si="133"/>
        <v>-0.71939540663488166</v>
      </c>
      <c r="AP269" s="104">
        <f t="shared" si="134"/>
        <v>-1.4340487924157905</v>
      </c>
      <c r="AQ269" s="104">
        <f t="shared" si="135"/>
        <v>-8.9936045332194625E-2</v>
      </c>
      <c r="AR269" s="151">
        <f t="shared" si="136"/>
        <v>-6.4137071294870038</v>
      </c>
    </row>
    <row r="270" spans="1:44" x14ac:dyDescent="0.2">
      <c r="A270" s="98">
        <v>10402</v>
      </c>
      <c r="B270" s="91" t="s">
        <v>103</v>
      </c>
      <c r="C270" s="110">
        <v>0.34608829225952564</v>
      </c>
      <c r="D270" s="91" t="s">
        <v>3</v>
      </c>
      <c r="E270" s="91">
        <v>2</v>
      </c>
      <c r="F270" s="92">
        <v>2</v>
      </c>
      <c r="G270" s="91" t="s">
        <v>6</v>
      </c>
      <c r="H270" s="91" t="s">
        <v>90</v>
      </c>
      <c r="I270" s="91" t="s">
        <v>5</v>
      </c>
      <c r="J270" s="93" t="s">
        <v>5</v>
      </c>
      <c r="M270">
        <f t="shared" si="117"/>
        <v>38</v>
      </c>
      <c r="N270">
        <f t="shared" ref="N270:N333" si="138">COUNTIFS(E$4:E$1140,E270,$J$4:$J$1140,$L$2)</f>
        <v>41</v>
      </c>
      <c r="O270">
        <f t="shared" ref="O270:O333" si="139">COUNTIFS(F$4:F$1140,F270,$J$4:$J$1140,$L$2)</f>
        <v>49</v>
      </c>
      <c r="P270">
        <f t="shared" ref="P270:P333" si="140">COUNTIFS(G$4:G$1140,G270,$J$4:$J$1140,$L$2)</f>
        <v>68</v>
      </c>
      <c r="Q270">
        <f t="shared" ref="Q270:Q333" si="141">COUNTIFS(H$4:H$1140,H270,$J$4:$J$1140,$L$2)</f>
        <v>39</v>
      </c>
      <c r="R270">
        <f t="shared" ref="R270:R333" si="142">COUNTIFS(I$4:I$1140,I270,$J$4:$J$1140,$L$2)</f>
        <v>28</v>
      </c>
      <c r="U270">
        <f t="shared" si="137"/>
        <v>241</v>
      </c>
      <c r="V270">
        <f t="shared" si="118"/>
        <v>239</v>
      </c>
      <c r="W270">
        <f t="shared" si="119"/>
        <v>233</v>
      </c>
      <c r="X270">
        <f t="shared" si="120"/>
        <v>495</v>
      </c>
      <c r="Y270">
        <f t="shared" si="121"/>
        <v>161</v>
      </c>
      <c r="Z270">
        <f t="shared" si="122"/>
        <v>882</v>
      </c>
      <c r="AC270" s="1">
        <f t="shared" si="123"/>
        <v>-1.5099083170870673</v>
      </c>
      <c r="AD270" s="1">
        <f t="shared" si="124"/>
        <v>-1.4339224101091452</v>
      </c>
      <c r="AE270" s="1">
        <f t="shared" si="125"/>
        <v>-1.2556741787028265</v>
      </c>
      <c r="AF270" s="1">
        <f t="shared" si="126"/>
        <v>-0.92798677163734644</v>
      </c>
      <c r="AG270" s="1">
        <f t="shared" si="127"/>
        <v>-1.4839328306838067</v>
      </c>
      <c r="AH270" s="1">
        <f t="shared" si="128"/>
        <v>-1.8152899666382492</v>
      </c>
      <c r="AI270" s="149">
        <f t="shared" si="129"/>
        <v>-8.4267144748584411</v>
      </c>
      <c r="AL270" s="1">
        <f t="shared" si="130"/>
        <v>-1.3873311678483309</v>
      </c>
      <c r="AM270" s="104">
        <f t="shared" si="131"/>
        <v>-1.3956645494074753</v>
      </c>
      <c r="AN270" s="104">
        <f t="shared" si="132"/>
        <v>-1.4210896477732855</v>
      </c>
      <c r="AO270" s="104">
        <f t="shared" si="133"/>
        <v>-0.66757033877029559</v>
      </c>
      <c r="AP270" s="104">
        <f t="shared" si="134"/>
        <v>-1.790723736354523</v>
      </c>
      <c r="AQ270" s="104">
        <f t="shared" si="135"/>
        <v>-8.9936045332194625E-2</v>
      </c>
      <c r="AR270" s="151">
        <f t="shared" si="136"/>
        <v>-6.7523154854861058</v>
      </c>
    </row>
    <row r="271" spans="1:44" x14ac:dyDescent="0.2">
      <c r="A271" s="99">
        <v>11108</v>
      </c>
      <c r="B271" s="95" t="s">
        <v>103</v>
      </c>
      <c r="C271" s="111">
        <v>0.34711881640861753</v>
      </c>
      <c r="D271" s="95" t="s">
        <v>2</v>
      </c>
      <c r="E271" s="95">
        <v>3</v>
      </c>
      <c r="F271" s="96">
        <v>0</v>
      </c>
      <c r="G271" s="95" t="s">
        <v>6</v>
      </c>
      <c r="H271" s="95" t="s">
        <v>88</v>
      </c>
      <c r="I271" s="95" t="s">
        <v>5</v>
      </c>
      <c r="J271" s="97" t="s">
        <v>5</v>
      </c>
      <c r="M271">
        <f t="shared" si="117"/>
        <v>36</v>
      </c>
      <c r="N271">
        <f t="shared" si="138"/>
        <v>61</v>
      </c>
      <c r="O271">
        <f t="shared" si="139"/>
        <v>29</v>
      </c>
      <c r="P271">
        <f t="shared" si="140"/>
        <v>68</v>
      </c>
      <c r="Q271">
        <f t="shared" si="141"/>
        <v>71</v>
      </c>
      <c r="R271">
        <f t="shared" si="142"/>
        <v>28</v>
      </c>
      <c r="U271">
        <f t="shared" si="137"/>
        <v>239</v>
      </c>
      <c r="V271">
        <f t="shared" si="118"/>
        <v>248</v>
      </c>
      <c r="W271">
        <f t="shared" si="119"/>
        <v>248</v>
      </c>
      <c r="X271">
        <f t="shared" si="120"/>
        <v>495</v>
      </c>
      <c r="Y271">
        <f t="shared" si="121"/>
        <v>425</v>
      </c>
      <c r="Z271">
        <f t="shared" si="122"/>
        <v>882</v>
      </c>
      <c r="AC271" s="1">
        <f t="shared" si="123"/>
        <v>-1.563975538357343</v>
      </c>
      <c r="AD271" s="1">
        <f t="shared" si="124"/>
        <v>-1.0366206126401418</v>
      </c>
      <c r="AE271" s="1">
        <f t="shared" si="125"/>
        <v>-1.780198646826979</v>
      </c>
      <c r="AF271" s="1">
        <f t="shared" si="126"/>
        <v>-0.92798677163734644</v>
      </c>
      <c r="AG271" s="1">
        <f t="shared" si="127"/>
        <v>-0.88481459977213761</v>
      </c>
      <c r="AH271" s="1">
        <f t="shared" si="128"/>
        <v>-1.8152899666382492</v>
      </c>
      <c r="AI271" s="149">
        <f t="shared" si="129"/>
        <v>-8.0088861358721974</v>
      </c>
      <c r="AL271" s="1">
        <f t="shared" si="130"/>
        <v>-1.3956645494074753</v>
      </c>
      <c r="AM271" s="104">
        <f t="shared" si="131"/>
        <v>-1.3586993551740039</v>
      </c>
      <c r="AN271" s="104">
        <f t="shared" si="132"/>
        <v>-1.3586993551740039</v>
      </c>
      <c r="AO271" s="104">
        <f t="shared" si="133"/>
        <v>-0.66757033877029559</v>
      </c>
      <c r="AP271" s="104">
        <f t="shared" si="134"/>
        <v>-0.82003893241456904</v>
      </c>
      <c r="AQ271" s="104">
        <f t="shared" si="135"/>
        <v>-8.9936045332194625E-2</v>
      </c>
      <c r="AR271" s="151">
        <f t="shared" si="136"/>
        <v>-5.6906085762725427</v>
      </c>
    </row>
    <row r="272" spans="1:44" x14ac:dyDescent="0.2">
      <c r="A272" s="98">
        <v>10044</v>
      </c>
      <c r="B272" s="91" t="s">
        <v>103</v>
      </c>
      <c r="C272" s="110">
        <v>0.34817668793207013</v>
      </c>
      <c r="D272" s="91" t="s">
        <v>1</v>
      </c>
      <c r="E272" s="91">
        <v>1</v>
      </c>
      <c r="F272" s="92">
        <v>1</v>
      </c>
      <c r="G272" s="91" t="s">
        <v>7</v>
      </c>
      <c r="H272" s="91" t="s">
        <v>88</v>
      </c>
      <c r="I272" s="91" t="s">
        <v>5</v>
      </c>
      <c r="J272" s="93" t="s">
        <v>5</v>
      </c>
      <c r="M272">
        <f t="shared" si="117"/>
        <v>59</v>
      </c>
      <c r="N272">
        <f t="shared" si="138"/>
        <v>35</v>
      </c>
      <c r="O272">
        <f t="shared" si="139"/>
        <v>48</v>
      </c>
      <c r="P272">
        <f t="shared" si="140"/>
        <v>104</v>
      </c>
      <c r="Q272">
        <f t="shared" si="141"/>
        <v>71</v>
      </c>
      <c r="R272">
        <f t="shared" si="142"/>
        <v>28</v>
      </c>
      <c r="U272">
        <f t="shared" si="137"/>
        <v>244</v>
      </c>
      <c r="V272">
        <f t="shared" si="118"/>
        <v>233</v>
      </c>
      <c r="W272">
        <f t="shared" si="119"/>
        <v>243</v>
      </c>
      <c r="X272">
        <f t="shared" si="120"/>
        <v>470</v>
      </c>
      <c r="Y272">
        <f t="shared" si="121"/>
        <v>425</v>
      </c>
      <c r="Z272">
        <f t="shared" si="122"/>
        <v>882</v>
      </c>
      <c r="AC272" s="1">
        <f t="shared" si="123"/>
        <v>-1.0699570329077337</v>
      </c>
      <c r="AD272" s="1">
        <f t="shared" si="124"/>
        <v>-1.5921464153240394</v>
      </c>
      <c r="AE272" s="1">
        <f t="shared" si="125"/>
        <v>-1.276293465905562</v>
      </c>
      <c r="AF272" s="1">
        <f t="shared" si="126"/>
        <v>-0.50310357767208047</v>
      </c>
      <c r="AG272" s="1">
        <f t="shared" si="127"/>
        <v>-0.88481459977213761</v>
      </c>
      <c r="AH272" s="1">
        <f t="shared" si="128"/>
        <v>-1.8152899666382492</v>
      </c>
      <c r="AI272" s="149">
        <f t="shared" si="129"/>
        <v>-7.1416050582198025</v>
      </c>
      <c r="AL272" s="1">
        <f t="shared" si="130"/>
        <v>-1.374959876045784</v>
      </c>
      <c r="AM272" s="104">
        <f t="shared" si="131"/>
        <v>-1.4210896477732855</v>
      </c>
      <c r="AN272" s="104">
        <f t="shared" si="132"/>
        <v>-1.3790666579984376</v>
      </c>
      <c r="AO272" s="104">
        <f t="shared" si="133"/>
        <v>-0.71939540663488166</v>
      </c>
      <c r="AP272" s="104">
        <f t="shared" si="134"/>
        <v>-0.82003893241456904</v>
      </c>
      <c r="AQ272" s="104">
        <f t="shared" si="135"/>
        <v>-8.9936045332194625E-2</v>
      </c>
      <c r="AR272" s="151">
        <f t="shared" si="136"/>
        <v>-5.8044865661991523</v>
      </c>
    </row>
    <row r="273" spans="1:44" x14ac:dyDescent="0.2">
      <c r="A273" s="99">
        <v>11101</v>
      </c>
      <c r="B273" s="95" t="s">
        <v>103</v>
      </c>
      <c r="C273" s="111">
        <v>0.34905449629641638</v>
      </c>
      <c r="D273" s="95" t="s">
        <v>2</v>
      </c>
      <c r="E273" s="95">
        <v>3</v>
      </c>
      <c r="F273" s="96">
        <v>2</v>
      </c>
      <c r="G273" s="95" t="s">
        <v>7</v>
      </c>
      <c r="H273" s="95" t="s">
        <v>88</v>
      </c>
      <c r="I273" s="95" t="s">
        <v>5</v>
      </c>
      <c r="J273" s="97" t="s">
        <v>5</v>
      </c>
      <c r="M273">
        <f t="shared" si="117"/>
        <v>36</v>
      </c>
      <c r="N273">
        <f t="shared" si="138"/>
        <v>61</v>
      </c>
      <c r="O273">
        <f t="shared" si="139"/>
        <v>49</v>
      </c>
      <c r="P273">
        <f t="shared" si="140"/>
        <v>104</v>
      </c>
      <c r="Q273">
        <f t="shared" si="141"/>
        <v>71</v>
      </c>
      <c r="R273">
        <f t="shared" si="142"/>
        <v>28</v>
      </c>
      <c r="U273">
        <f t="shared" si="137"/>
        <v>239</v>
      </c>
      <c r="V273">
        <f t="shared" si="118"/>
        <v>248</v>
      </c>
      <c r="W273">
        <f t="shared" si="119"/>
        <v>233</v>
      </c>
      <c r="X273">
        <f t="shared" si="120"/>
        <v>470</v>
      </c>
      <c r="Y273">
        <f t="shared" si="121"/>
        <v>425</v>
      </c>
      <c r="Z273">
        <f t="shared" si="122"/>
        <v>882</v>
      </c>
      <c r="AC273" s="1">
        <f t="shared" si="123"/>
        <v>-1.563975538357343</v>
      </c>
      <c r="AD273" s="1">
        <f t="shared" si="124"/>
        <v>-1.0366206126401418</v>
      </c>
      <c r="AE273" s="1">
        <f t="shared" si="125"/>
        <v>-1.2556741787028265</v>
      </c>
      <c r="AF273" s="1">
        <f t="shared" si="126"/>
        <v>-0.50310357767208047</v>
      </c>
      <c r="AG273" s="1">
        <f t="shared" si="127"/>
        <v>-0.88481459977213761</v>
      </c>
      <c r="AH273" s="1">
        <f t="shared" si="128"/>
        <v>-1.8152899666382492</v>
      </c>
      <c r="AI273" s="149">
        <f t="shared" si="129"/>
        <v>-7.0594784737827787</v>
      </c>
      <c r="AL273" s="1">
        <f t="shared" si="130"/>
        <v>-1.3956645494074753</v>
      </c>
      <c r="AM273" s="104">
        <f t="shared" si="131"/>
        <v>-1.3586993551740039</v>
      </c>
      <c r="AN273" s="104">
        <f t="shared" si="132"/>
        <v>-1.4210896477732855</v>
      </c>
      <c r="AO273" s="104">
        <f t="shared" si="133"/>
        <v>-0.71939540663488166</v>
      </c>
      <c r="AP273" s="104">
        <f t="shared" si="134"/>
        <v>-0.82003893241456904</v>
      </c>
      <c r="AQ273" s="104">
        <f t="shared" si="135"/>
        <v>-8.9936045332194625E-2</v>
      </c>
      <c r="AR273" s="151">
        <f t="shared" si="136"/>
        <v>-5.8048239367364101</v>
      </c>
    </row>
    <row r="274" spans="1:44" x14ac:dyDescent="0.2">
      <c r="A274" s="98">
        <v>10272</v>
      </c>
      <c r="B274" s="91" t="s">
        <v>103</v>
      </c>
      <c r="C274" s="110">
        <v>0.3500046415999053</v>
      </c>
      <c r="D274" s="91" t="s">
        <v>3</v>
      </c>
      <c r="E274" s="91">
        <v>1</v>
      </c>
      <c r="F274" s="92">
        <v>1</v>
      </c>
      <c r="G274" s="91" t="s">
        <v>6</v>
      </c>
      <c r="H274" s="91" t="s">
        <v>88</v>
      </c>
      <c r="I274" s="91" t="s">
        <v>5</v>
      </c>
      <c r="J274" s="93" t="s">
        <v>5</v>
      </c>
      <c r="M274">
        <f t="shared" si="117"/>
        <v>38</v>
      </c>
      <c r="N274">
        <f t="shared" si="138"/>
        <v>35</v>
      </c>
      <c r="O274">
        <f t="shared" si="139"/>
        <v>48</v>
      </c>
      <c r="P274">
        <f t="shared" si="140"/>
        <v>68</v>
      </c>
      <c r="Q274">
        <f t="shared" si="141"/>
        <v>71</v>
      </c>
      <c r="R274">
        <f t="shared" si="142"/>
        <v>28</v>
      </c>
      <c r="U274">
        <f t="shared" si="137"/>
        <v>241</v>
      </c>
      <c r="V274">
        <f t="shared" si="118"/>
        <v>233</v>
      </c>
      <c r="W274">
        <f t="shared" si="119"/>
        <v>243</v>
      </c>
      <c r="X274">
        <f t="shared" si="120"/>
        <v>495</v>
      </c>
      <c r="Y274">
        <f t="shared" si="121"/>
        <v>425</v>
      </c>
      <c r="Z274">
        <f t="shared" si="122"/>
        <v>882</v>
      </c>
      <c r="AC274" s="1">
        <f t="shared" si="123"/>
        <v>-1.5099083170870673</v>
      </c>
      <c r="AD274" s="1">
        <f t="shared" si="124"/>
        <v>-1.5921464153240394</v>
      </c>
      <c r="AE274" s="1">
        <f t="shared" si="125"/>
        <v>-1.276293465905562</v>
      </c>
      <c r="AF274" s="1">
        <f t="shared" si="126"/>
        <v>-0.92798677163734644</v>
      </c>
      <c r="AG274" s="1">
        <f t="shared" si="127"/>
        <v>-0.88481459977213761</v>
      </c>
      <c r="AH274" s="1">
        <f t="shared" si="128"/>
        <v>-1.8152899666382492</v>
      </c>
      <c r="AI274" s="149">
        <f t="shared" si="129"/>
        <v>-8.0064395363644021</v>
      </c>
      <c r="AL274" s="1">
        <f t="shared" si="130"/>
        <v>-1.3873311678483309</v>
      </c>
      <c r="AM274" s="104">
        <f t="shared" si="131"/>
        <v>-1.4210896477732855</v>
      </c>
      <c r="AN274" s="104">
        <f t="shared" si="132"/>
        <v>-1.3790666579984376</v>
      </c>
      <c r="AO274" s="104">
        <f t="shared" si="133"/>
        <v>-0.66757033877029559</v>
      </c>
      <c r="AP274" s="104">
        <f t="shared" si="134"/>
        <v>-0.82003893241456904</v>
      </c>
      <c r="AQ274" s="104">
        <f t="shared" si="135"/>
        <v>-8.9936045332194625E-2</v>
      </c>
      <c r="AR274" s="151">
        <f t="shared" si="136"/>
        <v>-5.7650327901371137</v>
      </c>
    </row>
    <row r="275" spans="1:44" x14ac:dyDescent="0.2">
      <c r="A275" s="99">
        <v>10965</v>
      </c>
      <c r="B275" s="95" t="s">
        <v>103</v>
      </c>
      <c r="C275" s="111">
        <v>0.35073414038914097</v>
      </c>
      <c r="D275" s="95" t="s">
        <v>3</v>
      </c>
      <c r="E275" s="95">
        <v>1</v>
      </c>
      <c r="F275" s="96">
        <v>2</v>
      </c>
      <c r="G275" s="95" t="s">
        <v>7</v>
      </c>
      <c r="H275" s="95" t="s">
        <v>91</v>
      </c>
      <c r="I275" s="95" t="s">
        <v>5</v>
      </c>
      <c r="J275" s="97" t="s">
        <v>5</v>
      </c>
      <c r="M275">
        <f t="shared" si="117"/>
        <v>38</v>
      </c>
      <c r="N275">
        <f t="shared" si="138"/>
        <v>35</v>
      </c>
      <c r="O275">
        <f t="shared" si="139"/>
        <v>49</v>
      </c>
      <c r="P275">
        <f t="shared" si="140"/>
        <v>104</v>
      </c>
      <c r="Q275">
        <f t="shared" si="141"/>
        <v>25</v>
      </c>
      <c r="R275">
        <f t="shared" si="142"/>
        <v>28</v>
      </c>
      <c r="U275">
        <f t="shared" si="137"/>
        <v>241</v>
      </c>
      <c r="V275">
        <f t="shared" si="118"/>
        <v>233</v>
      </c>
      <c r="W275">
        <f t="shared" si="119"/>
        <v>233</v>
      </c>
      <c r="X275">
        <f t="shared" si="120"/>
        <v>470</v>
      </c>
      <c r="Y275">
        <f t="shared" si="121"/>
        <v>149</v>
      </c>
      <c r="Z275">
        <f t="shared" si="122"/>
        <v>882</v>
      </c>
      <c r="AC275" s="1">
        <f t="shared" si="123"/>
        <v>-1.5099083170870673</v>
      </c>
      <c r="AD275" s="1">
        <f t="shared" si="124"/>
        <v>-1.5921464153240394</v>
      </c>
      <c r="AE275" s="1">
        <f t="shared" si="125"/>
        <v>-1.2556741787028265</v>
      </c>
      <c r="AF275" s="1">
        <f t="shared" si="126"/>
        <v>-0.50310357767208047</v>
      </c>
      <c r="AG275" s="1">
        <f t="shared" si="127"/>
        <v>-1.9286186519452522</v>
      </c>
      <c r="AH275" s="1">
        <f t="shared" si="128"/>
        <v>-1.8152899666382492</v>
      </c>
      <c r="AI275" s="149">
        <f t="shared" si="129"/>
        <v>-8.6047411073695148</v>
      </c>
      <c r="AL275" s="1">
        <f t="shared" si="130"/>
        <v>-1.3873311678483309</v>
      </c>
      <c r="AM275" s="104">
        <f t="shared" si="131"/>
        <v>-1.4210896477732855</v>
      </c>
      <c r="AN275" s="104">
        <f t="shared" si="132"/>
        <v>-1.4210896477732855</v>
      </c>
      <c r="AO275" s="104">
        <f t="shared" si="133"/>
        <v>-0.71939540663488166</v>
      </c>
      <c r="AP275" s="104">
        <f t="shared" si="134"/>
        <v>-1.8681817953935267</v>
      </c>
      <c r="AQ275" s="104">
        <f t="shared" si="135"/>
        <v>-8.9936045332194625E-2</v>
      </c>
      <c r="AR275" s="151">
        <f t="shared" si="136"/>
        <v>-6.9070237107555057</v>
      </c>
    </row>
    <row r="276" spans="1:44" x14ac:dyDescent="0.2">
      <c r="A276" s="98">
        <v>10448</v>
      </c>
      <c r="B276" s="91" t="s">
        <v>103</v>
      </c>
      <c r="C276" s="110">
        <v>0.35196097020025729</v>
      </c>
      <c r="D276" s="91" t="s">
        <v>3</v>
      </c>
      <c r="E276" s="91">
        <v>3</v>
      </c>
      <c r="F276" s="92">
        <v>2</v>
      </c>
      <c r="G276" s="91" t="s">
        <v>7</v>
      </c>
      <c r="H276" s="91" t="s">
        <v>88</v>
      </c>
      <c r="I276" s="91" t="s">
        <v>5</v>
      </c>
      <c r="J276" s="93" t="s">
        <v>5</v>
      </c>
      <c r="M276">
        <f t="shared" si="117"/>
        <v>38</v>
      </c>
      <c r="N276">
        <f t="shared" si="138"/>
        <v>61</v>
      </c>
      <c r="O276">
        <f t="shared" si="139"/>
        <v>49</v>
      </c>
      <c r="P276">
        <f t="shared" si="140"/>
        <v>104</v>
      </c>
      <c r="Q276">
        <f t="shared" si="141"/>
        <v>71</v>
      </c>
      <c r="R276">
        <f t="shared" si="142"/>
        <v>28</v>
      </c>
      <c r="U276">
        <f t="shared" si="137"/>
        <v>241</v>
      </c>
      <c r="V276">
        <f t="shared" si="118"/>
        <v>248</v>
      </c>
      <c r="W276">
        <f t="shared" si="119"/>
        <v>233</v>
      </c>
      <c r="X276">
        <f t="shared" si="120"/>
        <v>470</v>
      </c>
      <c r="Y276">
        <f t="shared" si="121"/>
        <v>425</v>
      </c>
      <c r="Z276">
        <f t="shared" si="122"/>
        <v>882</v>
      </c>
      <c r="AC276" s="1">
        <f t="shared" si="123"/>
        <v>-1.5099083170870673</v>
      </c>
      <c r="AD276" s="1">
        <f t="shared" si="124"/>
        <v>-1.0366206126401418</v>
      </c>
      <c r="AE276" s="1">
        <f t="shared" si="125"/>
        <v>-1.2556741787028265</v>
      </c>
      <c r="AF276" s="1">
        <f t="shared" si="126"/>
        <v>-0.50310357767208047</v>
      </c>
      <c r="AG276" s="1">
        <f t="shared" si="127"/>
        <v>-0.88481459977213761</v>
      </c>
      <c r="AH276" s="1">
        <f t="shared" si="128"/>
        <v>-1.8152899666382492</v>
      </c>
      <c r="AI276" s="149">
        <f t="shared" si="129"/>
        <v>-7.005411252512503</v>
      </c>
      <c r="AL276" s="1">
        <f t="shared" si="130"/>
        <v>-1.3873311678483309</v>
      </c>
      <c r="AM276" s="104">
        <f t="shared" si="131"/>
        <v>-1.3586993551740039</v>
      </c>
      <c r="AN276" s="104">
        <f t="shared" si="132"/>
        <v>-1.4210896477732855</v>
      </c>
      <c r="AO276" s="104">
        <f t="shared" si="133"/>
        <v>-0.71939540663488166</v>
      </c>
      <c r="AP276" s="104">
        <f t="shared" si="134"/>
        <v>-0.82003893241456904</v>
      </c>
      <c r="AQ276" s="104">
        <f t="shared" si="135"/>
        <v>-8.9936045332194625E-2</v>
      </c>
      <c r="AR276" s="151">
        <f t="shared" si="136"/>
        <v>-5.7964905551772654</v>
      </c>
    </row>
    <row r="277" spans="1:44" x14ac:dyDescent="0.2">
      <c r="A277" s="99">
        <v>10653</v>
      </c>
      <c r="B277" s="95" t="s">
        <v>103</v>
      </c>
      <c r="C277" s="111">
        <v>0.35278744956530583</v>
      </c>
      <c r="D277" s="95" t="s">
        <v>3</v>
      </c>
      <c r="E277" s="95">
        <v>0</v>
      </c>
      <c r="F277" s="96">
        <v>1</v>
      </c>
      <c r="G277" s="95" t="s">
        <v>6</v>
      </c>
      <c r="H277" s="95" t="s">
        <v>88</v>
      </c>
      <c r="I277" s="95" t="s">
        <v>5</v>
      </c>
      <c r="J277" s="97" t="s">
        <v>5</v>
      </c>
      <c r="M277">
        <f t="shared" si="117"/>
        <v>38</v>
      </c>
      <c r="N277">
        <f t="shared" si="138"/>
        <v>35</v>
      </c>
      <c r="O277">
        <f t="shared" si="139"/>
        <v>48</v>
      </c>
      <c r="P277">
        <f t="shared" si="140"/>
        <v>68</v>
      </c>
      <c r="Q277">
        <f t="shared" si="141"/>
        <v>71</v>
      </c>
      <c r="R277">
        <f t="shared" si="142"/>
        <v>28</v>
      </c>
      <c r="U277">
        <f t="shared" si="137"/>
        <v>241</v>
      </c>
      <c r="V277">
        <f t="shared" si="118"/>
        <v>245</v>
      </c>
      <c r="W277">
        <f t="shared" si="119"/>
        <v>243</v>
      </c>
      <c r="X277">
        <f t="shared" si="120"/>
        <v>495</v>
      </c>
      <c r="Y277">
        <f t="shared" si="121"/>
        <v>425</v>
      </c>
      <c r="Z277">
        <f t="shared" si="122"/>
        <v>882</v>
      </c>
      <c r="AC277" s="1">
        <f t="shared" si="123"/>
        <v>-1.5099083170870673</v>
      </c>
      <c r="AD277" s="1">
        <f t="shared" si="124"/>
        <v>-1.5921464153240394</v>
      </c>
      <c r="AE277" s="1">
        <f t="shared" si="125"/>
        <v>-1.276293465905562</v>
      </c>
      <c r="AF277" s="1">
        <f t="shared" si="126"/>
        <v>-0.92798677163734644</v>
      </c>
      <c r="AG277" s="1">
        <f t="shared" si="127"/>
        <v>-0.88481459977213761</v>
      </c>
      <c r="AH277" s="1">
        <f t="shared" si="128"/>
        <v>-1.8152899666382492</v>
      </c>
      <c r="AI277" s="149">
        <f t="shared" si="129"/>
        <v>-8.0064395363644021</v>
      </c>
      <c r="AL277" s="1">
        <f t="shared" si="130"/>
        <v>-1.3873311678483309</v>
      </c>
      <c r="AM277" s="104">
        <f t="shared" si="131"/>
        <v>-1.3708698907942589</v>
      </c>
      <c r="AN277" s="104">
        <f t="shared" si="132"/>
        <v>-1.3790666579984376</v>
      </c>
      <c r="AO277" s="104">
        <f t="shared" si="133"/>
        <v>-0.66757033877029559</v>
      </c>
      <c r="AP277" s="104">
        <f t="shared" si="134"/>
        <v>-0.82003893241456904</v>
      </c>
      <c r="AQ277" s="104">
        <f t="shared" si="135"/>
        <v>-8.9936045332194625E-2</v>
      </c>
      <c r="AR277" s="151">
        <f t="shared" si="136"/>
        <v>-5.7148130331580873</v>
      </c>
    </row>
    <row r="278" spans="1:44" x14ac:dyDescent="0.2">
      <c r="A278" s="98">
        <v>11272</v>
      </c>
      <c r="B278" s="91" t="s">
        <v>103</v>
      </c>
      <c r="C278" s="110">
        <v>0.3531679121079494</v>
      </c>
      <c r="D278" s="91" t="s">
        <v>0</v>
      </c>
      <c r="E278" s="91">
        <v>2</v>
      </c>
      <c r="F278" s="92">
        <v>2</v>
      </c>
      <c r="G278" s="91" t="s">
        <v>6</v>
      </c>
      <c r="H278" s="91" t="s">
        <v>91</v>
      </c>
      <c r="I278" s="91" t="s">
        <v>5</v>
      </c>
      <c r="J278" s="93" t="s">
        <v>5</v>
      </c>
      <c r="M278">
        <f t="shared" si="117"/>
        <v>39</v>
      </c>
      <c r="N278">
        <f t="shared" si="138"/>
        <v>41</v>
      </c>
      <c r="O278">
        <f t="shared" si="139"/>
        <v>49</v>
      </c>
      <c r="P278">
        <f t="shared" si="140"/>
        <v>68</v>
      </c>
      <c r="Q278">
        <f t="shared" si="141"/>
        <v>25</v>
      </c>
      <c r="R278">
        <f t="shared" si="142"/>
        <v>28</v>
      </c>
      <c r="U278">
        <f t="shared" si="137"/>
        <v>241</v>
      </c>
      <c r="V278">
        <f t="shared" si="118"/>
        <v>239</v>
      </c>
      <c r="W278">
        <f t="shared" si="119"/>
        <v>233</v>
      </c>
      <c r="X278">
        <f t="shared" si="120"/>
        <v>495</v>
      </c>
      <c r="Y278">
        <f t="shared" si="121"/>
        <v>149</v>
      </c>
      <c r="Z278">
        <f t="shared" si="122"/>
        <v>882</v>
      </c>
      <c r="AC278" s="1">
        <f t="shared" si="123"/>
        <v>-1.4839328306838067</v>
      </c>
      <c r="AD278" s="1">
        <f t="shared" si="124"/>
        <v>-1.4339224101091452</v>
      </c>
      <c r="AE278" s="1">
        <f t="shared" si="125"/>
        <v>-1.2556741787028265</v>
      </c>
      <c r="AF278" s="1">
        <f t="shared" si="126"/>
        <v>-0.92798677163734644</v>
      </c>
      <c r="AG278" s="1">
        <f t="shared" si="127"/>
        <v>-1.9286186519452522</v>
      </c>
      <c r="AH278" s="1">
        <f t="shared" si="128"/>
        <v>-1.8152899666382492</v>
      </c>
      <c r="AI278" s="149">
        <f t="shared" si="129"/>
        <v>-8.8454248097166257</v>
      </c>
      <c r="AL278" s="1">
        <f t="shared" si="130"/>
        <v>-1.3873311678483309</v>
      </c>
      <c r="AM278" s="104">
        <f t="shared" si="131"/>
        <v>-1.3956645494074753</v>
      </c>
      <c r="AN278" s="104">
        <f t="shared" si="132"/>
        <v>-1.4210896477732855</v>
      </c>
      <c r="AO278" s="104">
        <f t="shared" si="133"/>
        <v>-0.66757033877029559</v>
      </c>
      <c r="AP278" s="104">
        <f t="shared" si="134"/>
        <v>-1.8681817953935267</v>
      </c>
      <c r="AQ278" s="104">
        <f t="shared" si="135"/>
        <v>-8.9936045332194625E-2</v>
      </c>
      <c r="AR278" s="151">
        <f t="shared" si="136"/>
        <v>-6.8297735445251098</v>
      </c>
    </row>
    <row r="279" spans="1:44" x14ac:dyDescent="0.2">
      <c r="A279" s="99">
        <v>10819</v>
      </c>
      <c r="B279" s="95" t="s">
        <v>103</v>
      </c>
      <c r="C279" s="111">
        <v>0.35319412251603766</v>
      </c>
      <c r="D279" s="95" t="s">
        <v>1</v>
      </c>
      <c r="E279" s="95">
        <v>2</v>
      </c>
      <c r="F279" s="96">
        <v>0</v>
      </c>
      <c r="G279" s="95" t="s">
        <v>6</v>
      </c>
      <c r="H279" s="95" t="s">
        <v>88</v>
      </c>
      <c r="I279" s="95" t="s">
        <v>5</v>
      </c>
      <c r="J279" s="97" t="s">
        <v>5</v>
      </c>
      <c r="M279">
        <f t="shared" si="117"/>
        <v>59</v>
      </c>
      <c r="N279">
        <f t="shared" si="138"/>
        <v>41</v>
      </c>
      <c r="O279">
        <f t="shared" si="139"/>
        <v>29</v>
      </c>
      <c r="P279">
        <f t="shared" si="140"/>
        <v>68</v>
      </c>
      <c r="Q279">
        <f t="shared" si="141"/>
        <v>71</v>
      </c>
      <c r="R279">
        <f t="shared" si="142"/>
        <v>28</v>
      </c>
      <c r="U279">
        <f t="shared" si="137"/>
        <v>244</v>
      </c>
      <c r="V279">
        <f t="shared" si="118"/>
        <v>239</v>
      </c>
      <c r="W279">
        <f t="shared" si="119"/>
        <v>248</v>
      </c>
      <c r="X279">
        <f t="shared" si="120"/>
        <v>495</v>
      </c>
      <c r="Y279">
        <f t="shared" si="121"/>
        <v>425</v>
      </c>
      <c r="Z279">
        <f t="shared" si="122"/>
        <v>882</v>
      </c>
      <c r="AC279" s="1">
        <f t="shared" si="123"/>
        <v>-1.0699570329077337</v>
      </c>
      <c r="AD279" s="1">
        <f t="shared" si="124"/>
        <v>-1.4339224101091452</v>
      </c>
      <c r="AE279" s="1">
        <f t="shared" si="125"/>
        <v>-1.780198646826979</v>
      </c>
      <c r="AF279" s="1">
        <f t="shared" si="126"/>
        <v>-0.92798677163734644</v>
      </c>
      <c r="AG279" s="1">
        <f t="shared" si="127"/>
        <v>-0.88481459977213761</v>
      </c>
      <c r="AH279" s="1">
        <f t="shared" si="128"/>
        <v>-1.8152899666382492</v>
      </c>
      <c r="AI279" s="149">
        <f t="shared" si="129"/>
        <v>-7.9121694278915911</v>
      </c>
      <c r="AL279" s="1">
        <f t="shared" si="130"/>
        <v>-1.374959876045784</v>
      </c>
      <c r="AM279" s="104">
        <f t="shared" si="131"/>
        <v>-1.3956645494074753</v>
      </c>
      <c r="AN279" s="104">
        <f t="shared" si="132"/>
        <v>-1.3586993551740039</v>
      </c>
      <c r="AO279" s="104">
        <f t="shared" si="133"/>
        <v>-0.66757033877029559</v>
      </c>
      <c r="AP279" s="104">
        <f t="shared" si="134"/>
        <v>-0.82003893241456904</v>
      </c>
      <c r="AQ279" s="104">
        <f t="shared" si="135"/>
        <v>-8.9936045332194625E-2</v>
      </c>
      <c r="AR279" s="151">
        <f t="shared" si="136"/>
        <v>-5.7068690971443221</v>
      </c>
    </row>
    <row r="280" spans="1:44" x14ac:dyDescent="0.2">
      <c r="A280" s="98">
        <v>10176</v>
      </c>
      <c r="B280" s="91" t="s">
        <v>103</v>
      </c>
      <c r="C280" s="110">
        <v>0.3548607402699363</v>
      </c>
      <c r="D280" s="91" t="s">
        <v>1</v>
      </c>
      <c r="E280" s="91">
        <v>0</v>
      </c>
      <c r="F280" s="92">
        <v>2</v>
      </c>
      <c r="G280" s="91" t="s">
        <v>6</v>
      </c>
      <c r="H280" s="91" t="s">
        <v>88</v>
      </c>
      <c r="I280" s="91" t="s">
        <v>5</v>
      </c>
      <c r="J280" s="93" t="s">
        <v>5</v>
      </c>
      <c r="M280">
        <f t="shared" si="117"/>
        <v>59</v>
      </c>
      <c r="N280">
        <f t="shared" si="138"/>
        <v>35</v>
      </c>
      <c r="O280">
        <f t="shared" si="139"/>
        <v>49</v>
      </c>
      <c r="P280">
        <f t="shared" si="140"/>
        <v>68</v>
      </c>
      <c r="Q280">
        <f t="shared" si="141"/>
        <v>71</v>
      </c>
      <c r="R280">
        <f t="shared" si="142"/>
        <v>28</v>
      </c>
      <c r="U280">
        <f t="shared" si="137"/>
        <v>244</v>
      </c>
      <c r="V280">
        <f t="shared" si="118"/>
        <v>245</v>
      </c>
      <c r="W280">
        <f t="shared" si="119"/>
        <v>233</v>
      </c>
      <c r="X280">
        <f t="shared" si="120"/>
        <v>495</v>
      </c>
      <c r="Y280">
        <f t="shared" si="121"/>
        <v>425</v>
      </c>
      <c r="Z280">
        <f t="shared" si="122"/>
        <v>882</v>
      </c>
      <c r="AC280" s="1">
        <f t="shared" si="123"/>
        <v>-1.0699570329077337</v>
      </c>
      <c r="AD280" s="1">
        <f t="shared" si="124"/>
        <v>-1.5921464153240394</v>
      </c>
      <c r="AE280" s="1">
        <f t="shared" si="125"/>
        <v>-1.2556741787028265</v>
      </c>
      <c r="AF280" s="1">
        <f t="shared" si="126"/>
        <v>-0.92798677163734644</v>
      </c>
      <c r="AG280" s="1">
        <f t="shared" si="127"/>
        <v>-0.88481459977213761</v>
      </c>
      <c r="AH280" s="1">
        <f t="shared" si="128"/>
        <v>-1.8152899666382492</v>
      </c>
      <c r="AI280" s="149">
        <f t="shared" si="129"/>
        <v>-7.5458689649823327</v>
      </c>
      <c r="AL280" s="1">
        <f t="shared" si="130"/>
        <v>-1.374959876045784</v>
      </c>
      <c r="AM280" s="104">
        <f t="shared" si="131"/>
        <v>-1.3708698907942589</v>
      </c>
      <c r="AN280" s="104">
        <f t="shared" si="132"/>
        <v>-1.4210896477732855</v>
      </c>
      <c r="AO280" s="104">
        <f t="shared" si="133"/>
        <v>-0.66757033877029559</v>
      </c>
      <c r="AP280" s="104">
        <f t="shared" si="134"/>
        <v>-0.82003893241456904</v>
      </c>
      <c r="AQ280" s="104">
        <f t="shared" si="135"/>
        <v>-8.9936045332194625E-2</v>
      </c>
      <c r="AR280" s="151">
        <f t="shared" si="136"/>
        <v>-5.744464731130388</v>
      </c>
    </row>
    <row r="281" spans="1:44" x14ac:dyDescent="0.2">
      <c r="A281" s="99">
        <v>10028</v>
      </c>
      <c r="B281" s="95" t="s">
        <v>103</v>
      </c>
      <c r="C281" s="111">
        <v>0.35539794821819748</v>
      </c>
      <c r="D281" s="95" t="s">
        <v>2</v>
      </c>
      <c r="E281" s="95">
        <v>3</v>
      </c>
      <c r="F281" s="96">
        <v>1</v>
      </c>
      <c r="G281" s="95" t="s">
        <v>7</v>
      </c>
      <c r="H281" s="95" t="s">
        <v>89</v>
      </c>
      <c r="I281" s="95" t="s">
        <v>5</v>
      </c>
      <c r="J281" s="97" t="s">
        <v>5</v>
      </c>
      <c r="M281">
        <f t="shared" si="117"/>
        <v>36</v>
      </c>
      <c r="N281">
        <f t="shared" si="138"/>
        <v>61</v>
      </c>
      <c r="O281">
        <f t="shared" si="139"/>
        <v>48</v>
      </c>
      <c r="P281">
        <f t="shared" si="140"/>
        <v>104</v>
      </c>
      <c r="Q281">
        <f t="shared" si="141"/>
        <v>37</v>
      </c>
      <c r="R281">
        <f t="shared" si="142"/>
        <v>28</v>
      </c>
      <c r="U281">
        <f t="shared" si="137"/>
        <v>239</v>
      </c>
      <c r="V281">
        <f t="shared" si="118"/>
        <v>248</v>
      </c>
      <c r="W281">
        <f t="shared" si="119"/>
        <v>243</v>
      </c>
      <c r="X281">
        <f t="shared" si="120"/>
        <v>470</v>
      </c>
      <c r="Y281">
        <f t="shared" si="121"/>
        <v>230</v>
      </c>
      <c r="Z281">
        <f t="shared" si="122"/>
        <v>882</v>
      </c>
      <c r="AC281" s="1">
        <f t="shared" si="123"/>
        <v>-1.563975538357343</v>
      </c>
      <c r="AD281" s="1">
        <f t="shared" si="124"/>
        <v>-1.0366206126401418</v>
      </c>
      <c r="AE281" s="1">
        <f t="shared" si="125"/>
        <v>-1.276293465905562</v>
      </c>
      <c r="AF281" s="1">
        <f t="shared" si="126"/>
        <v>-0.50310357767208047</v>
      </c>
      <c r="AG281" s="1">
        <f t="shared" si="127"/>
        <v>-1.5365765641692286</v>
      </c>
      <c r="AH281" s="1">
        <f t="shared" si="128"/>
        <v>-1.8152899666382492</v>
      </c>
      <c r="AI281" s="149">
        <f t="shared" si="129"/>
        <v>-7.7318597253826056</v>
      </c>
      <c r="AL281" s="1">
        <f t="shared" si="130"/>
        <v>-1.3956645494074753</v>
      </c>
      <c r="AM281" s="104">
        <f t="shared" si="131"/>
        <v>-1.3586993551740039</v>
      </c>
      <c r="AN281" s="104">
        <f t="shared" si="132"/>
        <v>-1.3790666579984376</v>
      </c>
      <c r="AO281" s="104">
        <f t="shared" si="133"/>
        <v>-0.71939540663488166</v>
      </c>
      <c r="AP281" s="104">
        <f t="shared" si="134"/>
        <v>-1.4340487924157905</v>
      </c>
      <c r="AQ281" s="104">
        <f t="shared" si="135"/>
        <v>-8.9936045332194625E-2</v>
      </c>
      <c r="AR281" s="151">
        <f t="shared" si="136"/>
        <v>-6.3768108069627836</v>
      </c>
    </row>
    <row r="282" spans="1:44" x14ac:dyDescent="0.2">
      <c r="A282" s="98">
        <v>10909</v>
      </c>
      <c r="B282" s="91" t="s">
        <v>103</v>
      </c>
      <c r="C282" s="110">
        <v>0.35542130341873823</v>
      </c>
      <c r="D282" s="91" t="s">
        <v>0</v>
      </c>
      <c r="E282" s="91">
        <v>3</v>
      </c>
      <c r="F282" s="92">
        <v>3</v>
      </c>
      <c r="G282" s="91" t="s">
        <v>7</v>
      </c>
      <c r="H282" s="91" t="s">
        <v>89</v>
      </c>
      <c r="I282" s="91" t="s">
        <v>5</v>
      </c>
      <c r="J282" s="93" t="s">
        <v>5</v>
      </c>
      <c r="M282">
        <f t="shared" si="117"/>
        <v>39</v>
      </c>
      <c r="N282">
        <f t="shared" si="138"/>
        <v>61</v>
      </c>
      <c r="O282">
        <f t="shared" si="139"/>
        <v>46</v>
      </c>
      <c r="P282">
        <f t="shared" si="140"/>
        <v>104</v>
      </c>
      <c r="Q282">
        <f t="shared" si="141"/>
        <v>37</v>
      </c>
      <c r="R282">
        <f t="shared" si="142"/>
        <v>28</v>
      </c>
      <c r="U282">
        <f t="shared" si="137"/>
        <v>241</v>
      </c>
      <c r="V282">
        <f t="shared" si="118"/>
        <v>248</v>
      </c>
      <c r="W282">
        <f t="shared" si="119"/>
        <v>241</v>
      </c>
      <c r="X282">
        <f t="shared" si="120"/>
        <v>470</v>
      </c>
      <c r="Y282">
        <f t="shared" si="121"/>
        <v>230</v>
      </c>
      <c r="Z282">
        <f t="shared" si="122"/>
        <v>882</v>
      </c>
      <c r="AC282" s="1">
        <f t="shared" si="123"/>
        <v>-1.4839328306838067</v>
      </c>
      <c r="AD282" s="1">
        <f t="shared" si="124"/>
        <v>-1.0366206126401418</v>
      </c>
      <c r="AE282" s="1">
        <f t="shared" si="125"/>
        <v>-1.3188530803243581</v>
      </c>
      <c r="AF282" s="1">
        <f t="shared" si="126"/>
        <v>-0.50310357767208047</v>
      </c>
      <c r="AG282" s="1">
        <f t="shared" si="127"/>
        <v>-1.5365765641692286</v>
      </c>
      <c r="AH282" s="1">
        <f t="shared" si="128"/>
        <v>-1.8152899666382492</v>
      </c>
      <c r="AI282" s="149">
        <f t="shared" si="129"/>
        <v>-7.6943766321278657</v>
      </c>
      <c r="AL282" s="1">
        <f t="shared" si="130"/>
        <v>-1.3873311678483309</v>
      </c>
      <c r="AM282" s="104">
        <f t="shared" si="131"/>
        <v>-1.3586993551740039</v>
      </c>
      <c r="AN282" s="104">
        <f t="shared" si="132"/>
        <v>-1.3873311678483309</v>
      </c>
      <c r="AO282" s="104">
        <f t="shared" si="133"/>
        <v>-0.71939540663488166</v>
      </c>
      <c r="AP282" s="104">
        <f t="shared" si="134"/>
        <v>-1.4340487924157905</v>
      </c>
      <c r="AQ282" s="104">
        <f t="shared" si="135"/>
        <v>-8.9936045332194625E-2</v>
      </c>
      <c r="AR282" s="151">
        <f t="shared" si="136"/>
        <v>-6.3767419352535333</v>
      </c>
    </row>
    <row r="283" spans="1:44" x14ac:dyDescent="0.2">
      <c r="A283" s="99">
        <v>10732</v>
      </c>
      <c r="B283" s="95" t="s">
        <v>103</v>
      </c>
      <c r="C283" s="111">
        <v>0.35847428842199458</v>
      </c>
      <c r="D283" s="95" t="s">
        <v>1</v>
      </c>
      <c r="E283" s="95">
        <v>2</v>
      </c>
      <c r="F283" s="96">
        <v>0</v>
      </c>
      <c r="G283" s="95" t="s">
        <v>6</v>
      </c>
      <c r="H283" s="95" t="s">
        <v>89</v>
      </c>
      <c r="I283" s="95" t="s">
        <v>5</v>
      </c>
      <c r="J283" s="97" t="s">
        <v>5</v>
      </c>
      <c r="M283">
        <f t="shared" si="117"/>
        <v>59</v>
      </c>
      <c r="N283">
        <f t="shared" si="138"/>
        <v>41</v>
      </c>
      <c r="O283">
        <f t="shared" si="139"/>
        <v>29</v>
      </c>
      <c r="P283">
        <f t="shared" si="140"/>
        <v>68</v>
      </c>
      <c r="Q283">
        <f t="shared" si="141"/>
        <v>37</v>
      </c>
      <c r="R283">
        <f t="shared" si="142"/>
        <v>28</v>
      </c>
      <c r="U283">
        <f t="shared" si="137"/>
        <v>244</v>
      </c>
      <c r="V283">
        <f t="shared" si="118"/>
        <v>239</v>
      </c>
      <c r="W283">
        <f t="shared" si="119"/>
        <v>248</v>
      </c>
      <c r="X283">
        <f t="shared" si="120"/>
        <v>495</v>
      </c>
      <c r="Y283">
        <f t="shared" si="121"/>
        <v>230</v>
      </c>
      <c r="Z283">
        <f t="shared" si="122"/>
        <v>882</v>
      </c>
      <c r="AC283" s="1">
        <f t="shared" si="123"/>
        <v>-1.0699570329077337</v>
      </c>
      <c r="AD283" s="1">
        <f t="shared" si="124"/>
        <v>-1.4339224101091452</v>
      </c>
      <c r="AE283" s="1">
        <f t="shared" si="125"/>
        <v>-1.780198646826979</v>
      </c>
      <c r="AF283" s="1">
        <f t="shared" si="126"/>
        <v>-0.92798677163734644</v>
      </c>
      <c r="AG283" s="1">
        <f t="shared" si="127"/>
        <v>-1.5365765641692286</v>
      </c>
      <c r="AH283" s="1">
        <f t="shared" si="128"/>
        <v>-1.8152899666382492</v>
      </c>
      <c r="AI283" s="149">
        <f t="shared" si="129"/>
        <v>-8.5639313922886817</v>
      </c>
      <c r="AL283" s="1">
        <f t="shared" si="130"/>
        <v>-1.374959876045784</v>
      </c>
      <c r="AM283" s="104">
        <f t="shared" si="131"/>
        <v>-1.3956645494074753</v>
      </c>
      <c r="AN283" s="104">
        <f t="shared" si="132"/>
        <v>-1.3586993551740039</v>
      </c>
      <c r="AO283" s="104">
        <f t="shared" si="133"/>
        <v>-0.66757033877029559</v>
      </c>
      <c r="AP283" s="104">
        <f t="shared" si="134"/>
        <v>-1.4340487924157905</v>
      </c>
      <c r="AQ283" s="104">
        <f t="shared" si="135"/>
        <v>-8.9936045332194625E-2</v>
      </c>
      <c r="AR283" s="151">
        <f t="shared" si="136"/>
        <v>-6.3208789571455437</v>
      </c>
    </row>
    <row r="284" spans="1:44" x14ac:dyDescent="0.2">
      <c r="A284" s="98">
        <v>10522</v>
      </c>
      <c r="B284" s="91" t="s">
        <v>103</v>
      </c>
      <c r="C284" s="110">
        <v>0.35922648442156113</v>
      </c>
      <c r="D284" s="91" t="s">
        <v>2</v>
      </c>
      <c r="E284" s="91">
        <v>3</v>
      </c>
      <c r="F284" s="92">
        <v>2</v>
      </c>
      <c r="G284" s="91" t="s">
        <v>6</v>
      </c>
      <c r="H284" s="91" t="s">
        <v>90</v>
      </c>
      <c r="I284" s="91" t="s">
        <v>5</v>
      </c>
      <c r="J284" s="93" t="s">
        <v>5</v>
      </c>
      <c r="M284">
        <f t="shared" si="117"/>
        <v>36</v>
      </c>
      <c r="N284">
        <f t="shared" si="138"/>
        <v>61</v>
      </c>
      <c r="O284">
        <f t="shared" si="139"/>
        <v>49</v>
      </c>
      <c r="P284">
        <f t="shared" si="140"/>
        <v>68</v>
      </c>
      <c r="Q284">
        <f t="shared" si="141"/>
        <v>39</v>
      </c>
      <c r="R284">
        <f t="shared" si="142"/>
        <v>28</v>
      </c>
      <c r="U284">
        <f t="shared" si="137"/>
        <v>239</v>
      </c>
      <c r="V284">
        <f t="shared" si="118"/>
        <v>248</v>
      </c>
      <c r="W284">
        <f t="shared" si="119"/>
        <v>233</v>
      </c>
      <c r="X284">
        <f t="shared" si="120"/>
        <v>495</v>
      </c>
      <c r="Y284">
        <f t="shared" si="121"/>
        <v>161</v>
      </c>
      <c r="Z284">
        <f t="shared" si="122"/>
        <v>882</v>
      </c>
      <c r="AC284" s="1">
        <f t="shared" si="123"/>
        <v>-1.563975538357343</v>
      </c>
      <c r="AD284" s="1">
        <f t="shared" si="124"/>
        <v>-1.0366206126401418</v>
      </c>
      <c r="AE284" s="1">
        <f t="shared" si="125"/>
        <v>-1.2556741787028265</v>
      </c>
      <c r="AF284" s="1">
        <f t="shared" si="126"/>
        <v>-0.92798677163734644</v>
      </c>
      <c r="AG284" s="1">
        <f t="shared" si="127"/>
        <v>-1.4839328306838067</v>
      </c>
      <c r="AH284" s="1">
        <f t="shared" si="128"/>
        <v>-1.8152899666382492</v>
      </c>
      <c r="AI284" s="149">
        <f t="shared" si="129"/>
        <v>-8.0834798986597143</v>
      </c>
      <c r="AL284" s="1">
        <f t="shared" si="130"/>
        <v>-1.3956645494074753</v>
      </c>
      <c r="AM284" s="104">
        <f t="shared" si="131"/>
        <v>-1.3586993551740039</v>
      </c>
      <c r="AN284" s="104">
        <f t="shared" si="132"/>
        <v>-1.4210896477732855</v>
      </c>
      <c r="AO284" s="104">
        <f t="shared" si="133"/>
        <v>-0.66757033877029559</v>
      </c>
      <c r="AP284" s="104">
        <f t="shared" si="134"/>
        <v>-1.790723736354523</v>
      </c>
      <c r="AQ284" s="104">
        <f t="shared" si="135"/>
        <v>-8.9936045332194625E-2</v>
      </c>
      <c r="AR284" s="151">
        <f t="shared" si="136"/>
        <v>-6.7236836728117781</v>
      </c>
    </row>
    <row r="285" spans="1:44" x14ac:dyDescent="0.2">
      <c r="A285" s="99">
        <v>10682</v>
      </c>
      <c r="B285" s="95" t="s">
        <v>103</v>
      </c>
      <c r="C285" s="111">
        <v>0.35967405314316181</v>
      </c>
      <c r="D285" s="95" t="s">
        <v>3</v>
      </c>
      <c r="E285" s="95">
        <v>2</v>
      </c>
      <c r="F285" s="96">
        <v>2</v>
      </c>
      <c r="G285" s="95" t="s">
        <v>7</v>
      </c>
      <c r="H285" s="95" t="s">
        <v>89</v>
      </c>
      <c r="I285" s="95" t="s">
        <v>5</v>
      </c>
      <c r="J285" s="97" t="s">
        <v>5</v>
      </c>
      <c r="M285">
        <f t="shared" si="117"/>
        <v>38</v>
      </c>
      <c r="N285">
        <f t="shared" si="138"/>
        <v>41</v>
      </c>
      <c r="O285">
        <f t="shared" si="139"/>
        <v>49</v>
      </c>
      <c r="P285">
        <f t="shared" si="140"/>
        <v>104</v>
      </c>
      <c r="Q285">
        <f t="shared" si="141"/>
        <v>37</v>
      </c>
      <c r="R285">
        <f t="shared" si="142"/>
        <v>28</v>
      </c>
      <c r="U285">
        <f t="shared" si="137"/>
        <v>241</v>
      </c>
      <c r="V285">
        <f t="shared" si="118"/>
        <v>239</v>
      </c>
      <c r="W285">
        <f t="shared" si="119"/>
        <v>233</v>
      </c>
      <c r="X285">
        <f t="shared" si="120"/>
        <v>470</v>
      </c>
      <c r="Y285">
        <f t="shared" si="121"/>
        <v>230</v>
      </c>
      <c r="Z285">
        <f t="shared" si="122"/>
        <v>882</v>
      </c>
      <c r="AC285" s="1">
        <f t="shared" si="123"/>
        <v>-1.5099083170870673</v>
      </c>
      <c r="AD285" s="1">
        <f t="shared" si="124"/>
        <v>-1.4339224101091452</v>
      </c>
      <c r="AE285" s="1">
        <f t="shared" si="125"/>
        <v>-1.2556741787028265</v>
      </c>
      <c r="AF285" s="1">
        <f t="shared" si="126"/>
        <v>-0.50310357767208047</v>
      </c>
      <c r="AG285" s="1">
        <f t="shared" si="127"/>
        <v>-1.5365765641692286</v>
      </c>
      <c r="AH285" s="1">
        <f t="shared" si="128"/>
        <v>-1.8152899666382492</v>
      </c>
      <c r="AI285" s="149">
        <f t="shared" si="129"/>
        <v>-8.0544750143785979</v>
      </c>
      <c r="AL285" s="1">
        <f t="shared" si="130"/>
        <v>-1.3873311678483309</v>
      </c>
      <c r="AM285" s="104">
        <f t="shared" si="131"/>
        <v>-1.3956645494074753</v>
      </c>
      <c r="AN285" s="104">
        <f t="shared" si="132"/>
        <v>-1.4210896477732855</v>
      </c>
      <c r="AO285" s="104">
        <f t="shared" si="133"/>
        <v>-0.71939540663488166</v>
      </c>
      <c r="AP285" s="104">
        <f t="shared" si="134"/>
        <v>-1.4340487924157905</v>
      </c>
      <c r="AQ285" s="104">
        <f t="shared" si="135"/>
        <v>-8.9936045332194625E-2</v>
      </c>
      <c r="AR285" s="151">
        <f t="shared" si="136"/>
        <v>-6.4474656094119593</v>
      </c>
    </row>
    <row r="286" spans="1:44" x14ac:dyDescent="0.2">
      <c r="A286" s="98">
        <v>11133</v>
      </c>
      <c r="B286" s="91" t="s">
        <v>103</v>
      </c>
      <c r="C286" s="110">
        <v>0.36008256181253628</v>
      </c>
      <c r="D286" s="91" t="s">
        <v>3</v>
      </c>
      <c r="E286" s="91">
        <v>0</v>
      </c>
      <c r="F286" s="92">
        <v>0</v>
      </c>
      <c r="G286" s="91" t="s">
        <v>7</v>
      </c>
      <c r="H286" s="91" t="s">
        <v>88</v>
      </c>
      <c r="I286" s="91" t="s">
        <v>5</v>
      </c>
      <c r="J286" s="93" t="s">
        <v>5</v>
      </c>
      <c r="M286">
        <f t="shared" si="117"/>
        <v>38</v>
      </c>
      <c r="N286">
        <f t="shared" si="138"/>
        <v>35</v>
      </c>
      <c r="O286">
        <f t="shared" si="139"/>
        <v>29</v>
      </c>
      <c r="P286">
        <f t="shared" si="140"/>
        <v>104</v>
      </c>
      <c r="Q286">
        <f t="shared" si="141"/>
        <v>71</v>
      </c>
      <c r="R286">
        <f t="shared" si="142"/>
        <v>28</v>
      </c>
      <c r="U286">
        <f t="shared" si="137"/>
        <v>241</v>
      </c>
      <c r="V286">
        <f t="shared" si="118"/>
        <v>245</v>
      </c>
      <c r="W286">
        <f t="shared" si="119"/>
        <v>248</v>
      </c>
      <c r="X286">
        <f t="shared" si="120"/>
        <v>470</v>
      </c>
      <c r="Y286">
        <f t="shared" si="121"/>
        <v>425</v>
      </c>
      <c r="Z286">
        <f t="shared" si="122"/>
        <v>882</v>
      </c>
      <c r="AC286" s="1">
        <f t="shared" si="123"/>
        <v>-1.5099083170870673</v>
      </c>
      <c r="AD286" s="1">
        <f t="shared" si="124"/>
        <v>-1.5921464153240394</v>
      </c>
      <c r="AE286" s="1">
        <f t="shared" si="125"/>
        <v>-1.780198646826979</v>
      </c>
      <c r="AF286" s="1">
        <f t="shared" si="126"/>
        <v>-0.50310357767208047</v>
      </c>
      <c r="AG286" s="1">
        <f t="shared" si="127"/>
        <v>-0.88481459977213761</v>
      </c>
      <c r="AH286" s="1">
        <f t="shared" si="128"/>
        <v>-1.8152899666382492</v>
      </c>
      <c r="AI286" s="149">
        <f t="shared" si="129"/>
        <v>-8.0854615233205518</v>
      </c>
      <c r="AL286" s="1">
        <f t="shared" si="130"/>
        <v>-1.3873311678483309</v>
      </c>
      <c r="AM286" s="104">
        <f t="shared" si="131"/>
        <v>-1.3708698907942589</v>
      </c>
      <c r="AN286" s="104">
        <f t="shared" si="132"/>
        <v>-1.3586993551740039</v>
      </c>
      <c r="AO286" s="104">
        <f t="shared" si="133"/>
        <v>-0.71939540663488166</v>
      </c>
      <c r="AP286" s="104">
        <f t="shared" si="134"/>
        <v>-0.82003893241456904</v>
      </c>
      <c r="AQ286" s="104">
        <f t="shared" si="135"/>
        <v>-8.9936045332194625E-2</v>
      </c>
      <c r="AR286" s="151">
        <f t="shared" si="136"/>
        <v>-5.746270798198239</v>
      </c>
    </row>
    <row r="287" spans="1:44" x14ac:dyDescent="0.2">
      <c r="A287" s="99">
        <v>11207</v>
      </c>
      <c r="B287" s="95" t="s">
        <v>103</v>
      </c>
      <c r="C287" s="111">
        <v>0.3606355903148617</v>
      </c>
      <c r="D287" s="95" t="s">
        <v>2</v>
      </c>
      <c r="E287" s="95">
        <v>0</v>
      </c>
      <c r="F287" s="96">
        <v>3</v>
      </c>
      <c r="G287" s="95" t="s">
        <v>7</v>
      </c>
      <c r="H287" s="95" t="s">
        <v>88</v>
      </c>
      <c r="I287" s="95" t="s">
        <v>5</v>
      </c>
      <c r="J287" s="97" t="s">
        <v>5</v>
      </c>
      <c r="M287">
        <f t="shared" si="117"/>
        <v>36</v>
      </c>
      <c r="N287">
        <f t="shared" si="138"/>
        <v>35</v>
      </c>
      <c r="O287">
        <f t="shared" si="139"/>
        <v>46</v>
      </c>
      <c r="P287">
        <f t="shared" si="140"/>
        <v>104</v>
      </c>
      <c r="Q287">
        <f t="shared" si="141"/>
        <v>71</v>
      </c>
      <c r="R287">
        <f t="shared" si="142"/>
        <v>28</v>
      </c>
      <c r="U287">
        <f t="shared" si="137"/>
        <v>239</v>
      </c>
      <c r="V287">
        <f t="shared" si="118"/>
        <v>245</v>
      </c>
      <c r="W287">
        <f t="shared" si="119"/>
        <v>241</v>
      </c>
      <c r="X287">
        <f t="shared" si="120"/>
        <v>470</v>
      </c>
      <c r="Y287">
        <f t="shared" si="121"/>
        <v>425</v>
      </c>
      <c r="Z287">
        <f t="shared" si="122"/>
        <v>882</v>
      </c>
      <c r="AC287" s="1">
        <f t="shared" si="123"/>
        <v>-1.563975538357343</v>
      </c>
      <c r="AD287" s="1">
        <f t="shared" si="124"/>
        <v>-1.5921464153240394</v>
      </c>
      <c r="AE287" s="1">
        <f t="shared" si="125"/>
        <v>-1.3188530803243581</v>
      </c>
      <c r="AF287" s="1">
        <f t="shared" si="126"/>
        <v>-0.50310357767208047</v>
      </c>
      <c r="AG287" s="1">
        <f t="shared" si="127"/>
        <v>-0.88481459977213761</v>
      </c>
      <c r="AH287" s="1">
        <f t="shared" si="128"/>
        <v>-1.8152899666382492</v>
      </c>
      <c r="AI287" s="149">
        <f t="shared" si="129"/>
        <v>-7.6781831780882079</v>
      </c>
      <c r="AL287" s="1">
        <f t="shared" si="130"/>
        <v>-1.3956645494074753</v>
      </c>
      <c r="AM287" s="104">
        <f t="shared" si="131"/>
        <v>-1.3708698907942589</v>
      </c>
      <c r="AN287" s="104">
        <f t="shared" si="132"/>
        <v>-1.3873311678483309</v>
      </c>
      <c r="AO287" s="104">
        <f t="shared" si="133"/>
        <v>-0.71939540663488166</v>
      </c>
      <c r="AP287" s="104">
        <f t="shared" si="134"/>
        <v>-0.82003893241456904</v>
      </c>
      <c r="AQ287" s="104">
        <f t="shared" si="135"/>
        <v>-8.9936045332194625E-2</v>
      </c>
      <c r="AR287" s="151">
        <f t="shared" si="136"/>
        <v>-5.7832359924317105</v>
      </c>
    </row>
    <row r="288" spans="1:44" x14ac:dyDescent="0.2">
      <c r="A288" s="98">
        <v>10347</v>
      </c>
      <c r="B288" s="91" t="s">
        <v>103</v>
      </c>
      <c r="C288" s="110">
        <v>0.36101613538873656</v>
      </c>
      <c r="D288" s="91" t="s">
        <v>1</v>
      </c>
      <c r="E288" s="91">
        <v>1</v>
      </c>
      <c r="F288" s="92">
        <v>1</v>
      </c>
      <c r="G288" s="91" t="s">
        <v>7</v>
      </c>
      <c r="H288" s="91" t="s">
        <v>89</v>
      </c>
      <c r="I288" s="91" t="s">
        <v>5</v>
      </c>
      <c r="J288" s="93" t="s">
        <v>5</v>
      </c>
      <c r="M288">
        <f t="shared" si="117"/>
        <v>59</v>
      </c>
      <c r="N288">
        <f t="shared" si="138"/>
        <v>35</v>
      </c>
      <c r="O288">
        <f t="shared" si="139"/>
        <v>48</v>
      </c>
      <c r="P288">
        <f t="shared" si="140"/>
        <v>104</v>
      </c>
      <c r="Q288">
        <f t="shared" si="141"/>
        <v>37</v>
      </c>
      <c r="R288">
        <f t="shared" si="142"/>
        <v>28</v>
      </c>
      <c r="U288">
        <f t="shared" si="137"/>
        <v>244</v>
      </c>
      <c r="V288">
        <f t="shared" si="118"/>
        <v>233</v>
      </c>
      <c r="W288">
        <f t="shared" si="119"/>
        <v>243</v>
      </c>
      <c r="X288">
        <f t="shared" si="120"/>
        <v>470</v>
      </c>
      <c r="Y288">
        <f t="shared" si="121"/>
        <v>230</v>
      </c>
      <c r="Z288">
        <f t="shared" si="122"/>
        <v>882</v>
      </c>
      <c r="AC288" s="1">
        <f t="shared" si="123"/>
        <v>-1.0699570329077337</v>
      </c>
      <c r="AD288" s="1">
        <f t="shared" si="124"/>
        <v>-1.5921464153240394</v>
      </c>
      <c r="AE288" s="1">
        <f t="shared" si="125"/>
        <v>-1.276293465905562</v>
      </c>
      <c r="AF288" s="1">
        <f t="shared" si="126"/>
        <v>-0.50310357767208047</v>
      </c>
      <c r="AG288" s="1">
        <f t="shared" si="127"/>
        <v>-1.5365765641692286</v>
      </c>
      <c r="AH288" s="1">
        <f t="shared" si="128"/>
        <v>-1.8152899666382492</v>
      </c>
      <c r="AI288" s="149">
        <f t="shared" si="129"/>
        <v>-7.7933670226168941</v>
      </c>
      <c r="AL288" s="1">
        <f t="shared" si="130"/>
        <v>-1.374959876045784</v>
      </c>
      <c r="AM288" s="104">
        <f t="shared" si="131"/>
        <v>-1.4210896477732855</v>
      </c>
      <c r="AN288" s="104">
        <f t="shared" si="132"/>
        <v>-1.3790666579984376</v>
      </c>
      <c r="AO288" s="104">
        <f t="shared" si="133"/>
        <v>-0.71939540663488166</v>
      </c>
      <c r="AP288" s="104">
        <f t="shared" si="134"/>
        <v>-1.4340487924157905</v>
      </c>
      <c r="AQ288" s="104">
        <f t="shared" si="135"/>
        <v>-8.9936045332194625E-2</v>
      </c>
      <c r="AR288" s="151">
        <f t="shared" si="136"/>
        <v>-6.4184964262003739</v>
      </c>
    </row>
    <row r="289" spans="1:44" x14ac:dyDescent="0.2">
      <c r="A289" s="99">
        <v>10947</v>
      </c>
      <c r="B289" s="95" t="s">
        <v>103</v>
      </c>
      <c r="C289" s="111">
        <v>0.36160347392385472</v>
      </c>
      <c r="D289" s="95" t="s">
        <v>3</v>
      </c>
      <c r="E289" s="95">
        <v>0</v>
      </c>
      <c r="F289" s="96">
        <v>2</v>
      </c>
      <c r="G289" s="95" t="s">
        <v>6</v>
      </c>
      <c r="H289" s="95" t="s">
        <v>89</v>
      </c>
      <c r="I289" s="95" t="s">
        <v>4</v>
      </c>
      <c r="J289" s="97" t="s">
        <v>4</v>
      </c>
      <c r="M289">
        <f t="shared" si="117"/>
        <v>38</v>
      </c>
      <c r="N289">
        <f t="shared" si="138"/>
        <v>35</v>
      </c>
      <c r="O289">
        <f t="shared" si="139"/>
        <v>49</v>
      </c>
      <c r="P289">
        <f t="shared" si="140"/>
        <v>68</v>
      </c>
      <c r="Q289">
        <f t="shared" si="141"/>
        <v>37</v>
      </c>
      <c r="R289">
        <f t="shared" si="142"/>
        <v>144</v>
      </c>
      <c r="U289">
        <f t="shared" si="137"/>
        <v>241</v>
      </c>
      <c r="V289">
        <f t="shared" si="118"/>
        <v>245</v>
      </c>
      <c r="W289">
        <f t="shared" si="119"/>
        <v>233</v>
      </c>
      <c r="X289">
        <f t="shared" si="120"/>
        <v>495</v>
      </c>
      <c r="Y289">
        <f t="shared" si="121"/>
        <v>230</v>
      </c>
      <c r="Z289">
        <f t="shared" si="122"/>
        <v>83</v>
      </c>
      <c r="AC289" s="1">
        <f t="shared" si="123"/>
        <v>-1.5099083170870673</v>
      </c>
      <c r="AD289" s="1">
        <f t="shared" si="124"/>
        <v>-1.5921464153240394</v>
      </c>
      <c r="AE289" s="1">
        <f t="shared" si="125"/>
        <v>-1.2556741787028265</v>
      </c>
      <c r="AF289" s="1">
        <f t="shared" si="126"/>
        <v>-0.92798677163734644</v>
      </c>
      <c r="AG289" s="1">
        <f t="shared" si="127"/>
        <v>-1.5365765641692286</v>
      </c>
      <c r="AH289" s="1">
        <f t="shared" si="128"/>
        <v>-0.17768117723745236</v>
      </c>
      <c r="AI289" s="149">
        <f t="shared" si="129"/>
        <v>-6.999973424157961</v>
      </c>
      <c r="AL289" s="1">
        <f t="shared" si="130"/>
        <v>-1.3873311678483309</v>
      </c>
      <c r="AM289" s="104">
        <f t="shared" si="131"/>
        <v>-1.3708698907942589</v>
      </c>
      <c r="AN289" s="104">
        <f t="shared" si="132"/>
        <v>-1.4210896477732855</v>
      </c>
      <c r="AO289" s="104">
        <f t="shared" si="133"/>
        <v>-0.66757033877029559</v>
      </c>
      <c r="AP289" s="104">
        <f t="shared" si="134"/>
        <v>-1.4340487924157905</v>
      </c>
      <c r="AQ289" s="104">
        <f t="shared" si="135"/>
        <v>-2.4532874935423878</v>
      </c>
      <c r="AR289" s="151">
        <f t="shared" si="136"/>
        <v>-8.7341973311443493</v>
      </c>
    </row>
    <row r="290" spans="1:44" x14ac:dyDescent="0.2">
      <c r="A290" s="98">
        <v>10038</v>
      </c>
      <c r="B290" s="91" t="s">
        <v>103</v>
      </c>
      <c r="C290" s="110">
        <v>0.36175973696472608</v>
      </c>
      <c r="D290" s="91" t="s">
        <v>0</v>
      </c>
      <c r="E290" s="91">
        <v>3</v>
      </c>
      <c r="F290" s="92">
        <v>3</v>
      </c>
      <c r="G290" s="91" t="s">
        <v>7</v>
      </c>
      <c r="H290" s="91" t="s">
        <v>88</v>
      </c>
      <c r="I290" s="91" t="s">
        <v>4</v>
      </c>
      <c r="J290" s="93" t="s">
        <v>4</v>
      </c>
      <c r="M290">
        <f t="shared" si="117"/>
        <v>39</v>
      </c>
      <c r="N290">
        <f t="shared" si="138"/>
        <v>61</v>
      </c>
      <c r="O290">
        <f t="shared" si="139"/>
        <v>46</v>
      </c>
      <c r="P290">
        <f t="shared" si="140"/>
        <v>104</v>
      </c>
      <c r="Q290">
        <f t="shared" si="141"/>
        <v>71</v>
      </c>
      <c r="R290">
        <f t="shared" si="142"/>
        <v>144</v>
      </c>
      <c r="U290">
        <f t="shared" si="137"/>
        <v>241</v>
      </c>
      <c r="V290">
        <f t="shared" si="118"/>
        <v>248</v>
      </c>
      <c r="W290">
        <f t="shared" si="119"/>
        <v>241</v>
      </c>
      <c r="X290">
        <f t="shared" si="120"/>
        <v>470</v>
      </c>
      <c r="Y290">
        <f t="shared" si="121"/>
        <v>425</v>
      </c>
      <c r="Z290">
        <f t="shared" si="122"/>
        <v>83</v>
      </c>
      <c r="AC290" s="1">
        <f t="shared" si="123"/>
        <v>-1.4839328306838067</v>
      </c>
      <c r="AD290" s="1">
        <f t="shared" si="124"/>
        <v>-1.0366206126401418</v>
      </c>
      <c r="AE290" s="1">
        <f t="shared" si="125"/>
        <v>-1.3188530803243581</v>
      </c>
      <c r="AF290" s="1">
        <f t="shared" si="126"/>
        <v>-0.50310357767208047</v>
      </c>
      <c r="AG290" s="1">
        <f t="shared" si="127"/>
        <v>-0.88481459977213761</v>
      </c>
      <c r="AH290" s="1">
        <f t="shared" si="128"/>
        <v>-0.17768117723745236</v>
      </c>
      <c r="AI290" s="149">
        <f t="shared" si="129"/>
        <v>-5.4050058783299768</v>
      </c>
      <c r="AL290" s="1">
        <f t="shared" si="130"/>
        <v>-1.3873311678483309</v>
      </c>
      <c r="AM290" s="104">
        <f t="shared" si="131"/>
        <v>-1.3586993551740039</v>
      </c>
      <c r="AN290" s="104">
        <f t="shared" si="132"/>
        <v>-1.3873311678483309</v>
      </c>
      <c r="AO290" s="104">
        <f t="shared" si="133"/>
        <v>-0.71939540663488166</v>
      </c>
      <c r="AP290" s="104">
        <f t="shared" si="134"/>
        <v>-0.82003893241456904</v>
      </c>
      <c r="AQ290" s="104">
        <f t="shared" si="135"/>
        <v>-2.4532874935423878</v>
      </c>
      <c r="AR290" s="151">
        <f t="shared" si="136"/>
        <v>-8.1260835234625048</v>
      </c>
    </row>
    <row r="291" spans="1:44" x14ac:dyDescent="0.2">
      <c r="A291" s="99">
        <v>11076</v>
      </c>
      <c r="B291" s="95" t="s">
        <v>103</v>
      </c>
      <c r="C291" s="111">
        <v>0.36202577471599873</v>
      </c>
      <c r="D291" s="95" t="s">
        <v>2</v>
      </c>
      <c r="E291" s="95">
        <v>3</v>
      </c>
      <c r="F291" s="96">
        <v>2</v>
      </c>
      <c r="G291" s="95" t="s">
        <v>6</v>
      </c>
      <c r="H291" s="95" t="s">
        <v>89</v>
      </c>
      <c r="I291" s="95" t="s">
        <v>5</v>
      </c>
      <c r="J291" s="97" t="s">
        <v>5</v>
      </c>
      <c r="M291">
        <f t="shared" si="117"/>
        <v>36</v>
      </c>
      <c r="N291">
        <f t="shared" si="138"/>
        <v>61</v>
      </c>
      <c r="O291">
        <f t="shared" si="139"/>
        <v>49</v>
      </c>
      <c r="P291">
        <f t="shared" si="140"/>
        <v>68</v>
      </c>
      <c r="Q291">
        <f t="shared" si="141"/>
        <v>37</v>
      </c>
      <c r="R291">
        <f t="shared" si="142"/>
        <v>28</v>
      </c>
      <c r="U291">
        <f t="shared" si="137"/>
        <v>239</v>
      </c>
      <c r="V291">
        <f t="shared" si="118"/>
        <v>248</v>
      </c>
      <c r="W291">
        <f t="shared" si="119"/>
        <v>233</v>
      </c>
      <c r="X291">
        <f t="shared" si="120"/>
        <v>495</v>
      </c>
      <c r="Y291">
        <f t="shared" si="121"/>
        <v>230</v>
      </c>
      <c r="Z291">
        <f t="shared" si="122"/>
        <v>882</v>
      </c>
      <c r="AC291" s="1">
        <f t="shared" si="123"/>
        <v>-1.563975538357343</v>
      </c>
      <c r="AD291" s="1">
        <f t="shared" si="124"/>
        <v>-1.0366206126401418</v>
      </c>
      <c r="AE291" s="1">
        <f t="shared" si="125"/>
        <v>-1.2556741787028265</v>
      </c>
      <c r="AF291" s="1">
        <f t="shared" si="126"/>
        <v>-0.92798677163734644</v>
      </c>
      <c r="AG291" s="1">
        <f t="shared" si="127"/>
        <v>-1.5365765641692286</v>
      </c>
      <c r="AH291" s="1">
        <f t="shared" si="128"/>
        <v>-1.8152899666382492</v>
      </c>
      <c r="AI291" s="149">
        <f t="shared" si="129"/>
        <v>-8.1361236321451358</v>
      </c>
      <c r="AL291" s="1">
        <f t="shared" si="130"/>
        <v>-1.3956645494074753</v>
      </c>
      <c r="AM291" s="104">
        <f t="shared" si="131"/>
        <v>-1.3586993551740039</v>
      </c>
      <c r="AN291" s="104">
        <f t="shared" si="132"/>
        <v>-1.4210896477732855</v>
      </c>
      <c r="AO291" s="104">
        <f t="shared" si="133"/>
        <v>-0.66757033877029559</v>
      </c>
      <c r="AP291" s="104">
        <f t="shared" si="134"/>
        <v>-1.4340487924157905</v>
      </c>
      <c r="AQ291" s="104">
        <f t="shared" si="135"/>
        <v>-8.9936045332194625E-2</v>
      </c>
      <c r="AR291" s="151">
        <f t="shared" si="136"/>
        <v>-6.3670087288730457</v>
      </c>
    </row>
    <row r="292" spans="1:44" x14ac:dyDescent="0.2">
      <c r="A292" s="98">
        <v>10094</v>
      </c>
      <c r="B292" s="91" t="s">
        <v>103</v>
      </c>
      <c r="C292" s="110">
        <v>0.36295024252456343</v>
      </c>
      <c r="D292" s="91" t="s">
        <v>0</v>
      </c>
      <c r="E292" s="91">
        <v>3</v>
      </c>
      <c r="F292" s="92">
        <v>3</v>
      </c>
      <c r="G292" s="91" t="s">
        <v>6</v>
      </c>
      <c r="H292" s="91" t="s">
        <v>88</v>
      </c>
      <c r="I292" s="91" t="s">
        <v>5</v>
      </c>
      <c r="J292" s="93" t="s">
        <v>5</v>
      </c>
      <c r="M292">
        <f t="shared" si="117"/>
        <v>39</v>
      </c>
      <c r="N292">
        <f t="shared" si="138"/>
        <v>61</v>
      </c>
      <c r="O292">
        <f t="shared" si="139"/>
        <v>46</v>
      </c>
      <c r="P292">
        <f t="shared" si="140"/>
        <v>68</v>
      </c>
      <c r="Q292">
        <f t="shared" si="141"/>
        <v>71</v>
      </c>
      <c r="R292">
        <f t="shared" si="142"/>
        <v>28</v>
      </c>
      <c r="U292">
        <f t="shared" si="137"/>
        <v>241</v>
      </c>
      <c r="V292">
        <f t="shared" si="118"/>
        <v>248</v>
      </c>
      <c r="W292">
        <f t="shared" si="119"/>
        <v>241</v>
      </c>
      <c r="X292">
        <f t="shared" si="120"/>
        <v>495</v>
      </c>
      <c r="Y292">
        <f t="shared" si="121"/>
        <v>425</v>
      </c>
      <c r="Z292">
        <f t="shared" si="122"/>
        <v>882</v>
      </c>
      <c r="AC292" s="1">
        <f t="shared" si="123"/>
        <v>-1.4839328306838067</v>
      </c>
      <c r="AD292" s="1">
        <f t="shared" si="124"/>
        <v>-1.0366206126401418</v>
      </c>
      <c r="AE292" s="1">
        <f t="shared" si="125"/>
        <v>-1.3188530803243581</v>
      </c>
      <c r="AF292" s="1">
        <f t="shared" si="126"/>
        <v>-0.92798677163734644</v>
      </c>
      <c r="AG292" s="1">
        <f t="shared" si="127"/>
        <v>-0.88481459977213761</v>
      </c>
      <c r="AH292" s="1">
        <f t="shared" si="128"/>
        <v>-1.8152899666382492</v>
      </c>
      <c r="AI292" s="149">
        <f t="shared" si="129"/>
        <v>-7.4674978616960397</v>
      </c>
      <c r="AL292" s="1">
        <f t="shared" si="130"/>
        <v>-1.3873311678483309</v>
      </c>
      <c r="AM292" s="104">
        <f t="shared" si="131"/>
        <v>-1.3586993551740039</v>
      </c>
      <c r="AN292" s="104">
        <f t="shared" si="132"/>
        <v>-1.3873311678483309</v>
      </c>
      <c r="AO292" s="104">
        <f t="shared" si="133"/>
        <v>-0.66757033877029559</v>
      </c>
      <c r="AP292" s="104">
        <f t="shared" si="134"/>
        <v>-0.82003893241456904</v>
      </c>
      <c r="AQ292" s="104">
        <f t="shared" si="135"/>
        <v>-8.9936045332194625E-2</v>
      </c>
      <c r="AR292" s="151">
        <f t="shared" si="136"/>
        <v>-5.7109070073877257</v>
      </c>
    </row>
    <row r="293" spans="1:44" x14ac:dyDescent="0.2">
      <c r="A293" s="99">
        <v>11139</v>
      </c>
      <c r="B293" s="95" t="s">
        <v>103</v>
      </c>
      <c r="C293" s="111">
        <v>0.36416570219311206</v>
      </c>
      <c r="D293" s="95" t="s">
        <v>0</v>
      </c>
      <c r="E293" s="95">
        <v>2</v>
      </c>
      <c r="F293" s="96">
        <v>0</v>
      </c>
      <c r="G293" s="95" t="s">
        <v>7</v>
      </c>
      <c r="H293" s="95" t="s">
        <v>89</v>
      </c>
      <c r="I293" s="95" t="s">
        <v>5</v>
      </c>
      <c r="J293" s="97" t="s">
        <v>5</v>
      </c>
      <c r="M293">
        <f t="shared" si="117"/>
        <v>39</v>
      </c>
      <c r="N293">
        <f t="shared" si="138"/>
        <v>41</v>
      </c>
      <c r="O293">
        <f t="shared" si="139"/>
        <v>29</v>
      </c>
      <c r="P293">
        <f t="shared" si="140"/>
        <v>104</v>
      </c>
      <c r="Q293">
        <f t="shared" si="141"/>
        <v>37</v>
      </c>
      <c r="R293">
        <f t="shared" si="142"/>
        <v>28</v>
      </c>
      <c r="U293">
        <f t="shared" si="137"/>
        <v>241</v>
      </c>
      <c r="V293">
        <f t="shared" si="118"/>
        <v>239</v>
      </c>
      <c r="W293">
        <f t="shared" si="119"/>
        <v>248</v>
      </c>
      <c r="X293">
        <f t="shared" si="120"/>
        <v>470</v>
      </c>
      <c r="Y293">
        <f t="shared" si="121"/>
        <v>230</v>
      </c>
      <c r="Z293">
        <f t="shared" si="122"/>
        <v>882</v>
      </c>
      <c r="AC293" s="1">
        <f t="shared" si="123"/>
        <v>-1.4839328306838067</v>
      </c>
      <c r="AD293" s="1">
        <f t="shared" si="124"/>
        <v>-1.4339224101091452</v>
      </c>
      <c r="AE293" s="1">
        <f t="shared" si="125"/>
        <v>-1.780198646826979</v>
      </c>
      <c r="AF293" s="1">
        <f t="shared" si="126"/>
        <v>-0.50310357767208047</v>
      </c>
      <c r="AG293" s="1">
        <f t="shared" si="127"/>
        <v>-1.5365765641692286</v>
      </c>
      <c r="AH293" s="1">
        <f t="shared" si="128"/>
        <v>-1.8152899666382492</v>
      </c>
      <c r="AI293" s="149">
        <f t="shared" si="129"/>
        <v>-8.5530239960994887</v>
      </c>
      <c r="AL293" s="1">
        <f t="shared" si="130"/>
        <v>-1.3873311678483309</v>
      </c>
      <c r="AM293" s="104">
        <f t="shared" si="131"/>
        <v>-1.3956645494074753</v>
      </c>
      <c r="AN293" s="104">
        <f t="shared" si="132"/>
        <v>-1.3586993551740039</v>
      </c>
      <c r="AO293" s="104">
        <f t="shared" si="133"/>
        <v>-0.71939540663488166</v>
      </c>
      <c r="AP293" s="104">
        <f t="shared" si="134"/>
        <v>-1.4340487924157905</v>
      </c>
      <c r="AQ293" s="104">
        <f t="shared" si="135"/>
        <v>-8.9936045332194625E-2</v>
      </c>
      <c r="AR293" s="151">
        <f t="shared" si="136"/>
        <v>-6.385075316812677</v>
      </c>
    </row>
    <row r="294" spans="1:44" x14ac:dyDescent="0.2">
      <c r="A294" s="98">
        <v>11091</v>
      </c>
      <c r="B294" s="91" t="s">
        <v>103</v>
      </c>
      <c r="C294" s="110">
        <v>0.36422579156056123</v>
      </c>
      <c r="D294" s="91" t="s">
        <v>3</v>
      </c>
      <c r="E294" s="91">
        <v>0</v>
      </c>
      <c r="F294" s="92">
        <v>0</v>
      </c>
      <c r="G294" s="91" t="s">
        <v>6</v>
      </c>
      <c r="H294" s="91" t="s">
        <v>88</v>
      </c>
      <c r="I294" s="91" t="s">
        <v>5</v>
      </c>
      <c r="J294" s="93" t="s">
        <v>5</v>
      </c>
      <c r="M294">
        <f t="shared" si="117"/>
        <v>38</v>
      </c>
      <c r="N294">
        <f t="shared" si="138"/>
        <v>35</v>
      </c>
      <c r="O294">
        <f t="shared" si="139"/>
        <v>29</v>
      </c>
      <c r="P294">
        <f t="shared" si="140"/>
        <v>68</v>
      </c>
      <c r="Q294">
        <f t="shared" si="141"/>
        <v>71</v>
      </c>
      <c r="R294">
        <f t="shared" si="142"/>
        <v>28</v>
      </c>
      <c r="U294">
        <f t="shared" si="137"/>
        <v>241</v>
      </c>
      <c r="V294">
        <f t="shared" si="118"/>
        <v>245</v>
      </c>
      <c r="W294">
        <f t="shared" si="119"/>
        <v>248</v>
      </c>
      <c r="X294">
        <f t="shared" si="120"/>
        <v>495</v>
      </c>
      <c r="Y294">
        <f t="shared" si="121"/>
        <v>425</v>
      </c>
      <c r="Z294">
        <f t="shared" si="122"/>
        <v>882</v>
      </c>
      <c r="AC294" s="1">
        <f t="shared" si="123"/>
        <v>-1.5099083170870673</v>
      </c>
      <c r="AD294" s="1">
        <f t="shared" si="124"/>
        <v>-1.5921464153240394</v>
      </c>
      <c r="AE294" s="1">
        <f t="shared" si="125"/>
        <v>-1.780198646826979</v>
      </c>
      <c r="AF294" s="1">
        <f t="shared" si="126"/>
        <v>-0.92798677163734644</v>
      </c>
      <c r="AG294" s="1">
        <f t="shared" si="127"/>
        <v>-0.88481459977213761</v>
      </c>
      <c r="AH294" s="1">
        <f t="shared" si="128"/>
        <v>-1.8152899666382492</v>
      </c>
      <c r="AI294" s="149">
        <f t="shared" si="129"/>
        <v>-8.5103447172858182</v>
      </c>
      <c r="AL294" s="1">
        <f t="shared" si="130"/>
        <v>-1.3873311678483309</v>
      </c>
      <c r="AM294" s="104">
        <f t="shared" si="131"/>
        <v>-1.3708698907942589</v>
      </c>
      <c r="AN294" s="104">
        <f t="shared" si="132"/>
        <v>-1.3586993551740039</v>
      </c>
      <c r="AO294" s="104">
        <f t="shared" si="133"/>
        <v>-0.66757033877029559</v>
      </c>
      <c r="AP294" s="104">
        <f t="shared" si="134"/>
        <v>-0.82003893241456904</v>
      </c>
      <c r="AQ294" s="104">
        <f t="shared" si="135"/>
        <v>-8.9936045332194625E-2</v>
      </c>
      <c r="AR294" s="151">
        <f t="shared" si="136"/>
        <v>-5.6944457303336531</v>
      </c>
    </row>
    <row r="295" spans="1:44" x14ac:dyDescent="0.2">
      <c r="A295" s="99">
        <v>11179</v>
      </c>
      <c r="B295" s="95" t="s">
        <v>103</v>
      </c>
      <c r="C295" s="111">
        <v>0.36463546514565015</v>
      </c>
      <c r="D295" s="95" t="s">
        <v>0</v>
      </c>
      <c r="E295" s="95">
        <v>0</v>
      </c>
      <c r="F295" s="96">
        <v>2</v>
      </c>
      <c r="G295" s="95" t="s">
        <v>7</v>
      </c>
      <c r="H295" s="95" t="s">
        <v>91</v>
      </c>
      <c r="I295" s="95" t="s">
        <v>5</v>
      </c>
      <c r="J295" s="97" t="s">
        <v>5</v>
      </c>
      <c r="M295">
        <f t="shared" si="117"/>
        <v>39</v>
      </c>
      <c r="N295">
        <f t="shared" si="138"/>
        <v>35</v>
      </c>
      <c r="O295">
        <f t="shared" si="139"/>
        <v>49</v>
      </c>
      <c r="P295">
        <f t="shared" si="140"/>
        <v>104</v>
      </c>
      <c r="Q295">
        <f t="shared" si="141"/>
        <v>25</v>
      </c>
      <c r="R295">
        <f t="shared" si="142"/>
        <v>28</v>
      </c>
      <c r="U295">
        <f t="shared" si="137"/>
        <v>241</v>
      </c>
      <c r="V295">
        <f t="shared" si="118"/>
        <v>245</v>
      </c>
      <c r="W295">
        <f t="shared" si="119"/>
        <v>233</v>
      </c>
      <c r="X295">
        <f t="shared" si="120"/>
        <v>470</v>
      </c>
      <c r="Y295">
        <f t="shared" si="121"/>
        <v>149</v>
      </c>
      <c r="Z295">
        <f t="shared" si="122"/>
        <v>882</v>
      </c>
      <c r="AC295" s="1">
        <f t="shared" si="123"/>
        <v>-1.4839328306838067</v>
      </c>
      <c r="AD295" s="1">
        <f t="shared" si="124"/>
        <v>-1.5921464153240394</v>
      </c>
      <c r="AE295" s="1">
        <f t="shared" si="125"/>
        <v>-1.2556741787028265</v>
      </c>
      <c r="AF295" s="1">
        <f t="shared" si="126"/>
        <v>-0.50310357767208047</v>
      </c>
      <c r="AG295" s="1">
        <f t="shared" si="127"/>
        <v>-1.9286186519452522</v>
      </c>
      <c r="AH295" s="1">
        <f t="shared" si="128"/>
        <v>-1.8152899666382492</v>
      </c>
      <c r="AI295" s="149">
        <f t="shared" si="129"/>
        <v>-8.5787656209662533</v>
      </c>
      <c r="AL295" s="1">
        <f t="shared" si="130"/>
        <v>-1.3873311678483309</v>
      </c>
      <c r="AM295" s="104">
        <f t="shared" si="131"/>
        <v>-1.3708698907942589</v>
      </c>
      <c r="AN295" s="104">
        <f t="shared" si="132"/>
        <v>-1.4210896477732855</v>
      </c>
      <c r="AO295" s="104">
        <f t="shared" si="133"/>
        <v>-0.71939540663488166</v>
      </c>
      <c r="AP295" s="104">
        <f t="shared" si="134"/>
        <v>-1.8681817953935267</v>
      </c>
      <c r="AQ295" s="104">
        <f t="shared" si="135"/>
        <v>-8.9936045332194625E-2</v>
      </c>
      <c r="AR295" s="151">
        <f t="shared" si="136"/>
        <v>-6.8568039537764784</v>
      </c>
    </row>
    <row r="296" spans="1:44" x14ac:dyDescent="0.2">
      <c r="A296" s="98">
        <v>10202</v>
      </c>
      <c r="B296" s="91" t="s">
        <v>103</v>
      </c>
      <c r="C296" s="110">
        <v>0.36481038385949915</v>
      </c>
      <c r="D296" s="91" t="s">
        <v>0</v>
      </c>
      <c r="E296" s="91">
        <v>2</v>
      </c>
      <c r="F296" s="92">
        <v>2</v>
      </c>
      <c r="G296" s="91" t="s">
        <v>7</v>
      </c>
      <c r="H296" s="91" t="s">
        <v>88</v>
      </c>
      <c r="I296" s="91" t="s">
        <v>5</v>
      </c>
      <c r="J296" s="93" t="s">
        <v>5</v>
      </c>
      <c r="M296">
        <f t="shared" si="117"/>
        <v>39</v>
      </c>
      <c r="N296">
        <f t="shared" si="138"/>
        <v>41</v>
      </c>
      <c r="O296">
        <f t="shared" si="139"/>
        <v>49</v>
      </c>
      <c r="P296">
        <f t="shared" si="140"/>
        <v>104</v>
      </c>
      <c r="Q296">
        <f t="shared" si="141"/>
        <v>71</v>
      </c>
      <c r="R296">
        <f t="shared" si="142"/>
        <v>28</v>
      </c>
      <c r="U296">
        <f t="shared" si="137"/>
        <v>241</v>
      </c>
      <c r="V296">
        <f t="shared" si="118"/>
        <v>239</v>
      </c>
      <c r="W296">
        <f t="shared" si="119"/>
        <v>233</v>
      </c>
      <c r="X296">
        <f t="shared" si="120"/>
        <v>470</v>
      </c>
      <c r="Y296">
        <f t="shared" si="121"/>
        <v>425</v>
      </c>
      <c r="Z296">
        <f t="shared" si="122"/>
        <v>882</v>
      </c>
      <c r="AC296" s="1">
        <f t="shared" si="123"/>
        <v>-1.4839328306838067</v>
      </c>
      <c r="AD296" s="1">
        <f t="shared" si="124"/>
        <v>-1.4339224101091452</v>
      </c>
      <c r="AE296" s="1">
        <f t="shared" si="125"/>
        <v>-1.2556741787028265</v>
      </c>
      <c r="AF296" s="1">
        <f t="shared" si="126"/>
        <v>-0.50310357767208047</v>
      </c>
      <c r="AG296" s="1">
        <f t="shared" si="127"/>
        <v>-0.88481459977213761</v>
      </c>
      <c r="AH296" s="1">
        <f t="shared" si="128"/>
        <v>-1.8152899666382492</v>
      </c>
      <c r="AI296" s="149">
        <f t="shared" si="129"/>
        <v>-7.3767375635782457</v>
      </c>
      <c r="AL296" s="1">
        <f t="shared" si="130"/>
        <v>-1.3873311678483309</v>
      </c>
      <c r="AM296" s="104">
        <f t="shared" si="131"/>
        <v>-1.3956645494074753</v>
      </c>
      <c r="AN296" s="104">
        <f t="shared" si="132"/>
        <v>-1.4210896477732855</v>
      </c>
      <c r="AO296" s="104">
        <f t="shared" si="133"/>
        <v>-0.71939540663488166</v>
      </c>
      <c r="AP296" s="104">
        <f t="shared" si="134"/>
        <v>-0.82003893241456904</v>
      </c>
      <c r="AQ296" s="104">
        <f t="shared" si="135"/>
        <v>-8.9936045332194625E-2</v>
      </c>
      <c r="AR296" s="151">
        <f t="shared" si="136"/>
        <v>-5.8334557494107377</v>
      </c>
    </row>
    <row r="297" spans="1:44" x14ac:dyDescent="0.2">
      <c r="A297" s="99">
        <v>10990</v>
      </c>
      <c r="B297" s="95" t="s">
        <v>103</v>
      </c>
      <c r="C297" s="111">
        <v>0.36504416103756721</v>
      </c>
      <c r="D297" s="95" t="s">
        <v>0</v>
      </c>
      <c r="E297" s="95">
        <v>1</v>
      </c>
      <c r="F297" s="96">
        <v>0</v>
      </c>
      <c r="G297" s="95" t="s">
        <v>7</v>
      </c>
      <c r="H297" s="95" t="s">
        <v>88</v>
      </c>
      <c r="I297" s="95" t="s">
        <v>5</v>
      </c>
      <c r="J297" s="97" t="s">
        <v>5</v>
      </c>
      <c r="M297">
        <f t="shared" si="117"/>
        <v>39</v>
      </c>
      <c r="N297">
        <f t="shared" si="138"/>
        <v>35</v>
      </c>
      <c r="O297">
        <f t="shared" si="139"/>
        <v>29</v>
      </c>
      <c r="P297">
        <f t="shared" si="140"/>
        <v>104</v>
      </c>
      <c r="Q297">
        <f t="shared" si="141"/>
        <v>71</v>
      </c>
      <c r="R297">
        <f t="shared" si="142"/>
        <v>28</v>
      </c>
      <c r="U297">
        <f t="shared" si="137"/>
        <v>241</v>
      </c>
      <c r="V297">
        <f t="shared" si="118"/>
        <v>233</v>
      </c>
      <c r="W297">
        <f t="shared" si="119"/>
        <v>248</v>
      </c>
      <c r="X297">
        <f t="shared" si="120"/>
        <v>470</v>
      </c>
      <c r="Y297">
        <f t="shared" si="121"/>
        <v>425</v>
      </c>
      <c r="Z297">
        <f t="shared" si="122"/>
        <v>882</v>
      </c>
      <c r="AC297" s="1">
        <f t="shared" si="123"/>
        <v>-1.4839328306838067</v>
      </c>
      <c r="AD297" s="1">
        <f t="shared" si="124"/>
        <v>-1.5921464153240394</v>
      </c>
      <c r="AE297" s="1">
        <f t="shared" si="125"/>
        <v>-1.780198646826979</v>
      </c>
      <c r="AF297" s="1">
        <f t="shared" si="126"/>
        <v>-0.50310357767208047</v>
      </c>
      <c r="AG297" s="1">
        <f t="shared" si="127"/>
        <v>-0.88481459977213761</v>
      </c>
      <c r="AH297" s="1">
        <f t="shared" si="128"/>
        <v>-1.8152899666382492</v>
      </c>
      <c r="AI297" s="149">
        <f t="shared" si="129"/>
        <v>-8.059486036917292</v>
      </c>
      <c r="AL297" s="1">
        <f t="shared" si="130"/>
        <v>-1.3873311678483309</v>
      </c>
      <c r="AM297" s="104">
        <f t="shared" si="131"/>
        <v>-1.4210896477732855</v>
      </c>
      <c r="AN297" s="104">
        <f t="shared" si="132"/>
        <v>-1.3586993551740039</v>
      </c>
      <c r="AO297" s="104">
        <f t="shared" si="133"/>
        <v>-0.71939540663488166</v>
      </c>
      <c r="AP297" s="104">
        <f t="shared" si="134"/>
        <v>-0.82003893241456904</v>
      </c>
      <c r="AQ297" s="104">
        <f t="shared" si="135"/>
        <v>-8.9936045332194625E-2</v>
      </c>
      <c r="AR297" s="151">
        <f t="shared" si="136"/>
        <v>-5.7964905551772654</v>
      </c>
    </row>
    <row r="298" spans="1:44" x14ac:dyDescent="0.2">
      <c r="A298" s="98">
        <v>10578</v>
      </c>
      <c r="B298" s="91" t="s">
        <v>103</v>
      </c>
      <c r="C298" s="110">
        <v>0.36732227456344513</v>
      </c>
      <c r="D298" s="91" t="s">
        <v>2</v>
      </c>
      <c r="E298" s="91">
        <v>0</v>
      </c>
      <c r="F298" s="92">
        <v>2</v>
      </c>
      <c r="G298" s="91" t="s">
        <v>6</v>
      </c>
      <c r="H298" s="91" t="s">
        <v>90</v>
      </c>
      <c r="I298" s="91" t="s">
        <v>5</v>
      </c>
      <c r="J298" s="93" t="s">
        <v>5</v>
      </c>
      <c r="M298">
        <f t="shared" si="117"/>
        <v>36</v>
      </c>
      <c r="N298">
        <f t="shared" si="138"/>
        <v>35</v>
      </c>
      <c r="O298">
        <f t="shared" si="139"/>
        <v>49</v>
      </c>
      <c r="P298">
        <f t="shared" si="140"/>
        <v>68</v>
      </c>
      <c r="Q298">
        <f t="shared" si="141"/>
        <v>39</v>
      </c>
      <c r="R298">
        <f t="shared" si="142"/>
        <v>28</v>
      </c>
      <c r="U298">
        <f t="shared" si="137"/>
        <v>239</v>
      </c>
      <c r="V298">
        <f t="shared" si="118"/>
        <v>245</v>
      </c>
      <c r="W298">
        <f t="shared" si="119"/>
        <v>233</v>
      </c>
      <c r="X298">
        <f t="shared" si="120"/>
        <v>495</v>
      </c>
      <c r="Y298">
        <f t="shared" si="121"/>
        <v>161</v>
      </c>
      <c r="Z298">
        <f t="shared" si="122"/>
        <v>882</v>
      </c>
      <c r="AC298" s="1">
        <f t="shared" si="123"/>
        <v>-1.563975538357343</v>
      </c>
      <c r="AD298" s="1">
        <f t="shared" si="124"/>
        <v>-1.5921464153240394</v>
      </c>
      <c r="AE298" s="1">
        <f t="shared" si="125"/>
        <v>-1.2556741787028265</v>
      </c>
      <c r="AF298" s="1">
        <f t="shared" si="126"/>
        <v>-0.92798677163734644</v>
      </c>
      <c r="AG298" s="1">
        <f t="shared" si="127"/>
        <v>-1.4839328306838067</v>
      </c>
      <c r="AH298" s="1">
        <f t="shared" si="128"/>
        <v>-1.8152899666382492</v>
      </c>
      <c r="AI298" s="149">
        <f t="shared" si="129"/>
        <v>-8.6390057013436117</v>
      </c>
      <c r="AL298" s="1">
        <f t="shared" si="130"/>
        <v>-1.3956645494074753</v>
      </c>
      <c r="AM298" s="104">
        <f t="shared" si="131"/>
        <v>-1.3708698907942589</v>
      </c>
      <c r="AN298" s="104">
        <f t="shared" si="132"/>
        <v>-1.4210896477732855</v>
      </c>
      <c r="AO298" s="104">
        <f t="shared" si="133"/>
        <v>-0.66757033877029559</v>
      </c>
      <c r="AP298" s="104">
        <f t="shared" si="134"/>
        <v>-1.790723736354523</v>
      </c>
      <c r="AQ298" s="104">
        <f t="shared" si="135"/>
        <v>-8.9936045332194625E-2</v>
      </c>
      <c r="AR298" s="151">
        <f t="shared" si="136"/>
        <v>-6.7358542084320332</v>
      </c>
    </row>
    <row r="299" spans="1:44" x14ac:dyDescent="0.2">
      <c r="A299" s="99">
        <v>10442</v>
      </c>
      <c r="B299" s="95" t="s">
        <v>103</v>
      </c>
      <c r="C299" s="111">
        <v>0.36800345951689839</v>
      </c>
      <c r="D299" s="95" t="s">
        <v>0</v>
      </c>
      <c r="E299" s="95">
        <v>0</v>
      </c>
      <c r="F299" s="96">
        <v>2</v>
      </c>
      <c r="G299" s="95" t="s">
        <v>6</v>
      </c>
      <c r="H299" s="95" t="s">
        <v>90</v>
      </c>
      <c r="I299" s="95" t="s">
        <v>4</v>
      </c>
      <c r="J299" s="97" t="s">
        <v>4</v>
      </c>
      <c r="M299">
        <f t="shared" si="117"/>
        <v>39</v>
      </c>
      <c r="N299">
        <f t="shared" si="138"/>
        <v>35</v>
      </c>
      <c r="O299">
        <f t="shared" si="139"/>
        <v>49</v>
      </c>
      <c r="P299">
        <f t="shared" si="140"/>
        <v>68</v>
      </c>
      <c r="Q299">
        <f t="shared" si="141"/>
        <v>39</v>
      </c>
      <c r="R299">
        <f t="shared" si="142"/>
        <v>144</v>
      </c>
      <c r="U299">
        <f t="shared" si="137"/>
        <v>241</v>
      </c>
      <c r="V299">
        <f t="shared" si="118"/>
        <v>245</v>
      </c>
      <c r="W299">
        <f t="shared" si="119"/>
        <v>233</v>
      </c>
      <c r="X299">
        <f t="shared" si="120"/>
        <v>495</v>
      </c>
      <c r="Y299">
        <f t="shared" si="121"/>
        <v>161</v>
      </c>
      <c r="Z299">
        <f t="shared" si="122"/>
        <v>83</v>
      </c>
      <c r="AC299" s="1">
        <f t="shared" si="123"/>
        <v>-1.4839328306838067</v>
      </c>
      <c r="AD299" s="1">
        <f t="shared" si="124"/>
        <v>-1.5921464153240394</v>
      </c>
      <c r="AE299" s="1">
        <f t="shared" si="125"/>
        <v>-1.2556741787028265</v>
      </c>
      <c r="AF299" s="1">
        <f t="shared" si="126"/>
        <v>-0.92798677163734644</v>
      </c>
      <c r="AG299" s="1">
        <f t="shared" si="127"/>
        <v>-1.4839328306838067</v>
      </c>
      <c r="AH299" s="1">
        <f t="shared" si="128"/>
        <v>-0.17768117723745236</v>
      </c>
      <c r="AI299" s="149">
        <f t="shared" si="129"/>
        <v>-6.9213542042692779</v>
      </c>
      <c r="AL299" s="1">
        <f t="shared" si="130"/>
        <v>-1.3873311678483309</v>
      </c>
      <c r="AM299" s="104">
        <f t="shared" si="131"/>
        <v>-1.3708698907942589</v>
      </c>
      <c r="AN299" s="104">
        <f t="shared" si="132"/>
        <v>-1.4210896477732855</v>
      </c>
      <c r="AO299" s="104">
        <f t="shared" si="133"/>
        <v>-0.66757033877029559</v>
      </c>
      <c r="AP299" s="104">
        <f t="shared" si="134"/>
        <v>-1.790723736354523</v>
      </c>
      <c r="AQ299" s="104">
        <f t="shared" si="135"/>
        <v>-2.4532874935423878</v>
      </c>
      <c r="AR299" s="151">
        <f t="shared" si="136"/>
        <v>-9.0908722750830826</v>
      </c>
    </row>
    <row r="300" spans="1:44" x14ac:dyDescent="0.2">
      <c r="A300" s="98">
        <v>10228</v>
      </c>
      <c r="B300" s="91" t="s">
        <v>103</v>
      </c>
      <c r="C300" s="110">
        <v>0.36805706700618146</v>
      </c>
      <c r="D300" s="91" t="s">
        <v>0</v>
      </c>
      <c r="E300" s="91">
        <v>2</v>
      </c>
      <c r="F300" s="92">
        <v>3</v>
      </c>
      <c r="G300" s="91" t="s">
        <v>6</v>
      </c>
      <c r="H300" s="91" t="s">
        <v>89</v>
      </c>
      <c r="I300" s="91" t="s">
        <v>4</v>
      </c>
      <c r="J300" s="93" t="s">
        <v>5</v>
      </c>
      <c r="M300">
        <f t="shared" si="117"/>
        <v>39</v>
      </c>
      <c r="N300">
        <f t="shared" si="138"/>
        <v>41</v>
      </c>
      <c r="O300">
        <f t="shared" si="139"/>
        <v>46</v>
      </c>
      <c r="P300">
        <f t="shared" si="140"/>
        <v>68</v>
      </c>
      <c r="Q300">
        <f t="shared" si="141"/>
        <v>37</v>
      </c>
      <c r="R300">
        <f t="shared" si="142"/>
        <v>144</v>
      </c>
      <c r="U300">
        <f t="shared" si="137"/>
        <v>241</v>
      </c>
      <c r="V300">
        <f t="shared" si="118"/>
        <v>239</v>
      </c>
      <c r="W300">
        <f t="shared" si="119"/>
        <v>241</v>
      </c>
      <c r="X300">
        <f t="shared" si="120"/>
        <v>495</v>
      </c>
      <c r="Y300">
        <f t="shared" si="121"/>
        <v>230</v>
      </c>
      <c r="Z300">
        <f t="shared" si="122"/>
        <v>83</v>
      </c>
      <c r="AC300" s="1">
        <f t="shared" si="123"/>
        <v>-1.4839328306838067</v>
      </c>
      <c r="AD300" s="1">
        <f t="shared" si="124"/>
        <v>-1.4339224101091452</v>
      </c>
      <c r="AE300" s="1">
        <f t="shared" si="125"/>
        <v>-1.3188530803243581</v>
      </c>
      <c r="AF300" s="1">
        <f t="shared" si="126"/>
        <v>-0.92798677163734644</v>
      </c>
      <c r="AG300" s="1">
        <f t="shared" si="127"/>
        <v>-1.5365765641692286</v>
      </c>
      <c r="AH300" s="1">
        <f t="shared" si="128"/>
        <v>-0.17768117723745236</v>
      </c>
      <c r="AI300" s="149">
        <f t="shared" si="129"/>
        <v>-6.8789528341613382</v>
      </c>
      <c r="AL300" s="1">
        <f t="shared" si="130"/>
        <v>-1.3873311678483309</v>
      </c>
      <c r="AM300" s="104">
        <f t="shared" si="131"/>
        <v>-1.3956645494074753</v>
      </c>
      <c r="AN300" s="104">
        <f t="shared" si="132"/>
        <v>-1.3873311678483309</v>
      </c>
      <c r="AO300" s="104">
        <f t="shared" si="133"/>
        <v>-0.66757033877029559</v>
      </c>
      <c r="AP300" s="104">
        <f t="shared" si="134"/>
        <v>-1.4340487924157905</v>
      </c>
      <c r="AQ300" s="104">
        <f t="shared" si="135"/>
        <v>-2.4532874935423878</v>
      </c>
      <c r="AR300" s="151">
        <f t="shared" si="136"/>
        <v>-8.725233509832611</v>
      </c>
    </row>
    <row r="301" spans="1:44" x14ac:dyDescent="0.2">
      <c r="A301" s="99">
        <v>11081</v>
      </c>
      <c r="B301" s="95" t="s">
        <v>103</v>
      </c>
      <c r="C301" s="111">
        <v>0.36956999801299961</v>
      </c>
      <c r="D301" s="95" t="s">
        <v>0</v>
      </c>
      <c r="E301" s="95">
        <v>3</v>
      </c>
      <c r="F301" s="96">
        <v>3</v>
      </c>
      <c r="G301" s="95" t="s">
        <v>6</v>
      </c>
      <c r="H301" s="95" t="s">
        <v>88</v>
      </c>
      <c r="I301" s="95" t="s">
        <v>5</v>
      </c>
      <c r="J301" s="97" t="s">
        <v>5</v>
      </c>
      <c r="M301">
        <f t="shared" si="117"/>
        <v>39</v>
      </c>
      <c r="N301">
        <f t="shared" si="138"/>
        <v>61</v>
      </c>
      <c r="O301">
        <f t="shared" si="139"/>
        <v>46</v>
      </c>
      <c r="P301">
        <f t="shared" si="140"/>
        <v>68</v>
      </c>
      <c r="Q301">
        <f t="shared" si="141"/>
        <v>71</v>
      </c>
      <c r="R301">
        <f t="shared" si="142"/>
        <v>28</v>
      </c>
      <c r="U301">
        <f t="shared" si="137"/>
        <v>241</v>
      </c>
      <c r="V301">
        <f t="shared" si="118"/>
        <v>248</v>
      </c>
      <c r="W301">
        <f t="shared" si="119"/>
        <v>241</v>
      </c>
      <c r="X301">
        <f t="shared" si="120"/>
        <v>495</v>
      </c>
      <c r="Y301">
        <f t="shared" si="121"/>
        <v>425</v>
      </c>
      <c r="Z301">
        <f t="shared" si="122"/>
        <v>882</v>
      </c>
      <c r="AC301" s="1">
        <f t="shared" si="123"/>
        <v>-1.4839328306838067</v>
      </c>
      <c r="AD301" s="1">
        <f t="shared" si="124"/>
        <v>-1.0366206126401418</v>
      </c>
      <c r="AE301" s="1">
        <f t="shared" si="125"/>
        <v>-1.3188530803243581</v>
      </c>
      <c r="AF301" s="1">
        <f t="shared" si="126"/>
        <v>-0.92798677163734644</v>
      </c>
      <c r="AG301" s="1">
        <f t="shared" si="127"/>
        <v>-0.88481459977213761</v>
      </c>
      <c r="AH301" s="1">
        <f t="shared" si="128"/>
        <v>-1.8152899666382492</v>
      </c>
      <c r="AI301" s="149">
        <f t="shared" si="129"/>
        <v>-7.4674978616960397</v>
      </c>
      <c r="AL301" s="1">
        <f t="shared" si="130"/>
        <v>-1.3873311678483309</v>
      </c>
      <c r="AM301" s="104">
        <f t="shared" si="131"/>
        <v>-1.3586993551740039</v>
      </c>
      <c r="AN301" s="104">
        <f t="shared" si="132"/>
        <v>-1.3873311678483309</v>
      </c>
      <c r="AO301" s="104">
        <f t="shared" si="133"/>
        <v>-0.66757033877029559</v>
      </c>
      <c r="AP301" s="104">
        <f t="shared" si="134"/>
        <v>-0.82003893241456904</v>
      </c>
      <c r="AQ301" s="104">
        <f t="shared" si="135"/>
        <v>-8.9936045332194625E-2</v>
      </c>
      <c r="AR301" s="151">
        <f t="shared" si="136"/>
        <v>-5.7109070073877257</v>
      </c>
    </row>
    <row r="302" spans="1:44" x14ac:dyDescent="0.2">
      <c r="A302" s="98">
        <v>11256</v>
      </c>
      <c r="B302" s="91" t="s">
        <v>103</v>
      </c>
      <c r="C302" s="110">
        <v>0.36980031266465108</v>
      </c>
      <c r="D302" s="91" t="s">
        <v>1</v>
      </c>
      <c r="E302" s="91">
        <v>2</v>
      </c>
      <c r="F302" s="92">
        <v>0</v>
      </c>
      <c r="G302" s="91" t="s">
        <v>6</v>
      </c>
      <c r="H302" s="91" t="s">
        <v>89</v>
      </c>
      <c r="I302" s="91" t="s">
        <v>4</v>
      </c>
      <c r="J302" s="93" t="s">
        <v>4</v>
      </c>
      <c r="M302">
        <f t="shared" si="117"/>
        <v>59</v>
      </c>
      <c r="N302">
        <f t="shared" si="138"/>
        <v>41</v>
      </c>
      <c r="O302">
        <f t="shared" si="139"/>
        <v>29</v>
      </c>
      <c r="P302">
        <f t="shared" si="140"/>
        <v>68</v>
      </c>
      <c r="Q302">
        <f t="shared" si="141"/>
        <v>37</v>
      </c>
      <c r="R302">
        <f t="shared" si="142"/>
        <v>144</v>
      </c>
      <c r="U302">
        <f t="shared" si="137"/>
        <v>244</v>
      </c>
      <c r="V302">
        <f t="shared" si="118"/>
        <v>239</v>
      </c>
      <c r="W302">
        <f t="shared" si="119"/>
        <v>248</v>
      </c>
      <c r="X302">
        <f t="shared" si="120"/>
        <v>495</v>
      </c>
      <c r="Y302">
        <f t="shared" si="121"/>
        <v>230</v>
      </c>
      <c r="Z302">
        <f t="shared" si="122"/>
        <v>83</v>
      </c>
      <c r="AC302" s="1">
        <f t="shared" si="123"/>
        <v>-1.0699570329077337</v>
      </c>
      <c r="AD302" s="1">
        <f t="shared" si="124"/>
        <v>-1.4339224101091452</v>
      </c>
      <c r="AE302" s="1">
        <f t="shared" si="125"/>
        <v>-1.780198646826979</v>
      </c>
      <c r="AF302" s="1">
        <f t="shared" si="126"/>
        <v>-0.92798677163734644</v>
      </c>
      <c r="AG302" s="1">
        <f t="shared" si="127"/>
        <v>-1.5365765641692286</v>
      </c>
      <c r="AH302" s="1">
        <f t="shared" si="128"/>
        <v>-0.17768117723745236</v>
      </c>
      <c r="AI302" s="149">
        <f t="shared" si="129"/>
        <v>-6.9263226028878853</v>
      </c>
      <c r="AL302" s="1">
        <f t="shared" si="130"/>
        <v>-1.374959876045784</v>
      </c>
      <c r="AM302" s="104">
        <f t="shared" si="131"/>
        <v>-1.3956645494074753</v>
      </c>
      <c r="AN302" s="104">
        <f t="shared" si="132"/>
        <v>-1.3586993551740039</v>
      </c>
      <c r="AO302" s="104">
        <f t="shared" si="133"/>
        <v>-0.66757033877029559</v>
      </c>
      <c r="AP302" s="104">
        <f t="shared" si="134"/>
        <v>-1.4340487924157905</v>
      </c>
      <c r="AQ302" s="104">
        <f t="shared" si="135"/>
        <v>-2.4532874935423878</v>
      </c>
      <c r="AR302" s="151">
        <f t="shared" si="136"/>
        <v>-8.6842304053557378</v>
      </c>
    </row>
    <row r="303" spans="1:44" x14ac:dyDescent="0.2">
      <c r="A303" s="99">
        <v>10474</v>
      </c>
      <c r="B303" s="95" t="s">
        <v>103</v>
      </c>
      <c r="C303" s="111">
        <v>0.37033189704116276</v>
      </c>
      <c r="D303" s="95" t="s">
        <v>3</v>
      </c>
      <c r="E303" s="95">
        <v>2</v>
      </c>
      <c r="F303" s="96">
        <v>0</v>
      </c>
      <c r="G303" s="95" t="s">
        <v>6</v>
      </c>
      <c r="H303" s="95" t="s">
        <v>89</v>
      </c>
      <c r="I303" s="95" t="s">
        <v>5</v>
      </c>
      <c r="J303" s="97" t="s">
        <v>5</v>
      </c>
      <c r="M303">
        <f t="shared" si="117"/>
        <v>38</v>
      </c>
      <c r="N303">
        <f t="shared" si="138"/>
        <v>41</v>
      </c>
      <c r="O303">
        <f t="shared" si="139"/>
        <v>29</v>
      </c>
      <c r="P303">
        <f t="shared" si="140"/>
        <v>68</v>
      </c>
      <c r="Q303">
        <f t="shared" si="141"/>
        <v>37</v>
      </c>
      <c r="R303">
        <f t="shared" si="142"/>
        <v>28</v>
      </c>
      <c r="U303">
        <f t="shared" si="137"/>
        <v>241</v>
      </c>
      <c r="V303">
        <f t="shared" si="118"/>
        <v>239</v>
      </c>
      <c r="W303">
        <f t="shared" si="119"/>
        <v>248</v>
      </c>
      <c r="X303">
        <f t="shared" si="120"/>
        <v>495</v>
      </c>
      <c r="Y303">
        <f t="shared" si="121"/>
        <v>230</v>
      </c>
      <c r="Z303">
        <f t="shared" si="122"/>
        <v>882</v>
      </c>
      <c r="AC303" s="1">
        <f t="shared" si="123"/>
        <v>-1.5099083170870673</v>
      </c>
      <c r="AD303" s="1">
        <f t="shared" si="124"/>
        <v>-1.4339224101091452</v>
      </c>
      <c r="AE303" s="1">
        <f t="shared" si="125"/>
        <v>-1.780198646826979</v>
      </c>
      <c r="AF303" s="1">
        <f t="shared" si="126"/>
        <v>-0.92798677163734644</v>
      </c>
      <c r="AG303" s="1">
        <f t="shared" si="127"/>
        <v>-1.5365765641692286</v>
      </c>
      <c r="AH303" s="1">
        <f t="shared" si="128"/>
        <v>-1.8152899666382492</v>
      </c>
      <c r="AI303" s="149">
        <f t="shared" si="129"/>
        <v>-9.0038826764680167</v>
      </c>
      <c r="AL303" s="1">
        <f t="shared" si="130"/>
        <v>-1.3873311678483309</v>
      </c>
      <c r="AM303" s="104">
        <f t="shared" si="131"/>
        <v>-1.3956645494074753</v>
      </c>
      <c r="AN303" s="104">
        <f t="shared" si="132"/>
        <v>-1.3586993551740039</v>
      </c>
      <c r="AO303" s="104">
        <f t="shared" si="133"/>
        <v>-0.66757033877029559</v>
      </c>
      <c r="AP303" s="104">
        <f t="shared" si="134"/>
        <v>-1.4340487924157905</v>
      </c>
      <c r="AQ303" s="104">
        <f t="shared" si="135"/>
        <v>-8.9936045332194625E-2</v>
      </c>
      <c r="AR303" s="151">
        <f t="shared" si="136"/>
        <v>-6.3332502489480911</v>
      </c>
    </row>
    <row r="304" spans="1:44" x14ac:dyDescent="0.2">
      <c r="A304" s="98">
        <v>10207</v>
      </c>
      <c r="B304" s="91" t="s">
        <v>103</v>
      </c>
      <c r="C304" s="110">
        <v>0.3714312894862899</v>
      </c>
      <c r="D304" s="91" t="s">
        <v>3</v>
      </c>
      <c r="E304" s="91">
        <v>3</v>
      </c>
      <c r="F304" s="92">
        <v>2</v>
      </c>
      <c r="G304" s="91" t="s">
        <v>6</v>
      </c>
      <c r="H304" s="91" t="s">
        <v>88</v>
      </c>
      <c r="I304" s="91" t="s">
        <v>5</v>
      </c>
      <c r="J304" s="93" t="s">
        <v>5</v>
      </c>
      <c r="M304">
        <f t="shared" si="117"/>
        <v>38</v>
      </c>
      <c r="N304">
        <f t="shared" si="138"/>
        <v>61</v>
      </c>
      <c r="O304">
        <f t="shared" si="139"/>
        <v>49</v>
      </c>
      <c r="P304">
        <f t="shared" si="140"/>
        <v>68</v>
      </c>
      <c r="Q304">
        <f t="shared" si="141"/>
        <v>71</v>
      </c>
      <c r="R304">
        <f t="shared" si="142"/>
        <v>28</v>
      </c>
      <c r="U304">
        <f t="shared" si="137"/>
        <v>241</v>
      </c>
      <c r="V304">
        <f t="shared" si="118"/>
        <v>248</v>
      </c>
      <c r="W304">
        <f t="shared" si="119"/>
        <v>233</v>
      </c>
      <c r="X304">
        <f t="shared" si="120"/>
        <v>495</v>
      </c>
      <c r="Y304">
        <f t="shared" si="121"/>
        <v>425</v>
      </c>
      <c r="Z304">
        <f t="shared" si="122"/>
        <v>882</v>
      </c>
      <c r="AC304" s="1">
        <f t="shared" si="123"/>
        <v>-1.5099083170870673</v>
      </c>
      <c r="AD304" s="1">
        <f t="shared" si="124"/>
        <v>-1.0366206126401418</v>
      </c>
      <c r="AE304" s="1">
        <f t="shared" si="125"/>
        <v>-1.2556741787028265</v>
      </c>
      <c r="AF304" s="1">
        <f t="shared" si="126"/>
        <v>-0.92798677163734644</v>
      </c>
      <c r="AG304" s="1">
        <f t="shared" si="127"/>
        <v>-0.88481459977213761</v>
      </c>
      <c r="AH304" s="1">
        <f t="shared" si="128"/>
        <v>-1.8152899666382492</v>
      </c>
      <c r="AI304" s="149">
        <f t="shared" si="129"/>
        <v>-7.4302944464777694</v>
      </c>
      <c r="AL304" s="1">
        <f t="shared" si="130"/>
        <v>-1.3873311678483309</v>
      </c>
      <c r="AM304" s="104">
        <f t="shared" si="131"/>
        <v>-1.3586993551740039</v>
      </c>
      <c r="AN304" s="104">
        <f t="shared" si="132"/>
        <v>-1.4210896477732855</v>
      </c>
      <c r="AO304" s="104">
        <f t="shared" si="133"/>
        <v>-0.66757033877029559</v>
      </c>
      <c r="AP304" s="104">
        <f t="shared" si="134"/>
        <v>-0.82003893241456904</v>
      </c>
      <c r="AQ304" s="104">
        <f t="shared" si="135"/>
        <v>-8.9936045332194625E-2</v>
      </c>
      <c r="AR304" s="151">
        <f t="shared" si="136"/>
        <v>-5.7446654873126795</v>
      </c>
    </row>
    <row r="305" spans="1:44" x14ac:dyDescent="0.2">
      <c r="A305" s="99">
        <v>10139</v>
      </c>
      <c r="B305" s="95" t="s">
        <v>103</v>
      </c>
      <c r="C305" s="111">
        <v>0.37217265832620294</v>
      </c>
      <c r="D305" s="95" t="s">
        <v>1</v>
      </c>
      <c r="E305" s="95">
        <v>0</v>
      </c>
      <c r="F305" s="96">
        <v>1</v>
      </c>
      <c r="G305" s="95" t="s">
        <v>6</v>
      </c>
      <c r="H305" s="95" t="s">
        <v>88</v>
      </c>
      <c r="I305" s="95" t="s">
        <v>4</v>
      </c>
      <c r="J305" s="97" t="s">
        <v>4</v>
      </c>
      <c r="M305">
        <f t="shared" si="117"/>
        <v>59</v>
      </c>
      <c r="N305">
        <f t="shared" si="138"/>
        <v>35</v>
      </c>
      <c r="O305">
        <f t="shared" si="139"/>
        <v>48</v>
      </c>
      <c r="P305">
        <f t="shared" si="140"/>
        <v>68</v>
      </c>
      <c r="Q305">
        <f t="shared" si="141"/>
        <v>71</v>
      </c>
      <c r="R305">
        <f t="shared" si="142"/>
        <v>144</v>
      </c>
      <c r="U305">
        <f t="shared" si="137"/>
        <v>244</v>
      </c>
      <c r="V305">
        <f t="shared" si="118"/>
        <v>245</v>
      </c>
      <c r="W305">
        <f t="shared" si="119"/>
        <v>243</v>
      </c>
      <c r="X305">
        <f t="shared" si="120"/>
        <v>495</v>
      </c>
      <c r="Y305">
        <f t="shared" si="121"/>
        <v>425</v>
      </c>
      <c r="Z305">
        <f t="shared" si="122"/>
        <v>83</v>
      </c>
      <c r="AC305" s="1">
        <f t="shared" si="123"/>
        <v>-1.0699570329077337</v>
      </c>
      <c r="AD305" s="1">
        <f t="shared" si="124"/>
        <v>-1.5921464153240394</v>
      </c>
      <c r="AE305" s="1">
        <f t="shared" si="125"/>
        <v>-1.276293465905562</v>
      </c>
      <c r="AF305" s="1">
        <f t="shared" si="126"/>
        <v>-0.92798677163734644</v>
      </c>
      <c r="AG305" s="1">
        <f t="shared" si="127"/>
        <v>-0.88481459977213761</v>
      </c>
      <c r="AH305" s="1">
        <f t="shared" si="128"/>
        <v>-0.17768117723745236</v>
      </c>
      <c r="AI305" s="149">
        <f t="shared" si="129"/>
        <v>-5.9288794627842707</v>
      </c>
      <c r="AL305" s="1">
        <f t="shared" si="130"/>
        <v>-1.374959876045784</v>
      </c>
      <c r="AM305" s="104">
        <f t="shared" si="131"/>
        <v>-1.3708698907942589</v>
      </c>
      <c r="AN305" s="104">
        <f t="shared" si="132"/>
        <v>-1.3790666579984376</v>
      </c>
      <c r="AO305" s="104">
        <f t="shared" si="133"/>
        <v>-0.66757033877029559</v>
      </c>
      <c r="AP305" s="104">
        <f t="shared" si="134"/>
        <v>-0.82003893241456904</v>
      </c>
      <c r="AQ305" s="104">
        <f t="shared" si="135"/>
        <v>-2.4532874935423878</v>
      </c>
      <c r="AR305" s="151">
        <f t="shared" si="136"/>
        <v>-8.0657931895657331</v>
      </c>
    </row>
    <row r="306" spans="1:44" x14ac:dyDescent="0.2">
      <c r="A306" s="98">
        <v>10327</v>
      </c>
      <c r="B306" s="91" t="s">
        <v>103</v>
      </c>
      <c r="C306" s="110">
        <v>0.37304157645760672</v>
      </c>
      <c r="D306" s="91" t="s">
        <v>3</v>
      </c>
      <c r="E306" s="91">
        <v>0</v>
      </c>
      <c r="F306" s="92">
        <v>0</v>
      </c>
      <c r="G306" s="91" t="s">
        <v>6</v>
      </c>
      <c r="H306" s="91" t="s">
        <v>88</v>
      </c>
      <c r="I306" s="91" t="s">
        <v>4</v>
      </c>
      <c r="J306" s="93" t="s">
        <v>5</v>
      </c>
      <c r="M306">
        <f t="shared" si="117"/>
        <v>38</v>
      </c>
      <c r="N306">
        <f t="shared" si="138"/>
        <v>35</v>
      </c>
      <c r="O306">
        <f t="shared" si="139"/>
        <v>29</v>
      </c>
      <c r="P306">
        <f t="shared" si="140"/>
        <v>68</v>
      </c>
      <c r="Q306">
        <f t="shared" si="141"/>
        <v>71</v>
      </c>
      <c r="R306">
        <f t="shared" si="142"/>
        <v>144</v>
      </c>
      <c r="U306">
        <f t="shared" si="137"/>
        <v>241</v>
      </c>
      <c r="V306">
        <f t="shared" si="118"/>
        <v>245</v>
      </c>
      <c r="W306">
        <f t="shared" si="119"/>
        <v>248</v>
      </c>
      <c r="X306">
        <f t="shared" si="120"/>
        <v>495</v>
      </c>
      <c r="Y306">
        <f t="shared" si="121"/>
        <v>425</v>
      </c>
      <c r="Z306">
        <f t="shared" si="122"/>
        <v>83</v>
      </c>
      <c r="AC306" s="1">
        <f t="shared" si="123"/>
        <v>-1.5099083170870673</v>
      </c>
      <c r="AD306" s="1">
        <f t="shared" si="124"/>
        <v>-1.5921464153240394</v>
      </c>
      <c r="AE306" s="1">
        <f t="shared" si="125"/>
        <v>-1.780198646826979</v>
      </c>
      <c r="AF306" s="1">
        <f t="shared" si="126"/>
        <v>-0.92798677163734644</v>
      </c>
      <c r="AG306" s="1">
        <f t="shared" si="127"/>
        <v>-0.88481459977213761</v>
      </c>
      <c r="AH306" s="1">
        <f t="shared" si="128"/>
        <v>-0.17768117723745236</v>
      </c>
      <c r="AI306" s="149">
        <f t="shared" si="129"/>
        <v>-6.8727359278850217</v>
      </c>
      <c r="AL306" s="1">
        <f t="shared" si="130"/>
        <v>-1.3873311678483309</v>
      </c>
      <c r="AM306" s="104">
        <f t="shared" si="131"/>
        <v>-1.3708698907942589</v>
      </c>
      <c r="AN306" s="104">
        <f t="shared" si="132"/>
        <v>-1.3586993551740039</v>
      </c>
      <c r="AO306" s="104">
        <f t="shared" si="133"/>
        <v>-0.66757033877029559</v>
      </c>
      <c r="AP306" s="104">
        <f t="shared" si="134"/>
        <v>-0.82003893241456904</v>
      </c>
      <c r="AQ306" s="104">
        <f t="shared" si="135"/>
        <v>-2.4532874935423878</v>
      </c>
      <c r="AR306" s="151">
        <f t="shared" si="136"/>
        <v>-8.0577971785438471</v>
      </c>
    </row>
    <row r="307" spans="1:44" x14ac:dyDescent="0.2">
      <c r="A307" s="99">
        <v>10666</v>
      </c>
      <c r="B307" s="95" t="s">
        <v>103</v>
      </c>
      <c r="C307" s="111">
        <v>0.37315923044839927</v>
      </c>
      <c r="D307" s="95" t="s">
        <v>3</v>
      </c>
      <c r="E307" s="95">
        <v>3</v>
      </c>
      <c r="F307" s="96">
        <v>2</v>
      </c>
      <c r="G307" s="95" t="s">
        <v>6</v>
      </c>
      <c r="H307" s="95" t="s">
        <v>88</v>
      </c>
      <c r="I307" s="95" t="s">
        <v>5</v>
      </c>
      <c r="J307" s="97" t="s">
        <v>5</v>
      </c>
      <c r="M307">
        <f t="shared" si="117"/>
        <v>38</v>
      </c>
      <c r="N307">
        <f t="shared" si="138"/>
        <v>61</v>
      </c>
      <c r="O307">
        <f t="shared" si="139"/>
        <v>49</v>
      </c>
      <c r="P307">
        <f t="shared" si="140"/>
        <v>68</v>
      </c>
      <c r="Q307">
        <f t="shared" si="141"/>
        <v>71</v>
      </c>
      <c r="R307">
        <f t="shared" si="142"/>
        <v>28</v>
      </c>
      <c r="U307">
        <f t="shared" si="137"/>
        <v>241</v>
      </c>
      <c r="V307">
        <f t="shared" si="118"/>
        <v>248</v>
      </c>
      <c r="W307">
        <f t="shared" si="119"/>
        <v>233</v>
      </c>
      <c r="X307">
        <f t="shared" si="120"/>
        <v>495</v>
      </c>
      <c r="Y307">
        <f t="shared" si="121"/>
        <v>425</v>
      </c>
      <c r="Z307">
        <f t="shared" si="122"/>
        <v>882</v>
      </c>
      <c r="AC307" s="1">
        <f t="shared" si="123"/>
        <v>-1.5099083170870673</v>
      </c>
      <c r="AD307" s="1">
        <f t="shared" si="124"/>
        <v>-1.0366206126401418</v>
      </c>
      <c r="AE307" s="1">
        <f t="shared" si="125"/>
        <v>-1.2556741787028265</v>
      </c>
      <c r="AF307" s="1">
        <f t="shared" si="126"/>
        <v>-0.92798677163734644</v>
      </c>
      <c r="AG307" s="1">
        <f t="shared" si="127"/>
        <v>-0.88481459977213761</v>
      </c>
      <c r="AH307" s="1">
        <f t="shared" si="128"/>
        <v>-1.8152899666382492</v>
      </c>
      <c r="AI307" s="149">
        <f t="shared" si="129"/>
        <v>-7.4302944464777694</v>
      </c>
      <c r="AL307" s="1">
        <f t="shared" si="130"/>
        <v>-1.3873311678483309</v>
      </c>
      <c r="AM307" s="104">
        <f t="shared" si="131"/>
        <v>-1.3586993551740039</v>
      </c>
      <c r="AN307" s="104">
        <f t="shared" si="132"/>
        <v>-1.4210896477732855</v>
      </c>
      <c r="AO307" s="104">
        <f t="shared" si="133"/>
        <v>-0.66757033877029559</v>
      </c>
      <c r="AP307" s="104">
        <f t="shared" si="134"/>
        <v>-0.82003893241456904</v>
      </c>
      <c r="AQ307" s="104">
        <f t="shared" si="135"/>
        <v>-8.9936045332194625E-2</v>
      </c>
      <c r="AR307" s="151">
        <f t="shared" si="136"/>
        <v>-5.7446654873126795</v>
      </c>
    </row>
    <row r="308" spans="1:44" x14ac:dyDescent="0.2">
      <c r="A308" s="98">
        <v>10358</v>
      </c>
      <c r="B308" s="91" t="s">
        <v>103</v>
      </c>
      <c r="C308" s="110">
        <v>0.37375104363233935</v>
      </c>
      <c r="D308" s="91" t="s">
        <v>1</v>
      </c>
      <c r="E308" s="91">
        <v>1</v>
      </c>
      <c r="F308" s="92">
        <v>1</v>
      </c>
      <c r="G308" s="91" t="s">
        <v>6</v>
      </c>
      <c r="H308" s="91" t="s">
        <v>89</v>
      </c>
      <c r="I308" s="91" t="s">
        <v>5</v>
      </c>
      <c r="J308" s="93" t="s">
        <v>5</v>
      </c>
      <c r="M308">
        <f t="shared" si="117"/>
        <v>59</v>
      </c>
      <c r="N308">
        <f t="shared" si="138"/>
        <v>35</v>
      </c>
      <c r="O308">
        <f t="shared" si="139"/>
        <v>48</v>
      </c>
      <c r="P308">
        <f t="shared" si="140"/>
        <v>68</v>
      </c>
      <c r="Q308">
        <f t="shared" si="141"/>
        <v>37</v>
      </c>
      <c r="R308">
        <f t="shared" si="142"/>
        <v>28</v>
      </c>
      <c r="U308">
        <f t="shared" si="137"/>
        <v>244</v>
      </c>
      <c r="V308">
        <f t="shared" si="118"/>
        <v>233</v>
      </c>
      <c r="W308">
        <f t="shared" si="119"/>
        <v>243</v>
      </c>
      <c r="X308">
        <f t="shared" si="120"/>
        <v>495</v>
      </c>
      <c r="Y308">
        <f t="shared" si="121"/>
        <v>230</v>
      </c>
      <c r="Z308">
        <f t="shared" si="122"/>
        <v>882</v>
      </c>
      <c r="AC308" s="1">
        <f t="shared" si="123"/>
        <v>-1.0699570329077337</v>
      </c>
      <c r="AD308" s="1">
        <f t="shared" si="124"/>
        <v>-1.5921464153240394</v>
      </c>
      <c r="AE308" s="1">
        <f t="shared" si="125"/>
        <v>-1.276293465905562</v>
      </c>
      <c r="AF308" s="1">
        <f t="shared" si="126"/>
        <v>-0.92798677163734644</v>
      </c>
      <c r="AG308" s="1">
        <f t="shared" si="127"/>
        <v>-1.5365765641692286</v>
      </c>
      <c r="AH308" s="1">
        <f t="shared" si="128"/>
        <v>-1.8152899666382492</v>
      </c>
      <c r="AI308" s="149">
        <f t="shared" si="129"/>
        <v>-8.2182502165821596</v>
      </c>
      <c r="AL308" s="1">
        <f t="shared" si="130"/>
        <v>-1.374959876045784</v>
      </c>
      <c r="AM308" s="104">
        <f t="shared" si="131"/>
        <v>-1.4210896477732855</v>
      </c>
      <c r="AN308" s="104">
        <f t="shared" si="132"/>
        <v>-1.3790666579984376</v>
      </c>
      <c r="AO308" s="104">
        <f t="shared" si="133"/>
        <v>-0.66757033877029559</v>
      </c>
      <c r="AP308" s="104">
        <f t="shared" si="134"/>
        <v>-1.4340487924157905</v>
      </c>
      <c r="AQ308" s="104">
        <f t="shared" si="135"/>
        <v>-8.9936045332194625E-2</v>
      </c>
      <c r="AR308" s="151">
        <f t="shared" si="136"/>
        <v>-6.3666713583357879</v>
      </c>
    </row>
    <row r="309" spans="1:44" x14ac:dyDescent="0.2">
      <c r="A309" s="99">
        <v>10328</v>
      </c>
      <c r="B309" s="95" t="s">
        <v>103</v>
      </c>
      <c r="C309" s="111">
        <v>0.37382600202152616</v>
      </c>
      <c r="D309" s="95" t="s">
        <v>2</v>
      </c>
      <c r="E309" s="95">
        <v>2</v>
      </c>
      <c r="F309" s="96">
        <v>3</v>
      </c>
      <c r="G309" s="95" t="s">
        <v>6</v>
      </c>
      <c r="H309" s="95" t="s">
        <v>91</v>
      </c>
      <c r="I309" s="95" t="s">
        <v>5</v>
      </c>
      <c r="J309" s="97" t="s">
        <v>5</v>
      </c>
      <c r="M309">
        <f t="shared" si="117"/>
        <v>36</v>
      </c>
      <c r="N309">
        <f t="shared" si="138"/>
        <v>41</v>
      </c>
      <c r="O309">
        <f t="shared" si="139"/>
        <v>46</v>
      </c>
      <c r="P309">
        <f t="shared" si="140"/>
        <v>68</v>
      </c>
      <c r="Q309">
        <f t="shared" si="141"/>
        <v>25</v>
      </c>
      <c r="R309">
        <f t="shared" si="142"/>
        <v>28</v>
      </c>
      <c r="U309">
        <f t="shared" si="137"/>
        <v>239</v>
      </c>
      <c r="V309">
        <f t="shared" si="118"/>
        <v>239</v>
      </c>
      <c r="W309">
        <f t="shared" si="119"/>
        <v>241</v>
      </c>
      <c r="X309">
        <f t="shared" si="120"/>
        <v>495</v>
      </c>
      <c r="Y309">
        <f t="shared" si="121"/>
        <v>149</v>
      </c>
      <c r="Z309">
        <f t="shared" si="122"/>
        <v>882</v>
      </c>
      <c r="AC309" s="1">
        <f t="shared" si="123"/>
        <v>-1.563975538357343</v>
      </c>
      <c r="AD309" s="1">
        <f t="shared" si="124"/>
        <v>-1.4339224101091452</v>
      </c>
      <c r="AE309" s="1">
        <f t="shared" si="125"/>
        <v>-1.3188530803243581</v>
      </c>
      <c r="AF309" s="1">
        <f t="shared" si="126"/>
        <v>-0.92798677163734644</v>
      </c>
      <c r="AG309" s="1">
        <f t="shared" si="127"/>
        <v>-1.9286186519452522</v>
      </c>
      <c r="AH309" s="1">
        <f t="shared" si="128"/>
        <v>-1.8152899666382492</v>
      </c>
      <c r="AI309" s="149">
        <f t="shared" si="129"/>
        <v>-8.9886464190116939</v>
      </c>
      <c r="AL309" s="1">
        <f t="shared" si="130"/>
        <v>-1.3956645494074753</v>
      </c>
      <c r="AM309" s="104">
        <f t="shared" si="131"/>
        <v>-1.3956645494074753</v>
      </c>
      <c r="AN309" s="104">
        <f t="shared" si="132"/>
        <v>-1.3873311678483309</v>
      </c>
      <c r="AO309" s="104">
        <f t="shared" si="133"/>
        <v>-0.66757033877029559</v>
      </c>
      <c r="AP309" s="104">
        <f t="shared" si="134"/>
        <v>-1.8681817953935267</v>
      </c>
      <c r="AQ309" s="104">
        <f t="shared" si="135"/>
        <v>-8.9936045332194625E-2</v>
      </c>
      <c r="AR309" s="151">
        <f t="shared" si="136"/>
        <v>-6.8043484461592989</v>
      </c>
    </row>
    <row r="310" spans="1:44" x14ac:dyDescent="0.2">
      <c r="A310" s="98">
        <v>10568</v>
      </c>
      <c r="B310" s="91" t="s">
        <v>103</v>
      </c>
      <c r="C310" s="110">
        <v>0.37423262337195384</v>
      </c>
      <c r="D310" s="91" t="s">
        <v>1</v>
      </c>
      <c r="E310" s="91">
        <v>2</v>
      </c>
      <c r="F310" s="92">
        <v>1</v>
      </c>
      <c r="G310" s="91" t="s">
        <v>7</v>
      </c>
      <c r="H310" s="91" t="s">
        <v>90</v>
      </c>
      <c r="I310" s="91" t="s">
        <v>5</v>
      </c>
      <c r="J310" s="93" t="s">
        <v>5</v>
      </c>
      <c r="M310">
        <f t="shared" si="117"/>
        <v>59</v>
      </c>
      <c r="N310">
        <f t="shared" si="138"/>
        <v>41</v>
      </c>
      <c r="O310">
        <f t="shared" si="139"/>
        <v>48</v>
      </c>
      <c r="P310">
        <f t="shared" si="140"/>
        <v>104</v>
      </c>
      <c r="Q310">
        <f t="shared" si="141"/>
        <v>39</v>
      </c>
      <c r="R310">
        <f t="shared" si="142"/>
        <v>28</v>
      </c>
      <c r="U310">
        <f t="shared" si="137"/>
        <v>244</v>
      </c>
      <c r="V310">
        <f t="shared" si="118"/>
        <v>239</v>
      </c>
      <c r="W310">
        <f t="shared" si="119"/>
        <v>243</v>
      </c>
      <c r="X310">
        <f t="shared" si="120"/>
        <v>470</v>
      </c>
      <c r="Y310">
        <f t="shared" si="121"/>
        <v>161</v>
      </c>
      <c r="Z310">
        <f t="shared" si="122"/>
        <v>882</v>
      </c>
      <c r="AC310" s="1">
        <f t="shared" si="123"/>
        <v>-1.0699570329077337</v>
      </c>
      <c r="AD310" s="1">
        <f t="shared" si="124"/>
        <v>-1.4339224101091452</v>
      </c>
      <c r="AE310" s="1">
        <f t="shared" si="125"/>
        <v>-1.276293465905562</v>
      </c>
      <c r="AF310" s="1">
        <f t="shared" si="126"/>
        <v>-0.50310357767208047</v>
      </c>
      <c r="AG310" s="1">
        <f t="shared" si="127"/>
        <v>-1.4839328306838067</v>
      </c>
      <c r="AH310" s="1">
        <f t="shared" si="128"/>
        <v>-1.8152899666382492</v>
      </c>
      <c r="AI310" s="149">
        <f t="shared" si="129"/>
        <v>-7.5824992839165768</v>
      </c>
      <c r="AL310" s="1">
        <f t="shared" si="130"/>
        <v>-1.374959876045784</v>
      </c>
      <c r="AM310" s="104">
        <f t="shared" si="131"/>
        <v>-1.3956645494074753</v>
      </c>
      <c r="AN310" s="104">
        <f t="shared" si="132"/>
        <v>-1.3790666579984376</v>
      </c>
      <c r="AO310" s="104">
        <f t="shared" si="133"/>
        <v>-0.71939540663488166</v>
      </c>
      <c r="AP310" s="104">
        <f t="shared" si="134"/>
        <v>-1.790723736354523</v>
      </c>
      <c r="AQ310" s="104">
        <f t="shared" si="135"/>
        <v>-8.9936045332194625E-2</v>
      </c>
      <c r="AR310" s="151">
        <f t="shared" si="136"/>
        <v>-6.7497462717732963</v>
      </c>
    </row>
    <row r="311" spans="1:44" x14ac:dyDescent="0.2">
      <c r="A311" s="99">
        <v>10554</v>
      </c>
      <c r="B311" s="95" t="s">
        <v>103</v>
      </c>
      <c r="C311" s="111">
        <v>0.37531076741241409</v>
      </c>
      <c r="D311" s="95" t="s">
        <v>3</v>
      </c>
      <c r="E311" s="95">
        <v>3</v>
      </c>
      <c r="F311" s="96">
        <v>2</v>
      </c>
      <c r="G311" s="95" t="s">
        <v>7</v>
      </c>
      <c r="H311" s="95" t="s">
        <v>88</v>
      </c>
      <c r="I311" s="95" t="s">
        <v>5</v>
      </c>
      <c r="J311" s="97" t="s">
        <v>5</v>
      </c>
      <c r="M311">
        <f t="shared" si="117"/>
        <v>38</v>
      </c>
      <c r="N311">
        <f t="shared" si="138"/>
        <v>61</v>
      </c>
      <c r="O311">
        <f t="shared" si="139"/>
        <v>49</v>
      </c>
      <c r="P311">
        <f t="shared" si="140"/>
        <v>104</v>
      </c>
      <c r="Q311">
        <f t="shared" si="141"/>
        <v>71</v>
      </c>
      <c r="R311">
        <f t="shared" si="142"/>
        <v>28</v>
      </c>
      <c r="U311">
        <f t="shared" si="137"/>
        <v>241</v>
      </c>
      <c r="V311">
        <f t="shared" si="118"/>
        <v>248</v>
      </c>
      <c r="W311">
        <f t="shared" si="119"/>
        <v>233</v>
      </c>
      <c r="X311">
        <f t="shared" si="120"/>
        <v>470</v>
      </c>
      <c r="Y311">
        <f t="shared" si="121"/>
        <v>425</v>
      </c>
      <c r="Z311">
        <f t="shared" si="122"/>
        <v>882</v>
      </c>
      <c r="AC311" s="1">
        <f t="shared" si="123"/>
        <v>-1.5099083170870673</v>
      </c>
      <c r="AD311" s="1">
        <f t="shared" si="124"/>
        <v>-1.0366206126401418</v>
      </c>
      <c r="AE311" s="1">
        <f t="shared" si="125"/>
        <v>-1.2556741787028265</v>
      </c>
      <c r="AF311" s="1">
        <f t="shared" si="126"/>
        <v>-0.50310357767208047</v>
      </c>
      <c r="AG311" s="1">
        <f t="shared" si="127"/>
        <v>-0.88481459977213761</v>
      </c>
      <c r="AH311" s="1">
        <f t="shared" si="128"/>
        <v>-1.8152899666382492</v>
      </c>
      <c r="AI311" s="149">
        <f t="shared" si="129"/>
        <v>-7.005411252512503</v>
      </c>
      <c r="AL311" s="1">
        <f t="shared" si="130"/>
        <v>-1.3873311678483309</v>
      </c>
      <c r="AM311" s="104">
        <f t="shared" si="131"/>
        <v>-1.3586993551740039</v>
      </c>
      <c r="AN311" s="104">
        <f t="shared" si="132"/>
        <v>-1.4210896477732855</v>
      </c>
      <c r="AO311" s="104">
        <f t="shared" si="133"/>
        <v>-0.71939540663488166</v>
      </c>
      <c r="AP311" s="104">
        <f t="shared" si="134"/>
        <v>-0.82003893241456904</v>
      </c>
      <c r="AQ311" s="104">
        <f t="shared" si="135"/>
        <v>-8.9936045332194625E-2</v>
      </c>
      <c r="AR311" s="151">
        <f t="shared" si="136"/>
        <v>-5.7964905551772654</v>
      </c>
    </row>
    <row r="312" spans="1:44" x14ac:dyDescent="0.2">
      <c r="A312" s="98">
        <v>10729</v>
      </c>
      <c r="B312" s="91" t="s">
        <v>103</v>
      </c>
      <c r="C312" s="110">
        <v>0.37545321517550578</v>
      </c>
      <c r="D312" s="91" t="s">
        <v>0</v>
      </c>
      <c r="E312" s="91">
        <v>3</v>
      </c>
      <c r="F312" s="92">
        <v>0</v>
      </c>
      <c r="G312" s="91" t="s">
        <v>7</v>
      </c>
      <c r="H312" s="91" t="s">
        <v>89</v>
      </c>
      <c r="I312" s="91" t="s">
        <v>5</v>
      </c>
      <c r="J312" s="93" t="s">
        <v>5</v>
      </c>
      <c r="M312">
        <f t="shared" si="117"/>
        <v>39</v>
      </c>
      <c r="N312">
        <f t="shared" si="138"/>
        <v>61</v>
      </c>
      <c r="O312">
        <f t="shared" si="139"/>
        <v>29</v>
      </c>
      <c r="P312">
        <f t="shared" si="140"/>
        <v>104</v>
      </c>
      <c r="Q312">
        <f t="shared" si="141"/>
        <v>37</v>
      </c>
      <c r="R312">
        <f t="shared" si="142"/>
        <v>28</v>
      </c>
      <c r="U312">
        <f t="shared" si="137"/>
        <v>241</v>
      </c>
      <c r="V312">
        <f t="shared" si="118"/>
        <v>248</v>
      </c>
      <c r="W312">
        <f t="shared" si="119"/>
        <v>248</v>
      </c>
      <c r="X312">
        <f t="shared" si="120"/>
        <v>470</v>
      </c>
      <c r="Y312">
        <f t="shared" si="121"/>
        <v>230</v>
      </c>
      <c r="Z312">
        <f t="shared" si="122"/>
        <v>882</v>
      </c>
      <c r="AC312" s="1">
        <f t="shared" si="123"/>
        <v>-1.4839328306838067</v>
      </c>
      <c r="AD312" s="1">
        <f t="shared" si="124"/>
        <v>-1.0366206126401418</v>
      </c>
      <c r="AE312" s="1">
        <f t="shared" si="125"/>
        <v>-1.780198646826979</v>
      </c>
      <c r="AF312" s="1">
        <f t="shared" si="126"/>
        <v>-0.50310357767208047</v>
      </c>
      <c r="AG312" s="1">
        <f t="shared" si="127"/>
        <v>-1.5365765641692286</v>
      </c>
      <c r="AH312" s="1">
        <f t="shared" si="128"/>
        <v>-1.8152899666382492</v>
      </c>
      <c r="AI312" s="149">
        <f t="shared" si="129"/>
        <v>-8.1557221986304853</v>
      </c>
      <c r="AL312" s="1">
        <f t="shared" si="130"/>
        <v>-1.3873311678483309</v>
      </c>
      <c r="AM312" s="104">
        <f t="shared" si="131"/>
        <v>-1.3586993551740039</v>
      </c>
      <c r="AN312" s="104">
        <f t="shared" si="132"/>
        <v>-1.3586993551740039</v>
      </c>
      <c r="AO312" s="104">
        <f t="shared" si="133"/>
        <v>-0.71939540663488166</v>
      </c>
      <c r="AP312" s="104">
        <f t="shared" si="134"/>
        <v>-1.4340487924157905</v>
      </c>
      <c r="AQ312" s="104">
        <f t="shared" si="135"/>
        <v>-8.9936045332194625E-2</v>
      </c>
      <c r="AR312" s="151">
        <f t="shared" si="136"/>
        <v>-6.3481101225792056</v>
      </c>
    </row>
    <row r="313" spans="1:44" x14ac:dyDescent="0.2">
      <c r="A313" s="99">
        <v>10883</v>
      </c>
      <c r="B313" s="95" t="s">
        <v>103</v>
      </c>
      <c r="C313" s="111">
        <v>0.37606815102411695</v>
      </c>
      <c r="D313" s="95" t="s">
        <v>1</v>
      </c>
      <c r="E313" s="95">
        <v>1</v>
      </c>
      <c r="F313" s="96">
        <v>2</v>
      </c>
      <c r="G313" s="95" t="s">
        <v>6</v>
      </c>
      <c r="H313" s="95" t="s">
        <v>89</v>
      </c>
      <c r="I313" s="95" t="s">
        <v>5</v>
      </c>
      <c r="J313" s="97" t="s">
        <v>5</v>
      </c>
      <c r="M313">
        <f t="shared" si="117"/>
        <v>59</v>
      </c>
      <c r="N313">
        <f t="shared" si="138"/>
        <v>35</v>
      </c>
      <c r="O313">
        <f t="shared" si="139"/>
        <v>49</v>
      </c>
      <c r="P313">
        <f t="shared" si="140"/>
        <v>68</v>
      </c>
      <c r="Q313">
        <f t="shared" si="141"/>
        <v>37</v>
      </c>
      <c r="R313">
        <f t="shared" si="142"/>
        <v>28</v>
      </c>
      <c r="U313">
        <f t="shared" si="137"/>
        <v>244</v>
      </c>
      <c r="V313">
        <f t="shared" si="118"/>
        <v>233</v>
      </c>
      <c r="W313">
        <f t="shared" si="119"/>
        <v>233</v>
      </c>
      <c r="X313">
        <f t="shared" si="120"/>
        <v>495</v>
      </c>
      <c r="Y313">
        <f t="shared" si="121"/>
        <v>230</v>
      </c>
      <c r="Z313">
        <f t="shared" si="122"/>
        <v>882</v>
      </c>
      <c r="AC313" s="1">
        <f t="shared" si="123"/>
        <v>-1.0699570329077337</v>
      </c>
      <c r="AD313" s="1">
        <f t="shared" si="124"/>
        <v>-1.5921464153240394</v>
      </c>
      <c r="AE313" s="1">
        <f t="shared" si="125"/>
        <v>-1.2556741787028265</v>
      </c>
      <c r="AF313" s="1">
        <f t="shared" si="126"/>
        <v>-0.92798677163734644</v>
      </c>
      <c r="AG313" s="1">
        <f t="shared" si="127"/>
        <v>-1.5365765641692286</v>
      </c>
      <c r="AH313" s="1">
        <f t="shared" si="128"/>
        <v>-1.8152899666382492</v>
      </c>
      <c r="AI313" s="149">
        <f t="shared" si="129"/>
        <v>-8.1976309293794234</v>
      </c>
      <c r="AL313" s="1">
        <f t="shared" si="130"/>
        <v>-1.374959876045784</v>
      </c>
      <c r="AM313" s="104">
        <f t="shared" si="131"/>
        <v>-1.4210896477732855</v>
      </c>
      <c r="AN313" s="104">
        <f t="shared" si="132"/>
        <v>-1.4210896477732855</v>
      </c>
      <c r="AO313" s="104">
        <f t="shared" si="133"/>
        <v>-0.66757033877029559</v>
      </c>
      <c r="AP313" s="104">
        <f t="shared" si="134"/>
        <v>-1.4340487924157905</v>
      </c>
      <c r="AQ313" s="104">
        <f t="shared" si="135"/>
        <v>-8.9936045332194625E-2</v>
      </c>
      <c r="AR313" s="151">
        <f t="shared" si="136"/>
        <v>-6.408694348110636</v>
      </c>
    </row>
    <row r="314" spans="1:44" x14ac:dyDescent="0.2">
      <c r="A314" s="98">
        <v>10808</v>
      </c>
      <c r="B314" s="91" t="s">
        <v>103</v>
      </c>
      <c r="C314" s="110">
        <v>0.37663015645415387</v>
      </c>
      <c r="D314" s="91" t="s">
        <v>2</v>
      </c>
      <c r="E314" s="91">
        <v>1</v>
      </c>
      <c r="F314" s="92">
        <v>0</v>
      </c>
      <c r="G314" s="91" t="s">
        <v>6</v>
      </c>
      <c r="H314" s="91" t="s">
        <v>88</v>
      </c>
      <c r="I314" s="91" t="s">
        <v>4</v>
      </c>
      <c r="J314" s="93" t="s">
        <v>4</v>
      </c>
      <c r="M314">
        <f t="shared" si="117"/>
        <v>36</v>
      </c>
      <c r="N314">
        <f t="shared" si="138"/>
        <v>35</v>
      </c>
      <c r="O314">
        <f t="shared" si="139"/>
        <v>29</v>
      </c>
      <c r="P314">
        <f t="shared" si="140"/>
        <v>68</v>
      </c>
      <c r="Q314">
        <f t="shared" si="141"/>
        <v>71</v>
      </c>
      <c r="R314">
        <f t="shared" si="142"/>
        <v>144</v>
      </c>
      <c r="U314">
        <f t="shared" si="137"/>
        <v>239</v>
      </c>
      <c r="V314">
        <f t="shared" si="118"/>
        <v>233</v>
      </c>
      <c r="W314">
        <f t="shared" si="119"/>
        <v>248</v>
      </c>
      <c r="X314">
        <f t="shared" si="120"/>
        <v>495</v>
      </c>
      <c r="Y314">
        <f t="shared" si="121"/>
        <v>425</v>
      </c>
      <c r="Z314">
        <f t="shared" si="122"/>
        <v>83</v>
      </c>
      <c r="AC314" s="1">
        <f t="shared" si="123"/>
        <v>-1.563975538357343</v>
      </c>
      <c r="AD314" s="1">
        <f t="shared" si="124"/>
        <v>-1.5921464153240394</v>
      </c>
      <c r="AE314" s="1">
        <f t="shared" si="125"/>
        <v>-1.780198646826979</v>
      </c>
      <c r="AF314" s="1">
        <f t="shared" si="126"/>
        <v>-0.92798677163734644</v>
      </c>
      <c r="AG314" s="1">
        <f t="shared" si="127"/>
        <v>-0.88481459977213761</v>
      </c>
      <c r="AH314" s="1">
        <f t="shared" si="128"/>
        <v>-0.17768117723745236</v>
      </c>
      <c r="AI314" s="149">
        <f t="shared" si="129"/>
        <v>-6.9268031491552975</v>
      </c>
      <c r="AL314" s="1">
        <f t="shared" si="130"/>
        <v>-1.3956645494074753</v>
      </c>
      <c r="AM314" s="104">
        <f t="shared" si="131"/>
        <v>-1.4210896477732855</v>
      </c>
      <c r="AN314" s="104">
        <f t="shared" si="132"/>
        <v>-1.3586993551740039</v>
      </c>
      <c r="AO314" s="104">
        <f t="shared" si="133"/>
        <v>-0.66757033877029559</v>
      </c>
      <c r="AP314" s="104">
        <f t="shared" si="134"/>
        <v>-0.82003893241456904</v>
      </c>
      <c r="AQ314" s="104">
        <f t="shared" si="135"/>
        <v>-2.4532874935423878</v>
      </c>
      <c r="AR314" s="151">
        <f t="shared" si="136"/>
        <v>-8.1163503170820164</v>
      </c>
    </row>
    <row r="315" spans="1:44" x14ac:dyDescent="0.2">
      <c r="A315" s="99">
        <v>10490</v>
      </c>
      <c r="B315" s="95" t="s">
        <v>103</v>
      </c>
      <c r="C315" s="111">
        <v>0.37698339903785982</v>
      </c>
      <c r="D315" s="95" t="s">
        <v>2</v>
      </c>
      <c r="E315" s="95">
        <v>3</v>
      </c>
      <c r="F315" s="96">
        <v>2</v>
      </c>
      <c r="G315" s="95" t="s">
        <v>7</v>
      </c>
      <c r="H315" s="95" t="s">
        <v>88</v>
      </c>
      <c r="I315" s="95" t="s">
        <v>5</v>
      </c>
      <c r="J315" s="97" t="s">
        <v>5</v>
      </c>
      <c r="M315">
        <f t="shared" si="117"/>
        <v>36</v>
      </c>
      <c r="N315">
        <f t="shared" si="138"/>
        <v>61</v>
      </c>
      <c r="O315">
        <f t="shared" si="139"/>
        <v>49</v>
      </c>
      <c r="P315">
        <f t="shared" si="140"/>
        <v>104</v>
      </c>
      <c r="Q315">
        <f t="shared" si="141"/>
        <v>71</v>
      </c>
      <c r="R315">
        <f t="shared" si="142"/>
        <v>28</v>
      </c>
      <c r="U315">
        <f t="shared" si="137"/>
        <v>239</v>
      </c>
      <c r="V315">
        <f t="shared" si="118"/>
        <v>248</v>
      </c>
      <c r="W315">
        <f t="shared" si="119"/>
        <v>233</v>
      </c>
      <c r="X315">
        <f t="shared" si="120"/>
        <v>470</v>
      </c>
      <c r="Y315">
        <f t="shared" si="121"/>
        <v>425</v>
      </c>
      <c r="Z315">
        <f t="shared" si="122"/>
        <v>882</v>
      </c>
      <c r="AC315" s="1">
        <f t="shared" si="123"/>
        <v>-1.563975538357343</v>
      </c>
      <c r="AD315" s="1">
        <f t="shared" si="124"/>
        <v>-1.0366206126401418</v>
      </c>
      <c r="AE315" s="1">
        <f t="shared" si="125"/>
        <v>-1.2556741787028265</v>
      </c>
      <c r="AF315" s="1">
        <f t="shared" si="126"/>
        <v>-0.50310357767208047</v>
      </c>
      <c r="AG315" s="1">
        <f t="shared" si="127"/>
        <v>-0.88481459977213761</v>
      </c>
      <c r="AH315" s="1">
        <f t="shared" si="128"/>
        <v>-1.8152899666382492</v>
      </c>
      <c r="AI315" s="149">
        <f t="shared" si="129"/>
        <v>-7.0594784737827787</v>
      </c>
      <c r="AL315" s="1">
        <f t="shared" si="130"/>
        <v>-1.3956645494074753</v>
      </c>
      <c r="AM315" s="104">
        <f t="shared" si="131"/>
        <v>-1.3586993551740039</v>
      </c>
      <c r="AN315" s="104">
        <f t="shared" si="132"/>
        <v>-1.4210896477732855</v>
      </c>
      <c r="AO315" s="104">
        <f t="shared" si="133"/>
        <v>-0.71939540663488166</v>
      </c>
      <c r="AP315" s="104">
        <f t="shared" si="134"/>
        <v>-0.82003893241456904</v>
      </c>
      <c r="AQ315" s="104">
        <f t="shared" si="135"/>
        <v>-8.9936045332194625E-2</v>
      </c>
      <c r="AR315" s="151">
        <f t="shared" si="136"/>
        <v>-5.8048239367364101</v>
      </c>
    </row>
    <row r="316" spans="1:44" x14ac:dyDescent="0.2">
      <c r="A316" s="98">
        <v>10026</v>
      </c>
      <c r="B316" s="91" t="s">
        <v>103</v>
      </c>
      <c r="C316" s="110">
        <v>0.37727106494801088</v>
      </c>
      <c r="D316" s="91" t="s">
        <v>2</v>
      </c>
      <c r="E316" s="91">
        <v>2</v>
      </c>
      <c r="F316" s="92">
        <v>1</v>
      </c>
      <c r="G316" s="91" t="s">
        <v>6</v>
      </c>
      <c r="H316" s="91" t="s">
        <v>90</v>
      </c>
      <c r="I316" s="91" t="s">
        <v>5</v>
      </c>
      <c r="J316" s="93" t="s">
        <v>5</v>
      </c>
      <c r="M316">
        <f t="shared" si="117"/>
        <v>36</v>
      </c>
      <c r="N316">
        <f t="shared" si="138"/>
        <v>41</v>
      </c>
      <c r="O316">
        <f t="shared" si="139"/>
        <v>48</v>
      </c>
      <c r="P316">
        <f t="shared" si="140"/>
        <v>68</v>
      </c>
      <c r="Q316">
        <f t="shared" si="141"/>
        <v>39</v>
      </c>
      <c r="R316">
        <f t="shared" si="142"/>
        <v>28</v>
      </c>
      <c r="U316">
        <f t="shared" si="137"/>
        <v>239</v>
      </c>
      <c r="V316">
        <f t="shared" si="118"/>
        <v>239</v>
      </c>
      <c r="W316">
        <f t="shared" si="119"/>
        <v>243</v>
      </c>
      <c r="X316">
        <f t="shared" si="120"/>
        <v>495</v>
      </c>
      <c r="Y316">
        <f t="shared" si="121"/>
        <v>161</v>
      </c>
      <c r="Z316">
        <f t="shared" si="122"/>
        <v>882</v>
      </c>
      <c r="AC316" s="1">
        <f t="shared" si="123"/>
        <v>-1.563975538357343</v>
      </c>
      <c r="AD316" s="1">
        <f t="shared" si="124"/>
        <v>-1.4339224101091452</v>
      </c>
      <c r="AE316" s="1">
        <f t="shared" si="125"/>
        <v>-1.276293465905562</v>
      </c>
      <c r="AF316" s="1">
        <f t="shared" si="126"/>
        <v>-0.92798677163734644</v>
      </c>
      <c r="AG316" s="1">
        <f t="shared" si="127"/>
        <v>-1.4839328306838067</v>
      </c>
      <c r="AH316" s="1">
        <f t="shared" si="128"/>
        <v>-1.8152899666382492</v>
      </c>
      <c r="AI316" s="149">
        <f t="shared" si="129"/>
        <v>-8.5014009833314521</v>
      </c>
      <c r="AL316" s="1">
        <f t="shared" si="130"/>
        <v>-1.3956645494074753</v>
      </c>
      <c r="AM316" s="104">
        <f t="shared" si="131"/>
        <v>-1.3956645494074753</v>
      </c>
      <c r="AN316" s="104">
        <f t="shared" si="132"/>
        <v>-1.3790666579984376</v>
      </c>
      <c r="AO316" s="104">
        <f t="shared" si="133"/>
        <v>-0.66757033877029559</v>
      </c>
      <c r="AP316" s="104">
        <f t="shared" si="134"/>
        <v>-1.790723736354523</v>
      </c>
      <c r="AQ316" s="104">
        <f t="shared" si="135"/>
        <v>-8.9936045332194625E-2</v>
      </c>
      <c r="AR316" s="151">
        <f t="shared" si="136"/>
        <v>-6.7186258772704015</v>
      </c>
    </row>
    <row r="317" spans="1:44" x14ac:dyDescent="0.2">
      <c r="A317" s="99">
        <v>10829</v>
      </c>
      <c r="B317" s="95" t="s">
        <v>103</v>
      </c>
      <c r="C317" s="111">
        <v>0.37801804152136687</v>
      </c>
      <c r="D317" s="95" t="s">
        <v>2</v>
      </c>
      <c r="E317" s="95">
        <v>0</v>
      </c>
      <c r="F317" s="96">
        <v>3</v>
      </c>
      <c r="G317" s="95" t="s">
        <v>7</v>
      </c>
      <c r="H317" s="95" t="s">
        <v>89</v>
      </c>
      <c r="I317" s="95" t="s">
        <v>4</v>
      </c>
      <c r="J317" s="97" t="s">
        <v>5</v>
      </c>
      <c r="M317">
        <f t="shared" si="117"/>
        <v>36</v>
      </c>
      <c r="N317">
        <f t="shared" si="138"/>
        <v>35</v>
      </c>
      <c r="O317">
        <f t="shared" si="139"/>
        <v>46</v>
      </c>
      <c r="P317">
        <f t="shared" si="140"/>
        <v>104</v>
      </c>
      <c r="Q317">
        <f t="shared" si="141"/>
        <v>37</v>
      </c>
      <c r="R317">
        <f t="shared" si="142"/>
        <v>144</v>
      </c>
      <c r="U317">
        <f t="shared" si="137"/>
        <v>239</v>
      </c>
      <c r="V317">
        <f t="shared" si="118"/>
        <v>245</v>
      </c>
      <c r="W317">
        <f t="shared" si="119"/>
        <v>241</v>
      </c>
      <c r="X317">
        <f t="shared" si="120"/>
        <v>470</v>
      </c>
      <c r="Y317">
        <f t="shared" si="121"/>
        <v>230</v>
      </c>
      <c r="Z317">
        <f t="shared" si="122"/>
        <v>83</v>
      </c>
      <c r="AC317" s="1">
        <f t="shared" si="123"/>
        <v>-1.563975538357343</v>
      </c>
      <c r="AD317" s="1">
        <f t="shared" si="124"/>
        <v>-1.5921464153240394</v>
      </c>
      <c r="AE317" s="1">
        <f t="shared" si="125"/>
        <v>-1.3188530803243581</v>
      </c>
      <c r="AF317" s="1">
        <f t="shared" si="126"/>
        <v>-0.50310357767208047</v>
      </c>
      <c r="AG317" s="1">
        <f t="shared" si="127"/>
        <v>-1.5365765641692286</v>
      </c>
      <c r="AH317" s="1">
        <f t="shared" si="128"/>
        <v>-0.17768117723745236</v>
      </c>
      <c r="AI317" s="149">
        <f t="shared" si="129"/>
        <v>-6.6923363530845021</v>
      </c>
      <c r="AL317" s="1">
        <f t="shared" si="130"/>
        <v>-1.3956645494074753</v>
      </c>
      <c r="AM317" s="104">
        <f t="shared" si="131"/>
        <v>-1.3708698907942589</v>
      </c>
      <c r="AN317" s="104">
        <f t="shared" si="132"/>
        <v>-1.3873311678483309</v>
      </c>
      <c r="AO317" s="104">
        <f t="shared" si="133"/>
        <v>-0.71939540663488166</v>
      </c>
      <c r="AP317" s="104">
        <f t="shared" si="134"/>
        <v>-1.4340487924157905</v>
      </c>
      <c r="AQ317" s="104">
        <f t="shared" si="135"/>
        <v>-2.4532874935423878</v>
      </c>
      <c r="AR317" s="151">
        <f t="shared" si="136"/>
        <v>-8.7605973006431253</v>
      </c>
    </row>
    <row r="318" spans="1:44" x14ac:dyDescent="0.2">
      <c r="A318" s="98">
        <v>10151</v>
      </c>
      <c r="B318" s="91" t="s">
        <v>103</v>
      </c>
      <c r="C318" s="110">
        <v>0.37819310547178275</v>
      </c>
      <c r="D318" s="91" t="s">
        <v>3</v>
      </c>
      <c r="E318" s="91">
        <v>3</v>
      </c>
      <c r="F318" s="92">
        <v>2</v>
      </c>
      <c r="G318" s="91" t="s">
        <v>7</v>
      </c>
      <c r="H318" s="91" t="s">
        <v>88</v>
      </c>
      <c r="I318" s="91" t="s">
        <v>4</v>
      </c>
      <c r="J318" s="93" t="s">
        <v>4</v>
      </c>
      <c r="M318">
        <f t="shared" si="117"/>
        <v>38</v>
      </c>
      <c r="N318">
        <f t="shared" si="138"/>
        <v>61</v>
      </c>
      <c r="O318">
        <f t="shared" si="139"/>
        <v>49</v>
      </c>
      <c r="P318">
        <f t="shared" si="140"/>
        <v>104</v>
      </c>
      <c r="Q318">
        <f t="shared" si="141"/>
        <v>71</v>
      </c>
      <c r="R318">
        <f t="shared" si="142"/>
        <v>144</v>
      </c>
      <c r="U318">
        <f t="shared" si="137"/>
        <v>241</v>
      </c>
      <c r="V318">
        <f t="shared" si="118"/>
        <v>248</v>
      </c>
      <c r="W318">
        <f t="shared" si="119"/>
        <v>233</v>
      </c>
      <c r="X318">
        <f t="shared" si="120"/>
        <v>470</v>
      </c>
      <c r="Y318">
        <f t="shared" si="121"/>
        <v>425</v>
      </c>
      <c r="Z318">
        <f t="shared" si="122"/>
        <v>83</v>
      </c>
      <c r="AC318" s="1">
        <f t="shared" si="123"/>
        <v>-1.5099083170870673</v>
      </c>
      <c r="AD318" s="1">
        <f t="shared" si="124"/>
        <v>-1.0366206126401418</v>
      </c>
      <c r="AE318" s="1">
        <f t="shared" si="125"/>
        <v>-1.2556741787028265</v>
      </c>
      <c r="AF318" s="1">
        <f t="shared" si="126"/>
        <v>-0.50310357767208047</v>
      </c>
      <c r="AG318" s="1">
        <f t="shared" si="127"/>
        <v>-0.88481459977213761</v>
      </c>
      <c r="AH318" s="1">
        <f t="shared" si="128"/>
        <v>-0.17768117723745236</v>
      </c>
      <c r="AI318" s="149">
        <f t="shared" si="129"/>
        <v>-5.3678024631117056</v>
      </c>
      <c r="AL318" s="1">
        <f t="shared" si="130"/>
        <v>-1.3873311678483309</v>
      </c>
      <c r="AM318" s="104">
        <f t="shared" si="131"/>
        <v>-1.3586993551740039</v>
      </c>
      <c r="AN318" s="104">
        <f t="shared" si="132"/>
        <v>-1.4210896477732855</v>
      </c>
      <c r="AO318" s="104">
        <f t="shared" si="133"/>
        <v>-0.71939540663488166</v>
      </c>
      <c r="AP318" s="104">
        <f t="shared" si="134"/>
        <v>-0.82003893241456904</v>
      </c>
      <c r="AQ318" s="104">
        <f t="shared" si="135"/>
        <v>-2.4532874935423878</v>
      </c>
      <c r="AR318" s="151">
        <f t="shared" si="136"/>
        <v>-8.1598420033874586</v>
      </c>
    </row>
    <row r="319" spans="1:44" x14ac:dyDescent="0.2">
      <c r="A319" s="99">
        <v>10703</v>
      </c>
      <c r="B319" s="95" t="s">
        <v>103</v>
      </c>
      <c r="C319" s="111">
        <v>0.37888359111041592</v>
      </c>
      <c r="D319" s="95" t="s">
        <v>0</v>
      </c>
      <c r="E319" s="95">
        <v>2</v>
      </c>
      <c r="F319" s="96">
        <v>1</v>
      </c>
      <c r="G319" s="95" t="s">
        <v>7</v>
      </c>
      <c r="H319" s="95" t="s">
        <v>88</v>
      </c>
      <c r="I319" s="95" t="s">
        <v>5</v>
      </c>
      <c r="J319" s="97" t="s">
        <v>5</v>
      </c>
      <c r="M319">
        <f t="shared" si="117"/>
        <v>39</v>
      </c>
      <c r="N319">
        <f t="shared" si="138"/>
        <v>41</v>
      </c>
      <c r="O319">
        <f t="shared" si="139"/>
        <v>48</v>
      </c>
      <c r="P319">
        <f t="shared" si="140"/>
        <v>104</v>
      </c>
      <c r="Q319">
        <f t="shared" si="141"/>
        <v>71</v>
      </c>
      <c r="R319">
        <f t="shared" si="142"/>
        <v>28</v>
      </c>
      <c r="U319">
        <f t="shared" si="137"/>
        <v>241</v>
      </c>
      <c r="V319">
        <f t="shared" si="118"/>
        <v>239</v>
      </c>
      <c r="W319">
        <f t="shared" si="119"/>
        <v>243</v>
      </c>
      <c r="X319">
        <f t="shared" si="120"/>
        <v>470</v>
      </c>
      <c r="Y319">
        <f t="shared" si="121"/>
        <v>425</v>
      </c>
      <c r="Z319">
        <f t="shared" si="122"/>
        <v>882</v>
      </c>
      <c r="AC319" s="1">
        <f t="shared" si="123"/>
        <v>-1.4839328306838067</v>
      </c>
      <c r="AD319" s="1">
        <f t="shared" si="124"/>
        <v>-1.4339224101091452</v>
      </c>
      <c r="AE319" s="1">
        <f t="shared" si="125"/>
        <v>-1.276293465905562</v>
      </c>
      <c r="AF319" s="1">
        <f t="shared" si="126"/>
        <v>-0.50310357767208047</v>
      </c>
      <c r="AG319" s="1">
        <f t="shared" si="127"/>
        <v>-0.88481459977213761</v>
      </c>
      <c r="AH319" s="1">
        <f t="shared" si="128"/>
        <v>-1.8152899666382492</v>
      </c>
      <c r="AI319" s="149">
        <f t="shared" si="129"/>
        <v>-7.397356850780981</v>
      </c>
      <c r="AL319" s="1">
        <f t="shared" si="130"/>
        <v>-1.3873311678483309</v>
      </c>
      <c r="AM319" s="104">
        <f t="shared" si="131"/>
        <v>-1.3956645494074753</v>
      </c>
      <c r="AN319" s="104">
        <f t="shared" si="132"/>
        <v>-1.3790666579984376</v>
      </c>
      <c r="AO319" s="104">
        <f t="shared" si="133"/>
        <v>-0.71939540663488166</v>
      </c>
      <c r="AP319" s="104">
        <f t="shared" si="134"/>
        <v>-0.82003893241456904</v>
      </c>
      <c r="AQ319" s="104">
        <f t="shared" si="135"/>
        <v>-8.9936045332194625E-2</v>
      </c>
      <c r="AR319" s="151">
        <f t="shared" si="136"/>
        <v>-5.7914327596358897</v>
      </c>
    </row>
    <row r="320" spans="1:44" x14ac:dyDescent="0.2">
      <c r="A320" s="98">
        <v>11046</v>
      </c>
      <c r="B320" s="91" t="s">
        <v>103</v>
      </c>
      <c r="C320" s="110">
        <v>0.38051655932109762</v>
      </c>
      <c r="D320" s="91" t="s">
        <v>1</v>
      </c>
      <c r="E320" s="91">
        <v>0</v>
      </c>
      <c r="F320" s="92">
        <v>0</v>
      </c>
      <c r="G320" s="91" t="s">
        <v>7</v>
      </c>
      <c r="H320" s="91" t="s">
        <v>89</v>
      </c>
      <c r="I320" s="91" t="s">
        <v>5</v>
      </c>
      <c r="J320" s="93" t="s">
        <v>5</v>
      </c>
      <c r="M320">
        <f t="shared" si="117"/>
        <v>59</v>
      </c>
      <c r="N320">
        <f t="shared" si="138"/>
        <v>35</v>
      </c>
      <c r="O320">
        <f t="shared" si="139"/>
        <v>29</v>
      </c>
      <c r="P320">
        <f t="shared" si="140"/>
        <v>104</v>
      </c>
      <c r="Q320">
        <f t="shared" si="141"/>
        <v>37</v>
      </c>
      <c r="R320">
        <f t="shared" si="142"/>
        <v>28</v>
      </c>
      <c r="U320">
        <f t="shared" si="137"/>
        <v>244</v>
      </c>
      <c r="V320">
        <f t="shared" si="118"/>
        <v>245</v>
      </c>
      <c r="W320">
        <f t="shared" si="119"/>
        <v>248</v>
      </c>
      <c r="X320">
        <f t="shared" si="120"/>
        <v>470</v>
      </c>
      <c r="Y320">
        <f t="shared" si="121"/>
        <v>230</v>
      </c>
      <c r="Z320">
        <f t="shared" si="122"/>
        <v>882</v>
      </c>
      <c r="AC320" s="1">
        <f t="shared" si="123"/>
        <v>-1.0699570329077337</v>
      </c>
      <c r="AD320" s="1">
        <f t="shared" si="124"/>
        <v>-1.5921464153240394</v>
      </c>
      <c r="AE320" s="1">
        <f t="shared" si="125"/>
        <v>-1.780198646826979</v>
      </c>
      <c r="AF320" s="1">
        <f t="shared" si="126"/>
        <v>-0.50310357767208047</v>
      </c>
      <c r="AG320" s="1">
        <f t="shared" si="127"/>
        <v>-1.5365765641692286</v>
      </c>
      <c r="AH320" s="1">
        <f t="shared" si="128"/>
        <v>-1.8152899666382492</v>
      </c>
      <c r="AI320" s="149">
        <f t="shared" si="129"/>
        <v>-8.2972722035383093</v>
      </c>
      <c r="AL320" s="1">
        <f t="shared" si="130"/>
        <v>-1.374959876045784</v>
      </c>
      <c r="AM320" s="104">
        <f t="shared" si="131"/>
        <v>-1.3708698907942589</v>
      </c>
      <c r="AN320" s="104">
        <f t="shared" si="132"/>
        <v>-1.3586993551740039</v>
      </c>
      <c r="AO320" s="104">
        <f t="shared" si="133"/>
        <v>-0.71939540663488166</v>
      </c>
      <c r="AP320" s="104">
        <f t="shared" si="134"/>
        <v>-1.4340487924157905</v>
      </c>
      <c r="AQ320" s="104">
        <f t="shared" si="135"/>
        <v>-8.9936045332194625E-2</v>
      </c>
      <c r="AR320" s="151">
        <f t="shared" si="136"/>
        <v>-6.3479093663969133</v>
      </c>
    </row>
    <row r="321" spans="1:44" x14ac:dyDescent="0.2">
      <c r="A321" s="99">
        <v>10444</v>
      </c>
      <c r="B321" s="95" t="s">
        <v>103</v>
      </c>
      <c r="C321" s="111">
        <v>0.38183961706362046</v>
      </c>
      <c r="D321" s="95" t="s">
        <v>2</v>
      </c>
      <c r="E321" s="95">
        <v>2</v>
      </c>
      <c r="F321" s="96">
        <v>3</v>
      </c>
      <c r="G321" s="95" t="s">
        <v>7</v>
      </c>
      <c r="H321" s="95" t="s">
        <v>91</v>
      </c>
      <c r="I321" s="95" t="s">
        <v>4</v>
      </c>
      <c r="J321" s="97" t="s">
        <v>4</v>
      </c>
      <c r="M321">
        <f t="shared" si="117"/>
        <v>36</v>
      </c>
      <c r="N321">
        <f t="shared" si="138"/>
        <v>41</v>
      </c>
      <c r="O321">
        <f t="shared" si="139"/>
        <v>46</v>
      </c>
      <c r="P321">
        <f t="shared" si="140"/>
        <v>104</v>
      </c>
      <c r="Q321">
        <f t="shared" si="141"/>
        <v>25</v>
      </c>
      <c r="R321">
        <f t="shared" si="142"/>
        <v>144</v>
      </c>
      <c r="U321">
        <f t="shared" si="137"/>
        <v>239</v>
      </c>
      <c r="V321">
        <f t="shared" si="118"/>
        <v>239</v>
      </c>
      <c r="W321">
        <f t="shared" si="119"/>
        <v>241</v>
      </c>
      <c r="X321">
        <f t="shared" si="120"/>
        <v>470</v>
      </c>
      <c r="Y321">
        <f t="shared" si="121"/>
        <v>149</v>
      </c>
      <c r="Z321">
        <f t="shared" si="122"/>
        <v>83</v>
      </c>
      <c r="AC321" s="1">
        <f t="shared" si="123"/>
        <v>-1.563975538357343</v>
      </c>
      <c r="AD321" s="1">
        <f t="shared" si="124"/>
        <v>-1.4339224101091452</v>
      </c>
      <c r="AE321" s="1">
        <f t="shared" si="125"/>
        <v>-1.3188530803243581</v>
      </c>
      <c r="AF321" s="1">
        <f t="shared" si="126"/>
        <v>-0.50310357767208047</v>
      </c>
      <c r="AG321" s="1">
        <f t="shared" si="127"/>
        <v>-1.9286186519452522</v>
      </c>
      <c r="AH321" s="1">
        <f t="shared" si="128"/>
        <v>-0.17768117723745236</v>
      </c>
      <c r="AI321" s="149">
        <f t="shared" si="129"/>
        <v>-6.926154435645631</v>
      </c>
      <c r="AL321" s="1">
        <f t="shared" si="130"/>
        <v>-1.3956645494074753</v>
      </c>
      <c r="AM321" s="104">
        <f t="shared" si="131"/>
        <v>-1.3956645494074753</v>
      </c>
      <c r="AN321" s="104">
        <f t="shared" si="132"/>
        <v>-1.3873311678483309</v>
      </c>
      <c r="AO321" s="104">
        <f t="shared" si="133"/>
        <v>-0.71939540663488166</v>
      </c>
      <c r="AP321" s="104">
        <f t="shared" si="134"/>
        <v>-1.8681817953935267</v>
      </c>
      <c r="AQ321" s="104">
        <f t="shared" si="135"/>
        <v>-2.4532874935423878</v>
      </c>
      <c r="AR321" s="151">
        <f t="shared" si="136"/>
        <v>-9.2195249622340789</v>
      </c>
    </row>
    <row r="322" spans="1:44" x14ac:dyDescent="0.2">
      <c r="A322" s="98">
        <v>10012</v>
      </c>
      <c r="B322" s="91" t="s">
        <v>103</v>
      </c>
      <c r="C322" s="110">
        <v>0.3822499910318945</v>
      </c>
      <c r="D322" s="91" t="s">
        <v>2</v>
      </c>
      <c r="E322" s="91">
        <v>3</v>
      </c>
      <c r="F322" s="92">
        <v>1</v>
      </c>
      <c r="G322" s="91" t="s">
        <v>6</v>
      </c>
      <c r="H322" s="91" t="s">
        <v>90</v>
      </c>
      <c r="I322" s="91" t="s">
        <v>5</v>
      </c>
      <c r="J322" s="93" t="s">
        <v>5</v>
      </c>
      <c r="M322">
        <f t="shared" si="117"/>
        <v>36</v>
      </c>
      <c r="N322">
        <f t="shared" si="138"/>
        <v>61</v>
      </c>
      <c r="O322">
        <f t="shared" si="139"/>
        <v>48</v>
      </c>
      <c r="P322">
        <f t="shared" si="140"/>
        <v>68</v>
      </c>
      <c r="Q322">
        <f t="shared" si="141"/>
        <v>39</v>
      </c>
      <c r="R322">
        <f t="shared" si="142"/>
        <v>28</v>
      </c>
      <c r="U322">
        <f t="shared" si="137"/>
        <v>239</v>
      </c>
      <c r="V322">
        <f t="shared" si="118"/>
        <v>248</v>
      </c>
      <c r="W322">
        <f t="shared" si="119"/>
        <v>243</v>
      </c>
      <c r="X322">
        <f t="shared" si="120"/>
        <v>495</v>
      </c>
      <c r="Y322">
        <f t="shared" si="121"/>
        <v>161</v>
      </c>
      <c r="Z322">
        <f t="shared" si="122"/>
        <v>882</v>
      </c>
      <c r="AC322" s="1">
        <f t="shared" si="123"/>
        <v>-1.563975538357343</v>
      </c>
      <c r="AD322" s="1">
        <f t="shared" si="124"/>
        <v>-1.0366206126401418</v>
      </c>
      <c r="AE322" s="1">
        <f t="shared" si="125"/>
        <v>-1.276293465905562</v>
      </c>
      <c r="AF322" s="1">
        <f t="shared" si="126"/>
        <v>-0.92798677163734644</v>
      </c>
      <c r="AG322" s="1">
        <f t="shared" si="127"/>
        <v>-1.4839328306838067</v>
      </c>
      <c r="AH322" s="1">
        <f t="shared" si="128"/>
        <v>-1.8152899666382492</v>
      </c>
      <c r="AI322" s="149">
        <f t="shared" si="129"/>
        <v>-8.1040991858624487</v>
      </c>
      <c r="AL322" s="1">
        <f t="shared" si="130"/>
        <v>-1.3956645494074753</v>
      </c>
      <c r="AM322" s="104">
        <f t="shared" si="131"/>
        <v>-1.3586993551740039</v>
      </c>
      <c r="AN322" s="104">
        <f t="shared" si="132"/>
        <v>-1.3790666579984376</v>
      </c>
      <c r="AO322" s="104">
        <f t="shared" si="133"/>
        <v>-0.66757033877029559</v>
      </c>
      <c r="AP322" s="104">
        <f t="shared" si="134"/>
        <v>-1.790723736354523</v>
      </c>
      <c r="AQ322" s="104">
        <f t="shared" si="135"/>
        <v>-8.9936045332194625E-2</v>
      </c>
      <c r="AR322" s="151">
        <f t="shared" si="136"/>
        <v>-6.6816606830369301</v>
      </c>
    </row>
    <row r="323" spans="1:44" x14ac:dyDescent="0.2">
      <c r="A323" s="99">
        <v>11295</v>
      </c>
      <c r="B323" s="95" t="s">
        <v>103</v>
      </c>
      <c r="C323" s="111">
        <v>0.38250757377963662</v>
      </c>
      <c r="D323" s="95" t="s">
        <v>0</v>
      </c>
      <c r="E323" s="95">
        <v>1</v>
      </c>
      <c r="F323" s="96">
        <v>1</v>
      </c>
      <c r="G323" s="95" t="s">
        <v>6</v>
      </c>
      <c r="H323" s="95" t="s">
        <v>88</v>
      </c>
      <c r="I323" s="95" t="s">
        <v>5</v>
      </c>
      <c r="J323" s="97" t="s">
        <v>5</v>
      </c>
      <c r="M323">
        <f t="shared" si="117"/>
        <v>39</v>
      </c>
      <c r="N323">
        <f t="shared" si="138"/>
        <v>35</v>
      </c>
      <c r="O323">
        <f t="shared" si="139"/>
        <v>48</v>
      </c>
      <c r="P323">
        <f t="shared" si="140"/>
        <v>68</v>
      </c>
      <c r="Q323">
        <f t="shared" si="141"/>
        <v>71</v>
      </c>
      <c r="R323">
        <f t="shared" si="142"/>
        <v>28</v>
      </c>
      <c r="U323">
        <f t="shared" si="137"/>
        <v>241</v>
      </c>
      <c r="V323">
        <f t="shared" si="118"/>
        <v>233</v>
      </c>
      <c r="W323">
        <f t="shared" si="119"/>
        <v>243</v>
      </c>
      <c r="X323">
        <f t="shared" si="120"/>
        <v>495</v>
      </c>
      <c r="Y323">
        <f t="shared" si="121"/>
        <v>425</v>
      </c>
      <c r="Z323">
        <f t="shared" si="122"/>
        <v>882</v>
      </c>
      <c r="AC323" s="1">
        <f t="shared" si="123"/>
        <v>-1.4839328306838067</v>
      </c>
      <c r="AD323" s="1">
        <f t="shared" si="124"/>
        <v>-1.5921464153240394</v>
      </c>
      <c r="AE323" s="1">
        <f t="shared" si="125"/>
        <v>-1.276293465905562</v>
      </c>
      <c r="AF323" s="1">
        <f t="shared" si="126"/>
        <v>-0.92798677163734644</v>
      </c>
      <c r="AG323" s="1">
        <f t="shared" si="127"/>
        <v>-0.88481459977213761</v>
      </c>
      <c r="AH323" s="1">
        <f t="shared" si="128"/>
        <v>-1.8152899666382492</v>
      </c>
      <c r="AI323" s="149">
        <f t="shared" si="129"/>
        <v>-7.9804640499611414</v>
      </c>
      <c r="AL323" s="1">
        <f t="shared" si="130"/>
        <v>-1.3873311678483309</v>
      </c>
      <c r="AM323" s="104">
        <f t="shared" si="131"/>
        <v>-1.4210896477732855</v>
      </c>
      <c r="AN323" s="104">
        <f t="shared" si="132"/>
        <v>-1.3790666579984376</v>
      </c>
      <c r="AO323" s="104">
        <f t="shared" si="133"/>
        <v>-0.66757033877029559</v>
      </c>
      <c r="AP323" s="104">
        <f t="shared" si="134"/>
        <v>-0.82003893241456904</v>
      </c>
      <c r="AQ323" s="104">
        <f t="shared" si="135"/>
        <v>-8.9936045332194625E-2</v>
      </c>
      <c r="AR323" s="151">
        <f t="shared" si="136"/>
        <v>-5.7650327901371137</v>
      </c>
    </row>
    <row r="324" spans="1:44" x14ac:dyDescent="0.2">
      <c r="A324" s="98">
        <v>10135</v>
      </c>
      <c r="B324" s="91" t="s">
        <v>103</v>
      </c>
      <c r="C324" s="110">
        <v>0.38298745149437208</v>
      </c>
      <c r="D324" s="91" t="s">
        <v>1</v>
      </c>
      <c r="E324" s="91">
        <v>0</v>
      </c>
      <c r="F324" s="92">
        <v>2</v>
      </c>
      <c r="G324" s="91" t="s">
        <v>7</v>
      </c>
      <c r="H324" s="91" t="s">
        <v>88</v>
      </c>
      <c r="I324" s="91" t="s">
        <v>5</v>
      </c>
      <c r="J324" s="93" t="s">
        <v>5</v>
      </c>
      <c r="M324">
        <f t="shared" si="117"/>
        <v>59</v>
      </c>
      <c r="N324">
        <f t="shared" si="138"/>
        <v>35</v>
      </c>
      <c r="O324">
        <f t="shared" si="139"/>
        <v>49</v>
      </c>
      <c r="P324">
        <f t="shared" si="140"/>
        <v>104</v>
      </c>
      <c r="Q324">
        <f t="shared" si="141"/>
        <v>71</v>
      </c>
      <c r="R324">
        <f t="shared" si="142"/>
        <v>28</v>
      </c>
      <c r="U324">
        <f t="shared" si="137"/>
        <v>244</v>
      </c>
      <c r="V324">
        <f t="shared" si="118"/>
        <v>245</v>
      </c>
      <c r="W324">
        <f t="shared" si="119"/>
        <v>233</v>
      </c>
      <c r="X324">
        <f t="shared" si="120"/>
        <v>470</v>
      </c>
      <c r="Y324">
        <f t="shared" si="121"/>
        <v>425</v>
      </c>
      <c r="Z324">
        <f t="shared" si="122"/>
        <v>882</v>
      </c>
      <c r="AC324" s="1">
        <f t="shared" si="123"/>
        <v>-1.0699570329077337</v>
      </c>
      <c r="AD324" s="1">
        <f t="shared" si="124"/>
        <v>-1.5921464153240394</v>
      </c>
      <c r="AE324" s="1">
        <f t="shared" si="125"/>
        <v>-1.2556741787028265</v>
      </c>
      <c r="AF324" s="1">
        <f t="shared" si="126"/>
        <v>-0.50310357767208047</v>
      </c>
      <c r="AG324" s="1">
        <f t="shared" si="127"/>
        <v>-0.88481459977213761</v>
      </c>
      <c r="AH324" s="1">
        <f t="shared" si="128"/>
        <v>-1.8152899666382492</v>
      </c>
      <c r="AI324" s="149">
        <f t="shared" si="129"/>
        <v>-7.1209857710170663</v>
      </c>
      <c r="AL324" s="1">
        <f t="shared" si="130"/>
        <v>-1.374959876045784</v>
      </c>
      <c r="AM324" s="104">
        <f t="shared" si="131"/>
        <v>-1.3708698907942589</v>
      </c>
      <c r="AN324" s="104">
        <f t="shared" si="132"/>
        <v>-1.4210896477732855</v>
      </c>
      <c r="AO324" s="104">
        <f t="shared" si="133"/>
        <v>-0.71939540663488166</v>
      </c>
      <c r="AP324" s="104">
        <f t="shared" si="134"/>
        <v>-0.82003893241456904</v>
      </c>
      <c r="AQ324" s="104">
        <f t="shared" si="135"/>
        <v>-8.9936045332194625E-2</v>
      </c>
      <c r="AR324" s="151">
        <f t="shared" si="136"/>
        <v>-5.796289798994974</v>
      </c>
    </row>
    <row r="325" spans="1:44" x14ac:dyDescent="0.2">
      <c r="A325" s="99">
        <v>10445</v>
      </c>
      <c r="B325" s="95" t="s">
        <v>103</v>
      </c>
      <c r="C325" s="111">
        <v>0.38303258670261919</v>
      </c>
      <c r="D325" s="95" t="s">
        <v>2</v>
      </c>
      <c r="E325" s="95">
        <v>1</v>
      </c>
      <c r="F325" s="96">
        <v>0</v>
      </c>
      <c r="G325" s="95" t="s">
        <v>7</v>
      </c>
      <c r="H325" s="95" t="s">
        <v>88</v>
      </c>
      <c r="I325" s="95" t="s">
        <v>5</v>
      </c>
      <c r="J325" s="97" t="s">
        <v>5</v>
      </c>
      <c r="M325">
        <f t="shared" ref="M325:M388" si="143">COUNTIFS(D$4:D$1140,D325,$J$4:$J$1140,$L$2)</f>
        <v>36</v>
      </c>
      <c r="N325">
        <f t="shared" si="138"/>
        <v>35</v>
      </c>
      <c r="O325">
        <f t="shared" si="139"/>
        <v>29</v>
      </c>
      <c r="P325">
        <f t="shared" si="140"/>
        <v>104</v>
      </c>
      <c r="Q325">
        <f t="shared" si="141"/>
        <v>71</v>
      </c>
      <c r="R325">
        <f t="shared" si="142"/>
        <v>28</v>
      </c>
      <c r="U325">
        <f t="shared" si="137"/>
        <v>239</v>
      </c>
      <c r="V325">
        <f t="shared" ref="V325:V388" si="144">COUNTIFS(E$4:E$1140,E325,$J$4:$J$1140,$T$2)</f>
        <v>233</v>
      </c>
      <c r="W325">
        <f t="shared" ref="W325:W388" si="145">COUNTIFS(F$4:F$1140,F325,$J$4:$J$1140,$T$2)</f>
        <v>248</v>
      </c>
      <c r="X325">
        <f t="shared" ref="X325:X388" si="146">COUNTIFS(G$4:G$1140,G325,$J$4:$J$1140,$T$2)</f>
        <v>470</v>
      </c>
      <c r="Y325">
        <f t="shared" ref="Y325:Y388" si="147">COUNTIFS(H$4:H$1140,H325,$J$4:$J$1140,$T$2)</f>
        <v>425</v>
      </c>
      <c r="Z325">
        <f t="shared" ref="Z325:Z388" si="148">COUNTIFS(I$4:I$1140,I325,$J$4:$J$1140,$T$2)</f>
        <v>882</v>
      </c>
      <c r="AC325" s="1">
        <f t="shared" ref="AC325:AC388" si="149">LN(M325/$AC$2)</f>
        <v>-1.563975538357343</v>
      </c>
      <c r="AD325" s="1">
        <f t="shared" ref="AD325:AD388" si="150">LN(N325/$AC$2)</f>
        <v>-1.5921464153240394</v>
      </c>
      <c r="AE325" s="1">
        <f t="shared" ref="AE325:AE388" si="151">LN(O325/$AC$2)</f>
        <v>-1.780198646826979</v>
      </c>
      <c r="AF325" s="1">
        <f t="shared" ref="AF325:AF388" si="152">LN(P325/$AC$2)</f>
        <v>-0.50310357767208047</v>
      </c>
      <c r="AG325" s="1">
        <f t="shared" ref="AG325:AG388" si="153">LN(Q325/$AC$2)</f>
        <v>-0.88481459977213761</v>
      </c>
      <c r="AH325" s="1">
        <f t="shared" ref="AH325:AH388" si="154">LN(R325/$AC$2)</f>
        <v>-1.8152899666382492</v>
      </c>
      <c r="AI325" s="149">
        <f t="shared" ref="AI325:AI388" si="155">SUM(AC325:AH325)</f>
        <v>-8.1395287445908284</v>
      </c>
      <c r="AL325" s="1">
        <f t="shared" ref="AL325:AL388" si="156">LN(U325/$AL$2)</f>
        <v>-1.3956645494074753</v>
      </c>
      <c r="AM325" s="104">
        <f t="shared" ref="AM325:AM388" si="157">LN(V325/$AL$2)</f>
        <v>-1.4210896477732855</v>
      </c>
      <c r="AN325" s="104">
        <f t="shared" ref="AN325:AN388" si="158">LN(W325/$AL$2)</f>
        <v>-1.3586993551740039</v>
      </c>
      <c r="AO325" s="104">
        <f t="shared" ref="AO325:AO388" si="159">LN(X325/$AL$2)</f>
        <v>-0.71939540663488166</v>
      </c>
      <c r="AP325" s="104">
        <f t="shared" ref="AP325:AP388" si="160">LN(Y325/$AL$2)</f>
        <v>-0.82003893241456904</v>
      </c>
      <c r="AQ325" s="104">
        <f t="shared" ref="AQ325:AQ388" si="161">LN(Z325/$AL$2)</f>
        <v>-8.9936045332194625E-2</v>
      </c>
      <c r="AR325" s="151">
        <f t="shared" ref="AR325:AR388" si="162">SUM(AL325:AQ325)</f>
        <v>-5.8048239367364101</v>
      </c>
    </row>
    <row r="326" spans="1:44" x14ac:dyDescent="0.2">
      <c r="A326" s="98">
        <v>10515</v>
      </c>
      <c r="B326" s="91" t="s">
        <v>103</v>
      </c>
      <c r="C326" s="110">
        <v>0.38580321764707548</v>
      </c>
      <c r="D326" s="91" t="s">
        <v>0</v>
      </c>
      <c r="E326" s="91">
        <v>0</v>
      </c>
      <c r="F326" s="92">
        <v>0</v>
      </c>
      <c r="G326" s="91" t="s">
        <v>7</v>
      </c>
      <c r="H326" s="91" t="s">
        <v>88</v>
      </c>
      <c r="I326" s="91" t="s">
        <v>5</v>
      </c>
      <c r="J326" s="93" t="s">
        <v>5</v>
      </c>
      <c r="M326">
        <f t="shared" si="143"/>
        <v>39</v>
      </c>
      <c r="N326">
        <f t="shared" si="138"/>
        <v>35</v>
      </c>
      <c r="O326">
        <f t="shared" si="139"/>
        <v>29</v>
      </c>
      <c r="P326">
        <f t="shared" si="140"/>
        <v>104</v>
      </c>
      <c r="Q326">
        <f t="shared" si="141"/>
        <v>71</v>
      </c>
      <c r="R326">
        <f t="shared" si="142"/>
        <v>28</v>
      </c>
      <c r="U326">
        <f t="shared" ref="U326:U389" si="163">COUNTIFS(D$4:D$1140,D326,$J$4:$J$1140,$T$2)</f>
        <v>241</v>
      </c>
      <c r="V326">
        <f t="shared" si="144"/>
        <v>245</v>
      </c>
      <c r="W326">
        <f t="shared" si="145"/>
        <v>248</v>
      </c>
      <c r="X326">
        <f t="shared" si="146"/>
        <v>470</v>
      </c>
      <c r="Y326">
        <f t="shared" si="147"/>
        <v>425</v>
      </c>
      <c r="Z326">
        <f t="shared" si="148"/>
        <v>882</v>
      </c>
      <c r="AC326" s="1">
        <f t="shared" si="149"/>
        <v>-1.4839328306838067</v>
      </c>
      <c r="AD326" s="1">
        <f t="shared" si="150"/>
        <v>-1.5921464153240394</v>
      </c>
      <c r="AE326" s="1">
        <f t="shared" si="151"/>
        <v>-1.780198646826979</v>
      </c>
      <c r="AF326" s="1">
        <f t="shared" si="152"/>
        <v>-0.50310357767208047</v>
      </c>
      <c r="AG326" s="1">
        <f t="shared" si="153"/>
        <v>-0.88481459977213761</v>
      </c>
      <c r="AH326" s="1">
        <f t="shared" si="154"/>
        <v>-1.8152899666382492</v>
      </c>
      <c r="AI326" s="149">
        <f t="shared" si="155"/>
        <v>-8.059486036917292</v>
      </c>
      <c r="AL326" s="1">
        <f t="shared" si="156"/>
        <v>-1.3873311678483309</v>
      </c>
      <c r="AM326" s="104">
        <f t="shared" si="157"/>
        <v>-1.3708698907942589</v>
      </c>
      <c r="AN326" s="104">
        <f t="shared" si="158"/>
        <v>-1.3586993551740039</v>
      </c>
      <c r="AO326" s="104">
        <f t="shared" si="159"/>
        <v>-0.71939540663488166</v>
      </c>
      <c r="AP326" s="104">
        <f t="shared" si="160"/>
        <v>-0.82003893241456904</v>
      </c>
      <c r="AQ326" s="104">
        <f t="shared" si="161"/>
        <v>-8.9936045332194625E-2</v>
      </c>
      <c r="AR326" s="151">
        <f t="shared" si="162"/>
        <v>-5.746270798198239</v>
      </c>
    </row>
    <row r="327" spans="1:44" x14ac:dyDescent="0.2">
      <c r="A327" s="99">
        <v>11098</v>
      </c>
      <c r="B327" s="95" t="s">
        <v>103</v>
      </c>
      <c r="C327" s="111">
        <v>0.38667754980003122</v>
      </c>
      <c r="D327" s="95" t="s">
        <v>3</v>
      </c>
      <c r="E327" s="95">
        <v>1</v>
      </c>
      <c r="F327" s="96">
        <v>3</v>
      </c>
      <c r="G327" s="95" t="s">
        <v>6</v>
      </c>
      <c r="H327" s="95" t="s">
        <v>90</v>
      </c>
      <c r="I327" s="95" t="s">
        <v>5</v>
      </c>
      <c r="J327" s="97" t="s">
        <v>5</v>
      </c>
      <c r="M327">
        <f t="shared" si="143"/>
        <v>38</v>
      </c>
      <c r="N327">
        <f t="shared" si="138"/>
        <v>35</v>
      </c>
      <c r="O327">
        <f t="shared" si="139"/>
        <v>46</v>
      </c>
      <c r="P327">
        <f t="shared" si="140"/>
        <v>68</v>
      </c>
      <c r="Q327">
        <f t="shared" si="141"/>
        <v>39</v>
      </c>
      <c r="R327">
        <f t="shared" si="142"/>
        <v>28</v>
      </c>
      <c r="U327">
        <f t="shared" si="163"/>
        <v>241</v>
      </c>
      <c r="V327">
        <f t="shared" si="144"/>
        <v>233</v>
      </c>
      <c r="W327">
        <f t="shared" si="145"/>
        <v>241</v>
      </c>
      <c r="X327">
        <f t="shared" si="146"/>
        <v>495</v>
      </c>
      <c r="Y327">
        <f t="shared" si="147"/>
        <v>161</v>
      </c>
      <c r="Z327">
        <f t="shared" si="148"/>
        <v>882</v>
      </c>
      <c r="AC327" s="1">
        <f t="shared" si="149"/>
        <v>-1.5099083170870673</v>
      </c>
      <c r="AD327" s="1">
        <f t="shared" si="150"/>
        <v>-1.5921464153240394</v>
      </c>
      <c r="AE327" s="1">
        <f t="shared" si="151"/>
        <v>-1.3188530803243581</v>
      </c>
      <c r="AF327" s="1">
        <f t="shared" si="152"/>
        <v>-0.92798677163734644</v>
      </c>
      <c r="AG327" s="1">
        <f t="shared" si="153"/>
        <v>-1.4839328306838067</v>
      </c>
      <c r="AH327" s="1">
        <f t="shared" si="154"/>
        <v>-1.8152899666382492</v>
      </c>
      <c r="AI327" s="149">
        <f t="shared" si="155"/>
        <v>-8.6481173816948669</v>
      </c>
      <c r="AL327" s="1">
        <f t="shared" si="156"/>
        <v>-1.3873311678483309</v>
      </c>
      <c r="AM327" s="104">
        <f t="shared" si="157"/>
        <v>-1.4210896477732855</v>
      </c>
      <c r="AN327" s="104">
        <f t="shared" si="158"/>
        <v>-1.3873311678483309</v>
      </c>
      <c r="AO327" s="104">
        <f t="shared" si="159"/>
        <v>-0.66757033877029559</v>
      </c>
      <c r="AP327" s="104">
        <f t="shared" si="160"/>
        <v>-1.790723736354523</v>
      </c>
      <c r="AQ327" s="104">
        <f t="shared" si="161"/>
        <v>-8.9936045332194625E-2</v>
      </c>
      <c r="AR327" s="151">
        <f t="shared" si="162"/>
        <v>-6.7439821039269603</v>
      </c>
    </row>
    <row r="328" spans="1:44" x14ac:dyDescent="0.2">
      <c r="A328" s="98">
        <v>10570</v>
      </c>
      <c r="B328" s="91" t="s">
        <v>103</v>
      </c>
      <c r="C328" s="110">
        <v>0.38764138497065059</v>
      </c>
      <c r="D328" s="91" t="s">
        <v>3</v>
      </c>
      <c r="E328" s="91">
        <v>1</v>
      </c>
      <c r="F328" s="92">
        <v>1</v>
      </c>
      <c r="G328" s="91" t="s">
        <v>6</v>
      </c>
      <c r="H328" s="91" t="s">
        <v>89</v>
      </c>
      <c r="I328" s="91" t="s">
        <v>4</v>
      </c>
      <c r="J328" s="93" t="s">
        <v>5</v>
      </c>
      <c r="M328">
        <f t="shared" si="143"/>
        <v>38</v>
      </c>
      <c r="N328">
        <f t="shared" si="138"/>
        <v>35</v>
      </c>
      <c r="O328">
        <f t="shared" si="139"/>
        <v>48</v>
      </c>
      <c r="P328">
        <f t="shared" si="140"/>
        <v>68</v>
      </c>
      <c r="Q328">
        <f t="shared" si="141"/>
        <v>37</v>
      </c>
      <c r="R328">
        <f t="shared" si="142"/>
        <v>144</v>
      </c>
      <c r="U328">
        <f t="shared" si="163"/>
        <v>241</v>
      </c>
      <c r="V328">
        <f t="shared" si="144"/>
        <v>233</v>
      </c>
      <c r="W328">
        <f t="shared" si="145"/>
        <v>243</v>
      </c>
      <c r="X328">
        <f t="shared" si="146"/>
        <v>495</v>
      </c>
      <c r="Y328">
        <f t="shared" si="147"/>
        <v>230</v>
      </c>
      <c r="Z328">
        <f t="shared" si="148"/>
        <v>83</v>
      </c>
      <c r="AC328" s="1">
        <f t="shared" si="149"/>
        <v>-1.5099083170870673</v>
      </c>
      <c r="AD328" s="1">
        <f t="shared" si="150"/>
        <v>-1.5921464153240394</v>
      </c>
      <c r="AE328" s="1">
        <f t="shared" si="151"/>
        <v>-1.276293465905562</v>
      </c>
      <c r="AF328" s="1">
        <f t="shared" si="152"/>
        <v>-0.92798677163734644</v>
      </c>
      <c r="AG328" s="1">
        <f t="shared" si="153"/>
        <v>-1.5365765641692286</v>
      </c>
      <c r="AH328" s="1">
        <f t="shared" si="154"/>
        <v>-0.17768117723745236</v>
      </c>
      <c r="AI328" s="149">
        <f t="shared" si="155"/>
        <v>-7.0205927113606963</v>
      </c>
      <c r="AL328" s="1">
        <f t="shared" si="156"/>
        <v>-1.3873311678483309</v>
      </c>
      <c r="AM328" s="104">
        <f t="shared" si="157"/>
        <v>-1.4210896477732855</v>
      </c>
      <c r="AN328" s="104">
        <f t="shared" si="158"/>
        <v>-1.3790666579984376</v>
      </c>
      <c r="AO328" s="104">
        <f t="shared" si="159"/>
        <v>-0.66757033877029559</v>
      </c>
      <c r="AP328" s="104">
        <f t="shared" si="160"/>
        <v>-1.4340487924157905</v>
      </c>
      <c r="AQ328" s="104">
        <f t="shared" si="161"/>
        <v>-2.4532874935423878</v>
      </c>
      <c r="AR328" s="151">
        <f t="shared" si="162"/>
        <v>-8.7423940983485284</v>
      </c>
    </row>
    <row r="329" spans="1:44" x14ac:dyDescent="0.2">
      <c r="A329" s="99">
        <v>11052</v>
      </c>
      <c r="B329" s="95" t="s">
        <v>103</v>
      </c>
      <c r="C329" s="111">
        <v>0.38774883121782944</v>
      </c>
      <c r="D329" s="95" t="s">
        <v>3</v>
      </c>
      <c r="E329" s="95">
        <v>3</v>
      </c>
      <c r="F329" s="96">
        <v>1</v>
      </c>
      <c r="G329" s="95" t="s">
        <v>7</v>
      </c>
      <c r="H329" s="95" t="s">
        <v>88</v>
      </c>
      <c r="I329" s="95" t="s">
        <v>5</v>
      </c>
      <c r="J329" s="97" t="s">
        <v>5</v>
      </c>
      <c r="M329">
        <f t="shared" si="143"/>
        <v>38</v>
      </c>
      <c r="N329">
        <f t="shared" si="138"/>
        <v>61</v>
      </c>
      <c r="O329">
        <f t="shared" si="139"/>
        <v>48</v>
      </c>
      <c r="P329">
        <f t="shared" si="140"/>
        <v>104</v>
      </c>
      <c r="Q329">
        <f t="shared" si="141"/>
        <v>71</v>
      </c>
      <c r="R329">
        <f t="shared" si="142"/>
        <v>28</v>
      </c>
      <c r="U329">
        <f t="shared" si="163"/>
        <v>241</v>
      </c>
      <c r="V329">
        <f t="shared" si="144"/>
        <v>248</v>
      </c>
      <c r="W329">
        <f t="shared" si="145"/>
        <v>243</v>
      </c>
      <c r="X329">
        <f t="shared" si="146"/>
        <v>470</v>
      </c>
      <c r="Y329">
        <f t="shared" si="147"/>
        <v>425</v>
      </c>
      <c r="Z329">
        <f t="shared" si="148"/>
        <v>882</v>
      </c>
      <c r="AC329" s="1">
        <f t="shared" si="149"/>
        <v>-1.5099083170870673</v>
      </c>
      <c r="AD329" s="1">
        <f t="shared" si="150"/>
        <v>-1.0366206126401418</v>
      </c>
      <c r="AE329" s="1">
        <f t="shared" si="151"/>
        <v>-1.276293465905562</v>
      </c>
      <c r="AF329" s="1">
        <f t="shared" si="152"/>
        <v>-0.50310357767208047</v>
      </c>
      <c r="AG329" s="1">
        <f t="shared" si="153"/>
        <v>-0.88481459977213761</v>
      </c>
      <c r="AH329" s="1">
        <f t="shared" si="154"/>
        <v>-1.8152899666382492</v>
      </c>
      <c r="AI329" s="149">
        <f t="shared" si="155"/>
        <v>-7.0260305397152383</v>
      </c>
      <c r="AL329" s="1">
        <f t="shared" si="156"/>
        <v>-1.3873311678483309</v>
      </c>
      <c r="AM329" s="104">
        <f t="shared" si="157"/>
        <v>-1.3586993551740039</v>
      </c>
      <c r="AN329" s="104">
        <f t="shared" si="158"/>
        <v>-1.3790666579984376</v>
      </c>
      <c r="AO329" s="104">
        <f t="shared" si="159"/>
        <v>-0.71939540663488166</v>
      </c>
      <c r="AP329" s="104">
        <f t="shared" si="160"/>
        <v>-0.82003893241456904</v>
      </c>
      <c r="AQ329" s="104">
        <f t="shared" si="161"/>
        <v>-8.9936045332194625E-2</v>
      </c>
      <c r="AR329" s="151">
        <f t="shared" si="162"/>
        <v>-5.7544675654024182</v>
      </c>
    </row>
    <row r="330" spans="1:44" x14ac:dyDescent="0.2">
      <c r="A330" s="98">
        <v>10593</v>
      </c>
      <c r="B330" s="91" t="s">
        <v>103</v>
      </c>
      <c r="C330" s="110">
        <v>0.38789516644860877</v>
      </c>
      <c r="D330" s="91" t="s">
        <v>2</v>
      </c>
      <c r="E330" s="91">
        <v>0</v>
      </c>
      <c r="F330" s="92">
        <v>2</v>
      </c>
      <c r="G330" s="91" t="s">
        <v>7</v>
      </c>
      <c r="H330" s="91" t="s">
        <v>91</v>
      </c>
      <c r="I330" s="91" t="s">
        <v>5</v>
      </c>
      <c r="J330" s="93" t="s">
        <v>5</v>
      </c>
      <c r="M330">
        <f t="shared" si="143"/>
        <v>36</v>
      </c>
      <c r="N330">
        <f t="shared" si="138"/>
        <v>35</v>
      </c>
      <c r="O330">
        <f t="shared" si="139"/>
        <v>49</v>
      </c>
      <c r="P330">
        <f t="shared" si="140"/>
        <v>104</v>
      </c>
      <c r="Q330">
        <f t="shared" si="141"/>
        <v>25</v>
      </c>
      <c r="R330">
        <f t="shared" si="142"/>
        <v>28</v>
      </c>
      <c r="U330">
        <f t="shared" si="163"/>
        <v>239</v>
      </c>
      <c r="V330">
        <f t="shared" si="144"/>
        <v>245</v>
      </c>
      <c r="W330">
        <f t="shared" si="145"/>
        <v>233</v>
      </c>
      <c r="X330">
        <f t="shared" si="146"/>
        <v>470</v>
      </c>
      <c r="Y330">
        <f t="shared" si="147"/>
        <v>149</v>
      </c>
      <c r="Z330">
        <f t="shared" si="148"/>
        <v>882</v>
      </c>
      <c r="AC330" s="1">
        <f t="shared" si="149"/>
        <v>-1.563975538357343</v>
      </c>
      <c r="AD330" s="1">
        <f t="shared" si="150"/>
        <v>-1.5921464153240394</v>
      </c>
      <c r="AE330" s="1">
        <f t="shared" si="151"/>
        <v>-1.2556741787028265</v>
      </c>
      <c r="AF330" s="1">
        <f t="shared" si="152"/>
        <v>-0.50310357767208047</v>
      </c>
      <c r="AG330" s="1">
        <f t="shared" si="153"/>
        <v>-1.9286186519452522</v>
      </c>
      <c r="AH330" s="1">
        <f t="shared" si="154"/>
        <v>-1.8152899666382492</v>
      </c>
      <c r="AI330" s="149">
        <f t="shared" si="155"/>
        <v>-8.6588083286397897</v>
      </c>
      <c r="AL330" s="1">
        <f t="shared" si="156"/>
        <v>-1.3956645494074753</v>
      </c>
      <c r="AM330" s="104">
        <f t="shared" si="157"/>
        <v>-1.3708698907942589</v>
      </c>
      <c r="AN330" s="104">
        <f t="shared" si="158"/>
        <v>-1.4210896477732855</v>
      </c>
      <c r="AO330" s="104">
        <f t="shared" si="159"/>
        <v>-0.71939540663488166</v>
      </c>
      <c r="AP330" s="104">
        <f t="shared" si="160"/>
        <v>-1.8681817953935267</v>
      </c>
      <c r="AQ330" s="104">
        <f t="shared" si="161"/>
        <v>-8.9936045332194625E-2</v>
      </c>
      <c r="AR330" s="151">
        <f t="shared" si="162"/>
        <v>-6.8651373353356231</v>
      </c>
    </row>
    <row r="331" spans="1:44" x14ac:dyDescent="0.2">
      <c r="A331" s="99">
        <v>11263</v>
      </c>
      <c r="B331" s="95" t="s">
        <v>103</v>
      </c>
      <c r="C331" s="111">
        <v>0.38832776351844689</v>
      </c>
      <c r="D331" s="95" t="s">
        <v>0</v>
      </c>
      <c r="E331" s="95">
        <v>2</v>
      </c>
      <c r="F331" s="96">
        <v>2</v>
      </c>
      <c r="G331" s="95" t="s">
        <v>7</v>
      </c>
      <c r="H331" s="95" t="s">
        <v>89</v>
      </c>
      <c r="I331" s="95" t="s">
        <v>5</v>
      </c>
      <c r="J331" s="97" t="s">
        <v>5</v>
      </c>
      <c r="M331">
        <f t="shared" si="143"/>
        <v>39</v>
      </c>
      <c r="N331">
        <f t="shared" si="138"/>
        <v>41</v>
      </c>
      <c r="O331">
        <f t="shared" si="139"/>
        <v>49</v>
      </c>
      <c r="P331">
        <f t="shared" si="140"/>
        <v>104</v>
      </c>
      <c r="Q331">
        <f t="shared" si="141"/>
        <v>37</v>
      </c>
      <c r="R331">
        <f t="shared" si="142"/>
        <v>28</v>
      </c>
      <c r="U331">
        <f t="shared" si="163"/>
        <v>241</v>
      </c>
      <c r="V331">
        <f t="shared" si="144"/>
        <v>239</v>
      </c>
      <c r="W331">
        <f t="shared" si="145"/>
        <v>233</v>
      </c>
      <c r="X331">
        <f t="shared" si="146"/>
        <v>470</v>
      </c>
      <c r="Y331">
        <f t="shared" si="147"/>
        <v>230</v>
      </c>
      <c r="Z331">
        <f t="shared" si="148"/>
        <v>882</v>
      </c>
      <c r="AC331" s="1">
        <f t="shared" si="149"/>
        <v>-1.4839328306838067</v>
      </c>
      <c r="AD331" s="1">
        <f t="shared" si="150"/>
        <v>-1.4339224101091452</v>
      </c>
      <c r="AE331" s="1">
        <f t="shared" si="151"/>
        <v>-1.2556741787028265</v>
      </c>
      <c r="AF331" s="1">
        <f t="shared" si="152"/>
        <v>-0.50310357767208047</v>
      </c>
      <c r="AG331" s="1">
        <f t="shared" si="153"/>
        <v>-1.5365765641692286</v>
      </c>
      <c r="AH331" s="1">
        <f t="shared" si="154"/>
        <v>-1.8152899666382492</v>
      </c>
      <c r="AI331" s="149">
        <f t="shared" si="155"/>
        <v>-8.0284995279753364</v>
      </c>
      <c r="AL331" s="1">
        <f t="shared" si="156"/>
        <v>-1.3873311678483309</v>
      </c>
      <c r="AM331" s="104">
        <f t="shared" si="157"/>
        <v>-1.3956645494074753</v>
      </c>
      <c r="AN331" s="104">
        <f t="shared" si="158"/>
        <v>-1.4210896477732855</v>
      </c>
      <c r="AO331" s="104">
        <f t="shared" si="159"/>
        <v>-0.71939540663488166</v>
      </c>
      <c r="AP331" s="104">
        <f t="shared" si="160"/>
        <v>-1.4340487924157905</v>
      </c>
      <c r="AQ331" s="104">
        <f t="shared" si="161"/>
        <v>-8.9936045332194625E-2</v>
      </c>
      <c r="AR331" s="151">
        <f t="shared" si="162"/>
        <v>-6.4474656094119593</v>
      </c>
    </row>
    <row r="332" spans="1:44" x14ac:dyDescent="0.2">
      <c r="A332" s="98">
        <v>11176</v>
      </c>
      <c r="B332" s="91" t="s">
        <v>103</v>
      </c>
      <c r="C332" s="110">
        <v>0.38834958139020825</v>
      </c>
      <c r="D332" s="91" t="s">
        <v>1</v>
      </c>
      <c r="E332" s="91">
        <v>3</v>
      </c>
      <c r="F332" s="92">
        <v>1</v>
      </c>
      <c r="G332" s="91" t="s">
        <v>7</v>
      </c>
      <c r="H332" s="91" t="s">
        <v>88</v>
      </c>
      <c r="I332" s="91" t="s">
        <v>5</v>
      </c>
      <c r="J332" s="93" t="s">
        <v>5</v>
      </c>
      <c r="M332">
        <f t="shared" si="143"/>
        <v>59</v>
      </c>
      <c r="N332">
        <f t="shared" si="138"/>
        <v>61</v>
      </c>
      <c r="O332">
        <f t="shared" si="139"/>
        <v>48</v>
      </c>
      <c r="P332">
        <f t="shared" si="140"/>
        <v>104</v>
      </c>
      <c r="Q332">
        <f t="shared" si="141"/>
        <v>71</v>
      </c>
      <c r="R332">
        <f t="shared" si="142"/>
        <v>28</v>
      </c>
      <c r="U332">
        <f t="shared" si="163"/>
        <v>244</v>
      </c>
      <c r="V332">
        <f t="shared" si="144"/>
        <v>248</v>
      </c>
      <c r="W332">
        <f t="shared" si="145"/>
        <v>243</v>
      </c>
      <c r="X332">
        <f t="shared" si="146"/>
        <v>470</v>
      </c>
      <c r="Y332">
        <f t="shared" si="147"/>
        <v>425</v>
      </c>
      <c r="Z332">
        <f t="shared" si="148"/>
        <v>882</v>
      </c>
      <c r="AC332" s="1">
        <f t="shared" si="149"/>
        <v>-1.0699570329077337</v>
      </c>
      <c r="AD332" s="1">
        <f t="shared" si="150"/>
        <v>-1.0366206126401418</v>
      </c>
      <c r="AE332" s="1">
        <f t="shared" si="151"/>
        <v>-1.276293465905562</v>
      </c>
      <c r="AF332" s="1">
        <f t="shared" si="152"/>
        <v>-0.50310357767208047</v>
      </c>
      <c r="AG332" s="1">
        <f t="shared" si="153"/>
        <v>-0.88481459977213761</v>
      </c>
      <c r="AH332" s="1">
        <f t="shared" si="154"/>
        <v>-1.8152899666382492</v>
      </c>
      <c r="AI332" s="149">
        <f t="shared" si="155"/>
        <v>-6.5860792555359042</v>
      </c>
      <c r="AL332" s="1">
        <f t="shared" si="156"/>
        <v>-1.374959876045784</v>
      </c>
      <c r="AM332" s="104">
        <f t="shared" si="157"/>
        <v>-1.3586993551740039</v>
      </c>
      <c r="AN332" s="104">
        <f t="shared" si="158"/>
        <v>-1.3790666579984376</v>
      </c>
      <c r="AO332" s="104">
        <f t="shared" si="159"/>
        <v>-0.71939540663488166</v>
      </c>
      <c r="AP332" s="104">
        <f t="shared" si="160"/>
        <v>-0.82003893241456904</v>
      </c>
      <c r="AQ332" s="104">
        <f t="shared" si="161"/>
        <v>-8.9936045332194625E-2</v>
      </c>
      <c r="AR332" s="151">
        <f t="shared" si="162"/>
        <v>-5.7420962735998708</v>
      </c>
    </row>
    <row r="333" spans="1:44" x14ac:dyDescent="0.2">
      <c r="A333" s="99">
        <v>10809</v>
      </c>
      <c r="B333" s="95" t="s">
        <v>103</v>
      </c>
      <c r="C333" s="111">
        <v>0.38873314538544557</v>
      </c>
      <c r="D333" s="95" t="s">
        <v>3</v>
      </c>
      <c r="E333" s="95">
        <v>0</v>
      </c>
      <c r="F333" s="96">
        <v>0</v>
      </c>
      <c r="G333" s="95" t="s">
        <v>7</v>
      </c>
      <c r="H333" s="95" t="s">
        <v>91</v>
      </c>
      <c r="I333" s="95" t="s">
        <v>5</v>
      </c>
      <c r="J333" s="97" t="s">
        <v>5</v>
      </c>
      <c r="M333">
        <f t="shared" si="143"/>
        <v>38</v>
      </c>
      <c r="N333">
        <f t="shared" si="138"/>
        <v>35</v>
      </c>
      <c r="O333">
        <f t="shared" si="139"/>
        <v>29</v>
      </c>
      <c r="P333">
        <f t="shared" si="140"/>
        <v>104</v>
      </c>
      <c r="Q333">
        <f t="shared" si="141"/>
        <v>25</v>
      </c>
      <c r="R333">
        <f t="shared" si="142"/>
        <v>28</v>
      </c>
      <c r="U333">
        <f t="shared" si="163"/>
        <v>241</v>
      </c>
      <c r="V333">
        <f t="shared" si="144"/>
        <v>245</v>
      </c>
      <c r="W333">
        <f t="shared" si="145"/>
        <v>248</v>
      </c>
      <c r="X333">
        <f t="shared" si="146"/>
        <v>470</v>
      </c>
      <c r="Y333">
        <f t="shared" si="147"/>
        <v>149</v>
      </c>
      <c r="Z333">
        <f t="shared" si="148"/>
        <v>882</v>
      </c>
      <c r="AC333" s="1">
        <f t="shared" si="149"/>
        <v>-1.5099083170870673</v>
      </c>
      <c r="AD333" s="1">
        <f t="shared" si="150"/>
        <v>-1.5921464153240394</v>
      </c>
      <c r="AE333" s="1">
        <f t="shared" si="151"/>
        <v>-1.780198646826979</v>
      </c>
      <c r="AF333" s="1">
        <f t="shared" si="152"/>
        <v>-0.50310357767208047</v>
      </c>
      <c r="AG333" s="1">
        <f t="shared" si="153"/>
        <v>-1.9286186519452522</v>
      </c>
      <c r="AH333" s="1">
        <f t="shared" si="154"/>
        <v>-1.8152899666382492</v>
      </c>
      <c r="AI333" s="149">
        <f t="shared" si="155"/>
        <v>-9.1292655754936671</v>
      </c>
      <c r="AL333" s="1">
        <f t="shared" si="156"/>
        <v>-1.3873311678483309</v>
      </c>
      <c r="AM333" s="104">
        <f t="shared" si="157"/>
        <v>-1.3708698907942589</v>
      </c>
      <c r="AN333" s="104">
        <f t="shared" si="158"/>
        <v>-1.3586993551740039</v>
      </c>
      <c r="AO333" s="104">
        <f t="shared" si="159"/>
        <v>-0.71939540663488166</v>
      </c>
      <c r="AP333" s="104">
        <f t="shared" si="160"/>
        <v>-1.8681817953935267</v>
      </c>
      <c r="AQ333" s="104">
        <f t="shared" si="161"/>
        <v>-8.9936045332194625E-2</v>
      </c>
      <c r="AR333" s="151">
        <f t="shared" si="162"/>
        <v>-6.794413661177197</v>
      </c>
    </row>
    <row r="334" spans="1:44" x14ac:dyDescent="0.2">
      <c r="A334" s="98">
        <v>10538</v>
      </c>
      <c r="B334" s="91" t="s">
        <v>103</v>
      </c>
      <c r="C334" s="110">
        <v>0.38905252067341789</v>
      </c>
      <c r="D334" s="91" t="s">
        <v>3</v>
      </c>
      <c r="E334" s="91">
        <v>2</v>
      </c>
      <c r="F334" s="92">
        <v>3</v>
      </c>
      <c r="G334" s="91" t="s">
        <v>6</v>
      </c>
      <c r="H334" s="91" t="s">
        <v>91</v>
      </c>
      <c r="I334" s="91" t="s">
        <v>5</v>
      </c>
      <c r="J334" s="93" t="s">
        <v>5</v>
      </c>
      <c r="M334">
        <f t="shared" si="143"/>
        <v>38</v>
      </c>
      <c r="N334">
        <f t="shared" ref="N334:N397" si="164">COUNTIFS(E$4:E$1140,E334,$J$4:$J$1140,$L$2)</f>
        <v>41</v>
      </c>
      <c r="O334">
        <f t="shared" ref="O334:O397" si="165">COUNTIFS(F$4:F$1140,F334,$J$4:$J$1140,$L$2)</f>
        <v>46</v>
      </c>
      <c r="P334">
        <f t="shared" ref="P334:P397" si="166">COUNTIFS(G$4:G$1140,G334,$J$4:$J$1140,$L$2)</f>
        <v>68</v>
      </c>
      <c r="Q334">
        <f t="shared" ref="Q334:Q397" si="167">COUNTIFS(H$4:H$1140,H334,$J$4:$J$1140,$L$2)</f>
        <v>25</v>
      </c>
      <c r="R334">
        <f t="shared" ref="R334:R397" si="168">COUNTIFS(I$4:I$1140,I334,$J$4:$J$1140,$L$2)</f>
        <v>28</v>
      </c>
      <c r="U334">
        <f t="shared" si="163"/>
        <v>241</v>
      </c>
      <c r="V334">
        <f t="shared" si="144"/>
        <v>239</v>
      </c>
      <c r="W334">
        <f t="shared" si="145"/>
        <v>241</v>
      </c>
      <c r="X334">
        <f t="shared" si="146"/>
        <v>495</v>
      </c>
      <c r="Y334">
        <f t="shared" si="147"/>
        <v>149</v>
      </c>
      <c r="Z334">
        <f t="shared" si="148"/>
        <v>882</v>
      </c>
      <c r="AC334" s="1">
        <f t="shared" si="149"/>
        <v>-1.5099083170870673</v>
      </c>
      <c r="AD334" s="1">
        <f t="shared" si="150"/>
        <v>-1.4339224101091452</v>
      </c>
      <c r="AE334" s="1">
        <f t="shared" si="151"/>
        <v>-1.3188530803243581</v>
      </c>
      <c r="AF334" s="1">
        <f t="shared" si="152"/>
        <v>-0.92798677163734644</v>
      </c>
      <c r="AG334" s="1">
        <f t="shared" si="153"/>
        <v>-1.9286186519452522</v>
      </c>
      <c r="AH334" s="1">
        <f t="shared" si="154"/>
        <v>-1.8152899666382492</v>
      </c>
      <c r="AI334" s="149">
        <f t="shared" si="155"/>
        <v>-8.9345791977414173</v>
      </c>
      <c r="AL334" s="1">
        <f t="shared" si="156"/>
        <v>-1.3873311678483309</v>
      </c>
      <c r="AM334" s="104">
        <f t="shared" si="157"/>
        <v>-1.3956645494074753</v>
      </c>
      <c r="AN334" s="104">
        <f t="shared" si="158"/>
        <v>-1.3873311678483309</v>
      </c>
      <c r="AO334" s="104">
        <f t="shared" si="159"/>
        <v>-0.66757033877029559</v>
      </c>
      <c r="AP334" s="104">
        <f t="shared" si="160"/>
        <v>-1.8681817953935267</v>
      </c>
      <c r="AQ334" s="104">
        <f t="shared" si="161"/>
        <v>-8.9936045332194625E-2</v>
      </c>
      <c r="AR334" s="151">
        <f t="shared" si="162"/>
        <v>-6.7960150646001543</v>
      </c>
    </row>
    <row r="335" spans="1:44" x14ac:dyDescent="0.2">
      <c r="A335" s="99">
        <v>10360</v>
      </c>
      <c r="B335" s="95" t="s">
        <v>103</v>
      </c>
      <c r="C335" s="111">
        <v>0.38921110101159595</v>
      </c>
      <c r="D335" s="95" t="s">
        <v>1</v>
      </c>
      <c r="E335" s="95">
        <v>0</v>
      </c>
      <c r="F335" s="96">
        <v>1</v>
      </c>
      <c r="G335" s="95" t="s">
        <v>6</v>
      </c>
      <c r="H335" s="95" t="s">
        <v>88</v>
      </c>
      <c r="I335" s="95" t="s">
        <v>5</v>
      </c>
      <c r="J335" s="97" t="s">
        <v>5</v>
      </c>
      <c r="M335">
        <f t="shared" si="143"/>
        <v>59</v>
      </c>
      <c r="N335">
        <f t="shared" si="164"/>
        <v>35</v>
      </c>
      <c r="O335">
        <f t="shared" si="165"/>
        <v>48</v>
      </c>
      <c r="P335">
        <f t="shared" si="166"/>
        <v>68</v>
      </c>
      <c r="Q335">
        <f t="shared" si="167"/>
        <v>71</v>
      </c>
      <c r="R335">
        <f t="shared" si="168"/>
        <v>28</v>
      </c>
      <c r="U335">
        <f t="shared" si="163"/>
        <v>244</v>
      </c>
      <c r="V335">
        <f t="shared" si="144"/>
        <v>245</v>
      </c>
      <c r="W335">
        <f t="shared" si="145"/>
        <v>243</v>
      </c>
      <c r="X335">
        <f t="shared" si="146"/>
        <v>495</v>
      </c>
      <c r="Y335">
        <f t="shared" si="147"/>
        <v>425</v>
      </c>
      <c r="Z335">
        <f t="shared" si="148"/>
        <v>882</v>
      </c>
      <c r="AC335" s="1">
        <f t="shared" si="149"/>
        <v>-1.0699570329077337</v>
      </c>
      <c r="AD335" s="1">
        <f t="shared" si="150"/>
        <v>-1.5921464153240394</v>
      </c>
      <c r="AE335" s="1">
        <f t="shared" si="151"/>
        <v>-1.276293465905562</v>
      </c>
      <c r="AF335" s="1">
        <f t="shared" si="152"/>
        <v>-0.92798677163734644</v>
      </c>
      <c r="AG335" s="1">
        <f t="shared" si="153"/>
        <v>-0.88481459977213761</v>
      </c>
      <c r="AH335" s="1">
        <f t="shared" si="154"/>
        <v>-1.8152899666382492</v>
      </c>
      <c r="AI335" s="149">
        <f t="shared" si="155"/>
        <v>-7.566488252185068</v>
      </c>
      <c r="AL335" s="1">
        <f t="shared" si="156"/>
        <v>-1.374959876045784</v>
      </c>
      <c r="AM335" s="104">
        <f t="shared" si="157"/>
        <v>-1.3708698907942589</v>
      </c>
      <c r="AN335" s="104">
        <f t="shared" si="158"/>
        <v>-1.3790666579984376</v>
      </c>
      <c r="AO335" s="104">
        <f t="shared" si="159"/>
        <v>-0.66757033877029559</v>
      </c>
      <c r="AP335" s="104">
        <f t="shared" si="160"/>
        <v>-0.82003893241456904</v>
      </c>
      <c r="AQ335" s="104">
        <f t="shared" si="161"/>
        <v>-8.9936045332194625E-2</v>
      </c>
      <c r="AR335" s="151">
        <f t="shared" si="162"/>
        <v>-5.7024417413555399</v>
      </c>
    </row>
    <row r="336" spans="1:44" x14ac:dyDescent="0.2">
      <c r="A336" s="98">
        <v>10684</v>
      </c>
      <c r="B336" s="91" t="s">
        <v>103</v>
      </c>
      <c r="C336" s="110">
        <v>0.39110179587502147</v>
      </c>
      <c r="D336" s="91" t="s">
        <v>3</v>
      </c>
      <c r="E336" s="91">
        <v>2</v>
      </c>
      <c r="F336" s="92">
        <v>2</v>
      </c>
      <c r="G336" s="91" t="s">
        <v>6</v>
      </c>
      <c r="H336" s="91" t="s">
        <v>89</v>
      </c>
      <c r="I336" s="91" t="s">
        <v>5</v>
      </c>
      <c r="J336" s="93" t="s">
        <v>5</v>
      </c>
      <c r="M336">
        <f t="shared" si="143"/>
        <v>38</v>
      </c>
      <c r="N336">
        <f t="shared" si="164"/>
        <v>41</v>
      </c>
      <c r="O336">
        <f t="shared" si="165"/>
        <v>49</v>
      </c>
      <c r="P336">
        <f t="shared" si="166"/>
        <v>68</v>
      </c>
      <c r="Q336">
        <f t="shared" si="167"/>
        <v>37</v>
      </c>
      <c r="R336">
        <f t="shared" si="168"/>
        <v>28</v>
      </c>
      <c r="U336">
        <f t="shared" si="163"/>
        <v>241</v>
      </c>
      <c r="V336">
        <f t="shared" si="144"/>
        <v>239</v>
      </c>
      <c r="W336">
        <f t="shared" si="145"/>
        <v>233</v>
      </c>
      <c r="X336">
        <f t="shared" si="146"/>
        <v>495</v>
      </c>
      <c r="Y336">
        <f t="shared" si="147"/>
        <v>230</v>
      </c>
      <c r="Z336">
        <f t="shared" si="148"/>
        <v>882</v>
      </c>
      <c r="AC336" s="1">
        <f t="shared" si="149"/>
        <v>-1.5099083170870673</v>
      </c>
      <c r="AD336" s="1">
        <f t="shared" si="150"/>
        <v>-1.4339224101091452</v>
      </c>
      <c r="AE336" s="1">
        <f t="shared" si="151"/>
        <v>-1.2556741787028265</v>
      </c>
      <c r="AF336" s="1">
        <f t="shared" si="152"/>
        <v>-0.92798677163734644</v>
      </c>
      <c r="AG336" s="1">
        <f t="shared" si="153"/>
        <v>-1.5365765641692286</v>
      </c>
      <c r="AH336" s="1">
        <f t="shared" si="154"/>
        <v>-1.8152899666382492</v>
      </c>
      <c r="AI336" s="149">
        <f t="shared" si="155"/>
        <v>-8.4793582083438643</v>
      </c>
      <c r="AL336" s="1">
        <f t="shared" si="156"/>
        <v>-1.3873311678483309</v>
      </c>
      <c r="AM336" s="104">
        <f t="shared" si="157"/>
        <v>-1.3956645494074753</v>
      </c>
      <c r="AN336" s="104">
        <f t="shared" si="158"/>
        <v>-1.4210896477732855</v>
      </c>
      <c r="AO336" s="104">
        <f t="shared" si="159"/>
        <v>-0.66757033877029559</v>
      </c>
      <c r="AP336" s="104">
        <f t="shared" si="160"/>
        <v>-1.4340487924157905</v>
      </c>
      <c r="AQ336" s="104">
        <f t="shared" si="161"/>
        <v>-8.9936045332194625E-2</v>
      </c>
      <c r="AR336" s="151">
        <f t="shared" si="162"/>
        <v>-6.3956405415473734</v>
      </c>
    </row>
    <row r="337" spans="1:44" x14ac:dyDescent="0.2">
      <c r="A337" s="99">
        <v>10102</v>
      </c>
      <c r="B337" s="95" t="s">
        <v>103</v>
      </c>
      <c r="C337" s="111">
        <v>0.39112649760263107</v>
      </c>
      <c r="D337" s="95" t="s">
        <v>2</v>
      </c>
      <c r="E337" s="95">
        <v>1</v>
      </c>
      <c r="F337" s="96">
        <v>2</v>
      </c>
      <c r="G337" s="95" t="s">
        <v>6</v>
      </c>
      <c r="H337" s="95" t="s">
        <v>88</v>
      </c>
      <c r="I337" s="95" t="s">
        <v>5</v>
      </c>
      <c r="J337" s="97" t="s">
        <v>5</v>
      </c>
      <c r="M337">
        <f t="shared" si="143"/>
        <v>36</v>
      </c>
      <c r="N337">
        <f t="shared" si="164"/>
        <v>35</v>
      </c>
      <c r="O337">
        <f t="shared" si="165"/>
        <v>49</v>
      </c>
      <c r="P337">
        <f t="shared" si="166"/>
        <v>68</v>
      </c>
      <c r="Q337">
        <f t="shared" si="167"/>
        <v>71</v>
      </c>
      <c r="R337">
        <f t="shared" si="168"/>
        <v>28</v>
      </c>
      <c r="U337">
        <f t="shared" si="163"/>
        <v>239</v>
      </c>
      <c r="V337">
        <f t="shared" si="144"/>
        <v>233</v>
      </c>
      <c r="W337">
        <f t="shared" si="145"/>
        <v>233</v>
      </c>
      <c r="X337">
        <f t="shared" si="146"/>
        <v>495</v>
      </c>
      <c r="Y337">
        <f t="shared" si="147"/>
        <v>425</v>
      </c>
      <c r="Z337">
        <f t="shared" si="148"/>
        <v>882</v>
      </c>
      <c r="AC337" s="1">
        <f t="shared" si="149"/>
        <v>-1.563975538357343</v>
      </c>
      <c r="AD337" s="1">
        <f t="shared" si="150"/>
        <v>-1.5921464153240394</v>
      </c>
      <c r="AE337" s="1">
        <f t="shared" si="151"/>
        <v>-1.2556741787028265</v>
      </c>
      <c r="AF337" s="1">
        <f t="shared" si="152"/>
        <v>-0.92798677163734644</v>
      </c>
      <c r="AG337" s="1">
        <f t="shared" si="153"/>
        <v>-0.88481459977213761</v>
      </c>
      <c r="AH337" s="1">
        <f t="shared" si="154"/>
        <v>-1.8152899666382492</v>
      </c>
      <c r="AI337" s="149">
        <f t="shared" si="155"/>
        <v>-8.0398874704319425</v>
      </c>
      <c r="AL337" s="1">
        <f t="shared" si="156"/>
        <v>-1.3956645494074753</v>
      </c>
      <c r="AM337" s="104">
        <f t="shared" si="157"/>
        <v>-1.4210896477732855</v>
      </c>
      <c r="AN337" s="104">
        <f t="shared" si="158"/>
        <v>-1.4210896477732855</v>
      </c>
      <c r="AO337" s="104">
        <f t="shared" si="159"/>
        <v>-0.66757033877029559</v>
      </c>
      <c r="AP337" s="104">
        <f t="shared" si="160"/>
        <v>-0.82003893241456904</v>
      </c>
      <c r="AQ337" s="104">
        <f t="shared" si="161"/>
        <v>-8.9936045332194625E-2</v>
      </c>
      <c r="AR337" s="151">
        <f t="shared" si="162"/>
        <v>-5.8153891614711055</v>
      </c>
    </row>
    <row r="338" spans="1:44" x14ac:dyDescent="0.2">
      <c r="A338" s="98">
        <v>11190</v>
      </c>
      <c r="B338" s="91" t="s">
        <v>103</v>
      </c>
      <c r="C338" s="110">
        <v>0.39122629119163188</v>
      </c>
      <c r="D338" s="91" t="s">
        <v>3</v>
      </c>
      <c r="E338" s="91">
        <v>3</v>
      </c>
      <c r="F338" s="92">
        <v>1</v>
      </c>
      <c r="G338" s="91" t="s">
        <v>6</v>
      </c>
      <c r="H338" s="91" t="s">
        <v>91</v>
      </c>
      <c r="I338" s="91" t="s">
        <v>5</v>
      </c>
      <c r="J338" s="93" t="s">
        <v>5</v>
      </c>
      <c r="M338">
        <f t="shared" si="143"/>
        <v>38</v>
      </c>
      <c r="N338">
        <f t="shared" si="164"/>
        <v>61</v>
      </c>
      <c r="O338">
        <f t="shared" si="165"/>
        <v>48</v>
      </c>
      <c r="P338">
        <f t="shared" si="166"/>
        <v>68</v>
      </c>
      <c r="Q338">
        <f t="shared" si="167"/>
        <v>25</v>
      </c>
      <c r="R338">
        <f t="shared" si="168"/>
        <v>28</v>
      </c>
      <c r="U338">
        <f t="shared" si="163"/>
        <v>241</v>
      </c>
      <c r="V338">
        <f t="shared" si="144"/>
        <v>248</v>
      </c>
      <c r="W338">
        <f t="shared" si="145"/>
        <v>243</v>
      </c>
      <c r="X338">
        <f t="shared" si="146"/>
        <v>495</v>
      </c>
      <c r="Y338">
        <f t="shared" si="147"/>
        <v>149</v>
      </c>
      <c r="Z338">
        <f t="shared" si="148"/>
        <v>882</v>
      </c>
      <c r="AC338" s="1">
        <f t="shared" si="149"/>
        <v>-1.5099083170870673</v>
      </c>
      <c r="AD338" s="1">
        <f t="shared" si="150"/>
        <v>-1.0366206126401418</v>
      </c>
      <c r="AE338" s="1">
        <f t="shared" si="151"/>
        <v>-1.276293465905562</v>
      </c>
      <c r="AF338" s="1">
        <f t="shared" si="152"/>
        <v>-0.92798677163734644</v>
      </c>
      <c r="AG338" s="1">
        <f t="shared" si="153"/>
        <v>-1.9286186519452522</v>
      </c>
      <c r="AH338" s="1">
        <f t="shared" si="154"/>
        <v>-1.8152899666382492</v>
      </c>
      <c r="AI338" s="149">
        <f t="shared" si="155"/>
        <v>-8.4947177858536183</v>
      </c>
      <c r="AL338" s="1">
        <f t="shared" si="156"/>
        <v>-1.3873311678483309</v>
      </c>
      <c r="AM338" s="104">
        <f t="shared" si="157"/>
        <v>-1.3586993551740039</v>
      </c>
      <c r="AN338" s="104">
        <f t="shared" si="158"/>
        <v>-1.3790666579984376</v>
      </c>
      <c r="AO338" s="104">
        <f t="shared" si="159"/>
        <v>-0.66757033877029559</v>
      </c>
      <c r="AP338" s="104">
        <f t="shared" si="160"/>
        <v>-1.8681817953935267</v>
      </c>
      <c r="AQ338" s="104">
        <f t="shared" si="161"/>
        <v>-8.9936045332194625E-2</v>
      </c>
      <c r="AR338" s="151">
        <f t="shared" si="162"/>
        <v>-6.7507853605167902</v>
      </c>
    </row>
    <row r="339" spans="1:44" x14ac:dyDescent="0.2">
      <c r="A339" s="99">
        <v>10453</v>
      </c>
      <c r="B339" s="95" t="s">
        <v>103</v>
      </c>
      <c r="C339" s="111">
        <v>0.39137665234667118</v>
      </c>
      <c r="D339" s="95" t="s">
        <v>2</v>
      </c>
      <c r="E339" s="95">
        <v>2</v>
      </c>
      <c r="F339" s="96">
        <v>3</v>
      </c>
      <c r="G339" s="95" t="s">
        <v>6</v>
      </c>
      <c r="H339" s="95" t="s">
        <v>88</v>
      </c>
      <c r="I339" s="95" t="s">
        <v>5</v>
      </c>
      <c r="J339" s="97" t="s">
        <v>5</v>
      </c>
      <c r="M339">
        <f t="shared" si="143"/>
        <v>36</v>
      </c>
      <c r="N339">
        <f t="shared" si="164"/>
        <v>41</v>
      </c>
      <c r="O339">
        <f t="shared" si="165"/>
        <v>46</v>
      </c>
      <c r="P339">
        <f t="shared" si="166"/>
        <v>68</v>
      </c>
      <c r="Q339">
        <f t="shared" si="167"/>
        <v>71</v>
      </c>
      <c r="R339">
        <f t="shared" si="168"/>
        <v>28</v>
      </c>
      <c r="U339">
        <f t="shared" si="163"/>
        <v>239</v>
      </c>
      <c r="V339">
        <f t="shared" si="144"/>
        <v>239</v>
      </c>
      <c r="W339">
        <f t="shared" si="145"/>
        <v>241</v>
      </c>
      <c r="X339">
        <f t="shared" si="146"/>
        <v>495</v>
      </c>
      <c r="Y339">
        <f t="shared" si="147"/>
        <v>425</v>
      </c>
      <c r="Z339">
        <f t="shared" si="148"/>
        <v>882</v>
      </c>
      <c r="AC339" s="1">
        <f t="shared" si="149"/>
        <v>-1.563975538357343</v>
      </c>
      <c r="AD339" s="1">
        <f t="shared" si="150"/>
        <v>-1.4339224101091452</v>
      </c>
      <c r="AE339" s="1">
        <f t="shared" si="151"/>
        <v>-1.3188530803243581</v>
      </c>
      <c r="AF339" s="1">
        <f t="shared" si="152"/>
        <v>-0.92798677163734644</v>
      </c>
      <c r="AG339" s="1">
        <f t="shared" si="153"/>
        <v>-0.88481459977213761</v>
      </c>
      <c r="AH339" s="1">
        <f t="shared" si="154"/>
        <v>-1.8152899666382492</v>
      </c>
      <c r="AI339" s="149">
        <f t="shared" si="155"/>
        <v>-7.9448423668385804</v>
      </c>
      <c r="AL339" s="1">
        <f t="shared" si="156"/>
        <v>-1.3956645494074753</v>
      </c>
      <c r="AM339" s="104">
        <f t="shared" si="157"/>
        <v>-1.3956645494074753</v>
      </c>
      <c r="AN339" s="104">
        <f t="shared" si="158"/>
        <v>-1.3873311678483309</v>
      </c>
      <c r="AO339" s="104">
        <f t="shared" si="159"/>
        <v>-0.66757033877029559</v>
      </c>
      <c r="AP339" s="104">
        <f t="shared" si="160"/>
        <v>-0.82003893241456904</v>
      </c>
      <c r="AQ339" s="104">
        <f t="shared" si="161"/>
        <v>-8.9936045332194625E-2</v>
      </c>
      <c r="AR339" s="151">
        <f t="shared" si="162"/>
        <v>-5.7562055831803409</v>
      </c>
    </row>
    <row r="340" spans="1:44" x14ac:dyDescent="0.2">
      <c r="A340" s="98">
        <v>10009</v>
      </c>
      <c r="B340" s="91" t="s">
        <v>103</v>
      </c>
      <c r="C340" s="110">
        <v>0.3927927625155363</v>
      </c>
      <c r="D340" s="91" t="s">
        <v>1</v>
      </c>
      <c r="E340" s="91">
        <v>2</v>
      </c>
      <c r="F340" s="92">
        <v>1</v>
      </c>
      <c r="G340" s="91" t="s">
        <v>6</v>
      </c>
      <c r="H340" s="91" t="s">
        <v>90</v>
      </c>
      <c r="I340" s="91" t="s">
        <v>4</v>
      </c>
      <c r="J340" s="93" t="s">
        <v>5</v>
      </c>
      <c r="M340">
        <f t="shared" si="143"/>
        <v>59</v>
      </c>
      <c r="N340">
        <f t="shared" si="164"/>
        <v>41</v>
      </c>
      <c r="O340">
        <f t="shared" si="165"/>
        <v>48</v>
      </c>
      <c r="P340">
        <f t="shared" si="166"/>
        <v>68</v>
      </c>
      <c r="Q340">
        <f t="shared" si="167"/>
        <v>39</v>
      </c>
      <c r="R340">
        <f t="shared" si="168"/>
        <v>144</v>
      </c>
      <c r="U340">
        <f t="shared" si="163"/>
        <v>244</v>
      </c>
      <c r="V340">
        <f t="shared" si="144"/>
        <v>239</v>
      </c>
      <c r="W340">
        <f t="shared" si="145"/>
        <v>243</v>
      </c>
      <c r="X340">
        <f t="shared" si="146"/>
        <v>495</v>
      </c>
      <c r="Y340">
        <f t="shared" si="147"/>
        <v>161</v>
      </c>
      <c r="Z340">
        <f t="shared" si="148"/>
        <v>83</v>
      </c>
      <c r="AC340" s="1">
        <f t="shared" si="149"/>
        <v>-1.0699570329077337</v>
      </c>
      <c r="AD340" s="1">
        <f t="shared" si="150"/>
        <v>-1.4339224101091452</v>
      </c>
      <c r="AE340" s="1">
        <f t="shared" si="151"/>
        <v>-1.276293465905562</v>
      </c>
      <c r="AF340" s="1">
        <f t="shared" si="152"/>
        <v>-0.92798677163734644</v>
      </c>
      <c r="AG340" s="1">
        <f t="shared" si="153"/>
        <v>-1.4839328306838067</v>
      </c>
      <c r="AH340" s="1">
        <f t="shared" si="154"/>
        <v>-0.17768117723745236</v>
      </c>
      <c r="AI340" s="149">
        <f t="shared" si="155"/>
        <v>-6.3697736884810459</v>
      </c>
      <c r="AL340" s="1">
        <f t="shared" si="156"/>
        <v>-1.374959876045784</v>
      </c>
      <c r="AM340" s="104">
        <f t="shared" si="157"/>
        <v>-1.3956645494074753</v>
      </c>
      <c r="AN340" s="104">
        <f t="shared" si="158"/>
        <v>-1.3790666579984376</v>
      </c>
      <c r="AO340" s="104">
        <f t="shared" si="159"/>
        <v>-0.66757033877029559</v>
      </c>
      <c r="AP340" s="104">
        <f t="shared" si="160"/>
        <v>-1.790723736354523</v>
      </c>
      <c r="AQ340" s="104">
        <f t="shared" si="161"/>
        <v>-2.4532874935423878</v>
      </c>
      <c r="AR340" s="151">
        <f t="shared" si="162"/>
        <v>-9.0612726521189035</v>
      </c>
    </row>
    <row r="341" spans="1:44" x14ac:dyDescent="0.2">
      <c r="A341" s="99">
        <v>10517</v>
      </c>
      <c r="B341" s="95" t="s">
        <v>103</v>
      </c>
      <c r="C341" s="111">
        <v>0.3931848729352152</v>
      </c>
      <c r="D341" s="95" t="s">
        <v>1</v>
      </c>
      <c r="E341" s="95">
        <v>3</v>
      </c>
      <c r="F341" s="96">
        <v>3</v>
      </c>
      <c r="G341" s="95" t="s">
        <v>7</v>
      </c>
      <c r="H341" s="95" t="s">
        <v>88</v>
      </c>
      <c r="I341" s="95" t="s">
        <v>4</v>
      </c>
      <c r="J341" s="97" t="s">
        <v>4</v>
      </c>
      <c r="M341">
        <f t="shared" si="143"/>
        <v>59</v>
      </c>
      <c r="N341">
        <f t="shared" si="164"/>
        <v>61</v>
      </c>
      <c r="O341">
        <f t="shared" si="165"/>
        <v>46</v>
      </c>
      <c r="P341">
        <f t="shared" si="166"/>
        <v>104</v>
      </c>
      <c r="Q341">
        <f t="shared" si="167"/>
        <v>71</v>
      </c>
      <c r="R341">
        <f t="shared" si="168"/>
        <v>144</v>
      </c>
      <c r="U341">
        <f t="shared" si="163"/>
        <v>244</v>
      </c>
      <c r="V341">
        <f t="shared" si="144"/>
        <v>248</v>
      </c>
      <c r="W341">
        <f t="shared" si="145"/>
        <v>241</v>
      </c>
      <c r="X341">
        <f t="shared" si="146"/>
        <v>470</v>
      </c>
      <c r="Y341">
        <f t="shared" si="147"/>
        <v>425</v>
      </c>
      <c r="Z341">
        <f t="shared" si="148"/>
        <v>83</v>
      </c>
      <c r="AC341" s="1">
        <f t="shared" si="149"/>
        <v>-1.0699570329077337</v>
      </c>
      <c r="AD341" s="1">
        <f t="shared" si="150"/>
        <v>-1.0366206126401418</v>
      </c>
      <c r="AE341" s="1">
        <f t="shared" si="151"/>
        <v>-1.3188530803243581</v>
      </c>
      <c r="AF341" s="1">
        <f t="shared" si="152"/>
        <v>-0.50310357767208047</v>
      </c>
      <c r="AG341" s="1">
        <f t="shared" si="153"/>
        <v>-0.88481459977213761</v>
      </c>
      <c r="AH341" s="1">
        <f t="shared" si="154"/>
        <v>-0.17768117723745236</v>
      </c>
      <c r="AI341" s="149">
        <f t="shared" si="155"/>
        <v>-4.9910300805539034</v>
      </c>
      <c r="AL341" s="1">
        <f t="shared" si="156"/>
        <v>-1.374959876045784</v>
      </c>
      <c r="AM341" s="104">
        <f t="shared" si="157"/>
        <v>-1.3586993551740039</v>
      </c>
      <c r="AN341" s="104">
        <f t="shared" si="158"/>
        <v>-1.3873311678483309</v>
      </c>
      <c r="AO341" s="104">
        <f t="shared" si="159"/>
        <v>-0.71939540663488166</v>
      </c>
      <c r="AP341" s="104">
        <f t="shared" si="160"/>
        <v>-0.82003893241456904</v>
      </c>
      <c r="AQ341" s="104">
        <f t="shared" si="161"/>
        <v>-2.4532874935423878</v>
      </c>
      <c r="AR341" s="151">
        <f t="shared" si="162"/>
        <v>-8.1137122316599566</v>
      </c>
    </row>
    <row r="342" spans="1:44" x14ac:dyDescent="0.2">
      <c r="A342" s="98">
        <v>10925</v>
      </c>
      <c r="B342" s="91" t="s">
        <v>103</v>
      </c>
      <c r="C342" s="110">
        <v>0.39419756499659797</v>
      </c>
      <c r="D342" s="91" t="s">
        <v>3</v>
      </c>
      <c r="E342" s="91">
        <v>3</v>
      </c>
      <c r="F342" s="92">
        <v>1</v>
      </c>
      <c r="G342" s="91" t="s">
        <v>6</v>
      </c>
      <c r="H342" s="91" t="s">
        <v>88</v>
      </c>
      <c r="I342" s="91" t="s">
        <v>5</v>
      </c>
      <c r="J342" s="93" t="s">
        <v>5</v>
      </c>
      <c r="M342">
        <f t="shared" si="143"/>
        <v>38</v>
      </c>
      <c r="N342">
        <f t="shared" si="164"/>
        <v>61</v>
      </c>
      <c r="O342">
        <f t="shared" si="165"/>
        <v>48</v>
      </c>
      <c r="P342">
        <f t="shared" si="166"/>
        <v>68</v>
      </c>
      <c r="Q342">
        <f t="shared" si="167"/>
        <v>71</v>
      </c>
      <c r="R342">
        <f t="shared" si="168"/>
        <v>28</v>
      </c>
      <c r="U342">
        <f t="shared" si="163"/>
        <v>241</v>
      </c>
      <c r="V342">
        <f t="shared" si="144"/>
        <v>248</v>
      </c>
      <c r="W342">
        <f t="shared" si="145"/>
        <v>243</v>
      </c>
      <c r="X342">
        <f t="shared" si="146"/>
        <v>495</v>
      </c>
      <c r="Y342">
        <f t="shared" si="147"/>
        <v>425</v>
      </c>
      <c r="Z342">
        <f t="shared" si="148"/>
        <v>882</v>
      </c>
      <c r="AC342" s="1">
        <f t="shared" si="149"/>
        <v>-1.5099083170870673</v>
      </c>
      <c r="AD342" s="1">
        <f t="shared" si="150"/>
        <v>-1.0366206126401418</v>
      </c>
      <c r="AE342" s="1">
        <f t="shared" si="151"/>
        <v>-1.276293465905562</v>
      </c>
      <c r="AF342" s="1">
        <f t="shared" si="152"/>
        <v>-0.92798677163734644</v>
      </c>
      <c r="AG342" s="1">
        <f t="shared" si="153"/>
        <v>-0.88481459977213761</v>
      </c>
      <c r="AH342" s="1">
        <f t="shared" si="154"/>
        <v>-1.8152899666382492</v>
      </c>
      <c r="AI342" s="149">
        <f t="shared" si="155"/>
        <v>-7.4509137336805047</v>
      </c>
      <c r="AL342" s="1">
        <f t="shared" si="156"/>
        <v>-1.3873311678483309</v>
      </c>
      <c r="AM342" s="104">
        <f t="shared" si="157"/>
        <v>-1.3586993551740039</v>
      </c>
      <c r="AN342" s="104">
        <f t="shared" si="158"/>
        <v>-1.3790666579984376</v>
      </c>
      <c r="AO342" s="104">
        <f t="shared" si="159"/>
        <v>-0.66757033877029559</v>
      </c>
      <c r="AP342" s="104">
        <f t="shared" si="160"/>
        <v>-0.82003893241456904</v>
      </c>
      <c r="AQ342" s="104">
        <f t="shared" si="161"/>
        <v>-8.9936045332194625E-2</v>
      </c>
      <c r="AR342" s="151">
        <f t="shared" si="162"/>
        <v>-5.7026424975378323</v>
      </c>
    </row>
    <row r="343" spans="1:44" x14ac:dyDescent="0.2">
      <c r="A343" s="99">
        <v>10630</v>
      </c>
      <c r="B343" s="95" t="s">
        <v>103</v>
      </c>
      <c r="C343" s="111">
        <v>0.39605864028930005</v>
      </c>
      <c r="D343" s="95" t="s">
        <v>2</v>
      </c>
      <c r="E343" s="95">
        <v>0</v>
      </c>
      <c r="F343" s="96">
        <v>2</v>
      </c>
      <c r="G343" s="95" t="s">
        <v>6</v>
      </c>
      <c r="H343" s="95" t="s">
        <v>88</v>
      </c>
      <c r="I343" s="95" t="s">
        <v>5</v>
      </c>
      <c r="J343" s="97" t="s">
        <v>5</v>
      </c>
      <c r="M343">
        <f t="shared" si="143"/>
        <v>36</v>
      </c>
      <c r="N343">
        <f t="shared" si="164"/>
        <v>35</v>
      </c>
      <c r="O343">
        <f t="shared" si="165"/>
        <v>49</v>
      </c>
      <c r="P343">
        <f t="shared" si="166"/>
        <v>68</v>
      </c>
      <c r="Q343">
        <f t="shared" si="167"/>
        <v>71</v>
      </c>
      <c r="R343">
        <f t="shared" si="168"/>
        <v>28</v>
      </c>
      <c r="U343">
        <f t="shared" si="163"/>
        <v>239</v>
      </c>
      <c r="V343">
        <f t="shared" si="144"/>
        <v>245</v>
      </c>
      <c r="W343">
        <f t="shared" si="145"/>
        <v>233</v>
      </c>
      <c r="X343">
        <f t="shared" si="146"/>
        <v>495</v>
      </c>
      <c r="Y343">
        <f t="shared" si="147"/>
        <v>425</v>
      </c>
      <c r="Z343">
        <f t="shared" si="148"/>
        <v>882</v>
      </c>
      <c r="AC343" s="1">
        <f t="shared" si="149"/>
        <v>-1.563975538357343</v>
      </c>
      <c r="AD343" s="1">
        <f t="shared" si="150"/>
        <v>-1.5921464153240394</v>
      </c>
      <c r="AE343" s="1">
        <f t="shared" si="151"/>
        <v>-1.2556741787028265</v>
      </c>
      <c r="AF343" s="1">
        <f t="shared" si="152"/>
        <v>-0.92798677163734644</v>
      </c>
      <c r="AG343" s="1">
        <f t="shared" si="153"/>
        <v>-0.88481459977213761</v>
      </c>
      <c r="AH343" s="1">
        <f t="shared" si="154"/>
        <v>-1.8152899666382492</v>
      </c>
      <c r="AI343" s="149">
        <f t="shared" si="155"/>
        <v>-8.0398874704319425</v>
      </c>
      <c r="AL343" s="1">
        <f t="shared" si="156"/>
        <v>-1.3956645494074753</v>
      </c>
      <c r="AM343" s="104">
        <f t="shared" si="157"/>
        <v>-1.3708698907942589</v>
      </c>
      <c r="AN343" s="104">
        <f t="shared" si="158"/>
        <v>-1.4210896477732855</v>
      </c>
      <c r="AO343" s="104">
        <f t="shared" si="159"/>
        <v>-0.66757033877029559</v>
      </c>
      <c r="AP343" s="104">
        <f t="shared" si="160"/>
        <v>-0.82003893241456904</v>
      </c>
      <c r="AQ343" s="104">
        <f t="shared" si="161"/>
        <v>-8.9936045332194625E-2</v>
      </c>
      <c r="AR343" s="151">
        <f t="shared" si="162"/>
        <v>-5.7651694044920792</v>
      </c>
    </row>
    <row r="344" spans="1:44" x14ac:dyDescent="0.2">
      <c r="A344" s="98">
        <v>10297</v>
      </c>
      <c r="B344" s="91" t="s">
        <v>103</v>
      </c>
      <c r="C344" s="110">
        <v>0.39647122028415582</v>
      </c>
      <c r="D344" s="91" t="s">
        <v>2</v>
      </c>
      <c r="E344" s="91">
        <v>2</v>
      </c>
      <c r="F344" s="92">
        <v>1</v>
      </c>
      <c r="G344" s="91" t="s">
        <v>6</v>
      </c>
      <c r="H344" s="91" t="s">
        <v>91</v>
      </c>
      <c r="I344" s="91" t="s">
        <v>5</v>
      </c>
      <c r="J344" s="93" t="s">
        <v>5</v>
      </c>
      <c r="M344">
        <f t="shared" si="143"/>
        <v>36</v>
      </c>
      <c r="N344">
        <f t="shared" si="164"/>
        <v>41</v>
      </c>
      <c r="O344">
        <f t="shared" si="165"/>
        <v>48</v>
      </c>
      <c r="P344">
        <f t="shared" si="166"/>
        <v>68</v>
      </c>
      <c r="Q344">
        <f t="shared" si="167"/>
        <v>25</v>
      </c>
      <c r="R344">
        <f t="shared" si="168"/>
        <v>28</v>
      </c>
      <c r="U344">
        <f t="shared" si="163"/>
        <v>239</v>
      </c>
      <c r="V344">
        <f t="shared" si="144"/>
        <v>239</v>
      </c>
      <c r="W344">
        <f t="shared" si="145"/>
        <v>243</v>
      </c>
      <c r="X344">
        <f t="shared" si="146"/>
        <v>495</v>
      </c>
      <c r="Y344">
        <f t="shared" si="147"/>
        <v>149</v>
      </c>
      <c r="Z344">
        <f t="shared" si="148"/>
        <v>882</v>
      </c>
      <c r="AC344" s="1">
        <f t="shared" si="149"/>
        <v>-1.563975538357343</v>
      </c>
      <c r="AD344" s="1">
        <f t="shared" si="150"/>
        <v>-1.4339224101091452</v>
      </c>
      <c r="AE344" s="1">
        <f t="shared" si="151"/>
        <v>-1.276293465905562</v>
      </c>
      <c r="AF344" s="1">
        <f t="shared" si="152"/>
        <v>-0.92798677163734644</v>
      </c>
      <c r="AG344" s="1">
        <f t="shared" si="153"/>
        <v>-1.9286186519452522</v>
      </c>
      <c r="AH344" s="1">
        <f t="shared" si="154"/>
        <v>-1.8152899666382492</v>
      </c>
      <c r="AI344" s="149">
        <f t="shared" si="155"/>
        <v>-8.9460868045928983</v>
      </c>
      <c r="AL344" s="1">
        <f t="shared" si="156"/>
        <v>-1.3956645494074753</v>
      </c>
      <c r="AM344" s="104">
        <f t="shared" si="157"/>
        <v>-1.3956645494074753</v>
      </c>
      <c r="AN344" s="104">
        <f t="shared" si="158"/>
        <v>-1.3790666579984376</v>
      </c>
      <c r="AO344" s="104">
        <f t="shared" si="159"/>
        <v>-0.66757033877029559</v>
      </c>
      <c r="AP344" s="104">
        <f t="shared" si="160"/>
        <v>-1.8681817953935267</v>
      </c>
      <c r="AQ344" s="104">
        <f t="shared" si="161"/>
        <v>-8.9936045332194625E-2</v>
      </c>
      <c r="AR344" s="151">
        <f t="shared" si="162"/>
        <v>-6.7960839363094054</v>
      </c>
    </row>
    <row r="345" spans="1:44" x14ac:dyDescent="0.2">
      <c r="A345" s="99">
        <v>10922</v>
      </c>
      <c r="B345" s="95" t="s">
        <v>103</v>
      </c>
      <c r="C345" s="111">
        <v>0.3975204652004386</v>
      </c>
      <c r="D345" s="95" t="s">
        <v>0</v>
      </c>
      <c r="E345" s="95">
        <v>2</v>
      </c>
      <c r="F345" s="96">
        <v>2</v>
      </c>
      <c r="G345" s="95" t="s">
        <v>7</v>
      </c>
      <c r="H345" s="95" t="s">
        <v>90</v>
      </c>
      <c r="I345" s="95" t="s">
        <v>5</v>
      </c>
      <c r="J345" s="97" t="s">
        <v>5</v>
      </c>
      <c r="M345">
        <f t="shared" si="143"/>
        <v>39</v>
      </c>
      <c r="N345">
        <f t="shared" si="164"/>
        <v>41</v>
      </c>
      <c r="O345">
        <f t="shared" si="165"/>
        <v>49</v>
      </c>
      <c r="P345">
        <f t="shared" si="166"/>
        <v>104</v>
      </c>
      <c r="Q345">
        <f t="shared" si="167"/>
        <v>39</v>
      </c>
      <c r="R345">
        <f t="shared" si="168"/>
        <v>28</v>
      </c>
      <c r="U345">
        <f t="shared" si="163"/>
        <v>241</v>
      </c>
      <c r="V345">
        <f t="shared" si="144"/>
        <v>239</v>
      </c>
      <c r="W345">
        <f t="shared" si="145"/>
        <v>233</v>
      </c>
      <c r="X345">
        <f t="shared" si="146"/>
        <v>470</v>
      </c>
      <c r="Y345">
        <f t="shared" si="147"/>
        <v>161</v>
      </c>
      <c r="Z345">
        <f t="shared" si="148"/>
        <v>882</v>
      </c>
      <c r="AC345" s="1">
        <f t="shared" si="149"/>
        <v>-1.4839328306838067</v>
      </c>
      <c r="AD345" s="1">
        <f t="shared" si="150"/>
        <v>-1.4339224101091452</v>
      </c>
      <c r="AE345" s="1">
        <f t="shared" si="151"/>
        <v>-1.2556741787028265</v>
      </c>
      <c r="AF345" s="1">
        <f t="shared" si="152"/>
        <v>-0.50310357767208047</v>
      </c>
      <c r="AG345" s="1">
        <f t="shared" si="153"/>
        <v>-1.4839328306838067</v>
      </c>
      <c r="AH345" s="1">
        <f t="shared" si="154"/>
        <v>-1.8152899666382492</v>
      </c>
      <c r="AI345" s="149">
        <f t="shared" si="155"/>
        <v>-7.9758557944899149</v>
      </c>
      <c r="AL345" s="1">
        <f t="shared" si="156"/>
        <v>-1.3873311678483309</v>
      </c>
      <c r="AM345" s="104">
        <f t="shared" si="157"/>
        <v>-1.3956645494074753</v>
      </c>
      <c r="AN345" s="104">
        <f t="shared" si="158"/>
        <v>-1.4210896477732855</v>
      </c>
      <c r="AO345" s="104">
        <f t="shared" si="159"/>
        <v>-0.71939540663488166</v>
      </c>
      <c r="AP345" s="104">
        <f t="shared" si="160"/>
        <v>-1.790723736354523</v>
      </c>
      <c r="AQ345" s="104">
        <f t="shared" si="161"/>
        <v>-8.9936045332194625E-2</v>
      </c>
      <c r="AR345" s="151">
        <f t="shared" si="162"/>
        <v>-6.8041405533506918</v>
      </c>
    </row>
    <row r="346" spans="1:44" x14ac:dyDescent="0.2">
      <c r="A346" s="98">
        <v>10061</v>
      </c>
      <c r="B346" s="91" t="s">
        <v>103</v>
      </c>
      <c r="C346" s="110">
        <v>0.39898157671360956</v>
      </c>
      <c r="D346" s="91" t="s">
        <v>1</v>
      </c>
      <c r="E346" s="91">
        <v>3</v>
      </c>
      <c r="F346" s="92">
        <v>2</v>
      </c>
      <c r="G346" s="91" t="s">
        <v>6</v>
      </c>
      <c r="H346" s="91" t="s">
        <v>90</v>
      </c>
      <c r="I346" s="91" t="s">
        <v>4</v>
      </c>
      <c r="J346" s="93" t="s">
        <v>5</v>
      </c>
      <c r="M346">
        <f t="shared" si="143"/>
        <v>59</v>
      </c>
      <c r="N346">
        <f t="shared" si="164"/>
        <v>61</v>
      </c>
      <c r="O346">
        <f t="shared" si="165"/>
        <v>49</v>
      </c>
      <c r="P346">
        <f t="shared" si="166"/>
        <v>68</v>
      </c>
      <c r="Q346">
        <f t="shared" si="167"/>
        <v>39</v>
      </c>
      <c r="R346">
        <f t="shared" si="168"/>
        <v>144</v>
      </c>
      <c r="U346">
        <f t="shared" si="163"/>
        <v>244</v>
      </c>
      <c r="V346">
        <f t="shared" si="144"/>
        <v>248</v>
      </c>
      <c r="W346">
        <f t="shared" si="145"/>
        <v>233</v>
      </c>
      <c r="X346">
        <f t="shared" si="146"/>
        <v>495</v>
      </c>
      <c r="Y346">
        <f t="shared" si="147"/>
        <v>161</v>
      </c>
      <c r="Z346">
        <f t="shared" si="148"/>
        <v>83</v>
      </c>
      <c r="AC346" s="1">
        <f t="shared" si="149"/>
        <v>-1.0699570329077337</v>
      </c>
      <c r="AD346" s="1">
        <f t="shared" si="150"/>
        <v>-1.0366206126401418</v>
      </c>
      <c r="AE346" s="1">
        <f t="shared" si="151"/>
        <v>-1.2556741787028265</v>
      </c>
      <c r="AF346" s="1">
        <f t="shared" si="152"/>
        <v>-0.92798677163734644</v>
      </c>
      <c r="AG346" s="1">
        <f t="shared" si="153"/>
        <v>-1.4839328306838067</v>
      </c>
      <c r="AH346" s="1">
        <f t="shared" si="154"/>
        <v>-0.17768117723745236</v>
      </c>
      <c r="AI346" s="149">
        <f t="shared" si="155"/>
        <v>-5.9518526038093071</v>
      </c>
      <c r="AL346" s="1">
        <f t="shared" si="156"/>
        <v>-1.374959876045784</v>
      </c>
      <c r="AM346" s="104">
        <f t="shared" si="157"/>
        <v>-1.3586993551740039</v>
      </c>
      <c r="AN346" s="104">
        <f t="shared" si="158"/>
        <v>-1.4210896477732855</v>
      </c>
      <c r="AO346" s="104">
        <f t="shared" si="159"/>
        <v>-0.66757033877029559</v>
      </c>
      <c r="AP346" s="104">
        <f t="shared" si="160"/>
        <v>-1.790723736354523</v>
      </c>
      <c r="AQ346" s="104">
        <f t="shared" si="161"/>
        <v>-2.4532874935423878</v>
      </c>
      <c r="AR346" s="151">
        <f t="shared" si="162"/>
        <v>-9.0663304476602811</v>
      </c>
    </row>
    <row r="347" spans="1:44" x14ac:dyDescent="0.2">
      <c r="A347" s="99">
        <v>11269</v>
      </c>
      <c r="B347" s="95" t="s">
        <v>103</v>
      </c>
      <c r="C347" s="111">
        <v>0.39911005253427123</v>
      </c>
      <c r="D347" s="95" t="s">
        <v>1</v>
      </c>
      <c r="E347" s="95">
        <v>2</v>
      </c>
      <c r="F347" s="96">
        <v>2</v>
      </c>
      <c r="G347" s="95" t="s">
        <v>6</v>
      </c>
      <c r="H347" s="95" t="s">
        <v>89</v>
      </c>
      <c r="I347" s="95" t="s">
        <v>5</v>
      </c>
      <c r="J347" s="97" t="s">
        <v>5</v>
      </c>
      <c r="M347">
        <f t="shared" si="143"/>
        <v>59</v>
      </c>
      <c r="N347">
        <f t="shared" si="164"/>
        <v>41</v>
      </c>
      <c r="O347">
        <f t="shared" si="165"/>
        <v>49</v>
      </c>
      <c r="P347">
        <f t="shared" si="166"/>
        <v>68</v>
      </c>
      <c r="Q347">
        <f t="shared" si="167"/>
        <v>37</v>
      </c>
      <c r="R347">
        <f t="shared" si="168"/>
        <v>28</v>
      </c>
      <c r="U347">
        <f t="shared" si="163"/>
        <v>244</v>
      </c>
      <c r="V347">
        <f t="shared" si="144"/>
        <v>239</v>
      </c>
      <c r="W347">
        <f t="shared" si="145"/>
        <v>233</v>
      </c>
      <c r="X347">
        <f t="shared" si="146"/>
        <v>495</v>
      </c>
      <c r="Y347">
        <f t="shared" si="147"/>
        <v>230</v>
      </c>
      <c r="Z347">
        <f t="shared" si="148"/>
        <v>882</v>
      </c>
      <c r="AC347" s="1">
        <f t="shared" si="149"/>
        <v>-1.0699570329077337</v>
      </c>
      <c r="AD347" s="1">
        <f t="shared" si="150"/>
        <v>-1.4339224101091452</v>
      </c>
      <c r="AE347" s="1">
        <f t="shared" si="151"/>
        <v>-1.2556741787028265</v>
      </c>
      <c r="AF347" s="1">
        <f t="shared" si="152"/>
        <v>-0.92798677163734644</v>
      </c>
      <c r="AG347" s="1">
        <f t="shared" si="153"/>
        <v>-1.5365765641692286</v>
      </c>
      <c r="AH347" s="1">
        <f t="shared" si="154"/>
        <v>-1.8152899666382492</v>
      </c>
      <c r="AI347" s="149">
        <f t="shared" si="155"/>
        <v>-8.0394069241645294</v>
      </c>
      <c r="AL347" s="1">
        <f t="shared" si="156"/>
        <v>-1.374959876045784</v>
      </c>
      <c r="AM347" s="104">
        <f t="shared" si="157"/>
        <v>-1.3956645494074753</v>
      </c>
      <c r="AN347" s="104">
        <f t="shared" si="158"/>
        <v>-1.4210896477732855</v>
      </c>
      <c r="AO347" s="104">
        <f t="shared" si="159"/>
        <v>-0.66757033877029559</v>
      </c>
      <c r="AP347" s="104">
        <f t="shared" si="160"/>
        <v>-1.4340487924157905</v>
      </c>
      <c r="AQ347" s="104">
        <f t="shared" si="161"/>
        <v>-8.9936045332194625E-2</v>
      </c>
      <c r="AR347" s="151">
        <f t="shared" si="162"/>
        <v>-6.3832692497448251</v>
      </c>
    </row>
    <row r="348" spans="1:44" x14ac:dyDescent="0.2">
      <c r="A348" s="98">
        <v>10726</v>
      </c>
      <c r="B348" s="91" t="s">
        <v>103</v>
      </c>
      <c r="C348" s="110">
        <v>0.39933538873489416</v>
      </c>
      <c r="D348" s="91" t="s">
        <v>0</v>
      </c>
      <c r="E348" s="91">
        <v>0</v>
      </c>
      <c r="F348" s="92">
        <v>1</v>
      </c>
      <c r="G348" s="91" t="s">
        <v>7</v>
      </c>
      <c r="H348" s="91" t="s">
        <v>90</v>
      </c>
      <c r="I348" s="91" t="s">
        <v>5</v>
      </c>
      <c r="J348" s="93" t="s">
        <v>5</v>
      </c>
      <c r="M348">
        <f t="shared" si="143"/>
        <v>39</v>
      </c>
      <c r="N348">
        <f t="shared" si="164"/>
        <v>35</v>
      </c>
      <c r="O348">
        <f t="shared" si="165"/>
        <v>48</v>
      </c>
      <c r="P348">
        <f t="shared" si="166"/>
        <v>104</v>
      </c>
      <c r="Q348">
        <f t="shared" si="167"/>
        <v>39</v>
      </c>
      <c r="R348">
        <f t="shared" si="168"/>
        <v>28</v>
      </c>
      <c r="U348">
        <f t="shared" si="163"/>
        <v>241</v>
      </c>
      <c r="V348">
        <f t="shared" si="144"/>
        <v>245</v>
      </c>
      <c r="W348">
        <f t="shared" si="145"/>
        <v>243</v>
      </c>
      <c r="X348">
        <f t="shared" si="146"/>
        <v>470</v>
      </c>
      <c r="Y348">
        <f t="shared" si="147"/>
        <v>161</v>
      </c>
      <c r="Z348">
        <f t="shared" si="148"/>
        <v>882</v>
      </c>
      <c r="AC348" s="1">
        <f t="shared" si="149"/>
        <v>-1.4839328306838067</v>
      </c>
      <c r="AD348" s="1">
        <f t="shared" si="150"/>
        <v>-1.5921464153240394</v>
      </c>
      <c r="AE348" s="1">
        <f t="shared" si="151"/>
        <v>-1.276293465905562</v>
      </c>
      <c r="AF348" s="1">
        <f t="shared" si="152"/>
        <v>-0.50310357767208047</v>
      </c>
      <c r="AG348" s="1">
        <f t="shared" si="153"/>
        <v>-1.4839328306838067</v>
      </c>
      <c r="AH348" s="1">
        <f t="shared" si="154"/>
        <v>-1.8152899666382492</v>
      </c>
      <c r="AI348" s="149">
        <f t="shared" si="155"/>
        <v>-8.1546990869075433</v>
      </c>
      <c r="AL348" s="1">
        <f t="shared" si="156"/>
        <v>-1.3873311678483309</v>
      </c>
      <c r="AM348" s="104">
        <f t="shared" si="157"/>
        <v>-1.3708698907942589</v>
      </c>
      <c r="AN348" s="104">
        <f t="shared" si="158"/>
        <v>-1.3790666579984376</v>
      </c>
      <c r="AO348" s="104">
        <f t="shared" si="159"/>
        <v>-0.71939540663488166</v>
      </c>
      <c r="AP348" s="104">
        <f t="shared" si="160"/>
        <v>-1.790723736354523</v>
      </c>
      <c r="AQ348" s="104">
        <f t="shared" si="161"/>
        <v>-8.9936045332194625E-2</v>
      </c>
      <c r="AR348" s="151">
        <f t="shared" si="162"/>
        <v>-6.7373229049626273</v>
      </c>
    </row>
    <row r="349" spans="1:44" x14ac:dyDescent="0.2">
      <c r="A349" s="99">
        <v>11212</v>
      </c>
      <c r="B349" s="95" t="s">
        <v>103</v>
      </c>
      <c r="C349" s="111">
        <v>0.40022278373997155</v>
      </c>
      <c r="D349" s="95" t="s">
        <v>1</v>
      </c>
      <c r="E349" s="95">
        <v>3</v>
      </c>
      <c r="F349" s="96">
        <v>2</v>
      </c>
      <c r="G349" s="95" t="s">
        <v>7</v>
      </c>
      <c r="H349" s="95" t="s">
        <v>89</v>
      </c>
      <c r="I349" s="95" t="s">
        <v>4</v>
      </c>
      <c r="J349" s="97" t="s">
        <v>4</v>
      </c>
      <c r="M349">
        <f t="shared" si="143"/>
        <v>59</v>
      </c>
      <c r="N349">
        <f t="shared" si="164"/>
        <v>61</v>
      </c>
      <c r="O349">
        <f t="shared" si="165"/>
        <v>49</v>
      </c>
      <c r="P349">
        <f t="shared" si="166"/>
        <v>104</v>
      </c>
      <c r="Q349">
        <f t="shared" si="167"/>
        <v>37</v>
      </c>
      <c r="R349">
        <f t="shared" si="168"/>
        <v>144</v>
      </c>
      <c r="U349">
        <f t="shared" si="163"/>
        <v>244</v>
      </c>
      <c r="V349">
        <f t="shared" si="144"/>
        <v>248</v>
      </c>
      <c r="W349">
        <f t="shared" si="145"/>
        <v>233</v>
      </c>
      <c r="X349">
        <f t="shared" si="146"/>
        <v>470</v>
      </c>
      <c r="Y349">
        <f t="shared" si="147"/>
        <v>230</v>
      </c>
      <c r="Z349">
        <f t="shared" si="148"/>
        <v>83</v>
      </c>
      <c r="AC349" s="1">
        <f t="shared" si="149"/>
        <v>-1.0699570329077337</v>
      </c>
      <c r="AD349" s="1">
        <f t="shared" si="150"/>
        <v>-1.0366206126401418</v>
      </c>
      <c r="AE349" s="1">
        <f t="shared" si="151"/>
        <v>-1.2556741787028265</v>
      </c>
      <c r="AF349" s="1">
        <f t="shared" si="152"/>
        <v>-0.50310357767208047</v>
      </c>
      <c r="AG349" s="1">
        <f t="shared" si="153"/>
        <v>-1.5365765641692286</v>
      </c>
      <c r="AH349" s="1">
        <f t="shared" si="154"/>
        <v>-0.17768117723745236</v>
      </c>
      <c r="AI349" s="149">
        <f t="shared" si="155"/>
        <v>-5.5796131433294631</v>
      </c>
      <c r="AL349" s="1">
        <f t="shared" si="156"/>
        <v>-1.374959876045784</v>
      </c>
      <c r="AM349" s="104">
        <f t="shared" si="157"/>
        <v>-1.3586993551740039</v>
      </c>
      <c r="AN349" s="104">
        <f t="shared" si="158"/>
        <v>-1.4210896477732855</v>
      </c>
      <c r="AO349" s="104">
        <f t="shared" si="159"/>
        <v>-0.71939540663488166</v>
      </c>
      <c r="AP349" s="104">
        <f t="shared" si="160"/>
        <v>-1.4340487924157905</v>
      </c>
      <c r="AQ349" s="104">
        <f t="shared" si="161"/>
        <v>-2.4532874935423878</v>
      </c>
      <c r="AR349" s="151">
        <f t="shared" si="162"/>
        <v>-8.7614805715861337</v>
      </c>
    </row>
    <row r="350" spans="1:44" x14ac:dyDescent="0.2">
      <c r="A350" s="98">
        <v>11310</v>
      </c>
      <c r="B350" s="91" t="s">
        <v>103</v>
      </c>
      <c r="C350" s="110">
        <v>0.40085604947794895</v>
      </c>
      <c r="D350" s="91" t="s">
        <v>3</v>
      </c>
      <c r="E350" s="91">
        <v>1</v>
      </c>
      <c r="F350" s="92">
        <v>0</v>
      </c>
      <c r="G350" s="91" t="s">
        <v>6</v>
      </c>
      <c r="H350" s="91" t="s">
        <v>88</v>
      </c>
      <c r="I350" s="91" t="s">
        <v>5</v>
      </c>
      <c r="J350" s="93" t="s">
        <v>5</v>
      </c>
      <c r="M350">
        <f t="shared" si="143"/>
        <v>38</v>
      </c>
      <c r="N350">
        <f t="shared" si="164"/>
        <v>35</v>
      </c>
      <c r="O350">
        <f t="shared" si="165"/>
        <v>29</v>
      </c>
      <c r="P350">
        <f t="shared" si="166"/>
        <v>68</v>
      </c>
      <c r="Q350">
        <f t="shared" si="167"/>
        <v>71</v>
      </c>
      <c r="R350">
        <f t="shared" si="168"/>
        <v>28</v>
      </c>
      <c r="U350">
        <f t="shared" si="163"/>
        <v>241</v>
      </c>
      <c r="V350">
        <f t="shared" si="144"/>
        <v>233</v>
      </c>
      <c r="W350">
        <f t="shared" si="145"/>
        <v>248</v>
      </c>
      <c r="X350">
        <f t="shared" si="146"/>
        <v>495</v>
      </c>
      <c r="Y350">
        <f t="shared" si="147"/>
        <v>425</v>
      </c>
      <c r="Z350">
        <f t="shared" si="148"/>
        <v>882</v>
      </c>
      <c r="AC350" s="1">
        <f t="shared" si="149"/>
        <v>-1.5099083170870673</v>
      </c>
      <c r="AD350" s="1">
        <f t="shared" si="150"/>
        <v>-1.5921464153240394</v>
      </c>
      <c r="AE350" s="1">
        <f t="shared" si="151"/>
        <v>-1.780198646826979</v>
      </c>
      <c r="AF350" s="1">
        <f t="shared" si="152"/>
        <v>-0.92798677163734644</v>
      </c>
      <c r="AG350" s="1">
        <f t="shared" si="153"/>
        <v>-0.88481459977213761</v>
      </c>
      <c r="AH350" s="1">
        <f t="shared" si="154"/>
        <v>-1.8152899666382492</v>
      </c>
      <c r="AI350" s="149">
        <f t="shared" si="155"/>
        <v>-8.5103447172858182</v>
      </c>
      <c r="AL350" s="1">
        <f t="shared" si="156"/>
        <v>-1.3873311678483309</v>
      </c>
      <c r="AM350" s="104">
        <f t="shared" si="157"/>
        <v>-1.4210896477732855</v>
      </c>
      <c r="AN350" s="104">
        <f t="shared" si="158"/>
        <v>-1.3586993551740039</v>
      </c>
      <c r="AO350" s="104">
        <f t="shared" si="159"/>
        <v>-0.66757033877029559</v>
      </c>
      <c r="AP350" s="104">
        <f t="shared" si="160"/>
        <v>-0.82003893241456904</v>
      </c>
      <c r="AQ350" s="104">
        <f t="shared" si="161"/>
        <v>-8.9936045332194625E-2</v>
      </c>
      <c r="AR350" s="151">
        <f t="shared" si="162"/>
        <v>-5.7446654873126795</v>
      </c>
    </row>
    <row r="351" spans="1:44" x14ac:dyDescent="0.2">
      <c r="A351" s="99">
        <v>11320</v>
      </c>
      <c r="B351" s="95" t="s">
        <v>103</v>
      </c>
      <c r="C351" s="111">
        <v>0.40191458910021916</v>
      </c>
      <c r="D351" s="95" t="s">
        <v>3</v>
      </c>
      <c r="E351" s="95">
        <v>3</v>
      </c>
      <c r="F351" s="96">
        <v>2</v>
      </c>
      <c r="G351" s="95" t="s">
        <v>6</v>
      </c>
      <c r="H351" s="95" t="s">
        <v>89</v>
      </c>
      <c r="I351" s="95" t="s">
        <v>4</v>
      </c>
      <c r="J351" s="97" t="s">
        <v>4</v>
      </c>
      <c r="M351">
        <f t="shared" si="143"/>
        <v>38</v>
      </c>
      <c r="N351">
        <f t="shared" si="164"/>
        <v>61</v>
      </c>
      <c r="O351">
        <f t="shared" si="165"/>
        <v>49</v>
      </c>
      <c r="P351">
        <f t="shared" si="166"/>
        <v>68</v>
      </c>
      <c r="Q351">
        <f t="shared" si="167"/>
        <v>37</v>
      </c>
      <c r="R351">
        <f t="shared" si="168"/>
        <v>144</v>
      </c>
      <c r="U351">
        <f t="shared" si="163"/>
        <v>241</v>
      </c>
      <c r="V351">
        <f t="shared" si="144"/>
        <v>248</v>
      </c>
      <c r="W351">
        <f t="shared" si="145"/>
        <v>233</v>
      </c>
      <c r="X351">
        <f t="shared" si="146"/>
        <v>495</v>
      </c>
      <c r="Y351">
        <f t="shared" si="147"/>
        <v>230</v>
      </c>
      <c r="Z351">
        <f t="shared" si="148"/>
        <v>83</v>
      </c>
      <c r="AC351" s="1">
        <f t="shared" si="149"/>
        <v>-1.5099083170870673</v>
      </c>
      <c r="AD351" s="1">
        <f t="shared" si="150"/>
        <v>-1.0366206126401418</v>
      </c>
      <c r="AE351" s="1">
        <f t="shared" si="151"/>
        <v>-1.2556741787028265</v>
      </c>
      <c r="AF351" s="1">
        <f t="shared" si="152"/>
        <v>-0.92798677163734644</v>
      </c>
      <c r="AG351" s="1">
        <f t="shared" si="153"/>
        <v>-1.5365765641692286</v>
      </c>
      <c r="AH351" s="1">
        <f t="shared" si="154"/>
        <v>-0.17768117723745236</v>
      </c>
      <c r="AI351" s="149">
        <f t="shared" si="155"/>
        <v>-6.4444476214740636</v>
      </c>
      <c r="AL351" s="1">
        <f t="shared" si="156"/>
        <v>-1.3873311678483309</v>
      </c>
      <c r="AM351" s="104">
        <f t="shared" si="157"/>
        <v>-1.3586993551740039</v>
      </c>
      <c r="AN351" s="104">
        <f t="shared" si="158"/>
        <v>-1.4210896477732855</v>
      </c>
      <c r="AO351" s="104">
        <f t="shared" si="159"/>
        <v>-0.66757033877029559</v>
      </c>
      <c r="AP351" s="104">
        <f t="shared" si="160"/>
        <v>-1.4340487924157905</v>
      </c>
      <c r="AQ351" s="104">
        <f t="shared" si="161"/>
        <v>-2.4532874935423878</v>
      </c>
      <c r="AR351" s="151">
        <f t="shared" si="162"/>
        <v>-8.7220267955240942</v>
      </c>
    </row>
    <row r="352" spans="1:44" x14ac:dyDescent="0.2">
      <c r="A352" s="98">
        <v>11062</v>
      </c>
      <c r="B352" s="91" t="s">
        <v>103</v>
      </c>
      <c r="C352" s="110">
        <v>0.40211576937562088</v>
      </c>
      <c r="D352" s="91" t="s">
        <v>2</v>
      </c>
      <c r="E352" s="91">
        <v>1</v>
      </c>
      <c r="F352" s="92">
        <v>3</v>
      </c>
      <c r="G352" s="91" t="s">
        <v>6</v>
      </c>
      <c r="H352" s="91" t="s">
        <v>88</v>
      </c>
      <c r="I352" s="91" t="s">
        <v>5</v>
      </c>
      <c r="J352" s="93" t="s">
        <v>5</v>
      </c>
      <c r="M352">
        <f t="shared" si="143"/>
        <v>36</v>
      </c>
      <c r="N352">
        <f t="shared" si="164"/>
        <v>35</v>
      </c>
      <c r="O352">
        <f t="shared" si="165"/>
        <v>46</v>
      </c>
      <c r="P352">
        <f t="shared" si="166"/>
        <v>68</v>
      </c>
      <c r="Q352">
        <f t="shared" si="167"/>
        <v>71</v>
      </c>
      <c r="R352">
        <f t="shared" si="168"/>
        <v>28</v>
      </c>
      <c r="U352">
        <f t="shared" si="163"/>
        <v>239</v>
      </c>
      <c r="V352">
        <f t="shared" si="144"/>
        <v>233</v>
      </c>
      <c r="W352">
        <f t="shared" si="145"/>
        <v>241</v>
      </c>
      <c r="X352">
        <f t="shared" si="146"/>
        <v>495</v>
      </c>
      <c r="Y352">
        <f t="shared" si="147"/>
        <v>425</v>
      </c>
      <c r="Z352">
        <f t="shared" si="148"/>
        <v>882</v>
      </c>
      <c r="AC352" s="1">
        <f t="shared" si="149"/>
        <v>-1.563975538357343</v>
      </c>
      <c r="AD352" s="1">
        <f t="shared" si="150"/>
        <v>-1.5921464153240394</v>
      </c>
      <c r="AE352" s="1">
        <f t="shared" si="151"/>
        <v>-1.3188530803243581</v>
      </c>
      <c r="AF352" s="1">
        <f t="shared" si="152"/>
        <v>-0.92798677163734644</v>
      </c>
      <c r="AG352" s="1">
        <f t="shared" si="153"/>
        <v>-0.88481459977213761</v>
      </c>
      <c r="AH352" s="1">
        <f t="shared" si="154"/>
        <v>-1.8152899666382492</v>
      </c>
      <c r="AI352" s="149">
        <f t="shared" si="155"/>
        <v>-8.1030663720534744</v>
      </c>
      <c r="AL352" s="1">
        <f t="shared" si="156"/>
        <v>-1.3956645494074753</v>
      </c>
      <c r="AM352" s="104">
        <f t="shared" si="157"/>
        <v>-1.4210896477732855</v>
      </c>
      <c r="AN352" s="104">
        <f t="shared" si="158"/>
        <v>-1.3873311678483309</v>
      </c>
      <c r="AO352" s="104">
        <f t="shared" si="159"/>
        <v>-0.66757033877029559</v>
      </c>
      <c r="AP352" s="104">
        <f t="shared" si="160"/>
        <v>-0.82003893241456904</v>
      </c>
      <c r="AQ352" s="104">
        <f t="shared" si="161"/>
        <v>-8.9936045332194625E-2</v>
      </c>
      <c r="AR352" s="151">
        <f t="shared" si="162"/>
        <v>-5.7816306815461518</v>
      </c>
    </row>
    <row r="353" spans="1:44" x14ac:dyDescent="0.2">
      <c r="A353" s="99">
        <v>10534</v>
      </c>
      <c r="B353" s="95" t="s">
        <v>103</v>
      </c>
      <c r="C353" s="111">
        <v>0.40296939585603198</v>
      </c>
      <c r="D353" s="95" t="s">
        <v>2</v>
      </c>
      <c r="E353" s="95">
        <v>2</v>
      </c>
      <c r="F353" s="96">
        <v>3</v>
      </c>
      <c r="G353" s="95" t="s">
        <v>7</v>
      </c>
      <c r="H353" s="95" t="s">
        <v>90</v>
      </c>
      <c r="I353" s="95" t="s">
        <v>4</v>
      </c>
      <c r="J353" s="97" t="s">
        <v>5</v>
      </c>
      <c r="M353">
        <f t="shared" si="143"/>
        <v>36</v>
      </c>
      <c r="N353">
        <f t="shared" si="164"/>
        <v>41</v>
      </c>
      <c r="O353">
        <f t="shared" si="165"/>
        <v>46</v>
      </c>
      <c r="P353">
        <f t="shared" si="166"/>
        <v>104</v>
      </c>
      <c r="Q353">
        <f t="shared" si="167"/>
        <v>39</v>
      </c>
      <c r="R353">
        <f t="shared" si="168"/>
        <v>144</v>
      </c>
      <c r="U353">
        <f t="shared" si="163"/>
        <v>239</v>
      </c>
      <c r="V353">
        <f t="shared" si="144"/>
        <v>239</v>
      </c>
      <c r="W353">
        <f t="shared" si="145"/>
        <v>241</v>
      </c>
      <c r="X353">
        <f t="shared" si="146"/>
        <v>470</v>
      </c>
      <c r="Y353">
        <f t="shared" si="147"/>
        <v>161</v>
      </c>
      <c r="Z353">
        <f t="shared" si="148"/>
        <v>83</v>
      </c>
      <c r="AC353" s="1">
        <f t="shared" si="149"/>
        <v>-1.563975538357343</v>
      </c>
      <c r="AD353" s="1">
        <f t="shared" si="150"/>
        <v>-1.4339224101091452</v>
      </c>
      <c r="AE353" s="1">
        <f t="shared" si="151"/>
        <v>-1.3188530803243581</v>
      </c>
      <c r="AF353" s="1">
        <f t="shared" si="152"/>
        <v>-0.50310357767208047</v>
      </c>
      <c r="AG353" s="1">
        <f t="shared" si="153"/>
        <v>-1.4839328306838067</v>
      </c>
      <c r="AH353" s="1">
        <f t="shared" si="154"/>
        <v>-0.17768117723745236</v>
      </c>
      <c r="AI353" s="149">
        <f t="shared" si="155"/>
        <v>-6.4814686143841858</v>
      </c>
      <c r="AL353" s="1">
        <f t="shared" si="156"/>
        <v>-1.3956645494074753</v>
      </c>
      <c r="AM353" s="104">
        <f t="shared" si="157"/>
        <v>-1.3956645494074753</v>
      </c>
      <c r="AN353" s="104">
        <f t="shared" si="158"/>
        <v>-1.3873311678483309</v>
      </c>
      <c r="AO353" s="104">
        <f t="shared" si="159"/>
        <v>-0.71939540663488166</v>
      </c>
      <c r="AP353" s="104">
        <f t="shared" si="160"/>
        <v>-1.790723736354523</v>
      </c>
      <c r="AQ353" s="104">
        <f t="shared" si="161"/>
        <v>-2.4532874935423878</v>
      </c>
      <c r="AR353" s="151">
        <f t="shared" si="162"/>
        <v>-9.1420669031950741</v>
      </c>
    </row>
    <row r="354" spans="1:44" x14ac:dyDescent="0.2">
      <c r="A354" s="98">
        <v>10931</v>
      </c>
      <c r="B354" s="91" t="s">
        <v>103</v>
      </c>
      <c r="C354" s="110">
        <v>0.40318311496963533</v>
      </c>
      <c r="D354" s="91" t="s">
        <v>3</v>
      </c>
      <c r="E354" s="91">
        <v>0</v>
      </c>
      <c r="F354" s="92">
        <v>2</v>
      </c>
      <c r="G354" s="91" t="s">
        <v>7</v>
      </c>
      <c r="H354" s="91" t="s">
        <v>88</v>
      </c>
      <c r="I354" s="91" t="s">
        <v>5</v>
      </c>
      <c r="J354" s="93" t="s">
        <v>5</v>
      </c>
      <c r="M354">
        <f t="shared" si="143"/>
        <v>38</v>
      </c>
      <c r="N354">
        <f t="shared" si="164"/>
        <v>35</v>
      </c>
      <c r="O354">
        <f t="shared" si="165"/>
        <v>49</v>
      </c>
      <c r="P354">
        <f t="shared" si="166"/>
        <v>104</v>
      </c>
      <c r="Q354">
        <f t="shared" si="167"/>
        <v>71</v>
      </c>
      <c r="R354">
        <f t="shared" si="168"/>
        <v>28</v>
      </c>
      <c r="U354">
        <f t="shared" si="163"/>
        <v>241</v>
      </c>
      <c r="V354">
        <f t="shared" si="144"/>
        <v>245</v>
      </c>
      <c r="W354">
        <f t="shared" si="145"/>
        <v>233</v>
      </c>
      <c r="X354">
        <f t="shared" si="146"/>
        <v>470</v>
      </c>
      <c r="Y354">
        <f t="shared" si="147"/>
        <v>425</v>
      </c>
      <c r="Z354">
        <f t="shared" si="148"/>
        <v>882</v>
      </c>
      <c r="AC354" s="1">
        <f t="shared" si="149"/>
        <v>-1.5099083170870673</v>
      </c>
      <c r="AD354" s="1">
        <f t="shared" si="150"/>
        <v>-1.5921464153240394</v>
      </c>
      <c r="AE354" s="1">
        <f t="shared" si="151"/>
        <v>-1.2556741787028265</v>
      </c>
      <c r="AF354" s="1">
        <f t="shared" si="152"/>
        <v>-0.50310357767208047</v>
      </c>
      <c r="AG354" s="1">
        <f t="shared" si="153"/>
        <v>-0.88481459977213761</v>
      </c>
      <c r="AH354" s="1">
        <f t="shared" si="154"/>
        <v>-1.8152899666382492</v>
      </c>
      <c r="AI354" s="149">
        <f t="shared" si="155"/>
        <v>-7.5609370551964004</v>
      </c>
      <c r="AL354" s="1">
        <f t="shared" si="156"/>
        <v>-1.3873311678483309</v>
      </c>
      <c r="AM354" s="104">
        <f t="shared" si="157"/>
        <v>-1.3708698907942589</v>
      </c>
      <c r="AN354" s="104">
        <f t="shared" si="158"/>
        <v>-1.4210896477732855</v>
      </c>
      <c r="AO354" s="104">
        <f t="shared" si="159"/>
        <v>-0.71939540663488166</v>
      </c>
      <c r="AP354" s="104">
        <f t="shared" si="160"/>
        <v>-0.82003893241456904</v>
      </c>
      <c r="AQ354" s="104">
        <f t="shared" si="161"/>
        <v>-8.9936045332194625E-2</v>
      </c>
      <c r="AR354" s="151">
        <f t="shared" si="162"/>
        <v>-5.8086610907975205</v>
      </c>
    </row>
    <row r="355" spans="1:44" x14ac:dyDescent="0.2">
      <c r="A355" s="99">
        <v>10160</v>
      </c>
      <c r="B355" s="95" t="s">
        <v>103</v>
      </c>
      <c r="C355" s="111">
        <v>0.40454018482368859</v>
      </c>
      <c r="D355" s="95" t="s">
        <v>3</v>
      </c>
      <c r="E355" s="95">
        <v>1</v>
      </c>
      <c r="F355" s="96">
        <v>0</v>
      </c>
      <c r="G355" s="95" t="s">
        <v>6</v>
      </c>
      <c r="H355" s="95" t="s">
        <v>89</v>
      </c>
      <c r="I355" s="95" t="s">
        <v>5</v>
      </c>
      <c r="J355" s="97" t="s">
        <v>5</v>
      </c>
      <c r="M355">
        <f t="shared" si="143"/>
        <v>38</v>
      </c>
      <c r="N355">
        <f t="shared" si="164"/>
        <v>35</v>
      </c>
      <c r="O355">
        <f t="shared" si="165"/>
        <v>29</v>
      </c>
      <c r="P355">
        <f t="shared" si="166"/>
        <v>68</v>
      </c>
      <c r="Q355">
        <f t="shared" si="167"/>
        <v>37</v>
      </c>
      <c r="R355">
        <f t="shared" si="168"/>
        <v>28</v>
      </c>
      <c r="U355">
        <f t="shared" si="163"/>
        <v>241</v>
      </c>
      <c r="V355">
        <f t="shared" si="144"/>
        <v>233</v>
      </c>
      <c r="W355">
        <f t="shared" si="145"/>
        <v>248</v>
      </c>
      <c r="X355">
        <f t="shared" si="146"/>
        <v>495</v>
      </c>
      <c r="Y355">
        <f t="shared" si="147"/>
        <v>230</v>
      </c>
      <c r="Z355">
        <f t="shared" si="148"/>
        <v>882</v>
      </c>
      <c r="AC355" s="1">
        <f t="shared" si="149"/>
        <v>-1.5099083170870673</v>
      </c>
      <c r="AD355" s="1">
        <f t="shared" si="150"/>
        <v>-1.5921464153240394</v>
      </c>
      <c r="AE355" s="1">
        <f t="shared" si="151"/>
        <v>-1.780198646826979</v>
      </c>
      <c r="AF355" s="1">
        <f t="shared" si="152"/>
        <v>-0.92798677163734644</v>
      </c>
      <c r="AG355" s="1">
        <f t="shared" si="153"/>
        <v>-1.5365765641692286</v>
      </c>
      <c r="AH355" s="1">
        <f t="shared" si="154"/>
        <v>-1.8152899666382492</v>
      </c>
      <c r="AI355" s="149">
        <f t="shared" si="155"/>
        <v>-9.1621066816829106</v>
      </c>
      <c r="AL355" s="1">
        <f t="shared" si="156"/>
        <v>-1.3873311678483309</v>
      </c>
      <c r="AM355" s="104">
        <f t="shared" si="157"/>
        <v>-1.4210896477732855</v>
      </c>
      <c r="AN355" s="104">
        <f t="shared" si="158"/>
        <v>-1.3586993551740039</v>
      </c>
      <c r="AO355" s="104">
        <f t="shared" si="159"/>
        <v>-0.66757033877029559</v>
      </c>
      <c r="AP355" s="104">
        <f t="shared" si="160"/>
        <v>-1.4340487924157905</v>
      </c>
      <c r="AQ355" s="104">
        <f t="shared" si="161"/>
        <v>-8.9936045332194625E-2</v>
      </c>
      <c r="AR355" s="151">
        <f t="shared" si="162"/>
        <v>-6.358675347313901</v>
      </c>
    </row>
    <row r="356" spans="1:44" x14ac:dyDescent="0.2">
      <c r="A356" s="98">
        <v>10597</v>
      </c>
      <c r="B356" s="91" t="s">
        <v>103</v>
      </c>
      <c r="C356" s="110">
        <v>0.40576479231898643</v>
      </c>
      <c r="D356" s="91" t="s">
        <v>0</v>
      </c>
      <c r="E356" s="91">
        <v>2</v>
      </c>
      <c r="F356" s="92">
        <v>3</v>
      </c>
      <c r="G356" s="91" t="s">
        <v>7</v>
      </c>
      <c r="H356" s="91" t="s">
        <v>89</v>
      </c>
      <c r="I356" s="91" t="s">
        <v>4</v>
      </c>
      <c r="J356" s="93" t="s">
        <v>5</v>
      </c>
      <c r="M356">
        <f t="shared" si="143"/>
        <v>39</v>
      </c>
      <c r="N356">
        <f t="shared" si="164"/>
        <v>41</v>
      </c>
      <c r="O356">
        <f t="shared" si="165"/>
        <v>46</v>
      </c>
      <c r="P356">
        <f t="shared" si="166"/>
        <v>104</v>
      </c>
      <c r="Q356">
        <f t="shared" si="167"/>
        <v>37</v>
      </c>
      <c r="R356">
        <f t="shared" si="168"/>
        <v>144</v>
      </c>
      <c r="U356">
        <f t="shared" si="163"/>
        <v>241</v>
      </c>
      <c r="V356">
        <f t="shared" si="144"/>
        <v>239</v>
      </c>
      <c r="W356">
        <f t="shared" si="145"/>
        <v>241</v>
      </c>
      <c r="X356">
        <f t="shared" si="146"/>
        <v>470</v>
      </c>
      <c r="Y356">
        <f t="shared" si="147"/>
        <v>230</v>
      </c>
      <c r="Z356">
        <f t="shared" si="148"/>
        <v>83</v>
      </c>
      <c r="AC356" s="1">
        <f t="shared" si="149"/>
        <v>-1.4839328306838067</v>
      </c>
      <c r="AD356" s="1">
        <f t="shared" si="150"/>
        <v>-1.4339224101091452</v>
      </c>
      <c r="AE356" s="1">
        <f t="shared" si="151"/>
        <v>-1.3188530803243581</v>
      </c>
      <c r="AF356" s="1">
        <f t="shared" si="152"/>
        <v>-0.50310357767208047</v>
      </c>
      <c r="AG356" s="1">
        <f t="shared" si="153"/>
        <v>-1.5365765641692286</v>
      </c>
      <c r="AH356" s="1">
        <f t="shared" si="154"/>
        <v>-0.17768117723745236</v>
      </c>
      <c r="AI356" s="149">
        <f t="shared" si="155"/>
        <v>-6.4540696401960718</v>
      </c>
      <c r="AL356" s="1">
        <f t="shared" si="156"/>
        <v>-1.3873311678483309</v>
      </c>
      <c r="AM356" s="104">
        <f t="shared" si="157"/>
        <v>-1.3956645494074753</v>
      </c>
      <c r="AN356" s="104">
        <f t="shared" si="158"/>
        <v>-1.3873311678483309</v>
      </c>
      <c r="AO356" s="104">
        <f t="shared" si="159"/>
        <v>-0.71939540663488166</v>
      </c>
      <c r="AP356" s="104">
        <f t="shared" si="160"/>
        <v>-1.4340487924157905</v>
      </c>
      <c r="AQ356" s="104">
        <f t="shared" si="161"/>
        <v>-2.4532874935423878</v>
      </c>
      <c r="AR356" s="151">
        <f t="shared" si="162"/>
        <v>-8.777058577697197</v>
      </c>
    </row>
    <row r="357" spans="1:44" x14ac:dyDescent="0.2">
      <c r="A357" s="99">
        <v>10425</v>
      </c>
      <c r="B357" s="95" t="s">
        <v>103</v>
      </c>
      <c r="C357" s="111">
        <v>0.40606137073535242</v>
      </c>
      <c r="D357" s="95" t="s">
        <v>1</v>
      </c>
      <c r="E357" s="95">
        <v>2</v>
      </c>
      <c r="F357" s="96">
        <v>2</v>
      </c>
      <c r="G357" s="95" t="s">
        <v>7</v>
      </c>
      <c r="H357" s="95" t="s">
        <v>91</v>
      </c>
      <c r="I357" s="95" t="s">
        <v>4</v>
      </c>
      <c r="J357" s="97" t="s">
        <v>4</v>
      </c>
      <c r="M357">
        <f t="shared" si="143"/>
        <v>59</v>
      </c>
      <c r="N357">
        <f t="shared" si="164"/>
        <v>41</v>
      </c>
      <c r="O357">
        <f t="shared" si="165"/>
        <v>49</v>
      </c>
      <c r="P357">
        <f t="shared" si="166"/>
        <v>104</v>
      </c>
      <c r="Q357">
        <f t="shared" si="167"/>
        <v>25</v>
      </c>
      <c r="R357">
        <f t="shared" si="168"/>
        <v>144</v>
      </c>
      <c r="U357">
        <f t="shared" si="163"/>
        <v>244</v>
      </c>
      <c r="V357">
        <f t="shared" si="144"/>
        <v>239</v>
      </c>
      <c r="W357">
        <f t="shared" si="145"/>
        <v>233</v>
      </c>
      <c r="X357">
        <f t="shared" si="146"/>
        <v>470</v>
      </c>
      <c r="Y357">
        <f t="shared" si="147"/>
        <v>149</v>
      </c>
      <c r="Z357">
        <f t="shared" si="148"/>
        <v>83</v>
      </c>
      <c r="AC357" s="1">
        <f t="shared" si="149"/>
        <v>-1.0699570329077337</v>
      </c>
      <c r="AD357" s="1">
        <f t="shared" si="150"/>
        <v>-1.4339224101091452</v>
      </c>
      <c r="AE357" s="1">
        <f t="shared" si="151"/>
        <v>-1.2556741787028265</v>
      </c>
      <c r="AF357" s="1">
        <f t="shared" si="152"/>
        <v>-0.50310357767208047</v>
      </c>
      <c r="AG357" s="1">
        <f t="shared" si="153"/>
        <v>-1.9286186519452522</v>
      </c>
      <c r="AH357" s="1">
        <f t="shared" si="154"/>
        <v>-0.17768117723745236</v>
      </c>
      <c r="AI357" s="149">
        <f t="shared" si="155"/>
        <v>-6.3689570285744894</v>
      </c>
      <c r="AL357" s="1">
        <f t="shared" si="156"/>
        <v>-1.374959876045784</v>
      </c>
      <c r="AM357" s="104">
        <f t="shared" si="157"/>
        <v>-1.3956645494074753</v>
      </c>
      <c r="AN357" s="104">
        <f t="shared" si="158"/>
        <v>-1.4210896477732855</v>
      </c>
      <c r="AO357" s="104">
        <f t="shared" si="159"/>
        <v>-0.71939540663488166</v>
      </c>
      <c r="AP357" s="104">
        <f t="shared" si="160"/>
        <v>-1.8681817953935267</v>
      </c>
      <c r="AQ357" s="104">
        <f t="shared" si="161"/>
        <v>-2.4532874935423878</v>
      </c>
      <c r="AR357" s="151">
        <f t="shared" si="162"/>
        <v>-9.2325787687973406</v>
      </c>
    </row>
    <row r="358" spans="1:44" x14ac:dyDescent="0.2">
      <c r="A358" s="98">
        <v>10984</v>
      </c>
      <c r="B358" s="91" t="s">
        <v>103</v>
      </c>
      <c r="C358" s="110">
        <v>0.4067340954813673</v>
      </c>
      <c r="D358" s="91" t="s">
        <v>0</v>
      </c>
      <c r="E358" s="91">
        <v>0</v>
      </c>
      <c r="F358" s="92">
        <v>3</v>
      </c>
      <c r="G358" s="91" t="s">
        <v>7</v>
      </c>
      <c r="H358" s="91" t="s">
        <v>91</v>
      </c>
      <c r="I358" s="91" t="s">
        <v>5</v>
      </c>
      <c r="J358" s="93" t="s">
        <v>5</v>
      </c>
      <c r="M358">
        <f t="shared" si="143"/>
        <v>39</v>
      </c>
      <c r="N358">
        <f t="shared" si="164"/>
        <v>35</v>
      </c>
      <c r="O358">
        <f t="shared" si="165"/>
        <v>46</v>
      </c>
      <c r="P358">
        <f t="shared" si="166"/>
        <v>104</v>
      </c>
      <c r="Q358">
        <f t="shared" si="167"/>
        <v>25</v>
      </c>
      <c r="R358">
        <f t="shared" si="168"/>
        <v>28</v>
      </c>
      <c r="U358">
        <f t="shared" si="163"/>
        <v>241</v>
      </c>
      <c r="V358">
        <f t="shared" si="144"/>
        <v>245</v>
      </c>
      <c r="W358">
        <f t="shared" si="145"/>
        <v>241</v>
      </c>
      <c r="X358">
        <f t="shared" si="146"/>
        <v>470</v>
      </c>
      <c r="Y358">
        <f t="shared" si="147"/>
        <v>149</v>
      </c>
      <c r="Z358">
        <f t="shared" si="148"/>
        <v>882</v>
      </c>
      <c r="AC358" s="1">
        <f t="shared" si="149"/>
        <v>-1.4839328306838067</v>
      </c>
      <c r="AD358" s="1">
        <f t="shared" si="150"/>
        <v>-1.5921464153240394</v>
      </c>
      <c r="AE358" s="1">
        <f t="shared" si="151"/>
        <v>-1.3188530803243581</v>
      </c>
      <c r="AF358" s="1">
        <f t="shared" si="152"/>
        <v>-0.50310357767208047</v>
      </c>
      <c r="AG358" s="1">
        <f t="shared" si="153"/>
        <v>-1.9286186519452522</v>
      </c>
      <c r="AH358" s="1">
        <f t="shared" si="154"/>
        <v>-1.8152899666382492</v>
      </c>
      <c r="AI358" s="149">
        <f t="shared" si="155"/>
        <v>-8.6419445225877851</v>
      </c>
      <c r="AL358" s="1">
        <f t="shared" si="156"/>
        <v>-1.3873311678483309</v>
      </c>
      <c r="AM358" s="104">
        <f t="shared" si="157"/>
        <v>-1.3708698907942589</v>
      </c>
      <c r="AN358" s="104">
        <f t="shared" si="158"/>
        <v>-1.3873311678483309</v>
      </c>
      <c r="AO358" s="104">
        <f t="shared" si="159"/>
        <v>-0.71939540663488166</v>
      </c>
      <c r="AP358" s="104">
        <f t="shared" si="160"/>
        <v>-1.8681817953935267</v>
      </c>
      <c r="AQ358" s="104">
        <f t="shared" si="161"/>
        <v>-8.9936045332194625E-2</v>
      </c>
      <c r="AR358" s="151">
        <f t="shared" si="162"/>
        <v>-6.8230454738515247</v>
      </c>
    </row>
    <row r="359" spans="1:44" x14ac:dyDescent="0.2">
      <c r="A359" s="99">
        <v>10143</v>
      </c>
      <c r="B359" s="95" t="s">
        <v>103</v>
      </c>
      <c r="C359" s="111">
        <v>0.40716106288395393</v>
      </c>
      <c r="D359" s="95" t="s">
        <v>0</v>
      </c>
      <c r="E359" s="95">
        <v>2</v>
      </c>
      <c r="F359" s="96">
        <v>2</v>
      </c>
      <c r="G359" s="95" t="s">
        <v>7</v>
      </c>
      <c r="H359" s="95" t="s">
        <v>91</v>
      </c>
      <c r="I359" s="95" t="s">
        <v>5</v>
      </c>
      <c r="J359" s="97" t="s">
        <v>5</v>
      </c>
      <c r="M359">
        <f t="shared" si="143"/>
        <v>39</v>
      </c>
      <c r="N359">
        <f t="shared" si="164"/>
        <v>41</v>
      </c>
      <c r="O359">
        <f t="shared" si="165"/>
        <v>49</v>
      </c>
      <c r="P359">
        <f t="shared" si="166"/>
        <v>104</v>
      </c>
      <c r="Q359">
        <f t="shared" si="167"/>
        <v>25</v>
      </c>
      <c r="R359">
        <f t="shared" si="168"/>
        <v>28</v>
      </c>
      <c r="U359">
        <f t="shared" si="163"/>
        <v>241</v>
      </c>
      <c r="V359">
        <f t="shared" si="144"/>
        <v>239</v>
      </c>
      <c r="W359">
        <f t="shared" si="145"/>
        <v>233</v>
      </c>
      <c r="X359">
        <f t="shared" si="146"/>
        <v>470</v>
      </c>
      <c r="Y359">
        <f t="shared" si="147"/>
        <v>149</v>
      </c>
      <c r="Z359">
        <f t="shared" si="148"/>
        <v>882</v>
      </c>
      <c r="AC359" s="1">
        <f t="shared" si="149"/>
        <v>-1.4839328306838067</v>
      </c>
      <c r="AD359" s="1">
        <f t="shared" si="150"/>
        <v>-1.4339224101091452</v>
      </c>
      <c r="AE359" s="1">
        <f t="shared" si="151"/>
        <v>-1.2556741787028265</v>
      </c>
      <c r="AF359" s="1">
        <f t="shared" si="152"/>
        <v>-0.50310357767208047</v>
      </c>
      <c r="AG359" s="1">
        <f t="shared" si="153"/>
        <v>-1.9286186519452522</v>
      </c>
      <c r="AH359" s="1">
        <f t="shared" si="154"/>
        <v>-1.8152899666382492</v>
      </c>
      <c r="AI359" s="149">
        <f t="shared" si="155"/>
        <v>-8.4205416157513593</v>
      </c>
      <c r="AL359" s="1">
        <f t="shared" si="156"/>
        <v>-1.3873311678483309</v>
      </c>
      <c r="AM359" s="104">
        <f t="shared" si="157"/>
        <v>-1.3956645494074753</v>
      </c>
      <c r="AN359" s="104">
        <f t="shared" si="158"/>
        <v>-1.4210896477732855</v>
      </c>
      <c r="AO359" s="104">
        <f t="shared" si="159"/>
        <v>-0.71939540663488166</v>
      </c>
      <c r="AP359" s="104">
        <f t="shared" si="160"/>
        <v>-1.8681817953935267</v>
      </c>
      <c r="AQ359" s="104">
        <f t="shared" si="161"/>
        <v>-8.9936045332194625E-2</v>
      </c>
      <c r="AR359" s="151">
        <f t="shared" si="162"/>
        <v>-6.8815986123896957</v>
      </c>
    </row>
    <row r="360" spans="1:44" x14ac:dyDescent="0.2">
      <c r="A360" s="98">
        <v>10946</v>
      </c>
      <c r="B360" s="91" t="s">
        <v>103</v>
      </c>
      <c r="C360" s="110">
        <v>0.40764416087218402</v>
      </c>
      <c r="D360" s="91" t="s">
        <v>0</v>
      </c>
      <c r="E360" s="91">
        <v>3</v>
      </c>
      <c r="F360" s="92">
        <v>3</v>
      </c>
      <c r="G360" s="91" t="s">
        <v>7</v>
      </c>
      <c r="H360" s="91" t="s">
        <v>88</v>
      </c>
      <c r="I360" s="91" t="s">
        <v>5</v>
      </c>
      <c r="J360" s="93" t="s">
        <v>5</v>
      </c>
      <c r="M360">
        <f t="shared" si="143"/>
        <v>39</v>
      </c>
      <c r="N360">
        <f t="shared" si="164"/>
        <v>61</v>
      </c>
      <c r="O360">
        <f t="shared" si="165"/>
        <v>46</v>
      </c>
      <c r="P360">
        <f t="shared" si="166"/>
        <v>104</v>
      </c>
      <c r="Q360">
        <f t="shared" si="167"/>
        <v>71</v>
      </c>
      <c r="R360">
        <f t="shared" si="168"/>
        <v>28</v>
      </c>
      <c r="U360">
        <f t="shared" si="163"/>
        <v>241</v>
      </c>
      <c r="V360">
        <f t="shared" si="144"/>
        <v>248</v>
      </c>
      <c r="W360">
        <f t="shared" si="145"/>
        <v>241</v>
      </c>
      <c r="X360">
        <f t="shared" si="146"/>
        <v>470</v>
      </c>
      <c r="Y360">
        <f t="shared" si="147"/>
        <v>425</v>
      </c>
      <c r="Z360">
        <f t="shared" si="148"/>
        <v>882</v>
      </c>
      <c r="AC360" s="1">
        <f t="shared" si="149"/>
        <v>-1.4839328306838067</v>
      </c>
      <c r="AD360" s="1">
        <f t="shared" si="150"/>
        <v>-1.0366206126401418</v>
      </c>
      <c r="AE360" s="1">
        <f t="shared" si="151"/>
        <v>-1.3188530803243581</v>
      </c>
      <c r="AF360" s="1">
        <f t="shared" si="152"/>
        <v>-0.50310357767208047</v>
      </c>
      <c r="AG360" s="1">
        <f t="shared" si="153"/>
        <v>-0.88481459977213761</v>
      </c>
      <c r="AH360" s="1">
        <f t="shared" si="154"/>
        <v>-1.8152899666382492</v>
      </c>
      <c r="AI360" s="149">
        <f t="shared" si="155"/>
        <v>-7.0426146677307742</v>
      </c>
      <c r="AL360" s="1">
        <f t="shared" si="156"/>
        <v>-1.3873311678483309</v>
      </c>
      <c r="AM360" s="104">
        <f t="shared" si="157"/>
        <v>-1.3586993551740039</v>
      </c>
      <c r="AN360" s="104">
        <f t="shared" si="158"/>
        <v>-1.3873311678483309</v>
      </c>
      <c r="AO360" s="104">
        <f t="shared" si="159"/>
        <v>-0.71939540663488166</v>
      </c>
      <c r="AP360" s="104">
        <f t="shared" si="160"/>
        <v>-0.82003893241456904</v>
      </c>
      <c r="AQ360" s="104">
        <f t="shared" si="161"/>
        <v>-8.9936045332194625E-2</v>
      </c>
      <c r="AR360" s="151">
        <f t="shared" si="162"/>
        <v>-5.7627320752523117</v>
      </c>
    </row>
    <row r="361" spans="1:44" x14ac:dyDescent="0.2">
      <c r="A361" s="99">
        <v>11067</v>
      </c>
      <c r="B361" s="95" t="s">
        <v>103</v>
      </c>
      <c r="C361" s="111">
        <v>0.40794852175792662</v>
      </c>
      <c r="D361" s="95" t="s">
        <v>2</v>
      </c>
      <c r="E361" s="95">
        <v>0</v>
      </c>
      <c r="F361" s="96">
        <v>1</v>
      </c>
      <c r="G361" s="95" t="s">
        <v>7</v>
      </c>
      <c r="H361" s="95" t="s">
        <v>88</v>
      </c>
      <c r="I361" s="95" t="s">
        <v>5</v>
      </c>
      <c r="J361" s="97" t="s">
        <v>5</v>
      </c>
      <c r="M361">
        <f t="shared" si="143"/>
        <v>36</v>
      </c>
      <c r="N361">
        <f t="shared" si="164"/>
        <v>35</v>
      </c>
      <c r="O361">
        <f t="shared" si="165"/>
        <v>48</v>
      </c>
      <c r="P361">
        <f t="shared" si="166"/>
        <v>104</v>
      </c>
      <c r="Q361">
        <f t="shared" si="167"/>
        <v>71</v>
      </c>
      <c r="R361">
        <f t="shared" si="168"/>
        <v>28</v>
      </c>
      <c r="U361">
        <f t="shared" si="163"/>
        <v>239</v>
      </c>
      <c r="V361">
        <f t="shared" si="144"/>
        <v>245</v>
      </c>
      <c r="W361">
        <f t="shared" si="145"/>
        <v>243</v>
      </c>
      <c r="X361">
        <f t="shared" si="146"/>
        <v>470</v>
      </c>
      <c r="Y361">
        <f t="shared" si="147"/>
        <v>425</v>
      </c>
      <c r="Z361">
        <f t="shared" si="148"/>
        <v>882</v>
      </c>
      <c r="AC361" s="1">
        <f t="shared" si="149"/>
        <v>-1.563975538357343</v>
      </c>
      <c r="AD361" s="1">
        <f t="shared" si="150"/>
        <v>-1.5921464153240394</v>
      </c>
      <c r="AE361" s="1">
        <f t="shared" si="151"/>
        <v>-1.276293465905562</v>
      </c>
      <c r="AF361" s="1">
        <f t="shared" si="152"/>
        <v>-0.50310357767208047</v>
      </c>
      <c r="AG361" s="1">
        <f t="shared" si="153"/>
        <v>-0.88481459977213761</v>
      </c>
      <c r="AH361" s="1">
        <f t="shared" si="154"/>
        <v>-1.8152899666382492</v>
      </c>
      <c r="AI361" s="149">
        <f t="shared" si="155"/>
        <v>-7.6356235636694114</v>
      </c>
      <c r="AL361" s="1">
        <f t="shared" si="156"/>
        <v>-1.3956645494074753</v>
      </c>
      <c r="AM361" s="104">
        <f t="shared" si="157"/>
        <v>-1.3708698907942589</v>
      </c>
      <c r="AN361" s="104">
        <f t="shared" si="158"/>
        <v>-1.3790666579984376</v>
      </c>
      <c r="AO361" s="104">
        <f t="shared" si="159"/>
        <v>-0.71939540663488166</v>
      </c>
      <c r="AP361" s="104">
        <f t="shared" si="160"/>
        <v>-0.82003893241456904</v>
      </c>
      <c r="AQ361" s="104">
        <f t="shared" si="161"/>
        <v>-8.9936045332194625E-2</v>
      </c>
      <c r="AR361" s="151">
        <f t="shared" si="162"/>
        <v>-5.774971482581817</v>
      </c>
    </row>
    <row r="362" spans="1:44" x14ac:dyDescent="0.2">
      <c r="A362" s="98">
        <v>10875</v>
      </c>
      <c r="B362" s="91" t="s">
        <v>103</v>
      </c>
      <c r="C362" s="110">
        <v>0.40954532854152814</v>
      </c>
      <c r="D362" s="91" t="s">
        <v>1</v>
      </c>
      <c r="E362" s="91">
        <v>0</v>
      </c>
      <c r="F362" s="92">
        <v>3</v>
      </c>
      <c r="G362" s="91" t="s">
        <v>6</v>
      </c>
      <c r="H362" s="91" t="s">
        <v>90</v>
      </c>
      <c r="I362" s="91" t="s">
        <v>5</v>
      </c>
      <c r="J362" s="93" t="s">
        <v>5</v>
      </c>
      <c r="M362">
        <f t="shared" si="143"/>
        <v>59</v>
      </c>
      <c r="N362">
        <f t="shared" si="164"/>
        <v>35</v>
      </c>
      <c r="O362">
        <f t="shared" si="165"/>
        <v>46</v>
      </c>
      <c r="P362">
        <f t="shared" si="166"/>
        <v>68</v>
      </c>
      <c r="Q362">
        <f t="shared" si="167"/>
        <v>39</v>
      </c>
      <c r="R362">
        <f t="shared" si="168"/>
        <v>28</v>
      </c>
      <c r="U362">
        <f t="shared" si="163"/>
        <v>244</v>
      </c>
      <c r="V362">
        <f t="shared" si="144"/>
        <v>245</v>
      </c>
      <c r="W362">
        <f t="shared" si="145"/>
        <v>241</v>
      </c>
      <c r="X362">
        <f t="shared" si="146"/>
        <v>495</v>
      </c>
      <c r="Y362">
        <f t="shared" si="147"/>
        <v>161</v>
      </c>
      <c r="Z362">
        <f t="shared" si="148"/>
        <v>882</v>
      </c>
      <c r="AC362" s="1">
        <f t="shared" si="149"/>
        <v>-1.0699570329077337</v>
      </c>
      <c r="AD362" s="1">
        <f t="shared" si="150"/>
        <v>-1.5921464153240394</v>
      </c>
      <c r="AE362" s="1">
        <f t="shared" si="151"/>
        <v>-1.3188530803243581</v>
      </c>
      <c r="AF362" s="1">
        <f t="shared" si="152"/>
        <v>-0.92798677163734644</v>
      </c>
      <c r="AG362" s="1">
        <f t="shared" si="153"/>
        <v>-1.4839328306838067</v>
      </c>
      <c r="AH362" s="1">
        <f t="shared" si="154"/>
        <v>-1.8152899666382492</v>
      </c>
      <c r="AI362" s="149">
        <f t="shared" si="155"/>
        <v>-8.2081660975155337</v>
      </c>
      <c r="AL362" s="1">
        <f t="shared" si="156"/>
        <v>-1.374959876045784</v>
      </c>
      <c r="AM362" s="104">
        <f t="shared" si="157"/>
        <v>-1.3708698907942589</v>
      </c>
      <c r="AN362" s="104">
        <f t="shared" si="158"/>
        <v>-1.3873311678483309</v>
      </c>
      <c r="AO362" s="104">
        <f t="shared" si="159"/>
        <v>-0.66757033877029559</v>
      </c>
      <c r="AP362" s="104">
        <f t="shared" si="160"/>
        <v>-1.790723736354523</v>
      </c>
      <c r="AQ362" s="104">
        <f t="shared" si="161"/>
        <v>-8.9936045332194625E-2</v>
      </c>
      <c r="AR362" s="151">
        <f t="shared" si="162"/>
        <v>-6.6813910551453866</v>
      </c>
    </row>
    <row r="363" spans="1:44" x14ac:dyDescent="0.2">
      <c r="A363" s="99">
        <v>10476</v>
      </c>
      <c r="B363" s="95" t="s">
        <v>103</v>
      </c>
      <c r="C363" s="111">
        <v>0.40998882077454912</v>
      </c>
      <c r="D363" s="95" t="s">
        <v>0</v>
      </c>
      <c r="E363" s="95">
        <v>2</v>
      </c>
      <c r="F363" s="96">
        <v>2</v>
      </c>
      <c r="G363" s="95" t="s">
        <v>7</v>
      </c>
      <c r="H363" s="95" t="s">
        <v>90</v>
      </c>
      <c r="I363" s="95" t="s">
        <v>5</v>
      </c>
      <c r="J363" s="97" t="s">
        <v>5</v>
      </c>
      <c r="M363">
        <f t="shared" si="143"/>
        <v>39</v>
      </c>
      <c r="N363">
        <f t="shared" si="164"/>
        <v>41</v>
      </c>
      <c r="O363">
        <f t="shared" si="165"/>
        <v>49</v>
      </c>
      <c r="P363">
        <f t="shared" si="166"/>
        <v>104</v>
      </c>
      <c r="Q363">
        <f t="shared" si="167"/>
        <v>39</v>
      </c>
      <c r="R363">
        <f t="shared" si="168"/>
        <v>28</v>
      </c>
      <c r="U363">
        <f t="shared" si="163"/>
        <v>241</v>
      </c>
      <c r="V363">
        <f t="shared" si="144"/>
        <v>239</v>
      </c>
      <c r="W363">
        <f t="shared" si="145"/>
        <v>233</v>
      </c>
      <c r="X363">
        <f t="shared" si="146"/>
        <v>470</v>
      </c>
      <c r="Y363">
        <f t="shared" si="147"/>
        <v>161</v>
      </c>
      <c r="Z363">
        <f t="shared" si="148"/>
        <v>882</v>
      </c>
      <c r="AC363" s="1">
        <f t="shared" si="149"/>
        <v>-1.4839328306838067</v>
      </c>
      <c r="AD363" s="1">
        <f t="shared" si="150"/>
        <v>-1.4339224101091452</v>
      </c>
      <c r="AE363" s="1">
        <f t="shared" si="151"/>
        <v>-1.2556741787028265</v>
      </c>
      <c r="AF363" s="1">
        <f t="shared" si="152"/>
        <v>-0.50310357767208047</v>
      </c>
      <c r="AG363" s="1">
        <f t="shared" si="153"/>
        <v>-1.4839328306838067</v>
      </c>
      <c r="AH363" s="1">
        <f t="shared" si="154"/>
        <v>-1.8152899666382492</v>
      </c>
      <c r="AI363" s="149">
        <f t="shared" si="155"/>
        <v>-7.9758557944899149</v>
      </c>
      <c r="AL363" s="1">
        <f t="shared" si="156"/>
        <v>-1.3873311678483309</v>
      </c>
      <c r="AM363" s="104">
        <f t="shared" si="157"/>
        <v>-1.3956645494074753</v>
      </c>
      <c r="AN363" s="104">
        <f t="shared" si="158"/>
        <v>-1.4210896477732855</v>
      </c>
      <c r="AO363" s="104">
        <f t="shared" si="159"/>
        <v>-0.71939540663488166</v>
      </c>
      <c r="AP363" s="104">
        <f t="shared" si="160"/>
        <v>-1.790723736354523</v>
      </c>
      <c r="AQ363" s="104">
        <f t="shared" si="161"/>
        <v>-8.9936045332194625E-2</v>
      </c>
      <c r="AR363" s="151">
        <f t="shared" si="162"/>
        <v>-6.8041405533506918</v>
      </c>
    </row>
    <row r="364" spans="1:44" x14ac:dyDescent="0.2">
      <c r="A364" s="98">
        <v>10999</v>
      </c>
      <c r="B364" s="91" t="s">
        <v>103</v>
      </c>
      <c r="C364" s="110">
        <v>0.41062883194152944</v>
      </c>
      <c r="D364" s="91" t="s">
        <v>1</v>
      </c>
      <c r="E364" s="91">
        <v>1</v>
      </c>
      <c r="F364" s="92">
        <v>3</v>
      </c>
      <c r="G364" s="91" t="s">
        <v>7</v>
      </c>
      <c r="H364" s="91" t="s">
        <v>89</v>
      </c>
      <c r="I364" s="91" t="s">
        <v>4</v>
      </c>
      <c r="J364" s="93" t="s">
        <v>4</v>
      </c>
      <c r="M364">
        <f t="shared" si="143"/>
        <v>59</v>
      </c>
      <c r="N364">
        <f t="shared" si="164"/>
        <v>35</v>
      </c>
      <c r="O364">
        <f t="shared" si="165"/>
        <v>46</v>
      </c>
      <c r="P364">
        <f t="shared" si="166"/>
        <v>104</v>
      </c>
      <c r="Q364">
        <f t="shared" si="167"/>
        <v>37</v>
      </c>
      <c r="R364">
        <f t="shared" si="168"/>
        <v>144</v>
      </c>
      <c r="U364">
        <f t="shared" si="163"/>
        <v>244</v>
      </c>
      <c r="V364">
        <f t="shared" si="144"/>
        <v>233</v>
      </c>
      <c r="W364">
        <f t="shared" si="145"/>
        <v>241</v>
      </c>
      <c r="X364">
        <f t="shared" si="146"/>
        <v>470</v>
      </c>
      <c r="Y364">
        <f t="shared" si="147"/>
        <v>230</v>
      </c>
      <c r="Z364">
        <f t="shared" si="148"/>
        <v>83</v>
      </c>
      <c r="AC364" s="1">
        <f t="shared" si="149"/>
        <v>-1.0699570329077337</v>
      </c>
      <c r="AD364" s="1">
        <f t="shared" si="150"/>
        <v>-1.5921464153240394</v>
      </c>
      <c r="AE364" s="1">
        <f t="shared" si="151"/>
        <v>-1.3188530803243581</v>
      </c>
      <c r="AF364" s="1">
        <f t="shared" si="152"/>
        <v>-0.50310357767208047</v>
      </c>
      <c r="AG364" s="1">
        <f t="shared" si="153"/>
        <v>-1.5365765641692286</v>
      </c>
      <c r="AH364" s="1">
        <f t="shared" si="154"/>
        <v>-0.17768117723745236</v>
      </c>
      <c r="AI364" s="149">
        <f t="shared" si="155"/>
        <v>-6.1983178476348924</v>
      </c>
      <c r="AL364" s="1">
        <f t="shared" si="156"/>
        <v>-1.374959876045784</v>
      </c>
      <c r="AM364" s="104">
        <f t="shared" si="157"/>
        <v>-1.4210896477732855</v>
      </c>
      <c r="AN364" s="104">
        <f t="shared" si="158"/>
        <v>-1.3873311678483309</v>
      </c>
      <c r="AO364" s="104">
        <f t="shared" si="159"/>
        <v>-0.71939540663488166</v>
      </c>
      <c r="AP364" s="104">
        <f t="shared" si="160"/>
        <v>-1.4340487924157905</v>
      </c>
      <c r="AQ364" s="104">
        <f t="shared" si="161"/>
        <v>-2.4532874935423878</v>
      </c>
      <c r="AR364" s="151">
        <f t="shared" si="162"/>
        <v>-8.7901123842604605</v>
      </c>
    </row>
    <row r="365" spans="1:44" x14ac:dyDescent="0.2">
      <c r="A365" s="99">
        <v>10141</v>
      </c>
      <c r="B365" s="95" t="s">
        <v>103</v>
      </c>
      <c r="C365" s="111">
        <v>0.41130126995362748</v>
      </c>
      <c r="D365" s="95" t="s">
        <v>1</v>
      </c>
      <c r="E365" s="95">
        <v>1</v>
      </c>
      <c r="F365" s="96">
        <v>0</v>
      </c>
      <c r="G365" s="95" t="s">
        <v>7</v>
      </c>
      <c r="H365" s="95" t="s">
        <v>90</v>
      </c>
      <c r="I365" s="95" t="s">
        <v>5</v>
      </c>
      <c r="J365" s="97" t="s">
        <v>5</v>
      </c>
      <c r="M365">
        <f t="shared" si="143"/>
        <v>59</v>
      </c>
      <c r="N365">
        <f t="shared" si="164"/>
        <v>35</v>
      </c>
      <c r="O365">
        <f t="shared" si="165"/>
        <v>29</v>
      </c>
      <c r="P365">
        <f t="shared" si="166"/>
        <v>104</v>
      </c>
      <c r="Q365">
        <f t="shared" si="167"/>
        <v>39</v>
      </c>
      <c r="R365">
        <f t="shared" si="168"/>
        <v>28</v>
      </c>
      <c r="U365">
        <f t="shared" si="163"/>
        <v>244</v>
      </c>
      <c r="V365">
        <f t="shared" si="144"/>
        <v>233</v>
      </c>
      <c r="W365">
        <f t="shared" si="145"/>
        <v>248</v>
      </c>
      <c r="X365">
        <f t="shared" si="146"/>
        <v>470</v>
      </c>
      <c r="Y365">
        <f t="shared" si="147"/>
        <v>161</v>
      </c>
      <c r="Z365">
        <f t="shared" si="148"/>
        <v>882</v>
      </c>
      <c r="AC365" s="1">
        <f t="shared" si="149"/>
        <v>-1.0699570329077337</v>
      </c>
      <c r="AD365" s="1">
        <f t="shared" si="150"/>
        <v>-1.5921464153240394</v>
      </c>
      <c r="AE365" s="1">
        <f t="shared" si="151"/>
        <v>-1.780198646826979</v>
      </c>
      <c r="AF365" s="1">
        <f t="shared" si="152"/>
        <v>-0.50310357767208047</v>
      </c>
      <c r="AG365" s="1">
        <f t="shared" si="153"/>
        <v>-1.4839328306838067</v>
      </c>
      <c r="AH365" s="1">
        <f t="shared" si="154"/>
        <v>-1.8152899666382492</v>
      </c>
      <c r="AI365" s="149">
        <f t="shared" si="155"/>
        <v>-8.2446284700528878</v>
      </c>
      <c r="AL365" s="1">
        <f t="shared" si="156"/>
        <v>-1.374959876045784</v>
      </c>
      <c r="AM365" s="104">
        <f t="shared" si="157"/>
        <v>-1.4210896477732855</v>
      </c>
      <c r="AN365" s="104">
        <f t="shared" si="158"/>
        <v>-1.3586993551740039</v>
      </c>
      <c r="AO365" s="104">
        <f t="shared" si="159"/>
        <v>-0.71939540663488166</v>
      </c>
      <c r="AP365" s="104">
        <f t="shared" si="160"/>
        <v>-1.790723736354523</v>
      </c>
      <c r="AQ365" s="104">
        <f t="shared" si="161"/>
        <v>-8.9936045332194625E-2</v>
      </c>
      <c r="AR365" s="151">
        <f t="shared" si="162"/>
        <v>-6.754804067314673</v>
      </c>
    </row>
    <row r="366" spans="1:44" x14ac:dyDescent="0.2">
      <c r="A366" s="98">
        <v>10708</v>
      </c>
      <c r="B366" s="91" t="s">
        <v>103</v>
      </c>
      <c r="C366" s="110">
        <v>0.41167145389344761</v>
      </c>
      <c r="D366" s="91" t="s">
        <v>1</v>
      </c>
      <c r="E366" s="91">
        <v>0</v>
      </c>
      <c r="F366" s="92">
        <v>3</v>
      </c>
      <c r="G366" s="91" t="s">
        <v>6</v>
      </c>
      <c r="H366" s="91" t="s">
        <v>88</v>
      </c>
      <c r="I366" s="91" t="s">
        <v>5</v>
      </c>
      <c r="J366" s="93" t="s">
        <v>5</v>
      </c>
      <c r="M366">
        <f t="shared" si="143"/>
        <v>59</v>
      </c>
      <c r="N366">
        <f t="shared" si="164"/>
        <v>35</v>
      </c>
      <c r="O366">
        <f t="shared" si="165"/>
        <v>46</v>
      </c>
      <c r="P366">
        <f t="shared" si="166"/>
        <v>68</v>
      </c>
      <c r="Q366">
        <f t="shared" si="167"/>
        <v>71</v>
      </c>
      <c r="R366">
        <f t="shared" si="168"/>
        <v>28</v>
      </c>
      <c r="U366">
        <f t="shared" si="163"/>
        <v>244</v>
      </c>
      <c r="V366">
        <f t="shared" si="144"/>
        <v>245</v>
      </c>
      <c r="W366">
        <f t="shared" si="145"/>
        <v>241</v>
      </c>
      <c r="X366">
        <f t="shared" si="146"/>
        <v>495</v>
      </c>
      <c r="Y366">
        <f t="shared" si="147"/>
        <v>425</v>
      </c>
      <c r="Z366">
        <f t="shared" si="148"/>
        <v>882</v>
      </c>
      <c r="AC366" s="1">
        <f t="shared" si="149"/>
        <v>-1.0699570329077337</v>
      </c>
      <c r="AD366" s="1">
        <f t="shared" si="150"/>
        <v>-1.5921464153240394</v>
      </c>
      <c r="AE366" s="1">
        <f t="shared" si="151"/>
        <v>-1.3188530803243581</v>
      </c>
      <c r="AF366" s="1">
        <f t="shared" si="152"/>
        <v>-0.92798677163734644</v>
      </c>
      <c r="AG366" s="1">
        <f t="shared" si="153"/>
        <v>-0.88481459977213761</v>
      </c>
      <c r="AH366" s="1">
        <f t="shared" si="154"/>
        <v>-1.8152899666382492</v>
      </c>
      <c r="AI366" s="149">
        <f t="shared" si="155"/>
        <v>-7.6090478666038646</v>
      </c>
      <c r="AL366" s="1">
        <f t="shared" si="156"/>
        <v>-1.374959876045784</v>
      </c>
      <c r="AM366" s="104">
        <f t="shared" si="157"/>
        <v>-1.3708698907942589</v>
      </c>
      <c r="AN366" s="104">
        <f t="shared" si="158"/>
        <v>-1.3873311678483309</v>
      </c>
      <c r="AO366" s="104">
        <f t="shared" si="159"/>
        <v>-0.66757033877029559</v>
      </c>
      <c r="AP366" s="104">
        <f t="shared" si="160"/>
        <v>-0.82003893241456904</v>
      </c>
      <c r="AQ366" s="104">
        <f t="shared" si="161"/>
        <v>-8.9936045332194625E-2</v>
      </c>
      <c r="AR366" s="151">
        <f t="shared" si="162"/>
        <v>-5.7107062512054325</v>
      </c>
    </row>
    <row r="367" spans="1:44" x14ac:dyDescent="0.2">
      <c r="A367" s="99">
        <v>11227</v>
      </c>
      <c r="B367" s="95" t="s">
        <v>103</v>
      </c>
      <c r="C367" s="111">
        <v>0.41260013507111803</v>
      </c>
      <c r="D367" s="95" t="s">
        <v>0</v>
      </c>
      <c r="E367" s="95">
        <v>2</v>
      </c>
      <c r="F367" s="96">
        <v>3</v>
      </c>
      <c r="G367" s="95" t="s">
        <v>7</v>
      </c>
      <c r="H367" s="95" t="s">
        <v>88</v>
      </c>
      <c r="I367" s="95" t="s">
        <v>5</v>
      </c>
      <c r="J367" s="97" t="s">
        <v>5</v>
      </c>
      <c r="M367">
        <f t="shared" si="143"/>
        <v>39</v>
      </c>
      <c r="N367">
        <f t="shared" si="164"/>
        <v>41</v>
      </c>
      <c r="O367">
        <f t="shared" si="165"/>
        <v>46</v>
      </c>
      <c r="P367">
        <f t="shared" si="166"/>
        <v>104</v>
      </c>
      <c r="Q367">
        <f t="shared" si="167"/>
        <v>71</v>
      </c>
      <c r="R367">
        <f t="shared" si="168"/>
        <v>28</v>
      </c>
      <c r="U367">
        <f t="shared" si="163"/>
        <v>241</v>
      </c>
      <c r="V367">
        <f t="shared" si="144"/>
        <v>239</v>
      </c>
      <c r="W367">
        <f t="shared" si="145"/>
        <v>241</v>
      </c>
      <c r="X367">
        <f t="shared" si="146"/>
        <v>470</v>
      </c>
      <c r="Y367">
        <f t="shared" si="147"/>
        <v>425</v>
      </c>
      <c r="Z367">
        <f t="shared" si="148"/>
        <v>882</v>
      </c>
      <c r="AC367" s="1">
        <f t="shared" si="149"/>
        <v>-1.4839328306838067</v>
      </c>
      <c r="AD367" s="1">
        <f t="shared" si="150"/>
        <v>-1.4339224101091452</v>
      </c>
      <c r="AE367" s="1">
        <f t="shared" si="151"/>
        <v>-1.3188530803243581</v>
      </c>
      <c r="AF367" s="1">
        <f t="shared" si="152"/>
        <v>-0.50310357767208047</v>
      </c>
      <c r="AG367" s="1">
        <f t="shared" si="153"/>
        <v>-0.88481459977213761</v>
      </c>
      <c r="AH367" s="1">
        <f t="shared" si="154"/>
        <v>-1.8152899666382492</v>
      </c>
      <c r="AI367" s="149">
        <f t="shared" si="155"/>
        <v>-7.4399164651997776</v>
      </c>
      <c r="AL367" s="1">
        <f t="shared" si="156"/>
        <v>-1.3873311678483309</v>
      </c>
      <c r="AM367" s="104">
        <f t="shared" si="157"/>
        <v>-1.3956645494074753</v>
      </c>
      <c r="AN367" s="104">
        <f t="shared" si="158"/>
        <v>-1.3873311678483309</v>
      </c>
      <c r="AO367" s="104">
        <f t="shared" si="159"/>
        <v>-0.71939540663488166</v>
      </c>
      <c r="AP367" s="104">
        <f t="shared" si="160"/>
        <v>-0.82003893241456904</v>
      </c>
      <c r="AQ367" s="104">
        <f t="shared" si="161"/>
        <v>-8.9936045332194625E-2</v>
      </c>
      <c r="AR367" s="151">
        <f t="shared" si="162"/>
        <v>-5.7996972694857822</v>
      </c>
    </row>
    <row r="368" spans="1:44" x14ac:dyDescent="0.2">
      <c r="A368" s="98">
        <v>10756</v>
      </c>
      <c r="B368" s="91" t="s">
        <v>103</v>
      </c>
      <c r="C368" s="110">
        <v>0.41283914817399892</v>
      </c>
      <c r="D368" s="91" t="s">
        <v>1</v>
      </c>
      <c r="E368" s="91">
        <v>3</v>
      </c>
      <c r="F368" s="92">
        <v>2</v>
      </c>
      <c r="G368" s="91" t="s">
        <v>7</v>
      </c>
      <c r="H368" s="91" t="s">
        <v>90</v>
      </c>
      <c r="I368" s="91" t="s">
        <v>4</v>
      </c>
      <c r="J368" s="93" t="s">
        <v>4</v>
      </c>
      <c r="M368">
        <f t="shared" si="143"/>
        <v>59</v>
      </c>
      <c r="N368">
        <f t="shared" si="164"/>
        <v>61</v>
      </c>
      <c r="O368">
        <f t="shared" si="165"/>
        <v>49</v>
      </c>
      <c r="P368">
        <f t="shared" si="166"/>
        <v>104</v>
      </c>
      <c r="Q368">
        <f t="shared" si="167"/>
        <v>39</v>
      </c>
      <c r="R368">
        <f t="shared" si="168"/>
        <v>144</v>
      </c>
      <c r="U368">
        <f t="shared" si="163"/>
        <v>244</v>
      </c>
      <c r="V368">
        <f t="shared" si="144"/>
        <v>248</v>
      </c>
      <c r="W368">
        <f t="shared" si="145"/>
        <v>233</v>
      </c>
      <c r="X368">
        <f t="shared" si="146"/>
        <v>470</v>
      </c>
      <c r="Y368">
        <f t="shared" si="147"/>
        <v>161</v>
      </c>
      <c r="Z368">
        <f t="shared" si="148"/>
        <v>83</v>
      </c>
      <c r="AC368" s="1">
        <f t="shared" si="149"/>
        <v>-1.0699570329077337</v>
      </c>
      <c r="AD368" s="1">
        <f t="shared" si="150"/>
        <v>-1.0366206126401418</v>
      </c>
      <c r="AE368" s="1">
        <f t="shared" si="151"/>
        <v>-1.2556741787028265</v>
      </c>
      <c r="AF368" s="1">
        <f t="shared" si="152"/>
        <v>-0.50310357767208047</v>
      </c>
      <c r="AG368" s="1">
        <f t="shared" si="153"/>
        <v>-1.4839328306838067</v>
      </c>
      <c r="AH368" s="1">
        <f t="shared" si="154"/>
        <v>-0.17768117723745236</v>
      </c>
      <c r="AI368" s="149">
        <f t="shared" si="155"/>
        <v>-5.5269694098440407</v>
      </c>
      <c r="AL368" s="1">
        <f t="shared" si="156"/>
        <v>-1.374959876045784</v>
      </c>
      <c r="AM368" s="104">
        <f t="shared" si="157"/>
        <v>-1.3586993551740039</v>
      </c>
      <c r="AN368" s="104">
        <f t="shared" si="158"/>
        <v>-1.4210896477732855</v>
      </c>
      <c r="AO368" s="104">
        <f t="shared" si="159"/>
        <v>-0.71939540663488166</v>
      </c>
      <c r="AP368" s="104">
        <f t="shared" si="160"/>
        <v>-1.790723736354523</v>
      </c>
      <c r="AQ368" s="104">
        <f t="shared" si="161"/>
        <v>-2.4532874935423878</v>
      </c>
      <c r="AR368" s="151">
        <f t="shared" si="162"/>
        <v>-9.1181555155248653</v>
      </c>
    </row>
    <row r="369" spans="1:44" x14ac:dyDescent="0.2">
      <c r="A369" s="99">
        <v>10434</v>
      </c>
      <c r="B369" s="95" t="s">
        <v>103</v>
      </c>
      <c r="C369" s="111">
        <v>0.4129908626628479</v>
      </c>
      <c r="D369" s="95" t="s">
        <v>0</v>
      </c>
      <c r="E369" s="95">
        <v>3</v>
      </c>
      <c r="F369" s="96">
        <v>2</v>
      </c>
      <c r="G369" s="95" t="s">
        <v>6</v>
      </c>
      <c r="H369" s="95" t="s">
        <v>89</v>
      </c>
      <c r="I369" s="95" t="s">
        <v>5</v>
      </c>
      <c r="J369" s="97" t="s">
        <v>5</v>
      </c>
      <c r="M369">
        <f t="shared" si="143"/>
        <v>39</v>
      </c>
      <c r="N369">
        <f t="shared" si="164"/>
        <v>61</v>
      </c>
      <c r="O369">
        <f t="shared" si="165"/>
        <v>49</v>
      </c>
      <c r="P369">
        <f t="shared" si="166"/>
        <v>68</v>
      </c>
      <c r="Q369">
        <f t="shared" si="167"/>
        <v>37</v>
      </c>
      <c r="R369">
        <f t="shared" si="168"/>
        <v>28</v>
      </c>
      <c r="U369">
        <f t="shared" si="163"/>
        <v>241</v>
      </c>
      <c r="V369">
        <f t="shared" si="144"/>
        <v>248</v>
      </c>
      <c r="W369">
        <f t="shared" si="145"/>
        <v>233</v>
      </c>
      <c r="X369">
        <f t="shared" si="146"/>
        <v>495</v>
      </c>
      <c r="Y369">
        <f t="shared" si="147"/>
        <v>230</v>
      </c>
      <c r="Z369">
        <f t="shared" si="148"/>
        <v>882</v>
      </c>
      <c r="AC369" s="1">
        <f t="shared" si="149"/>
        <v>-1.4839328306838067</v>
      </c>
      <c r="AD369" s="1">
        <f t="shared" si="150"/>
        <v>-1.0366206126401418</v>
      </c>
      <c r="AE369" s="1">
        <f t="shared" si="151"/>
        <v>-1.2556741787028265</v>
      </c>
      <c r="AF369" s="1">
        <f t="shared" si="152"/>
        <v>-0.92798677163734644</v>
      </c>
      <c r="AG369" s="1">
        <f t="shared" si="153"/>
        <v>-1.5365765641692286</v>
      </c>
      <c r="AH369" s="1">
        <f t="shared" si="154"/>
        <v>-1.8152899666382492</v>
      </c>
      <c r="AI369" s="149">
        <f t="shared" si="155"/>
        <v>-8.0560809244715994</v>
      </c>
      <c r="AL369" s="1">
        <f t="shared" si="156"/>
        <v>-1.3873311678483309</v>
      </c>
      <c r="AM369" s="104">
        <f t="shared" si="157"/>
        <v>-1.3586993551740039</v>
      </c>
      <c r="AN369" s="104">
        <f t="shared" si="158"/>
        <v>-1.4210896477732855</v>
      </c>
      <c r="AO369" s="104">
        <f t="shared" si="159"/>
        <v>-0.66757033877029559</v>
      </c>
      <c r="AP369" s="104">
        <f t="shared" si="160"/>
        <v>-1.4340487924157905</v>
      </c>
      <c r="AQ369" s="104">
        <f t="shared" si="161"/>
        <v>-8.9936045332194625E-2</v>
      </c>
      <c r="AR369" s="151">
        <f t="shared" si="162"/>
        <v>-6.358675347313901</v>
      </c>
    </row>
    <row r="370" spans="1:44" x14ac:dyDescent="0.2">
      <c r="A370" s="98">
        <v>10126</v>
      </c>
      <c r="B370" s="91" t="s">
        <v>103</v>
      </c>
      <c r="C370" s="110">
        <v>0.41301462162534597</v>
      </c>
      <c r="D370" s="91" t="s">
        <v>3</v>
      </c>
      <c r="E370" s="91">
        <v>2</v>
      </c>
      <c r="F370" s="92">
        <v>1</v>
      </c>
      <c r="G370" s="91" t="s">
        <v>6</v>
      </c>
      <c r="H370" s="91" t="s">
        <v>89</v>
      </c>
      <c r="I370" s="91" t="s">
        <v>5</v>
      </c>
      <c r="J370" s="93" t="s">
        <v>5</v>
      </c>
      <c r="M370">
        <f t="shared" si="143"/>
        <v>38</v>
      </c>
      <c r="N370">
        <f t="shared" si="164"/>
        <v>41</v>
      </c>
      <c r="O370">
        <f t="shared" si="165"/>
        <v>48</v>
      </c>
      <c r="P370">
        <f t="shared" si="166"/>
        <v>68</v>
      </c>
      <c r="Q370">
        <f t="shared" si="167"/>
        <v>37</v>
      </c>
      <c r="R370">
        <f t="shared" si="168"/>
        <v>28</v>
      </c>
      <c r="U370">
        <f t="shared" si="163"/>
        <v>241</v>
      </c>
      <c r="V370">
        <f t="shared" si="144"/>
        <v>239</v>
      </c>
      <c r="W370">
        <f t="shared" si="145"/>
        <v>243</v>
      </c>
      <c r="X370">
        <f t="shared" si="146"/>
        <v>495</v>
      </c>
      <c r="Y370">
        <f t="shared" si="147"/>
        <v>230</v>
      </c>
      <c r="Z370">
        <f t="shared" si="148"/>
        <v>882</v>
      </c>
      <c r="AC370" s="1">
        <f t="shared" si="149"/>
        <v>-1.5099083170870673</v>
      </c>
      <c r="AD370" s="1">
        <f t="shared" si="150"/>
        <v>-1.4339224101091452</v>
      </c>
      <c r="AE370" s="1">
        <f t="shared" si="151"/>
        <v>-1.276293465905562</v>
      </c>
      <c r="AF370" s="1">
        <f t="shared" si="152"/>
        <v>-0.92798677163734644</v>
      </c>
      <c r="AG370" s="1">
        <f t="shared" si="153"/>
        <v>-1.5365765641692286</v>
      </c>
      <c r="AH370" s="1">
        <f t="shared" si="154"/>
        <v>-1.8152899666382492</v>
      </c>
      <c r="AI370" s="149">
        <f t="shared" si="155"/>
        <v>-8.4999774955465988</v>
      </c>
      <c r="AL370" s="1">
        <f t="shared" si="156"/>
        <v>-1.3873311678483309</v>
      </c>
      <c r="AM370" s="104">
        <f t="shared" si="157"/>
        <v>-1.3956645494074753</v>
      </c>
      <c r="AN370" s="104">
        <f t="shared" si="158"/>
        <v>-1.3790666579984376</v>
      </c>
      <c r="AO370" s="104">
        <f t="shared" si="159"/>
        <v>-0.66757033877029559</v>
      </c>
      <c r="AP370" s="104">
        <f t="shared" si="160"/>
        <v>-1.4340487924157905</v>
      </c>
      <c r="AQ370" s="104">
        <f t="shared" si="161"/>
        <v>-8.9936045332194625E-2</v>
      </c>
      <c r="AR370" s="151">
        <f t="shared" si="162"/>
        <v>-6.3536175517725253</v>
      </c>
    </row>
    <row r="371" spans="1:44" x14ac:dyDescent="0.2">
      <c r="A371" s="99">
        <v>10279</v>
      </c>
      <c r="B371" s="95" t="s">
        <v>103</v>
      </c>
      <c r="C371" s="111">
        <v>0.41320647195948523</v>
      </c>
      <c r="D371" s="95" t="s">
        <v>3</v>
      </c>
      <c r="E371" s="95">
        <v>1</v>
      </c>
      <c r="F371" s="96">
        <v>1</v>
      </c>
      <c r="G371" s="95" t="s">
        <v>6</v>
      </c>
      <c r="H371" s="95" t="s">
        <v>88</v>
      </c>
      <c r="I371" s="95" t="s">
        <v>4</v>
      </c>
      <c r="J371" s="97" t="s">
        <v>4</v>
      </c>
      <c r="M371">
        <f t="shared" si="143"/>
        <v>38</v>
      </c>
      <c r="N371">
        <f t="shared" si="164"/>
        <v>35</v>
      </c>
      <c r="O371">
        <f t="shared" si="165"/>
        <v>48</v>
      </c>
      <c r="P371">
        <f t="shared" si="166"/>
        <v>68</v>
      </c>
      <c r="Q371">
        <f t="shared" si="167"/>
        <v>71</v>
      </c>
      <c r="R371">
        <f t="shared" si="168"/>
        <v>144</v>
      </c>
      <c r="U371">
        <f t="shared" si="163"/>
        <v>241</v>
      </c>
      <c r="V371">
        <f t="shared" si="144"/>
        <v>233</v>
      </c>
      <c r="W371">
        <f t="shared" si="145"/>
        <v>243</v>
      </c>
      <c r="X371">
        <f t="shared" si="146"/>
        <v>495</v>
      </c>
      <c r="Y371">
        <f t="shared" si="147"/>
        <v>425</v>
      </c>
      <c r="Z371">
        <f t="shared" si="148"/>
        <v>83</v>
      </c>
      <c r="AC371" s="1">
        <f t="shared" si="149"/>
        <v>-1.5099083170870673</v>
      </c>
      <c r="AD371" s="1">
        <f t="shared" si="150"/>
        <v>-1.5921464153240394</v>
      </c>
      <c r="AE371" s="1">
        <f t="shared" si="151"/>
        <v>-1.276293465905562</v>
      </c>
      <c r="AF371" s="1">
        <f t="shared" si="152"/>
        <v>-0.92798677163734644</v>
      </c>
      <c r="AG371" s="1">
        <f t="shared" si="153"/>
        <v>-0.88481459977213761</v>
      </c>
      <c r="AH371" s="1">
        <f t="shared" si="154"/>
        <v>-0.17768117723745236</v>
      </c>
      <c r="AI371" s="149">
        <f t="shared" si="155"/>
        <v>-6.3688307469636047</v>
      </c>
      <c r="AL371" s="1">
        <f t="shared" si="156"/>
        <v>-1.3873311678483309</v>
      </c>
      <c r="AM371" s="104">
        <f t="shared" si="157"/>
        <v>-1.4210896477732855</v>
      </c>
      <c r="AN371" s="104">
        <f t="shared" si="158"/>
        <v>-1.3790666579984376</v>
      </c>
      <c r="AO371" s="104">
        <f t="shared" si="159"/>
        <v>-0.66757033877029559</v>
      </c>
      <c r="AP371" s="104">
        <f t="shared" si="160"/>
        <v>-0.82003893241456904</v>
      </c>
      <c r="AQ371" s="104">
        <f t="shared" si="161"/>
        <v>-2.4532874935423878</v>
      </c>
      <c r="AR371" s="151">
        <f t="shared" si="162"/>
        <v>-8.1283842383473068</v>
      </c>
    </row>
    <row r="372" spans="1:44" x14ac:dyDescent="0.2">
      <c r="A372" s="98">
        <v>10611</v>
      </c>
      <c r="B372" s="91" t="s">
        <v>103</v>
      </c>
      <c r="C372" s="110">
        <v>0.41538702094487578</v>
      </c>
      <c r="D372" s="91" t="s">
        <v>2</v>
      </c>
      <c r="E372" s="91">
        <v>0</v>
      </c>
      <c r="F372" s="92">
        <v>0</v>
      </c>
      <c r="G372" s="91" t="s">
        <v>6</v>
      </c>
      <c r="H372" s="91" t="s">
        <v>88</v>
      </c>
      <c r="I372" s="91" t="s">
        <v>5</v>
      </c>
      <c r="J372" s="93" t="s">
        <v>5</v>
      </c>
      <c r="M372">
        <f t="shared" si="143"/>
        <v>36</v>
      </c>
      <c r="N372">
        <f t="shared" si="164"/>
        <v>35</v>
      </c>
      <c r="O372">
        <f t="shared" si="165"/>
        <v>29</v>
      </c>
      <c r="P372">
        <f t="shared" si="166"/>
        <v>68</v>
      </c>
      <c r="Q372">
        <f t="shared" si="167"/>
        <v>71</v>
      </c>
      <c r="R372">
        <f t="shared" si="168"/>
        <v>28</v>
      </c>
      <c r="U372">
        <f t="shared" si="163"/>
        <v>239</v>
      </c>
      <c r="V372">
        <f t="shared" si="144"/>
        <v>245</v>
      </c>
      <c r="W372">
        <f t="shared" si="145"/>
        <v>248</v>
      </c>
      <c r="X372">
        <f t="shared" si="146"/>
        <v>495</v>
      </c>
      <c r="Y372">
        <f t="shared" si="147"/>
        <v>425</v>
      </c>
      <c r="Z372">
        <f t="shared" si="148"/>
        <v>882</v>
      </c>
      <c r="AC372" s="1">
        <f t="shared" si="149"/>
        <v>-1.563975538357343</v>
      </c>
      <c r="AD372" s="1">
        <f t="shared" si="150"/>
        <v>-1.5921464153240394</v>
      </c>
      <c r="AE372" s="1">
        <f t="shared" si="151"/>
        <v>-1.780198646826979</v>
      </c>
      <c r="AF372" s="1">
        <f t="shared" si="152"/>
        <v>-0.92798677163734644</v>
      </c>
      <c r="AG372" s="1">
        <f t="shared" si="153"/>
        <v>-0.88481459977213761</v>
      </c>
      <c r="AH372" s="1">
        <f t="shared" si="154"/>
        <v>-1.8152899666382492</v>
      </c>
      <c r="AI372" s="149">
        <f t="shared" si="155"/>
        <v>-8.5644119385560948</v>
      </c>
      <c r="AL372" s="1">
        <f t="shared" si="156"/>
        <v>-1.3956645494074753</v>
      </c>
      <c r="AM372" s="104">
        <f t="shared" si="157"/>
        <v>-1.3708698907942589</v>
      </c>
      <c r="AN372" s="104">
        <f t="shared" si="158"/>
        <v>-1.3586993551740039</v>
      </c>
      <c r="AO372" s="104">
        <f t="shared" si="159"/>
        <v>-0.66757033877029559</v>
      </c>
      <c r="AP372" s="104">
        <f t="shared" si="160"/>
        <v>-0.82003893241456904</v>
      </c>
      <c r="AQ372" s="104">
        <f t="shared" si="161"/>
        <v>-8.9936045332194625E-2</v>
      </c>
      <c r="AR372" s="151">
        <f t="shared" si="162"/>
        <v>-5.7027791118927977</v>
      </c>
    </row>
    <row r="373" spans="1:44" x14ac:dyDescent="0.2">
      <c r="A373" s="99">
        <v>10600</v>
      </c>
      <c r="B373" s="95" t="s">
        <v>103</v>
      </c>
      <c r="C373" s="111">
        <v>0.41622593809524699</v>
      </c>
      <c r="D373" s="95" t="s">
        <v>0</v>
      </c>
      <c r="E373" s="95">
        <v>1</v>
      </c>
      <c r="F373" s="96">
        <v>3</v>
      </c>
      <c r="G373" s="95" t="s">
        <v>7</v>
      </c>
      <c r="H373" s="95" t="s">
        <v>89</v>
      </c>
      <c r="I373" s="95" t="s">
        <v>4</v>
      </c>
      <c r="J373" s="97" t="s">
        <v>4</v>
      </c>
      <c r="M373">
        <f t="shared" si="143"/>
        <v>39</v>
      </c>
      <c r="N373">
        <f t="shared" si="164"/>
        <v>35</v>
      </c>
      <c r="O373">
        <f t="shared" si="165"/>
        <v>46</v>
      </c>
      <c r="P373">
        <f t="shared" si="166"/>
        <v>104</v>
      </c>
      <c r="Q373">
        <f t="shared" si="167"/>
        <v>37</v>
      </c>
      <c r="R373">
        <f t="shared" si="168"/>
        <v>144</v>
      </c>
      <c r="U373">
        <f t="shared" si="163"/>
        <v>241</v>
      </c>
      <c r="V373">
        <f t="shared" si="144"/>
        <v>233</v>
      </c>
      <c r="W373">
        <f t="shared" si="145"/>
        <v>241</v>
      </c>
      <c r="X373">
        <f t="shared" si="146"/>
        <v>470</v>
      </c>
      <c r="Y373">
        <f t="shared" si="147"/>
        <v>230</v>
      </c>
      <c r="Z373">
        <f t="shared" si="148"/>
        <v>83</v>
      </c>
      <c r="AC373" s="1">
        <f t="shared" si="149"/>
        <v>-1.4839328306838067</v>
      </c>
      <c r="AD373" s="1">
        <f t="shared" si="150"/>
        <v>-1.5921464153240394</v>
      </c>
      <c r="AE373" s="1">
        <f t="shared" si="151"/>
        <v>-1.3188530803243581</v>
      </c>
      <c r="AF373" s="1">
        <f t="shared" si="152"/>
        <v>-0.50310357767208047</v>
      </c>
      <c r="AG373" s="1">
        <f t="shared" si="153"/>
        <v>-1.5365765641692286</v>
      </c>
      <c r="AH373" s="1">
        <f t="shared" si="154"/>
        <v>-0.17768117723745236</v>
      </c>
      <c r="AI373" s="149">
        <f t="shared" si="155"/>
        <v>-6.6122936454109658</v>
      </c>
      <c r="AL373" s="1">
        <f t="shared" si="156"/>
        <v>-1.3873311678483309</v>
      </c>
      <c r="AM373" s="104">
        <f t="shared" si="157"/>
        <v>-1.4210896477732855</v>
      </c>
      <c r="AN373" s="104">
        <f t="shared" si="158"/>
        <v>-1.3873311678483309</v>
      </c>
      <c r="AO373" s="104">
        <f t="shared" si="159"/>
        <v>-0.71939540663488166</v>
      </c>
      <c r="AP373" s="104">
        <f t="shared" si="160"/>
        <v>-1.4340487924157905</v>
      </c>
      <c r="AQ373" s="104">
        <f t="shared" si="161"/>
        <v>-2.4532874935423878</v>
      </c>
      <c r="AR373" s="151">
        <f t="shared" si="162"/>
        <v>-8.802483676063007</v>
      </c>
    </row>
    <row r="374" spans="1:44" x14ac:dyDescent="0.2">
      <c r="A374" s="98">
        <v>10375</v>
      </c>
      <c r="B374" s="91" t="s">
        <v>103</v>
      </c>
      <c r="C374" s="110">
        <v>0.41672045757368648</v>
      </c>
      <c r="D374" s="91" t="s">
        <v>1</v>
      </c>
      <c r="E374" s="91">
        <v>3</v>
      </c>
      <c r="F374" s="92">
        <v>2</v>
      </c>
      <c r="G374" s="91" t="s">
        <v>6</v>
      </c>
      <c r="H374" s="91" t="s">
        <v>91</v>
      </c>
      <c r="I374" s="91" t="s">
        <v>5</v>
      </c>
      <c r="J374" s="93" t="s">
        <v>5</v>
      </c>
      <c r="M374">
        <f t="shared" si="143"/>
        <v>59</v>
      </c>
      <c r="N374">
        <f t="shared" si="164"/>
        <v>61</v>
      </c>
      <c r="O374">
        <f t="shared" si="165"/>
        <v>49</v>
      </c>
      <c r="P374">
        <f t="shared" si="166"/>
        <v>68</v>
      </c>
      <c r="Q374">
        <f t="shared" si="167"/>
        <v>25</v>
      </c>
      <c r="R374">
        <f t="shared" si="168"/>
        <v>28</v>
      </c>
      <c r="U374">
        <f t="shared" si="163"/>
        <v>244</v>
      </c>
      <c r="V374">
        <f t="shared" si="144"/>
        <v>248</v>
      </c>
      <c r="W374">
        <f t="shared" si="145"/>
        <v>233</v>
      </c>
      <c r="X374">
        <f t="shared" si="146"/>
        <v>495</v>
      </c>
      <c r="Y374">
        <f t="shared" si="147"/>
        <v>149</v>
      </c>
      <c r="Z374">
        <f t="shared" si="148"/>
        <v>882</v>
      </c>
      <c r="AC374" s="1">
        <f t="shared" si="149"/>
        <v>-1.0699570329077337</v>
      </c>
      <c r="AD374" s="1">
        <f t="shared" si="150"/>
        <v>-1.0366206126401418</v>
      </c>
      <c r="AE374" s="1">
        <f t="shared" si="151"/>
        <v>-1.2556741787028265</v>
      </c>
      <c r="AF374" s="1">
        <f t="shared" si="152"/>
        <v>-0.92798677163734644</v>
      </c>
      <c r="AG374" s="1">
        <f t="shared" si="153"/>
        <v>-1.9286186519452522</v>
      </c>
      <c r="AH374" s="1">
        <f t="shared" si="154"/>
        <v>-1.8152899666382492</v>
      </c>
      <c r="AI374" s="149">
        <f t="shared" si="155"/>
        <v>-8.0341472144715489</v>
      </c>
      <c r="AL374" s="1">
        <f t="shared" si="156"/>
        <v>-1.374959876045784</v>
      </c>
      <c r="AM374" s="104">
        <f t="shared" si="157"/>
        <v>-1.3586993551740039</v>
      </c>
      <c r="AN374" s="104">
        <f t="shared" si="158"/>
        <v>-1.4210896477732855</v>
      </c>
      <c r="AO374" s="104">
        <f t="shared" si="159"/>
        <v>-0.66757033877029559</v>
      </c>
      <c r="AP374" s="104">
        <f t="shared" si="160"/>
        <v>-1.8681817953935267</v>
      </c>
      <c r="AQ374" s="104">
        <f t="shared" si="161"/>
        <v>-8.9936045332194625E-2</v>
      </c>
      <c r="AR374" s="151">
        <f t="shared" si="162"/>
        <v>-6.780437058489091</v>
      </c>
    </row>
    <row r="375" spans="1:44" x14ac:dyDescent="0.2">
      <c r="A375" s="99">
        <v>10206</v>
      </c>
      <c r="B375" s="95" t="s">
        <v>103</v>
      </c>
      <c r="C375" s="111">
        <v>0.41781355921894003</v>
      </c>
      <c r="D375" s="95" t="s">
        <v>0</v>
      </c>
      <c r="E375" s="95">
        <v>1</v>
      </c>
      <c r="F375" s="96">
        <v>2</v>
      </c>
      <c r="G375" s="95" t="s">
        <v>6</v>
      </c>
      <c r="H375" s="95" t="s">
        <v>91</v>
      </c>
      <c r="I375" s="95" t="s">
        <v>5</v>
      </c>
      <c r="J375" s="97" t="s">
        <v>5</v>
      </c>
      <c r="M375">
        <f t="shared" si="143"/>
        <v>39</v>
      </c>
      <c r="N375">
        <f t="shared" si="164"/>
        <v>35</v>
      </c>
      <c r="O375">
        <f t="shared" si="165"/>
        <v>49</v>
      </c>
      <c r="P375">
        <f t="shared" si="166"/>
        <v>68</v>
      </c>
      <c r="Q375">
        <f t="shared" si="167"/>
        <v>25</v>
      </c>
      <c r="R375">
        <f t="shared" si="168"/>
        <v>28</v>
      </c>
      <c r="U375">
        <f t="shared" si="163"/>
        <v>241</v>
      </c>
      <c r="V375">
        <f t="shared" si="144"/>
        <v>233</v>
      </c>
      <c r="W375">
        <f t="shared" si="145"/>
        <v>233</v>
      </c>
      <c r="X375">
        <f t="shared" si="146"/>
        <v>495</v>
      </c>
      <c r="Y375">
        <f t="shared" si="147"/>
        <v>149</v>
      </c>
      <c r="Z375">
        <f t="shared" si="148"/>
        <v>882</v>
      </c>
      <c r="AC375" s="1">
        <f t="shared" si="149"/>
        <v>-1.4839328306838067</v>
      </c>
      <c r="AD375" s="1">
        <f t="shared" si="150"/>
        <v>-1.5921464153240394</v>
      </c>
      <c r="AE375" s="1">
        <f t="shared" si="151"/>
        <v>-1.2556741787028265</v>
      </c>
      <c r="AF375" s="1">
        <f t="shared" si="152"/>
        <v>-0.92798677163734644</v>
      </c>
      <c r="AG375" s="1">
        <f t="shared" si="153"/>
        <v>-1.9286186519452522</v>
      </c>
      <c r="AH375" s="1">
        <f t="shared" si="154"/>
        <v>-1.8152899666382492</v>
      </c>
      <c r="AI375" s="149">
        <f t="shared" si="155"/>
        <v>-9.0036488149315197</v>
      </c>
      <c r="AL375" s="1">
        <f t="shared" si="156"/>
        <v>-1.3873311678483309</v>
      </c>
      <c r="AM375" s="104">
        <f t="shared" si="157"/>
        <v>-1.4210896477732855</v>
      </c>
      <c r="AN375" s="104">
        <f t="shared" si="158"/>
        <v>-1.4210896477732855</v>
      </c>
      <c r="AO375" s="104">
        <f t="shared" si="159"/>
        <v>-0.66757033877029559</v>
      </c>
      <c r="AP375" s="104">
        <f t="shared" si="160"/>
        <v>-1.8681817953935267</v>
      </c>
      <c r="AQ375" s="104">
        <f t="shared" si="161"/>
        <v>-8.9936045332194625E-2</v>
      </c>
      <c r="AR375" s="151">
        <f t="shared" si="162"/>
        <v>-6.8551986428909197</v>
      </c>
    </row>
    <row r="376" spans="1:44" x14ac:dyDescent="0.2">
      <c r="A376" s="98">
        <v>10796</v>
      </c>
      <c r="B376" s="91" t="s">
        <v>103</v>
      </c>
      <c r="C376" s="110">
        <v>0.41813404749864158</v>
      </c>
      <c r="D376" s="91" t="s">
        <v>3</v>
      </c>
      <c r="E376" s="91">
        <v>1</v>
      </c>
      <c r="F376" s="92">
        <v>0</v>
      </c>
      <c r="G376" s="91" t="s">
        <v>6</v>
      </c>
      <c r="H376" s="91" t="s">
        <v>90</v>
      </c>
      <c r="I376" s="91" t="s">
        <v>5</v>
      </c>
      <c r="J376" s="93" t="s">
        <v>5</v>
      </c>
      <c r="M376">
        <f t="shared" si="143"/>
        <v>38</v>
      </c>
      <c r="N376">
        <f t="shared" si="164"/>
        <v>35</v>
      </c>
      <c r="O376">
        <f t="shared" si="165"/>
        <v>29</v>
      </c>
      <c r="P376">
        <f t="shared" si="166"/>
        <v>68</v>
      </c>
      <c r="Q376">
        <f t="shared" si="167"/>
        <v>39</v>
      </c>
      <c r="R376">
        <f t="shared" si="168"/>
        <v>28</v>
      </c>
      <c r="U376">
        <f t="shared" si="163"/>
        <v>241</v>
      </c>
      <c r="V376">
        <f t="shared" si="144"/>
        <v>233</v>
      </c>
      <c r="W376">
        <f t="shared" si="145"/>
        <v>248</v>
      </c>
      <c r="X376">
        <f t="shared" si="146"/>
        <v>495</v>
      </c>
      <c r="Y376">
        <f t="shared" si="147"/>
        <v>161</v>
      </c>
      <c r="Z376">
        <f t="shared" si="148"/>
        <v>882</v>
      </c>
      <c r="AC376" s="1">
        <f t="shared" si="149"/>
        <v>-1.5099083170870673</v>
      </c>
      <c r="AD376" s="1">
        <f t="shared" si="150"/>
        <v>-1.5921464153240394</v>
      </c>
      <c r="AE376" s="1">
        <f t="shared" si="151"/>
        <v>-1.780198646826979</v>
      </c>
      <c r="AF376" s="1">
        <f t="shared" si="152"/>
        <v>-0.92798677163734644</v>
      </c>
      <c r="AG376" s="1">
        <f t="shared" si="153"/>
        <v>-1.4839328306838067</v>
      </c>
      <c r="AH376" s="1">
        <f t="shared" si="154"/>
        <v>-1.8152899666382492</v>
      </c>
      <c r="AI376" s="149">
        <f t="shared" si="155"/>
        <v>-9.1094629481974874</v>
      </c>
      <c r="AL376" s="1">
        <f t="shared" si="156"/>
        <v>-1.3873311678483309</v>
      </c>
      <c r="AM376" s="104">
        <f t="shared" si="157"/>
        <v>-1.4210896477732855</v>
      </c>
      <c r="AN376" s="104">
        <f t="shared" si="158"/>
        <v>-1.3586993551740039</v>
      </c>
      <c r="AO376" s="104">
        <f t="shared" si="159"/>
        <v>-0.66757033877029559</v>
      </c>
      <c r="AP376" s="104">
        <f t="shared" si="160"/>
        <v>-1.790723736354523</v>
      </c>
      <c r="AQ376" s="104">
        <f t="shared" si="161"/>
        <v>-8.9936045332194625E-2</v>
      </c>
      <c r="AR376" s="151">
        <f t="shared" si="162"/>
        <v>-6.7153502912526335</v>
      </c>
    </row>
    <row r="377" spans="1:44" x14ac:dyDescent="0.2">
      <c r="A377" s="99">
        <v>10148</v>
      </c>
      <c r="B377" s="95" t="s">
        <v>103</v>
      </c>
      <c r="C377" s="111">
        <v>0.41829733605970199</v>
      </c>
      <c r="D377" s="95" t="s">
        <v>1</v>
      </c>
      <c r="E377" s="95">
        <v>1</v>
      </c>
      <c r="F377" s="96">
        <v>1</v>
      </c>
      <c r="G377" s="95" t="s">
        <v>6</v>
      </c>
      <c r="H377" s="95" t="s">
        <v>89</v>
      </c>
      <c r="I377" s="95" t="s">
        <v>5</v>
      </c>
      <c r="J377" s="97" t="s">
        <v>5</v>
      </c>
      <c r="M377">
        <f t="shared" si="143"/>
        <v>59</v>
      </c>
      <c r="N377">
        <f t="shared" si="164"/>
        <v>35</v>
      </c>
      <c r="O377">
        <f t="shared" si="165"/>
        <v>48</v>
      </c>
      <c r="P377">
        <f t="shared" si="166"/>
        <v>68</v>
      </c>
      <c r="Q377">
        <f t="shared" si="167"/>
        <v>37</v>
      </c>
      <c r="R377">
        <f t="shared" si="168"/>
        <v>28</v>
      </c>
      <c r="U377">
        <f t="shared" si="163"/>
        <v>244</v>
      </c>
      <c r="V377">
        <f t="shared" si="144"/>
        <v>233</v>
      </c>
      <c r="W377">
        <f t="shared" si="145"/>
        <v>243</v>
      </c>
      <c r="X377">
        <f t="shared" si="146"/>
        <v>495</v>
      </c>
      <c r="Y377">
        <f t="shared" si="147"/>
        <v>230</v>
      </c>
      <c r="Z377">
        <f t="shared" si="148"/>
        <v>882</v>
      </c>
      <c r="AC377" s="1">
        <f t="shared" si="149"/>
        <v>-1.0699570329077337</v>
      </c>
      <c r="AD377" s="1">
        <f t="shared" si="150"/>
        <v>-1.5921464153240394</v>
      </c>
      <c r="AE377" s="1">
        <f t="shared" si="151"/>
        <v>-1.276293465905562</v>
      </c>
      <c r="AF377" s="1">
        <f t="shared" si="152"/>
        <v>-0.92798677163734644</v>
      </c>
      <c r="AG377" s="1">
        <f t="shared" si="153"/>
        <v>-1.5365765641692286</v>
      </c>
      <c r="AH377" s="1">
        <f t="shared" si="154"/>
        <v>-1.8152899666382492</v>
      </c>
      <c r="AI377" s="149">
        <f t="shared" si="155"/>
        <v>-8.2182502165821596</v>
      </c>
      <c r="AL377" s="1">
        <f t="shared" si="156"/>
        <v>-1.374959876045784</v>
      </c>
      <c r="AM377" s="104">
        <f t="shared" si="157"/>
        <v>-1.4210896477732855</v>
      </c>
      <c r="AN377" s="104">
        <f t="shared" si="158"/>
        <v>-1.3790666579984376</v>
      </c>
      <c r="AO377" s="104">
        <f t="shared" si="159"/>
        <v>-0.66757033877029559</v>
      </c>
      <c r="AP377" s="104">
        <f t="shared" si="160"/>
        <v>-1.4340487924157905</v>
      </c>
      <c r="AQ377" s="104">
        <f t="shared" si="161"/>
        <v>-8.9936045332194625E-2</v>
      </c>
      <c r="AR377" s="151">
        <f t="shared" si="162"/>
        <v>-6.3666713583357879</v>
      </c>
    </row>
    <row r="378" spans="1:44" x14ac:dyDescent="0.2">
      <c r="A378" s="98">
        <v>10174</v>
      </c>
      <c r="B378" s="91" t="s">
        <v>103</v>
      </c>
      <c r="C378" s="110">
        <v>0.41903175382268709</v>
      </c>
      <c r="D378" s="91" t="s">
        <v>1</v>
      </c>
      <c r="E378" s="91">
        <v>0</v>
      </c>
      <c r="F378" s="92">
        <v>2</v>
      </c>
      <c r="G378" s="91" t="s">
        <v>7</v>
      </c>
      <c r="H378" s="91" t="s">
        <v>88</v>
      </c>
      <c r="I378" s="91" t="s">
        <v>4</v>
      </c>
      <c r="J378" s="93" t="s">
        <v>5</v>
      </c>
      <c r="M378">
        <f t="shared" si="143"/>
        <v>59</v>
      </c>
      <c r="N378">
        <f t="shared" si="164"/>
        <v>35</v>
      </c>
      <c r="O378">
        <f t="shared" si="165"/>
        <v>49</v>
      </c>
      <c r="P378">
        <f t="shared" si="166"/>
        <v>104</v>
      </c>
      <c r="Q378">
        <f t="shared" si="167"/>
        <v>71</v>
      </c>
      <c r="R378">
        <f t="shared" si="168"/>
        <v>144</v>
      </c>
      <c r="U378">
        <f t="shared" si="163"/>
        <v>244</v>
      </c>
      <c r="V378">
        <f t="shared" si="144"/>
        <v>245</v>
      </c>
      <c r="W378">
        <f t="shared" si="145"/>
        <v>233</v>
      </c>
      <c r="X378">
        <f t="shared" si="146"/>
        <v>470</v>
      </c>
      <c r="Y378">
        <f t="shared" si="147"/>
        <v>425</v>
      </c>
      <c r="Z378">
        <f t="shared" si="148"/>
        <v>83</v>
      </c>
      <c r="AC378" s="1">
        <f t="shared" si="149"/>
        <v>-1.0699570329077337</v>
      </c>
      <c r="AD378" s="1">
        <f t="shared" si="150"/>
        <v>-1.5921464153240394</v>
      </c>
      <c r="AE378" s="1">
        <f t="shared" si="151"/>
        <v>-1.2556741787028265</v>
      </c>
      <c r="AF378" s="1">
        <f t="shared" si="152"/>
        <v>-0.50310357767208047</v>
      </c>
      <c r="AG378" s="1">
        <f t="shared" si="153"/>
        <v>-0.88481459977213761</v>
      </c>
      <c r="AH378" s="1">
        <f t="shared" si="154"/>
        <v>-0.17768117723745236</v>
      </c>
      <c r="AI378" s="149">
        <f t="shared" si="155"/>
        <v>-5.483376981616269</v>
      </c>
      <c r="AL378" s="1">
        <f t="shared" si="156"/>
        <v>-1.374959876045784</v>
      </c>
      <c r="AM378" s="104">
        <f t="shared" si="157"/>
        <v>-1.3708698907942589</v>
      </c>
      <c r="AN378" s="104">
        <f t="shared" si="158"/>
        <v>-1.4210896477732855</v>
      </c>
      <c r="AO378" s="104">
        <f t="shared" si="159"/>
        <v>-0.71939540663488166</v>
      </c>
      <c r="AP378" s="104">
        <f t="shared" si="160"/>
        <v>-0.82003893241456904</v>
      </c>
      <c r="AQ378" s="104">
        <f t="shared" si="161"/>
        <v>-2.4532874935423878</v>
      </c>
      <c r="AR378" s="151">
        <f t="shared" si="162"/>
        <v>-8.1596412472051671</v>
      </c>
    </row>
    <row r="379" spans="1:44" x14ac:dyDescent="0.2">
      <c r="A379" s="99">
        <v>10671</v>
      </c>
      <c r="B379" s="95" t="s">
        <v>103</v>
      </c>
      <c r="C379" s="111">
        <v>0.41910957800009641</v>
      </c>
      <c r="D379" s="95" t="s">
        <v>2</v>
      </c>
      <c r="E379" s="95">
        <v>2</v>
      </c>
      <c r="F379" s="96">
        <v>2</v>
      </c>
      <c r="G379" s="95" t="s">
        <v>7</v>
      </c>
      <c r="H379" s="95" t="s">
        <v>90</v>
      </c>
      <c r="I379" s="95" t="s">
        <v>5</v>
      </c>
      <c r="J379" s="97" t="s">
        <v>5</v>
      </c>
      <c r="M379">
        <f t="shared" si="143"/>
        <v>36</v>
      </c>
      <c r="N379">
        <f t="shared" si="164"/>
        <v>41</v>
      </c>
      <c r="O379">
        <f t="shared" si="165"/>
        <v>49</v>
      </c>
      <c r="P379">
        <f t="shared" si="166"/>
        <v>104</v>
      </c>
      <c r="Q379">
        <f t="shared" si="167"/>
        <v>39</v>
      </c>
      <c r="R379">
        <f t="shared" si="168"/>
        <v>28</v>
      </c>
      <c r="U379">
        <f t="shared" si="163"/>
        <v>239</v>
      </c>
      <c r="V379">
        <f t="shared" si="144"/>
        <v>239</v>
      </c>
      <c r="W379">
        <f t="shared" si="145"/>
        <v>233</v>
      </c>
      <c r="X379">
        <f t="shared" si="146"/>
        <v>470</v>
      </c>
      <c r="Y379">
        <f t="shared" si="147"/>
        <v>161</v>
      </c>
      <c r="Z379">
        <f t="shared" si="148"/>
        <v>882</v>
      </c>
      <c r="AC379" s="1">
        <f t="shared" si="149"/>
        <v>-1.563975538357343</v>
      </c>
      <c r="AD379" s="1">
        <f t="shared" si="150"/>
        <v>-1.4339224101091452</v>
      </c>
      <c r="AE379" s="1">
        <f t="shared" si="151"/>
        <v>-1.2556741787028265</v>
      </c>
      <c r="AF379" s="1">
        <f t="shared" si="152"/>
        <v>-0.50310357767208047</v>
      </c>
      <c r="AG379" s="1">
        <f t="shared" si="153"/>
        <v>-1.4839328306838067</v>
      </c>
      <c r="AH379" s="1">
        <f t="shared" si="154"/>
        <v>-1.8152899666382492</v>
      </c>
      <c r="AI379" s="149">
        <f t="shared" si="155"/>
        <v>-8.0558985021634513</v>
      </c>
      <c r="AL379" s="1">
        <f t="shared" si="156"/>
        <v>-1.3956645494074753</v>
      </c>
      <c r="AM379" s="104">
        <f t="shared" si="157"/>
        <v>-1.3956645494074753</v>
      </c>
      <c r="AN379" s="104">
        <f t="shared" si="158"/>
        <v>-1.4210896477732855</v>
      </c>
      <c r="AO379" s="104">
        <f t="shared" si="159"/>
        <v>-0.71939540663488166</v>
      </c>
      <c r="AP379" s="104">
        <f t="shared" si="160"/>
        <v>-1.790723736354523</v>
      </c>
      <c r="AQ379" s="104">
        <f t="shared" si="161"/>
        <v>-8.9936045332194625E-2</v>
      </c>
      <c r="AR379" s="151">
        <f t="shared" si="162"/>
        <v>-6.8124739349098355</v>
      </c>
    </row>
    <row r="380" spans="1:44" x14ac:dyDescent="0.2">
      <c r="A380" s="98">
        <v>10221</v>
      </c>
      <c r="B380" s="91" t="s">
        <v>103</v>
      </c>
      <c r="C380" s="110">
        <v>0.41916442715148339</v>
      </c>
      <c r="D380" s="91" t="s">
        <v>1</v>
      </c>
      <c r="E380" s="91">
        <v>0</v>
      </c>
      <c r="F380" s="92">
        <v>2</v>
      </c>
      <c r="G380" s="91" t="s">
        <v>6</v>
      </c>
      <c r="H380" s="91" t="s">
        <v>89</v>
      </c>
      <c r="I380" s="91" t="s">
        <v>4</v>
      </c>
      <c r="J380" s="93" t="s">
        <v>5</v>
      </c>
      <c r="M380">
        <f t="shared" si="143"/>
        <v>59</v>
      </c>
      <c r="N380">
        <f t="shared" si="164"/>
        <v>35</v>
      </c>
      <c r="O380">
        <f t="shared" si="165"/>
        <v>49</v>
      </c>
      <c r="P380">
        <f t="shared" si="166"/>
        <v>68</v>
      </c>
      <c r="Q380">
        <f t="shared" si="167"/>
        <v>37</v>
      </c>
      <c r="R380">
        <f t="shared" si="168"/>
        <v>144</v>
      </c>
      <c r="U380">
        <f t="shared" si="163"/>
        <v>244</v>
      </c>
      <c r="V380">
        <f t="shared" si="144"/>
        <v>245</v>
      </c>
      <c r="W380">
        <f t="shared" si="145"/>
        <v>233</v>
      </c>
      <c r="X380">
        <f t="shared" si="146"/>
        <v>495</v>
      </c>
      <c r="Y380">
        <f t="shared" si="147"/>
        <v>230</v>
      </c>
      <c r="Z380">
        <f t="shared" si="148"/>
        <v>83</v>
      </c>
      <c r="AC380" s="1">
        <f t="shared" si="149"/>
        <v>-1.0699570329077337</v>
      </c>
      <c r="AD380" s="1">
        <f t="shared" si="150"/>
        <v>-1.5921464153240394</v>
      </c>
      <c r="AE380" s="1">
        <f t="shared" si="151"/>
        <v>-1.2556741787028265</v>
      </c>
      <c r="AF380" s="1">
        <f t="shared" si="152"/>
        <v>-0.92798677163734644</v>
      </c>
      <c r="AG380" s="1">
        <f t="shared" si="153"/>
        <v>-1.5365765641692286</v>
      </c>
      <c r="AH380" s="1">
        <f t="shared" si="154"/>
        <v>-0.17768117723745236</v>
      </c>
      <c r="AI380" s="149">
        <f t="shared" si="155"/>
        <v>-6.5600221399786269</v>
      </c>
      <c r="AL380" s="1">
        <f t="shared" si="156"/>
        <v>-1.374959876045784</v>
      </c>
      <c r="AM380" s="104">
        <f t="shared" si="157"/>
        <v>-1.3708698907942589</v>
      </c>
      <c r="AN380" s="104">
        <f t="shared" si="158"/>
        <v>-1.4210896477732855</v>
      </c>
      <c r="AO380" s="104">
        <f t="shared" si="159"/>
        <v>-0.66757033877029559</v>
      </c>
      <c r="AP380" s="104">
        <f t="shared" si="160"/>
        <v>-1.4340487924157905</v>
      </c>
      <c r="AQ380" s="104">
        <f t="shared" si="161"/>
        <v>-2.4532874935423878</v>
      </c>
      <c r="AR380" s="151">
        <f t="shared" si="162"/>
        <v>-8.7218260393418028</v>
      </c>
    </row>
    <row r="381" spans="1:44" x14ac:dyDescent="0.2">
      <c r="A381" s="99">
        <v>10077</v>
      </c>
      <c r="B381" s="95" t="s">
        <v>103</v>
      </c>
      <c r="C381" s="111">
        <v>0.42046896128407818</v>
      </c>
      <c r="D381" s="95" t="s">
        <v>2</v>
      </c>
      <c r="E381" s="95">
        <v>1</v>
      </c>
      <c r="F381" s="96">
        <v>2</v>
      </c>
      <c r="G381" s="95" t="s">
        <v>6</v>
      </c>
      <c r="H381" s="95" t="s">
        <v>91</v>
      </c>
      <c r="I381" s="95" t="s">
        <v>4</v>
      </c>
      <c r="J381" s="97" t="s">
        <v>5</v>
      </c>
      <c r="M381">
        <f t="shared" si="143"/>
        <v>36</v>
      </c>
      <c r="N381">
        <f t="shared" si="164"/>
        <v>35</v>
      </c>
      <c r="O381">
        <f t="shared" si="165"/>
        <v>49</v>
      </c>
      <c r="P381">
        <f t="shared" si="166"/>
        <v>68</v>
      </c>
      <c r="Q381">
        <f t="shared" si="167"/>
        <v>25</v>
      </c>
      <c r="R381">
        <f t="shared" si="168"/>
        <v>144</v>
      </c>
      <c r="U381">
        <f t="shared" si="163"/>
        <v>239</v>
      </c>
      <c r="V381">
        <f t="shared" si="144"/>
        <v>233</v>
      </c>
      <c r="W381">
        <f t="shared" si="145"/>
        <v>233</v>
      </c>
      <c r="X381">
        <f t="shared" si="146"/>
        <v>495</v>
      </c>
      <c r="Y381">
        <f t="shared" si="147"/>
        <v>149</v>
      </c>
      <c r="Z381">
        <f t="shared" si="148"/>
        <v>83</v>
      </c>
      <c r="AC381" s="1">
        <f t="shared" si="149"/>
        <v>-1.563975538357343</v>
      </c>
      <c r="AD381" s="1">
        <f t="shared" si="150"/>
        <v>-1.5921464153240394</v>
      </c>
      <c r="AE381" s="1">
        <f t="shared" si="151"/>
        <v>-1.2556741787028265</v>
      </c>
      <c r="AF381" s="1">
        <f t="shared" si="152"/>
        <v>-0.92798677163734644</v>
      </c>
      <c r="AG381" s="1">
        <f t="shared" si="153"/>
        <v>-1.9286186519452522</v>
      </c>
      <c r="AH381" s="1">
        <f t="shared" si="154"/>
        <v>-0.17768117723745236</v>
      </c>
      <c r="AI381" s="149">
        <f t="shared" si="155"/>
        <v>-7.4460827332042596</v>
      </c>
      <c r="AL381" s="1">
        <f t="shared" si="156"/>
        <v>-1.3956645494074753</v>
      </c>
      <c r="AM381" s="104">
        <f t="shared" si="157"/>
        <v>-1.4210896477732855</v>
      </c>
      <c r="AN381" s="104">
        <f t="shared" si="158"/>
        <v>-1.4210896477732855</v>
      </c>
      <c r="AO381" s="104">
        <f t="shared" si="159"/>
        <v>-0.66757033877029559</v>
      </c>
      <c r="AP381" s="104">
        <f t="shared" si="160"/>
        <v>-1.8681817953935267</v>
      </c>
      <c r="AQ381" s="104">
        <f t="shared" si="161"/>
        <v>-2.4532874935423878</v>
      </c>
      <c r="AR381" s="151">
        <f t="shared" si="162"/>
        <v>-9.2268834726602567</v>
      </c>
    </row>
    <row r="382" spans="1:44" x14ac:dyDescent="0.2">
      <c r="A382" s="98">
        <v>10006</v>
      </c>
      <c r="B382" s="91" t="s">
        <v>103</v>
      </c>
      <c r="C382" s="110">
        <v>0.42099181229858484</v>
      </c>
      <c r="D382" s="91" t="s">
        <v>2</v>
      </c>
      <c r="E382" s="91">
        <v>0</v>
      </c>
      <c r="F382" s="92">
        <v>1</v>
      </c>
      <c r="G382" s="91" t="s">
        <v>6</v>
      </c>
      <c r="H382" s="91" t="s">
        <v>88</v>
      </c>
      <c r="I382" s="91" t="s">
        <v>5</v>
      </c>
      <c r="J382" s="93" t="s">
        <v>5</v>
      </c>
      <c r="M382">
        <f t="shared" si="143"/>
        <v>36</v>
      </c>
      <c r="N382">
        <f t="shared" si="164"/>
        <v>35</v>
      </c>
      <c r="O382">
        <f t="shared" si="165"/>
        <v>48</v>
      </c>
      <c r="P382">
        <f t="shared" si="166"/>
        <v>68</v>
      </c>
      <c r="Q382">
        <f t="shared" si="167"/>
        <v>71</v>
      </c>
      <c r="R382">
        <f t="shared" si="168"/>
        <v>28</v>
      </c>
      <c r="U382">
        <f t="shared" si="163"/>
        <v>239</v>
      </c>
      <c r="V382">
        <f t="shared" si="144"/>
        <v>245</v>
      </c>
      <c r="W382">
        <f t="shared" si="145"/>
        <v>243</v>
      </c>
      <c r="X382">
        <f t="shared" si="146"/>
        <v>495</v>
      </c>
      <c r="Y382">
        <f t="shared" si="147"/>
        <v>425</v>
      </c>
      <c r="Z382">
        <f t="shared" si="148"/>
        <v>882</v>
      </c>
      <c r="AC382" s="1">
        <f t="shared" si="149"/>
        <v>-1.563975538357343</v>
      </c>
      <c r="AD382" s="1">
        <f t="shared" si="150"/>
        <v>-1.5921464153240394</v>
      </c>
      <c r="AE382" s="1">
        <f t="shared" si="151"/>
        <v>-1.276293465905562</v>
      </c>
      <c r="AF382" s="1">
        <f t="shared" si="152"/>
        <v>-0.92798677163734644</v>
      </c>
      <c r="AG382" s="1">
        <f t="shared" si="153"/>
        <v>-0.88481459977213761</v>
      </c>
      <c r="AH382" s="1">
        <f t="shared" si="154"/>
        <v>-1.8152899666382492</v>
      </c>
      <c r="AI382" s="149">
        <f t="shared" si="155"/>
        <v>-8.0605067576346769</v>
      </c>
      <c r="AL382" s="1">
        <f t="shared" si="156"/>
        <v>-1.3956645494074753</v>
      </c>
      <c r="AM382" s="104">
        <f t="shared" si="157"/>
        <v>-1.3708698907942589</v>
      </c>
      <c r="AN382" s="104">
        <f t="shared" si="158"/>
        <v>-1.3790666579984376</v>
      </c>
      <c r="AO382" s="104">
        <f t="shared" si="159"/>
        <v>-0.66757033877029559</v>
      </c>
      <c r="AP382" s="104">
        <f t="shared" si="160"/>
        <v>-0.82003893241456904</v>
      </c>
      <c r="AQ382" s="104">
        <f t="shared" si="161"/>
        <v>-8.9936045332194625E-2</v>
      </c>
      <c r="AR382" s="151">
        <f t="shared" si="162"/>
        <v>-5.7231464147172311</v>
      </c>
    </row>
    <row r="383" spans="1:44" x14ac:dyDescent="0.2">
      <c r="A383" s="99">
        <v>10304</v>
      </c>
      <c r="B383" s="95" t="s">
        <v>103</v>
      </c>
      <c r="C383" s="111">
        <v>0.42137970806144431</v>
      </c>
      <c r="D383" s="95" t="s">
        <v>1</v>
      </c>
      <c r="E383" s="95">
        <v>1</v>
      </c>
      <c r="F383" s="96">
        <v>2</v>
      </c>
      <c r="G383" s="95" t="s">
        <v>7</v>
      </c>
      <c r="H383" s="95" t="s">
        <v>90</v>
      </c>
      <c r="I383" s="95" t="s">
        <v>4</v>
      </c>
      <c r="J383" s="97" t="s">
        <v>5</v>
      </c>
      <c r="M383">
        <f t="shared" si="143"/>
        <v>59</v>
      </c>
      <c r="N383">
        <f t="shared" si="164"/>
        <v>35</v>
      </c>
      <c r="O383">
        <f t="shared" si="165"/>
        <v>49</v>
      </c>
      <c r="P383">
        <f t="shared" si="166"/>
        <v>104</v>
      </c>
      <c r="Q383">
        <f t="shared" si="167"/>
        <v>39</v>
      </c>
      <c r="R383">
        <f t="shared" si="168"/>
        <v>144</v>
      </c>
      <c r="U383">
        <f t="shared" si="163"/>
        <v>244</v>
      </c>
      <c r="V383">
        <f t="shared" si="144"/>
        <v>233</v>
      </c>
      <c r="W383">
        <f t="shared" si="145"/>
        <v>233</v>
      </c>
      <c r="X383">
        <f t="shared" si="146"/>
        <v>470</v>
      </c>
      <c r="Y383">
        <f t="shared" si="147"/>
        <v>161</v>
      </c>
      <c r="Z383">
        <f t="shared" si="148"/>
        <v>83</v>
      </c>
      <c r="AC383" s="1">
        <f t="shared" si="149"/>
        <v>-1.0699570329077337</v>
      </c>
      <c r="AD383" s="1">
        <f t="shared" si="150"/>
        <v>-1.5921464153240394</v>
      </c>
      <c r="AE383" s="1">
        <f t="shared" si="151"/>
        <v>-1.2556741787028265</v>
      </c>
      <c r="AF383" s="1">
        <f t="shared" si="152"/>
        <v>-0.50310357767208047</v>
      </c>
      <c r="AG383" s="1">
        <f t="shared" si="153"/>
        <v>-1.4839328306838067</v>
      </c>
      <c r="AH383" s="1">
        <f t="shared" si="154"/>
        <v>-0.17768117723745236</v>
      </c>
      <c r="AI383" s="149">
        <f t="shared" si="155"/>
        <v>-6.0824952125279381</v>
      </c>
      <c r="AL383" s="1">
        <f t="shared" si="156"/>
        <v>-1.374959876045784</v>
      </c>
      <c r="AM383" s="104">
        <f t="shared" si="157"/>
        <v>-1.4210896477732855</v>
      </c>
      <c r="AN383" s="104">
        <f t="shared" si="158"/>
        <v>-1.4210896477732855</v>
      </c>
      <c r="AO383" s="104">
        <f t="shared" si="159"/>
        <v>-0.71939540663488166</v>
      </c>
      <c r="AP383" s="104">
        <f t="shared" si="160"/>
        <v>-1.790723736354523</v>
      </c>
      <c r="AQ383" s="104">
        <f t="shared" si="161"/>
        <v>-2.4532874935423878</v>
      </c>
      <c r="AR383" s="151">
        <f t="shared" si="162"/>
        <v>-9.1805458081241476</v>
      </c>
    </row>
    <row r="384" spans="1:44" x14ac:dyDescent="0.2">
      <c r="A384" s="98">
        <v>11119</v>
      </c>
      <c r="B384" s="91" t="s">
        <v>103</v>
      </c>
      <c r="C384" s="110">
        <v>0.42204370337680697</v>
      </c>
      <c r="D384" s="91" t="s">
        <v>1</v>
      </c>
      <c r="E384" s="91">
        <v>1</v>
      </c>
      <c r="F384" s="92">
        <v>1</v>
      </c>
      <c r="G384" s="91" t="s">
        <v>7</v>
      </c>
      <c r="H384" s="91" t="s">
        <v>88</v>
      </c>
      <c r="I384" s="91" t="s">
        <v>4</v>
      </c>
      <c r="J384" s="93" t="s">
        <v>4</v>
      </c>
      <c r="M384">
        <f t="shared" si="143"/>
        <v>59</v>
      </c>
      <c r="N384">
        <f t="shared" si="164"/>
        <v>35</v>
      </c>
      <c r="O384">
        <f t="shared" si="165"/>
        <v>48</v>
      </c>
      <c r="P384">
        <f t="shared" si="166"/>
        <v>104</v>
      </c>
      <c r="Q384">
        <f t="shared" si="167"/>
        <v>71</v>
      </c>
      <c r="R384">
        <f t="shared" si="168"/>
        <v>144</v>
      </c>
      <c r="U384">
        <f t="shared" si="163"/>
        <v>244</v>
      </c>
      <c r="V384">
        <f t="shared" si="144"/>
        <v>233</v>
      </c>
      <c r="W384">
        <f t="shared" si="145"/>
        <v>243</v>
      </c>
      <c r="X384">
        <f t="shared" si="146"/>
        <v>470</v>
      </c>
      <c r="Y384">
        <f t="shared" si="147"/>
        <v>425</v>
      </c>
      <c r="Z384">
        <f t="shared" si="148"/>
        <v>83</v>
      </c>
      <c r="AC384" s="1">
        <f t="shared" si="149"/>
        <v>-1.0699570329077337</v>
      </c>
      <c r="AD384" s="1">
        <f t="shared" si="150"/>
        <v>-1.5921464153240394</v>
      </c>
      <c r="AE384" s="1">
        <f t="shared" si="151"/>
        <v>-1.276293465905562</v>
      </c>
      <c r="AF384" s="1">
        <f t="shared" si="152"/>
        <v>-0.50310357767208047</v>
      </c>
      <c r="AG384" s="1">
        <f t="shared" si="153"/>
        <v>-0.88481459977213761</v>
      </c>
      <c r="AH384" s="1">
        <f t="shared" si="154"/>
        <v>-0.17768117723745236</v>
      </c>
      <c r="AI384" s="149">
        <f t="shared" si="155"/>
        <v>-5.5039962688190052</v>
      </c>
      <c r="AL384" s="1">
        <f t="shared" si="156"/>
        <v>-1.374959876045784</v>
      </c>
      <c r="AM384" s="104">
        <f t="shared" si="157"/>
        <v>-1.4210896477732855</v>
      </c>
      <c r="AN384" s="104">
        <f t="shared" si="158"/>
        <v>-1.3790666579984376</v>
      </c>
      <c r="AO384" s="104">
        <f t="shared" si="159"/>
        <v>-0.71939540663488166</v>
      </c>
      <c r="AP384" s="104">
        <f t="shared" si="160"/>
        <v>-0.82003893241456904</v>
      </c>
      <c r="AQ384" s="104">
        <f t="shared" si="161"/>
        <v>-2.4532874935423878</v>
      </c>
      <c r="AR384" s="151">
        <f t="shared" si="162"/>
        <v>-8.1678380144093445</v>
      </c>
    </row>
    <row r="385" spans="1:44" x14ac:dyDescent="0.2">
      <c r="A385" s="99">
        <v>11222</v>
      </c>
      <c r="B385" s="95" t="s">
        <v>103</v>
      </c>
      <c r="C385" s="111">
        <v>0.42225418135829473</v>
      </c>
      <c r="D385" s="95" t="s">
        <v>1</v>
      </c>
      <c r="E385" s="95">
        <v>2</v>
      </c>
      <c r="F385" s="96">
        <v>3</v>
      </c>
      <c r="G385" s="95" t="s">
        <v>7</v>
      </c>
      <c r="H385" s="95" t="s">
        <v>91</v>
      </c>
      <c r="I385" s="95" t="s">
        <v>5</v>
      </c>
      <c r="J385" s="97" t="s">
        <v>5</v>
      </c>
      <c r="M385">
        <f t="shared" si="143"/>
        <v>59</v>
      </c>
      <c r="N385">
        <f t="shared" si="164"/>
        <v>41</v>
      </c>
      <c r="O385">
        <f t="shared" si="165"/>
        <v>46</v>
      </c>
      <c r="P385">
        <f t="shared" si="166"/>
        <v>104</v>
      </c>
      <c r="Q385">
        <f t="shared" si="167"/>
        <v>25</v>
      </c>
      <c r="R385">
        <f t="shared" si="168"/>
        <v>28</v>
      </c>
      <c r="U385">
        <f t="shared" si="163"/>
        <v>244</v>
      </c>
      <c r="V385">
        <f t="shared" si="144"/>
        <v>239</v>
      </c>
      <c r="W385">
        <f t="shared" si="145"/>
        <v>241</v>
      </c>
      <c r="X385">
        <f t="shared" si="146"/>
        <v>470</v>
      </c>
      <c r="Y385">
        <f t="shared" si="147"/>
        <v>149</v>
      </c>
      <c r="Z385">
        <f t="shared" si="148"/>
        <v>882</v>
      </c>
      <c r="AC385" s="1">
        <f t="shared" si="149"/>
        <v>-1.0699570329077337</v>
      </c>
      <c r="AD385" s="1">
        <f t="shared" si="150"/>
        <v>-1.4339224101091452</v>
      </c>
      <c r="AE385" s="1">
        <f t="shared" si="151"/>
        <v>-1.3188530803243581</v>
      </c>
      <c r="AF385" s="1">
        <f t="shared" si="152"/>
        <v>-0.50310357767208047</v>
      </c>
      <c r="AG385" s="1">
        <f t="shared" si="153"/>
        <v>-1.9286186519452522</v>
      </c>
      <c r="AH385" s="1">
        <f t="shared" si="154"/>
        <v>-1.8152899666382492</v>
      </c>
      <c r="AI385" s="149">
        <f t="shared" si="155"/>
        <v>-8.0697447195968177</v>
      </c>
      <c r="AL385" s="1">
        <f t="shared" si="156"/>
        <v>-1.374959876045784</v>
      </c>
      <c r="AM385" s="104">
        <f t="shared" si="157"/>
        <v>-1.3956645494074753</v>
      </c>
      <c r="AN385" s="104">
        <f t="shared" si="158"/>
        <v>-1.3873311678483309</v>
      </c>
      <c r="AO385" s="104">
        <f t="shared" si="159"/>
        <v>-0.71939540663488166</v>
      </c>
      <c r="AP385" s="104">
        <f t="shared" si="160"/>
        <v>-1.8681817953935267</v>
      </c>
      <c r="AQ385" s="104">
        <f t="shared" si="161"/>
        <v>-8.9936045332194625E-2</v>
      </c>
      <c r="AR385" s="151">
        <f t="shared" si="162"/>
        <v>-6.8354688406621937</v>
      </c>
    </row>
    <row r="386" spans="1:44" x14ac:dyDescent="0.2">
      <c r="A386" s="98">
        <v>11080</v>
      </c>
      <c r="B386" s="91" t="s">
        <v>103</v>
      </c>
      <c r="C386" s="110">
        <v>0.42296259534445357</v>
      </c>
      <c r="D386" s="91" t="s">
        <v>3</v>
      </c>
      <c r="E386" s="91">
        <v>3</v>
      </c>
      <c r="F386" s="92">
        <v>3</v>
      </c>
      <c r="G386" s="91" t="s">
        <v>6</v>
      </c>
      <c r="H386" s="91" t="s">
        <v>88</v>
      </c>
      <c r="I386" s="91" t="s">
        <v>5</v>
      </c>
      <c r="J386" s="93" t="s">
        <v>5</v>
      </c>
      <c r="M386">
        <f t="shared" si="143"/>
        <v>38</v>
      </c>
      <c r="N386">
        <f t="shared" si="164"/>
        <v>61</v>
      </c>
      <c r="O386">
        <f t="shared" si="165"/>
        <v>46</v>
      </c>
      <c r="P386">
        <f t="shared" si="166"/>
        <v>68</v>
      </c>
      <c r="Q386">
        <f t="shared" si="167"/>
        <v>71</v>
      </c>
      <c r="R386">
        <f t="shared" si="168"/>
        <v>28</v>
      </c>
      <c r="U386">
        <f t="shared" si="163"/>
        <v>241</v>
      </c>
      <c r="V386">
        <f t="shared" si="144"/>
        <v>248</v>
      </c>
      <c r="W386">
        <f t="shared" si="145"/>
        <v>241</v>
      </c>
      <c r="X386">
        <f t="shared" si="146"/>
        <v>495</v>
      </c>
      <c r="Y386">
        <f t="shared" si="147"/>
        <v>425</v>
      </c>
      <c r="Z386">
        <f t="shared" si="148"/>
        <v>882</v>
      </c>
      <c r="AC386" s="1">
        <f t="shared" si="149"/>
        <v>-1.5099083170870673</v>
      </c>
      <c r="AD386" s="1">
        <f t="shared" si="150"/>
        <v>-1.0366206126401418</v>
      </c>
      <c r="AE386" s="1">
        <f t="shared" si="151"/>
        <v>-1.3188530803243581</v>
      </c>
      <c r="AF386" s="1">
        <f t="shared" si="152"/>
        <v>-0.92798677163734644</v>
      </c>
      <c r="AG386" s="1">
        <f t="shared" si="153"/>
        <v>-0.88481459977213761</v>
      </c>
      <c r="AH386" s="1">
        <f t="shared" si="154"/>
        <v>-1.8152899666382492</v>
      </c>
      <c r="AI386" s="149">
        <f t="shared" si="155"/>
        <v>-7.4934733480993003</v>
      </c>
      <c r="AL386" s="1">
        <f t="shared" si="156"/>
        <v>-1.3873311678483309</v>
      </c>
      <c r="AM386" s="104">
        <f t="shared" si="157"/>
        <v>-1.3586993551740039</v>
      </c>
      <c r="AN386" s="104">
        <f t="shared" si="158"/>
        <v>-1.3873311678483309</v>
      </c>
      <c r="AO386" s="104">
        <f t="shared" si="159"/>
        <v>-0.66757033877029559</v>
      </c>
      <c r="AP386" s="104">
        <f t="shared" si="160"/>
        <v>-0.82003893241456904</v>
      </c>
      <c r="AQ386" s="104">
        <f t="shared" si="161"/>
        <v>-8.9936045332194625E-2</v>
      </c>
      <c r="AR386" s="151">
        <f t="shared" si="162"/>
        <v>-5.7109070073877257</v>
      </c>
    </row>
    <row r="387" spans="1:44" x14ac:dyDescent="0.2">
      <c r="A387" s="99">
        <v>10029</v>
      </c>
      <c r="B387" s="95" t="s">
        <v>103</v>
      </c>
      <c r="C387" s="111">
        <v>0.42317905957253921</v>
      </c>
      <c r="D387" s="95" t="s">
        <v>0</v>
      </c>
      <c r="E387" s="95">
        <v>3</v>
      </c>
      <c r="F387" s="96">
        <v>2</v>
      </c>
      <c r="G387" s="95" t="s">
        <v>6</v>
      </c>
      <c r="H387" s="95" t="s">
        <v>91</v>
      </c>
      <c r="I387" s="95" t="s">
        <v>5</v>
      </c>
      <c r="J387" s="97" t="s">
        <v>5</v>
      </c>
      <c r="M387">
        <f t="shared" si="143"/>
        <v>39</v>
      </c>
      <c r="N387">
        <f t="shared" si="164"/>
        <v>61</v>
      </c>
      <c r="O387">
        <f t="shared" si="165"/>
        <v>49</v>
      </c>
      <c r="P387">
        <f t="shared" si="166"/>
        <v>68</v>
      </c>
      <c r="Q387">
        <f t="shared" si="167"/>
        <v>25</v>
      </c>
      <c r="R387">
        <f t="shared" si="168"/>
        <v>28</v>
      </c>
      <c r="U387">
        <f t="shared" si="163"/>
        <v>241</v>
      </c>
      <c r="V387">
        <f t="shared" si="144"/>
        <v>248</v>
      </c>
      <c r="W387">
        <f t="shared" si="145"/>
        <v>233</v>
      </c>
      <c r="X387">
        <f t="shared" si="146"/>
        <v>495</v>
      </c>
      <c r="Y387">
        <f t="shared" si="147"/>
        <v>149</v>
      </c>
      <c r="Z387">
        <f t="shared" si="148"/>
        <v>882</v>
      </c>
      <c r="AC387" s="1">
        <f t="shared" si="149"/>
        <v>-1.4839328306838067</v>
      </c>
      <c r="AD387" s="1">
        <f t="shared" si="150"/>
        <v>-1.0366206126401418</v>
      </c>
      <c r="AE387" s="1">
        <f t="shared" si="151"/>
        <v>-1.2556741787028265</v>
      </c>
      <c r="AF387" s="1">
        <f t="shared" si="152"/>
        <v>-0.92798677163734644</v>
      </c>
      <c r="AG387" s="1">
        <f t="shared" si="153"/>
        <v>-1.9286186519452522</v>
      </c>
      <c r="AH387" s="1">
        <f t="shared" si="154"/>
        <v>-1.8152899666382492</v>
      </c>
      <c r="AI387" s="149">
        <f t="shared" si="155"/>
        <v>-8.4481230122476223</v>
      </c>
      <c r="AL387" s="1">
        <f t="shared" si="156"/>
        <v>-1.3873311678483309</v>
      </c>
      <c r="AM387" s="104">
        <f t="shared" si="157"/>
        <v>-1.3586993551740039</v>
      </c>
      <c r="AN387" s="104">
        <f t="shared" si="158"/>
        <v>-1.4210896477732855</v>
      </c>
      <c r="AO387" s="104">
        <f t="shared" si="159"/>
        <v>-0.66757033877029559</v>
      </c>
      <c r="AP387" s="104">
        <f t="shared" si="160"/>
        <v>-1.8681817953935267</v>
      </c>
      <c r="AQ387" s="104">
        <f t="shared" si="161"/>
        <v>-8.9936045332194625E-2</v>
      </c>
      <c r="AR387" s="151">
        <f t="shared" si="162"/>
        <v>-6.7928083502916374</v>
      </c>
    </row>
    <row r="388" spans="1:44" x14ac:dyDescent="0.2">
      <c r="A388" s="98">
        <v>10136</v>
      </c>
      <c r="B388" s="91" t="s">
        <v>103</v>
      </c>
      <c r="C388" s="110">
        <v>0.42439547162584002</v>
      </c>
      <c r="D388" s="91" t="s">
        <v>0</v>
      </c>
      <c r="E388" s="91">
        <v>1</v>
      </c>
      <c r="F388" s="92">
        <v>2</v>
      </c>
      <c r="G388" s="91" t="s">
        <v>7</v>
      </c>
      <c r="H388" s="91" t="s">
        <v>91</v>
      </c>
      <c r="I388" s="91" t="s">
        <v>5</v>
      </c>
      <c r="J388" s="93" t="s">
        <v>5</v>
      </c>
      <c r="M388">
        <f t="shared" si="143"/>
        <v>39</v>
      </c>
      <c r="N388">
        <f t="shared" si="164"/>
        <v>35</v>
      </c>
      <c r="O388">
        <f t="shared" si="165"/>
        <v>49</v>
      </c>
      <c r="P388">
        <f t="shared" si="166"/>
        <v>104</v>
      </c>
      <c r="Q388">
        <f t="shared" si="167"/>
        <v>25</v>
      </c>
      <c r="R388">
        <f t="shared" si="168"/>
        <v>28</v>
      </c>
      <c r="U388">
        <f t="shared" si="163"/>
        <v>241</v>
      </c>
      <c r="V388">
        <f t="shared" si="144"/>
        <v>233</v>
      </c>
      <c r="W388">
        <f t="shared" si="145"/>
        <v>233</v>
      </c>
      <c r="X388">
        <f t="shared" si="146"/>
        <v>470</v>
      </c>
      <c r="Y388">
        <f t="shared" si="147"/>
        <v>149</v>
      </c>
      <c r="Z388">
        <f t="shared" si="148"/>
        <v>882</v>
      </c>
      <c r="AC388" s="1">
        <f t="shared" si="149"/>
        <v>-1.4839328306838067</v>
      </c>
      <c r="AD388" s="1">
        <f t="shared" si="150"/>
        <v>-1.5921464153240394</v>
      </c>
      <c r="AE388" s="1">
        <f t="shared" si="151"/>
        <v>-1.2556741787028265</v>
      </c>
      <c r="AF388" s="1">
        <f t="shared" si="152"/>
        <v>-0.50310357767208047</v>
      </c>
      <c r="AG388" s="1">
        <f t="shared" si="153"/>
        <v>-1.9286186519452522</v>
      </c>
      <c r="AH388" s="1">
        <f t="shared" si="154"/>
        <v>-1.8152899666382492</v>
      </c>
      <c r="AI388" s="149">
        <f t="shared" si="155"/>
        <v>-8.5787656209662533</v>
      </c>
      <c r="AL388" s="1">
        <f t="shared" si="156"/>
        <v>-1.3873311678483309</v>
      </c>
      <c r="AM388" s="104">
        <f t="shared" si="157"/>
        <v>-1.4210896477732855</v>
      </c>
      <c r="AN388" s="104">
        <f t="shared" si="158"/>
        <v>-1.4210896477732855</v>
      </c>
      <c r="AO388" s="104">
        <f t="shared" si="159"/>
        <v>-0.71939540663488166</v>
      </c>
      <c r="AP388" s="104">
        <f t="shared" si="160"/>
        <v>-1.8681817953935267</v>
      </c>
      <c r="AQ388" s="104">
        <f t="shared" si="161"/>
        <v>-8.9936045332194625E-2</v>
      </c>
      <c r="AR388" s="151">
        <f t="shared" si="162"/>
        <v>-6.9070237107555057</v>
      </c>
    </row>
    <row r="389" spans="1:44" x14ac:dyDescent="0.2">
      <c r="A389" s="99">
        <v>11039</v>
      </c>
      <c r="B389" s="95" t="s">
        <v>103</v>
      </c>
      <c r="C389" s="111">
        <v>0.42803310960813223</v>
      </c>
      <c r="D389" s="95" t="s">
        <v>0</v>
      </c>
      <c r="E389" s="95">
        <v>2</v>
      </c>
      <c r="F389" s="96">
        <v>1</v>
      </c>
      <c r="G389" s="95" t="s">
        <v>7</v>
      </c>
      <c r="H389" s="95" t="s">
        <v>88</v>
      </c>
      <c r="I389" s="95" t="s">
        <v>4</v>
      </c>
      <c r="J389" s="97" t="s">
        <v>4</v>
      </c>
      <c r="M389">
        <f t="shared" ref="M389:M452" si="169">COUNTIFS(D$4:D$1140,D389,$J$4:$J$1140,$L$2)</f>
        <v>39</v>
      </c>
      <c r="N389">
        <f t="shared" si="164"/>
        <v>41</v>
      </c>
      <c r="O389">
        <f t="shared" si="165"/>
        <v>48</v>
      </c>
      <c r="P389">
        <f t="shared" si="166"/>
        <v>104</v>
      </c>
      <c r="Q389">
        <f t="shared" si="167"/>
        <v>71</v>
      </c>
      <c r="R389">
        <f t="shared" si="168"/>
        <v>144</v>
      </c>
      <c r="U389">
        <f t="shared" si="163"/>
        <v>241</v>
      </c>
      <c r="V389">
        <f t="shared" ref="V389:V452" si="170">COUNTIFS(E$4:E$1140,E389,$J$4:$J$1140,$T$2)</f>
        <v>239</v>
      </c>
      <c r="W389">
        <f t="shared" ref="W389:W452" si="171">COUNTIFS(F$4:F$1140,F389,$J$4:$J$1140,$T$2)</f>
        <v>243</v>
      </c>
      <c r="X389">
        <f t="shared" ref="X389:X452" si="172">COUNTIFS(G$4:G$1140,G389,$J$4:$J$1140,$T$2)</f>
        <v>470</v>
      </c>
      <c r="Y389">
        <f t="shared" ref="Y389:Y452" si="173">COUNTIFS(H$4:H$1140,H389,$J$4:$J$1140,$T$2)</f>
        <v>425</v>
      </c>
      <c r="Z389">
        <f t="shared" ref="Z389:Z452" si="174">COUNTIFS(I$4:I$1140,I389,$J$4:$J$1140,$T$2)</f>
        <v>83</v>
      </c>
      <c r="AC389" s="1">
        <f t="shared" ref="AC389:AC452" si="175">LN(M389/$AC$2)</f>
        <v>-1.4839328306838067</v>
      </c>
      <c r="AD389" s="1">
        <f t="shared" ref="AD389:AD452" si="176">LN(N389/$AC$2)</f>
        <v>-1.4339224101091452</v>
      </c>
      <c r="AE389" s="1">
        <f t="shared" ref="AE389:AE452" si="177">LN(O389/$AC$2)</f>
        <v>-1.276293465905562</v>
      </c>
      <c r="AF389" s="1">
        <f t="shared" ref="AF389:AF452" si="178">LN(P389/$AC$2)</f>
        <v>-0.50310357767208047</v>
      </c>
      <c r="AG389" s="1">
        <f t="shared" ref="AG389:AG452" si="179">LN(Q389/$AC$2)</f>
        <v>-0.88481459977213761</v>
      </c>
      <c r="AH389" s="1">
        <f t="shared" ref="AH389:AH452" si="180">LN(R389/$AC$2)</f>
        <v>-0.17768117723745236</v>
      </c>
      <c r="AI389" s="149">
        <f t="shared" ref="AI389:AI452" si="181">SUM(AC389:AH389)</f>
        <v>-5.7597480613801837</v>
      </c>
      <c r="AL389" s="1">
        <f t="shared" ref="AL389:AL452" si="182">LN(U389/$AL$2)</f>
        <v>-1.3873311678483309</v>
      </c>
      <c r="AM389" s="104">
        <f t="shared" ref="AM389:AM452" si="183">LN(V389/$AL$2)</f>
        <v>-1.3956645494074753</v>
      </c>
      <c r="AN389" s="104">
        <f t="shared" ref="AN389:AN452" si="184">LN(W389/$AL$2)</f>
        <v>-1.3790666579984376</v>
      </c>
      <c r="AO389" s="104">
        <f t="shared" ref="AO389:AO452" si="185">LN(X389/$AL$2)</f>
        <v>-0.71939540663488166</v>
      </c>
      <c r="AP389" s="104">
        <f t="shared" ref="AP389:AP452" si="186">LN(Y389/$AL$2)</f>
        <v>-0.82003893241456904</v>
      </c>
      <c r="AQ389" s="104">
        <f t="shared" ref="AQ389:AQ452" si="187">LN(Z389/$AL$2)</f>
        <v>-2.4532874935423878</v>
      </c>
      <c r="AR389" s="151">
        <f t="shared" ref="AR389:AR452" si="188">SUM(AL389:AQ389)</f>
        <v>-8.1547842078460828</v>
      </c>
    </row>
    <row r="390" spans="1:44" x14ac:dyDescent="0.2">
      <c r="A390" s="98">
        <v>10377</v>
      </c>
      <c r="B390" s="91" t="s">
        <v>103</v>
      </c>
      <c r="C390" s="110">
        <v>0.43157614482601536</v>
      </c>
      <c r="D390" s="91" t="s">
        <v>1</v>
      </c>
      <c r="E390" s="91">
        <v>3</v>
      </c>
      <c r="F390" s="92">
        <v>2</v>
      </c>
      <c r="G390" s="91" t="s">
        <v>7</v>
      </c>
      <c r="H390" s="91" t="s">
        <v>91</v>
      </c>
      <c r="I390" s="91" t="s">
        <v>5</v>
      </c>
      <c r="J390" s="93" t="s">
        <v>5</v>
      </c>
      <c r="M390">
        <f t="shared" si="169"/>
        <v>59</v>
      </c>
      <c r="N390">
        <f t="shared" si="164"/>
        <v>61</v>
      </c>
      <c r="O390">
        <f t="shared" si="165"/>
        <v>49</v>
      </c>
      <c r="P390">
        <f t="shared" si="166"/>
        <v>104</v>
      </c>
      <c r="Q390">
        <f t="shared" si="167"/>
        <v>25</v>
      </c>
      <c r="R390">
        <f t="shared" si="168"/>
        <v>28</v>
      </c>
      <c r="U390">
        <f t="shared" ref="U390:U453" si="189">COUNTIFS(D$4:D$1140,D390,$J$4:$J$1140,$T$2)</f>
        <v>244</v>
      </c>
      <c r="V390">
        <f t="shared" si="170"/>
        <v>248</v>
      </c>
      <c r="W390">
        <f t="shared" si="171"/>
        <v>233</v>
      </c>
      <c r="X390">
        <f t="shared" si="172"/>
        <v>470</v>
      </c>
      <c r="Y390">
        <f t="shared" si="173"/>
        <v>149</v>
      </c>
      <c r="Z390">
        <f t="shared" si="174"/>
        <v>882</v>
      </c>
      <c r="AC390" s="1">
        <f t="shared" si="175"/>
        <v>-1.0699570329077337</v>
      </c>
      <c r="AD390" s="1">
        <f t="shared" si="176"/>
        <v>-1.0366206126401418</v>
      </c>
      <c r="AE390" s="1">
        <f t="shared" si="177"/>
        <v>-1.2556741787028265</v>
      </c>
      <c r="AF390" s="1">
        <f t="shared" si="178"/>
        <v>-0.50310357767208047</v>
      </c>
      <c r="AG390" s="1">
        <f t="shared" si="179"/>
        <v>-1.9286186519452522</v>
      </c>
      <c r="AH390" s="1">
        <f t="shared" si="180"/>
        <v>-1.8152899666382492</v>
      </c>
      <c r="AI390" s="149">
        <f t="shared" si="181"/>
        <v>-7.6092640205062834</v>
      </c>
      <c r="AL390" s="1">
        <f t="shared" si="182"/>
        <v>-1.374959876045784</v>
      </c>
      <c r="AM390" s="104">
        <f t="shared" si="183"/>
        <v>-1.3586993551740039</v>
      </c>
      <c r="AN390" s="104">
        <f t="shared" si="184"/>
        <v>-1.4210896477732855</v>
      </c>
      <c r="AO390" s="104">
        <f t="shared" si="185"/>
        <v>-0.71939540663488166</v>
      </c>
      <c r="AP390" s="104">
        <f t="shared" si="186"/>
        <v>-1.8681817953935267</v>
      </c>
      <c r="AQ390" s="104">
        <f t="shared" si="187"/>
        <v>-8.9936045332194625E-2</v>
      </c>
      <c r="AR390" s="151">
        <f t="shared" si="188"/>
        <v>-6.8322621263536769</v>
      </c>
    </row>
    <row r="391" spans="1:44" x14ac:dyDescent="0.2">
      <c r="A391" s="99">
        <v>10908</v>
      </c>
      <c r="B391" s="95" t="s">
        <v>103</v>
      </c>
      <c r="C391" s="111">
        <v>0.43202735796347713</v>
      </c>
      <c r="D391" s="95" t="s">
        <v>1</v>
      </c>
      <c r="E391" s="95">
        <v>2</v>
      </c>
      <c r="F391" s="96">
        <v>2</v>
      </c>
      <c r="G391" s="95" t="s">
        <v>7</v>
      </c>
      <c r="H391" s="95" t="s">
        <v>88</v>
      </c>
      <c r="I391" s="95" t="s">
        <v>4</v>
      </c>
      <c r="J391" s="97" t="s">
        <v>5</v>
      </c>
      <c r="M391">
        <f t="shared" si="169"/>
        <v>59</v>
      </c>
      <c r="N391">
        <f t="shared" si="164"/>
        <v>41</v>
      </c>
      <c r="O391">
        <f t="shared" si="165"/>
        <v>49</v>
      </c>
      <c r="P391">
        <f t="shared" si="166"/>
        <v>104</v>
      </c>
      <c r="Q391">
        <f t="shared" si="167"/>
        <v>71</v>
      </c>
      <c r="R391">
        <f t="shared" si="168"/>
        <v>144</v>
      </c>
      <c r="U391">
        <f t="shared" si="189"/>
        <v>244</v>
      </c>
      <c r="V391">
        <f t="shared" si="170"/>
        <v>239</v>
      </c>
      <c r="W391">
        <f t="shared" si="171"/>
        <v>233</v>
      </c>
      <c r="X391">
        <f t="shared" si="172"/>
        <v>470</v>
      </c>
      <c r="Y391">
        <f t="shared" si="173"/>
        <v>425</v>
      </c>
      <c r="Z391">
        <f t="shared" si="174"/>
        <v>83</v>
      </c>
      <c r="AC391" s="1">
        <f t="shared" si="175"/>
        <v>-1.0699570329077337</v>
      </c>
      <c r="AD391" s="1">
        <f t="shared" si="176"/>
        <v>-1.4339224101091452</v>
      </c>
      <c r="AE391" s="1">
        <f t="shared" si="177"/>
        <v>-1.2556741787028265</v>
      </c>
      <c r="AF391" s="1">
        <f t="shared" si="178"/>
        <v>-0.50310357767208047</v>
      </c>
      <c r="AG391" s="1">
        <f t="shared" si="179"/>
        <v>-0.88481459977213761</v>
      </c>
      <c r="AH391" s="1">
        <f t="shared" si="180"/>
        <v>-0.17768117723745236</v>
      </c>
      <c r="AI391" s="149">
        <f t="shared" si="181"/>
        <v>-5.325152976401375</v>
      </c>
      <c r="AL391" s="1">
        <f t="shared" si="182"/>
        <v>-1.374959876045784</v>
      </c>
      <c r="AM391" s="104">
        <f t="shared" si="183"/>
        <v>-1.3956645494074753</v>
      </c>
      <c r="AN391" s="104">
        <f t="shared" si="184"/>
        <v>-1.4210896477732855</v>
      </c>
      <c r="AO391" s="104">
        <f t="shared" si="185"/>
        <v>-0.71939540663488166</v>
      </c>
      <c r="AP391" s="104">
        <f t="shared" si="186"/>
        <v>-0.82003893241456904</v>
      </c>
      <c r="AQ391" s="104">
        <f t="shared" si="187"/>
        <v>-2.4532874935423878</v>
      </c>
      <c r="AR391" s="151">
        <f t="shared" si="188"/>
        <v>-8.1844359058183827</v>
      </c>
    </row>
    <row r="392" spans="1:44" x14ac:dyDescent="0.2">
      <c r="A392" s="98">
        <v>10437</v>
      </c>
      <c r="B392" s="91" t="s">
        <v>103</v>
      </c>
      <c r="C392" s="110">
        <v>0.43308706932610375</v>
      </c>
      <c r="D392" s="91" t="s">
        <v>2</v>
      </c>
      <c r="E392" s="91">
        <v>1</v>
      </c>
      <c r="F392" s="92">
        <v>3</v>
      </c>
      <c r="G392" s="91" t="s">
        <v>6</v>
      </c>
      <c r="H392" s="91" t="s">
        <v>88</v>
      </c>
      <c r="I392" s="91" t="s">
        <v>5</v>
      </c>
      <c r="J392" s="93" t="s">
        <v>5</v>
      </c>
      <c r="M392">
        <f t="shared" si="169"/>
        <v>36</v>
      </c>
      <c r="N392">
        <f t="shared" si="164"/>
        <v>35</v>
      </c>
      <c r="O392">
        <f t="shared" si="165"/>
        <v>46</v>
      </c>
      <c r="P392">
        <f t="shared" si="166"/>
        <v>68</v>
      </c>
      <c r="Q392">
        <f t="shared" si="167"/>
        <v>71</v>
      </c>
      <c r="R392">
        <f t="shared" si="168"/>
        <v>28</v>
      </c>
      <c r="U392">
        <f t="shared" si="189"/>
        <v>239</v>
      </c>
      <c r="V392">
        <f t="shared" si="170"/>
        <v>233</v>
      </c>
      <c r="W392">
        <f t="shared" si="171"/>
        <v>241</v>
      </c>
      <c r="X392">
        <f t="shared" si="172"/>
        <v>495</v>
      </c>
      <c r="Y392">
        <f t="shared" si="173"/>
        <v>425</v>
      </c>
      <c r="Z392">
        <f t="shared" si="174"/>
        <v>882</v>
      </c>
      <c r="AC392" s="1">
        <f t="shared" si="175"/>
        <v>-1.563975538357343</v>
      </c>
      <c r="AD392" s="1">
        <f t="shared" si="176"/>
        <v>-1.5921464153240394</v>
      </c>
      <c r="AE392" s="1">
        <f t="shared" si="177"/>
        <v>-1.3188530803243581</v>
      </c>
      <c r="AF392" s="1">
        <f t="shared" si="178"/>
        <v>-0.92798677163734644</v>
      </c>
      <c r="AG392" s="1">
        <f t="shared" si="179"/>
        <v>-0.88481459977213761</v>
      </c>
      <c r="AH392" s="1">
        <f t="shared" si="180"/>
        <v>-1.8152899666382492</v>
      </c>
      <c r="AI392" s="149">
        <f t="shared" si="181"/>
        <v>-8.1030663720534744</v>
      </c>
      <c r="AL392" s="1">
        <f t="shared" si="182"/>
        <v>-1.3956645494074753</v>
      </c>
      <c r="AM392" s="104">
        <f t="shared" si="183"/>
        <v>-1.4210896477732855</v>
      </c>
      <c r="AN392" s="104">
        <f t="shared" si="184"/>
        <v>-1.3873311678483309</v>
      </c>
      <c r="AO392" s="104">
        <f t="shared" si="185"/>
        <v>-0.66757033877029559</v>
      </c>
      <c r="AP392" s="104">
        <f t="shared" si="186"/>
        <v>-0.82003893241456904</v>
      </c>
      <c r="AQ392" s="104">
        <f t="shared" si="187"/>
        <v>-8.9936045332194625E-2</v>
      </c>
      <c r="AR392" s="151">
        <f t="shared" si="188"/>
        <v>-5.7816306815461518</v>
      </c>
    </row>
    <row r="393" spans="1:44" x14ac:dyDescent="0.2">
      <c r="A393" s="99">
        <v>11074</v>
      </c>
      <c r="B393" s="95" t="s">
        <v>103</v>
      </c>
      <c r="C393" s="111">
        <v>0.43404704490831003</v>
      </c>
      <c r="D393" s="95" t="s">
        <v>1</v>
      </c>
      <c r="E393" s="95">
        <v>0</v>
      </c>
      <c r="F393" s="96">
        <v>1</v>
      </c>
      <c r="G393" s="95" t="s">
        <v>6</v>
      </c>
      <c r="H393" s="95" t="s">
        <v>88</v>
      </c>
      <c r="I393" s="95" t="s">
        <v>5</v>
      </c>
      <c r="J393" s="97" t="s">
        <v>5</v>
      </c>
      <c r="M393">
        <f t="shared" si="169"/>
        <v>59</v>
      </c>
      <c r="N393">
        <f t="shared" si="164"/>
        <v>35</v>
      </c>
      <c r="O393">
        <f t="shared" si="165"/>
        <v>48</v>
      </c>
      <c r="P393">
        <f t="shared" si="166"/>
        <v>68</v>
      </c>
      <c r="Q393">
        <f t="shared" si="167"/>
        <v>71</v>
      </c>
      <c r="R393">
        <f t="shared" si="168"/>
        <v>28</v>
      </c>
      <c r="U393">
        <f t="shared" si="189"/>
        <v>244</v>
      </c>
      <c r="V393">
        <f t="shared" si="170"/>
        <v>245</v>
      </c>
      <c r="W393">
        <f t="shared" si="171"/>
        <v>243</v>
      </c>
      <c r="X393">
        <f t="shared" si="172"/>
        <v>495</v>
      </c>
      <c r="Y393">
        <f t="shared" si="173"/>
        <v>425</v>
      </c>
      <c r="Z393">
        <f t="shared" si="174"/>
        <v>882</v>
      </c>
      <c r="AC393" s="1">
        <f t="shared" si="175"/>
        <v>-1.0699570329077337</v>
      </c>
      <c r="AD393" s="1">
        <f t="shared" si="176"/>
        <v>-1.5921464153240394</v>
      </c>
      <c r="AE393" s="1">
        <f t="shared" si="177"/>
        <v>-1.276293465905562</v>
      </c>
      <c r="AF393" s="1">
        <f t="shared" si="178"/>
        <v>-0.92798677163734644</v>
      </c>
      <c r="AG393" s="1">
        <f t="shared" si="179"/>
        <v>-0.88481459977213761</v>
      </c>
      <c r="AH393" s="1">
        <f t="shared" si="180"/>
        <v>-1.8152899666382492</v>
      </c>
      <c r="AI393" s="149">
        <f t="shared" si="181"/>
        <v>-7.566488252185068</v>
      </c>
      <c r="AL393" s="1">
        <f t="shared" si="182"/>
        <v>-1.374959876045784</v>
      </c>
      <c r="AM393" s="104">
        <f t="shared" si="183"/>
        <v>-1.3708698907942589</v>
      </c>
      <c r="AN393" s="104">
        <f t="shared" si="184"/>
        <v>-1.3790666579984376</v>
      </c>
      <c r="AO393" s="104">
        <f t="shared" si="185"/>
        <v>-0.66757033877029559</v>
      </c>
      <c r="AP393" s="104">
        <f t="shared" si="186"/>
        <v>-0.82003893241456904</v>
      </c>
      <c r="AQ393" s="104">
        <f t="shared" si="187"/>
        <v>-8.9936045332194625E-2</v>
      </c>
      <c r="AR393" s="151">
        <f t="shared" si="188"/>
        <v>-5.7024417413555399</v>
      </c>
    </row>
    <row r="394" spans="1:44" x14ac:dyDescent="0.2">
      <c r="A394" s="98">
        <v>10101</v>
      </c>
      <c r="B394" s="91" t="s">
        <v>103</v>
      </c>
      <c r="C394" s="110">
        <v>0.43405200742437244</v>
      </c>
      <c r="D394" s="91" t="s">
        <v>2</v>
      </c>
      <c r="E394" s="91">
        <v>2</v>
      </c>
      <c r="F394" s="92">
        <v>1</v>
      </c>
      <c r="G394" s="91" t="s">
        <v>7</v>
      </c>
      <c r="H394" s="91" t="s">
        <v>90</v>
      </c>
      <c r="I394" s="91" t="s">
        <v>5</v>
      </c>
      <c r="J394" s="93" t="s">
        <v>5</v>
      </c>
      <c r="M394">
        <f t="shared" si="169"/>
        <v>36</v>
      </c>
      <c r="N394">
        <f t="shared" si="164"/>
        <v>41</v>
      </c>
      <c r="O394">
        <f t="shared" si="165"/>
        <v>48</v>
      </c>
      <c r="P394">
        <f t="shared" si="166"/>
        <v>104</v>
      </c>
      <c r="Q394">
        <f t="shared" si="167"/>
        <v>39</v>
      </c>
      <c r="R394">
        <f t="shared" si="168"/>
        <v>28</v>
      </c>
      <c r="U394">
        <f t="shared" si="189"/>
        <v>239</v>
      </c>
      <c r="V394">
        <f t="shared" si="170"/>
        <v>239</v>
      </c>
      <c r="W394">
        <f t="shared" si="171"/>
        <v>243</v>
      </c>
      <c r="X394">
        <f t="shared" si="172"/>
        <v>470</v>
      </c>
      <c r="Y394">
        <f t="shared" si="173"/>
        <v>161</v>
      </c>
      <c r="Z394">
        <f t="shared" si="174"/>
        <v>882</v>
      </c>
      <c r="AC394" s="1">
        <f t="shared" si="175"/>
        <v>-1.563975538357343</v>
      </c>
      <c r="AD394" s="1">
        <f t="shared" si="176"/>
        <v>-1.4339224101091452</v>
      </c>
      <c r="AE394" s="1">
        <f t="shared" si="177"/>
        <v>-1.276293465905562</v>
      </c>
      <c r="AF394" s="1">
        <f t="shared" si="178"/>
        <v>-0.50310357767208047</v>
      </c>
      <c r="AG394" s="1">
        <f t="shared" si="179"/>
        <v>-1.4839328306838067</v>
      </c>
      <c r="AH394" s="1">
        <f t="shared" si="180"/>
        <v>-1.8152899666382492</v>
      </c>
      <c r="AI394" s="149">
        <f t="shared" si="181"/>
        <v>-8.0765177893661857</v>
      </c>
      <c r="AL394" s="1">
        <f t="shared" si="182"/>
        <v>-1.3956645494074753</v>
      </c>
      <c r="AM394" s="104">
        <f t="shared" si="183"/>
        <v>-1.3956645494074753</v>
      </c>
      <c r="AN394" s="104">
        <f t="shared" si="184"/>
        <v>-1.3790666579984376</v>
      </c>
      <c r="AO394" s="104">
        <f t="shared" si="185"/>
        <v>-0.71939540663488166</v>
      </c>
      <c r="AP394" s="104">
        <f t="shared" si="186"/>
        <v>-1.790723736354523</v>
      </c>
      <c r="AQ394" s="104">
        <f t="shared" si="187"/>
        <v>-8.9936045332194625E-2</v>
      </c>
      <c r="AR394" s="151">
        <f t="shared" si="188"/>
        <v>-6.7704509451349875</v>
      </c>
    </row>
    <row r="395" spans="1:44" x14ac:dyDescent="0.2">
      <c r="A395" s="99">
        <v>10319</v>
      </c>
      <c r="B395" s="95" t="s">
        <v>103</v>
      </c>
      <c r="C395" s="111">
        <v>0.43426501674997675</v>
      </c>
      <c r="D395" s="95" t="s">
        <v>3</v>
      </c>
      <c r="E395" s="95">
        <v>2</v>
      </c>
      <c r="F395" s="96">
        <v>3</v>
      </c>
      <c r="G395" s="95" t="s">
        <v>6</v>
      </c>
      <c r="H395" s="95" t="s">
        <v>89</v>
      </c>
      <c r="I395" s="95" t="s">
        <v>5</v>
      </c>
      <c r="J395" s="97" t="s">
        <v>5</v>
      </c>
      <c r="M395">
        <f t="shared" si="169"/>
        <v>38</v>
      </c>
      <c r="N395">
        <f t="shared" si="164"/>
        <v>41</v>
      </c>
      <c r="O395">
        <f t="shared" si="165"/>
        <v>46</v>
      </c>
      <c r="P395">
        <f t="shared" si="166"/>
        <v>68</v>
      </c>
      <c r="Q395">
        <f t="shared" si="167"/>
        <v>37</v>
      </c>
      <c r="R395">
        <f t="shared" si="168"/>
        <v>28</v>
      </c>
      <c r="U395">
        <f t="shared" si="189"/>
        <v>241</v>
      </c>
      <c r="V395">
        <f t="shared" si="170"/>
        <v>239</v>
      </c>
      <c r="W395">
        <f t="shared" si="171"/>
        <v>241</v>
      </c>
      <c r="X395">
        <f t="shared" si="172"/>
        <v>495</v>
      </c>
      <c r="Y395">
        <f t="shared" si="173"/>
        <v>230</v>
      </c>
      <c r="Z395">
        <f t="shared" si="174"/>
        <v>882</v>
      </c>
      <c r="AC395" s="1">
        <f t="shared" si="175"/>
        <v>-1.5099083170870673</v>
      </c>
      <c r="AD395" s="1">
        <f t="shared" si="176"/>
        <v>-1.4339224101091452</v>
      </c>
      <c r="AE395" s="1">
        <f t="shared" si="177"/>
        <v>-1.3188530803243581</v>
      </c>
      <c r="AF395" s="1">
        <f t="shared" si="178"/>
        <v>-0.92798677163734644</v>
      </c>
      <c r="AG395" s="1">
        <f t="shared" si="179"/>
        <v>-1.5365765641692286</v>
      </c>
      <c r="AH395" s="1">
        <f t="shared" si="180"/>
        <v>-1.8152899666382492</v>
      </c>
      <c r="AI395" s="149">
        <f t="shared" si="181"/>
        <v>-8.5425371099653944</v>
      </c>
      <c r="AL395" s="1">
        <f t="shared" si="182"/>
        <v>-1.3873311678483309</v>
      </c>
      <c r="AM395" s="104">
        <f t="shared" si="183"/>
        <v>-1.3956645494074753</v>
      </c>
      <c r="AN395" s="104">
        <f t="shared" si="184"/>
        <v>-1.3873311678483309</v>
      </c>
      <c r="AO395" s="104">
        <f t="shared" si="185"/>
        <v>-0.66757033877029559</v>
      </c>
      <c r="AP395" s="104">
        <f t="shared" si="186"/>
        <v>-1.4340487924157905</v>
      </c>
      <c r="AQ395" s="104">
        <f t="shared" si="187"/>
        <v>-8.9936045332194625E-2</v>
      </c>
      <c r="AR395" s="151">
        <f t="shared" si="188"/>
        <v>-6.3618820616224179</v>
      </c>
    </row>
    <row r="396" spans="1:44" x14ac:dyDescent="0.2">
      <c r="A396" s="98">
        <v>10748</v>
      </c>
      <c r="B396" s="91" t="s">
        <v>103</v>
      </c>
      <c r="C396" s="110">
        <v>0.43439948658478911</v>
      </c>
      <c r="D396" s="91" t="s">
        <v>2</v>
      </c>
      <c r="E396" s="91">
        <v>3</v>
      </c>
      <c r="F396" s="92">
        <v>1</v>
      </c>
      <c r="G396" s="91" t="s">
        <v>7</v>
      </c>
      <c r="H396" s="91" t="s">
        <v>89</v>
      </c>
      <c r="I396" s="91" t="s">
        <v>5</v>
      </c>
      <c r="J396" s="93" t="s">
        <v>4</v>
      </c>
      <c r="M396">
        <f t="shared" si="169"/>
        <v>36</v>
      </c>
      <c r="N396">
        <f t="shared" si="164"/>
        <v>61</v>
      </c>
      <c r="O396">
        <f t="shared" si="165"/>
        <v>48</v>
      </c>
      <c r="P396">
        <f t="shared" si="166"/>
        <v>104</v>
      </c>
      <c r="Q396">
        <f t="shared" si="167"/>
        <v>37</v>
      </c>
      <c r="R396">
        <f t="shared" si="168"/>
        <v>28</v>
      </c>
      <c r="U396">
        <f t="shared" si="189"/>
        <v>239</v>
      </c>
      <c r="V396">
        <f t="shared" si="170"/>
        <v>248</v>
      </c>
      <c r="W396">
        <f t="shared" si="171"/>
        <v>243</v>
      </c>
      <c r="X396">
        <f t="shared" si="172"/>
        <v>470</v>
      </c>
      <c r="Y396">
        <f t="shared" si="173"/>
        <v>230</v>
      </c>
      <c r="Z396">
        <f t="shared" si="174"/>
        <v>882</v>
      </c>
      <c r="AC396" s="1">
        <f t="shared" si="175"/>
        <v>-1.563975538357343</v>
      </c>
      <c r="AD396" s="1">
        <f t="shared" si="176"/>
        <v>-1.0366206126401418</v>
      </c>
      <c r="AE396" s="1">
        <f t="shared" si="177"/>
        <v>-1.276293465905562</v>
      </c>
      <c r="AF396" s="1">
        <f t="shared" si="178"/>
        <v>-0.50310357767208047</v>
      </c>
      <c r="AG396" s="1">
        <f t="shared" si="179"/>
        <v>-1.5365765641692286</v>
      </c>
      <c r="AH396" s="1">
        <f t="shared" si="180"/>
        <v>-1.8152899666382492</v>
      </c>
      <c r="AI396" s="149">
        <f t="shared" si="181"/>
        <v>-7.7318597253826056</v>
      </c>
      <c r="AL396" s="1">
        <f t="shared" si="182"/>
        <v>-1.3956645494074753</v>
      </c>
      <c r="AM396" s="104">
        <f t="shared" si="183"/>
        <v>-1.3586993551740039</v>
      </c>
      <c r="AN396" s="104">
        <f t="shared" si="184"/>
        <v>-1.3790666579984376</v>
      </c>
      <c r="AO396" s="104">
        <f t="shared" si="185"/>
        <v>-0.71939540663488166</v>
      </c>
      <c r="AP396" s="104">
        <f t="shared" si="186"/>
        <v>-1.4340487924157905</v>
      </c>
      <c r="AQ396" s="104">
        <f t="shared" si="187"/>
        <v>-8.9936045332194625E-2</v>
      </c>
      <c r="AR396" s="151">
        <f t="shared" si="188"/>
        <v>-6.3768108069627836</v>
      </c>
    </row>
    <row r="397" spans="1:44" x14ac:dyDescent="0.2">
      <c r="A397" s="99">
        <v>10874</v>
      </c>
      <c r="B397" s="95" t="s">
        <v>103</v>
      </c>
      <c r="C397" s="111">
        <v>0.43524840724455072</v>
      </c>
      <c r="D397" s="95" t="s">
        <v>1</v>
      </c>
      <c r="E397" s="95">
        <v>3</v>
      </c>
      <c r="F397" s="96">
        <v>3</v>
      </c>
      <c r="G397" s="95" t="s">
        <v>7</v>
      </c>
      <c r="H397" s="95" t="s">
        <v>89</v>
      </c>
      <c r="I397" s="95" t="s">
        <v>5</v>
      </c>
      <c r="J397" s="97" t="s">
        <v>5</v>
      </c>
      <c r="M397">
        <f t="shared" si="169"/>
        <v>59</v>
      </c>
      <c r="N397">
        <f t="shared" si="164"/>
        <v>61</v>
      </c>
      <c r="O397">
        <f t="shared" si="165"/>
        <v>46</v>
      </c>
      <c r="P397">
        <f t="shared" si="166"/>
        <v>104</v>
      </c>
      <c r="Q397">
        <f t="shared" si="167"/>
        <v>37</v>
      </c>
      <c r="R397">
        <f t="shared" si="168"/>
        <v>28</v>
      </c>
      <c r="U397">
        <f t="shared" si="189"/>
        <v>244</v>
      </c>
      <c r="V397">
        <f t="shared" si="170"/>
        <v>248</v>
      </c>
      <c r="W397">
        <f t="shared" si="171"/>
        <v>241</v>
      </c>
      <c r="X397">
        <f t="shared" si="172"/>
        <v>470</v>
      </c>
      <c r="Y397">
        <f t="shared" si="173"/>
        <v>230</v>
      </c>
      <c r="Z397">
        <f t="shared" si="174"/>
        <v>882</v>
      </c>
      <c r="AC397" s="1">
        <f t="shared" si="175"/>
        <v>-1.0699570329077337</v>
      </c>
      <c r="AD397" s="1">
        <f t="shared" si="176"/>
        <v>-1.0366206126401418</v>
      </c>
      <c r="AE397" s="1">
        <f t="shared" si="177"/>
        <v>-1.3188530803243581</v>
      </c>
      <c r="AF397" s="1">
        <f t="shared" si="178"/>
        <v>-0.50310357767208047</v>
      </c>
      <c r="AG397" s="1">
        <f t="shared" si="179"/>
        <v>-1.5365765641692286</v>
      </c>
      <c r="AH397" s="1">
        <f t="shared" si="180"/>
        <v>-1.8152899666382492</v>
      </c>
      <c r="AI397" s="149">
        <f t="shared" si="181"/>
        <v>-7.2804008343517923</v>
      </c>
      <c r="AL397" s="1">
        <f t="shared" si="182"/>
        <v>-1.374959876045784</v>
      </c>
      <c r="AM397" s="104">
        <f t="shared" si="183"/>
        <v>-1.3586993551740039</v>
      </c>
      <c r="AN397" s="104">
        <f t="shared" si="184"/>
        <v>-1.3873311678483309</v>
      </c>
      <c r="AO397" s="104">
        <f t="shared" si="185"/>
        <v>-0.71939540663488166</v>
      </c>
      <c r="AP397" s="104">
        <f t="shared" si="186"/>
        <v>-1.4340487924157905</v>
      </c>
      <c r="AQ397" s="104">
        <f t="shared" si="187"/>
        <v>-8.9936045332194625E-2</v>
      </c>
      <c r="AR397" s="151">
        <f t="shared" si="188"/>
        <v>-6.364370643450985</v>
      </c>
    </row>
    <row r="398" spans="1:44" x14ac:dyDescent="0.2">
      <c r="A398" s="98">
        <v>10706</v>
      </c>
      <c r="B398" s="91" t="s">
        <v>103</v>
      </c>
      <c r="C398" s="110">
        <v>0.43548724051143961</v>
      </c>
      <c r="D398" s="91" t="s">
        <v>3</v>
      </c>
      <c r="E398" s="91">
        <v>1</v>
      </c>
      <c r="F398" s="92">
        <v>0</v>
      </c>
      <c r="G398" s="91" t="s">
        <v>7</v>
      </c>
      <c r="H398" s="91" t="s">
        <v>89</v>
      </c>
      <c r="I398" s="91" t="s">
        <v>5</v>
      </c>
      <c r="J398" s="93" t="s">
        <v>5</v>
      </c>
      <c r="M398">
        <f t="shared" si="169"/>
        <v>38</v>
      </c>
      <c r="N398">
        <f t="shared" ref="N398:N461" si="190">COUNTIFS(E$4:E$1140,E398,$J$4:$J$1140,$L$2)</f>
        <v>35</v>
      </c>
      <c r="O398">
        <f t="shared" ref="O398:O461" si="191">COUNTIFS(F$4:F$1140,F398,$J$4:$J$1140,$L$2)</f>
        <v>29</v>
      </c>
      <c r="P398">
        <f t="shared" ref="P398:P461" si="192">COUNTIFS(G$4:G$1140,G398,$J$4:$J$1140,$L$2)</f>
        <v>104</v>
      </c>
      <c r="Q398">
        <f t="shared" ref="Q398:Q461" si="193">COUNTIFS(H$4:H$1140,H398,$J$4:$J$1140,$L$2)</f>
        <v>37</v>
      </c>
      <c r="R398">
        <f t="shared" ref="R398:R461" si="194">COUNTIFS(I$4:I$1140,I398,$J$4:$J$1140,$L$2)</f>
        <v>28</v>
      </c>
      <c r="U398">
        <f t="shared" si="189"/>
        <v>241</v>
      </c>
      <c r="V398">
        <f t="shared" si="170"/>
        <v>233</v>
      </c>
      <c r="W398">
        <f t="shared" si="171"/>
        <v>248</v>
      </c>
      <c r="X398">
        <f t="shared" si="172"/>
        <v>470</v>
      </c>
      <c r="Y398">
        <f t="shared" si="173"/>
        <v>230</v>
      </c>
      <c r="Z398">
        <f t="shared" si="174"/>
        <v>882</v>
      </c>
      <c r="AC398" s="1">
        <f t="shared" si="175"/>
        <v>-1.5099083170870673</v>
      </c>
      <c r="AD398" s="1">
        <f t="shared" si="176"/>
        <v>-1.5921464153240394</v>
      </c>
      <c r="AE398" s="1">
        <f t="shared" si="177"/>
        <v>-1.780198646826979</v>
      </c>
      <c r="AF398" s="1">
        <f t="shared" si="178"/>
        <v>-0.50310357767208047</v>
      </c>
      <c r="AG398" s="1">
        <f t="shared" si="179"/>
        <v>-1.5365765641692286</v>
      </c>
      <c r="AH398" s="1">
        <f t="shared" si="180"/>
        <v>-1.8152899666382492</v>
      </c>
      <c r="AI398" s="149">
        <f t="shared" si="181"/>
        <v>-8.7372234877176442</v>
      </c>
      <c r="AL398" s="1">
        <f t="shared" si="182"/>
        <v>-1.3873311678483309</v>
      </c>
      <c r="AM398" s="104">
        <f t="shared" si="183"/>
        <v>-1.4210896477732855</v>
      </c>
      <c r="AN398" s="104">
        <f t="shared" si="184"/>
        <v>-1.3586993551740039</v>
      </c>
      <c r="AO398" s="104">
        <f t="shared" si="185"/>
        <v>-0.71939540663488166</v>
      </c>
      <c r="AP398" s="104">
        <f t="shared" si="186"/>
        <v>-1.4340487924157905</v>
      </c>
      <c r="AQ398" s="104">
        <f t="shared" si="187"/>
        <v>-8.9936045332194625E-2</v>
      </c>
      <c r="AR398" s="151">
        <f t="shared" si="188"/>
        <v>-6.410500415178487</v>
      </c>
    </row>
    <row r="399" spans="1:44" x14ac:dyDescent="0.2">
      <c r="A399" s="99">
        <v>10089</v>
      </c>
      <c r="B399" s="95" t="s">
        <v>103</v>
      </c>
      <c r="C399" s="111">
        <v>0.43758149641565136</v>
      </c>
      <c r="D399" s="95" t="s">
        <v>1</v>
      </c>
      <c r="E399" s="95">
        <v>1</v>
      </c>
      <c r="F399" s="96">
        <v>3</v>
      </c>
      <c r="G399" s="95" t="s">
        <v>6</v>
      </c>
      <c r="H399" s="95" t="s">
        <v>89</v>
      </c>
      <c r="I399" s="95" t="s">
        <v>4</v>
      </c>
      <c r="J399" s="97" t="s">
        <v>5</v>
      </c>
      <c r="M399">
        <f t="shared" si="169"/>
        <v>59</v>
      </c>
      <c r="N399">
        <f t="shared" si="190"/>
        <v>35</v>
      </c>
      <c r="O399">
        <f t="shared" si="191"/>
        <v>46</v>
      </c>
      <c r="P399">
        <f t="shared" si="192"/>
        <v>68</v>
      </c>
      <c r="Q399">
        <f t="shared" si="193"/>
        <v>37</v>
      </c>
      <c r="R399">
        <f t="shared" si="194"/>
        <v>144</v>
      </c>
      <c r="U399">
        <f t="shared" si="189"/>
        <v>244</v>
      </c>
      <c r="V399">
        <f t="shared" si="170"/>
        <v>233</v>
      </c>
      <c r="W399">
        <f t="shared" si="171"/>
        <v>241</v>
      </c>
      <c r="X399">
        <f t="shared" si="172"/>
        <v>495</v>
      </c>
      <c r="Y399">
        <f t="shared" si="173"/>
        <v>230</v>
      </c>
      <c r="Z399">
        <f t="shared" si="174"/>
        <v>83</v>
      </c>
      <c r="AC399" s="1">
        <f t="shared" si="175"/>
        <v>-1.0699570329077337</v>
      </c>
      <c r="AD399" s="1">
        <f t="shared" si="176"/>
        <v>-1.5921464153240394</v>
      </c>
      <c r="AE399" s="1">
        <f t="shared" si="177"/>
        <v>-1.3188530803243581</v>
      </c>
      <c r="AF399" s="1">
        <f t="shared" si="178"/>
        <v>-0.92798677163734644</v>
      </c>
      <c r="AG399" s="1">
        <f t="shared" si="179"/>
        <v>-1.5365765641692286</v>
      </c>
      <c r="AH399" s="1">
        <f t="shared" si="180"/>
        <v>-0.17768117723745236</v>
      </c>
      <c r="AI399" s="149">
        <f t="shared" si="181"/>
        <v>-6.6232010416001588</v>
      </c>
      <c r="AL399" s="1">
        <f t="shared" si="182"/>
        <v>-1.374959876045784</v>
      </c>
      <c r="AM399" s="104">
        <f t="shared" si="183"/>
        <v>-1.4210896477732855</v>
      </c>
      <c r="AN399" s="104">
        <f t="shared" si="184"/>
        <v>-1.3873311678483309</v>
      </c>
      <c r="AO399" s="104">
        <f t="shared" si="185"/>
        <v>-0.66757033877029559</v>
      </c>
      <c r="AP399" s="104">
        <f t="shared" si="186"/>
        <v>-1.4340487924157905</v>
      </c>
      <c r="AQ399" s="104">
        <f t="shared" si="187"/>
        <v>-2.4532874935423878</v>
      </c>
      <c r="AR399" s="151">
        <f t="shared" si="188"/>
        <v>-8.7382873163958745</v>
      </c>
    </row>
    <row r="400" spans="1:44" x14ac:dyDescent="0.2">
      <c r="A400" s="98">
        <v>10906</v>
      </c>
      <c r="B400" s="91" t="s">
        <v>103</v>
      </c>
      <c r="C400" s="110">
        <v>0.43939822481996171</v>
      </c>
      <c r="D400" s="91" t="s">
        <v>1</v>
      </c>
      <c r="E400" s="91">
        <v>0</v>
      </c>
      <c r="F400" s="92">
        <v>3</v>
      </c>
      <c r="G400" s="91" t="s">
        <v>7</v>
      </c>
      <c r="H400" s="91" t="s">
        <v>89</v>
      </c>
      <c r="I400" s="91" t="s">
        <v>4</v>
      </c>
      <c r="J400" s="93" t="s">
        <v>4</v>
      </c>
      <c r="M400">
        <f t="shared" si="169"/>
        <v>59</v>
      </c>
      <c r="N400">
        <f t="shared" si="190"/>
        <v>35</v>
      </c>
      <c r="O400">
        <f t="shared" si="191"/>
        <v>46</v>
      </c>
      <c r="P400">
        <f t="shared" si="192"/>
        <v>104</v>
      </c>
      <c r="Q400">
        <f t="shared" si="193"/>
        <v>37</v>
      </c>
      <c r="R400">
        <f t="shared" si="194"/>
        <v>144</v>
      </c>
      <c r="U400">
        <f t="shared" si="189"/>
        <v>244</v>
      </c>
      <c r="V400">
        <f t="shared" si="170"/>
        <v>245</v>
      </c>
      <c r="W400">
        <f t="shared" si="171"/>
        <v>241</v>
      </c>
      <c r="X400">
        <f t="shared" si="172"/>
        <v>470</v>
      </c>
      <c r="Y400">
        <f t="shared" si="173"/>
        <v>230</v>
      </c>
      <c r="Z400">
        <f t="shared" si="174"/>
        <v>83</v>
      </c>
      <c r="AC400" s="1">
        <f t="shared" si="175"/>
        <v>-1.0699570329077337</v>
      </c>
      <c r="AD400" s="1">
        <f t="shared" si="176"/>
        <v>-1.5921464153240394</v>
      </c>
      <c r="AE400" s="1">
        <f t="shared" si="177"/>
        <v>-1.3188530803243581</v>
      </c>
      <c r="AF400" s="1">
        <f t="shared" si="178"/>
        <v>-0.50310357767208047</v>
      </c>
      <c r="AG400" s="1">
        <f t="shared" si="179"/>
        <v>-1.5365765641692286</v>
      </c>
      <c r="AH400" s="1">
        <f t="shared" si="180"/>
        <v>-0.17768117723745236</v>
      </c>
      <c r="AI400" s="149">
        <f t="shared" si="181"/>
        <v>-6.1983178476348924</v>
      </c>
      <c r="AL400" s="1">
        <f t="shared" si="182"/>
        <v>-1.374959876045784</v>
      </c>
      <c r="AM400" s="104">
        <f t="shared" si="183"/>
        <v>-1.3708698907942589</v>
      </c>
      <c r="AN400" s="104">
        <f t="shared" si="184"/>
        <v>-1.3873311678483309</v>
      </c>
      <c r="AO400" s="104">
        <f t="shared" si="185"/>
        <v>-0.71939540663488166</v>
      </c>
      <c r="AP400" s="104">
        <f t="shared" si="186"/>
        <v>-1.4340487924157905</v>
      </c>
      <c r="AQ400" s="104">
        <f t="shared" si="187"/>
        <v>-2.4532874935423878</v>
      </c>
      <c r="AR400" s="151">
        <f t="shared" si="188"/>
        <v>-8.7398926272814332</v>
      </c>
    </row>
    <row r="401" spans="1:44" x14ac:dyDescent="0.2">
      <c r="A401" s="99">
        <v>10422</v>
      </c>
      <c r="B401" s="95" t="s">
        <v>103</v>
      </c>
      <c r="C401" s="111">
        <v>0.43966107843876401</v>
      </c>
      <c r="D401" s="95" t="s">
        <v>3</v>
      </c>
      <c r="E401" s="95">
        <v>2</v>
      </c>
      <c r="F401" s="96">
        <v>2</v>
      </c>
      <c r="G401" s="95" t="s">
        <v>7</v>
      </c>
      <c r="H401" s="95" t="s">
        <v>90</v>
      </c>
      <c r="I401" s="95" t="s">
        <v>5</v>
      </c>
      <c r="J401" s="97" t="s">
        <v>5</v>
      </c>
      <c r="M401">
        <f t="shared" si="169"/>
        <v>38</v>
      </c>
      <c r="N401">
        <f t="shared" si="190"/>
        <v>41</v>
      </c>
      <c r="O401">
        <f t="shared" si="191"/>
        <v>49</v>
      </c>
      <c r="P401">
        <f t="shared" si="192"/>
        <v>104</v>
      </c>
      <c r="Q401">
        <f t="shared" si="193"/>
        <v>39</v>
      </c>
      <c r="R401">
        <f t="shared" si="194"/>
        <v>28</v>
      </c>
      <c r="U401">
        <f t="shared" si="189"/>
        <v>241</v>
      </c>
      <c r="V401">
        <f t="shared" si="170"/>
        <v>239</v>
      </c>
      <c r="W401">
        <f t="shared" si="171"/>
        <v>233</v>
      </c>
      <c r="X401">
        <f t="shared" si="172"/>
        <v>470</v>
      </c>
      <c r="Y401">
        <f t="shared" si="173"/>
        <v>161</v>
      </c>
      <c r="Z401">
        <f t="shared" si="174"/>
        <v>882</v>
      </c>
      <c r="AC401" s="1">
        <f t="shared" si="175"/>
        <v>-1.5099083170870673</v>
      </c>
      <c r="AD401" s="1">
        <f t="shared" si="176"/>
        <v>-1.4339224101091452</v>
      </c>
      <c r="AE401" s="1">
        <f t="shared" si="177"/>
        <v>-1.2556741787028265</v>
      </c>
      <c r="AF401" s="1">
        <f t="shared" si="178"/>
        <v>-0.50310357767208047</v>
      </c>
      <c r="AG401" s="1">
        <f t="shared" si="179"/>
        <v>-1.4839328306838067</v>
      </c>
      <c r="AH401" s="1">
        <f t="shared" si="180"/>
        <v>-1.8152899666382492</v>
      </c>
      <c r="AI401" s="149">
        <f t="shared" si="181"/>
        <v>-8.0018312808931746</v>
      </c>
      <c r="AL401" s="1">
        <f t="shared" si="182"/>
        <v>-1.3873311678483309</v>
      </c>
      <c r="AM401" s="104">
        <f t="shared" si="183"/>
        <v>-1.3956645494074753</v>
      </c>
      <c r="AN401" s="104">
        <f t="shared" si="184"/>
        <v>-1.4210896477732855</v>
      </c>
      <c r="AO401" s="104">
        <f t="shared" si="185"/>
        <v>-0.71939540663488166</v>
      </c>
      <c r="AP401" s="104">
        <f t="shared" si="186"/>
        <v>-1.790723736354523</v>
      </c>
      <c r="AQ401" s="104">
        <f t="shared" si="187"/>
        <v>-8.9936045332194625E-2</v>
      </c>
      <c r="AR401" s="151">
        <f t="shared" si="188"/>
        <v>-6.8041405533506918</v>
      </c>
    </row>
    <row r="402" spans="1:44" x14ac:dyDescent="0.2">
      <c r="A402" s="98">
        <v>10213</v>
      </c>
      <c r="B402" s="91" t="s">
        <v>103</v>
      </c>
      <c r="C402" s="110">
        <v>0.43989740228496987</v>
      </c>
      <c r="D402" s="91" t="s">
        <v>2</v>
      </c>
      <c r="E402" s="91">
        <v>0</v>
      </c>
      <c r="F402" s="92">
        <v>1</v>
      </c>
      <c r="G402" s="91" t="s">
        <v>6</v>
      </c>
      <c r="H402" s="91" t="s">
        <v>89</v>
      </c>
      <c r="I402" s="91" t="s">
        <v>5</v>
      </c>
      <c r="J402" s="93" t="s">
        <v>5</v>
      </c>
      <c r="M402">
        <f t="shared" si="169"/>
        <v>36</v>
      </c>
      <c r="N402">
        <f t="shared" si="190"/>
        <v>35</v>
      </c>
      <c r="O402">
        <f t="shared" si="191"/>
        <v>48</v>
      </c>
      <c r="P402">
        <f t="shared" si="192"/>
        <v>68</v>
      </c>
      <c r="Q402">
        <f t="shared" si="193"/>
        <v>37</v>
      </c>
      <c r="R402">
        <f t="shared" si="194"/>
        <v>28</v>
      </c>
      <c r="U402">
        <f t="shared" si="189"/>
        <v>239</v>
      </c>
      <c r="V402">
        <f t="shared" si="170"/>
        <v>245</v>
      </c>
      <c r="W402">
        <f t="shared" si="171"/>
        <v>243</v>
      </c>
      <c r="X402">
        <f t="shared" si="172"/>
        <v>495</v>
      </c>
      <c r="Y402">
        <f t="shared" si="173"/>
        <v>230</v>
      </c>
      <c r="Z402">
        <f t="shared" si="174"/>
        <v>882</v>
      </c>
      <c r="AC402" s="1">
        <f t="shared" si="175"/>
        <v>-1.563975538357343</v>
      </c>
      <c r="AD402" s="1">
        <f t="shared" si="176"/>
        <v>-1.5921464153240394</v>
      </c>
      <c r="AE402" s="1">
        <f t="shared" si="177"/>
        <v>-1.276293465905562</v>
      </c>
      <c r="AF402" s="1">
        <f t="shared" si="178"/>
        <v>-0.92798677163734644</v>
      </c>
      <c r="AG402" s="1">
        <f t="shared" si="179"/>
        <v>-1.5365765641692286</v>
      </c>
      <c r="AH402" s="1">
        <f t="shared" si="180"/>
        <v>-1.8152899666382492</v>
      </c>
      <c r="AI402" s="149">
        <f t="shared" si="181"/>
        <v>-8.7122687220317694</v>
      </c>
      <c r="AL402" s="1">
        <f t="shared" si="182"/>
        <v>-1.3956645494074753</v>
      </c>
      <c r="AM402" s="104">
        <f t="shared" si="183"/>
        <v>-1.3708698907942589</v>
      </c>
      <c r="AN402" s="104">
        <f t="shared" si="184"/>
        <v>-1.3790666579984376</v>
      </c>
      <c r="AO402" s="104">
        <f t="shared" si="185"/>
        <v>-0.66757033877029559</v>
      </c>
      <c r="AP402" s="104">
        <f t="shared" si="186"/>
        <v>-1.4340487924157905</v>
      </c>
      <c r="AQ402" s="104">
        <f t="shared" si="187"/>
        <v>-8.9936045332194625E-2</v>
      </c>
      <c r="AR402" s="151">
        <f t="shared" si="188"/>
        <v>-6.3371562747184527</v>
      </c>
    </row>
    <row r="403" spans="1:44" x14ac:dyDescent="0.2">
      <c r="A403" s="99">
        <v>10450</v>
      </c>
      <c r="B403" s="95" t="s">
        <v>103</v>
      </c>
      <c r="C403" s="111">
        <v>0.44025487382467243</v>
      </c>
      <c r="D403" s="95" t="s">
        <v>0</v>
      </c>
      <c r="E403" s="95">
        <v>0</v>
      </c>
      <c r="F403" s="96">
        <v>2</v>
      </c>
      <c r="G403" s="95" t="s">
        <v>7</v>
      </c>
      <c r="H403" s="95" t="s">
        <v>88</v>
      </c>
      <c r="I403" s="95" t="s">
        <v>4</v>
      </c>
      <c r="J403" s="97" t="s">
        <v>4</v>
      </c>
      <c r="M403">
        <f t="shared" si="169"/>
        <v>39</v>
      </c>
      <c r="N403">
        <f t="shared" si="190"/>
        <v>35</v>
      </c>
      <c r="O403">
        <f t="shared" si="191"/>
        <v>49</v>
      </c>
      <c r="P403">
        <f t="shared" si="192"/>
        <v>104</v>
      </c>
      <c r="Q403">
        <f t="shared" si="193"/>
        <v>71</v>
      </c>
      <c r="R403">
        <f t="shared" si="194"/>
        <v>144</v>
      </c>
      <c r="U403">
        <f t="shared" si="189"/>
        <v>241</v>
      </c>
      <c r="V403">
        <f t="shared" si="170"/>
        <v>245</v>
      </c>
      <c r="W403">
        <f t="shared" si="171"/>
        <v>233</v>
      </c>
      <c r="X403">
        <f t="shared" si="172"/>
        <v>470</v>
      </c>
      <c r="Y403">
        <f t="shared" si="173"/>
        <v>425</v>
      </c>
      <c r="Z403">
        <f t="shared" si="174"/>
        <v>83</v>
      </c>
      <c r="AC403" s="1">
        <f t="shared" si="175"/>
        <v>-1.4839328306838067</v>
      </c>
      <c r="AD403" s="1">
        <f t="shared" si="176"/>
        <v>-1.5921464153240394</v>
      </c>
      <c r="AE403" s="1">
        <f t="shared" si="177"/>
        <v>-1.2556741787028265</v>
      </c>
      <c r="AF403" s="1">
        <f t="shared" si="178"/>
        <v>-0.50310357767208047</v>
      </c>
      <c r="AG403" s="1">
        <f t="shared" si="179"/>
        <v>-0.88481459977213761</v>
      </c>
      <c r="AH403" s="1">
        <f t="shared" si="180"/>
        <v>-0.17768117723745236</v>
      </c>
      <c r="AI403" s="149">
        <f t="shared" si="181"/>
        <v>-5.8973527793923424</v>
      </c>
      <c r="AL403" s="1">
        <f t="shared" si="182"/>
        <v>-1.3873311678483309</v>
      </c>
      <c r="AM403" s="104">
        <f t="shared" si="183"/>
        <v>-1.3708698907942589</v>
      </c>
      <c r="AN403" s="104">
        <f t="shared" si="184"/>
        <v>-1.4210896477732855</v>
      </c>
      <c r="AO403" s="104">
        <f t="shared" si="185"/>
        <v>-0.71939540663488166</v>
      </c>
      <c r="AP403" s="104">
        <f t="shared" si="186"/>
        <v>-0.82003893241456904</v>
      </c>
      <c r="AQ403" s="104">
        <f t="shared" si="187"/>
        <v>-2.4532874935423878</v>
      </c>
      <c r="AR403" s="151">
        <f t="shared" si="188"/>
        <v>-8.1720125390077136</v>
      </c>
    </row>
    <row r="404" spans="1:44" x14ac:dyDescent="0.2">
      <c r="A404" s="98">
        <v>10194</v>
      </c>
      <c r="B404" s="91" t="s">
        <v>103</v>
      </c>
      <c r="C404" s="110">
        <v>0.44128629835381716</v>
      </c>
      <c r="D404" s="91" t="s">
        <v>3</v>
      </c>
      <c r="E404" s="91">
        <v>1</v>
      </c>
      <c r="F404" s="92">
        <v>2</v>
      </c>
      <c r="G404" s="91" t="s">
        <v>7</v>
      </c>
      <c r="H404" s="91" t="s">
        <v>88</v>
      </c>
      <c r="I404" s="91" t="s">
        <v>5</v>
      </c>
      <c r="J404" s="93" t="s">
        <v>5</v>
      </c>
      <c r="M404">
        <f t="shared" si="169"/>
        <v>38</v>
      </c>
      <c r="N404">
        <f t="shared" si="190"/>
        <v>35</v>
      </c>
      <c r="O404">
        <f t="shared" si="191"/>
        <v>49</v>
      </c>
      <c r="P404">
        <f t="shared" si="192"/>
        <v>104</v>
      </c>
      <c r="Q404">
        <f t="shared" si="193"/>
        <v>71</v>
      </c>
      <c r="R404">
        <f t="shared" si="194"/>
        <v>28</v>
      </c>
      <c r="U404">
        <f t="shared" si="189"/>
        <v>241</v>
      </c>
      <c r="V404">
        <f t="shared" si="170"/>
        <v>233</v>
      </c>
      <c r="W404">
        <f t="shared" si="171"/>
        <v>233</v>
      </c>
      <c r="X404">
        <f t="shared" si="172"/>
        <v>470</v>
      </c>
      <c r="Y404">
        <f t="shared" si="173"/>
        <v>425</v>
      </c>
      <c r="Z404">
        <f t="shared" si="174"/>
        <v>882</v>
      </c>
      <c r="AC404" s="1">
        <f t="shared" si="175"/>
        <v>-1.5099083170870673</v>
      </c>
      <c r="AD404" s="1">
        <f t="shared" si="176"/>
        <v>-1.5921464153240394</v>
      </c>
      <c r="AE404" s="1">
        <f t="shared" si="177"/>
        <v>-1.2556741787028265</v>
      </c>
      <c r="AF404" s="1">
        <f t="shared" si="178"/>
        <v>-0.50310357767208047</v>
      </c>
      <c r="AG404" s="1">
        <f t="shared" si="179"/>
        <v>-0.88481459977213761</v>
      </c>
      <c r="AH404" s="1">
        <f t="shared" si="180"/>
        <v>-1.8152899666382492</v>
      </c>
      <c r="AI404" s="149">
        <f t="shared" si="181"/>
        <v>-7.5609370551964004</v>
      </c>
      <c r="AL404" s="1">
        <f t="shared" si="182"/>
        <v>-1.3873311678483309</v>
      </c>
      <c r="AM404" s="104">
        <f t="shared" si="183"/>
        <v>-1.4210896477732855</v>
      </c>
      <c r="AN404" s="104">
        <f t="shared" si="184"/>
        <v>-1.4210896477732855</v>
      </c>
      <c r="AO404" s="104">
        <f t="shared" si="185"/>
        <v>-0.71939540663488166</v>
      </c>
      <c r="AP404" s="104">
        <f t="shared" si="186"/>
        <v>-0.82003893241456904</v>
      </c>
      <c r="AQ404" s="104">
        <f t="shared" si="187"/>
        <v>-8.9936045332194625E-2</v>
      </c>
      <c r="AR404" s="151">
        <f t="shared" si="188"/>
        <v>-5.8588808477765477</v>
      </c>
    </row>
    <row r="405" spans="1:44" x14ac:dyDescent="0.2">
      <c r="A405" s="99">
        <v>11296</v>
      </c>
      <c r="B405" s="95" t="s">
        <v>103</v>
      </c>
      <c r="C405" s="111">
        <v>0.44346920356908859</v>
      </c>
      <c r="D405" s="95" t="s">
        <v>2</v>
      </c>
      <c r="E405" s="95">
        <v>3</v>
      </c>
      <c r="F405" s="96">
        <v>2</v>
      </c>
      <c r="G405" s="95" t="s">
        <v>6</v>
      </c>
      <c r="H405" s="95" t="s">
        <v>91</v>
      </c>
      <c r="I405" s="95" t="s">
        <v>5</v>
      </c>
      <c r="J405" s="97" t="s">
        <v>5</v>
      </c>
      <c r="M405">
        <f t="shared" si="169"/>
        <v>36</v>
      </c>
      <c r="N405">
        <f t="shared" si="190"/>
        <v>61</v>
      </c>
      <c r="O405">
        <f t="shared" si="191"/>
        <v>49</v>
      </c>
      <c r="P405">
        <f t="shared" si="192"/>
        <v>68</v>
      </c>
      <c r="Q405">
        <f t="shared" si="193"/>
        <v>25</v>
      </c>
      <c r="R405">
        <f t="shared" si="194"/>
        <v>28</v>
      </c>
      <c r="U405">
        <f t="shared" si="189"/>
        <v>239</v>
      </c>
      <c r="V405">
        <f t="shared" si="170"/>
        <v>248</v>
      </c>
      <c r="W405">
        <f t="shared" si="171"/>
        <v>233</v>
      </c>
      <c r="X405">
        <f t="shared" si="172"/>
        <v>495</v>
      </c>
      <c r="Y405">
        <f t="shared" si="173"/>
        <v>149</v>
      </c>
      <c r="Z405">
        <f t="shared" si="174"/>
        <v>882</v>
      </c>
      <c r="AC405" s="1">
        <f t="shared" si="175"/>
        <v>-1.563975538357343</v>
      </c>
      <c r="AD405" s="1">
        <f t="shared" si="176"/>
        <v>-1.0366206126401418</v>
      </c>
      <c r="AE405" s="1">
        <f t="shared" si="177"/>
        <v>-1.2556741787028265</v>
      </c>
      <c r="AF405" s="1">
        <f t="shared" si="178"/>
        <v>-0.92798677163734644</v>
      </c>
      <c r="AG405" s="1">
        <f t="shared" si="179"/>
        <v>-1.9286186519452522</v>
      </c>
      <c r="AH405" s="1">
        <f t="shared" si="180"/>
        <v>-1.8152899666382492</v>
      </c>
      <c r="AI405" s="149">
        <f t="shared" si="181"/>
        <v>-8.5281657199211587</v>
      </c>
      <c r="AL405" s="1">
        <f t="shared" si="182"/>
        <v>-1.3956645494074753</v>
      </c>
      <c r="AM405" s="104">
        <f t="shared" si="183"/>
        <v>-1.3586993551740039</v>
      </c>
      <c r="AN405" s="104">
        <f t="shared" si="184"/>
        <v>-1.4210896477732855</v>
      </c>
      <c r="AO405" s="104">
        <f t="shared" si="185"/>
        <v>-0.66757033877029559</v>
      </c>
      <c r="AP405" s="104">
        <f t="shared" si="186"/>
        <v>-1.8681817953935267</v>
      </c>
      <c r="AQ405" s="104">
        <f t="shared" si="187"/>
        <v>-8.9936045332194625E-2</v>
      </c>
      <c r="AR405" s="151">
        <f t="shared" si="188"/>
        <v>-6.8011417318507821</v>
      </c>
    </row>
    <row r="406" spans="1:44" x14ac:dyDescent="0.2">
      <c r="A406" s="98">
        <v>10542</v>
      </c>
      <c r="B406" s="91" t="s">
        <v>103</v>
      </c>
      <c r="C406" s="110">
        <v>0.44361005088705407</v>
      </c>
      <c r="D406" s="91" t="s">
        <v>0</v>
      </c>
      <c r="E406" s="91">
        <v>2</v>
      </c>
      <c r="F406" s="92">
        <v>3</v>
      </c>
      <c r="G406" s="91" t="s">
        <v>7</v>
      </c>
      <c r="H406" s="91" t="s">
        <v>90</v>
      </c>
      <c r="I406" s="91" t="s">
        <v>4</v>
      </c>
      <c r="J406" s="93" t="s">
        <v>4</v>
      </c>
      <c r="M406">
        <f t="shared" si="169"/>
        <v>39</v>
      </c>
      <c r="N406">
        <f t="shared" si="190"/>
        <v>41</v>
      </c>
      <c r="O406">
        <f t="shared" si="191"/>
        <v>46</v>
      </c>
      <c r="P406">
        <f t="shared" si="192"/>
        <v>104</v>
      </c>
      <c r="Q406">
        <f t="shared" si="193"/>
        <v>39</v>
      </c>
      <c r="R406">
        <f t="shared" si="194"/>
        <v>144</v>
      </c>
      <c r="U406">
        <f t="shared" si="189"/>
        <v>241</v>
      </c>
      <c r="V406">
        <f t="shared" si="170"/>
        <v>239</v>
      </c>
      <c r="W406">
        <f t="shared" si="171"/>
        <v>241</v>
      </c>
      <c r="X406">
        <f t="shared" si="172"/>
        <v>470</v>
      </c>
      <c r="Y406">
        <f t="shared" si="173"/>
        <v>161</v>
      </c>
      <c r="Z406">
        <f t="shared" si="174"/>
        <v>83</v>
      </c>
      <c r="AC406" s="1">
        <f t="shared" si="175"/>
        <v>-1.4839328306838067</v>
      </c>
      <c r="AD406" s="1">
        <f t="shared" si="176"/>
        <v>-1.4339224101091452</v>
      </c>
      <c r="AE406" s="1">
        <f t="shared" si="177"/>
        <v>-1.3188530803243581</v>
      </c>
      <c r="AF406" s="1">
        <f t="shared" si="178"/>
        <v>-0.50310357767208047</v>
      </c>
      <c r="AG406" s="1">
        <f t="shared" si="179"/>
        <v>-1.4839328306838067</v>
      </c>
      <c r="AH406" s="1">
        <f t="shared" si="180"/>
        <v>-0.17768117723745236</v>
      </c>
      <c r="AI406" s="149">
        <f t="shared" si="181"/>
        <v>-6.4014259067106494</v>
      </c>
      <c r="AL406" s="1">
        <f t="shared" si="182"/>
        <v>-1.3873311678483309</v>
      </c>
      <c r="AM406" s="104">
        <f t="shared" si="183"/>
        <v>-1.3956645494074753</v>
      </c>
      <c r="AN406" s="104">
        <f t="shared" si="184"/>
        <v>-1.3873311678483309</v>
      </c>
      <c r="AO406" s="104">
        <f t="shared" si="185"/>
        <v>-0.71939540663488166</v>
      </c>
      <c r="AP406" s="104">
        <f t="shared" si="186"/>
        <v>-1.790723736354523</v>
      </c>
      <c r="AQ406" s="104">
        <f t="shared" si="187"/>
        <v>-2.4532874935423878</v>
      </c>
      <c r="AR406" s="151">
        <f t="shared" si="188"/>
        <v>-9.1337335216359286</v>
      </c>
    </row>
    <row r="407" spans="1:44" x14ac:dyDescent="0.2">
      <c r="A407" s="99">
        <v>11140</v>
      </c>
      <c r="B407" s="95" t="s">
        <v>103</v>
      </c>
      <c r="C407" s="111">
        <v>0.44393734711698307</v>
      </c>
      <c r="D407" s="95" t="s">
        <v>3</v>
      </c>
      <c r="E407" s="95">
        <v>1</v>
      </c>
      <c r="F407" s="96">
        <v>3</v>
      </c>
      <c r="G407" s="95" t="s">
        <v>7</v>
      </c>
      <c r="H407" s="95" t="s">
        <v>91</v>
      </c>
      <c r="I407" s="95" t="s">
        <v>5</v>
      </c>
      <c r="J407" s="97" t="s">
        <v>5</v>
      </c>
      <c r="M407">
        <f t="shared" si="169"/>
        <v>38</v>
      </c>
      <c r="N407">
        <f t="shared" si="190"/>
        <v>35</v>
      </c>
      <c r="O407">
        <f t="shared" si="191"/>
        <v>46</v>
      </c>
      <c r="P407">
        <f t="shared" si="192"/>
        <v>104</v>
      </c>
      <c r="Q407">
        <f t="shared" si="193"/>
        <v>25</v>
      </c>
      <c r="R407">
        <f t="shared" si="194"/>
        <v>28</v>
      </c>
      <c r="U407">
        <f t="shared" si="189"/>
        <v>241</v>
      </c>
      <c r="V407">
        <f t="shared" si="170"/>
        <v>233</v>
      </c>
      <c r="W407">
        <f t="shared" si="171"/>
        <v>241</v>
      </c>
      <c r="X407">
        <f t="shared" si="172"/>
        <v>470</v>
      </c>
      <c r="Y407">
        <f t="shared" si="173"/>
        <v>149</v>
      </c>
      <c r="Z407">
        <f t="shared" si="174"/>
        <v>882</v>
      </c>
      <c r="AC407" s="1">
        <f t="shared" si="175"/>
        <v>-1.5099083170870673</v>
      </c>
      <c r="AD407" s="1">
        <f t="shared" si="176"/>
        <v>-1.5921464153240394</v>
      </c>
      <c r="AE407" s="1">
        <f t="shared" si="177"/>
        <v>-1.3188530803243581</v>
      </c>
      <c r="AF407" s="1">
        <f t="shared" si="178"/>
        <v>-0.50310357767208047</v>
      </c>
      <c r="AG407" s="1">
        <f t="shared" si="179"/>
        <v>-1.9286186519452522</v>
      </c>
      <c r="AH407" s="1">
        <f t="shared" si="180"/>
        <v>-1.8152899666382492</v>
      </c>
      <c r="AI407" s="149">
        <f t="shared" si="181"/>
        <v>-8.6679200089910449</v>
      </c>
      <c r="AL407" s="1">
        <f t="shared" si="182"/>
        <v>-1.3873311678483309</v>
      </c>
      <c r="AM407" s="104">
        <f t="shared" si="183"/>
        <v>-1.4210896477732855</v>
      </c>
      <c r="AN407" s="104">
        <f t="shared" si="184"/>
        <v>-1.3873311678483309</v>
      </c>
      <c r="AO407" s="104">
        <f t="shared" si="185"/>
        <v>-0.71939540663488166</v>
      </c>
      <c r="AP407" s="104">
        <f t="shared" si="186"/>
        <v>-1.8681817953935267</v>
      </c>
      <c r="AQ407" s="104">
        <f t="shared" si="187"/>
        <v>-8.9936045332194625E-2</v>
      </c>
      <c r="AR407" s="151">
        <f t="shared" si="188"/>
        <v>-6.8732652308305502</v>
      </c>
    </row>
    <row r="408" spans="1:44" x14ac:dyDescent="0.2">
      <c r="A408" s="98">
        <v>10987</v>
      </c>
      <c r="B408" s="91" t="s">
        <v>103</v>
      </c>
      <c r="C408" s="110">
        <v>0.44443373794082885</v>
      </c>
      <c r="D408" s="91" t="s">
        <v>1</v>
      </c>
      <c r="E408" s="91">
        <v>3</v>
      </c>
      <c r="F408" s="92">
        <v>2</v>
      </c>
      <c r="G408" s="91" t="s">
        <v>7</v>
      </c>
      <c r="H408" s="91" t="s">
        <v>88</v>
      </c>
      <c r="I408" s="91" t="s">
        <v>5</v>
      </c>
      <c r="J408" s="93" t="s">
        <v>5</v>
      </c>
      <c r="M408">
        <f t="shared" si="169"/>
        <v>59</v>
      </c>
      <c r="N408">
        <f t="shared" si="190"/>
        <v>61</v>
      </c>
      <c r="O408">
        <f t="shared" si="191"/>
        <v>49</v>
      </c>
      <c r="P408">
        <f t="shared" si="192"/>
        <v>104</v>
      </c>
      <c r="Q408">
        <f t="shared" si="193"/>
        <v>71</v>
      </c>
      <c r="R408">
        <f t="shared" si="194"/>
        <v>28</v>
      </c>
      <c r="U408">
        <f t="shared" si="189"/>
        <v>244</v>
      </c>
      <c r="V408">
        <f t="shared" si="170"/>
        <v>248</v>
      </c>
      <c r="W408">
        <f t="shared" si="171"/>
        <v>233</v>
      </c>
      <c r="X408">
        <f t="shared" si="172"/>
        <v>470</v>
      </c>
      <c r="Y408">
        <f t="shared" si="173"/>
        <v>425</v>
      </c>
      <c r="Z408">
        <f t="shared" si="174"/>
        <v>882</v>
      </c>
      <c r="AC408" s="1">
        <f t="shared" si="175"/>
        <v>-1.0699570329077337</v>
      </c>
      <c r="AD408" s="1">
        <f t="shared" si="176"/>
        <v>-1.0366206126401418</v>
      </c>
      <c r="AE408" s="1">
        <f t="shared" si="177"/>
        <v>-1.2556741787028265</v>
      </c>
      <c r="AF408" s="1">
        <f t="shared" si="178"/>
        <v>-0.50310357767208047</v>
      </c>
      <c r="AG408" s="1">
        <f t="shared" si="179"/>
        <v>-0.88481459977213761</v>
      </c>
      <c r="AH408" s="1">
        <f t="shared" si="180"/>
        <v>-1.8152899666382492</v>
      </c>
      <c r="AI408" s="149">
        <f t="shared" si="181"/>
        <v>-6.5654599683331689</v>
      </c>
      <c r="AL408" s="1">
        <f t="shared" si="182"/>
        <v>-1.374959876045784</v>
      </c>
      <c r="AM408" s="104">
        <f t="shared" si="183"/>
        <v>-1.3586993551740039</v>
      </c>
      <c r="AN408" s="104">
        <f t="shared" si="184"/>
        <v>-1.4210896477732855</v>
      </c>
      <c r="AO408" s="104">
        <f t="shared" si="185"/>
        <v>-0.71939540663488166</v>
      </c>
      <c r="AP408" s="104">
        <f t="shared" si="186"/>
        <v>-0.82003893241456904</v>
      </c>
      <c r="AQ408" s="104">
        <f t="shared" si="187"/>
        <v>-8.9936045332194625E-2</v>
      </c>
      <c r="AR408" s="151">
        <f t="shared" si="188"/>
        <v>-5.7841192633747189</v>
      </c>
    </row>
    <row r="409" spans="1:44" x14ac:dyDescent="0.2">
      <c r="A409" s="99">
        <v>11085</v>
      </c>
      <c r="B409" s="95" t="s">
        <v>103</v>
      </c>
      <c r="C409" s="111">
        <v>0.44606967989359703</v>
      </c>
      <c r="D409" s="95" t="s">
        <v>3</v>
      </c>
      <c r="E409" s="95">
        <v>1</v>
      </c>
      <c r="F409" s="96">
        <v>1</v>
      </c>
      <c r="G409" s="95" t="s">
        <v>7</v>
      </c>
      <c r="H409" s="95" t="s">
        <v>88</v>
      </c>
      <c r="I409" s="95" t="s">
        <v>4</v>
      </c>
      <c r="J409" s="97" t="s">
        <v>5</v>
      </c>
      <c r="M409">
        <f t="shared" si="169"/>
        <v>38</v>
      </c>
      <c r="N409">
        <f t="shared" si="190"/>
        <v>35</v>
      </c>
      <c r="O409">
        <f t="shared" si="191"/>
        <v>48</v>
      </c>
      <c r="P409">
        <f t="shared" si="192"/>
        <v>104</v>
      </c>
      <c r="Q409">
        <f t="shared" si="193"/>
        <v>71</v>
      </c>
      <c r="R409">
        <f t="shared" si="194"/>
        <v>144</v>
      </c>
      <c r="U409">
        <f t="shared" si="189"/>
        <v>241</v>
      </c>
      <c r="V409">
        <f t="shared" si="170"/>
        <v>233</v>
      </c>
      <c r="W409">
        <f t="shared" si="171"/>
        <v>243</v>
      </c>
      <c r="X409">
        <f t="shared" si="172"/>
        <v>470</v>
      </c>
      <c r="Y409">
        <f t="shared" si="173"/>
        <v>425</v>
      </c>
      <c r="Z409">
        <f t="shared" si="174"/>
        <v>83</v>
      </c>
      <c r="AC409" s="1">
        <f t="shared" si="175"/>
        <v>-1.5099083170870673</v>
      </c>
      <c r="AD409" s="1">
        <f t="shared" si="176"/>
        <v>-1.5921464153240394</v>
      </c>
      <c r="AE409" s="1">
        <f t="shared" si="177"/>
        <v>-1.276293465905562</v>
      </c>
      <c r="AF409" s="1">
        <f t="shared" si="178"/>
        <v>-0.50310357767208047</v>
      </c>
      <c r="AG409" s="1">
        <f t="shared" si="179"/>
        <v>-0.88481459977213761</v>
      </c>
      <c r="AH409" s="1">
        <f t="shared" si="180"/>
        <v>-0.17768117723745236</v>
      </c>
      <c r="AI409" s="149">
        <f t="shared" si="181"/>
        <v>-5.9439475529983383</v>
      </c>
      <c r="AL409" s="1">
        <f t="shared" si="182"/>
        <v>-1.3873311678483309</v>
      </c>
      <c r="AM409" s="104">
        <f t="shared" si="183"/>
        <v>-1.4210896477732855</v>
      </c>
      <c r="AN409" s="104">
        <f t="shared" si="184"/>
        <v>-1.3790666579984376</v>
      </c>
      <c r="AO409" s="104">
        <f t="shared" si="185"/>
        <v>-0.71939540663488166</v>
      </c>
      <c r="AP409" s="104">
        <f t="shared" si="186"/>
        <v>-0.82003893241456904</v>
      </c>
      <c r="AQ409" s="104">
        <f t="shared" si="187"/>
        <v>-2.4532874935423878</v>
      </c>
      <c r="AR409" s="151">
        <f t="shared" si="188"/>
        <v>-8.1802093062118928</v>
      </c>
    </row>
    <row r="410" spans="1:44" x14ac:dyDescent="0.2">
      <c r="A410" s="98">
        <v>10428</v>
      </c>
      <c r="B410" s="91" t="s">
        <v>103</v>
      </c>
      <c r="C410" s="110">
        <v>0.44618375461424165</v>
      </c>
      <c r="D410" s="91" t="s">
        <v>0</v>
      </c>
      <c r="E410" s="91">
        <v>1</v>
      </c>
      <c r="F410" s="92">
        <v>2</v>
      </c>
      <c r="G410" s="91" t="s">
        <v>6</v>
      </c>
      <c r="H410" s="91" t="s">
        <v>88</v>
      </c>
      <c r="I410" s="91" t="s">
        <v>5</v>
      </c>
      <c r="J410" s="93" t="s">
        <v>5</v>
      </c>
      <c r="M410">
        <f t="shared" si="169"/>
        <v>39</v>
      </c>
      <c r="N410">
        <f t="shared" si="190"/>
        <v>35</v>
      </c>
      <c r="O410">
        <f t="shared" si="191"/>
        <v>49</v>
      </c>
      <c r="P410">
        <f t="shared" si="192"/>
        <v>68</v>
      </c>
      <c r="Q410">
        <f t="shared" si="193"/>
        <v>71</v>
      </c>
      <c r="R410">
        <f t="shared" si="194"/>
        <v>28</v>
      </c>
      <c r="U410">
        <f t="shared" si="189"/>
        <v>241</v>
      </c>
      <c r="V410">
        <f t="shared" si="170"/>
        <v>233</v>
      </c>
      <c r="W410">
        <f t="shared" si="171"/>
        <v>233</v>
      </c>
      <c r="X410">
        <f t="shared" si="172"/>
        <v>495</v>
      </c>
      <c r="Y410">
        <f t="shared" si="173"/>
        <v>425</v>
      </c>
      <c r="Z410">
        <f t="shared" si="174"/>
        <v>882</v>
      </c>
      <c r="AC410" s="1">
        <f t="shared" si="175"/>
        <v>-1.4839328306838067</v>
      </c>
      <c r="AD410" s="1">
        <f t="shared" si="176"/>
        <v>-1.5921464153240394</v>
      </c>
      <c r="AE410" s="1">
        <f t="shared" si="177"/>
        <v>-1.2556741787028265</v>
      </c>
      <c r="AF410" s="1">
        <f t="shared" si="178"/>
        <v>-0.92798677163734644</v>
      </c>
      <c r="AG410" s="1">
        <f t="shared" si="179"/>
        <v>-0.88481459977213761</v>
      </c>
      <c r="AH410" s="1">
        <f t="shared" si="180"/>
        <v>-1.8152899666382492</v>
      </c>
      <c r="AI410" s="149">
        <f t="shared" si="181"/>
        <v>-7.9598447627584061</v>
      </c>
      <c r="AL410" s="1">
        <f t="shared" si="182"/>
        <v>-1.3873311678483309</v>
      </c>
      <c r="AM410" s="104">
        <f t="shared" si="183"/>
        <v>-1.4210896477732855</v>
      </c>
      <c r="AN410" s="104">
        <f t="shared" si="184"/>
        <v>-1.4210896477732855</v>
      </c>
      <c r="AO410" s="104">
        <f t="shared" si="185"/>
        <v>-0.66757033877029559</v>
      </c>
      <c r="AP410" s="104">
        <f t="shared" si="186"/>
        <v>-0.82003893241456904</v>
      </c>
      <c r="AQ410" s="104">
        <f t="shared" si="187"/>
        <v>-8.9936045332194625E-2</v>
      </c>
      <c r="AR410" s="151">
        <f t="shared" si="188"/>
        <v>-5.8070557799119618</v>
      </c>
    </row>
    <row r="411" spans="1:44" x14ac:dyDescent="0.2">
      <c r="A411" s="99">
        <v>11168</v>
      </c>
      <c r="B411" s="95" t="s">
        <v>103</v>
      </c>
      <c r="C411" s="111">
        <v>0.4474064242520448</v>
      </c>
      <c r="D411" s="95" t="s">
        <v>1</v>
      </c>
      <c r="E411" s="95">
        <v>0</v>
      </c>
      <c r="F411" s="96">
        <v>0</v>
      </c>
      <c r="G411" s="95" t="s">
        <v>7</v>
      </c>
      <c r="H411" s="95" t="s">
        <v>88</v>
      </c>
      <c r="I411" s="95" t="s">
        <v>5</v>
      </c>
      <c r="J411" s="97" t="s">
        <v>5</v>
      </c>
      <c r="M411">
        <f t="shared" si="169"/>
        <v>59</v>
      </c>
      <c r="N411">
        <f t="shared" si="190"/>
        <v>35</v>
      </c>
      <c r="O411">
        <f t="shared" si="191"/>
        <v>29</v>
      </c>
      <c r="P411">
        <f t="shared" si="192"/>
        <v>104</v>
      </c>
      <c r="Q411">
        <f t="shared" si="193"/>
        <v>71</v>
      </c>
      <c r="R411">
        <f t="shared" si="194"/>
        <v>28</v>
      </c>
      <c r="U411">
        <f t="shared" si="189"/>
        <v>244</v>
      </c>
      <c r="V411">
        <f t="shared" si="170"/>
        <v>245</v>
      </c>
      <c r="W411">
        <f t="shared" si="171"/>
        <v>248</v>
      </c>
      <c r="X411">
        <f t="shared" si="172"/>
        <v>470</v>
      </c>
      <c r="Y411">
        <f t="shared" si="173"/>
        <v>425</v>
      </c>
      <c r="Z411">
        <f t="shared" si="174"/>
        <v>882</v>
      </c>
      <c r="AC411" s="1">
        <f t="shared" si="175"/>
        <v>-1.0699570329077337</v>
      </c>
      <c r="AD411" s="1">
        <f t="shared" si="176"/>
        <v>-1.5921464153240394</v>
      </c>
      <c r="AE411" s="1">
        <f t="shared" si="177"/>
        <v>-1.780198646826979</v>
      </c>
      <c r="AF411" s="1">
        <f t="shared" si="178"/>
        <v>-0.50310357767208047</v>
      </c>
      <c r="AG411" s="1">
        <f t="shared" si="179"/>
        <v>-0.88481459977213761</v>
      </c>
      <c r="AH411" s="1">
        <f t="shared" si="180"/>
        <v>-1.8152899666382492</v>
      </c>
      <c r="AI411" s="149">
        <f t="shared" si="181"/>
        <v>-7.6455102391412186</v>
      </c>
      <c r="AL411" s="1">
        <f t="shared" si="182"/>
        <v>-1.374959876045784</v>
      </c>
      <c r="AM411" s="104">
        <f t="shared" si="183"/>
        <v>-1.3708698907942589</v>
      </c>
      <c r="AN411" s="104">
        <f t="shared" si="184"/>
        <v>-1.3586993551740039</v>
      </c>
      <c r="AO411" s="104">
        <f t="shared" si="185"/>
        <v>-0.71939540663488166</v>
      </c>
      <c r="AP411" s="104">
        <f t="shared" si="186"/>
        <v>-0.82003893241456904</v>
      </c>
      <c r="AQ411" s="104">
        <f t="shared" si="187"/>
        <v>-8.9936045332194625E-2</v>
      </c>
      <c r="AR411" s="151">
        <f t="shared" si="188"/>
        <v>-5.7338995063956917</v>
      </c>
    </row>
    <row r="412" spans="1:44" x14ac:dyDescent="0.2">
      <c r="A412" s="98">
        <v>11136</v>
      </c>
      <c r="B412" s="91" t="s">
        <v>103</v>
      </c>
      <c r="C412" s="110">
        <v>0.44770091156358227</v>
      </c>
      <c r="D412" s="91" t="s">
        <v>3</v>
      </c>
      <c r="E412" s="91">
        <v>1</v>
      </c>
      <c r="F412" s="92">
        <v>0</v>
      </c>
      <c r="G412" s="91" t="s">
        <v>7</v>
      </c>
      <c r="H412" s="91" t="s">
        <v>90</v>
      </c>
      <c r="I412" s="91" t="s">
        <v>5</v>
      </c>
      <c r="J412" s="93" t="s">
        <v>5</v>
      </c>
      <c r="M412">
        <f t="shared" si="169"/>
        <v>38</v>
      </c>
      <c r="N412">
        <f t="shared" si="190"/>
        <v>35</v>
      </c>
      <c r="O412">
        <f t="shared" si="191"/>
        <v>29</v>
      </c>
      <c r="P412">
        <f t="shared" si="192"/>
        <v>104</v>
      </c>
      <c r="Q412">
        <f t="shared" si="193"/>
        <v>39</v>
      </c>
      <c r="R412">
        <f t="shared" si="194"/>
        <v>28</v>
      </c>
      <c r="U412">
        <f t="shared" si="189"/>
        <v>241</v>
      </c>
      <c r="V412">
        <f t="shared" si="170"/>
        <v>233</v>
      </c>
      <c r="W412">
        <f t="shared" si="171"/>
        <v>248</v>
      </c>
      <c r="X412">
        <f t="shared" si="172"/>
        <v>470</v>
      </c>
      <c r="Y412">
        <f t="shared" si="173"/>
        <v>161</v>
      </c>
      <c r="Z412">
        <f t="shared" si="174"/>
        <v>882</v>
      </c>
      <c r="AC412" s="1">
        <f t="shared" si="175"/>
        <v>-1.5099083170870673</v>
      </c>
      <c r="AD412" s="1">
        <f t="shared" si="176"/>
        <v>-1.5921464153240394</v>
      </c>
      <c r="AE412" s="1">
        <f t="shared" si="177"/>
        <v>-1.780198646826979</v>
      </c>
      <c r="AF412" s="1">
        <f t="shared" si="178"/>
        <v>-0.50310357767208047</v>
      </c>
      <c r="AG412" s="1">
        <f t="shared" si="179"/>
        <v>-1.4839328306838067</v>
      </c>
      <c r="AH412" s="1">
        <f t="shared" si="180"/>
        <v>-1.8152899666382492</v>
      </c>
      <c r="AI412" s="149">
        <f t="shared" si="181"/>
        <v>-8.6845797542322209</v>
      </c>
      <c r="AL412" s="1">
        <f t="shared" si="182"/>
        <v>-1.3873311678483309</v>
      </c>
      <c r="AM412" s="104">
        <f t="shared" si="183"/>
        <v>-1.4210896477732855</v>
      </c>
      <c r="AN412" s="104">
        <f t="shared" si="184"/>
        <v>-1.3586993551740039</v>
      </c>
      <c r="AO412" s="104">
        <f t="shared" si="185"/>
        <v>-0.71939540663488166</v>
      </c>
      <c r="AP412" s="104">
        <f t="shared" si="186"/>
        <v>-1.790723736354523</v>
      </c>
      <c r="AQ412" s="104">
        <f t="shared" si="187"/>
        <v>-8.9936045332194625E-2</v>
      </c>
      <c r="AR412" s="151">
        <f t="shared" si="188"/>
        <v>-6.7671753591172195</v>
      </c>
    </row>
    <row r="413" spans="1:44" x14ac:dyDescent="0.2">
      <c r="A413" s="99">
        <v>11006</v>
      </c>
      <c r="B413" s="95" t="s">
        <v>103</v>
      </c>
      <c r="C413" s="111">
        <v>0.44875625827496979</v>
      </c>
      <c r="D413" s="95" t="s">
        <v>3</v>
      </c>
      <c r="E413" s="95">
        <v>3</v>
      </c>
      <c r="F413" s="96">
        <v>2</v>
      </c>
      <c r="G413" s="95" t="s">
        <v>6</v>
      </c>
      <c r="H413" s="95" t="s">
        <v>88</v>
      </c>
      <c r="I413" s="95" t="s">
        <v>5</v>
      </c>
      <c r="J413" s="97" t="s">
        <v>5</v>
      </c>
      <c r="M413">
        <f t="shared" si="169"/>
        <v>38</v>
      </c>
      <c r="N413">
        <f t="shared" si="190"/>
        <v>61</v>
      </c>
      <c r="O413">
        <f t="shared" si="191"/>
        <v>49</v>
      </c>
      <c r="P413">
        <f t="shared" si="192"/>
        <v>68</v>
      </c>
      <c r="Q413">
        <f t="shared" si="193"/>
        <v>71</v>
      </c>
      <c r="R413">
        <f t="shared" si="194"/>
        <v>28</v>
      </c>
      <c r="U413">
        <f t="shared" si="189"/>
        <v>241</v>
      </c>
      <c r="V413">
        <f t="shared" si="170"/>
        <v>248</v>
      </c>
      <c r="W413">
        <f t="shared" si="171"/>
        <v>233</v>
      </c>
      <c r="X413">
        <f t="shared" si="172"/>
        <v>495</v>
      </c>
      <c r="Y413">
        <f t="shared" si="173"/>
        <v>425</v>
      </c>
      <c r="Z413">
        <f t="shared" si="174"/>
        <v>882</v>
      </c>
      <c r="AC413" s="1">
        <f t="shared" si="175"/>
        <v>-1.5099083170870673</v>
      </c>
      <c r="AD413" s="1">
        <f t="shared" si="176"/>
        <v>-1.0366206126401418</v>
      </c>
      <c r="AE413" s="1">
        <f t="shared" si="177"/>
        <v>-1.2556741787028265</v>
      </c>
      <c r="AF413" s="1">
        <f t="shared" si="178"/>
        <v>-0.92798677163734644</v>
      </c>
      <c r="AG413" s="1">
        <f t="shared" si="179"/>
        <v>-0.88481459977213761</v>
      </c>
      <c r="AH413" s="1">
        <f t="shared" si="180"/>
        <v>-1.8152899666382492</v>
      </c>
      <c r="AI413" s="149">
        <f t="shared" si="181"/>
        <v>-7.4302944464777694</v>
      </c>
      <c r="AL413" s="1">
        <f t="shared" si="182"/>
        <v>-1.3873311678483309</v>
      </c>
      <c r="AM413" s="104">
        <f t="shared" si="183"/>
        <v>-1.3586993551740039</v>
      </c>
      <c r="AN413" s="104">
        <f t="shared" si="184"/>
        <v>-1.4210896477732855</v>
      </c>
      <c r="AO413" s="104">
        <f t="shared" si="185"/>
        <v>-0.66757033877029559</v>
      </c>
      <c r="AP413" s="104">
        <f t="shared" si="186"/>
        <v>-0.82003893241456904</v>
      </c>
      <c r="AQ413" s="104">
        <f t="shared" si="187"/>
        <v>-8.9936045332194625E-2</v>
      </c>
      <c r="AR413" s="151">
        <f t="shared" si="188"/>
        <v>-5.7446654873126795</v>
      </c>
    </row>
    <row r="414" spans="1:44" x14ac:dyDescent="0.2">
      <c r="A414" s="98">
        <v>10346</v>
      </c>
      <c r="B414" s="91" t="s">
        <v>103</v>
      </c>
      <c r="C414" s="110">
        <v>0.44903402150039395</v>
      </c>
      <c r="D414" s="91" t="s">
        <v>1</v>
      </c>
      <c r="E414" s="91">
        <v>3</v>
      </c>
      <c r="F414" s="92">
        <v>2</v>
      </c>
      <c r="G414" s="91" t="s">
        <v>7</v>
      </c>
      <c r="H414" s="91" t="s">
        <v>88</v>
      </c>
      <c r="I414" s="91" t="s">
        <v>5</v>
      </c>
      <c r="J414" s="93" t="s">
        <v>5</v>
      </c>
      <c r="M414">
        <f t="shared" si="169"/>
        <v>59</v>
      </c>
      <c r="N414">
        <f t="shared" si="190"/>
        <v>61</v>
      </c>
      <c r="O414">
        <f t="shared" si="191"/>
        <v>49</v>
      </c>
      <c r="P414">
        <f t="shared" si="192"/>
        <v>104</v>
      </c>
      <c r="Q414">
        <f t="shared" si="193"/>
        <v>71</v>
      </c>
      <c r="R414">
        <f t="shared" si="194"/>
        <v>28</v>
      </c>
      <c r="U414">
        <f t="shared" si="189"/>
        <v>244</v>
      </c>
      <c r="V414">
        <f t="shared" si="170"/>
        <v>248</v>
      </c>
      <c r="W414">
        <f t="shared" si="171"/>
        <v>233</v>
      </c>
      <c r="X414">
        <f t="shared" si="172"/>
        <v>470</v>
      </c>
      <c r="Y414">
        <f t="shared" si="173"/>
        <v>425</v>
      </c>
      <c r="Z414">
        <f t="shared" si="174"/>
        <v>882</v>
      </c>
      <c r="AC414" s="1">
        <f t="shared" si="175"/>
        <v>-1.0699570329077337</v>
      </c>
      <c r="AD414" s="1">
        <f t="shared" si="176"/>
        <v>-1.0366206126401418</v>
      </c>
      <c r="AE414" s="1">
        <f t="shared" si="177"/>
        <v>-1.2556741787028265</v>
      </c>
      <c r="AF414" s="1">
        <f t="shared" si="178"/>
        <v>-0.50310357767208047</v>
      </c>
      <c r="AG414" s="1">
        <f t="shared" si="179"/>
        <v>-0.88481459977213761</v>
      </c>
      <c r="AH414" s="1">
        <f t="shared" si="180"/>
        <v>-1.8152899666382492</v>
      </c>
      <c r="AI414" s="149">
        <f t="shared" si="181"/>
        <v>-6.5654599683331689</v>
      </c>
      <c r="AL414" s="1">
        <f t="shared" si="182"/>
        <v>-1.374959876045784</v>
      </c>
      <c r="AM414" s="104">
        <f t="shared" si="183"/>
        <v>-1.3586993551740039</v>
      </c>
      <c r="AN414" s="104">
        <f t="shared" si="184"/>
        <v>-1.4210896477732855</v>
      </c>
      <c r="AO414" s="104">
        <f t="shared" si="185"/>
        <v>-0.71939540663488166</v>
      </c>
      <c r="AP414" s="104">
        <f t="shared" si="186"/>
        <v>-0.82003893241456904</v>
      </c>
      <c r="AQ414" s="104">
        <f t="shared" si="187"/>
        <v>-8.9936045332194625E-2</v>
      </c>
      <c r="AR414" s="151">
        <f t="shared" si="188"/>
        <v>-5.7841192633747189</v>
      </c>
    </row>
    <row r="415" spans="1:44" x14ac:dyDescent="0.2">
      <c r="A415" s="99">
        <v>11265</v>
      </c>
      <c r="B415" s="95" t="s">
        <v>103</v>
      </c>
      <c r="C415" s="111">
        <v>0.45054423858945092</v>
      </c>
      <c r="D415" s="95" t="s">
        <v>1</v>
      </c>
      <c r="E415" s="95">
        <v>2</v>
      </c>
      <c r="F415" s="96">
        <v>1</v>
      </c>
      <c r="G415" s="95" t="s">
        <v>6</v>
      </c>
      <c r="H415" s="95" t="s">
        <v>90</v>
      </c>
      <c r="I415" s="95" t="s">
        <v>5</v>
      </c>
      <c r="J415" s="97" t="s">
        <v>5</v>
      </c>
      <c r="M415">
        <f t="shared" si="169"/>
        <v>59</v>
      </c>
      <c r="N415">
        <f t="shared" si="190"/>
        <v>41</v>
      </c>
      <c r="O415">
        <f t="shared" si="191"/>
        <v>48</v>
      </c>
      <c r="P415">
        <f t="shared" si="192"/>
        <v>68</v>
      </c>
      <c r="Q415">
        <f t="shared" si="193"/>
        <v>39</v>
      </c>
      <c r="R415">
        <f t="shared" si="194"/>
        <v>28</v>
      </c>
      <c r="U415">
        <f t="shared" si="189"/>
        <v>244</v>
      </c>
      <c r="V415">
        <f t="shared" si="170"/>
        <v>239</v>
      </c>
      <c r="W415">
        <f t="shared" si="171"/>
        <v>243</v>
      </c>
      <c r="X415">
        <f t="shared" si="172"/>
        <v>495</v>
      </c>
      <c r="Y415">
        <f t="shared" si="173"/>
        <v>161</v>
      </c>
      <c r="Z415">
        <f t="shared" si="174"/>
        <v>882</v>
      </c>
      <c r="AC415" s="1">
        <f t="shared" si="175"/>
        <v>-1.0699570329077337</v>
      </c>
      <c r="AD415" s="1">
        <f t="shared" si="176"/>
        <v>-1.4339224101091452</v>
      </c>
      <c r="AE415" s="1">
        <f t="shared" si="177"/>
        <v>-1.276293465905562</v>
      </c>
      <c r="AF415" s="1">
        <f t="shared" si="178"/>
        <v>-0.92798677163734644</v>
      </c>
      <c r="AG415" s="1">
        <f t="shared" si="179"/>
        <v>-1.4839328306838067</v>
      </c>
      <c r="AH415" s="1">
        <f t="shared" si="180"/>
        <v>-1.8152899666382492</v>
      </c>
      <c r="AI415" s="149">
        <f t="shared" si="181"/>
        <v>-8.0073824778818423</v>
      </c>
      <c r="AL415" s="1">
        <f t="shared" si="182"/>
        <v>-1.374959876045784</v>
      </c>
      <c r="AM415" s="104">
        <f t="shared" si="183"/>
        <v>-1.3956645494074753</v>
      </c>
      <c r="AN415" s="104">
        <f t="shared" si="184"/>
        <v>-1.3790666579984376</v>
      </c>
      <c r="AO415" s="104">
        <f t="shared" si="185"/>
        <v>-0.66757033877029559</v>
      </c>
      <c r="AP415" s="104">
        <f t="shared" si="186"/>
        <v>-1.790723736354523</v>
      </c>
      <c r="AQ415" s="104">
        <f t="shared" si="187"/>
        <v>-8.9936045332194625E-2</v>
      </c>
      <c r="AR415" s="151">
        <f t="shared" si="188"/>
        <v>-6.6979212039087104</v>
      </c>
    </row>
    <row r="416" spans="1:44" x14ac:dyDescent="0.2">
      <c r="A416" s="98">
        <v>11137</v>
      </c>
      <c r="B416" s="91" t="s">
        <v>103</v>
      </c>
      <c r="C416" s="110">
        <v>0.45086706774273766</v>
      </c>
      <c r="D416" s="91" t="s">
        <v>2</v>
      </c>
      <c r="E416" s="91">
        <v>1</v>
      </c>
      <c r="F416" s="92">
        <v>2</v>
      </c>
      <c r="G416" s="91" t="s">
        <v>6</v>
      </c>
      <c r="H416" s="91" t="s">
        <v>88</v>
      </c>
      <c r="I416" s="91" t="s">
        <v>5</v>
      </c>
      <c r="J416" s="93" t="s">
        <v>5</v>
      </c>
      <c r="M416">
        <f t="shared" si="169"/>
        <v>36</v>
      </c>
      <c r="N416">
        <f t="shared" si="190"/>
        <v>35</v>
      </c>
      <c r="O416">
        <f t="shared" si="191"/>
        <v>49</v>
      </c>
      <c r="P416">
        <f t="shared" si="192"/>
        <v>68</v>
      </c>
      <c r="Q416">
        <f t="shared" si="193"/>
        <v>71</v>
      </c>
      <c r="R416">
        <f t="shared" si="194"/>
        <v>28</v>
      </c>
      <c r="U416">
        <f t="shared" si="189"/>
        <v>239</v>
      </c>
      <c r="V416">
        <f t="shared" si="170"/>
        <v>233</v>
      </c>
      <c r="W416">
        <f t="shared" si="171"/>
        <v>233</v>
      </c>
      <c r="X416">
        <f t="shared" si="172"/>
        <v>495</v>
      </c>
      <c r="Y416">
        <f t="shared" si="173"/>
        <v>425</v>
      </c>
      <c r="Z416">
        <f t="shared" si="174"/>
        <v>882</v>
      </c>
      <c r="AC416" s="1">
        <f t="shared" si="175"/>
        <v>-1.563975538357343</v>
      </c>
      <c r="AD416" s="1">
        <f t="shared" si="176"/>
        <v>-1.5921464153240394</v>
      </c>
      <c r="AE416" s="1">
        <f t="shared" si="177"/>
        <v>-1.2556741787028265</v>
      </c>
      <c r="AF416" s="1">
        <f t="shared" si="178"/>
        <v>-0.92798677163734644</v>
      </c>
      <c r="AG416" s="1">
        <f t="shared" si="179"/>
        <v>-0.88481459977213761</v>
      </c>
      <c r="AH416" s="1">
        <f t="shared" si="180"/>
        <v>-1.8152899666382492</v>
      </c>
      <c r="AI416" s="149">
        <f t="shared" si="181"/>
        <v>-8.0398874704319425</v>
      </c>
      <c r="AL416" s="1">
        <f t="shared" si="182"/>
        <v>-1.3956645494074753</v>
      </c>
      <c r="AM416" s="104">
        <f t="shared" si="183"/>
        <v>-1.4210896477732855</v>
      </c>
      <c r="AN416" s="104">
        <f t="shared" si="184"/>
        <v>-1.4210896477732855</v>
      </c>
      <c r="AO416" s="104">
        <f t="shared" si="185"/>
        <v>-0.66757033877029559</v>
      </c>
      <c r="AP416" s="104">
        <f t="shared" si="186"/>
        <v>-0.82003893241456904</v>
      </c>
      <c r="AQ416" s="104">
        <f t="shared" si="187"/>
        <v>-8.9936045332194625E-2</v>
      </c>
      <c r="AR416" s="151">
        <f t="shared" si="188"/>
        <v>-5.8153891614711055</v>
      </c>
    </row>
    <row r="417" spans="1:44" x14ac:dyDescent="0.2">
      <c r="A417" s="99">
        <v>10583</v>
      </c>
      <c r="B417" s="95" t="s">
        <v>103</v>
      </c>
      <c r="C417" s="111">
        <v>0.45100100340885008</v>
      </c>
      <c r="D417" s="95" t="s">
        <v>0</v>
      </c>
      <c r="E417" s="95">
        <v>2</v>
      </c>
      <c r="F417" s="96">
        <v>0</v>
      </c>
      <c r="G417" s="95" t="s">
        <v>7</v>
      </c>
      <c r="H417" s="95" t="s">
        <v>91</v>
      </c>
      <c r="I417" s="95" t="s">
        <v>4</v>
      </c>
      <c r="J417" s="97" t="s">
        <v>4</v>
      </c>
      <c r="M417">
        <f t="shared" si="169"/>
        <v>39</v>
      </c>
      <c r="N417">
        <f t="shared" si="190"/>
        <v>41</v>
      </c>
      <c r="O417">
        <f t="shared" si="191"/>
        <v>29</v>
      </c>
      <c r="P417">
        <f t="shared" si="192"/>
        <v>104</v>
      </c>
      <c r="Q417">
        <f t="shared" si="193"/>
        <v>25</v>
      </c>
      <c r="R417">
        <f t="shared" si="194"/>
        <v>144</v>
      </c>
      <c r="U417">
        <f t="shared" si="189"/>
        <v>241</v>
      </c>
      <c r="V417">
        <f t="shared" si="170"/>
        <v>239</v>
      </c>
      <c r="W417">
        <f t="shared" si="171"/>
        <v>248</v>
      </c>
      <c r="X417">
        <f t="shared" si="172"/>
        <v>470</v>
      </c>
      <c r="Y417">
        <f t="shared" si="173"/>
        <v>149</v>
      </c>
      <c r="Z417">
        <f t="shared" si="174"/>
        <v>83</v>
      </c>
      <c r="AC417" s="1">
        <f t="shared" si="175"/>
        <v>-1.4839328306838067</v>
      </c>
      <c r="AD417" s="1">
        <f t="shared" si="176"/>
        <v>-1.4339224101091452</v>
      </c>
      <c r="AE417" s="1">
        <f t="shared" si="177"/>
        <v>-1.780198646826979</v>
      </c>
      <c r="AF417" s="1">
        <f t="shared" si="178"/>
        <v>-0.50310357767208047</v>
      </c>
      <c r="AG417" s="1">
        <f t="shared" si="179"/>
        <v>-1.9286186519452522</v>
      </c>
      <c r="AH417" s="1">
        <f t="shared" si="180"/>
        <v>-0.17768117723745236</v>
      </c>
      <c r="AI417" s="149">
        <f t="shared" si="181"/>
        <v>-7.3074572944747151</v>
      </c>
      <c r="AL417" s="1">
        <f t="shared" si="182"/>
        <v>-1.3873311678483309</v>
      </c>
      <c r="AM417" s="104">
        <f t="shared" si="183"/>
        <v>-1.3956645494074753</v>
      </c>
      <c r="AN417" s="104">
        <f t="shared" si="184"/>
        <v>-1.3586993551740039</v>
      </c>
      <c r="AO417" s="104">
        <f t="shared" si="185"/>
        <v>-0.71939540663488166</v>
      </c>
      <c r="AP417" s="104">
        <f t="shared" si="186"/>
        <v>-1.8681817953935267</v>
      </c>
      <c r="AQ417" s="104">
        <f t="shared" si="187"/>
        <v>-2.4532874935423878</v>
      </c>
      <c r="AR417" s="151">
        <f t="shared" si="188"/>
        <v>-9.1825597680006066</v>
      </c>
    </row>
    <row r="418" spans="1:44" x14ac:dyDescent="0.2">
      <c r="A418" s="98">
        <v>11112</v>
      </c>
      <c r="B418" s="91" t="s">
        <v>103</v>
      </c>
      <c r="C418" s="110">
        <v>0.45246226863689598</v>
      </c>
      <c r="D418" s="91" t="s">
        <v>0</v>
      </c>
      <c r="E418" s="91">
        <v>3</v>
      </c>
      <c r="F418" s="92">
        <v>2</v>
      </c>
      <c r="G418" s="91" t="s">
        <v>6</v>
      </c>
      <c r="H418" s="91" t="s">
        <v>89</v>
      </c>
      <c r="I418" s="91" t="s">
        <v>5</v>
      </c>
      <c r="J418" s="93" t="s">
        <v>4</v>
      </c>
      <c r="M418">
        <f t="shared" si="169"/>
        <v>39</v>
      </c>
      <c r="N418">
        <f t="shared" si="190"/>
        <v>61</v>
      </c>
      <c r="O418">
        <f t="shared" si="191"/>
        <v>49</v>
      </c>
      <c r="P418">
        <f t="shared" si="192"/>
        <v>68</v>
      </c>
      <c r="Q418">
        <f t="shared" si="193"/>
        <v>37</v>
      </c>
      <c r="R418">
        <f t="shared" si="194"/>
        <v>28</v>
      </c>
      <c r="U418">
        <f t="shared" si="189"/>
        <v>241</v>
      </c>
      <c r="V418">
        <f t="shared" si="170"/>
        <v>248</v>
      </c>
      <c r="W418">
        <f t="shared" si="171"/>
        <v>233</v>
      </c>
      <c r="X418">
        <f t="shared" si="172"/>
        <v>495</v>
      </c>
      <c r="Y418">
        <f t="shared" si="173"/>
        <v>230</v>
      </c>
      <c r="Z418">
        <f t="shared" si="174"/>
        <v>882</v>
      </c>
      <c r="AC418" s="1">
        <f t="shared" si="175"/>
        <v>-1.4839328306838067</v>
      </c>
      <c r="AD418" s="1">
        <f t="shared" si="176"/>
        <v>-1.0366206126401418</v>
      </c>
      <c r="AE418" s="1">
        <f t="shared" si="177"/>
        <v>-1.2556741787028265</v>
      </c>
      <c r="AF418" s="1">
        <f t="shared" si="178"/>
        <v>-0.92798677163734644</v>
      </c>
      <c r="AG418" s="1">
        <f t="shared" si="179"/>
        <v>-1.5365765641692286</v>
      </c>
      <c r="AH418" s="1">
        <f t="shared" si="180"/>
        <v>-1.8152899666382492</v>
      </c>
      <c r="AI418" s="149">
        <f t="shared" si="181"/>
        <v>-8.0560809244715994</v>
      </c>
      <c r="AL418" s="1">
        <f t="shared" si="182"/>
        <v>-1.3873311678483309</v>
      </c>
      <c r="AM418" s="104">
        <f t="shared" si="183"/>
        <v>-1.3586993551740039</v>
      </c>
      <c r="AN418" s="104">
        <f t="shared" si="184"/>
        <v>-1.4210896477732855</v>
      </c>
      <c r="AO418" s="104">
        <f t="shared" si="185"/>
        <v>-0.66757033877029559</v>
      </c>
      <c r="AP418" s="104">
        <f t="shared" si="186"/>
        <v>-1.4340487924157905</v>
      </c>
      <c r="AQ418" s="104">
        <f t="shared" si="187"/>
        <v>-8.9936045332194625E-2</v>
      </c>
      <c r="AR418" s="151">
        <f t="shared" si="188"/>
        <v>-6.358675347313901</v>
      </c>
    </row>
    <row r="419" spans="1:44" x14ac:dyDescent="0.2">
      <c r="A419" s="99">
        <v>10236</v>
      </c>
      <c r="B419" s="95" t="s">
        <v>103</v>
      </c>
      <c r="C419" s="111">
        <v>0.45342705299174413</v>
      </c>
      <c r="D419" s="95" t="s">
        <v>3</v>
      </c>
      <c r="E419" s="95">
        <v>3</v>
      </c>
      <c r="F419" s="96">
        <v>1</v>
      </c>
      <c r="G419" s="95" t="s">
        <v>6</v>
      </c>
      <c r="H419" s="95" t="s">
        <v>88</v>
      </c>
      <c r="I419" s="95" t="s">
        <v>4</v>
      </c>
      <c r="J419" s="97" t="s">
        <v>4</v>
      </c>
      <c r="M419">
        <f t="shared" si="169"/>
        <v>38</v>
      </c>
      <c r="N419">
        <f t="shared" si="190"/>
        <v>61</v>
      </c>
      <c r="O419">
        <f t="shared" si="191"/>
        <v>48</v>
      </c>
      <c r="P419">
        <f t="shared" si="192"/>
        <v>68</v>
      </c>
      <c r="Q419">
        <f t="shared" si="193"/>
        <v>71</v>
      </c>
      <c r="R419">
        <f t="shared" si="194"/>
        <v>144</v>
      </c>
      <c r="U419">
        <f t="shared" si="189"/>
        <v>241</v>
      </c>
      <c r="V419">
        <f t="shared" si="170"/>
        <v>248</v>
      </c>
      <c r="W419">
        <f t="shared" si="171"/>
        <v>243</v>
      </c>
      <c r="X419">
        <f t="shared" si="172"/>
        <v>495</v>
      </c>
      <c r="Y419">
        <f t="shared" si="173"/>
        <v>425</v>
      </c>
      <c r="Z419">
        <f t="shared" si="174"/>
        <v>83</v>
      </c>
      <c r="AC419" s="1">
        <f t="shared" si="175"/>
        <v>-1.5099083170870673</v>
      </c>
      <c r="AD419" s="1">
        <f t="shared" si="176"/>
        <v>-1.0366206126401418</v>
      </c>
      <c r="AE419" s="1">
        <f t="shared" si="177"/>
        <v>-1.276293465905562</v>
      </c>
      <c r="AF419" s="1">
        <f t="shared" si="178"/>
        <v>-0.92798677163734644</v>
      </c>
      <c r="AG419" s="1">
        <f t="shared" si="179"/>
        <v>-0.88481459977213761</v>
      </c>
      <c r="AH419" s="1">
        <f t="shared" si="180"/>
        <v>-0.17768117723745236</v>
      </c>
      <c r="AI419" s="149">
        <f t="shared" si="181"/>
        <v>-5.8133049442797073</v>
      </c>
      <c r="AL419" s="1">
        <f t="shared" si="182"/>
        <v>-1.3873311678483309</v>
      </c>
      <c r="AM419" s="104">
        <f t="shared" si="183"/>
        <v>-1.3586993551740039</v>
      </c>
      <c r="AN419" s="104">
        <f t="shared" si="184"/>
        <v>-1.3790666579984376</v>
      </c>
      <c r="AO419" s="104">
        <f t="shared" si="185"/>
        <v>-0.66757033877029559</v>
      </c>
      <c r="AP419" s="104">
        <f t="shared" si="186"/>
        <v>-0.82003893241456904</v>
      </c>
      <c r="AQ419" s="104">
        <f t="shared" si="187"/>
        <v>-2.4532874935423878</v>
      </c>
      <c r="AR419" s="151">
        <f t="shared" si="188"/>
        <v>-8.0659939457480263</v>
      </c>
    </row>
    <row r="420" spans="1:44" x14ac:dyDescent="0.2">
      <c r="A420" s="98">
        <v>10465</v>
      </c>
      <c r="B420" s="91" t="s">
        <v>103</v>
      </c>
      <c r="C420" s="110">
        <v>0.45392182370941869</v>
      </c>
      <c r="D420" s="91" t="s">
        <v>1</v>
      </c>
      <c r="E420" s="91">
        <v>1</v>
      </c>
      <c r="F420" s="92">
        <v>2</v>
      </c>
      <c r="G420" s="91" t="s">
        <v>6</v>
      </c>
      <c r="H420" s="91" t="s">
        <v>88</v>
      </c>
      <c r="I420" s="91" t="s">
        <v>5</v>
      </c>
      <c r="J420" s="93" t="s">
        <v>5</v>
      </c>
      <c r="M420">
        <f t="shared" si="169"/>
        <v>59</v>
      </c>
      <c r="N420">
        <f t="shared" si="190"/>
        <v>35</v>
      </c>
      <c r="O420">
        <f t="shared" si="191"/>
        <v>49</v>
      </c>
      <c r="P420">
        <f t="shared" si="192"/>
        <v>68</v>
      </c>
      <c r="Q420">
        <f t="shared" si="193"/>
        <v>71</v>
      </c>
      <c r="R420">
        <f t="shared" si="194"/>
        <v>28</v>
      </c>
      <c r="U420">
        <f t="shared" si="189"/>
        <v>244</v>
      </c>
      <c r="V420">
        <f t="shared" si="170"/>
        <v>233</v>
      </c>
      <c r="W420">
        <f t="shared" si="171"/>
        <v>233</v>
      </c>
      <c r="X420">
        <f t="shared" si="172"/>
        <v>495</v>
      </c>
      <c r="Y420">
        <f t="shared" si="173"/>
        <v>425</v>
      </c>
      <c r="Z420">
        <f t="shared" si="174"/>
        <v>882</v>
      </c>
      <c r="AC420" s="1">
        <f t="shared" si="175"/>
        <v>-1.0699570329077337</v>
      </c>
      <c r="AD420" s="1">
        <f t="shared" si="176"/>
        <v>-1.5921464153240394</v>
      </c>
      <c r="AE420" s="1">
        <f t="shared" si="177"/>
        <v>-1.2556741787028265</v>
      </c>
      <c r="AF420" s="1">
        <f t="shared" si="178"/>
        <v>-0.92798677163734644</v>
      </c>
      <c r="AG420" s="1">
        <f t="shared" si="179"/>
        <v>-0.88481459977213761</v>
      </c>
      <c r="AH420" s="1">
        <f t="shared" si="180"/>
        <v>-1.8152899666382492</v>
      </c>
      <c r="AI420" s="149">
        <f t="shared" si="181"/>
        <v>-7.5458689649823327</v>
      </c>
      <c r="AL420" s="1">
        <f t="shared" si="182"/>
        <v>-1.374959876045784</v>
      </c>
      <c r="AM420" s="104">
        <f t="shared" si="183"/>
        <v>-1.4210896477732855</v>
      </c>
      <c r="AN420" s="104">
        <f t="shared" si="184"/>
        <v>-1.4210896477732855</v>
      </c>
      <c r="AO420" s="104">
        <f t="shared" si="185"/>
        <v>-0.66757033877029559</v>
      </c>
      <c r="AP420" s="104">
        <f t="shared" si="186"/>
        <v>-0.82003893241456904</v>
      </c>
      <c r="AQ420" s="104">
        <f t="shared" si="187"/>
        <v>-8.9936045332194625E-2</v>
      </c>
      <c r="AR420" s="151">
        <f t="shared" si="188"/>
        <v>-5.7946844881094144</v>
      </c>
    </row>
    <row r="421" spans="1:44" x14ac:dyDescent="0.2">
      <c r="A421" s="99">
        <v>10196</v>
      </c>
      <c r="B421" s="95" t="s">
        <v>103</v>
      </c>
      <c r="C421" s="111">
        <v>0.45472710617581757</v>
      </c>
      <c r="D421" s="95" t="s">
        <v>1</v>
      </c>
      <c r="E421" s="95">
        <v>3</v>
      </c>
      <c r="F421" s="96">
        <v>1</v>
      </c>
      <c r="G421" s="95" t="s">
        <v>7</v>
      </c>
      <c r="H421" s="95" t="s">
        <v>88</v>
      </c>
      <c r="I421" s="95" t="s">
        <v>5</v>
      </c>
      <c r="J421" s="97" t="s">
        <v>5</v>
      </c>
      <c r="M421">
        <f t="shared" si="169"/>
        <v>59</v>
      </c>
      <c r="N421">
        <f t="shared" si="190"/>
        <v>61</v>
      </c>
      <c r="O421">
        <f t="shared" si="191"/>
        <v>48</v>
      </c>
      <c r="P421">
        <f t="shared" si="192"/>
        <v>104</v>
      </c>
      <c r="Q421">
        <f t="shared" si="193"/>
        <v>71</v>
      </c>
      <c r="R421">
        <f t="shared" si="194"/>
        <v>28</v>
      </c>
      <c r="U421">
        <f t="shared" si="189"/>
        <v>244</v>
      </c>
      <c r="V421">
        <f t="shared" si="170"/>
        <v>248</v>
      </c>
      <c r="W421">
        <f t="shared" si="171"/>
        <v>243</v>
      </c>
      <c r="X421">
        <f t="shared" si="172"/>
        <v>470</v>
      </c>
      <c r="Y421">
        <f t="shared" si="173"/>
        <v>425</v>
      </c>
      <c r="Z421">
        <f t="shared" si="174"/>
        <v>882</v>
      </c>
      <c r="AC421" s="1">
        <f t="shared" si="175"/>
        <v>-1.0699570329077337</v>
      </c>
      <c r="AD421" s="1">
        <f t="shared" si="176"/>
        <v>-1.0366206126401418</v>
      </c>
      <c r="AE421" s="1">
        <f t="shared" si="177"/>
        <v>-1.276293465905562</v>
      </c>
      <c r="AF421" s="1">
        <f t="shared" si="178"/>
        <v>-0.50310357767208047</v>
      </c>
      <c r="AG421" s="1">
        <f t="shared" si="179"/>
        <v>-0.88481459977213761</v>
      </c>
      <c r="AH421" s="1">
        <f t="shared" si="180"/>
        <v>-1.8152899666382492</v>
      </c>
      <c r="AI421" s="149">
        <f t="shared" si="181"/>
        <v>-6.5860792555359042</v>
      </c>
      <c r="AL421" s="1">
        <f t="shared" si="182"/>
        <v>-1.374959876045784</v>
      </c>
      <c r="AM421" s="104">
        <f t="shared" si="183"/>
        <v>-1.3586993551740039</v>
      </c>
      <c r="AN421" s="104">
        <f t="shared" si="184"/>
        <v>-1.3790666579984376</v>
      </c>
      <c r="AO421" s="104">
        <f t="shared" si="185"/>
        <v>-0.71939540663488166</v>
      </c>
      <c r="AP421" s="104">
        <f t="shared" si="186"/>
        <v>-0.82003893241456904</v>
      </c>
      <c r="AQ421" s="104">
        <f t="shared" si="187"/>
        <v>-8.9936045332194625E-2</v>
      </c>
      <c r="AR421" s="151">
        <f t="shared" si="188"/>
        <v>-5.7420962735998708</v>
      </c>
    </row>
    <row r="422" spans="1:44" x14ac:dyDescent="0.2">
      <c r="A422" s="98">
        <v>10950</v>
      </c>
      <c r="B422" s="91" t="s">
        <v>103</v>
      </c>
      <c r="C422" s="110">
        <v>0.45522971526852396</v>
      </c>
      <c r="D422" s="91" t="s">
        <v>1</v>
      </c>
      <c r="E422" s="91">
        <v>0</v>
      </c>
      <c r="F422" s="92">
        <v>0</v>
      </c>
      <c r="G422" s="91" t="s">
        <v>6</v>
      </c>
      <c r="H422" s="91" t="s">
        <v>90</v>
      </c>
      <c r="I422" s="91" t="s">
        <v>5</v>
      </c>
      <c r="J422" s="93" t="s">
        <v>5</v>
      </c>
      <c r="M422">
        <f t="shared" si="169"/>
        <v>59</v>
      </c>
      <c r="N422">
        <f t="shared" si="190"/>
        <v>35</v>
      </c>
      <c r="O422">
        <f t="shared" si="191"/>
        <v>29</v>
      </c>
      <c r="P422">
        <f t="shared" si="192"/>
        <v>68</v>
      </c>
      <c r="Q422">
        <f t="shared" si="193"/>
        <v>39</v>
      </c>
      <c r="R422">
        <f t="shared" si="194"/>
        <v>28</v>
      </c>
      <c r="U422">
        <f t="shared" si="189"/>
        <v>244</v>
      </c>
      <c r="V422">
        <f t="shared" si="170"/>
        <v>245</v>
      </c>
      <c r="W422">
        <f t="shared" si="171"/>
        <v>248</v>
      </c>
      <c r="X422">
        <f t="shared" si="172"/>
        <v>495</v>
      </c>
      <c r="Y422">
        <f t="shared" si="173"/>
        <v>161</v>
      </c>
      <c r="Z422">
        <f t="shared" si="174"/>
        <v>882</v>
      </c>
      <c r="AC422" s="1">
        <f t="shared" si="175"/>
        <v>-1.0699570329077337</v>
      </c>
      <c r="AD422" s="1">
        <f t="shared" si="176"/>
        <v>-1.5921464153240394</v>
      </c>
      <c r="AE422" s="1">
        <f t="shared" si="177"/>
        <v>-1.780198646826979</v>
      </c>
      <c r="AF422" s="1">
        <f t="shared" si="178"/>
        <v>-0.92798677163734644</v>
      </c>
      <c r="AG422" s="1">
        <f t="shared" si="179"/>
        <v>-1.4839328306838067</v>
      </c>
      <c r="AH422" s="1">
        <f t="shared" si="180"/>
        <v>-1.8152899666382492</v>
      </c>
      <c r="AI422" s="149">
        <f t="shared" si="181"/>
        <v>-8.6695116640181542</v>
      </c>
      <c r="AL422" s="1">
        <f t="shared" si="182"/>
        <v>-1.374959876045784</v>
      </c>
      <c r="AM422" s="104">
        <f t="shared" si="183"/>
        <v>-1.3708698907942589</v>
      </c>
      <c r="AN422" s="104">
        <f t="shared" si="184"/>
        <v>-1.3586993551740039</v>
      </c>
      <c r="AO422" s="104">
        <f t="shared" si="185"/>
        <v>-0.66757033877029559</v>
      </c>
      <c r="AP422" s="104">
        <f t="shared" si="186"/>
        <v>-1.790723736354523</v>
      </c>
      <c r="AQ422" s="104">
        <f t="shared" si="187"/>
        <v>-8.9936045332194625E-2</v>
      </c>
      <c r="AR422" s="151">
        <f t="shared" si="188"/>
        <v>-6.6527592424710598</v>
      </c>
    </row>
    <row r="423" spans="1:44" x14ac:dyDescent="0.2">
      <c r="A423" s="99">
        <v>10152</v>
      </c>
      <c r="B423" s="95" t="s">
        <v>103</v>
      </c>
      <c r="C423" s="111">
        <v>0.45590582301178295</v>
      </c>
      <c r="D423" s="95" t="s">
        <v>2</v>
      </c>
      <c r="E423" s="95">
        <v>2</v>
      </c>
      <c r="F423" s="96">
        <v>0</v>
      </c>
      <c r="G423" s="95" t="s">
        <v>7</v>
      </c>
      <c r="H423" s="95" t="s">
        <v>89</v>
      </c>
      <c r="I423" s="95" t="s">
        <v>5</v>
      </c>
      <c r="J423" s="97" t="s">
        <v>5</v>
      </c>
      <c r="M423">
        <f t="shared" si="169"/>
        <v>36</v>
      </c>
      <c r="N423">
        <f t="shared" si="190"/>
        <v>41</v>
      </c>
      <c r="O423">
        <f t="shared" si="191"/>
        <v>29</v>
      </c>
      <c r="P423">
        <f t="shared" si="192"/>
        <v>104</v>
      </c>
      <c r="Q423">
        <f t="shared" si="193"/>
        <v>37</v>
      </c>
      <c r="R423">
        <f t="shared" si="194"/>
        <v>28</v>
      </c>
      <c r="U423">
        <f t="shared" si="189"/>
        <v>239</v>
      </c>
      <c r="V423">
        <f t="shared" si="170"/>
        <v>239</v>
      </c>
      <c r="W423">
        <f t="shared" si="171"/>
        <v>248</v>
      </c>
      <c r="X423">
        <f t="shared" si="172"/>
        <v>470</v>
      </c>
      <c r="Y423">
        <f t="shared" si="173"/>
        <v>230</v>
      </c>
      <c r="Z423">
        <f t="shared" si="174"/>
        <v>882</v>
      </c>
      <c r="AC423" s="1">
        <f t="shared" si="175"/>
        <v>-1.563975538357343</v>
      </c>
      <c r="AD423" s="1">
        <f t="shared" si="176"/>
        <v>-1.4339224101091452</v>
      </c>
      <c r="AE423" s="1">
        <f t="shared" si="177"/>
        <v>-1.780198646826979</v>
      </c>
      <c r="AF423" s="1">
        <f t="shared" si="178"/>
        <v>-0.50310357767208047</v>
      </c>
      <c r="AG423" s="1">
        <f t="shared" si="179"/>
        <v>-1.5365765641692286</v>
      </c>
      <c r="AH423" s="1">
        <f t="shared" si="180"/>
        <v>-1.8152899666382492</v>
      </c>
      <c r="AI423" s="149">
        <f t="shared" si="181"/>
        <v>-8.6330667037730251</v>
      </c>
      <c r="AL423" s="1">
        <f t="shared" si="182"/>
        <v>-1.3956645494074753</v>
      </c>
      <c r="AM423" s="104">
        <f t="shared" si="183"/>
        <v>-1.3956645494074753</v>
      </c>
      <c r="AN423" s="104">
        <f t="shared" si="184"/>
        <v>-1.3586993551740039</v>
      </c>
      <c r="AO423" s="104">
        <f t="shared" si="185"/>
        <v>-0.71939540663488166</v>
      </c>
      <c r="AP423" s="104">
        <f t="shared" si="186"/>
        <v>-1.4340487924157905</v>
      </c>
      <c r="AQ423" s="104">
        <f t="shared" si="187"/>
        <v>-8.9936045332194625E-2</v>
      </c>
      <c r="AR423" s="151">
        <f t="shared" si="188"/>
        <v>-6.3934086983718217</v>
      </c>
    </row>
    <row r="424" spans="1:44" x14ac:dyDescent="0.2">
      <c r="A424" s="98">
        <v>11177</v>
      </c>
      <c r="B424" s="91" t="s">
        <v>103</v>
      </c>
      <c r="C424" s="110">
        <v>0.45598404127263126</v>
      </c>
      <c r="D424" s="91" t="s">
        <v>3</v>
      </c>
      <c r="E424" s="91">
        <v>2</v>
      </c>
      <c r="F424" s="92">
        <v>1</v>
      </c>
      <c r="G424" s="91" t="s">
        <v>7</v>
      </c>
      <c r="H424" s="91" t="s">
        <v>91</v>
      </c>
      <c r="I424" s="91" t="s">
        <v>5</v>
      </c>
      <c r="J424" s="93" t="s">
        <v>5</v>
      </c>
      <c r="M424">
        <f t="shared" si="169"/>
        <v>38</v>
      </c>
      <c r="N424">
        <f t="shared" si="190"/>
        <v>41</v>
      </c>
      <c r="O424">
        <f t="shared" si="191"/>
        <v>48</v>
      </c>
      <c r="P424">
        <f t="shared" si="192"/>
        <v>104</v>
      </c>
      <c r="Q424">
        <f t="shared" si="193"/>
        <v>25</v>
      </c>
      <c r="R424">
        <f t="shared" si="194"/>
        <v>28</v>
      </c>
      <c r="U424">
        <f t="shared" si="189"/>
        <v>241</v>
      </c>
      <c r="V424">
        <f t="shared" si="170"/>
        <v>239</v>
      </c>
      <c r="W424">
        <f t="shared" si="171"/>
        <v>243</v>
      </c>
      <c r="X424">
        <f t="shared" si="172"/>
        <v>470</v>
      </c>
      <c r="Y424">
        <f t="shared" si="173"/>
        <v>149</v>
      </c>
      <c r="Z424">
        <f t="shared" si="174"/>
        <v>882</v>
      </c>
      <c r="AC424" s="1">
        <f t="shared" si="175"/>
        <v>-1.5099083170870673</v>
      </c>
      <c r="AD424" s="1">
        <f t="shared" si="176"/>
        <v>-1.4339224101091452</v>
      </c>
      <c r="AE424" s="1">
        <f t="shared" si="177"/>
        <v>-1.276293465905562</v>
      </c>
      <c r="AF424" s="1">
        <f t="shared" si="178"/>
        <v>-0.50310357767208047</v>
      </c>
      <c r="AG424" s="1">
        <f t="shared" si="179"/>
        <v>-1.9286186519452522</v>
      </c>
      <c r="AH424" s="1">
        <f t="shared" si="180"/>
        <v>-1.8152899666382492</v>
      </c>
      <c r="AI424" s="149">
        <f t="shared" si="181"/>
        <v>-8.4671363893573552</v>
      </c>
      <c r="AL424" s="1">
        <f t="shared" si="182"/>
        <v>-1.3873311678483309</v>
      </c>
      <c r="AM424" s="104">
        <f t="shared" si="183"/>
        <v>-1.3956645494074753</v>
      </c>
      <c r="AN424" s="104">
        <f t="shared" si="184"/>
        <v>-1.3790666579984376</v>
      </c>
      <c r="AO424" s="104">
        <f t="shared" si="185"/>
        <v>-0.71939540663488166</v>
      </c>
      <c r="AP424" s="104">
        <f t="shared" si="186"/>
        <v>-1.8681817953935267</v>
      </c>
      <c r="AQ424" s="104">
        <f t="shared" si="187"/>
        <v>-8.9936045332194625E-2</v>
      </c>
      <c r="AR424" s="151">
        <f t="shared" si="188"/>
        <v>-6.8395756226148476</v>
      </c>
    </row>
    <row r="425" spans="1:44" x14ac:dyDescent="0.2">
      <c r="A425" s="99">
        <v>10056</v>
      </c>
      <c r="B425" s="95" t="s">
        <v>103</v>
      </c>
      <c r="C425" s="111">
        <v>0.45657351302993887</v>
      </c>
      <c r="D425" s="95" t="s">
        <v>0</v>
      </c>
      <c r="E425" s="95">
        <v>2</v>
      </c>
      <c r="F425" s="96">
        <v>3</v>
      </c>
      <c r="G425" s="95" t="s">
        <v>7</v>
      </c>
      <c r="H425" s="95" t="s">
        <v>89</v>
      </c>
      <c r="I425" s="95" t="s">
        <v>4</v>
      </c>
      <c r="J425" s="97" t="s">
        <v>5</v>
      </c>
      <c r="M425">
        <f t="shared" si="169"/>
        <v>39</v>
      </c>
      <c r="N425">
        <f t="shared" si="190"/>
        <v>41</v>
      </c>
      <c r="O425">
        <f t="shared" si="191"/>
        <v>46</v>
      </c>
      <c r="P425">
        <f t="shared" si="192"/>
        <v>104</v>
      </c>
      <c r="Q425">
        <f t="shared" si="193"/>
        <v>37</v>
      </c>
      <c r="R425">
        <f t="shared" si="194"/>
        <v>144</v>
      </c>
      <c r="U425">
        <f t="shared" si="189"/>
        <v>241</v>
      </c>
      <c r="V425">
        <f t="shared" si="170"/>
        <v>239</v>
      </c>
      <c r="W425">
        <f t="shared" si="171"/>
        <v>241</v>
      </c>
      <c r="X425">
        <f t="shared" si="172"/>
        <v>470</v>
      </c>
      <c r="Y425">
        <f t="shared" si="173"/>
        <v>230</v>
      </c>
      <c r="Z425">
        <f t="shared" si="174"/>
        <v>83</v>
      </c>
      <c r="AC425" s="1">
        <f t="shared" si="175"/>
        <v>-1.4839328306838067</v>
      </c>
      <c r="AD425" s="1">
        <f t="shared" si="176"/>
        <v>-1.4339224101091452</v>
      </c>
      <c r="AE425" s="1">
        <f t="shared" si="177"/>
        <v>-1.3188530803243581</v>
      </c>
      <c r="AF425" s="1">
        <f t="shared" si="178"/>
        <v>-0.50310357767208047</v>
      </c>
      <c r="AG425" s="1">
        <f t="shared" si="179"/>
        <v>-1.5365765641692286</v>
      </c>
      <c r="AH425" s="1">
        <f t="shared" si="180"/>
        <v>-0.17768117723745236</v>
      </c>
      <c r="AI425" s="149">
        <f t="shared" si="181"/>
        <v>-6.4540696401960718</v>
      </c>
      <c r="AL425" s="1">
        <f t="shared" si="182"/>
        <v>-1.3873311678483309</v>
      </c>
      <c r="AM425" s="104">
        <f t="shared" si="183"/>
        <v>-1.3956645494074753</v>
      </c>
      <c r="AN425" s="104">
        <f t="shared" si="184"/>
        <v>-1.3873311678483309</v>
      </c>
      <c r="AO425" s="104">
        <f t="shared" si="185"/>
        <v>-0.71939540663488166</v>
      </c>
      <c r="AP425" s="104">
        <f t="shared" si="186"/>
        <v>-1.4340487924157905</v>
      </c>
      <c r="AQ425" s="104">
        <f t="shared" si="187"/>
        <v>-2.4532874935423878</v>
      </c>
      <c r="AR425" s="151">
        <f t="shared" si="188"/>
        <v>-8.777058577697197</v>
      </c>
    </row>
    <row r="426" spans="1:44" x14ac:dyDescent="0.2">
      <c r="A426" s="98">
        <v>10050</v>
      </c>
      <c r="B426" s="91" t="s">
        <v>103</v>
      </c>
      <c r="C426" s="110">
        <v>0.45754166832948107</v>
      </c>
      <c r="D426" s="91" t="s">
        <v>0</v>
      </c>
      <c r="E426" s="91">
        <v>3</v>
      </c>
      <c r="F426" s="92">
        <v>1</v>
      </c>
      <c r="G426" s="91" t="s">
        <v>6</v>
      </c>
      <c r="H426" s="91" t="s">
        <v>90</v>
      </c>
      <c r="I426" s="91" t="s">
        <v>4</v>
      </c>
      <c r="J426" s="93" t="s">
        <v>4</v>
      </c>
      <c r="M426">
        <f t="shared" si="169"/>
        <v>39</v>
      </c>
      <c r="N426">
        <f t="shared" si="190"/>
        <v>61</v>
      </c>
      <c r="O426">
        <f t="shared" si="191"/>
        <v>48</v>
      </c>
      <c r="P426">
        <f t="shared" si="192"/>
        <v>68</v>
      </c>
      <c r="Q426">
        <f t="shared" si="193"/>
        <v>39</v>
      </c>
      <c r="R426">
        <f t="shared" si="194"/>
        <v>144</v>
      </c>
      <c r="U426">
        <f t="shared" si="189"/>
        <v>241</v>
      </c>
      <c r="V426">
        <f t="shared" si="170"/>
        <v>248</v>
      </c>
      <c r="W426">
        <f t="shared" si="171"/>
        <v>243</v>
      </c>
      <c r="X426">
        <f t="shared" si="172"/>
        <v>495</v>
      </c>
      <c r="Y426">
        <f t="shared" si="173"/>
        <v>161</v>
      </c>
      <c r="Z426">
        <f t="shared" si="174"/>
        <v>83</v>
      </c>
      <c r="AC426" s="1">
        <f t="shared" si="175"/>
        <v>-1.4839328306838067</v>
      </c>
      <c r="AD426" s="1">
        <f t="shared" si="176"/>
        <v>-1.0366206126401418</v>
      </c>
      <c r="AE426" s="1">
        <f t="shared" si="177"/>
        <v>-1.276293465905562</v>
      </c>
      <c r="AF426" s="1">
        <f t="shared" si="178"/>
        <v>-0.92798677163734644</v>
      </c>
      <c r="AG426" s="1">
        <f t="shared" si="179"/>
        <v>-1.4839328306838067</v>
      </c>
      <c r="AH426" s="1">
        <f t="shared" si="180"/>
        <v>-0.17768117723745236</v>
      </c>
      <c r="AI426" s="149">
        <f t="shared" si="181"/>
        <v>-6.3864476887881159</v>
      </c>
      <c r="AL426" s="1">
        <f t="shared" si="182"/>
        <v>-1.3873311678483309</v>
      </c>
      <c r="AM426" s="104">
        <f t="shared" si="183"/>
        <v>-1.3586993551740039</v>
      </c>
      <c r="AN426" s="104">
        <f t="shared" si="184"/>
        <v>-1.3790666579984376</v>
      </c>
      <c r="AO426" s="104">
        <f t="shared" si="185"/>
        <v>-0.66757033877029559</v>
      </c>
      <c r="AP426" s="104">
        <f t="shared" si="186"/>
        <v>-1.790723736354523</v>
      </c>
      <c r="AQ426" s="104">
        <f t="shared" si="187"/>
        <v>-2.4532874935423878</v>
      </c>
      <c r="AR426" s="151">
        <f t="shared" si="188"/>
        <v>-9.0366787496879795</v>
      </c>
    </row>
    <row r="427" spans="1:44" x14ac:dyDescent="0.2">
      <c r="A427" s="99">
        <v>10454</v>
      </c>
      <c r="B427" s="95" t="s">
        <v>103</v>
      </c>
      <c r="C427" s="111">
        <v>0.45773503187341036</v>
      </c>
      <c r="D427" s="95" t="s">
        <v>2</v>
      </c>
      <c r="E427" s="95">
        <v>3</v>
      </c>
      <c r="F427" s="96">
        <v>0</v>
      </c>
      <c r="G427" s="95" t="s">
        <v>6</v>
      </c>
      <c r="H427" s="95" t="s">
        <v>91</v>
      </c>
      <c r="I427" s="95" t="s">
        <v>5</v>
      </c>
      <c r="J427" s="97" t="s">
        <v>5</v>
      </c>
      <c r="M427">
        <f t="shared" si="169"/>
        <v>36</v>
      </c>
      <c r="N427">
        <f t="shared" si="190"/>
        <v>61</v>
      </c>
      <c r="O427">
        <f t="shared" si="191"/>
        <v>29</v>
      </c>
      <c r="P427">
        <f t="shared" si="192"/>
        <v>68</v>
      </c>
      <c r="Q427">
        <f t="shared" si="193"/>
        <v>25</v>
      </c>
      <c r="R427">
        <f t="shared" si="194"/>
        <v>28</v>
      </c>
      <c r="U427">
        <f t="shared" si="189"/>
        <v>239</v>
      </c>
      <c r="V427">
        <f t="shared" si="170"/>
        <v>248</v>
      </c>
      <c r="W427">
        <f t="shared" si="171"/>
        <v>248</v>
      </c>
      <c r="X427">
        <f t="shared" si="172"/>
        <v>495</v>
      </c>
      <c r="Y427">
        <f t="shared" si="173"/>
        <v>149</v>
      </c>
      <c r="Z427">
        <f t="shared" si="174"/>
        <v>882</v>
      </c>
      <c r="AC427" s="1">
        <f t="shared" si="175"/>
        <v>-1.563975538357343</v>
      </c>
      <c r="AD427" s="1">
        <f t="shared" si="176"/>
        <v>-1.0366206126401418</v>
      </c>
      <c r="AE427" s="1">
        <f t="shared" si="177"/>
        <v>-1.780198646826979</v>
      </c>
      <c r="AF427" s="1">
        <f t="shared" si="178"/>
        <v>-0.92798677163734644</v>
      </c>
      <c r="AG427" s="1">
        <f t="shared" si="179"/>
        <v>-1.9286186519452522</v>
      </c>
      <c r="AH427" s="1">
        <f t="shared" si="180"/>
        <v>-1.8152899666382492</v>
      </c>
      <c r="AI427" s="149">
        <f t="shared" si="181"/>
        <v>-9.052690188045311</v>
      </c>
      <c r="AL427" s="1">
        <f t="shared" si="182"/>
        <v>-1.3956645494074753</v>
      </c>
      <c r="AM427" s="104">
        <f t="shared" si="183"/>
        <v>-1.3586993551740039</v>
      </c>
      <c r="AN427" s="104">
        <f t="shared" si="184"/>
        <v>-1.3586993551740039</v>
      </c>
      <c r="AO427" s="104">
        <f t="shared" si="185"/>
        <v>-0.66757033877029559</v>
      </c>
      <c r="AP427" s="104">
        <f t="shared" si="186"/>
        <v>-1.8681817953935267</v>
      </c>
      <c r="AQ427" s="104">
        <f t="shared" si="187"/>
        <v>-8.9936045332194625E-2</v>
      </c>
      <c r="AR427" s="151">
        <f t="shared" si="188"/>
        <v>-6.7387514392515007</v>
      </c>
    </row>
    <row r="428" spans="1:44" x14ac:dyDescent="0.2">
      <c r="A428" s="98">
        <v>10980</v>
      </c>
      <c r="B428" s="91" t="s">
        <v>103</v>
      </c>
      <c r="C428" s="110">
        <v>0.45886240700100023</v>
      </c>
      <c r="D428" s="91" t="s">
        <v>3</v>
      </c>
      <c r="E428" s="91">
        <v>2</v>
      </c>
      <c r="F428" s="92">
        <v>1</v>
      </c>
      <c r="G428" s="91" t="s">
        <v>6</v>
      </c>
      <c r="H428" s="91" t="s">
        <v>89</v>
      </c>
      <c r="I428" s="91" t="s">
        <v>4</v>
      </c>
      <c r="J428" s="93" t="s">
        <v>5</v>
      </c>
      <c r="M428">
        <f t="shared" si="169"/>
        <v>38</v>
      </c>
      <c r="N428">
        <f t="shared" si="190"/>
        <v>41</v>
      </c>
      <c r="O428">
        <f t="shared" si="191"/>
        <v>48</v>
      </c>
      <c r="P428">
        <f t="shared" si="192"/>
        <v>68</v>
      </c>
      <c r="Q428">
        <f t="shared" si="193"/>
        <v>37</v>
      </c>
      <c r="R428">
        <f t="shared" si="194"/>
        <v>144</v>
      </c>
      <c r="U428">
        <f t="shared" si="189"/>
        <v>241</v>
      </c>
      <c r="V428">
        <f t="shared" si="170"/>
        <v>239</v>
      </c>
      <c r="W428">
        <f t="shared" si="171"/>
        <v>243</v>
      </c>
      <c r="X428">
        <f t="shared" si="172"/>
        <v>495</v>
      </c>
      <c r="Y428">
        <f t="shared" si="173"/>
        <v>230</v>
      </c>
      <c r="Z428">
        <f t="shared" si="174"/>
        <v>83</v>
      </c>
      <c r="AC428" s="1">
        <f t="shared" si="175"/>
        <v>-1.5099083170870673</v>
      </c>
      <c r="AD428" s="1">
        <f t="shared" si="176"/>
        <v>-1.4339224101091452</v>
      </c>
      <c r="AE428" s="1">
        <f t="shared" si="177"/>
        <v>-1.276293465905562</v>
      </c>
      <c r="AF428" s="1">
        <f t="shared" si="178"/>
        <v>-0.92798677163734644</v>
      </c>
      <c r="AG428" s="1">
        <f t="shared" si="179"/>
        <v>-1.5365765641692286</v>
      </c>
      <c r="AH428" s="1">
        <f t="shared" si="180"/>
        <v>-0.17768117723745236</v>
      </c>
      <c r="AI428" s="149">
        <f t="shared" si="181"/>
        <v>-6.8623687061458023</v>
      </c>
      <c r="AL428" s="1">
        <f t="shared" si="182"/>
        <v>-1.3873311678483309</v>
      </c>
      <c r="AM428" s="104">
        <f t="shared" si="183"/>
        <v>-1.3956645494074753</v>
      </c>
      <c r="AN428" s="104">
        <f t="shared" si="184"/>
        <v>-1.3790666579984376</v>
      </c>
      <c r="AO428" s="104">
        <f t="shared" si="185"/>
        <v>-0.66757033877029559</v>
      </c>
      <c r="AP428" s="104">
        <f t="shared" si="186"/>
        <v>-1.4340487924157905</v>
      </c>
      <c r="AQ428" s="104">
        <f t="shared" si="187"/>
        <v>-2.4532874935423878</v>
      </c>
      <c r="AR428" s="151">
        <f t="shared" si="188"/>
        <v>-8.7169689999827185</v>
      </c>
    </row>
    <row r="429" spans="1:44" x14ac:dyDescent="0.2">
      <c r="A429" s="99">
        <v>10427</v>
      </c>
      <c r="B429" s="95" t="s">
        <v>103</v>
      </c>
      <c r="C429" s="111">
        <v>0.459054885595923</v>
      </c>
      <c r="D429" s="95" t="s">
        <v>1</v>
      </c>
      <c r="E429" s="95">
        <v>3</v>
      </c>
      <c r="F429" s="96">
        <v>3</v>
      </c>
      <c r="G429" s="95" t="s">
        <v>6</v>
      </c>
      <c r="H429" s="95" t="s">
        <v>88</v>
      </c>
      <c r="I429" s="95" t="s">
        <v>5</v>
      </c>
      <c r="J429" s="97" t="s">
        <v>5</v>
      </c>
      <c r="M429">
        <f t="shared" si="169"/>
        <v>59</v>
      </c>
      <c r="N429">
        <f t="shared" si="190"/>
        <v>61</v>
      </c>
      <c r="O429">
        <f t="shared" si="191"/>
        <v>46</v>
      </c>
      <c r="P429">
        <f t="shared" si="192"/>
        <v>68</v>
      </c>
      <c r="Q429">
        <f t="shared" si="193"/>
        <v>71</v>
      </c>
      <c r="R429">
        <f t="shared" si="194"/>
        <v>28</v>
      </c>
      <c r="U429">
        <f t="shared" si="189"/>
        <v>244</v>
      </c>
      <c r="V429">
        <f t="shared" si="170"/>
        <v>248</v>
      </c>
      <c r="W429">
        <f t="shared" si="171"/>
        <v>241</v>
      </c>
      <c r="X429">
        <f t="shared" si="172"/>
        <v>495</v>
      </c>
      <c r="Y429">
        <f t="shared" si="173"/>
        <v>425</v>
      </c>
      <c r="Z429">
        <f t="shared" si="174"/>
        <v>882</v>
      </c>
      <c r="AC429" s="1">
        <f t="shared" si="175"/>
        <v>-1.0699570329077337</v>
      </c>
      <c r="AD429" s="1">
        <f t="shared" si="176"/>
        <v>-1.0366206126401418</v>
      </c>
      <c r="AE429" s="1">
        <f t="shared" si="177"/>
        <v>-1.3188530803243581</v>
      </c>
      <c r="AF429" s="1">
        <f t="shared" si="178"/>
        <v>-0.92798677163734644</v>
      </c>
      <c r="AG429" s="1">
        <f t="shared" si="179"/>
        <v>-0.88481459977213761</v>
      </c>
      <c r="AH429" s="1">
        <f t="shared" si="180"/>
        <v>-1.8152899666382492</v>
      </c>
      <c r="AI429" s="149">
        <f t="shared" si="181"/>
        <v>-7.0535220639199663</v>
      </c>
      <c r="AL429" s="1">
        <f t="shared" si="182"/>
        <v>-1.374959876045784</v>
      </c>
      <c r="AM429" s="104">
        <f t="shared" si="183"/>
        <v>-1.3586993551740039</v>
      </c>
      <c r="AN429" s="104">
        <f t="shared" si="184"/>
        <v>-1.3873311678483309</v>
      </c>
      <c r="AO429" s="104">
        <f t="shared" si="185"/>
        <v>-0.66757033877029559</v>
      </c>
      <c r="AP429" s="104">
        <f t="shared" si="186"/>
        <v>-0.82003893241456904</v>
      </c>
      <c r="AQ429" s="104">
        <f t="shared" si="187"/>
        <v>-8.9936045332194625E-2</v>
      </c>
      <c r="AR429" s="151">
        <f t="shared" si="188"/>
        <v>-5.6985357155851775</v>
      </c>
    </row>
    <row r="430" spans="1:44" x14ac:dyDescent="0.2">
      <c r="A430" s="98">
        <v>11293</v>
      </c>
      <c r="B430" s="91" t="s">
        <v>103</v>
      </c>
      <c r="C430" s="110">
        <v>0.45938417565984724</v>
      </c>
      <c r="D430" s="91" t="s">
        <v>2</v>
      </c>
      <c r="E430" s="91">
        <v>2</v>
      </c>
      <c r="F430" s="92">
        <v>1</v>
      </c>
      <c r="G430" s="91" t="s">
        <v>7</v>
      </c>
      <c r="H430" s="91" t="s">
        <v>90</v>
      </c>
      <c r="I430" s="91" t="s">
        <v>5</v>
      </c>
      <c r="J430" s="93" t="s">
        <v>4</v>
      </c>
      <c r="M430">
        <f t="shared" si="169"/>
        <v>36</v>
      </c>
      <c r="N430">
        <f t="shared" si="190"/>
        <v>41</v>
      </c>
      <c r="O430">
        <f t="shared" si="191"/>
        <v>48</v>
      </c>
      <c r="P430">
        <f t="shared" si="192"/>
        <v>104</v>
      </c>
      <c r="Q430">
        <f t="shared" si="193"/>
        <v>39</v>
      </c>
      <c r="R430">
        <f t="shared" si="194"/>
        <v>28</v>
      </c>
      <c r="U430">
        <f t="shared" si="189"/>
        <v>239</v>
      </c>
      <c r="V430">
        <f t="shared" si="170"/>
        <v>239</v>
      </c>
      <c r="W430">
        <f t="shared" si="171"/>
        <v>243</v>
      </c>
      <c r="X430">
        <f t="shared" si="172"/>
        <v>470</v>
      </c>
      <c r="Y430">
        <f t="shared" si="173"/>
        <v>161</v>
      </c>
      <c r="Z430">
        <f t="shared" si="174"/>
        <v>882</v>
      </c>
      <c r="AC430" s="1">
        <f t="shared" si="175"/>
        <v>-1.563975538357343</v>
      </c>
      <c r="AD430" s="1">
        <f t="shared" si="176"/>
        <v>-1.4339224101091452</v>
      </c>
      <c r="AE430" s="1">
        <f t="shared" si="177"/>
        <v>-1.276293465905562</v>
      </c>
      <c r="AF430" s="1">
        <f t="shared" si="178"/>
        <v>-0.50310357767208047</v>
      </c>
      <c r="AG430" s="1">
        <f t="shared" si="179"/>
        <v>-1.4839328306838067</v>
      </c>
      <c r="AH430" s="1">
        <f t="shared" si="180"/>
        <v>-1.8152899666382492</v>
      </c>
      <c r="AI430" s="149">
        <f t="shared" si="181"/>
        <v>-8.0765177893661857</v>
      </c>
      <c r="AL430" s="1">
        <f t="shared" si="182"/>
        <v>-1.3956645494074753</v>
      </c>
      <c r="AM430" s="104">
        <f t="shared" si="183"/>
        <v>-1.3956645494074753</v>
      </c>
      <c r="AN430" s="104">
        <f t="shared" si="184"/>
        <v>-1.3790666579984376</v>
      </c>
      <c r="AO430" s="104">
        <f t="shared" si="185"/>
        <v>-0.71939540663488166</v>
      </c>
      <c r="AP430" s="104">
        <f t="shared" si="186"/>
        <v>-1.790723736354523</v>
      </c>
      <c r="AQ430" s="104">
        <f t="shared" si="187"/>
        <v>-8.9936045332194625E-2</v>
      </c>
      <c r="AR430" s="151">
        <f t="shared" si="188"/>
        <v>-6.7704509451349875</v>
      </c>
    </row>
    <row r="431" spans="1:44" x14ac:dyDescent="0.2">
      <c r="A431" s="99">
        <v>10100</v>
      </c>
      <c r="B431" s="95" t="s">
        <v>103</v>
      </c>
      <c r="C431" s="111">
        <v>0.46017179881365411</v>
      </c>
      <c r="D431" s="95" t="s">
        <v>1</v>
      </c>
      <c r="E431" s="95">
        <v>1</v>
      </c>
      <c r="F431" s="96">
        <v>1</v>
      </c>
      <c r="G431" s="95" t="s">
        <v>6</v>
      </c>
      <c r="H431" s="95" t="s">
        <v>90</v>
      </c>
      <c r="I431" s="95" t="s">
        <v>5</v>
      </c>
      <c r="J431" s="97" t="s">
        <v>5</v>
      </c>
      <c r="M431">
        <f t="shared" si="169"/>
        <v>59</v>
      </c>
      <c r="N431">
        <f t="shared" si="190"/>
        <v>35</v>
      </c>
      <c r="O431">
        <f t="shared" si="191"/>
        <v>48</v>
      </c>
      <c r="P431">
        <f t="shared" si="192"/>
        <v>68</v>
      </c>
      <c r="Q431">
        <f t="shared" si="193"/>
        <v>39</v>
      </c>
      <c r="R431">
        <f t="shared" si="194"/>
        <v>28</v>
      </c>
      <c r="U431">
        <f t="shared" si="189"/>
        <v>244</v>
      </c>
      <c r="V431">
        <f t="shared" si="170"/>
        <v>233</v>
      </c>
      <c r="W431">
        <f t="shared" si="171"/>
        <v>243</v>
      </c>
      <c r="X431">
        <f t="shared" si="172"/>
        <v>495</v>
      </c>
      <c r="Y431">
        <f t="shared" si="173"/>
        <v>161</v>
      </c>
      <c r="Z431">
        <f t="shared" si="174"/>
        <v>882</v>
      </c>
      <c r="AC431" s="1">
        <f t="shared" si="175"/>
        <v>-1.0699570329077337</v>
      </c>
      <c r="AD431" s="1">
        <f t="shared" si="176"/>
        <v>-1.5921464153240394</v>
      </c>
      <c r="AE431" s="1">
        <f t="shared" si="177"/>
        <v>-1.276293465905562</v>
      </c>
      <c r="AF431" s="1">
        <f t="shared" si="178"/>
        <v>-0.92798677163734644</v>
      </c>
      <c r="AG431" s="1">
        <f t="shared" si="179"/>
        <v>-1.4839328306838067</v>
      </c>
      <c r="AH431" s="1">
        <f t="shared" si="180"/>
        <v>-1.8152899666382492</v>
      </c>
      <c r="AI431" s="149">
        <f t="shared" si="181"/>
        <v>-8.1656064830967363</v>
      </c>
      <c r="AL431" s="1">
        <f t="shared" si="182"/>
        <v>-1.374959876045784</v>
      </c>
      <c r="AM431" s="104">
        <f t="shared" si="183"/>
        <v>-1.4210896477732855</v>
      </c>
      <c r="AN431" s="104">
        <f t="shared" si="184"/>
        <v>-1.3790666579984376</v>
      </c>
      <c r="AO431" s="104">
        <f t="shared" si="185"/>
        <v>-0.66757033877029559</v>
      </c>
      <c r="AP431" s="104">
        <f t="shared" si="186"/>
        <v>-1.790723736354523</v>
      </c>
      <c r="AQ431" s="104">
        <f t="shared" si="187"/>
        <v>-8.9936045332194625E-2</v>
      </c>
      <c r="AR431" s="151">
        <f t="shared" si="188"/>
        <v>-6.7233463022745203</v>
      </c>
    </row>
    <row r="432" spans="1:44" x14ac:dyDescent="0.2">
      <c r="A432" s="98">
        <v>10525</v>
      </c>
      <c r="B432" s="91" t="s">
        <v>103</v>
      </c>
      <c r="C432" s="110">
        <v>0.46129117447819923</v>
      </c>
      <c r="D432" s="91" t="s">
        <v>2</v>
      </c>
      <c r="E432" s="91">
        <v>0</v>
      </c>
      <c r="F432" s="92">
        <v>2</v>
      </c>
      <c r="G432" s="91" t="s">
        <v>7</v>
      </c>
      <c r="H432" s="91" t="s">
        <v>88</v>
      </c>
      <c r="I432" s="91" t="s">
        <v>5</v>
      </c>
      <c r="J432" s="93" t="s">
        <v>5</v>
      </c>
      <c r="M432">
        <f t="shared" si="169"/>
        <v>36</v>
      </c>
      <c r="N432">
        <f t="shared" si="190"/>
        <v>35</v>
      </c>
      <c r="O432">
        <f t="shared" si="191"/>
        <v>49</v>
      </c>
      <c r="P432">
        <f t="shared" si="192"/>
        <v>104</v>
      </c>
      <c r="Q432">
        <f t="shared" si="193"/>
        <v>71</v>
      </c>
      <c r="R432">
        <f t="shared" si="194"/>
        <v>28</v>
      </c>
      <c r="U432">
        <f t="shared" si="189"/>
        <v>239</v>
      </c>
      <c r="V432">
        <f t="shared" si="170"/>
        <v>245</v>
      </c>
      <c r="W432">
        <f t="shared" si="171"/>
        <v>233</v>
      </c>
      <c r="X432">
        <f t="shared" si="172"/>
        <v>470</v>
      </c>
      <c r="Y432">
        <f t="shared" si="173"/>
        <v>425</v>
      </c>
      <c r="Z432">
        <f t="shared" si="174"/>
        <v>882</v>
      </c>
      <c r="AC432" s="1">
        <f t="shared" si="175"/>
        <v>-1.563975538357343</v>
      </c>
      <c r="AD432" s="1">
        <f t="shared" si="176"/>
        <v>-1.5921464153240394</v>
      </c>
      <c r="AE432" s="1">
        <f t="shared" si="177"/>
        <v>-1.2556741787028265</v>
      </c>
      <c r="AF432" s="1">
        <f t="shared" si="178"/>
        <v>-0.50310357767208047</v>
      </c>
      <c r="AG432" s="1">
        <f t="shared" si="179"/>
        <v>-0.88481459977213761</v>
      </c>
      <c r="AH432" s="1">
        <f t="shared" si="180"/>
        <v>-1.8152899666382492</v>
      </c>
      <c r="AI432" s="149">
        <f t="shared" si="181"/>
        <v>-7.6150042764666761</v>
      </c>
      <c r="AL432" s="1">
        <f t="shared" si="182"/>
        <v>-1.3956645494074753</v>
      </c>
      <c r="AM432" s="104">
        <f t="shared" si="183"/>
        <v>-1.3708698907942589</v>
      </c>
      <c r="AN432" s="104">
        <f t="shared" si="184"/>
        <v>-1.4210896477732855</v>
      </c>
      <c r="AO432" s="104">
        <f t="shared" si="185"/>
        <v>-0.71939540663488166</v>
      </c>
      <c r="AP432" s="104">
        <f t="shared" si="186"/>
        <v>-0.82003893241456904</v>
      </c>
      <c r="AQ432" s="104">
        <f t="shared" si="187"/>
        <v>-8.9936045332194625E-2</v>
      </c>
      <c r="AR432" s="151">
        <f t="shared" si="188"/>
        <v>-5.8169944723566651</v>
      </c>
    </row>
    <row r="433" spans="1:44" x14ac:dyDescent="0.2">
      <c r="A433" s="99">
        <v>11058</v>
      </c>
      <c r="B433" s="95" t="s">
        <v>103</v>
      </c>
      <c r="C433" s="111">
        <v>0.46138275697078412</v>
      </c>
      <c r="D433" s="95" t="s">
        <v>0</v>
      </c>
      <c r="E433" s="95">
        <v>3</v>
      </c>
      <c r="F433" s="96">
        <v>3</v>
      </c>
      <c r="G433" s="95" t="s">
        <v>6</v>
      </c>
      <c r="H433" s="95" t="s">
        <v>90</v>
      </c>
      <c r="I433" s="95" t="s">
        <v>5</v>
      </c>
      <c r="J433" s="97" t="s">
        <v>5</v>
      </c>
      <c r="M433">
        <f t="shared" si="169"/>
        <v>39</v>
      </c>
      <c r="N433">
        <f t="shared" si="190"/>
        <v>61</v>
      </c>
      <c r="O433">
        <f t="shared" si="191"/>
        <v>46</v>
      </c>
      <c r="P433">
        <f t="shared" si="192"/>
        <v>68</v>
      </c>
      <c r="Q433">
        <f t="shared" si="193"/>
        <v>39</v>
      </c>
      <c r="R433">
        <f t="shared" si="194"/>
        <v>28</v>
      </c>
      <c r="U433">
        <f t="shared" si="189"/>
        <v>241</v>
      </c>
      <c r="V433">
        <f t="shared" si="170"/>
        <v>248</v>
      </c>
      <c r="W433">
        <f t="shared" si="171"/>
        <v>241</v>
      </c>
      <c r="X433">
        <f t="shared" si="172"/>
        <v>495</v>
      </c>
      <c r="Y433">
        <f t="shared" si="173"/>
        <v>161</v>
      </c>
      <c r="Z433">
        <f t="shared" si="174"/>
        <v>882</v>
      </c>
      <c r="AC433" s="1">
        <f t="shared" si="175"/>
        <v>-1.4839328306838067</v>
      </c>
      <c r="AD433" s="1">
        <f t="shared" si="176"/>
        <v>-1.0366206126401418</v>
      </c>
      <c r="AE433" s="1">
        <f t="shared" si="177"/>
        <v>-1.3188530803243581</v>
      </c>
      <c r="AF433" s="1">
        <f t="shared" si="178"/>
        <v>-0.92798677163734644</v>
      </c>
      <c r="AG433" s="1">
        <f t="shared" si="179"/>
        <v>-1.4839328306838067</v>
      </c>
      <c r="AH433" s="1">
        <f t="shared" si="180"/>
        <v>-1.8152899666382492</v>
      </c>
      <c r="AI433" s="149">
        <f t="shared" si="181"/>
        <v>-8.066616092607708</v>
      </c>
      <c r="AL433" s="1">
        <f t="shared" si="182"/>
        <v>-1.3873311678483309</v>
      </c>
      <c r="AM433" s="104">
        <f t="shared" si="183"/>
        <v>-1.3586993551740039</v>
      </c>
      <c r="AN433" s="104">
        <f t="shared" si="184"/>
        <v>-1.3873311678483309</v>
      </c>
      <c r="AO433" s="104">
        <f t="shared" si="185"/>
        <v>-0.66757033877029559</v>
      </c>
      <c r="AP433" s="104">
        <f t="shared" si="186"/>
        <v>-1.790723736354523</v>
      </c>
      <c r="AQ433" s="104">
        <f t="shared" si="187"/>
        <v>-8.9936045332194625E-2</v>
      </c>
      <c r="AR433" s="151">
        <f t="shared" si="188"/>
        <v>-6.6815918113276798</v>
      </c>
    </row>
    <row r="434" spans="1:44" x14ac:dyDescent="0.2">
      <c r="A434" s="98">
        <v>10938</v>
      </c>
      <c r="B434" s="91" t="s">
        <v>103</v>
      </c>
      <c r="C434" s="110">
        <v>0.46140232283392357</v>
      </c>
      <c r="D434" s="91" t="s">
        <v>3</v>
      </c>
      <c r="E434" s="91">
        <v>3</v>
      </c>
      <c r="F434" s="92">
        <v>2</v>
      </c>
      <c r="G434" s="91" t="s">
        <v>7</v>
      </c>
      <c r="H434" s="91" t="s">
        <v>91</v>
      </c>
      <c r="I434" s="91" t="s">
        <v>4</v>
      </c>
      <c r="J434" s="93" t="s">
        <v>4</v>
      </c>
      <c r="M434">
        <f t="shared" si="169"/>
        <v>38</v>
      </c>
      <c r="N434">
        <f t="shared" si="190"/>
        <v>61</v>
      </c>
      <c r="O434">
        <f t="shared" si="191"/>
        <v>49</v>
      </c>
      <c r="P434">
        <f t="shared" si="192"/>
        <v>104</v>
      </c>
      <c r="Q434">
        <f t="shared" si="193"/>
        <v>25</v>
      </c>
      <c r="R434">
        <f t="shared" si="194"/>
        <v>144</v>
      </c>
      <c r="U434">
        <f t="shared" si="189"/>
        <v>241</v>
      </c>
      <c r="V434">
        <f t="shared" si="170"/>
        <v>248</v>
      </c>
      <c r="W434">
        <f t="shared" si="171"/>
        <v>233</v>
      </c>
      <c r="X434">
        <f t="shared" si="172"/>
        <v>470</v>
      </c>
      <c r="Y434">
        <f t="shared" si="173"/>
        <v>149</v>
      </c>
      <c r="Z434">
        <f t="shared" si="174"/>
        <v>83</v>
      </c>
      <c r="AC434" s="1">
        <f t="shared" si="175"/>
        <v>-1.5099083170870673</v>
      </c>
      <c r="AD434" s="1">
        <f t="shared" si="176"/>
        <v>-1.0366206126401418</v>
      </c>
      <c r="AE434" s="1">
        <f t="shared" si="177"/>
        <v>-1.2556741787028265</v>
      </c>
      <c r="AF434" s="1">
        <f t="shared" si="178"/>
        <v>-0.50310357767208047</v>
      </c>
      <c r="AG434" s="1">
        <f t="shared" si="179"/>
        <v>-1.9286186519452522</v>
      </c>
      <c r="AH434" s="1">
        <f t="shared" si="180"/>
        <v>-0.17768117723745236</v>
      </c>
      <c r="AI434" s="149">
        <f t="shared" si="181"/>
        <v>-6.411606515284821</v>
      </c>
      <c r="AL434" s="1">
        <f t="shared" si="182"/>
        <v>-1.3873311678483309</v>
      </c>
      <c r="AM434" s="104">
        <f t="shared" si="183"/>
        <v>-1.3586993551740039</v>
      </c>
      <c r="AN434" s="104">
        <f t="shared" si="184"/>
        <v>-1.4210896477732855</v>
      </c>
      <c r="AO434" s="104">
        <f t="shared" si="185"/>
        <v>-0.71939540663488166</v>
      </c>
      <c r="AP434" s="104">
        <f t="shared" si="186"/>
        <v>-1.8681817953935267</v>
      </c>
      <c r="AQ434" s="104">
        <f t="shared" si="187"/>
        <v>-2.4532874935423878</v>
      </c>
      <c r="AR434" s="151">
        <f t="shared" si="188"/>
        <v>-9.2079848663664166</v>
      </c>
    </row>
    <row r="435" spans="1:44" x14ac:dyDescent="0.2">
      <c r="A435" s="99">
        <v>10053</v>
      </c>
      <c r="B435" s="95" t="s">
        <v>103</v>
      </c>
      <c r="C435" s="111">
        <v>0.4621831839170546</v>
      </c>
      <c r="D435" s="95" t="s">
        <v>3</v>
      </c>
      <c r="E435" s="95">
        <v>0</v>
      </c>
      <c r="F435" s="96">
        <v>2</v>
      </c>
      <c r="G435" s="95" t="s">
        <v>6</v>
      </c>
      <c r="H435" s="95" t="s">
        <v>88</v>
      </c>
      <c r="I435" s="95" t="s">
        <v>5</v>
      </c>
      <c r="J435" s="97" t="s">
        <v>5</v>
      </c>
      <c r="M435">
        <f t="shared" si="169"/>
        <v>38</v>
      </c>
      <c r="N435">
        <f t="shared" si="190"/>
        <v>35</v>
      </c>
      <c r="O435">
        <f t="shared" si="191"/>
        <v>49</v>
      </c>
      <c r="P435">
        <f t="shared" si="192"/>
        <v>68</v>
      </c>
      <c r="Q435">
        <f t="shared" si="193"/>
        <v>71</v>
      </c>
      <c r="R435">
        <f t="shared" si="194"/>
        <v>28</v>
      </c>
      <c r="U435">
        <f t="shared" si="189"/>
        <v>241</v>
      </c>
      <c r="V435">
        <f t="shared" si="170"/>
        <v>245</v>
      </c>
      <c r="W435">
        <f t="shared" si="171"/>
        <v>233</v>
      </c>
      <c r="X435">
        <f t="shared" si="172"/>
        <v>495</v>
      </c>
      <c r="Y435">
        <f t="shared" si="173"/>
        <v>425</v>
      </c>
      <c r="Z435">
        <f t="shared" si="174"/>
        <v>882</v>
      </c>
      <c r="AC435" s="1">
        <f t="shared" si="175"/>
        <v>-1.5099083170870673</v>
      </c>
      <c r="AD435" s="1">
        <f t="shared" si="176"/>
        <v>-1.5921464153240394</v>
      </c>
      <c r="AE435" s="1">
        <f t="shared" si="177"/>
        <v>-1.2556741787028265</v>
      </c>
      <c r="AF435" s="1">
        <f t="shared" si="178"/>
        <v>-0.92798677163734644</v>
      </c>
      <c r="AG435" s="1">
        <f t="shared" si="179"/>
        <v>-0.88481459977213761</v>
      </c>
      <c r="AH435" s="1">
        <f t="shared" si="180"/>
        <v>-1.8152899666382492</v>
      </c>
      <c r="AI435" s="149">
        <f t="shared" si="181"/>
        <v>-7.9858202491616668</v>
      </c>
      <c r="AL435" s="1">
        <f t="shared" si="182"/>
        <v>-1.3873311678483309</v>
      </c>
      <c r="AM435" s="104">
        <f t="shared" si="183"/>
        <v>-1.3708698907942589</v>
      </c>
      <c r="AN435" s="104">
        <f t="shared" si="184"/>
        <v>-1.4210896477732855</v>
      </c>
      <c r="AO435" s="104">
        <f t="shared" si="185"/>
        <v>-0.66757033877029559</v>
      </c>
      <c r="AP435" s="104">
        <f t="shared" si="186"/>
        <v>-0.82003893241456904</v>
      </c>
      <c r="AQ435" s="104">
        <f t="shared" si="187"/>
        <v>-8.9936045332194625E-2</v>
      </c>
      <c r="AR435" s="151">
        <f t="shared" si="188"/>
        <v>-5.7568360229329345</v>
      </c>
    </row>
    <row r="436" spans="1:44" x14ac:dyDescent="0.2">
      <c r="A436" s="98">
        <v>11070</v>
      </c>
      <c r="B436" s="91" t="s">
        <v>103</v>
      </c>
      <c r="C436" s="110">
        <v>0.4627157494890255</v>
      </c>
      <c r="D436" s="91" t="s">
        <v>1</v>
      </c>
      <c r="E436" s="91">
        <v>1</v>
      </c>
      <c r="F436" s="92">
        <v>1</v>
      </c>
      <c r="G436" s="91" t="s">
        <v>7</v>
      </c>
      <c r="H436" s="91" t="s">
        <v>90</v>
      </c>
      <c r="I436" s="91" t="s">
        <v>5</v>
      </c>
      <c r="J436" s="93" t="s">
        <v>5</v>
      </c>
      <c r="M436">
        <f t="shared" si="169"/>
        <v>59</v>
      </c>
      <c r="N436">
        <f t="shared" si="190"/>
        <v>35</v>
      </c>
      <c r="O436">
        <f t="shared" si="191"/>
        <v>48</v>
      </c>
      <c r="P436">
        <f t="shared" si="192"/>
        <v>104</v>
      </c>
      <c r="Q436">
        <f t="shared" si="193"/>
        <v>39</v>
      </c>
      <c r="R436">
        <f t="shared" si="194"/>
        <v>28</v>
      </c>
      <c r="U436">
        <f t="shared" si="189"/>
        <v>244</v>
      </c>
      <c r="V436">
        <f t="shared" si="170"/>
        <v>233</v>
      </c>
      <c r="W436">
        <f t="shared" si="171"/>
        <v>243</v>
      </c>
      <c r="X436">
        <f t="shared" si="172"/>
        <v>470</v>
      </c>
      <c r="Y436">
        <f t="shared" si="173"/>
        <v>161</v>
      </c>
      <c r="Z436">
        <f t="shared" si="174"/>
        <v>882</v>
      </c>
      <c r="AC436" s="1">
        <f t="shared" si="175"/>
        <v>-1.0699570329077337</v>
      </c>
      <c r="AD436" s="1">
        <f t="shared" si="176"/>
        <v>-1.5921464153240394</v>
      </c>
      <c r="AE436" s="1">
        <f t="shared" si="177"/>
        <v>-1.276293465905562</v>
      </c>
      <c r="AF436" s="1">
        <f t="shared" si="178"/>
        <v>-0.50310357767208047</v>
      </c>
      <c r="AG436" s="1">
        <f t="shared" si="179"/>
        <v>-1.4839328306838067</v>
      </c>
      <c r="AH436" s="1">
        <f t="shared" si="180"/>
        <v>-1.8152899666382492</v>
      </c>
      <c r="AI436" s="149">
        <f t="shared" si="181"/>
        <v>-7.7407232891314717</v>
      </c>
      <c r="AL436" s="1">
        <f t="shared" si="182"/>
        <v>-1.374959876045784</v>
      </c>
      <c r="AM436" s="104">
        <f t="shared" si="183"/>
        <v>-1.4210896477732855</v>
      </c>
      <c r="AN436" s="104">
        <f t="shared" si="184"/>
        <v>-1.3790666579984376</v>
      </c>
      <c r="AO436" s="104">
        <f t="shared" si="185"/>
        <v>-0.71939540663488166</v>
      </c>
      <c r="AP436" s="104">
        <f t="shared" si="186"/>
        <v>-1.790723736354523</v>
      </c>
      <c r="AQ436" s="104">
        <f t="shared" si="187"/>
        <v>-8.9936045332194625E-2</v>
      </c>
      <c r="AR436" s="151">
        <f t="shared" si="188"/>
        <v>-6.7751713701391063</v>
      </c>
    </row>
    <row r="437" spans="1:44" x14ac:dyDescent="0.2">
      <c r="A437" s="99">
        <v>11264</v>
      </c>
      <c r="B437" s="95" t="s">
        <v>103</v>
      </c>
      <c r="C437" s="111">
        <v>0.46322692317926506</v>
      </c>
      <c r="D437" s="95" t="s">
        <v>1</v>
      </c>
      <c r="E437" s="95">
        <v>3</v>
      </c>
      <c r="F437" s="96">
        <v>1</v>
      </c>
      <c r="G437" s="95" t="s">
        <v>6</v>
      </c>
      <c r="H437" s="95" t="s">
        <v>91</v>
      </c>
      <c r="I437" s="95" t="s">
        <v>5</v>
      </c>
      <c r="J437" s="97" t="s">
        <v>5</v>
      </c>
      <c r="M437">
        <f t="shared" si="169"/>
        <v>59</v>
      </c>
      <c r="N437">
        <f t="shared" si="190"/>
        <v>61</v>
      </c>
      <c r="O437">
        <f t="shared" si="191"/>
        <v>48</v>
      </c>
      <c r="P437">
        <f t="shared" si="192"/>
        <v>68</v>
      </c>
      <c r="Q437">
        <f t="shared" si="193"/>
        <v>25</v>
      </c>
      <c r="R437">
        <f t="shared" si="194"/>
        <v>28</v>
      </c>
      <c r="U437">
        <f t="shared" si="189"/>
        <v>244</v>
      </c>
      <c r="V437">
        <f t="shared" si="170"/>
        <v>248</v>
      </c>
      <c r="W437">
        <f t="shared" si="171"/>
        <v>243</v>
      </c>
      <c r="X437">
        <f t="shared" si="172"/>
        <v>495</v>
      </c>
      <c r="Y437">
        <f t="shared" si="173"/>
        <v>149</v>
      </c>
      <c r="Z437">
        <f t="shared" si="174"/>
        <v>882</v>
      </c>
      <c r="AC437" s="1">
        <f t="shared" si="175"/>
        <v>-1.0699570329077337</v>
      </c>
      <c r="AD437" s="1">
        <f t="shared" si="176"/>
        <v>-1.0366206126401418</v>
      </c>
      <c r="AE437" s="1">
        <f t="shared" si="177"/>
        <v>-1.276293465905562</v>
      </c>
      <c r="AF437" s="1">
        <f t="shared" si="178"/>
        <v>-0.92798677163734644</v>
      </c>
      <c r="AG437" s="1">
        <f t="shared" si="179"/>
        <v>-1.9286186519452522</v>
      </c>
      <c r="AH437" s="1">
        <f t="shared" si="180"/>
        <v>-1.8152899666382492</v>
      </c>
      <c r="AI437" s="149">
        <f t="shared" si="181"/>
        <v>-8.0547665016742851</v>
      </c>
      <c r="AL437" s="1">
        <f t="shared" si="182"/>
        <v>-1.374959876045784</v>
      </c>
      <c r="AM437" s="104">
        <f t="shared" si="183"/>
        <v>-1.3586993551740039</v>
      </c>
      <c r="AN437" s="104">
        <f t="shared" si="184"/>
        <v>-1.3790666579984376</v>
      </c>
      <c r="AO437" s="104">
        <f t="shared" si="185"/>
        <v>-0.66757033877029559</v>
      </c>
      <c r="AP437" s="104">
        <f t="shared" si="186"/>
        <v>-1.8681817953935267</v>
      </c>
      <c r="AQ437" s="104">
        <f t="shared" si="187"/>
        <v>-8.9936045332194625E-2</v>
      </c>
      <c r="AR437" s="151">
        <f t="shared" si="188"/>
        <v>-6.7384140687142429</v>
      </c>
    </row>
    <row r="438" spans="1:44" x14ac:dyDescent="0.2">
      <c r="A438" s="98">
        <v>10339</v>
      </c>
      <c r="B438" s="91" t="s">
        <v>103</v>
      </c>
      <c r="C438" s="110">
        <v>0.46349443224475639</v>
      </c>
      <c r="D438" s="91" t="s">
        <v>0</v>
      </c>
      <c r="E438" s="91">
        <v>0</v>
      </c>
      <c r="F438" s="92">
        <v>3</v>
      </c>
      <c r="G438" s="91" t="s">
        <v>6</v>
      </c>
      <c r="H438" s="91" t="s">
        <v>88</v>
      </c>
      <c r="I438" s="91" t="s">
        <v>4</v>
      </c>
      <c r="J438" s="93" t="s">
        <v>5</v>
      </c>
      <c r="M438">
        <f t="shared" si="169"/>
        <v>39</v>
      </c>
      <c r="N438">
        <f t="shared" si="190"/>
        <v>35</v>
      </c>
      <c r="O438">
        <f t="shared" si="191"/>
        <v>46</v>
      </c>
      <c r="P438">
        <f t="shared" si="192"/>
        <v>68</v>
      </c>
      <c r="Q438">
        <f t="shared" si="193"/>
        <v>71</v>
      </c>
      <c r="R438">
        <f t="shared" si="194"/>
        <v>144</v>
      </c>
      <c r="U438">
        <f t="shared" si="189"/>
        <v>241</v>
      </c>
      <c r="V438">
        <f t="shared" si="170"/>
        <v>245</v>
      </c>
      <c r="W438">
        <f t="shared" si="171"/>
        <v>241</v>
      </c>
      <c r="X438">
        <f t="shared" si="172"/>
        <v>495</v>
      </c>
      <c r="Y438">
        <f t="shared" si="173"/>
        <v>425</v>
      </c>
      <c r="Z438">
        <f t="shared" si="174"/>
        <v>83</v>
      </c>
      <c r="AC438" s="1">
        <f t="shared" si="175"/>
        <v>-1.4839328306838067</v>
      </c>
      <c r="AD438" s="1">
        <f t="shared" si="176"/>
        <v>-1.5921464153240394</v>
      </c>
      <c r="AE438" s="1">
        <f t="shared" si="177"/>
        <v>-1.3188530803243581</v>
      </c>
      <c r="AF438" s="1">
        <f t="shared" si="178"/>
        <v>-0.92798677163734644</v>
      </c>
      <c r="AG438" s="1">
        <f t="shared" si="179"/>
        <v>-0.88481459977213761</v>
      </c>
      <c r="AH438" s="1">
        <f t="shared" si="180"/>
        <v>-0.17768117723745236</v>
      </c>
      <c r="AI438" s="149">
        <f t="shared" si="181"/>
        <v>-6.3854148749791406</v>
      </c>
      <c r="AL438" s="1">
        <f t="shared" si="182"/>
        <v>-1.3873311678483309</v>
      </c>
      <c r="AM438" s="104">
        <f t="shared" si="183"/>
        <v>-1.3708698907942589</v>
      </c>
      <c r="AN438" s="104">
        <f t="shared" si="184"/>
        <v>-1.3873311678483309</v>
      </c>
      <c r="AO438" s="104">
        <f t="shared" si="185"/>
        <v>-0.66757033877029559</v>
      </c>
      <c r="AP438" s="104">
        <f t="shared" si="186"/>
        <v>-0.82003893241456904</v>
      </c>
      <c r="AQ438" s="104">
        <f t="shared" si="187"/>
        <v>-2.4532874935423878</v>
      </c>
      <c r="AR438" s="151">
        <f t="shared" si="188"/>
        <v>-8.0864289912181739</v>
      </c>
    </row>
    <row r="439" spans="1:44" x14ac:dyDescent="0.2">
      <c r="A439" s="99">
        <v>10200</v>
      </c>
      <c r="B439" s="95" t="s">
        <v>103</v>
      </c>
      <c r="C439" s="111">
        <v>0.46381254353298118</v>
      </c>
      <c r="D439" s="95" t="s">
        <v>2</v>
      </c>
      <c r="E439" s="95">
        <v>2</v>
      </c>
      <c r="F439" s="96">
        <v>1</v>
      </c>
      <c r="G439" s="95" t="s">
        <v>6</v>
      </c>
      <c r="H439" s="95" t="s">
        <v>90</v>
      </c>
      <c r="I439" s="95" t="s">
        <v>5</v>
      </c>
      <c r="J439" s="97" t="s">
        <v>5</v>
      </c>
      <c r="M439">
        <f t="shared" si="169"/>
        <v>36</v>
      </c>
      <c r="N439">
        <f t="shared" si="190"/>
        <v>41</v>
      </c>
      <c r="O439">
        <f t="shared" si="191"/>
        <v>48</v>
      </c>
      <c r="P439">
        <f t="shared" si="192"/>
        <v>68</v>
      </c>
      <c r="Q439">
        <f t="shared" si="193"/>
        <v>39</v>
      </c>
      <c r="R439">
        <f t="shared" si="194"/>
        <v>28</v>
      </c>
      <c r="U439">
        <f t="shared" si="189"/>
        <v>239</v>
      </c>
      <c r="V439">
        <f t="shared" si="170"/>
        <v>239</v>
      </c>
      <c r="W439">
        <f t="shared" si="171"/>
        <v>243</v>
      </c>
      <c r="X439">
        <f t="shared" si="172"/>
        <v>495</v>
      </c>
      <c r="Y439">
        <f t="shared" si="173"/>
        <v>161</v>
      </c>
      <c r="Z439">
        <f t="shared" si="174"/>
        <v>882</v>
      </c>
      <c r="AC439" s="1">
        <f t="shared" si="175"/>
        <v>-1.563975538357343</v>
      </c>
      <c r="AD439" s="1">
        <f t="shared" si="176"/>
        <v>-1.4339224101091452</v>
      </c>
      <c r="AE439" s="1">
        <f t="shared" si="177"/>
        <v>-1.276293465905562</v>
      </c>
      <c r="AF439" s="1">
        <f t="shared" si="178"/>
        <v>-0.92798677163734644</v>
      </c>
      <c r="AG439" s="1">
        <f t="shared" si="179"/>
        <v>-1.4839328306838067</v>
      </c>
      <c r="AH439" s="1">
        <f t="shared" si="180"/>
        <v>-1.8152899666382492</v>
      </c>
      <c r="AI439" s="149">
        <f t="shared" si="181"/>
        <v>-8.5014009833314521</v>
      </c>
      <c r="AL439" s="1">
        <f t="shared" si="182"/>
        <v>-1.3956645494074753</v>
      </c>
      <c r="AM439" s="104">
        <f t="shared" si="183"/>
        <v>-1.3956645494074753</v>
      </c>
      <c r="AN439" s="104">
        <f t="shared" si="184"/>
        <v>-1.3790666579984376</v>
      </c>
      <c r="AO439" s="104">
        <f t="shared" si="185"/>
        <v>-0.66757033877029559</v>
      </c>
      <c r="AP439" s="104">
        <f t="shared" si="186"/>
        <v>-1.790723736354523</v>
      </c>
      <c r="AQ439" s="104">
        <f t="shared" si="187"/>
        <v>-8.9936045332194625E-2</v>
      </c>
      <c r="AR439" s="151">
        <f t="shared" si="188"/>
        <v>-6.7186258772704015</v>
      </c>
    </row>
    <row r="440" spans="1:44" x14ac:dyDescent="0.2">
      <c r="A440" s="98">
        <v>11102</v>
      </c>
      <c r="B440" s="91" t="s">
        <v>103</v>
      </c>
      <c r="C440" s="110">
        <v>0.46433169810249286</v>
      </c>
      <c r="D440" s="91" t="s">
        <v>1</v>
      </c>
      <c r="E440" s="91">
        <v>0</v>
      </c>
      <c r="F440" s="92">
        <v>3</v>
      </c>
      <c r="G440" s="91" t="s">
        <v>7</v>
      </c>
      <c r="H440" s="91" t="s">
        <v>88</v>
      </c>
      <c r="I440" s="91" t="s">
        <v>5</v>
      </c>
      <c r="J440" s="93" t="s">
        <v>5</v>
      </c>
      <c r="M440">
        <f t="shared" si="169"/>
        <v>59</v>
      </c>
      <c r="N440">
        <f t="shared" si="190"/>
        <v>35</v>
      </c>
      <c r="O440">
        <f t="shared" si="191"/>
        <v>46</v>
      </c>
      <c r="P440">
        <f t="shared" si="192"/>
        <v>104</v>
      </c>
      <c r="Q440">
        <f t="shared" si="193"/>
        <v>71</v>
      </c>
      <c r="R440">
        <f t="shared" si="194"/>
        <v>28</v>
      </c>
      <c r="U440">
        <f t="shared" si="189"/>
        <v>244</v>
      </c>
      <c r="V440">
        <f t="shared" si="170"/>
        <v>245</v>
      </c>
      <c r="W440">
        <f t="shared" si="171"/>
        <v>241</v>
      </c>
      <c r="X440">
        <f t="shared" si="172"/>
        <v>470</v>
      </c>
      <c r="Y440">
        <f t="shared" si="173"/>
        <v>425</v>
      </c>
      <c r="Z440">
        <f t="shared" si="174"/>
        <v>882</v>
      </c>
      <c r="AC440" s="1">
        <f t="shared" si="175"/>
        <v>-1.0699570329077337</v>
      </c>
      <c r="AD440" s="1">
        <f t="shared" si="176"/>
        <v>-1.5921464153240394</v>
      </c>
      <c r="AE440" s="1">
        <f t="shared" si="177"/>
        <v>-1.3188530803243581</v>
      </c>
      <c r="AF440" s="1">
        <f t="shared" si="178"/>
        <v>-0.50310357767208047</v>
      </c>
      <c r="AG440" s="1">
        <f t="shared" si="179"/>
        <v>-0.88481459977213761</v>
      </c>
      <c r="AH440" s="1">
        <f t="shared" si="180"/>
        <v>-1.8152899666382492</v>
      </c>
      <c r="AI440" s="149">
        <f t="shared" si="181"/>
        <v>-7.1841646726385981</v>
      </c>
      <c r="AL440" s="1">
        <f t="shared" si="182"/>
        <v>-1.374959876045784</v>
      </c>
      <c r="AM440" s="104">
        <f t="shared" si="183"/>
        <v>-1.3708698907942589</v>
      </c>
      <c r="AN440" s="104">
        <f t="shared" si="184"/>
        <v>-1.3873311678483309</v>
      </c>
      <c r="AO440" s="104">
        <f t="shared" si="185"/>
        <v>-0.71939540663488166</v>
      </c>
      <c r="AP440" s="104">
        <f t="shared" si="186"/>
        <v>-0.82003893241456904</v>
      </c>
      <c r="AQ440" s="104">
        <f t="shared" si="187"/>
        <v>-8.9936045332194625E-2</v>
      </c>
      <c r="AR440" s="151">
        <f t="shared" si="188"/>
        <v>-5.7625313190700185</v>
      </c>
    </row>
    <row r="441" spans="1:44" x14ac:dyDescent="0.2">
      <c r="A441" s="99">
        <v>10672</v>
      </c>
      <c r="B441" s="95" t="s">
        <v>103</v>
      </c>
      <c r="C441" s="111">
        <v>0.46560434589750477</v>
      </c>
      <c r="D441" s="95" t="s">
        <v>2</v>
      </c>
      <c r="E441" s="95">
        <v>1</v>
      </c>
      <c r="F441" s="96">
        <v>1</v>
      </c>
      <c r="G441" s="95" t="s">
        <v>7</v>
      </c>
      <c r="H441" s="95" t="s">
        <v>90</v>
      </c>
      <c r="I441" s="95" t="s">
        <v>5</v>
      </c>
      <c r="J441" s="97" t="s">
        <v>5</v>
      </c>
      <c r="M441">
        <f t="shared" si="169"/>
        <v>36</v>
      </c>
      <c r="N441">
        <f t="shared" si="190"/>
        <v>35</v>
      </c>
      <c r="O441">
        <f t="shared" si="191"/>
        <v>48</v>
      </c>
      <c r="P441">
        <f t="shared" si="192"/>
        <v>104</v>
      </c>
      <c r="Q441">
        <f t="shared" si="193"/>
        <v>39</v>
      </c>
      <c r="R441">
        <f t="shared" si="194"/>
        <v>28</v>
      </c>
      <c r="U441">
        <f t="shared" si="189"/>
        <v>239</v>
      </c>
      <c r="V441">
        <f t="shared" si="170"/>
        <v>233</v>
      </c>
      <c r="W441">
        <f t="shared" si="171"/>
        <v>243</v>
      </c>
      <c r="X441">
        <f t="shared" si="172"/>
        <v>470</v>
      </c>
      <c r="Y441">
        <f t="shared" si="173"/>
        <v>161</v>
      </c>
      <c r="Z441">
        <f t="shared" si="174"/>
        <v>882</v>
      </c>
      <c r="AC441" s="1">
        <f t="shared" si="175"/>
        <v>-1.563975538357343</v>
      </c>
      <c r="AD441" s="1">
        <f t="shared" si="176"/>
        <v>-1.5921464153240394</v>
      </c>
      <c r="AE441" s="1">
        <f t="shared" si="177"/>
        <v>-1.276293465905562</v>
      </c>
      <c r="AF441" s="1">
        <f t="shared" si="178"/>
        <v>-0.50310357767208047</v>
      </c>
      <c r="AG441" s="1">
        <f t="shared" si="179"/>
        <v>-1.4839328306838067</v>
      </c>
      <c r="AH441" s="1">
        <f t="shared" si="180"/>
        <v>-1.8152899666382492</v>
      </c>
      <c r="AI441" s="149">
        <f t="shared" si="181"/>
        <v>-8.2347417945810797</v>
      </c>
      <c r="AL441" s="1">
        <f t="shared" si="182"/>
        <v>-1.3956645494074753</v>
      </c>
      <c r="AM441" s="104">
        <f t="shared" si="183"/>
        <v>-1.4210896477732855</v>
      </c>
      <c r="AN441" s="104">
        <f t="shared" si="184"/>
        <v>-1.3790666579984376</v>
      </c>
      <c r="AO441" s="104">
        <f t="shared" si="185"/>
        <v>-0.71939540663488166</v>
      </c>
      <c r="AP441" s="104">
        <f t="shared" si="186"/>
        <v>-1.790723736354523</v>
      </c>
      <c r="AQ441" s="104">
        <f t="shared" si="187"/>
        <v>-8.9936045332194625E-2</v>
      </c>
      <c r="AR441" s="151">
        <f t="shared" si="188"/>
        <v>-6.7958760435007983</v>
      </c>
    </row>
    <row r="442" spans="1:44" x14ac:dyDescent="0.2">
      <c r="A442" s="98">
        <v>10137</v>
      </c>
      <c r="B442" s="91" t="s">
        <v>103</v>
      </c>
      <c r="C442" s="110">
        <v>0.46683109579737447</v>
      </c>
      <c r="D442" s="91" t="s">
        <v>3</v>
      </c>
      <c r="E442" s="91">
        <v>2</v>
      </c>
      <c r="F442" s="92">
        <v>1</v>
      </c>
      <c r="G442" s="91" t="s">
        <v>7</v>
      </c>
      <c r="H442" s="91" t="s">
        <v>89</v>
      </c>
      <c r="I442" s="91" t="s">
        <v>5</v>
      </c>
      <c r="J442" s="93" t="s">
        <v>5</v>
      </c>
      <c r="M442">
        <f t="shared" si="169"/>
        <v>38</v>
      </c>
      <c r="N442">
        <f t="shared" si="190"/>
        <v>41</v>
      </c>
      <c r="O442">
        <f t="shared" si="191"/>
        <v>48</v>
      </c>
      <c r="P442">
        <f t="shared" si="192"/>
        <v>104</v>
      </c>
      <c r="Q442">
        <f t="shared" si="193"/>
        <v>37</v>
      </c>
      <c r="R442">
        <f t="shared" si="194"/>
        <v>28</v>
      </c>
      <c r="U442">
        <f t="shared" si="189"/>
        <v>241</v>
      </c>
      <c r="V442">
        <f t="shared" si="170"/>
        <v>239</v>
      </c>
      <c r="W442">
        <f t="shared" si="171"/>
        <v>243</v>
      </c>
      <c r="X442">
        <f t="shared" si="172"/>
        <v>470</v>
      </c>
      <c r="Y442">
        <f t="shared" si="173"/>
        <v>230</v>
      </c>
      <c r="Z442">
        <f t="shared" si="174"/>
        <v>882</v>
      </c>
      <c r="AC442" s="1">
        <f t="shared" si="175"/>
        <v>-1.5099083170870673</v>
      </c>
      <c r="AD442" s="1">
        <f t="shared" si="176"/>
        <v>-1.4339224101091452</v>
      </c>
      <c r="AE442" s="1">
        <f t="shared" si="177"/>
        <v>-1.276293465905562</v>
      </c>
      <c r="AF442" s="1">
        <f t="shared" si="178"/>
        <v>-0.50310357767208047</v>
      </c>
      <c r="AG442" s="1">
        <f t="shared" si="179"/>
        <v>-1.5365765641692286</v>
      </c>
      <c r="AH442" s="1">
        <f t="shared" si="180"/>
        <v>-1.8152899666382492</v>
      </c>
      <c r="AI442" s="149">
        <f t="shared" si="181"/>
        <v>-8.0750943015813323</v>
      </c>
      <c r="AL442" s="1">
        <f t="shared" si="182"/>
        <v>-1.3873311678483309</v>
      </c>
      <c r="AM442" s="104">
        <f t="shared" si="183"/>
        <v>-1.3956645494074753</v>
      </c>
      <c r="AN442" s="104">
        <f t="shared" si="184"/>
        <v>-1.3790666579984376</v>
      </c>
      <c r="AO442" s="104">
        <f t="shared" si="185"/>
        <v>-0.71939540663488166</v>
      </c>
      <c r="AP442" s="104">
        <f t="shared" si="186"/>
        <v>-1.4340487924157905</v>
      </c>
      <c r="AQ442" s="104">
        <f t="shared" si="187"/>
        <v>-8.9936045332194625E-2</v>
      </c>
      <c r="AR442" s="151">
        <f t="shared" si="188"/>
        <v>-6.4054426196371113</v>
      </c>
    </row>
    <row r="443" spans="1:44" x14ac:dyDescent="0.2">
      <c r="A443" s="99">
        <v>10881</v>
      </c>
      <c r="B443" s="95" t="s">
        <v>103</v>
      </c>
      <c r="C443" s="111">
        <v>0.46689470506364616</v>
      </c>
      <c r="D443" s="95" t="s">
        <v>0</v>
      </c>
      <c r="E443" s="95">
        <v>0</v>
      </c>
      <c r="F443" s="96">
        <v>2</v>
      </c>
      <c r="G443" s="95" t="s">
        <v>6</v>
      </c>
      <c r="H443" s="95" t="s">
        <v>88</v>
      </c>
      <c r="I443" s="95" t="s">
        <v>5</v>
      </c>
      <c r="J443" s="97" t="s">
        <v>5</v>
      </c>
      <c r="M443">
        <f t="shared" si="169"/>
        <v>39</v>
      </c>
      <c r="N443">
        <f t="shared" si="190"/>
        <v>35</v>
      </c>
      <c r="O443">
        <f t="shared" si="191"/>
        <v>49</v>
      </c>
      <c r="P443">
        <f t="shared" si="192"/>
        <v>68</v>
      </c>
      <c r="Q443">
        <f t="shared" si="193"/>
        <v>71</v>
      </c>
      <c r="R443">
        <f t="shared" si="194"/>
        <v>28</v>
      </c>
      <c r="U443">
        <f t="shared" si="189"/>
        <v>241</v>
      </c>
      <c r="V443">
        <f t="shared" si="170"/>
        <v>245</v>
      </c>
      <c r="W443">
        <f t="shared" si="171"/>
        <v>233</v>
      </c>
      <c r="X443">
        <f t="shared" si="172"/>
        <v>495</v>
      </c>
      <c r="Y443">
        <f t="shared" si="173"/>
        <v>425</v>
      </c>
      <c r="Z443">
        <f t="shared" si="174"/>
        <v>882</v>
      </c>
      <c r="AC443" s="1">
        <f t="shared" si="175"/>
        <v>-1.4839328306838067</v>
      </c>
      <c r="AD443" s="1">
        <f t="shared" si="176"/>
        <v>-1.5921464153240394</v>
      </c>
      <c r="AE443" s="1">
        <f t="shared" si="177"/>
        <v>-1.2556741787028265</v>
      </c>
      <c r="AF443" s="1">
        <f t="shared" si="178"/>
        <v>-0.92798677163734644</v>
      </c>
      <c r="AG443" s="1">
        <f t="shared" si="179"/>
        <v>-0.88481459977213761</v>
      </c>
      <c r="AH443" s="1">
        <f t="shared" si="180"/>
        <v>-1.8152899666382492</v>
      </c>
      <c r="AI443" s="149">
        <f t="shared" si="181"/>
        <v>-7.9598447627584061</v>
      </c>
      <c r="AL443" s="1">
        <f t="shared" si="182"/>
        <v>-1.3873311678483309</v>
      </c>
      <c r="AM443" s="104">
        <f t="shared" si="183"/>
        <v>-1.3708698907942589</v>
      </c>
      <c r="AN443" s="104">
        <f t="shared" si="184"/>
        <v>-1.4210896477732855</v>
      </c>
      <c r="AO443" s="104">
        <f t="shared" si="185"/>
        <v>-0.66757033877029559</v>
      </c>
      <c r="AP443" s="104">
        <f t="shared" si="186"/>
        <v>-0.82003893241456904</v>
      </c>
      <c r="AQ443" s="104">
        <f t="shared" si="187"/>
        <v>-8.9936045332194625E-2</v>
      </c>
      <c r="AR443" s="151">
        <f t="shared" si="188"/>
        <v>-5.7568360229329345</v>
      </c>
    </row>
    <row r="444" spans="1:44" x14ac:dyDescent="0.2">
      <c r="A444" s="98">
        <v>10720</v>
      </c>
      <c r="B444" s="91" t="s">
        <v>103</v>
      </c>
      <c r="C444" s="110">
        <v>0.46705116817812087</v>
      </c>
      <c r="D444" s="91" t="s">
        <v>1</v>
      </c>
      <c r="E444" s="91">
        <v>2</v>
      </c>
      <c r="F444" s="92">
        <v>0</v>
      </c>
      <c r="G444" s="91" t="s">
        <v>6</v>
      </c>
      <c r="H444" s="91" t="s">
        <v>89</v>
      </c>
      <c r="I444" s="91" t="s">
        <v>5</v>
      </c>
      <c r="J444" s="93" t="s">
        <v>5</v>
      </c>
      <c r="M444">
        <f t="shared" si="169"/>
        <v>59</v>
      </c>
      <c r="N444">
        <f t="shared" si="190"/>
        <v>41</v>
      </c>
      <c r="O444">
        <f t="shared" si="191"/>
        <v>29</v>
      </c>
      <c r="P444">
        <f t="shared" si="192"/>
        <v>68</v>
      </c>
      <c r="Q444">
        <f t="shared" si="193"/>
        <v>37</v>
      </c>
      <c r="R444">
        <f t="shared" si="194"/>
        <v>28</v>
      </c>
      <c r="U444">
        <f t="shared" si="189"/>
        <v>244</v>
      </c>
      <c r="V444">
        <f t="shared" si="170"/>
        <v>239</v>
      </c>
      <c r="W444">
        <f t="shared" si="171"/>
        <v>248</v>
      </c>
      <c r="X444">
        <f t="shared" si="172"/>
        <v>495</v>
      </c>
      <c r="Y444">
        <f t="shared" si="173"/>
        <v>230</v>
      </c>
      <c r="Z444">
        <f t="shared" si="174"/>
        <v>882</v>
      </c>
      <c r="AC444" s="1">
        <f t="shared" si="175"/>
        <v>-1.0699570329077337</v>
      </c>
      <c r="AD444" s="1">
        <f t="shared" si="176"/>
        <v>-1.4339224101091452</v>
      </c>
      <c r="AE444" s="1">
        <f t="shared" si="177"/>
        <v>-1.780198646826979</v>
      </c>
      <c r="AF444" s="1">
        <f t="shared" si="178"/>
        <v>-0.92798677163734644</v>
      </c>
      <c r="AG444" s="1">
        <f t="shared" si="179"/>
        <v>-1.5365765641692286</v>
      </c>
      <c r="AH444" s="1">
        <f t="shared" si="180"/>
        <v>-1.8152899666382492</v>
      </c>
      <c r="AI444" s="149">
        <f t="shared" si="181"/>
        <v>-8.5639313922886817</v>
      </c>
      <c r="AL444" s="1">
        <f t="shared" si="182"/>
        <v>-1.374959876045784</v>
      </c>
      <c r="AM444" s="104">
        <f t="shared" si="183"/>
        <v>-1.3956645494074753</v>
      </c>
      <c r="AN444" s="104">
        <f t="shared" si="184"/>
        <v>-1.3586993551740039</v>
      </c>
      <c r="AO444" s="104">
        <f t="shared" si="185"/>
        <v>-0.66757033877029559</v>
      </c>
      <c r="AP444" s="104">
        <f t="shared" si="186"/>
        <v>-1.4340487924157905</v>
      </c>
      <c r="AQ444" s="104">
        <f t="shared" si="187"/>
        <v>-8.9936045332194625E-2</v>
      </c>
      <c r="AR444" s="151">
        <f t="shared" si="188"/>
        <v>-6.3208789571455437</v>
      </c>
    </row>
    <row r="445" spans="1:44" x14ac:dyDescent="0.2">
      <c r="A445" s="99">
        <v>10814</v>
      </c>
      <c r="B445" s="95" t="s">
        <v>103</v>
      </c>
      <c r="C445" s="111">
        <v>0.46744708658301071</v>
      </c>
      <c r="D445" s="95" t="s">
        <v>0</v>
      </c>
      <c r="E445" s="95">
        <v>0</v>
      </c>
      <c r="F445" s="96">
        <v>3</v>
      </c>
      <c r="G445" s="95" t="s">
        <v>7</v>
      </c>
      <c r="H445" s="95" t="s">
        <v>88</v>
      </c>
      <c r="I445" s="95" t="s">
        <v>4</v>
      </c>
      <c r="J445" s="97" t="s">
        <v>5</v>
      </c>
      <c r="M445">
        <f t="shared" si="169"/>
        <v>39</v>
      </c>
      <c r="N445">
        <f t="shared" si="190"/>
        <v>35</v>
      </c>
      <c r="O445">
        <f t="shared" si="191"/>
        <v>46</v>
      </c>
      <c r="P445">
        <f t="shared" si="192"/>
        <v>104</v>
      </c>
      <c r="Q445">
        <f t="shared" si="193"/>
        <v>71</v>
      </c>
      <c r="R445">
        <f t="shared" si="194"/>
        <v>144</v>
      </c>
      <c r="U445">
        <f t="shared" si="189"/>
        <v>241</v>
      </c>
      <c r="V445">
        <f t="shared" si="170"/>
        <v>245</v>
      </c>
      <c r="W445">
        <f t="shared" si="171"/>
        <v>241</v>
      </c>
      <c r="X445">
        <f t="shared" si="172"/>
        <v>470</v>
      </c>
      <c r="Y445">
        <f t="shared" si="173"/>
        <v>425</v>
      </c>
      <c r="Z445">
        <f t="shared" si="174"/>
        <v>83</v>
      </c>
      <c r="AC445" s="1">
        <f t="shared" si="175"/>
        <v>-1.4839328306838067</v>
      </c>
      <c r="AD445" s="1">
        <f t="shared" si="176"/>
        <v>-1.5921464153240394</v>
      </c>
      <c r="AE445" s="1">
        <f t="shared" si="177"/>
        <v>-1.3188530803243581</v>
      </c>
      <c r="AF445" s="1">
        <f t="shared" si="178"/>
        <v>-0.50310357767208047</v>
      </c>
      <c r="AG445" s="1">
        <f t="shared" si="179"/>
        <v>-0.88481459977213761</v>
      </c>
      <c r="AH445" s="1">
        <f t="shared" si="180"/>
        <v>-0.17768117723745236</v>
      </c>
      <c r="AI445" s="149">
        <f t="shared" si="181"/>
        <v>-5.9605316810138742</v>
      </c>
      <c r="AL445" s="1">
        <f t="shared" si="182"/>
        <v>-1.3873311678483309</v>
      </c>
      <c r="AM445" s="104">
        <f t="shared" si="183"/>
        <v>-1.3708698907942589</v>
      </c>
      <c r="AN445" s="104">
        <f t="shared" si="184"/>
        <v>-1.3873311678483309</v>
      </c>
      <c r="AO445" s="104">
        <f t="shared" si="185"/>
        <v>-0.71939540663488166</v>
      </c>
      <c r="AP445" s="104">
        <f t="shared" si="186"/>
        <v>-0.82003893241456904</v>
      </c>
      <c r="AQ445" s="104">
        <f t="shared" si="187"/>
        <v>-2.4532874935423878</v>
      </c>
      <c r="AR445" s="151">
        <f t="shared" si="188"/>
        <v>-8.1382540590827599</v>
      </c>
    </row>
    <row r="446" spans="1:44" x14ac:dyDescent="0.2">
      <c r="A446" s="98">
        <v>11268</v>
      </c>
      <c r="B446" s="91" t="s">
        <v>103</v>
      </c>
      <c r="C446" s="110">
        <v>0.47043725262938274</v>
      </c>
      <c r="D446" s="91" t="s">
        <v>2</v>
      </c>
      <c r="E446" s="91">
        <v>1</v>
      </c>
      <c r="F446" s="92">
        <v>3</v>
      </c>
      <c r="G446" s="91" t="s">
        <v>7</v>
      </c>
      <c r="H446" s="91" t="s">
        <v>90</v>
      </c>
      <c r="I446" s="91" t="s">
        <v>5</v>
      </c>
      <c r="J446" s="93" t="s">
        <v>5</v>
      </c>
      <c r="M446">
        <f t="shared" si="169"/>
        <v>36</v>
      </c>
      <c r="N446">
        <f t="shared" si="190"/>
        <v>35</v>
      </c>
      <c r="O446">
        <f t="shared" si="191"/>
        <v>46</v>
      </c>
      <c r="P446">
        <f t="shared" si="192"/>
        <v>104</v>
      </c>
      <c r="Q446">
        <f t="shared" si="193"/>
        <v>39</v>
      </c>
      <c r="R446">
        <f t="shared" si="194"/>
        <v>28</v>
      </c>
      <c r="U446">
        <f t="shared" si="189"/>
        <v>239</v>
      </c>
      <c r="V446">
        <f t="shared" si="170"/>
        <v>233</v>
      </c>
      <c r="W446">
        <f t="shared" si="171"/>
        <v>241</v>
      </c>
      <c r="X446">
        <f t="shared" si="172"/>
        <v>470</v>
      </c>
      <c r="Y446">
        <f t="shared" si="173"/>
        <v>161</v>
      </c>
      <c r="Z446">
        <f t="shared" si="174"/>
        <v>882</v>
      </c>
      <c r="AC446" s="1">
        <f t="shared" si="175"/>
        <v>-1.563975538357343</v>
      </c>
      <c r="AD446" s="1">
        <f t="shared" si="176"/>
        <v>-1.5921464153240394</v>
      </c>
      <c r="AE446" s="1">
        <f t="shared" si="177"/>
        <v>-1.3188530803243581</v>
      </c>
      <c r="AF446" s="1">
        <f t="shared" si="178"/>
        <v>-0.50310357767208047</v>
      </c>
      <c r="AG446" s="1">
        <f t="shared" si="179"/>
        <v>-1.4839328306838067</v>
      </c>
      <c r="AH446" s="1">
        <f t="shared" si="180"/>
        <v>-1.8152899666382492</v>
      </c>
      <c r="AI446" s="149">
        <f t="shared" si="181"/>
        <v>-8.2773014089998771</v>
      </c>
      <c r="AL446" s="1">
        <f t="shared" si="182"/>
        <v>-1.3956645494074753</v>
      </c>
      <c r="AM446" s="104">
        <f t="shared" si="183"/>
        <v>-1.4210896477732855</v>
      </c>
      <c r="AN446" s="104">
        <f t="shared" si="184"/>
        <v>-1.3873311678483309</v>
      </c>
      <c r="AO446" s="104">
        <f t="shared" si="185"/>
        <v>-0.71939540663488166</v>
      </c>
      <c r="AP446" s="104">
        <f t="shared" si="186"/>
        <v>-1.790723736354523</v>
      </c>
      <c r="AQ446" s="104">
        <f t="shared" si="187"/>
        <v>-8.9936045332194625E-2</v>
      </c>
      <c r="AR446" s="151">
        <f t="shared" si="188"/>
        <v>-6.8041405533506918</v>
      </c>
    </row>
    <row r="447" spans="1:44" x14ac:dyDescent="0.2">
      <c r="A447" s="99">
        <v>10981</v>
      </c>
      <c r="B447" s="95" t="s">
        <v>103</v>
      </c>
      <c r="C447" s="111">
        <v>0.47168811165501923</v>
      </c>
      <c r="D447" s="95" t="s">
        <v>0</v>
      </c>
      <c r="E447" s="95">
        <v>3</v>
      </c>
      <c r="F447" s="96">
        <v>2</v>
      </c>
      <c r="G447" s="95" t="s">
        <v>7</v>
      </c>
      <c r="H447" s="95" t="s">
        <v>88</v>
      </c>
      <c r="I447" s="95" t="s">
        <v>5</v>
      </c>
      <c r="J447" s="97" t="s">
        <v>5</v>
      </c>
      <c r="M447">
        <f t="shared" si="169"/>
        <v>39</v>
      </c>
      <c r="N447">
        <f t="shared" si="190"/>
        <v>61</v>
      </c>
      <c r="O447">
        <f t="shared" si="191"/>
        <v>49</v>
      </c>
      <c r="P447">
        <f t="shared" si="192"/>
        <v>104</v>
      </c>
      <c r="Q447">
        <f t="shared" si="193"/>
        <v>71</v>
      </c>
      <c r="R447">
        <f t="shared" si="194"/>
        <v>28</v>
      </c>
      <c r="U447">
        <f t="shared" si="189"/>
        <v>241</v>
      </c>
      <c r="V447">
        <f t="shared" si="170"/>
        <v>248</v>
      </c>
      <c r="W447">
        <f t="shared" si="171"/>
        <v>233</v>
      </c>
      <c r="X447">
        <f t="shared" si="172"/>
        <v>470</v>
      </c>
      <c r="Y447">
        <f t="shared" si="173"/>
        <v>425</v>
      </c>
      <c r="Z447">
        <f t="shared" si="174"/>
        <v>882</v>
      </c>
      <c r="AC447" s="1">
        <f t="shared" si="175"/>
        <v>-1.4839328306838067</v>
      </c>
      <c r="AD447" s="1">
        <f t="shared" si="176"/>
        <v>-1.0366206126401418</v>
      </c>
      <c r="AE447" s="1">
        <f t="shared" si="177"/>
        <v>-1.2556741787028265</v>
      </c>
      <c r="AF447" s="1">
        <f t="shared" si="178"/>
        <v>-0.50310357767208047</v>
      </c>
      <c r="AG447" s="1">
        <f t="shared" si="179"/>
        <v>-0.88481459977213761</v>
      </c>
      <c r="AH447" s="1">
        <f t="shared" si="180"/>
        <v>-1.8152899666382492</v>
      </c>
      <c r="AI447" s="149">
        <f t="shared" si="181"/>
        <v>-6.9794357661092423</v>
      </c>
      <c r="AL447" s="1">
        <f t="shared" si="182"/>
        <v>-1.3873311678483309</v>
      </c>
      <c r="AM447" s="104">
        <f t="shared" si="183"/>
        <v>-1.3586993551740039</v>
      </c>
      <c r="AN447" s="104">
        <f t="shared" si="184"/>
        <v>-1.4210896477732855</v>
      </c>
      <c r="AO447" s="104">
        <f t="shared" si="185"/>
        <v>-0.71939540663488166</v>
      </c>
      <c r="AP447" s="104">
        <f t="shared" si="186"/>
        <v>-0.82003893241456904</v>
      </c>
      <c r="AQ447" s="104">
        <f t="shared" si="187"/>
        <v>-8.9936045332194625E-2</v>
      </c>
      <c r="AR447" s="151">
        <f t="shared" si="188"/>
        <v>-5.7964905551772654</v>
      </c>
    </row>
    <row r="448" spans="1:44" x14ac:dyDescent="0.2">
      <c r="A448" s="98">
        <v>10890</v>
      </c>
      <c r="B448" s="91" t="s">
        <v>103</v>
      </c>
      <c r="C448" s="110">
        <v>0.47266268371659426</v>
      </c>
      <c r="D448" s="91" t="s">
        <v>2</v>
      </c>
      <c r="E448" s="91">
        <v>0</v>
      </c>
      <c r="F448" s="92">
        <v>2</v>
      </c>
      <c r="G448" s="91" t="s">
        <v>7</v>
      </c>
      <c r="H448" s="91" t="s">
        <v>88</v>
      </c>
      <c r="I448" s="91" t="s">
        <v>5</v>
      </c>
      <c r="J448" s="93" t="s">
        <v>5</v>
      </c>
      <c r="M448">
        <f t="shared" si="169"/>
        <v>36</v>
      </c>
      <c r="N448">
        <f t="shared" si="190"/>
        <v>35</v>
      </c>
      <c r="O448">
        <f t="shared" si="191"/>
        <v>49</v>
      </c>
      <c r="P448">
        <f t="shared" si="192"/>
        <v>104</v>
      </c>
      <c r="Q448">
        <f t="shared" si="193"/>
        <v>71</v>
      </c>
      <c r="R448">
        <f t="shared" si="194"/>
        <v>28</v>
      </c>
      <c r="U448">
        <f t="shared" si="189"/>
        <v>239</v>
      </c>
      <c r="V448">
        <f t="shared" si="170"/>
        <v>245</v>
      </c>
      <c r="W448">
        <f t="shared" si="171"/>
        <v>233</v>
      </c>
      <c r="X448">
        <f t="shared" si="172"/>
        <v>470</v>
      </c>
      <c r="Y448">
        <f t="shared" si="173"/>
        <v>425</v>
      </c>
      <c r="Z448">
        <f t="shared" si="174"/>
        <v>882</v>
      </c>
      <c r="AC448" s="1">
        <f t="shared" si="175"/>
        <v>-1.563975538357343</v>
      </c>
      <c r="AD448" s="1">
        <f t="shared" si="176"/>
        <v>-1.5921464153240394</v>
      </c>
      <c r="AE448" s="1">
        <f t="shared" si="177"/>
        <v>-1.2556741787028265</v>
      </c>
      <c r="AF448" s="1">
        <f t="shared" si="178"/>
        <v>-0.50310357767208047</v>
      </c>
      <c r="AG448" s="1">
        <f t="shared" si="179"/>
        <v>-0.88481459977213761</v>
      </c>
      <c r="AH448" s="1">
        <f t="shared" si="180"/>
        <v>-1.8152899666382492</v>
      </c>
      <c r="AI448" s="149">
        <f t="shared" si="181"/>
        <v>-7.6150042764666761</v>
      </c>
      <c r="AL448" s="1">
        <f t="shared" si="182"/>
        <v>-1.3956645494074753</v>
      </c>
      <c r="AM448" s="104">
        <f t="shared" si="183"/>
        <v>-1.3708698907942589</v>
      </c>
      <c r="AN448" s="104">
        <f t="shared" si="184"/>
        <v>-1.4210896477732855</v>
      </c>
      <c r="AO448" s="104">
        <f t="shared" si="185"/>
        <v>-0.71939540663488166</v>
      </c>
      <c r="AP448" s="104">
        <f t="shared" si="186"/>
        <v>-0.82003893241456904</v>
      </c>
      <c r="AQ448" s="104">
        <f t="shared" si="187"/>
        <v>-8.9936045332194625E-2</v>
      </c>
      <c r="AR448" s="151">
        <f t="shared" si="188"/>
        <v>-5.8169944723566651</v>
      </c>
    </row>
    <row r="449" spans="1:44" x14ac:dyDescent="0.2">
      <c r="A449" s="99">
        <v>10025</v>
      </c>
      <c r="B449" s="95" t="s">
        <v>103</v>
      </c>
      <c r="C449" s="111">
        <v>0.47299767845173646</v>
      </c>
      <c r="D449" s="95" t="s">
        <v>3</v>
      </c>
      <c r="E449" s="95">
        <v>3</v>
      </c>
      <c r="F449" s="96">
        <v>1</v>
      </c>
      <c r="G449" s="95" t="s">
        <v>6</v>
      </c>
      <c r="H449" s="95" t="s">
        <v>90</v>
      </c>
      <c r="I449" s="95" t="s">
        <v>5</v>
      </c>
      <c r="J449" s="97" t="s">
        <v>4</v>
      </c>
      <c r="M449">
        <f t="shared" si="169"/>
        <v>38</v>
      </c>
      <c r="N449">
        <f t="shared" si="190"/>
        <v>61</v>
      </c>
      <c r="O449">
        <f t="shared" si="191"/>
        <v>48</v>
      </c>
      <c r="P449">
        <f t="shared" si="192"/>
        <v>68</v>
      </c>
      <c r="Q449">
        <f t="shared" si="193"/>
        <v>39</v>
      </c>
      <c r="R449">
        <f t="shared" si="194"/>
        <v>28</v>
      </c>
      <c r="U449">
        <f t="shared" si="189"/>
        <v>241</v>
      </c>
      <c r="V449">
        <f t="shared" si="170"/>
        <v>248</v>
      </c>
      <c r="W449">
        <f t="shared" si="171"/>
        <v>243</v>
      </c>
      <c r="X449">
        <f t="shared" si="172"/>
        <v>495</v>
      </c>
      <c r="Y449">
        <f t="shared" si="173"/>
        <v>161</v>
      </c>
      <c r="Z449">
        <f t="shared" si="174"/>
        <v>882</v>
      </c>
      <c r="AC449" s="1">
        <f t="shared" si="175"/>
        <v>-1.5099083170870673</v>
      </c>
      <c r="AD449" s="1">
        <f t="shared" si="176"/>
        <v>-1.0366206126401418</v>
      </c>
      <c r="AE449" s="1">
        <f t="shared" si="177"/>
        <v>-1.276293465905562</v>
      </c>
      <c r="AF449" s="1">
        <f t="shared" si="178"/>
        <v>-0.92798677163734644</v>
      </c>
      <c r="AG449" s="1">
        <f t="shared" si="179"/>
        <v>-1.4839328306838067</v>
      </c>
      <c r="AH449" s="1">
        <f t="shared" si="180"/>
        <v>-1.8152899666382492</v>
      </c>
      <c r="AI449" s="149">
        <f t="shared" si="181"/>
        <v>-8.0500319645921738</v>
      </c>
      <c r="AL449" s="1">
        <f t="shared" si="182"/>
        <v>-1.3873311678483309</v>
      </c>
      <c r="AM449" s="104">
        <f t="shared" si="183"/>
        <v>-1.3586993551740039</v>
      </c>
      <c r="AN449" s="104">
        <f t="shared" si="184"/>
        <v>-1.3790666579984376</v>
      </c>
      <c r="AO449" s="104">
        <f t="shared" si="185"/>
        <v>-0.66757033877029559</v>
      </c>
      <c r="AP449" s="104">
        <f t="shared" si="186"/>
        <v>-1.790723736354523</v>
      </c>
      <c r="AQ449" s="104">
        <f t="shared" si="187"/>
        <v>-8.9936045332194625E-2</v>
      </c>
      <c r="AR449" s="151">
        <f t="shared" si="188"/>
        <v>-6.6733273014777863</v>
      </c>
    </row>
    <row r="450" spans="1:44" x14ac:dyDescent="0.2">
      <c r="A450" s="98">
        <v>11255</v>
      </c>
      <c r="B450" s="91" t="s">
        <v>103</v>
      </c>
      <c r="C450" s="110">
        <v>0.4730548339453462</v>
      </c>
      <c r="D450" s="91" t="s">
        <v>0</v>
      </c>
      <c r="E450" s="91">
        <v>0</v>
      </c>
      <c r="F450" s="92">
        <v>0</v>
      </c>
      <c r="G450" s="91" t="s">
        <v>6</v>
      </c>
      <c r="H450" s="91" t="s">
        <v>88</v>
      </c>
      <c r="I450" s="91" t="s">
        <v>5</v>
      </c>
      <c r="J450" s="93" t="s">
        <v>5</v>
      </c>
      <c r="M450">
        <f t="shared" si="169"/>
        <v>39</v>
      </c>
      <c r="N450">
        <f t="shared" si="190"/>
        <v>35</v>
      </c>
      <c r="O450">
        <f t="shared" si="191"/>
        <v>29</v>
      </c>
      <c r="P450">
        <f t="shared" si="192"/>
        <v>68</v>
      </c>
      <c r="Q450">
        <f t="shared" si="193"/>
        <v>71</v>
      </c>
      <c r="R450">
        <f t="shared" si="194"/>
        <v>28</v>
      </c>
      <c r="U450">
        <f t="shared" si="189"/>
        <v>241</v>
      </c>
      <c r="V450">
        <f t="shared" si="170"/>
        <v>245</v>
      </c>
      <c r="W450">
        <f t="shared" si="171"/>
        <v>248</v>
      </c>
      <c r="X450">
        <f t="shared" si="172"/>
        <v>495</v>
      </c>
      <c r="Y450">
        <f t="shared" si="173"/>
        <v>425</v>
      </c>
      <c r="Z450">
        <f t="shared" si="174"/>
        <v>882</v>
      </c>
      <c r="AC450" s="1">
        <f t="shared" si="175"/>
        <v>-1.4839328306838067</v>
      </c>
      <c r="AD450" s="1">
        <f t="shared" si="176"/>
        <v>-1.5921464153240394</v>
      </c>
      <c r="AE450" s="1">
        <f t="shared" si="177"/>
        <v>-1.780198646826979</v>
      </c>
      <c r="AF450" s="1">
        <f t="shared" si="178"/>
        <v>-0.92798677163734644</v>
      </c>
      <c r="AG450" s="1">
        <f t="shared" si="179"/>
        <v>-0.88481459977213761</v>
      </c>
      <c r="AH450" s="1">
        <f t="shared" si="180"/>
        <v>-1.8152899666382492</v>
      </c>
      <c r="AI450" s="149">
        <f t="shared" si="181"/>
        <v>-8.4843692308825585</v>
      </c>
      <c r="AL450" s="1">
        <f t="shared" si="182"/>
        <v>-1.3873311678483309</v>
      </c>
      <c r="AM450" s="104">
        <f t="shared" si="183"/>
        <v>-1.3708698907942589</v>
      </c>
      <c r="AN450" s="104">
        <f t="shared" si="184"/>
        <v>-1.3586993551740039</v>
      </c>
      <c r="AO450" s="104">
        <f t="shared" si="185"/>
        <v>-0.66757033877029559</v>
      </c>
      <c r="AP450" s="104">
        <f t="shared" si="186"/>
        <v>-0.82003893241456904</v>
      </c>
      <c r="AQ450" s="104">
        <f t="shared" si="187"/>
        <v>-8.9936045332194625E-2</v>
      </c>
      <c r="AR450" s="151">
        <f t="shared" si="188"/>
        <v>-5.6944457303336531</v>
      </c>
    </row>
    <row r="451" spans="1:44" x14ac:dyDescent="0.2">
      <c r="A451" s="99">
        <v>10975</v>
      </c>
      <c r="B451" s="95" t="s">
        <v>103</v>
      </c>
      <c r="C451" s="111">
        <v>0.47409742025633583</v>
      </c>
      <c r="D451" s="95" t="s">
        <v>0</v>
      </c>
      <c r="E451" s="95">
        <v>1</v>
      </c>
      <c r="F451" s="96">
        <v>3</v>
      </c>
      <c r="G451" s="95" t="s">
        <v>7</v>
      </c>
      <c r="H451" s="95" t="s">
        <v>90</v>
      </c>
      <c r="I451" s="95" t="s">
        <v>4</v>
      </c>
      <c r="J451" s="97" t="s">
        <v>4</v>
      </c>
      <c r="M451">
        <f t="shared" si="169"/>
        <v>39</v>
      </c>
      <c r="N451">
        <f t="shared" si="190"/>
        <v>35</v>
      </c>
      <c r="O451">
        <f t="shared" si="191"/>
        <v>46</v>
      </c>
      <c r="P451">
        <f t="shared" si="192"/>
        <v>104</v>
      </c>
      <c r="Q451">
        <f t="shared" si="193"/>
        <v>39</v>
      </c>
      <c r="R451">
        <f t="shared" si="194"/>
        <v>144</v>
      </c>
      <c r="U451">
        <f t="shared" si="189"/>
        <v>241</v>
      </c>
      <c r="V451">
        <f t="shared" si="170"/>
        <v>233</v>
      </c>
      <c r="W451">
        <f t="shared" si="171"/>
        <v>241</v>
      </c>
      <c r="X451">
        <f t="shared" si="172"/>
        <v>470</v>
      </c>
      <c r="Y451">
        <f t="shared" si="173"/>
        <v>161</v>
      </c>
      <c r="Z451">
        <f t="shared" si="174"/>
        <v>83</v>
      </c>
      <c r="AC451" s="1">
        <f t="shared" si="175"/>
        <v>-1.4839328306838067</v>
      </c>
      <c r="AD451" s="1">
        <f t="shared" si="176"/>
        <v>-1.5921464153240394</v>
      </c>
      <c r="AE451" s="1">
        <f t="shared" si="177"/>
        <v>-1.3188530803243581</v>
      </c>
      <c r="AF451" s="1">
        <f t="shared" si="178"/>
        <v>-0.50310357767208047</v>
      </c>
      <c r="AG451" s="1">
        <f t="shared" si="179"/>
        <v>-1.4839328306838067</v>
      </c>
      <c r="AH451" s="1">
        <f t="shared" si="180"/>
        <v>-0.17768117723745236</v>
      </c>
      <c r="AI451" s="149">
        <f t="shared" si="181"/>
        <v>-6.5596499119255434</v>
      </c>
      <c r="AL451" s="1">
        <f t="shared" si="182"/>
        <v>-1.3873311678483309</v>
      </c>
      <c r="AM451" s="104">
        <f t="shared" si="183"/>
        <v>-1.4210896477732855</v>
      </c>
      <c r="AN451" s="104">
        <f t="shared" si="184"/>
        <v>-1.3873311678483309</v>
      </c>
      <c r="AO451" s="104">
        <f t="shared" si="185"/>
        <v>-0.71939540663488166</v>
      </c>
      <c r="AP451" s="104">
        <f t="shared" si="186"/>
        <v>-1.790723736354523</v>
      </c>
      <c r="AQ451" s="104">
        <f t="shared" si="187"/>
        <v>-2.4532874935423878</v>
      </c>
      <c r="AR451" s="151">
        <f t="shared" si="188"/>
        <v>-9.1591586200017403</v>
      </c>
    </row>
    <row r="452" spans="1:44" x14ac:dyDescent="0.2">
      <c r="A452" s="98">
        <v>10120</v>
      </c>
      <c r="B452" s="91" t="s">
        <v>103</v>
      </c>
      <c r="C452" s="110">
        <v>0.47429804809956932</v>
      </c>
      <c r="D452" s="91" t="s">
        <v>3</v>
      </c>
      <c r="E452" s="91">
        <v>0</v>
      </c>
      <c r="F452" s="92">
        <v>1</v>
      </c>
      <c r="G452" s="91" t="s">
        <v>7</v>
      </c>
      <c r="H452" s="91" t="s">
        <v>88</v>
      </c>
      <c r="I452" s="91" t="s">
        <v>4</v>
      </c>
      <c r="J452" s="93" t="s">
        <v>5</v>
      </c>
      <c r="M452">
        <f t="shared" si="169"/>
        <v>38</v>
      </c>
      <c r="N452">
        <f t="shared" si="190"/>
        <v>35</v>
      </c>
      <c r="O452">
        <f t="shared" si="191"/>
        <v>48</v>
      </c>
      <c r="P452">
        <f t="shared" si="192"/>
        <v>104</v>
      </c>
      <c r="Q452">
        <f t="shared" si="193"/>
        <v>71</v>
      </c>
      <c r="R452">
        <f t="shared" si="194"/>
        <v>144</v>
      </c>
      <c r="U452">
        <f t="shared" si="189"/>
        <v>241</v>
      </c>
      <c r="V452">
        <f t="shared" si="170"/>
        <v>245</v>
      </c>
      <c r="W452">
        <f t="shared" si="171"/>
        <v>243</v>
      </c>
      <c r="X452">
        <f t="shared" si="172"/>
        <v>470</v>
      </c>
      <c r="Y452">
        <f t="shared" si="173"/>
        <v>425</v>
      </c>
      <c r="Z452">
        <f t="shared" si="174"/>
        <v>83</v>
      </c>
      <c r="AC452" s="1">
        <f t="shared" si="175"/>
        <v>-1.5099083170870673</v>
      </c>
      <c r="AD452" s="1">
        <f t="shared" si="176"/>
        <v>-1.5921464153240394</v>
      </c>
      <c r="AE452" s="1">
        <f t="shared" si="177"/>
        <v>-1.276293465905562</v>
      </c>
      <c r="AF452" s="1">
        <f t="shared" si="178"/>
        <v>-0.50310357767208047</v>
      </c>
      <c r="AG452" s="1">
        <f t="shared" si="179"/>
        <v>-0.88481459977213761</v>
      </c>
      <c r="AH452" s="1">
        <f t="shared" si="180"/>
        <v>-0.17768117723745236</v>
      </c>
      <c r="AI452" s="149">
        <f t="shared" si="181"/>
        <v>-5.9439475529983383</v>
      </c>
      <c r="AL452" s="1">
        <f t="shared" si="182"/>
        <v>-1.3873311678483309</v>
      </c>
      <c r="AM452" s="104">
        <f t="shared" si="183"/>
        <v>-1.3708698907942589</v>
      </c>
      <c r="AN452" s="104">
        <f t="shared" si="184"/>
        <v>-1.3790666579984376</v>
      </c>
      <c r="AO452" s="104">
        <f t="shared" si="185"/>
        <v>-0.71939540663488166</v>
      </c>
      <c r="AP452" s="104">
        <f t="shared" si="186"/>
        <v>-0.82003893241456904</v>
      </c>
      <c r="AQ452" s="104">
        <f t="shared" si="187"/>
        <v>-2.4532874935423878</v>
      </c>
      <c r="AR452" s="151">
        <f t="shared" si="188"/>
        <v>-8.1299895492328673</v>
      </c>
    </row>
    <row r="453" spans="1:44" x14ac:dyDescent="0.2">
      <c r="A453" s="99">
        <v>10771</v>
      </c>
      <c r="B453" s="95" t="s">
        <v>103</v>
      </c>
      <c r="C453" s="111">
        <v>0.47529114591407795</v>
      </c>
      <c r="D453" s="95" t="s">
        <v>2</v>
      </c>
      <c r="E453" s="95">
        <v>3</v>
      </c>
      <c r="F453" s="96">
        <v>3</v>
      </c>
      <c r="G453" s="95" t="s">
        <v>6</v>
      </c>
      <c r="H453" s="95" t="s">
        <v>91</v>
      </c>
      <c r="I453" s="95" t="s">
        <v>5</v>
      </c>
      <c r="J453" s="97" t="s">
        <v>5</v>
      </c>
      <c r="M453">
        <f t="shared" ref="M453:M516" si="195">COUNTIFS(D$4:D$1140,D453,$J$4:$J$1140,$L$2)</f>
        <v>36</v>
      </c>
      <c r="N453">
        <f t="shared" si="190"/>
        <v>61</v>
      </c>
      <c r="O453">
        <f t="shared" si="191"/>
        <v>46</v>
      </c>
      <c r="P453">
        <f t="shared" si="192"/>
        <v>68</v>
      </c>
      <c r="Q453">
        <f t="shared" si="193"/>
        <v>25</v>
      </c>
      <c r="R453">
        <f t="shared" si="194"/>
        <v>28</v>
      </c>
      <c r="U453">
        <f t="shared" si="189"/>
        <v>239</v>
      </c>
      <c r="V453">
        <f t="shared" ref="V453:V516" si="196">COUNTIFS(E$4:E$1140,E453,$J$4:$J$1140,$T$2)</f>
        <v>248</v>
      </c>
      <c r="W453">
        <f t="shared" ref="W453:W516" si="197">COUNTIFS(F$4:F$1140,F453,$J$4:$J$1140,$T$2)</f>
        <v>241</v>
      </c>
      <c r="X453">
        <f t="shared" ref="X453:X516" si="198">COUNTIFS(G$4:G$1140,G453,$J$4:$J$1140,$T$2)</f>
        <v>495</v>
      </c>
      <c r="Y453">
        <f t="shared" ref="Y453:Y516" si="199">COUNTIFS(H$4:H$1140,H453,$J$4:$J$1140,$T$2)</f>
        <v>149</v>
      </c>
      <c r="Z453">
        <f t="shared" ref="Z453:Z516" si="200">COUNTIFS(I$4:I$1140,I453,$J$4:$J$1140,$T$2)</f>
        <v>882</v>
      </c>
      <c r="AC453" s="1">
        <f t="shared" ref="AC453:AC516" si="201">LN(M453/$AC$2)</f>
        <v>-1.563975538357343</v>
      </c>
      <c r="AD453" s="1">
        <f t="shared" ref="AD453:AD516" si="202">LN(N453/$AC$2)</f>
        <v>-1.0366206126401418</v>
      </c>
      <c r="AE453" s="1">
        <f t="shared" ref="AE453:AE516" si="203">LN(O453/$AC$2)</f>
        <v>-1.3188530803243581</v>
      </c>
      <c r="AF453" s="1">
        <f t="shared" ref="AF453:AF516" si="204">LN(P453/$AC$2)</f>
        <v>-0.92798677163734644</v>
      </c>
      <c r="AG453" s="1">
        <f t="shared" ref="AG453:AG516" si="205">LN(Q453/$AC$2)</f>
        <v>-1.9286186519452522</v>
      </c>
      <c r="AH453" s="1">
        <f t="shared" ref="AH453:AH516" si="206">LN(R453/$AC$2)</f>
        <v>-1.8152899666382492</v>
      </c>
      <c r="AI453" s="149">
        <f t="shared" ref="AI453:AI516" si="207">SUM(AC453:AH453)</f>
        <v>-8.5913446215426905</v>
      </c>
      <c r="AL453" s="1">
        <f t="shared" ref="AL453:AL516" si="208">LN(U453/$AL$2)</f>
        <v>-1.3956645494074753</v>
      </c>
      <c r="AM453" s="104">
        <f t="shared" ref="AM453:AM516" si="209">LN(V453/$AL$2)</f>
        <v>-1.3586993551740039</v>
      </c>
      <c r="AN453" s="104">
        <f t="shared" ref="AN453:AN516" si="210">LN(W453/$AL$2)</f>
        <v>-1.3873311678483309</v>
      </c>
      <c r="AO453" s="104">
        <f t="shared" ref="AO453:AO516" si="211">LN(X453/$AL$2)</f>
        <v>-0.66757033877029559</v>
      </c>
      <c r="AP453" s="104">
        <f t="shared" ref="AP453:AP516" si="212">LN(Y453/$AL$2)</f>
        <v>-1.8681817953935267</v>
      </c>
      <c r="AQ453" s="104">
        <f t="shared" ref="AQ453:AQ516" si="213">LN(Z453/$AL$2)</f>
        <v>-8.9936045332194625E-2</v>
      </c>
      <c r="AR453" s="151">
        <f t="shared" ref="AR453:AR516" si="214">SUM(AL453:AQ453)</f>
        <v>-6.7673832519258275</v>
      </c>
    </row>
    <row r="454" spans="1:44" x14ac:dyDescent="0.2">
      <c r="A454" s="98">
        <v>11257</v>
      </c>
      <c r="B454" s="91" t="s">
        <v>103</v>
      </c>
      <c r="C454" s="110">
        <v>0.47541691003754172</v>
      </c>
      <c r="D454" s="91" t="s">
        <v>2</v>
      </c>
      <c r="E454" s="91">
        <v>2</v>
      </c>
      <c r="F454" s="92">
        <v>0</v>
      </c>
      <c r="G454" s="91" t="s">
        <v>7</v>
      </c>
      <c r="H454" s="91" t="s">
        <v>90</v>
      </c>
      <c r="I454" s="91" t="s">
        <v>5</v>
      </c>
      <c r="J454" s="93" t="s">
        <v>5</v>
      </c>
      <c r="M454">
        <f t="shared" si="195"/>
        <v>36</v>
      </c>
      <c r="N454">
        <f t="shared" si="190"/>
        <v>41</v>
      </c>
      <c r="O454">
        <f t="shared" si="191"/>
        <v>29</v>
      </c>
      <c r="P454">
        <f t="shared" si="192"/>
        <v>104</v>
      </c>
      <c r="Q454">
        <f t="shared" si="193"/>
        <v>39</v>
      </c>
      <c r="R454">
        <f t="shared" si="194"/>
        <v>28</v>
      </c>
      <c r="U454">
        <f t="shared" ref="U454:U517" si="215">COUNTIFS(D$4:D$1140,D454,$J$4:$J$1140,$T$2)</f>
        <v>239</v>
      </c>
      <c r="V454">
        <f t="shared" si="196"/>
        <v>239</v>
      </c>
      <c r="W454">
        <f t="shared" si="197"/>
        <v>248</v>
      </c>
      <c r="X454">
        <f t="shared" si="198"/>
        <v>470</v>
      </c>
      <c r="Y454">
        <f t="shared" si="199"/>
        <v>161</v>
      </c>
      <c r="Z454">
        <f t="shared" si="200"/>
        <v>882</v>
      </c>
      <c r="AC454" s="1">
        <f t="shared" si="201"/>
        <v>-1.563975538357343</v>
      </c>
      <c r="AD454" s="1">
        <f t="shared" si="202"/>
        <v>-1.4339224101091452</v>
      </c>
      <c r="AE454" s="1">
        <f t="shared" si="203"/>
        <v>-1.780198646826979</v>
      </c>
      <c r="AF454" s="1">
        <f t="shared" si="204"/>
        <v>-0.50310357767208047</v>
      </c>
      <c r="AG454" s="1">
        <f t="shared" si="205"/>
        <v>-1.4839328306838067</v>
      </c>
      <c r="AH454" s="1">
        <f t="shared" si="206"/>
        <v>-1.8152899666382492</v>
      </c>
      <c r="AI454" s="149">
        <f t="shared" si="207"/>
        <v>-8.5804229702876036</v>
      </c>
      <c r="AL454" s="1">
        <f t="shared" si="208"/>
        <v>-1.3956645494074753</v>
      </c>
      <c r="AM454" s="104">
        <f t="shared" si="209"/>
        <v>-1.3956645494074753</v>
      </c>
      <c r="AN454" s="104">
        <f t="shared" si="210"/>
        <v>-1.3586993551740039</v>
      </c>
      <c r="AO454" s="104">
        <f t="shared" si="211"/>
        <v>-0.71939540663488166</v>
      </c>
      <c r="AP454" s="104">
        <f t="shared" si="212"/>
        <v>-1.790723736354523</v>
      </c>
      <c r="AQ454" s="104">
        <f t="shared" si="213"/>
        <v>-8.9936045332194625E-2</v>
      </c>
      <c r="AR454" s="151">
        <f t="shared" si="214"/>
        <v>-6.7500836423105541</v>
      </c>
    </row>
    <row r="455" spans="1:44" x14ac:dyDescent="0.2">
      <c r="A455" s="99">
        <v>11021</v>
      </c>
      <c r="B455" s="95" t="s">
        <v>103</v>
      </c>
      <c r="C455" s="111">
        <v>0.47568562712205065</v>
      </c>
      <c r="D455" s="95" t="s">
        <v>1</v>
      </c>
      <c r="E455" s="95">
        <v>1</v>
      </c>
      <c r="F455" s="96">
        <v>1</v>
      </c>
      <c r="G455" s="95" t="s">
        <v>7</v>
      </c>
      <c r="H455" s="95" t="s">
        <v>91</v>
      </c>
      <c r="I455" s="95" t="s">
        <v>4</v>
      </c>
      <c r="J455" s="97" t="s">
        <v>5</v>
      </c>
      <c r="M455">
        <f t="shared" si="195"/>
        <v>59</v>
      </c>
      <c r="N455">
        <f t="shared" si="190"/>
        <v>35</v>
      </c>
      <c r="O455">
        <f t="shared" si="191"/>
        <v>48</v>
      </c>
      <c r="P455">
        <f t="shared" si="192"/>
        <v>104</v>
      </c>
      <c r="Q455">
        <f t="shared" si="193"/>
        <v>25</v>
      </c>
      <c r="R455">
        <f t="shared" si="194"/>
        <v>144</v>
      </c>
      <c r="U455">
        <f t="shared" si="215"/>
        <v>244</v>
      </c>
      <c r="V455">
        <f t="shared" si="196"/>
        <v>233</v>
      </c>
      <c r="W455">
        <f t="shared" si="197"/>
        <v>243</v>
      </c>
      <c r="X455">
        <f t="shared" si="198"/>
        <v>470</v>
      </c>
      <c r="Y455">
        <f t="shared" si="199"/>
        <v>149</v>
      </c>
      <c r="Z455">
        <f t="shared" si="200"/>
        <v>83</v>
      </c>
      <c r="AC455" s="1">
        <f t="shared" si="201"/>
        <v>-1.0699570329077337</v>
      </c>
      <c r="AD455" s="1">
        <f t="shared" si="202"/>
        <v>-1.5921464153240394</v>
      </c>
      <c r="AE455" s="1">
        <f t="shared" si="203"/>
        <v>-1.276293465905562</v>
      </c>
      <c r="AF455" s="1">
        <f t="shared" si="204"/>
        <v>-0.50310357767208047</v>
      </c>
      <c r="AG455" s="1">
        <f t="shared" si="205"/>
        <v>-1.9286186519452522</v>
      </c>
      <c r="AH455" s="1">
        <f t="shared" si="206"/>
        <v>-0.17768117723745236</v>
      </c>
      <c r="AI455" s="149">
        <f t="shared" si="207"/>
        <v>-6.5478003209921196</v>
      </c>
      <c r="AL455" s="1">
        <f t="shared" si="208"/>
        <v>-1.374959876045784</v>
      </c>
      <c r="AM455" s="104">
        <f t="shared" si="209"/>
        <v>-1.4210896477732855</v>
      </c>
      <c r="AN455" s="104">
        <f t="shared" si="210"/>
        <v>-1.3790666579984376</v>
      </c>
      <c r="AO455" s="104">
        <f t="shared" si="211"/>
        <v>-0.71939540663488166</v>
      </c>
      <c r="AP455" s="104">
        <f t="shared" si="212"/>
        <v>-1.8681817953935267</v>
      </c>
      <c r="AQ455" s="104">
        <f t="shared" si="213"/>
        <v>-2.4532874935423878</v>
      </c>
      <c r="AR455" s="151">
        <f t="shared" si="214"/>
        <v>-9.2159808773883043</v>
      </c>
    </row>
    <row r="456" spans="1:44" x14ac:dyDescent="0.2">
      <c r="A456" s="98">
        <v>10199</v>
      </c>
      <c r="B456" s="91" t="s">
        <v>103</v>
      </c>
      <c r="C456" s="110">
        <v>0.477350278966306</v>
      </c>
      <c r="D456" s="91" t="s">
        <v>0</v>
      </c>
      <c r="E456" s="91">
        <v>2</v>
      </c>
      <c r="F456" s="92">
        <v>2</v>
      </c>
      <c r="G456" s="91" t="s">
        <v>7</v>
      </c>
      <c r="H456" s="91" t="s">
        <v>90</v>
      </c>
      <c r="I456" s="91" t="s">
        <v>4</v>
      </c>
      <c r="J456" s="93" t="s">
        <v>4</v>
      </c>
      <c r="M456">
        <f t="shared" si="195"/>
        <v>39</v>
      </c>
      <c r="N456">
        <f t="shared" si="190"/>
        <v>41</v>
      </c>
      <c r="O456">
        <f t="shared" si="191"/>
        <v>49</v>
      </c>
      <c r="P456">
        <f t="shared" si="192"/>
        <v>104</v>
      </c>
      <c r="Q456">
        <f t="shared" si="193"/>
        <v>39</v>
      </c>
      <c r="R456">
        <f t="shared" si="194"/>
        <v>144</v>
      </c>
      <c r="U456">
        <f t="shared" si="215"/>
        <v>241</v>
      </c>
      <c r="V456">
        <f t="shared" si="196"/>
        <v>239</v>
      </c>
      <c r="W456">
        <f t="shared" si="197"/>
        <v>233</v>
      </c>
      <c r="X456">
        <f t="shared" si="198"/>
        <v>470</v>
      </c>
      <c r="Y456">
        <f t="shared" si="199"/>
        <v>161</v>
      </c>
      <c r="Z456">
        <f t="shared" si="200"/>
        <v>83</v>
      </c>
      <c r="AC456" s="1">
        <f t="shared" si="201"/>
        <v>-1.4839328306838067</v>
      </c>
      <c r="AD456" s="1">
        <f t="shared" si="202"/>
        <v>-1.4339224101091452</v>
      </c>
      <c r="AE456" s="1">
        <f t="shared" si="203"/>
        <v>-1.2556741787028265</v>
      </c>
      <c r="AF456" s="1">
        <f t="shared" si="204"/>
        <v>-0.50310357767208047</v>
      </c>
      <c r="AG456" s="1">
        <f t="shared" si="205"/>
        <v>-1.4839328306838067</v>
      </c>
      <c r="AH456" s="1">
        <f t="shared" si="206"/>
        <v>-0.17768117723745236</v>
      </c>
      <c r="AI456" s="149">
        <f t="shared" si="207"/>
        <v>-6.3382470050891175</v>
      </c>
      <c r="AL456" s="1">
        <f t="shared" si="208"/>
        <v>-1.3873311678483309</v>
      </c>
      <c r="AM456" s="104">
        <f t="shared" si="209"/>
        <v>-1.3956645494074753</v>
      </c>
      <c r="AN456" s="104">
        <f t="shared" si="210"/>
        <v>-1.4210896477732855</v>
      </c>
      <c r="AO456" s="104">
        <f t="shared" si="211"/>
        <v>-0.71939540663488166</v>
      </c>
      <c r="AP456" s="104">
        <f t="shared" si="212"/>
        <v>-1.790723736354523</v>
      </c>
      <c r="AQ456" s="104">
        <f t="shared" si="213"/>
        <v>-2.4532874935423878</v>
      </c>
      <c r="AR456" s="151">
        <f t="shared" si="214"/>
        <v>-9.1674920015608841</v>
      </c>
    </row>
    <row r="457" spans="1:44" x14ac:dyDescent="0.2">
      <c r="A457" s="99">
        <v>10124</v>
      </c>
      <c r="B457" s="95" t="s">
        <v>103</v>
      </c>
      <c r="C457" s="111">
        <v>0.47750883555125667</v>
      </c>
      <c r="D457" s="95" t="s">
        <v>3</v>
      </c>
      <c r="E457" s="95">
        <v>0</v>
      </c>
      <c r="F457" s="96">
        <v>3</v>
      </c>
      <c r="G457" s="95" t="s">
        <v>7</v>
      </c>
      <c r="H457" s="95" t="s">
        <v>88</v>
      </c>
      <c r="I457" s="95" t="s">
        <v>5</v>
      </c>
      <c r="J457" s="97" t="s">
        <v>5</v>
      </c>
      <c r="M457">
        <f t="shared" si="195"/>
        <v>38</v>
      </c>
      <c r="N457">
        <f t="shared" si="190"/>
        <v>35</v>
      </c>
      <c r="O457">
        <f t="shared" si="191"/>
        <v>46</v>
      </c>
      <c r="P457">
        <f t="shared" si="192"/>
        <v>104</v>
      </c>
      <c r="Q457">
        <f t="shared" si="193"/>
        <v>71</v>
      </c>
      <c r="R457">
        <f t="shared" si="194"/>
        <v>28</v>
      </c>
      <c r="U457">
        <f t="shared" si="215"/>
        <v>241</v>
      </c>
      <c r="V457">
        <f t="shared" si="196"/>
        <v>245</v>
      </c>
      <c r="W457">
        <f t="shared" si="197"/>
        <v>241</v>
      </c>
      <c r="X457">
        <f t="shared" si="198"/>
        <v>470</v>
      </c>
      <c r="Y457">
        <f t="shared" si="199"/>
        <v>425</v>
      </c>
      <c r="Z457">
        <f t="shared" si="200"/>
        <v>882</v>
      </c>
      <c r="AC457" s="1">
        <f t="shared" si="201"/>
        <v>-1.5099083170870673</v>
      </c>
      <c r="AD457" s="1">
        <f t="shared" si="202"/>
        <v>-1.5921464153240394</v>
      </c>
      <c r="AE457" s="1">
        <f t="shared" si="203"/>
        <v>-1.3188530803243581</v>
      </c>
      <c r="AF457" s="1">
        <f t="shared" si="204"/>
        <v>-0.50310357767208047</v>
      </c>
      <c r="AG457" s="1">
        <f t="shared" si="205"/>
        <v>-0.88481459977213761</v>
      </c>
      <c r="AH457" s="1">
        <f t="shared" si="206"/>
        <v>-1.8152899666382492</v>
      </c>
      <c r="AI457" s="149">
        <f t="shared" si="207"/>
        <v>-7.6241159568179313</v>
      </c>
      <c r="AL457" s="1">
        <f t="shared" si="208"/>
        <v>-1.3873311678483309</v>
      </c>
      <c r="AM457" s="104">
        <f t="shared" si="209"/>
        <v>-1.3708698907942589</v>
      </c>
      <c r="AN457" s="104">
        <f t="shared" si="210"/>
        <v>-1.3873311678483309</v>
      </c>
      <c r="AO457" s="104">
        <f t="shared" si="211"/>
        <v>-0.71939540663488166</v>
      </c>
      <c r="AP457" s="104">
        <f t="shared" si="212"/>
        <v>-0.82003893241456904</v>
      </c>
      <c r="AQ457" s="104">
        <f t="shared" si="213"/>
        <v>-8.9936045332194625E-2</v>
      </c>
      <c r="AR457" s="151">
        <f t="shared" si="214"/>
        <v>-5.7749026108725667</v>
      </c>
    </row>
    <row r="458" spans="1:44" x14ac:dyDescent="0.2">
      <c r="A458" s="98">
        <v>10700</v>
      </c>
      <c r="B458" s="91" t="s">
        <v>103</v>
      </c>
      <c r="C458" s="110">
        <v>0.47808672897250704</v>
      </c>
      <c r="D458" s="91" t="s">
        <v>1</v>
      </c>
      <c r="E458" s="91">
        <v>0</v>
      </c>
      <c r="F458" s="92">
        <v>2</v>
      </c>
      <c r="G458" s="91" t="s">
        <v>6</v>
      </c>
      <c r="H458" s="91" t="s">
        <v>88</v>
      </c>
      <c r="I458" s="91" t="s">
        <v>5</v>
      </c>
      <c r="J458" s="93" t="s">
        <v>5</v>
      </c>
      <c r="M458">
        <f t="shared" si="195"/>
        <v>59</v>
      </c>
      <c r="N458">
        <f t="shared" si="190"/>
        <v>35</v>
      </c>
      <c r="O458">
        <f t="shared" si="191"/>
        <v>49</v>
      </c>
      <c r="P458">
        <f t="shared" si="192"/>
        <v>68</v>
      </c>
      <c r="Q458">
        <f t="shared" si="193"/>
        <v>71</v>
      </c>
      <c r="R458">
        <f t="shared" si="194"/>
        <v>28</v>
      </c>
      <c r="U458">
        <f t="shared" si="215"/>
        <v>244</v>
      </c>
      <c r="V458">
        <f t="shared" si="196"/>
        <v>245</v>
      </c>
      <c r="W458">
        <f t="shared" si="197"/>
        <v>233</v>
      </c>
      <c r="X458">
        <f t="shared" si="198"/>
        <v>495</v>
      </c>
      <c r="Y458">
        <f t="shared" si="199"/>
        <v>425</v>
      </c>
      <c r="Z458">
        <f t="shared" si="200"/>
        <v>882</v>
      </c>
      <c r="AC458" s="1">
        <f t="shared" si="201"/>
        <v>-1.0699570329077337</v>
      </c>
      <c r="AD458" s="1">
        <f t="shared" si="202"/>
        <v>-1.5921464153240394</v>
      </c>
      <c r="AE458" s="1">
        <f t="shared" si="203"/>
        <v>-1.2556741787028265</v>
      </c>
      <c r="AF458" s="1">
        <f t="shared" si="204"/>
        <v>-0.92798677163734644</v>
      </c>
      <c r="AG458" s="1">
        <f t="shared" si="205"/>
        <v>-0.88481459977213761</v>
      </c>
      <c r="AH458" s="1">
        <f t="shared" si="206"/>
        <v>-1.8152899666382492</v>
      </c>
      <c r="AI458" s="149">
        <f t="shared" si="207"/>
        <v>-7.5458689649823327</v>
      </c>
      <c r="AL458" s="1">
        <f t="shared" si="208"/>
        <v>-1.374959876045784</v>
      </c>
      <c r="AM458" s="104">
        <f t="shared" si="209"/>
        <v>-1.3708698907942589</v>
      </c>
      <c r="AN458" s="104">
        <f t="shared" si="210"/>
        <v>-1.4210896477732855</v>
      </c>
      <c r="AO458" s="104">
        <f t="shared" si="211"/>
        <v>-0.66757033877029559</v>
      </c>
      <c r="AP458" s="104">
        <f t="shared" si="212"/>
        <v>-0.82003893241456904</v>
      </c>
      <c r="AQ458" s="104">
        <f t="shared" si="213"/>
        <v>-8.9936045332194625E-2</v>
      </c>
      <c r="AR458" s="151">
        <f t="shared" si="214"/>
        <v>-5.744464731130388</v>
      </c>
    </row>
    <row r="459" spans="1:44" x14ac:dyDescent="0.2">
      <c r="A459" s="99">
        <v>10467</v>
      </c>
      <c r="B459" s="95" t="s">
        <v>103</v>
      </c>
      <c r="C459" s="111">
        <v>0.48002748552022068</v>
      </c>
      <c r="D459" s="95" t="s">
        <v>3</v>
      </c>
      <c r="E459" s="95">
        <v>2</v>
      </c>
      <c r="F459" s="96">
        <v>1</v>
      </c>
      <c r="G459" s="95" t="s">
        <v>6</v>
      </c>
      <c r="H459" s="95" t="s">
        <v>88</v>
      </c>
      <c r="I459" s="95" t="s">
        <v>4</v>
      </c>
      <c r="J459" s="97" t="s">
        <v>5</v>
      </c>
      <c r="M459">
        <f t="shared" si="195"/>
        <v>38</v>
      </c>
      <c r="N459">
        <f t="shared" si="190"/>
        <v>41</v>
      </c>
      <c r="O459">
        <f t="shared" si="191"/>
        <v>48</v>
      </c>
      <c r="P459">
        <f t="shared" si="192"/>
        <v>68</v>
      </c>
      <c r="Q459">
        <f t="shared" si="193"/>
        <v>71</v>
      </c>
      <c r="R459">
        <f t="shared" si="194"/>
        <v>144</v>
      </c>
      <c r="U459">
        <f t="shared" si="215"/>
        <v>241</v>
      </c>
      <c r="V459">
        <f t="shared" si="196"/>
        <v>239</v>
      </c>
      <c r="W459">
        <f t="shared" si="197"/>
        <v>243</v>
      </c>
      <c r="X459">
        <f t="shared" si="198"/>
        <v>495</v>
      </c>
      <c r="Y459">
        <f t="shared" si="199"/>
        <v>425</v>
      </c>
      <c r="Z459">
        <f t="shared" si="200"/>
        <v>83</v>
      </c>
      <c r="AC459" s="1">
        <f t="shared" si="201"/>
        <v>-1.5099083170870673</v>
      </c>
      <c r="AD459" s="1">
        <f t="shared" si="202"/>
        <v>-1.4339224101091452</v>
      </c>
      <c r="AE459" s="1">
        <f t="shared" si="203"/>
        <v>-1.276293465905562</v>
      </c>
      <c r="AF459" s="1">
        <f t="shared" si="204"/>
        <v>-0.92798677163734644</v>
      </c>
      <c r="AG459" s="1">
        <f t="shared" si="205"/>
        <v>-0.88481459977213761</v>
      </c>
      <c r="AH459" s="1">
        <f t="shared" si="206"/>
        <v>-0.17768117723745236</v>
      </c>
      <c r="AI459" s="149">
        <f t="shared" si="207"/>
        <v>-6.2106067417487107</v>
      </c>
      <c r="AL459" s="1">
        <f t="shared" si="208"/>
        <v>-1.3873311678483309</v>
      </c>
      <c r="AM459" s="104">
        <f t="shared" si="209"/>
        <v>-1.3956645494074753</v>
      </c>
      <c r="AN459" s="104">
        <f t="shared" si="210"/>
        <v>-1.3790666579984376</v>
      </c>
      <c r="AO459" s="104">
        <f t="shared" si="211"/>
        <v>-0.66757033877029559</v>
      </c>
      <c r="AP459" s="104">
        <f t="shared" si="212"/>
        <v>-0.82003893241456904</v>
      </c>
      <c r="AQ459" s="104">
        <f t="shared" si="213"/>
        <v>-2.4532874935423878</v>
      </c>
      <c r="AR459" s="151">
        <f t="shared" si="214"/>
        <v>-8.1029591399814969</v>
      </c>
    </row>
    <row r="460" spans="1:44" x14ac:dyDescent="0.2">
      <c r="A460" s="98">
        <v>10185</v>
      </c>
      <c r="B460" s="91" t="s">
        <v>103</v>
      </c>
      <c r="C460" s="110">
        <v>0.48098906767373284</v>
      </c>
      <c r="D460" s="91" t="s">
        <v>3</v>
      </c>
      <c r="E460" s="91">
        <v>1</v>
      </c>
      <c r="F460" s="92">
        <v>1</v>
      </c>
      <c r="G460" s="91" t="s">
        <v>6</v>
      </c>
      <c r="H460" s="91" t="s">
        <v>89</v>
      </c>
      <c r="I460" s="91" t="s">
        <v>5</v>
      </c>
      <c r="J460" s="93" t="s">
        <v>5</v>
      </c>
      <c r="M460">
        <f t="shared" si="195"/>
        <v>38</v>
      </c>
      <c r="N460">
        <f t="shared" si="190"/>
        <v>35</v>
      </c>
      <c r="O460">
        <f t="shared" si="191"/>
        <v>48</v>
      </c>
      <c r="P460">
        <f t="shared" si="192"/>
        <v>68</v>
      </c>
      <c r="Q460">
        <f t="shared" si="193"/>
        <v>37</v>
      </c>
      <c r="R460">
        <f t="shared" si="194"/>
        <v>28</v>
      </c>
      <c r="U460">
        <f t="shared" si="215"/>
        <v>241</v>
      </c>
      <c r="V460">
        <f t="shared" si="196"/>
        <v>233</v>
      </c>
      <c r="W460">
        <f t="shared" si="197"/>
        <v>243</v>
      </c>
      <c r="X460">
        <f t="shared" si="198"/>
        <v>495</v>
      </c>
      <c r="Y460">
        <f t="shared" si="199"/>
        <v>230</v>
      </c>
      <c r="Z460">
        <f t="shared" si="200"/>
        <v>882</v>
      </c>
      <c r="AC460" s="1">
        <f t="shared" si="201"/>
        <v>-1.5099083170870673</v>
      </c>
      <c r="AD460" s="1">
        <f t="shared" si="202"/>
        <v>-1.5921464153240394</v>
      </c>
      <c r="AE460" s="1">
        <f t="shared" si="203"/>
        <v>-1.276293465905562</v>
      </c>
      <c r="AF460" s="1">
        <f t="shared" si="204"/>
        <v>-0.92798677163734644</v>
      </c>
      <c r="AG460" s="1">
        <f t="shared" si="205"/>
        <v>-1.5365765641692286</v>
      </c>
      <c r="AH460" s="1">
        <f t="shared" si="206"/>
        <v>-1.8152899666382492</v>
      </c>
      <c r="AI460" s="149">
        <f t="shared" si="207"/>
        <v>-8.6582015007614928</v>
      </c>
      <c r="AL460" s="1">
        <f t="shared" si="208"/>
        <v>-1.3873311678483309</v>
      </c>
      <c r="AM460" s="104">
        <f t="shared" si="209"/>
        <v>-1.4210896477732855</v>
      </c>
      <c r="AN460" s="104">
        <f t="shared" si="210"/>
        <v>-1.3790666579984376</v>
      </c>
      <c r="AO460" s="104">
        <f t="shared" si="211"/>
        <v>-0.66757033877029559</v>
      </c>
      <c r="AP460" s="104">
        <f t="shared" si="212"/>
        <v>-1.4340487924157905</v>
      </c>
      <c r="AQ460" s="104">
        <f t="shared" si="213"/>
        <v>-8.9936045332194625E-2</v>
      </c>
      <c r="AR460" s="151">
        <f t="shared" si="214"/>
        <v>-6.3790426501383353</v>
      </c>
    </row>
    <row r="461" spans="1:44" x14ac:dyDescent="0.2">
      <c r="A461" s="99">
        <v>10039</v>
      </c>
      <c r="B461" s="95" t="s">
        <v>103</v>
      </c>
      <c r="C461" s="111">
        <v>0.48114208150825466</v>
      </c>
      <c r="D461" s="95" t="s">
        <v>2</v>
      </c>
      <c r="E461" s="95">
        <v>1</v>
      </c>
      <c r="F461" s="96">
        <v>0</v>
      </c>
      <c r="G461" s="95" t="s">
        <v>6</v>
      </c>
      <c r="H461" s="95" t="s">
        <v>89</v>
      </c>
      <c r="I461" s="95" t="s">
        <v>5</v>
      </c>
      <c r="J461" s="97" t="s">
        <v>5</v>
      </c>
      <c r="M461">
        <f t="shared" si="195"/>
        <v>36</v>
      </c>
      <c r="N461">
        <f t="shared" si="190"/>
        <v>35</v>
      </c>
      <c r="O461">
        <f t="shared" si="191"/>
        <v>29</v>
      </c>
      <c r="P461">
        <f t="shared" si="192"/>
        <v>68</v>
      </c>
      <c r="Q461">
        <f t="shared" si="193"/>
        <v>37</v>
      </c>
      <c r="R461">
        <f t="shared" si="194"/>
        <v>28</v>
      </c>
      <c r="U461">
        <f t="shared" si="215"/>
        <v>239</v>
      </c>
      <c r="V461">
        <f t="shared" si="196"/>
        <v>233</v>
      </c>
      <c r="W461">
        <f t="shared" si="197"/>
        <v>248</v>
      </c>
      <c r="X461">
        <f t="shared" si="198"/>
        <v>495</v>
      </c>
      <c r="Y461">
        <f t="shared" si="199"/>
        <v>230</v>
      </c>
      <c r="Z461">
        <f t="shared" si="200"/>
        <v>882</v>
      </c>
      <c r="AC461" s="1">
        <f t="shared" si="201"/>
        <v>-1.563975538357343</v>
      </c>
      <c r="AD461" s="1">
        <f t="shared" si="202"/>
        <v>-1.5921464153240394</v>
      </c>
      <c r="AE461" s="1">
        <f t="shared" si="203"/>
        <v>-1.780198646826979</v>
      </c>
      <c r="AF461" s="1">
        <f t="shared" si="204"/>
        <v>-0.92798677163734644</v>
      </c>
      <c r="AG461" s="1">
        <f t="shared" si="205"/>
        <v>-1.5365765641692286</v>
      </c>
      <c r="AH461" s="1">
        <f t="shared" si="206"/>
        <v>-1.8152899666382492</v>
      </c>
      <c r="AI461" s="149">
        <f t="shared" si="207"/>
        <v>-9.2161739029531855</v>
      </c>
      <c r="AL461" s="1">
        <f t="shared" si="208"/>
        <v>-1.3956645494074753</v>
      </c>
      <c r="AM461" s="104">
        <f t="shared" si="209"/>
        <v>-1.4210896477732855</v>
      </c>
      <c r="AN461" s="104">
        <f t="shared" si="210"/>
        <v>-1.3586993551740039</v>
      </c>
      <c r="AO461" s="104">
        <f t="shared" si="211"/>
        <v>-0.66757033877029559</v>
      </c>
      <c r="AP461" s="104">
        <f t="shared" si="212"/>
        <v>-1.4340487924157905</v>
      </c>
      <c r="AQ461" s="104">
        <f t="shared" si="213"/>
        <v>-8.9936045332194625E-2</v>
      </c>
      <c r="AR461" s="151">
        <f t="shared" si="214"/>
        <v>-6.3670087288730457</v>
      </c>
    </row>
    <row r="462" spans="1:44" x14ac:dyDescent="0.2">
      <c r="A462" s="98">
        <v>10746</v>
      </c>
      <c r="B462" s="91" t="s">
        <v>103</v>
      </c>
      <c r="C462" s="110">
        <v>0.48286213236596287</v>
      </c>
      <c r="D462" s="91" t="s">
        <v>2</v>
      </c>
      <c r="E462" s="91">
        <v>2</v>
      </c>
      <c r="F462" s="92">
        <v>3</v>
      </c>
      <c r="G462" s="91" t="s">
        <v>6</v>
      </c>
      <c r="H462" s="91" t="s">
        <v>91</v>
      </c>
      <c r="I462" s="91" t="s">
        <v>5</v>
      </c>
      <c r="J462" s="93" t="s">
        <v>5</v>
      </c>
      <c r="M462">
        <f t="shared" si="195"/>
        <v>36</v>
      </c>
      <c r="N462">
        <f t="shared" ref="N462:N525" si="216">COUNTIFS(E$4:E$1140,E462,$J$4:$J$1140,$L$2)</f>
        <v>41</v>
      </c>
      <c r="O462">
        <f t="shared" ref="O462:O525" si="217">COUNTIFS(F$4:F$1140,F462,$J$4:$J$1140,$L$2)</f>
        <v>46</v>
      </c>
      <c r="P462">
        <f t="shared" ref="P462:P525" si="218">COUNTIFS(G$4:G$1140,G462,$J$4:$J$1140,$L$2)</f>
        <v>68</v>
      </c>
      <c r="Q462">
        <f t="shared" ref="Q462:Q525" si="219">COUNTIFS(H$4:H$1140,H462,$J$4:$J$1140,$L$2)</f>
        <v>25</v>
      </c>
      <c r="R462">
        <f t="shared" ref="R462:R525" si="220">COUNTIFS(I$4:I$1140,I462,$J$4:$J$1140,$L$2)</f>
        <v>28</v>
      </c>
      <c r="U462">
        <f t="shared" si="215"/>
        <v>239</v>
      </c>
      <c r="V462">
        <f t="shared" si="196"/>
        <v>239</v>
      </c>
      <c r="W462">
        <f t="shared" si="197"/>
        <v>241</v>
      </c>
      <c r="X462">
        <f t="shared" si="198"/>
        <v>495</v>
      </c>
      <c r="Y462">
        <f t="shared" si="199"/>
        <v>149</v>
      </c>
      <c r="Z462">
        <f t="shared" si="200"/>
        <v>882</v>
      </c>
      <c r="AC462" s="1">
        <f t="shared" si="201"/>
        <v>-1.563975538357343</v>
      </c>
      <c r="AD462" s="1">
        <f t="shared" si="202"/>
        <v>-1.4339224101091452</v>
      </c>
      <c r="AE462" s="1">
        <f t="shared" si="203"/>
        <v>-1.3188530803243581</v>
      </c>
      <c r="AF462" s="1">
        <f t="shared" si="204"/>
        <v>-0.92798677163734644</v>
      </c>
      <c r="AG462" s="1">
        <f t="shared" si="205"/>
        <v>-1.9286186519452522</v>
      </c>
      <c r="AH462" s="1">
        <f t="shared" si="206"/>
        <v>-1.8152899666382492</v>
      </c>
      <c r="AI462" s="149">
        <f t="shared" si="207"/>
        <v>-8.9886464190116939</v>
      </c>
      <c r="AL462" s="1">
        <f t="shared" si="208"/>
        <v>-1.3956645494074753</v>
      </c>
      <c r="AM462" s="104">
        <f t="shared" si="209"/>
        <v>-1.3956645494074753</v>
      </c>
      <c r="AN462" s="104">
        <f t="shared" si="210"/>
        <v>-1.3873311678483309</v>
      </c>
      <c r="AO462" s="104">
        <f t="shared" si="211"/>
        <v>-0.66757033877029559</v>
      </c>
      <c r="AP462" s="104">
        <f t="shared" si="212"/>
        <v>-1.8681817953935267</v>
      </c>
      <c r="AQ462" s="104">
        <f t="shared" si="213"/>
        <v>-8.9936045332194625E-2</v>
      </c>
      <c r="AR462" s="151">
        <f t="shared" si="214"/>
        <v>-6.8043484461592989</v>
      </c>
    </row>
    <row r="463" spans="1:44" x14ac:dyDescent="0.2">
      <c r="A463" s="99">
        <v>10928</v>
      </c>
      <c r="B463" s="95" t="s">
        <v>103</v>
      </c>
      <c r="C463" s="111">
        <v>0.48904158721147972</v>
      </c>
      <c r="D463" s="95" t="s">
        <v>3</v>
      </c>
      <c r="E463" s="95">
        <v>1</v>
      </c>
      <c r="F463" s="96">
        <v>2</v>
      </c>
      <c r="G463" s="95" t="s">
        <v>7</v>
      </c>
      <c r="H463" s="95" t="s">
        <v>88</v>
      </c>
      <c r="I463" s="95" t="s">
        <v>5</v>
      </c>
      <c r="J463" s="97" t="s">
        <v>5</v>
      </c>
      <c r="M463">
        <f t="shared" si="195"/>
        <v>38</v>
      </c>
      <c r="N463">
        <f t="shared" si="216"/>
        <v>35</v>
      </c>
      <c r="O463">
        <f t="shared" si="217"/>
        <v>49</v>
      </c>
      <c r="P463">
        <f t="shared" si="218"/>
        <v>104</v>
      </c>
      <c r="Q463">
        <f t="shared" si="219"/>
        <v>71</v>
      </c>
      <c r="R463">
        <f t="shared" si="220"/>
        <v>28</v>
      </c>
      <c r="U463">
        <f t="shared" si="215"/>
        <v>241</v>
      </c>
      <c r="V463">
        <f t="shared" si="196"/>
        <v>233</v>
      </c>
      <c r="W463">
        <f t="shared" si="197"/>
        <v>233</v>
      </c>
      <c r="X463">
        <f t="shared" si="198"/>
        <v>470</v>
      </c>
      <c r="Y463">
        <f t="shared" si="199"/>
        <v>425</v>
      </c>
      <c r="Z463">
        <f t="shared" si="200"/>
        <v>882</v>
      </c>
      <c r="AC463" s="1">
        <f t="shared" si="201"/>
        <v>-1.5099083170870673</v>
      </c>
      <c r="AD463" s="1">
        <f t="shared" si="202"/>
        <v>-1.5921464153240394</v>
      </c>
      <c r="AE463" s="1">
        <f t="shared" si="203"/>
        <v>-1.2556741787028265</v>
      </c>
      <c r="AF463" s="1">
        <f t="shared" si="204"/>
        <v>-0.50310357767208047</v>
      </c>
      <c r="AG463" s="1">
        <f t="shared" si="205"/>
        <v>-0.88481459977213761</v>
      </c>
      <c r="AH463" s="1">
        <f t="shared" si="206"/>
        <v>-1.8152899666382492</v>
      </c>
      <c r="AI463" s="149">
        <f t="shared" si="207"/>
        <v>-7.5609370551964004</v>
      </c>
      <c r="AL463" s="1">
        <f t="shared" si="208"/>
        <v>-1.3873311678483309</v>
      </c>
      <c r="AM463" s="104">
        <f t="shared" si="209"/>
        <v>-1.4210896477732855</v>
      </c>
      <c r="AN463" s="104">
        <f t="shared" si="210"/>
        <v>-1.4210896477732855</v>
      </c>
      <c r="AO463" s="104">
        <f t="shared" si="211"/>
        <v>-0.71939540663488166</v>
      </c>
      <c r="AP463" s="104">
        <f t="shared" si="212"/>
        <v>-0.82003893241456904</v>
      </c>
      <c r="AQ463" s="104">
        <f t="shared" si="213"/>
        <v>-8.9936045332194625E-2</v>
      </c>
      <c r="AR463" s="151">
        <f t="shared" si="214"/>
        <v>-5.8588808477765477</v>
      </c>
    </row>
    <row r="464" spans="1:44" x14ac:dyDescent="0.2">
      <c r="A464" s="98">
        <v>10972</v>
      </c>
      <c r="B464" s="91" t="s">
        <v>103</v>
      </c>
      <c r="C464" s="110">
        <v>0.48997901070952354</v>
      </c>
      <c r="D464" s="91" t="s">
        <v>0</v>
      </c>
      <c r="E464" s="91">
        <v>3</v>
      </c>
      <c r="F464" s="92">
        <v>1</v>
      </c>
      <c r="G464" s="91" t="s">
        <v>6</v>
      </c>
      <c r="H464" s="91" t="s">
        <v>91</v>
      </c>
      <c r="I464" s="91" t="s">
        <v>5</v>
      </c>
      <c r="J464" s="93" t="s">
        <v>5</v>
      </c>
      <c r="M464">
        <f t="shared" si="195"/>
        <v>39</v>
      </c>
      <c r="N464">
        <f t="shared" si="216"/>
        <v>61</v>
      </c>
      <c r="O464">
        <f t="shared" si="217"/>
        <v>48</v>
      </c>
      <c r="P464">
        <f t="shared" si="218"/>
        <v>68</v>
      </c>
      <c r="Q464">
        <f t="shared" si="219"/>
        <v>25</v>
      </c>
      <c r="R464">
        <f t="shared" si="220"/>
        <v>28</v>
      </c>
      <c r="U464">
        <f t="shared" si="215"/>
        <v>241</v>
      </c>
      <c r="V464">
        <f t="shared" si="196"/>
        <v>248</v>
      </c>
      <c r="W464">
        <f t="shared" si="197"/>
        <v>243</v>
      </c>
      <c r="X464">
        <f t="shared" si="198"/>
        <v>495</v>
      </c>
      <c r="Y464">
        <f t="shared" si="199"/>
        <v>149</v>
      </c>
      <c r="Z464">
        <f t="shared" si="200"/>
        <v>882</v>
      </c>
      <c r="AC464" s="1">
        <f t="shared" si="201"/>
        <v>-1.4839328306838067</v>
      </c>
      <c r="AD464" s="1">
        <f t="shared" si="202"/>
        <v>-1.0366206126401418</v>
      </c>
      <c r="AE464" s="1">
        <f t="shared" si="203"/>
        <v>-1.276293465905562</v>
      </c>
      <c r="AF464" s="1">
        <f t="shared" si="204"/>
        <v>-0.92798677163734644</v>
      </c>
      <c r="AG464" s="1">
        <f t="shared" si="205"/>
        <v>-1.9286186519452522</v>
      </c>
      <c r="AH464" s="1">
        <f t="shared" si="206"/>
        <v>-1.8152899666382492</v>
      </c>
      <c r="AI464" s="149">
        <f t="shared" si="207"/>
        <v>-8.4687422994503585</v>
      </c>
      <c r="AL464" s="1">
        <f t="shared" si="208"/>
        <v>-1.3873311678483309</v>
      </c>
      <c r="AM464" s="104">
        <f t="shared" si="209"/>
        <v>-1.3586993551740039</v>
      </c>
      <c r="AN464" s="104">
        <f t="shared" si="210"/>
        <v>-1.3790666579984376</v>
      </c>
      <c r="AO464" s="104">
        <f t="shared" si="211"/>
        <v>-0.66757033877029559</v>
      </c>
      <c r="AP464" s="104">
        <f t="shared" si="212"/>
        <v>-1.8681817953935267</v>
      </c>
      <c r="AQ464" s="104">
        <f t="shared" si="213"/>
        <v>-8.9936045332194625E-2</v>
      </c>
      <c r="AR464" s="151">
        <f t="shared" si="214"/>
        <v>-6.7507853605167902</v>
      </c>
    </row>
    <row r="465" spans="1:44" x14ac:dyDescent="0.2">
      <c r="A465" s="99">
        <v>10854</v>
      </c>
      <c r="B465" s="95" t="s">
        <v>103</v>
      </c>
      <c r="C465" s="111">
        <v>0.48998073757070282</v>
      </c>
      <c r="D465" s="95" t="s">
        <v>2</v>
      </c>
      <c r="E465" s="95">
        <v>3</v>
      </c>
      <c r="F465" s="96">
        <v>3</v>
      </c>
      <c r="G465" s="95" t="s">
        <v>7</v>
      </c>
      <c r="H465" s="95" t="s">
        <v>88</v>
      </c>
      <c r="I465" s="95" t="s">
        <v>5</v>
      </c>
      <c r="J465" s="97" t="s">
        <v>5</v>
      </c>
      <c r="M465">
        <f t="shared" si="195"/>
        <v>36</v>
      </c>
      <c r="N465">
        <f t="shared" si="216"/>
        <v>61</v>
      </c>
      <c r="O465">
        <f t="shared" si="217"/>
        <v>46</v>
      </c>
      <c r="P465">
        <f t="shared" si="218"/>
        <v>104</v>
      </c>
      <c r="Q465">
        <f t="shared" si="219"/>
        <v>71</v>
      </c>
      <c r="R465">
        <f t="shared" si="220"/>
        <v>28</v>
      </c>
      <c r="U465">
        <f t="shared" si="215"/>
        <v>239</v>
      </c>
      <c r="V465">
        <f t="shared" si="196"/>
        <v>248</v>
      </c>
      <c r="W465">
        <f t="shared" si="197"/>
        <v>241</v>
      </c>
      <c r="X465">
        <f t="shared" si="198"/>
        <v>470</v>
      </c>
      <c r="Y465">
        <f t="shared" si="199"/>
        <v>425</v>
      </c>
      <c r="Z465">
        <f t="shared" si="200"/>
        <v>882</v>
      </c>
      <c r="AC465" s="1">
        <f t="shared" si="201"/>
        <v>-1.563975538357343</v>
      </c>
      <c r="AD465" s="1">
        <f t="shared" si="202"/>
        <v>-1.0366206126401418</v>
      </c>
      <c r="AE465" s="1">
        <f t="shared" si="203"/>
        <v>-1.3188530803243581</v>
      </c>
      <c r="AF465" s="1">
        <f t="shared" si="204"/>
        <v>-0.50310357767208047</v>
      </c>
      <c r="AG465" s="1">
        <f t="shared" si="205"/>
        <v>-0.88481459977213761</v>
      </c>
      <c r="AH465" s="1">
        <f t="shared" si="206"/>
        <v>-1.8152899666382492</v>
      </c>
      <c r="AI465" s="149">
        <f t="shared" si="207"/>
        <v>-7.1226573754043105</v>
      </c>
      <c r="AL465" s="1">
        <f t="shared" si="208"/>
        <v>-1.3956645494074753</v>
      </c>
      <c r="AM465" s="104">
        <f t="shared" si="209"/>
        <v>-1.3586993551740039</v>
      </c>
      <c r="AN465" s="104">
        <f t="shared" si="210"/>
        <v>-1.3873311678483309</v>
      </c>
      <c r="AO465" s="104">
        <f t="shared" si="211"/>
        <v>-0.71939540663488166</v>
      </c>
      <c r="AP465" s="104">
        <f t="shared" si="212"/>
        <v>-0.82003893241456904</v>
      </c>
      <c r="AQ465" s="104">
        <f t="shared" si="213"/>
        <v>-8.9936045332194625E-2</v>
      </c>
      <c r="AR465" s="151">
        <f t="shared" si="214"/>
        <v>-5.7710654568114554</v>
      </c>
    </row>
    <row r="466" spans="1:44" x14ac:dyDescent="0.2">
      <c r="A466" s="98">
        <v>10110</v>
      </c>
      <c r="B466" s="91" t="s">
        <v>103</v>
      </c>
      <c r="C466" s="110">
        <v>0.49070121825748714</v>
      </c>
      <c r="D466" s="91" t="s">
        <v>1</v>
      </c>
      <c r="E466" s="91">
        <v>0</v>
      </c>
      <c r="F466" s="92">
        <v>3</v>
      </c>
      <c r="G466" s="91" t="s">
        <v>7</v>
      </c>
      <c r="H466" s="91" t="s">
        <v>88</v>
      </c>
      <c r="I466" s="91" t="s">
        <v>5</v>
      </c>
      <c r="J466" s="93" t="s">
        <v>5</v>
      </c>
      <c r="M466">
        <f t="shared" si="195"/>
        <v>59</v>
      </c>
      <c r="N466">
        <f t="shared" si="216"/>
        <v>35</v>
      </c>
      <c r="O466">
        <f t="shared" si="217"/>
        <v>46</v>
      </c>
      <c r="P466">
        <f t="shared" si="218"/>
        <v>104</v>
      </c>
      <c r="Q466">
        <f t="shared" si="219"/>
        <v>71</v>
      </c>
      <c r="R466">
        <f t="shared" si="220"/>
        <v>28</v>
      </c>
      <c r="U466">
        <f t="shared" si="215"/>
        <v>244</v>
      </c>
      <c r="V466">
        <f t="shared" si="196"/>
        <v>245</v>
      </c>
      <c r="W466">
        <f t="shared" si="197"/>
        <v>241</v>
      </c>
      <c r="X466">
        <f t="shared" si="198"/>
        <v>470</v>
      </c>
      <c r="Y466">
        <f t="shared" si="199"/>
        <v>425</v>
      </c>
      <c r="Z466">
        <f t="shared" si="200"/>
        <v>882</v>
      </c>
      <c r="AC466" s="1">
        <f t="shared" si="201"/>
        <v>-1.0699570329077337</v>
      </c>
      <c r="AD466" s="1">
        <f t="shared" si="202"/>
        <v>-1.5921464153240394</v>
      </c>
      <c r="AE466" s="1">
        <f t="shared" si="203"/>
        <v>-1.3188530803243581</v>
      </c>
      <c r="AF466" s="1">
        <f t="shared" si="204"/>
        <v>-0.50310357767208047</v>
      </c>
      <c r="AG466" s="1">
        <f t="shared" si="205"/>
        <v>-0.88481459977213761</v>
      </c>
      <c r="AH466" s="1">
        <f t="shared" si="206"/>
        <v>-1.8152899666382492</v>
      </c>
      <c r="AI466" s="149">
        <f t="shared" si="207"/>
        <v>-7.1841646726385981</v>
      </c>
      <c r="AL466" s="1">
        <f t="shared" si="208"/>
        <v>-1.374959876045784</v>
      </c>
      <c r="AM466" s="104">
        <f t="shared" si="209"/>
        <v>-1.3708698907942589</v>
      </c>
      <c r="AN466" s="104">
        <f t="shared" si="210"/>
        <v>-1.3873311678483309</v>
      </c>
      <c r="AO466" s="104">
        <f t="shared" si="211"/>
        <v>-0.71939540663488166</v>
      </c>
      <c r="AP466" s="104">
        <f t="shared" si="212"/>
        <v>-0.82003893241456904</v>
      </c>
      <c r="AQ466" s="104">
        <f t="shared" si="213"/>
        <v>-8.9936045332194625E-2</v>
      </c>
      <c r="AR466" s="151">
        <f t="shared" si="214"/>
        <v>-5.7625313190700185</v>
      </c>
    </row>
    <row r="467" spans="1:44" x14ac:dyDescent="0.2">
      <c r="A467" s="99">
        <v>10519</v>
      </c>
      <c r="B467" s="95" t="s">
        <v>103</v>
      </c>
      <c r="C467" s="111">
        <v>0.4907158986162814</v>
      </c>
      <c r="D467" s="95" t="s">
        <v>0</v>
      </c>
      <c r="E467" s="95">
        <v>3</v>
      </c>
      <c r="F467" s="96">
        <v>1</v>
      </c>
      <c r="G467" s="95" t="s">
        <v>6</v>
      </c>
      <c r="H467" s="95" t="s">
        <v>88</v>
      </c>
      <c r="I467" s="95" t="s">
        <v>5</v>
      </c>
      <c r="J467" s="97" t="s">
        <v>5</v>
      </c>
      <c r="M467">
        <f t="shared" si="195"/>
        <v>39</v>
      </c>
      <c r="N467">
        <f t="shared" si="216"/>
        <v>61</v>
      </c>
      <c r="O467">
        <f t="shared" si="217"/>
        <v>48</v>
      </c>
      <c r="P467">
        <f t="shared" si="218"/>
        <v>68</v>
      </c>
      <c r="Q467">
        <f t="shared" si="219"/>
        <v>71</v>
      </c>
      <c r="R467">
        <f t="shared" si="220"/>
        <v>28</v>
      </c>
      <c r="U467">
        <f t="shared" si="215"/>
        <v>241</v>
      </c>
      <c r="V467">
        <f t="shared" si="196"/>
        <v>248</v>
      </c>
      <c r="W467">
        <f t="shared" si="197"/>
        <v>243</v>
      </c>
      <c r="X467">
        <f t="shared" si="198"/>
        <v>495</v>
      </c>
      <c r="Y467">
        <f t="shared" si="199"/>
        <v>425</v>
      </c>
      <c r="Z467">
        <f t="shared" si="200"/>
        <v>882</v>
      </c>
      <c r="AC467" s="1">
        <f t="shared" si="201"/>
        <v>-1.4839328306838067</v>
      </c>
      <c r="AD467" s="1">
        <f t="shared" si="202"/>
        <v>-1.0366206126401418</v>
      </c>
      <c r="AE467" s="1">
        <f t="shared" si="203"/>
        <v>-1.276293465905562</v>
      </c>
      <c r="AF467" s="1">
        <f t="shared" si="204"/>
        <v>-0.92798677163734644</v>
      </c>
      <c r="AG467" s="1">
        <f t="shared" si="205"/>
        <v>-0.88481459977213761</v>
      </c>
      <c r="AH467" s="1">
        <f t="shared" si="206"/>
        <v>-1.8152899666382492</v>
      </c>
      <c r="AI467" s="149">
        <f t="shared" si="207"/>
        <v>-7.4249382472772441</v>
      </c>
      <c r="AL467" s="1">
        <f t="shared" si="208"/>
        <v>-1.3873311678483309</v>
      </c>
      <c r="AM467" s="104">
        <f t="shared" si="209"/>
        <v>-1.3586993551740039</v>
      </c>
      <c r="AN467" s="104">
        <f t="shared" si="210"/>
        <v>-1.3790666579984376</v>
      </c>
      <c r="AO467" s="104">
        <f t="shared" si="211"/>
        <v>-0.66757033877029559</v>
      </c>
      <c r="AP467" s="104">
        <f t="shared" si="212"/>
        <v>-0.82003893241456904</v>
      </c>
      <c r="AQ467" s="104">
        <f t="shared" si="213"/>
        <v>-8.9936045332194625E-2</v>
      </c>
      <c r="AR467" s="151">
        <f t="shared" si="214"/>
        <v>-5.7026424975378323</v>
      </c>
    </row>
    <row r="468" spans="1:44" x14ac:dyDescent="0.2">
      <c r="A468" s="98">
        <v>10420</v>
      </c>
      <c r="B468" s="91" t="s">
        <v>103</v>
      </c>
      <c r="C468" s="110">
        <v>0.49364373427756991</v>
      </c>
      <c r="D468" s="91" t="s">
        <v>1</v>
      </c>
      <c r="E468" s="91">
        <v>3</v>
      </c>
      <c r="F468" s="92">
        <v>1</v>
      </c>
      <c r="G468" s="91" t="s">
        <v>6</v>
      </c>
      <c r="H468" s="91" t="s">
        <v>88</v>
      </c>
      <c r="I468" s="91" t="s">
        <v>4</v>
      </c>
      <c r="J468" s="93" t="s">
        <v>4</v>
      </c>
      <c r="M468">
        <f t="shared" si="195"/>
        <v>59</v>
      </c>
      <c r="N468">
        <f t="shared" si="216"/>
        <v>61</v>
      </c>
      <c r="O468">
        <f t="shared" si="217"/>
        <v>48</v>
      </c>
      <c r="P468">
        <f t="shared" si="218"/>
        <v>68</v>
      </c>
      <c r="Q468">
        <f t="shared" si="219"/>
        <v>71</v>
      </c>
      <c r="R468">
        <f t="shared" si="220"/>
        <v>144</v>
      </c>
      <c r="U468">
        <f t="shared" si="215"/>
        <v>244</v>
      </c>
      <c r="V468">
        <f t="shared" si="196"/>
        <v>248</v>
      </c>
      <c r="W468">
        <f t="shared" si="197"/>
        <v>243</v>
      </c>
      <c r="X468">
        <f t="shared" si="198"/>
        <v>495</v>
      </c>
      <c r="Y468">
        <f t="shared" si="199"/>
        <v>425</v>
      </c>
      <c r="Z468">
        <f t="shared" si="200"/>
        <v>83</v>
      </c>
      <c r="AC468" s="1">
        <f t="shared" si="201"/>
        <v>-1.0699570329077337</v>
      </c>
      <c r="AD468" s="1">
        <f t="shared" si="202"/>
        <v>-1.0366206126401418</v>
      </c>
      <c r="AE468" s="1">
        <f t="shared" si="203"/>
        <v>-1.276293465905562</v>
      </c>
      <c r="AF468" s="1">
        <f t="shared" si="204"/>
        <v>-0.92798677163734644</v>
      </c>
      <c r="AG468" s="1">
        <f t="shared" si="205"/>
        <v>-0.88481459977213761</v>
      </c>
      <c r="AH468" s="1">
        <f t="shared" si="206"/>
        <v>-0.17768117723745236</v>
      </c>
      <c r="AI468" s="149">
        <f t="shared" si="207"/>
        <v>-5.3733536601003733</v>
      </c>
      <c r="AL468" s="1">
        <f t="shared" si="208"/>
        <v>-1.374959876045784</v>
      </c>
      <c r="AM468" s="104">
        <f t="shared" si="209"/>
        <v>-1.3586993551740039</v>
      </c>
      <c r="AN468" s="104">
        <f t="shared" si="210"/>
        <v>-1.3790666579984376</v>
      </c>
      <c r="AO468" s="104">
        <f t="shared" si="211"/>
        <v>-0.66757033877029559</v>
      </c>
      <c r="AP468" s="104">
        <f t="shared" si="212"/>
        <v>-0.82003893241456904</v>
      </c>
      <c r="AQ468" s="104">
        <f t="shared" si="213"/>
        <v>-2.4532874935423878</v>
      </c>
      <c r="AR468" s="151">
        <f t="shared" si="214"/>
        <v>-8.053622653945478</v>
      </c>
    </row>
    <row r="469" spans="1:44" x14ac:dyDescent="0.2">
      <c r="A469" s="99">
        <v>10632</v>
      </c>
      <c r="B469" s="95" t="s">
        <v>103</v>
      </c>
      <c r="C469" s="111">
        <v>0.49579775902377654</v>
      </c>
      <c r="D469" s="95" t="s">
        <v>0</v>
      </c>
      <c r="E469" s="95">
        <v>1</v>
      </c>
      <c r="F469" s="96">
        <v>0</v>
      </c>
      <c r="G469" s="95" t="s">
        <v>7</v>
      </c>
      <c r="H469" s="95" t="s">
        <v>90</v>
      </c>
      <c r="I469" s="95" t="s">
        <v>5</v>
      </c>
      <c r="J469" s="97" t="s">
        <v>5</v>
      </c>
      <c r="M469">
        <f t="shared" si="195"/>
        <v>39</v>
      </c>
      <c r="N469">
        <f t="shared" si="216"/>
        <v>35</v>
      </c>
      <c r="O469">
        <f t="shared" si="217"/>
        <v>29</v>
      </c>
      <c r="P469">
        <f t="shared" si="218"/>
        <v>104</v>
      </c>
      <c r="Q469">
        <f t="shared" si="219"/>
        <v>39</v>
      </c>
      <c r="R469">
        <f t="shared" si="220"/>
        <v>28</v>
      </c>
      <c r="U469">
        <f t="shared" si="215"/>
        <v>241</v>
      </c>
      <c r="V469">
        <f t="shared" si="196"/>
        <v>233</v>
      </c>
      <c r="W469">
        <f t="shared" si="197"/>
        <v>248</v>
      </c>
      <c r="X469">
        <f t="shared" si="198"/>
        <v>470</v>
      </c>
      <c r="Y469">
        <f t="shared" si="199"/>
        <v>161</v>
      </c>
      <c r="Z469">
        <f t="shared" si="200"/>
        <v>882</v>
      </c>
      <c r="AC469" s="1">
        <f t="shared" si="201"/>
        <v>-1.4839328306838067</v>
      </c>
      <c r="AD469" s="1">
        <f t="shared" si="202"/>
        <v>-1.5921464153240394</v>
      </c>
      <c r="AE469" s="1">
        <f t="shared" si="203"/>
        <v>-1.780198646826979</v>
      </c>
      <c r="AF469" s="1">
        <f t="shared" si="204"/>
        <v>-0.50310357767208047</v>
      </c>
      <c r="AG469" s="1">
        <f t="shared" si="205"/>
        <v>-1.4839328306838067</v>
      </c>
      <c r="AH469" s="1">
        <f t="shared" si="206"/>
        <v>-1.8152899666382492</v>
      </c>
      <c r="AI469" s="149">
        <f t="shared" si="207"/>
        <v>-8.6586042678289612</v>
      </c>
      <c r="AL469" s="1">
        <f t="shared" si="208"/>
        <v>-1.3873311678483309</v>
      </c>
      <c r="AM469" s="104">
        <f t="shared" si="209"/>
        <v>-1.4210896477732855</v>
      </c>
      <c r="AN469" s="104">
        <f t="shared" si="210"/>
        <v>-1.3586993551740039</v>
      </c>
      <c r="AO469" s="104">
        <f t="shared" si="211"/>
        <v>-0.71939540663488166</v>
      </c>
      <c r="AP469" s="104">
        <f t="shared" si="212"/>
        <v>-1.790723736354523</v>
      </c>
      <c r="AQ469" s="104">
        <f t="shared" si="213"/>
        <v>-8.9936045332194625E-2</v>
      </c>
      <c r="AR469" s="151">
        <f t="shared" si="214"/>
        <v>-6.7671753591172195</v>
      </c>
    </row>
    <row r="470" spans="1:44" x14ac:dyDescent="0.2">
      <c r="A470" s="98">
        <v>11071</v>
      </c>
      <c r="B470" s="91" t="s">
        <v>103</v>
      </c>
      <c r="C470" s="110">
        <v>0.49611686107694519</v>
      </c>
      <c r="D470" s="91" t="s">
        <v>1</v>
      </c>
      <c r="E470" s="91">
        <v>3</v>
      </c>
      <c r="F470" s="92">
        <v>0</v>
      </c>
      <c r="G470" s="91" t="s">
        <v>6</v>
      </c>
      <c r="H470" s="91" t="s">
        <v>88</v>
      </c>
      <c r="I470" s="91" t="s">
        <v>5</v>
      </c>
      <c r="J470" s="93" t="s">
        <v>5</v>
      </c>
      <c r="M470">
        <f t="shared" si="195"/>
        <v>59</v>
      </c>
      <c r="N470">
        <f t="shared" si="216"/>
        <v>61</v>
      </c>
      <c r="O470">
        <f t="shared" si="217"/>
        <v>29</v>
      </c>
      <c r="P470">
        <f t="shared" si="218"/>
        <v>68</v>
      </c>
      <c r="Q470">
        <f t="shared" si="219"/>
        <v>71</v>
      </c>
      <c r="R470">
        <f t="shared" si="220"/>
        <v>28</v>
      </c>
      <c r="U470">
        <f t="shared" si="215"/>
        <v>244</v>
      </c>
      <c r="V470">
        <f t="shared" si="196"/>
        <v>248</v>
      </c>
      <c r="W470">
        <f t="shared" si="197"/>
        <v>248</v>
      </c>
      <c r="X470">
        <f t="shared" si="198"/>
        <v>495</v>
      </c>
      <c r="Y470">
        <f t="shared" si="199"/>
        <v>425</v>
      </c>
      <c r="Z470">
        <f t="shared" si="200"/>
        <v>882</v>
      </c>
      <c r="AC470" s="1">
        <f t="shared" si="201"/>
        <v>-1.0699570329077337</v>
      </c>
      <c r="AD470" s="1">
        <f t="shared" si="202"/>
        <v>-1.0366206126401418</v>
      </c>
      <c r="AE470" s="1">
        <f t="shared" si="203"/>
        <v>-1.780198646826979</v>
      </c>
      <c r="AF470" s="1">
        <f t="shared" si="204"/>
        <v>-0.92798677163734644</v>
      </c>
      <c r="AG470" s="1">
        <f t="shared" si="205"/>
        <v>-0.88481459977213761</v>
      </c>
      <c r="AH470" s="1">
        <f t="shared" si="206"/>
        <v>-1.8152899666382492</v>
      </c>
      <c r="AI470" s="149">
        <f t="shared" si="207"/>
        <v>-7.5148676304225877</v>
      </c>
      <c r="AL470" s="1">
        <f t="shared" si="208"/>
        <v>-1.374959876045784</v>
      </c>
      <c r="AM470" s="104">
        <f t="shared" si="209"/>
        <v>-1.3586993551740039</v>
      </c>
      <c r="AN470" s="104">
        <f t="shared" si="210"/>
        <v>-1.3586993551740039</v>
      </c>
      <c r="AO470" s="104">
        <f t="shared" si="211"/>
        <v>-0.66757033877029559</v>
      </c>
      <c r="AP470" s="104">
        <f t="shared" si="212"/>
        <v>-0.82003893241456904</v>
      </c>
      <c r="AQ470" s="104">
        <f t="shared" si="213"/>
        <v>-8.9936045332194625E-2</v>
      </c>
      <c r="AR470" s="151">
        <f t="shared" si="214"/>
        <v>-5.6699039029108507</v>
      </c>
    </row>
    <row r="471" spans="1:44" x14ac:dyDescent="0.2">
      <c r="A471" s="99">
        <v>11032</v>
      </c>
      <c r="B471" s="95" t="s">
        <v>103</v>
      </c>
      <c r="C471" s="111">
        <v>0.49696106876734658</v>
      </c>
      <c r="D471" s="95" t="s">
        <v>2</v>
      </c>
      <c r="E471" s="95">
        <v>2</v>
      </c>
      <c r="F471" s="96">
        <v>3</v>
      </c>
      <c r="G471" s="95" t="s">
        <v>6</v>
      </c>
      <c r="H471" s="95" t="s">
        <v>89</v>
      </c>
      <c r="I471" s="95" t="s">
        <v>5</v>
      </c>
      <c r="J471" s="97" t="s">
        <v>5</v>
      </c>
      <c r="M471">
        <f t="shared" si="195"/>
        <v>36</v>
      </c>
      <c r="N471">
        <f t="shared" si="216"/>
        <v>41</v>
      </c>
      <c r="O471">
        <f t="shared" si="217"/>
        <v>46</v>
      </c>
      <c r="P471">
        <f t="shared" si="218"/>
        <v>68</v>
      </c>
      <c r="Q471">
        <f t="shared" si="219"/>
        <v>37</v>
      </c>
      <c r="R471">
        <f t="shared" si="220"/>
        <v>28</v>
      </c>
      <c r="U471">
        <f t="shared" si="215"/>
        <v>239</v>
      </c>
      <c r="V471">
        <f t="shared" si="196"/>
        <v>239</v>
      </c>
      <c r="W471">
        <f t="shared" si="197"/>
        <v>241</v>
      </c>
      <c r="X471">
        <f t="shared" si="198"/>
        <v>495</v>
      </c>
      <c r="Y471">
        <f t="shared" si="199"/>
        <v>230</v>
      </c>
      <c r="Z471">
        <f t="shared" si="200"/>
        <v>882</v>
      </c>
      <c r="AC471" s="1">
        <f t="shared" si="201"/>
        <v>-1.563975538357343</v>
      </c>
      <c r="AD471" s="1">
        <f t="shared" si="202"/>
        <v>-1.4339224101091452</v>
      </c>
      <c r="AE471" s="1">
        <f t="shared" si="203"/>
        <v>-1.3188530803243581</v>
      </c>
      <c r="AF471" s="1">
        <f t="shared" si="204"/>
        <v>-0.92798677163734644</v>
      </c>
      <c r="AG471" s="1">
        <f t="shared" si="205"/>
        <v>-1.5365765641692286</v>
      </c>
      <c r="AH471" s="1">
        <f t="shared" si="206"/>
        <v>-1.8152899666382492</v>
      </c>
      <c r="AI471" s="149">
        <f t="shared" si="207"/>
        <v>-8.596604331235671</v>
      </c>
      <c r="AL471" s="1">
        <f t="shared" si="208"/>
        <v>-1.3956645494074753</v>
      </c>
      <c r="AM471" s="104">
        <f t="shared" si="209"/>
        <v>-1.3956645494074753</v>
      </c>
      <c r="AN471" s="104">
        <f t="shared" si="210"/>
        <v>-1.3873311678483309</v>
      </c>
      <c r="AO471" s="104">
        <f t="shared" si="211"/>
        <v>-0.66757033877029559</v>
      </c>
      <c r="AP471" s="104">
        <f t="shared" si="212"/>
        <v>-1.4340487924157905</v>
      </c>
      <c r="AQ471" s="104">
        <f t="shared" si="213"/>
        <v>-8.9936045332194625E-2</v>
      </c>
      <c r="AR471" s="151">
        <f t="shared" si="214"/>
        <v>-6.3702154431815625</v>
      </c>
    </row>
    <row r="472" spans="1:44" x14ac:dyDescent="0.2">
      <c r="A472" s="98">
        <v>10920</v>
      </c>
      <c r="B472" s="91" t="s">
        <v>103</v>
      </c>
      <c r="C472" s="110">
        <v>0.4980624462427311</v>
      </c>
      <c r="D472" s="91" t="s">
        <v>3</v>
      </c>
      <c r="E472" s="91">
        <v>2</v>
      </c>
      <c r="F472" s="92">
        <v>3</v>
      </c>
      <c r="G472" s="91" t="s">
        <v>7</v>
      </c>
      <c r="H472" s="91" t="s">
        <v>88</v>
      </c>
      <c r="I472" s="91" t="s">
        <v>5</v>
      </c>
      <c r="J472" s="93" t="s">
        <v>5</v>
      </c>
      <c r="M472">
        <f t="shared" si="195"/>
        <v>38</v>
      </c>
      <c r="N472">
        <f t="shared" si="216"/>
        <v>41</v>
      </c>
      <c r="O472">
        <f t="shared" si="217"/>
        <v>46</v>
      </c>
      <c r="P472">
        <f t="shared" si="218"/>
        <v>104</v>
      </c>
      <c r="Q472">
        <f t="shared" si="219"/>
        <v>71</v>
      </c>
      <c r="R472">
        <f t="shared" si="220"/>
        <v>28</v>
      </c>
      <c r="U472">
        <f t="shared" si="215"/>
        <v>241</v>
      </c>
      <c r="V472">
        <f t="shared" si="196"/>
        <v>239</v>
      </c>
      <c r="W472">
        <f t="shared" si="197"/>
        <v>241</v>
      </c>
      <c r="X472">
        <f t="shared" si="198"/>
        <v>470</v>
      </c>
      <c r="Y472">
        <f t="shared" si="199"/>
        <v>425</v>
      </c>
      <c r="Z472">
        <f t="shared" si="200"/>
        <v>882</v>
      </c>
      <c r="AC472" s="1">
        <f t="shared" si="201"/>
        <v>-1.5099083170870673</v>
      </c>
      <c r="AD472" s="1">
        <f t="shared" si="202"/>
        <v>-1.4339224101091452</v>
      </c>
      <c r="AE472" s="1">
        <f t="shared" si="203"/>
        <v>-1.3188530803243581</v>
      </c>
      <c r="AF472" s="1">
        <f t="shared" si="204"/>
        <v>-0.50310357767208047</v>
      </c>
      <c r="AG472" s="1">
        <f t="shared" si="205"/>
        <v>-0.88481459977213761</v>
      </c>
      <c r="AH472" s="1">
        <f t="shared" si="206"/>
        <v>-1.8152899666382492</v>
      </c>
      <c r="AI472" s="149">
        <f t="shared" si="207"/>
        <v>-7.4658919516030373</v>
      </c>
      <c r="AL472" s="1">
        <f t="shared" si="208"/>
        <v>-1.3873311678483309</v>
      </c>
      <c r="AM472" s="104">
        <f t="shared" si="209"/>
        <v>-1.3956645494074753</v>
      </c>
      <c r="AN472" s="104">
        <f t="shared" si="210"/>
        <v>-1.3873311678483309</v>
      </c>
      <c r="AO472" s="104">
        <f t="shared" si="211"/>
        <v>-0.71939540663488166</v>
      </c>
      <c r="AP472" s="104">
        <f t="shared" si="212"/>
        <v>-0.82003893241456904</v>
      </c>
      <c r="AQ472" s="104">
        <f t="shared" si="213"/>
        <v>-8.9936045332194625E-2</v>
      </c>
      <c r="AR472" s="151">
        <f t="shared" si="214"/>
        <v>-5.7996972694857822</v>
      </c>
    </row>
    <row r="473" spans="1:44" x14ac:dyDescent="0.2">
      <c r="A473" s="99">
        <v>11185</v>
      </c>
      <c r="B473" s="95" t="s">
        <v>103</v>
      </c>
      <c r="C473" s="111">
        <v>0.49832365532946998</v>
      </c>
      <c r="D473" s="95" t="s">
        <v>2</v>
      </c>
      <c r="E473" s="95">
        <v>0</v>
      </c>
      <c r="F473" s="96">
        <v>0</v>
      </c>
      <c r="G473" s="95" t="s">
        <v>7</v>
      </c>
      <c r="H473" s="95" t="s">
        <v>88</v>
      </c>
      <c r="I473" s="95" t="s">
        <v>5</v>
      </c>
      <c r="J473" s="97" t="s">
        <v>5</v>
      </c>
      <c r="M473">
        <f t="shared" si="195"/>
        <v>36</v>
      </c>
      <c r="N473">
        <f t="shared" si="216"/>
        <v>35</v>
      </c>
      <c r="O473">
        <f t="shared" si="217"/>
        <v>29</v>
      </c>
      <c r="P473">
        <f t="shared" si="218"/>
        <v>104</v>
      </c>
      <c r="Q473">
        <f t="shared" si="219"/>
        <v>71</v>
      </c>
      <c r="R473">
        <f t="shared" si="220"/>
        <v>28</v>
      </c>
      <c r="U473">
        <f t="shared" si="215"/>
        <v>239</v>
      </c>
      <c r="V473">
        <f t="shared" si="196"/>
        <v>245</v>
      </c>
      <c r="W473">
        <f t="shared" si="197"/>
        <v>248</v>
      </c>
      <c r="X473">
        <f t="shared" si="198"/>
        <v>470</v>
      </c>
      <c r="Y473">
        <f t="shared" si="199"/>
        <v>425</v>
      </c>
      <c r="Z473">
        <f t="shared" si="200"/>
        <v>882</v>
      </c>
      <c r="AC473" s="1">
        <f t="shared" si="201"/>
        <v>-1.563975538357343</v>
      </c>
      <c r="AD473" s="1">
        <f t="shared" si="202"/>
        <v>-1.5921464153240394</v>
      </c>
      <c r="AE473" s="1">
        <f t="shared" si="203"/>
        <v>-1.780198646826979</v>
      </c>
      <c r="AF473" s="1">
        <f t="shared" si="204"/>
        <v>-0.50310357767208047</v>
      </c>
      <c r="AG473" s="1">
        <f t="shared" si="205"/>
        <v>-0.88481459977213761</v>
      </c>
      <c r="AH473" s="1">
        <f t="shared" si="206"/>
        <v>-1.8152899666382492</v>
      </c>
      <c r="AI473" s="149">
        <f t="shared" si="207"/>
        <v>-8.1395287445908284</v>
      </c>
      <c r="AL473" s="1">
        <f t="shared" si="208"/>
        <v>-1.3956645494074753</v>
      </c>
      <c r="AM473" s="104">
        <f t="shared" si="209"/>
        <v>-1.3708698907942589</v>
      </c>
      <c r="AN473" s="104">
        <f t="shared" si="210"/>
        <v>-1.3586993551740039</v>
      </c>
      <c r="AO473" s="104">
        <f t="shared" si="211"/>
        <v>-0.71939540663488166</v>
      </c>
      <c r="AP473" s="104">
        <f t="shared" si="212"/>
        <v>-0.82003893241456904</v>
      </c>
      <c r="AQ473" s="104">
        <f t="shared" si="213"/>
        <v>-8.9936045332194625E-2</v>
      </c>
      <c r="AR473" s="151">
        <f t="shared" si="214"/>
        <v>-5.7546041797573837</v>
      </c>
    </row>
    <row r="474" spans="1:44" x14ac:dyDescent="0.2">
      <c r="A474" s="98">
        <v>10332</v>
      </c>
      <c r="B474" s="91" t="s">
        <v>103</v>
      </c>
      <c r="C474" s="110">
        <v>0.49868158075172719</v>
      </c>
      <c r="D474" s="91" t="s">
        <v>1</v>
      </c>
      <c r="E474" s="91">
        <v>2</v>
      </c>
      <c r="F474" s="92">
        <v>0</v>
      </c>
      <c r="G474" s="91" t="s">
        <v>7</v>
      </c>
      <c r="H474" s="91" t="s">
        <v>90</v>
      </c>
      <c r="I474" s="91" t="s">
        <v>5</v>
      </c>
      <c r="J474" s="93" t="s">
        <v>5</v>
      </c>
      <c r="M474">
        <f t="shared" si="195"/>
        <v>59</v>
      </c>
      <c r="N474">
        <f t="shared" si="216"/>
        <v>41</v>
      </c>
      <c r="O474">
        <f t="shared" si="217"/>
        <v>29</v>
      </c>
      <c r="P474">
        <f t="shared" si="218"/>
        <v>104</v>
      </c>
      <c r="Q474">
        <f t="shared" si="219"/>
        <v>39</v>
      </c>
      <c r="R474">
        <f t="shared" si="220"/>
        <v>28</v>
      </c>
      <c r="U474">
        <f t="shared" si="215"/>
        <v>244</v>
      </c>
      <c r="V474">
        <f t="shared" si="196"/>
        <v>239</v>
      </c>
      <c r="W474">
        <f t="shared" si="197"/>
        <v>248</v>
      </c>
      <c r="X474">
        <f t="shared" si="198"/>
        <v>470</v>
      </c>
      <c r="Y474">
        <f t="shared" si="199"/>
        <v>161</v>
      </c>
      <c r="Z474">
        <f t="shared" si="200"/>
        <v>882</v>
      </c>
      <c r="AC474" s="1">
        <f t="shared" si="201"/>
        <v>-1.0699570329077337</v>
      </c>
      <c r="AD474" s="1">
        <f t="shared" si="202"/>
        <v>-1.4339224101091452</v>
      </c>
      <c r="AE474" s="1">
        <f t="shared" si="203"/>
        <v>-1.780198646826979</v>
      </c>
      <c r="AF474" s="1">
        <f t="shared" si="204"/>
        <v>-0.50310357767208047</v>
      </c>
      <c r="AG474" s="1">
        <f t="shared" si="205"/>
        <v>-1.4839328306838067</v>
      </c>
      <c r="AH474" s="1">
        <f t="shared" si="206"/>
        <v>-1.8152899666382492</v>
      </c>
      <c r="AI474" s="149">
        <f t="shared" si="207"/>
        <v>-8.0864044648379938</v>
      </c>
      <c r="AL474" s="1">
        <f t="shared" si="208"/>
        <v>-1.374959876045784</v>
      </c>
      <c r="AM474" s="104">
        <f t="shared" si="209"/>
        <v>-1.3956645494074753</v>
      </c>
      <c r="AN474" s="104">
        <f t="shared" si="210"/>
        <v>-1.3586993551740039</v>
      </c>
      <c r="AO474" s="104">
        <f t="shared" si="211"/>
        <v>-0.71939540663488166</v>
      </c>
      <c r="AP474" s="104">
        <f t="shared" si="212"/>
        <v>-1.790723736354523</v>
      </c>
      <c r="AQ474" s="104">
        <f t="shared" si="213"/>
        <v>-8.9936045332194625E-2</v>
      </c>
      <c r="AR474" s="151">
        <f t="shared" si="214"/>
        <v>-6.7293789689488621</v>
      </c>
    </row>
    <row r="475" spans="1:44" x14ac:dyDescent="0.2">
      <c r="A475" s="99">
        <v>11243</v>
      </c>
      <c r="B475" s="95" t="s">
        <v>103</v>
      </c>
      <c r="C475" s="111">
        <v>0.50022067503751677</v>
      </c>
      <c r="D475" s="95" t="s">
        <v>3</v>
      </c>
      <c r="E475" s="95">
        <v>2</v>
      </c>
      <c r="F475" s="96">
        <v>1</v>
      </c>
      <c r="G475" s="95" t="s">
        <v>7</v>
      </c>
      <c r="H475" s="95" t="s">
        <v>90</v>
      </c>
      <c r="I475" s="95" t="s">
        <v>5</v>
      </c>
      <c r="J475" s="97" t="s">
        <v>5</v>
      </c>
      <c r="M475">
        <f t="shared" si="195"/>
        <v>38</v>
      </c>
      <c r="N475">
        <f t="shared" si="216"/>
        <v>41</v>
      </c>
      <c r="O475">
        <f t="shared" si="217"/>
        <v>48</v>
      </c>
      <c r="P475">
        <f t="shared" si="218"/>
        <v>104</v>
      </c>
      <c r="Q475">
        <f t="shared" si="219"/>
        <v>39</v>
      </c>
      <c r="R475">
        <f t="shared" si="220"/>
        <v>28</v>
      </c>
      <c r="U475">
        <f t="shared" si="215"/>
        <v>241</v>
      </c>
      <c r="V475">
        <f t="shared" si="196"/>
        <v>239</v>
      </c>
      <c r="W475">
        <f t="shared" si="197"/>
        <v>243</v>
      </c>
      <c r="X475">
        <f t="shared" si="198"/>
        <v>470</v>
      </c>
      <c r="Y475">
        <f t="shared" si="199"/>
        <v>161</v>
      </c>
      <c r="Z475">
        <f t="shared" si="200"/>
        <v>882</v>
      </c>
      <c r="AC475" s="1">
        <f t="shared" si="201"/>
        <v>-1.5099083170870673</v>
      </c>
      <c r="AD475" s="1">
        <f t="shared" si="202"/>
        <v>-1.4339224101091452</v>
      </c>
      <c r="AE475" s="1">
        <f t="shared" si="203"/>
        <v>-1.276293465905562</v>
      </c>
      <c r="AF475" s="1">
        <f t="shared" si="204"/>
        <v>-0.50310357767208047</v>
      </c>
      <c r="AG475" s="1">
        <f t="shared" si="205"/>
        <v>-1.4839328306838067</v>
      </c>
      <c r="AH475" s="1">
        <f t="shared" si="206"/>
        <v>-1.8152899666382492</v>
      </c>
      <c r="AI475" s="149">
        <f t="shared" si="207"/>
        <v>-8.0224505680959108</v>
      </c>
      <c r="AL475" s="1">
        <f t="shared" si="208"/>
        <v>-1.3873311678483309</v>
      </c>
      <c r="AM475" s="104">
        <f t="shared" si="209"/>
        <v>-1.3956645494074753</v>
      </c>
      <c r="AN475" s="104">
        <f t="shared" si="210"/>
        <v>-1.3790666579984376</v>
      </c>
      <c r="AO475" s="104">
        <f t="shared" si="211"/>
        <v>-0.71939540663488166</v>
      </c>
      <c r="AP475" s="104">
        <f t="shared" si="212"/>
        <v>-1.790723736354523</v>
      </c>
      <c r="AQ475" s="104">
        <f t="shared" si="213"/>
        <v>-8.9936045332194625E-2</v>
      </c>
      <c r="AR475" s="151">
        <f t="shared" si="214"/>
        <v>-6.7621175635758437</v>
      </c>
    </row>
    <row r="476" spans="1:44" x14ac:dyDescent="0.2">
      <c r="A476" s="98">
        <v>11281</v>
      </c>
      <c r="B476" s="91" t="s">
        <v>103</v>
      </c>
      <c r="C476" s="110">
        <v>0.50023479723309239</v>
      </c>
      <c r="D476" s="91" t="s">
        <v>0</v>
      </c>
      <c r="E476" s="91">
        <v>2</v>
      </c>
      <c r="F476" s="92">
        <v>2</v>
      </c>
      <c r="G476" s="91" t="s">
        <v>6</v>
      </c>
      <c r="H476" s="91" t="s">
        <v>91</v>
      </c>
      <c r="I476" s="91" t="s">
        <v>5</v>
      </c>
      <c r="J476" s="93" t="s">
        <v>5</v>
      </c>
      <c r="M476">
        <f t="shared" si="195"/>
        <v>39</v>
      </c>
      <c r="N476">
        <f t="shared" si="216"/>
        <v>41</v>
      </c>
      <c r="O476">
        <f t="shared" si="217"/>
        <v>49</v>
      </c>
      <c r="P476">
        <f t="shared" si="218"/>
        <v>68</v>
      </c>
      <c r="Q476">
        <f t="shared" si="219"/>
        <v>25</v>
      </c>
      <c r="R476">
        <f t="shared" si="220"/>
        <v>28</v>
      </c>
      <c r="U476">
        <f t="shared" si="215"/>
        <v>241</v>
      </c>
      <c r="V476">
        <f t="shared" si="196"/>
        <v>239</v>
      </c>
      <c r="W476">
        <f t="shared" si="197"/>
        <v>233</v>
      </c>
      <c r="X476">
        <f t="shared" si="198"/>
        <v>495</v>
      </c>
      <c r="Y476">
        <f t="shared" si="199"/>
        <v>149</v>
      </c>
      <c r="Z476">
        <f t="shared" si="200"/>
        <v>882</v>
      </c>
      <c r="AC476" s="1">
        <f t="shared" si="201"/>
        <v>-1.4839328306838067</v>
      </c>
      <c r="AD476" s="1">
        <f t="shared" si="202"/>
        <v>-1.4339224101091452</v>
      </c>
      <c r="AE476" s="1">
        <f t="shared" si="203"/>
        <v>-1.2556741787028265</v>
      </c>
      <c r="AF476" s="1">
        <f t="shared" si="204"/>
        <v>-0.92798677163734644</v>
      </c>
      <c r="AG476" s="1">
        <f t="shared" si="205"/>
        <v>-1.9286186519452522</v>
      </c>
      <c r="AH476" s="1">
        <f t="shared" si="206"/>
        <v>-1.8152899666382492</v>
      </c>
      <c r="AI476" s="149">
        <f t="shared" si="207"/>
        <v>-8.8454248097166257</v>
      </c>
      <c r="AL476" s="1">
        <f t="shared" si="208"/>
        <v>-1.3873311678483309</v>
      </c>
      <c r="AM476" s="104">
        <f t="shared" si="209"/>
        <v>-1.3956645494074753</v>
      </c>
      <c r="AN476" s="104">
        <f t="shared" si="210"/>
        <v>-1.4210896477732855</v>
      </c>
      <c r="AO476" s="104">
        <f t="shared" si="211"/>
        <v>-0.66757033877029559</v>
      </c>
      <c r="AP476" s="104">
        <f t="shared" si="212"/>
        <v>-1.8681817953935267</v>
      </c>
      <c r="AQ476" s="104">
        <f t="shared" si="213"/>
        <v>-8.9936045332194625E-2</v>
      </c>
      <c r="AR476" s="151">
        <f t="shared" si="214"/>
        <v>-6.8297735445251098</v>
      </c>
    </row>
    <row r="477" spans="1:44" x14ac:dyDescent="0.2">
      <c r="A477" s="99">
        <v>10722</v>
      </c>
      <c r="B477" s="95" t="s">
        <v>103</v>
      </c>
      <c r="C477" s="111">
        <v>0.500353074178015</v>
      </c>
      <c r="D477" s="95" t="s">
        <v>1</v>
      </c>
      <c r="E477" s="95">
        <v>2</v>
      </c>
      <c r="F477" s="96">
        <v>0</v>
      </c>
      <c r="G477" s="95" t="s">
        <v>7</v>
      </c>
      <c r="H477" s="95" t="s">
        <v>89</v>
      </c>
      <c r="I477" s="95" t="s">
        <v>5</v>
      </c>
      <c r="J477" s="97" t="s">
        <v>5</v>
      </c>
      <c r="M477">
        <f t="shared" si="195"/>
        <v>59</v>
      </c>
      <c r="N477">
        <f t="shared" si="216"/>
        <v>41</v>
      </c>
      <c r="O477">
        <f t="shared" si="217"/>
        <v>29</v>
      </c>
      <c r="P477">
        <f t="shared" si="218"/>
        <v>104</v>
      </c>
      <c r="Q477">
        <f t="shared" si="219"/>
        <v>37</v>
      </c>
      <c r="R477">
        <f t="shared" si="220"/>
        <v>28</v>
      </c>
      <c r="U477">
        <f t="shared" si="215"/>
        <v>244</v>
      </c>
      <c r="V477">
        <f t="shared" si="196"/>
        <v>239</v>
      </c>
      <c r="W477">
        <f t="shared" si="197"/>
        <v>248</v>
      </c>
      <c r="X477">
        <f t="shared" si="198"/>
        <v>470</v>
      </c>
      <c r="Y477">
        <f t="shared" si="199"/>
        <v>230</v>
      </c>
      <c r="Z477">
        <f t="shared" si="200"/>
        <v>882</v>
      </c>
      <c r="AC477" s="1">
        <f t="shared" si="201"/>
        <v>-1.0699570329077337</v>
      </c>
      <c r="AD477" s="1">
        <f t="shared" si="202"/>
        <v>-1.4339224101091452</v>
      </c>
      <c r="AE477" s="1">
        <f t="shared" si="203"/>
        <v>-1.780198646826979</v>
      </c>
      <c r="AF477" s="1">
        <f t="shared" si="204"/>
        <v>-0.50310357767208047</v>
      </c>
      <c r="AG477" s="1">
        <f t="shared" si="205"/>
        <v>-1.5365765641692286</v>
      </c>
      <c r="AH477" s="1">
        <f t="shared" si="206"/>
        <v>-1.8152899666382492</v>
      </c>
      <c r="AI477" s="149">
        <f t="shared" si="207"/>
        <v>-8.1390481983234153</v>
      </c>
      <c r="AL477" s="1">
        <f t="shared" si="208"/>
        <v>-1.374959876045784</v>
      </c>
      <c r="AM477" s="104">
        <f t="shared" si="209"/>
        <v>-1.3956645494074753</v>
      </c>
      <c r="AN477" s="104">
        <f t="shared" si="210"/>
        <v>-1.3586993551740039</v>
      </c>
      <c r="AO477" s="104">
        <f t="shared" si="211"/>
        <v>-0.71939540663488166</v>
      </c>
      <c r="AP477" s="104">
        <f t="shared" si="212"/>
        <v>-1.4340487924157905</v>
      </c>
      <c r="AQ477" s="104">
        <f t="shared" si="213"/>
        <v>-8.9936045332194625E-2</v>
      </c>
      <c r="AR477" s="151">
        <f t="shared" si="214"/>
        <v>-6.3727040250101297</v>
      </c>
    </row>
    <row r="478" spans="1:44" x14ac:dyDescent="0.2">
      <c r="A478" s="98">
        <v>11028</v>
      </c>
      <c r="B478" s="91" t="s">
        <v>103</v>
      </c>
      <c r="C478" s="110">
        <v>0.50188773943654286</v>
      </c>
      <c r="D478" s="91" t="s">
        <v>3</v>
      </c>
      <c r="E478" s="91">
        <v>3</v>
      </c>
      <c r="F478" s="92">
        <v>1</v>
      </c>
      <c r="G478" s="91" t="s">
        <v>6</v>
      </c>
      <c r="H478" s="91" t="s">
        <v>88</v>
      </c>
      <c r="I478" s="91" t="s">
        <v>5</v>
      </c>
      <c r="J478" s="93" t="s">
        <v>5</v>
      </c>
      <c r="M478">
        <f t="shared" si="195"/>
        <v>38</v>
      </c>
      <c r="N478">
        <f t="shared" si="216"/>
        <v>61</v>
      </c>
      <c r="O478">
        <f t="shared" si="217"/>
        <v>48</v>
      </c>
      <c r="P478">
        <f t="shared" si="218"/>
        <v>68</v>
      </c>
      <c r="Q478">
        <f t="shared" si="219"/>
        <v>71</v>
      </c>
      <c r="R478">
        <f t="shared" si="220"/>
        <v>28</v>
      </c>
      <c r="U478">
        <f t="shared" si="215"/>
        <v>241</v>
      </c>
      <c r="V478">
        <f t="shared" si="196"/>
        <v>248</v>
      </c>
      <c r="W478">
        <f t="shared" si="197"/>
        <v>243</v>
      </c>
      <c r="X478">
        <f t="shared" si="198"/>
        <v>495</v>
      </c>
      <c r="Y478">
        <f t="shared" si="199"/>
        <v>425</v>
      </c>
      <c r="Z478">
        <f t="shared" si="200"/>
        <v>882</v>
      </c>
      <c r="AC478" s="1">
        <f t="shared" si="201"/>
        <v>-1.5099083170870673</v>
      </c>
      <c r="AD478" s="1">
        <f t="shared" si="202"/>
        <v>-1.0366206126401418</v>
      </c>
      <c r="AE478" s="1">
        <f t="shared" si="203"/>
        <v>-1.276293465905562</v>
      </c>
      <c r="AF478" s="1">
        <f t="shared" si="204"/>
        <v>-0.92798677163734644</v>
      </c>
      <c r="AG478" s="1">
        <f t="shared" si="205"/>
        <v>-0.88481459977213761</v>
      </c>
      <c r="AH478" s="1">
        <f t="shared" si="206"/>
        <v>-1.8152899666382492</v>
      </c>
      <c r="AI478" s="149">
        <f t="shared" si="207"/>
        <v>-7.4509137336805047</v>
      </c>
      <c r="AL478" s="1">
        <f t="shared" si="208"/>
        <v>-1.3873311678483309</v>
      </c>
      <c r="AM478" s="104">
        <f t="shared" si="209"/>
        <v>-1.3586993551740039</v>
      </c>
      <c r="AN478" s="104">
        <f t="shared" si="210"/>
        <v>-1.3790666579984376</v>
      </c>
      <c r="AO478" s="104">
        <f t="shared" si="211"/>
        <v>-0.66757033877029559</v>
      </c>
      <c r="AP478" s="104">
        <f t="shared" si="212"/>
        <v>-0.82003893241456904</v>
      </c>
      <c r="AQ478" s="104">
        <f t="shared" si="213"/>
        <v>-8.9936045332194625E-2</v>
      </c>
      <c r="AR478" s="151">
        <f t="shared" si="214"/>
        <v>-5.7026424975378323</v>
      </c>
    </row>
    <row r="479" spans="1:44" x14ac:dyDescent="0.2">
      <c r="A479" s="99">
        <v>10755</v>
      </c>
      <c r="B479" s="95" t="s">
        <v>103</v>
      </c>
      <c r="C479" s="111">
        <v>0.50317075113713261</v>
      </c>
      <c r="D479" s="95" t="s">
        <v>1</v>
      </c>
      <c r="E479" s="95">
        <v>0</v>
      </c>
      <c r="F479" s="96">
        <v>0</v>
      </c>
      <c r="G479" s="95" t="s">
        <v>6</v>
      </c>
      <c r="H479" s="95" t="s">
        <v>89</v>
      </c>
      <c r="I479" s="95" t="s">
        <v>5</v>
      </c>
      <c r="J479" s="97" t="s">
        <v>5</v>
      </c>
      <c r="M479">
        <f t="shared" si="195"/>
        <v>59</v>
      </c>
      <c r="N479">
        <f t="shared" si="216"/>
        <v>35</v>
      </c>
      <c r="O479">
        <f t="shared" si="217"/>
        <v>29</v>
      </c>
      <c r="P479">
        <f t="shared" si="218"/>
        <v>68</v>
      </c>
      <c r="Q479">
        <f t="shared" si="219"/>
        <v>37</v>
      </c>
      <c r="R479">
        <f t="shared" si="220"/>
        <v>28</v>
      </c>
      <c r="U479">
        <f t="shared" si="215"/>
        <v>244</v>
      </c>
      <c r="V479">
        <f t="shared" si="196"/>
        <v>245</v>
      </c>
      <c r="W479">
        <f t="shared" si="197"/>
        <v>248</v>
      </c>
      <c r="X479">
        <f t="shared" si="198"/>
        <v>495</v>
      </c>
      <c r="Y479">
        <f t="shared" si="199"/>
        <v>230</v>
      </c>
      <c r="Z479">
        <f t="shared" si="200"/>
        <v>882</v>
      </c>
      <c r="AC479" s="1">
        <f t="shared" si="201"/>
        <v>-1.0699570329077337</v>
      </c>
      <c r="AD479" s="1">
        <f t="shared" si="202"/>
        <v>-1.5921464153240394</v>
      </c>
      <c r="AE479" s="1">
        <f t="shared" si="203"/>
        <v>-1.780198646826979</v>
      </c>
      <c r="AF479" s="1">
        <f t="shared" si="204"/>
        <v>-0.92798677163734644</v>
      </c>
      <c r="AG479" s="1">
        <f t="shared" si="205"/>
        <v>-1.5365765641692286</v>
      </c>
      <c r="AH479" s="1">
        <f t="shared" si="206"/>
        <v>-1.8152899666382492</v>
      </c>
      <c r="AI479" s="149">
        <f t="shared" si="207"/>
        <v>-8.7221553975035757</v>
      </c>
      <c r="AL479" s="1">
        <f t="shared" si="208"/>
        <v>-1.374959876045784</v>
      </c>
      <c r="AM479" s="104">
        <f t="shared" si="209"/>
        <v>-1.3708698907942589</v>
      </c>
      <c r="AN479" s="104">
        <f t="shared" si="210"/>
        <v>-1.3586993551740039</v>
      </c>
      <c r="AO479" s="104">
        <f t="shared" si="211"/>
        <v>-0.66757033877029559</v>
      </c>
      <c r="AP479" s="104">
        <f t="shared" si="212"/>
        <v>-1.4340487924157905</v>
      </c>
      <c r="AQ479" s="104">
        <f t="shared" si="213"/>
        <v>-8.9936045332194625E-2</v>
      </c>
      <c r="AR479" s="151">
        <f t="shared" si="214"/>
        <v>-6.2960842985323273</v>
      </c>
    </row>
    <row r="480" spans="1:44" x14ac:dyDescent="0.2">
      <c r="A480" s="98">
        <v>10643</v>
      </c>
      <c r="B480" s="91" t="s">
        <v>103</v>
      </c>
      <c r="C480" s="110">
        <v>0.50387422665999226</v>
      </c>
      <c r="D480" s="91" t="s">
        <v>3</v>
      </c>
      <c r="E480" s="91">
        <v>3</v>
      </c>
      <c r="F480" s="92">
        <v>0</v>
      </c>
      <c r="G480" s="91" t="s">
        <v>7</v>
      </c>
      <c r="H480" s="91" t="s">
        <v>88</v>
      </c>
      <c r="I480" s="91" t="s">
        <v>5</v>
      </c>
      <c r="J480" s="93" t="s">
        <v>5</v>
      </c>
      <c r="M480">
        <f t="shared" si="195"/>
        <v>38</v>
      </c>
      <c r="N480">
        <f t="shared" si="216"/>
        <v>61</v>
      </c>
      <c r="O480">
        <f t="shared" si="217"/>
        <v>29</v>
      </c>
      <c r="P480">
        <f t="shared" si="218"/>
        <v>104</v>
      </c>
      <c r="Q480">
        <f t="shared" si="219"/>
        <v>71</v>
      </c>
      <c r="R480">
        <f t="shared" si="220"/>
        <v>28</v>
      </c>
      <c r="U480">
        <f t="shared" si="215"/>
        <v>241</v>
      </c>
      <c r="V480">
        <f t="shared" si="196"/>
        <v>248</v>
      </c>
      <c r="W480">
        <f t="shared" si="197"/>
        <v>248</v>
      </c>
      <c r="X480">
        <f t="shared" si="198"/>
        <v>470</v>
      </c>
      <c r="Y480">
        <f t="shared" si="199"/>
        <v>425</v>
      </c>
      <c r="Z480">
        <f t="shared" si="200"/>
        <v>882</v>
      </c>
      <c r="AC480" s="1">
        <f t="shared" si="201"/>
        <v>-1.5099083170870673</v>
      </c>
      <c r="AD480" s="1">
        <f t="shared" si="202"/>
        <v>-1.0366206126401418</v>
      </c>
      <c r="AE480" s="1">
        <f t="shared" si="203"/>
        <v>-1.780198646826979</v>
      </c>
      <c r="AF480" s="1">
        <f t="shared" si="204"/>
        <v>-0.50310357767208047</v>
      </c>
      <c r="AG480" s="1">
        <f t="shared" si="205"/>
        <v>-0.88481459977213761</v>
      </c>
      <c r="AH480" s="1">
        <f t="shared" si="206"/>
        <v>-1.8152899666382492</v>
      </c>
      <c r="AI480" s="149">
        <f t="shared" si="207"/>
        <v>-7.5299357206366553</v>
      </c>
      <c r="AL480" s="1">
        <f t="shared" si="208"/>
        <v>-1.3873311678483309</v>
      </c>
      <c r="AM480" s="104">
        <f t="shared" si="209"/>
        <v>-1.3586993551740039</v>
      </c>
      <c r="AN480" s="104">
        <f t="shared" si="210"/>
        <v>-1.3586993551740039</v>
      </c>
      <c r="AO480" s="104">
        <f t="shared" si="211"/>
        <v>-0.71939540663488166</v>
      </c>
      <c r="AP480" s="104">
        <f t="shared" si="212"/>
        <v>-0.82003893241456904</v>
      </c>
      <c r="AQ480" s="104">
        <f t="shared" si="213"/>
        <v>-8.9936045332194625E-2</v>
      </c>
      <c r="AR480" s="151">
        <f t="shared" si="214"/>
        <v>-5.734100262577984</v>
      </c>
    </row>
    <row r="481" spans="1:44" x14ac:dyDescent="0.2">
      <c r="A481" s="99">
        <v>10233</v>
      </c>
      <c r="B481" s="95" t="s">
        <v>103</v>
      </c>
      <c r="C481" s="111">
        <v>0.5046713383405228</v>
      </c>
      <c r="D481" s="95" t="s">
        <v>3</v>
      </c>
      <c r="E481" s="95">
        <v>1</v>
      </c>
      <c r="F481" s="96">
        <v>0</v>
      </c>
      <c r="G481" s="95" t="s">
        <v>6</v>
      </c>
      <c r="H481" s="95" t="s">
        <v>89</v>
      </c>
      <c r="I481" s="95" t="s">
        <v>4</v>
      </c>
      <c r="J481" s="97" t="s">
        <v>5</v>
      </c>
      <c r="M481">
        <f t="shared" si="195"/>
        <v>38</v>
      </c>
      <c r="N481">
        <f t="shared" si="216"/>
        <v>35</v>
      </c>
      <c r="O481">
        <f t="shared" si="217"/>
        <v>29</v>
      </c>
      <c r="P481">
        <f t="shared" si="218"/>
        <v>68</v>
      </c>
      <c r="Q481">
        <f t="shared" si="219"/>
        <v>37</v>
      </c>
      <c r="R481">
        <f t="shared" si="220"/>
        <v>144</v>
      </c>
      <c r="U481">
        <f t="shared" si="215"/>
        <v>241</v>
      </c>
      <c r="V481">
        <f t="shared" si="196"/>
        <v>233</v>
      </c>
      <c r="W481">
        <f t="shared" si="197"/>
        <v>248</v>
      </c>
      <c r="X481">
        <f t="shared" si="198"/>
        <v>495</v>
      </c>
      <c r="Y481">
        <f t="shared" si="199"/>
        <v>230</v>
      </c>
      <c r="Z481">
        <f t="shared" si="200"/>
        <v>83</v>
      </c>
      <c r="AC481" s="1">
        <f t="shared" si="201"/>
        <v>-1.5099083170870673</v>
      </c>
      <c r="AD481" s="1">
        <f t="shared" si="202"/>
        <v>-1.5921464153240394</v>
      </c>
      <c r="AE481" s="1">
        <f t="shared" si="203"/>
        <v>-1.780198646826979</v>
      </c>
      <c r="AF481" s="1">
        <f t="shared" si="204"/>
        <v>-0.92798677163734644</v>
      </c>
      <c r="AG481" s="1">
        <f t="shared" si="205"/>
        <v>-1.5365765641692286</v>
      </c>
      <c r="AH481" s="1">
        <f t="shared" si="206"/>
        <v>-0.17768117723745236</v>
      </c>
      <c r="AI481" s="149">
        <f t="shared" si="207"/>
        <v>-7.5244978922821133</v>
      </c>
      <c r="AL481" s="1">
        <f t="shared" si="208"/>
        <v>-1.3873311678483309</v>
      </c>
      <c r="AM481" s="104">
        <f t="shared" si="209"/>
        <v>-1.4210896477732855</v>
      </c>
      <c r="AN481" s="104">
        <f t="shared" si="210"/>
        <v>-1.3586993551740039</v>
      </c>
      <c r="AO481" s="104">
        <f t="shared" si="211"/>
        <v>-0.66757033877029559</v>
      </c>
      <c r="AP481" s="104">
        <f t="shared" si="212"/>
        <v>-1.4340487924157905</v>
      </c>
      <c r="AQ481" s="104">
        <f t="shared" si="213"/>
        <v>-2.4532874935423878</v>
      </c>
      <c r="AR481" s="151">
        <f t="shared" si="214"/>
        <v>-8.7220267955240942</v>
      </c>
    </row>
    <row r="482" spans="1:44" x14ac:dyDescent="0.2">
      <c r="A482" s="98">
        <v>10978</v>
      </c>
      <c r="B482" s="91" t="s">
        <v>103</v>
      </c>
      <c r="C482" s="110">
        <v>0.50468755895836259</v>
      </c>
      <c r="D482" s="91" t="s">
        <v>1</v>
      </c>
      <c r="E482" s="91">
        <v>0</v>
      </c>
      <c r="F482" s="92">
        <v>0</v>
      </c>
      <c r="G482" s="91" t="s">
        <v>7</v>
      </c>
      <c r="H482" s="91" t="s">
        <v>91</v>
      </c>
      <c r="I482" s="91" t="s">
        <v>5</v>
      </c>
      <c r="J482" s="93" t="s">
        <v>5</v>
      </c>
      <c r="M482">
        <f t="shared" si="195"/>
        <v>59</v>
      </c>
      <c r="N482">
        <f t="shared" si="216"/>
        <v>35</v>
      </c>
      <c r="O482">
        <f t="shared" si="217"/>
        <v>29</v>
      </c>
      <c r="P482">
        <f t="shared" si="218"/>
        <v>104</v>
      </c>
      <c r="Q482">
        <f t="shared" si="219"/>
        <v>25</v>
      </c>
      <c r="R482">
        <f t="shared" si="220"/>
        <v>28</v>
      </c>
      <c r="U482">
        <f t="shared" si="215"/>
        <v>244</v>
      </c>
      <c r="V482">
        <f t="shared" si="196"/>
        <v>245</v>
      </c>
      <c r="W482">
        <f t="shared" si="197"/>
        <v>248</v>
      </c>
      <c r="X482">
        <f t="shared" si="198"/>
        <v>470</v>
      </c>
      <c r="Y482">
        <f t="shared" si="199"/>
        <v>149</v>
      </c>
      <c r="Z482">
        <f t="shared" si="200"/>
        <v>882</v>
      </c>
      <c r="AC482" s="1">
        <f t="shared" si="201"/>
        <v>-1.0699570329077337</v>
      </c>
      <c r="AD482" s="1">
        <f t="shared" si="202"/>
        <v>-1.5921464153240394</v>
      </c>
      <c r="AE482" s="1">
        <f t="shared" si="203"/>
        <v>-1.780198646826979</v>
      </c>
      <c r="AF482" s="1">
        <f t="shared" si="204"/>
        <v>-0.50310357767208047</v>
      </c>
      <c r="AG482" s="1">
        <f t="shared" si="205"/>
        <v>-1.9286186519452522</v>
      </c>
      <c r="AH482" s="1">
        <f t="shared" si="206"/>
        <v>-1.8152899666382492</v>
      </c>
      <c r="AI482" s="149">
        <f t="shared" si="207"/>
        <v>-8.6893142913143322</v>
      </c>
      <c r="AL482" s="1">
        <f t="shared" si="208"/>
        <v>-1.374959876045784</v>
      </c>
      <c r="AM482" s="104">
        <f t="shared" si="209"/>
        <v>-1.3708698907942589</v>
      </c>
      <c r="AN482" s="104">
        <f t="shared" si="210"/>
        <v>-1.3586993551740039</v>
      </c>
      <c r="AO482" s="104">
        <f t="shared" si="211"/>
        <v>-0.71939540663488166</v>
      </c>
      <c r="AP482" s="104">
        <f t="shared" si="212"/>
        <v>-1.8681817953935267</v>
      </c>
      <c r="AQ482" s="104">
        <f t="shared" si="213"/>
        <v>-8.9936045332194625E-2</v>
      </c>
      <c r="AR482" s="151">
        <f t="shared" si="214"/>
        <v>-6.7820423693746497</v>
      </c>
    </row>
    <row r="483" spans="1:44" x14ac:dyDescent="0.2">
      <c r="A483" s="99">
        <v>10429</v>
      </c>
      <c r="B483" s="95" t="s">
        <v>103</v>
      </c>
      <c r="C483" s="111">
        <v>0.50549325375757503</v>
      </c>
      <c r="D483" s="95" t="s">
        <v>1</v>
      </c>
      <c r="E483" s="95">
        <v>2</v>
      </c>
      <c r="F483" s="96">
        <v>0</v>
      </c>
      <c r="G483" s="95" t="s">
        <v>6</v>
      </c>
      <c r="H483" s="95" t="s">
        <v>91</v>
      </c>
      <c r="I483" s="95" t="s">
        <v>5</v>
      </c>
      <c r="J483" s="97" t="s">
        <v>5</v>
      </c>
      <c r="M483">
        <f t="shared" si="195"/>
        <v>59</v>
      </c>
      <c r="N483">
        <f t="shared" si="216"/>
        <v>41</v>
      </c>
      <c r="O483">
        <f t="shared" si="217"/>
        <v>29</v>
      </c>
      <c r="P483">
        <f t="shared" si="218"/>
        <v>68</v>
      </c>
      <c r="Q483">
        <f t="shared" si="219"/>
        <v>25</v>
      </c>
      <c r="R483">
        <f t="shared" si="220"/>
        <v>28</v>
      </c>
      <c r="U483">
        <f t="shared" si="215"/>
        <v>244</v>
      </c>
      <c r="V483">
        <f t="shared" si="196"/>
        <v>239</v>
      </c>
      <c r="W483">
        <f t="shared" si="197"/>
        <v>248</v>
      </c>
      <c r="X483">
        <f t="shared" si="198"/>
        <v>495</v>
      </c>
      <c r="Y483">
        <f t="shared" si="199"/>
        <v>149</v>
      </c>
      <c r="Z483">
        <f t="shared" si="200"/>
        <v>882</v>
      </c>
      <c r="AC483" s="1">
        <f t="shared" si="201"/>
        <v>-1.0699570329077337</v>
      </c>
      <c r="AD483" s="1">
        <f t="shared" si="202"/>
        <v>-1.4339224101091452</v>
      </c>
      <c r="AE483" s="1">
        <f t="shared" si="203"/>
        <v>-1.780198646826979</v>
      </c>
      <c r="AF483" s="1">
        <f t="shared" si="204"/>
        <v>-0.92798677163734644</v>
      </c>
      <c r="AG483" s="1">
        <f t="shared" si="205"/>
        <v>-1.9286186519452522</v>
      </c>
      <c r="AH483" s="1">
        <f t="shared" si="206"/>
        <v>-1.8152899666382492</v>
      </c>
      <c r="AI483" s="149">
        <f t="shared" si="207"/>
        <v>-8.9559734800647046</v>
      </c>
      <c r="AL483" s="1">
        <f t="shared" si="208"/>
        <v>-1.374959876045784</v>
      </c>
      <c r="AM483" s="104">
        <f t="shared" si="209"/>
        <v>-1.3956645494074753</v>
      </c>
      <c r="AN483" s="104">
        <f t="shared" si="210"/>
        <v>-1.3586993551740039</v>
      </c>
      <c r="AO483" s="104">
        <f t="shared" si="211"/>
        <v>-0.66757033877029559</v>
      </c>
      <c r="AP483" s="104">
        <f t="shared" si="212"/>
        <v>-1.8681817953935267</v>
      </c>
      <c r="AQ483" s="104">
        <f t="shared" si="213"/>
        <v>-8.9936045332194625E-2</v>
      </c>
      <c r="AR483" s="151">
        <f t="shared" si="214"/>
        <v>-6.7550119601232801</v>
      </c>
    </row>
    <row r="484" spans="1:44" x14ac:dyDescent="0.2">
      <c r="A484" s="98">
        <v>10156</v>
      </c>
      <c r="B484" s="91" t="s">
        <v>103</v>
      </c>
      <c r="C484" s="110">
        <v>0.50649358796883759</v>
      </c>
      <c r="D484" s="91" t="s">
        <v>2</v>
      </c>
      <c r="E484" s="91">
        <v>2</v>
      </c>
      <c r="F484" s="92">
        <v>3</v>
      </c>
      <c r="G484" s="91" t="s">
        <v>6</v>
      </c>
      <c r="H484" s="91" t="s">
        <v>89</v>
      </c>
      <c r="I484" s="91" t="s">
        <v>5</v>
      </c>
      <c r="J484" s="93" t="s">
        <v>4</v>
      </c>
      <c r="M484">
        <f t="shared" si="195"/>
        <v>36</v>
      </c>
      <c r="N484">
        <f t="shared" si="216"/>
        <v>41</v>
      </c>
      <c r="O484">
        <f t="shared" si="217"/>
        <v>46</v>
      </c>
      <c r="P484">
        <f t="shared" si="218"/>
        <v>68</v>
      </c>
      <c r="Q484">
        <f t="shared" si="219"/>
        <v>37</v>
      </c>
      <c r="R484">
        <f t="shared" si="220"/>
        <v>28</v>
      </c>
      <c r="U484">
        <f t="shared" si="215"/>
        <v>239</v>
      </c>
      <c r="V484">
        <f t="shared" si="196"/>
        <v>239</v>
      </c>
      <c r="W484">
        <f t="shared" si="197"/>
        <v>241</v>
      </c>
      <c r="X484">
        <f t="shared" si="198"/>
        <v>495</v>
      </c>
      <c r="Y484">
        <f t="shared" si="199"/>
        <v>230</v>
      </c>
      <c r="Z484">
        <f t="shared" si="200"/>
        <v>882</v>
      </c>
      <c r="AC484" s="1">
        <f t="shared" si="201"/>
        <v>-1.563975538357343</v>
      </c>
      <c r="AD484" s="1">
        <f t="shared" si="202"/>
        <v>-1.4339224101091452</v>
      </c>
      <c r="AE484" s="1">
        <f t="shared" si="203"/>
        <v>-1.3188530803243581</v>
      </c>
      <c r="AF484" s="1">
        <f t="shared" si="204"/>
        <v>-0.92798677163734644</v>
      </c>
      <c r="AG484" s="1">
        <f t="shared" si="205"/>
        <v>-1.5365765641692286</v>
      </c>
      <c r="AH484" s="1">
        <f t="shared" si="206"/>
        <v>-1.8152899666382492</v>
      </c>
      <c r="AI484" s="149">
        <f t="shared" si="207"/>
        <v>-8.596604331235671</v>
      </c>
      <c r="AL484" s="1">
        <f t="shared" si="208"/>
        <v>-1.3956645494074753</v>
      </c>
      <c r="AM484" s="104">
        <f t="shared" si="209"/>
        <v>-1.3956645494074753</v>
      </c>
      <c r="AN484" s="104">
        <f t="shared" si="210"/>
        <v>-1.3873311678483309</v>
      </c>
      <c r="AO484" s="104">
        <f t="shared" si="211"/>
        <v>-0.66757033877029559</v>
      </c>
      <c r="AP484" s="104">
        <f t="shared" si="212"/>
        <v>-1.4340487924157905</v>
      </c>
      <c r="AQ484" s="104">
        <f t="shared" si="213"/>
        <v>-8.9936045332194625E-2</v>
      </c>
      <c r="AR484" s="151">
        <f t="shared" si="214"/>
        <v>-6.3702154431815625</v>
      </c>
    </row>
    <row r="485" spans="1:44" x14ac:dyDescent="0.2">
      <c r="A485" s="99">
        <v>11040</v>
      </c>
      <c r="B485" s="95" t="s">
        <v>103</v>
      </c>
      <c r="C485" s="111">
        <v>0.50656448609668292</v>
      </c>
      <c r="D485" s="95" t="s">
        <v>1</v>
      </c>
      <c r="E485" s="95">
        <v>3</v>
      </c>
      <c r="F485" s="96">
        <v>1</v>
      </c>
      <c r="G485" s="95" t="s">
        <v>7</v>
      </c>
      <c r="H485" s="95" t="s">
        <v>88</v>
      </c>
      <c r="I485" s="95" t="s">
        <v>4</v>
      </c>
      <c r="J485" s="97" t="s">
        <v>4</v>
      </c>
      <c r="M485">
        <f t="shared" si="195"/>
        <v>59</v>
      </c>
      <c r="N485">
        <f t="shared" si="216"/>
        <v>61</v>
      </c>
      <c r="O485">
        <f t="shared" si="217"/>
        <v>48</v>
      </c>
      <c r="P485">
        <f t="shared" si="218"/>
        <v>104</v>
      </c>
      <c r="Q485">
        <f t="shared" si="219"/>
        <v>71</v>
      </c>
      <c r="R485">
        <f t="shared" si="220"/>
        <v>144</v>
      </c>
      <c r="U485">
        <f t="shared" si="215"/>
        <v>244</v>
      </c>
      <c r="V485">
        <f t="shared" si="196"/>
        <v>248</v>
      </c>
      <c r="W485">
        <f t="shared" si="197"/>
        <v>243</v>
      </c>
      <c r="X485">
        <f t="shared" si="198"/>
        <v>470</v>
      </c>
      <c r="Y485">
        <f t="shared" si="199"/>
        <v>425</v>
      </c>
      <c r="Z485">
        <f t="shared" si="200"/>
        <v>83</v>
      </c>
      <c r="AC485" s="1">
        <f t="shared" si="201"/>
        <v>-1.0699570329077337</v>
      </c>
      <c r="AD485" s="1">
        <f t="shared" si="202"/>
        <v>-1.0366206126401418</v>
      </c>
      <c r="AE485" s="1">
        <f t="shared" si="203"/>
        <v>-1.276293465905562</v>
      </c>
      <c r="AF485" s="1">
        <f t="shared" si="204"/>
        <v>-0.50310357767208047</v>
      </c>
      <c r="AG485" s="1">
        <f t="shared" si="205"/>
        <v>-0.88481459977213761</v>
      </c>
      <c r="AH485" s="1">
        <f t="shared" si="206"/>
        <v>-0.17768117723745236</v>
      </c>
      <c r="AI485" s="149">
        <f t="shared" si="207"/>
        <v>-4.9484704661351069</v>
      </c>
      <c r="AL485" s="1">
        <f t="shared" si="208"/>
        <v>-1.374959876045784</v>
      </c>
      <c r="AM485" s="104">
        <f t="shared" si="209"/>
        <v>-1.3586993551740039</v>
      </c>
      <c r="AN485" s="104">
        <f t="shared" si="210"/>
        <v>-1.3790666579984376</v>
      </c>
      <c r="AO485" s="104">
        <f t="shared" si="211"/>
        <v>-0.71939540663488166</v>
      </c>
      <c r="AP485" s="104">
        <f t="shared" si="212"/>
        <v>-0.82003893241456904</v>
      </c>
      <c r="AQ485" s="104">
        <f t="shared" si="213"/>
        <v>-2.4532874935423878</v>
      </c>
      <c r="AR485" s="151">
        <f t="shared" si="214"/>
        <v>-8.105447721810064</v>
      </c>
    </row>
    <row r="486" spans="1:44" x14ac:dyDescent="0.2">
      <c r="A486" s="98">
        <v>11261</v>
      </c>
      <c r="B486" s="91" t="s">
        <v>103</v>
      </c>
      <c r="C486" s="110">
        <v>0.50665956688353364</v>
      </c>
      <c r="D486" s="91" t="s">
        <v>3</v>
      </c>
      <c r="E486" s="91">
        <v>3</v>
      </c>
      <c r="F486" s="92">
        <v>0</v>
      </c>
      <c r="G486" s="91" t="s">
        <v>6</v>
      </c>
      <c r="H486" s="91" t="s">
        <v>88</v>
      </c>
      <c r="I486" s="91" t="s">
        <v>5</v>
      </c>
      <c r="J486" s="93" t="s">
        <v>5</v>
      </c>
      <c r="M486">
        <f t="shared" si="195"/>
        <v>38</v>
      </c>
      <c r="N486">
        <f t="shared" si="216"/>
        <v>61</v>
      </c>
      <c r="O486">
        <f t="shared" si="217"/>
        <v>29</v>
      </c>
      <c r="P486">
        <f t="shared" si="218"/>
        <v>68</v>
      </c>
      <c r="Q486">
        <f t="shared" si="219"/>
        <v>71</v>
      </c>
      <c r="R486">
        <f t="shared" si="220"/>
        <v>28</v>
      </c>
      <c r="U486">
        <f t="shared" si="215"/>
        <v>241</v>
      </c>
      <c r="V486">
        <f t="shared" si="196"/>
        <v>248</v>
      </c>
      <c r="W486">
        <f t="shared" si="197"/>
        <v>248</v>
      </c>
      <c r="X486">
        <f t="shared" si="198"/>
        <v>495</v>
      </c>
      <c r="Y486">
        <f t="shared" si="199"/>
        <v>425</v>
      </c>
      <c r="Z486">
        <f t="shared" si="200"/>
        <v>882</v>
      </c>
      <c r="AC486" s="1">
        <f t="shared" si="201"/>
        <v>-1.5099083170870673</v>
      </c>
      <c r="AD486" s="1">
        <f t="shared" si="202"/>
        <v>-1.0366206126401418</v>
      </c>
      <c r="AE486" s="1">
        <f t="shared" si="203"/>
        <v>-1.780198646826979</v>
      </c>
      <c r="AF486" s="1">
        <f t="shared" si="204"/>
        <v>-0.92798677163734644</v>
      </c>
      <c r="AG486" s="1">
        <f t="shared" si="205"/>
        <v>-0.88481459977213761</v>
      </c>
      <c r="AH486" s="1">
        <f t="shared" si="206"/>
        <v>-1.8152899666382492</v>
      </c>
      <c r="AI486" s="149">
        <f t="shared" si="207"/>
        <v>-7.9548189146019217</v>
      </c>
      <c r="AL486" s="1">
        <f t="shared" si="208"/>
        <v>-1.3873311678483309</v>
      </c>
      <c r="AM486" s="104">
        <f t="shared" si="209"/>
        <v>-1.3586993551740039</v>
      </c>
      <c r="AN486" s="104">
        <f t="shared" si="210"/>
        <v>-1.3586993551740039</v>
      </c>
      <c r="AO486" s="104">
        <f t="shared" si="211"/>
        <v>-0.66757033877029559</v>
      </c>
      <c r="AP486" s="104">
        <f t="shared" si="212"/>
        <v>-0.82003893241456904</v>
      </c>
      <c r="AQ486" s="104">
        <f t="shared" si="213"/>
        <v>-8.9936045332194625E-2</v>
      </c>
      <c r="AR486" s="151">
        <f t="shared" si="214"/>
        <v>-5.682275194713398</v>
      </c>
    </row>
    <row r="487" spans="1:44" x14ac:dyDescent="0.2">
      <c r="A487" s="99">
        <v>11275</v>
      </c>
      <c r="B487" s="95" t="s">
        <v>103</v>
      </c>
      <c r="C487" s="111">
        <v>0.50811085653533239</v>
      </c>
      <c r="D487" s="95" t="s">
        <v>1</v>
      </c>
      <c r="E487" s="95">
        <v>3</v>
      </c>
      <c r="F487" s="96">
        <v>0</v>
      </c>
      <c r="G487" s="95" t="s">
        <v>6</v>
      </c>
      <c r="H487" s="95" t="s">
        <v>88</v>
      </c>
      <c r="I487" s="95" t="s">
        <v>5</v>
      </c>
      <c r="J487" s="97" t="s">
        <v>5</v>
      </c>
      <c r="M487">
        <f t="shared" si="195"/>
        <v>59</v>
      </c>
      <c r="N487">
        <f t="shared" si="216"/>
        <v>61</v>
      </c>
      <c r="O487">
        <f t="shared" si="217"/>
        <v>29</v>
      </c>
      <c r="P487">
        <f t="shared" si="218"/>
        <v>68</v>
      </c>
      <c r="Q487">
        <f t="shared" si="219"/>
        <v>71</v>
      </c>
      <c r="R487">
        <f t="shared" si="220"/>
        <v>28</v>
      </c>
      <c r="U487">
        <f t="shared" si="215"/>
        <v>244</v>
      </c>
      <c r="V487">
        <f t="shared" si="196"/>
        <v>248</v>
      </c>
      <c r="W487">
        <f t="shared" si="197"/>
        <v>248</v>
      </c>
      <c r="X487">
        <f t="shared" si="198"/>
        <v>495</v>
      </c>
      <c r="Y487">
        <f t="shared" si="199"/>
        <v>425</v>
      </c>
      <c r="Z487">
        <f t="shared" si="200"/>
        <v>882</v>
      </c>
      <c r="AC487" s="1">
        <f t="shared" si="201"/>
        <v>-1.0699570329077337</v>
      </c>
      <c r="AD487" s="1">
        <f t="shared" si="202"/>
        <v>-1.0366206126401418</v>
      </c>
      <c r="AE487" s="1">
        <f t="shared" si="203"/>
        <v>-1.780198646826979</v>
      </c>
      <c r="AF487" s="1">
        <f t="shared" si="204"/>
        <v>-0.92798677163734644</v>
      </c>
      <c r="AG487" s="1">
        <f t="shared" si="205"/>
        <v>-0.88481459977213761</v>
      </c>
      <c r="AH487" s="1">
        <f t="shared" si="206"/>
        <v>-1.8152899666382492</v>
      </c>
      <c r="AI487" s="149">
        <f t="shared" si="207"/>
        <v>-7.5148676304225877</v>
      </c>
      <c r="AL487" s="1">
        <f t="shared" si="208"/>
        <v>-1.374959876045784</v>
      </c>
      <c r="AM487" s="104">
        <f t="shared" si="209"/>
        <v>-1.3586993551740039</v>
      </c>
      <c r="AN487" s="104">
        <f t="shared" si="210"/>
        <v>-1.3586993551740039</v>
      </c>
      <c r="AO487" s="104">
        <f t="shared" si="211"/>
        <v>-0.66757033877029559</v>
      </c>
      <c r="AP487" s="104">
        <f t="shared" si="212"/>
        <v>-0.82003893241456904</v>
      </c>
      <c r="AQ487" s="104">
        <f t="shared" si="213"/>
        <v>-8.9936045332194625E-2</v>
      </c>
      <c r="AR487" s="151">
        <f t="shared" si="214"/>
        <v>-5.6699039029108507</v>
      </c>
    </row>
    <row r="488" spans="1:44" x14ac:dyDescent="0.2">
      <c r="A488" s="98">
        <v>11057</v>
      </c>
      <c r="B488" s="91" t="s">
        <v>103</v>
      </c>
      <c r="C488" s="110">
        <v>0.50888010350810675</v>
      </c>
      <c r="D488" s="91" t="s">
        <v>1</v>
      </c>
      <c r="E488" s="91">
        <v>2</v>
      </c>
      <c r="F488" s="92">
        <v>0</v>
      </c>
      <c r="G488" s="91" t="s">
        <v>6</v>
      </c>
      <c r="H488" s="91" t="s">
        <v>89</v>
      </c>
      <c r="I488" s="91" t="s">
        <v>5</v>
      </c>
      <c r="J488" s="93" t="s">
        <v>5</v>
      </c>
      <c r="M488">
        <f t="shared" si="195"/>
        <v>59</v>
      </c>
      <c r="N488">
        <f t="shared" si="216"/>
        <v>41</v>
      </c>
      <c r="O488">
        <f t="shared" si="217"/>
        <v>29</v>
      </c>
      <c r="P488">
        <f t="shared" si="218"/>
        <v>68</v>
      </c>
      <c r="Q488">
        <f t="shared" si="219"/>
        <v>37</v>
      </c>
      <c r="R488">
        <f t="shared" si="220"/>
        <v>28</v>
      </c>
      <c r="U488">
        <f t="shared" si="215"/>
        <v>244</v>
      </c>
      <c r="V488">
        <f t="shared" si="196"/>
        <v>239</v>
      </c>
      <c r="W488">
        <f t="shared" si="197"/>
        <v>248</v>
      </c>
      <c r="X488">
        <f t="shared" si="198"/>
        <v>495</v>
      </c>
      <c r="Y488">
        <f t="shared" si="199"/>
        <v>230</v>
      </c>
      <c r="Z488">
        <f t="shared" si="200"/>
        <v>882</v>
      </c>
      <c r="AC488" s="1">
        <f t="shared" si="201"/>
        <v>-1.0699570329077337</v>
      </c>
      <c r="AD488" s="1">
        <f t="shared" si="202"/>
        <v>-1.4339224101091452</v>
      </c>
      <c r="AE488" s="1">
        <f t="shared" si="203"/>
        <v>-1.780198646826979</v>
      </c>
      <c r="AF488" s="1">
        <f t="shared" si="204"/>
        <v>-0.92798677163734644</v>
      </c>
      <c r="AG488" s="1">
        <f t="shared" si="205"/>
        <v>-1.5365765641692286</v>
      </c>
      <c r="AH488" s="1">
        <f t="shared" si="206"/>
        <v>-1.8152899666382492</v>
      </c>
      <c r="AI488" s="149">
        <f t="shared" si="207"/>
        <v>-8.5639313922886817</v>
      </c>
      <c r="AL488" s="1">
        <f t="shared" si="208"/>
        <v>-1.374959876045784</v>
      </c>
      <c r="AM488" s="104">
        <f t="shared" si="209"/>
        <v>-1.3956645494074753</v>
      </c>
      <c r="AN488" s="104">
        <f t="shared" si="210"/>
        <v>-1.3586993551740039</v>
      </c>
      <c r="AO488" s="104">
        <f t="shared" si="211"/>
        <v>-0.66757033877029559</v>
      </c>
      <c r="AP488" s="104">
        <f t="shared" si="212"/>
        <v>-1.4340487924157905</v>
      </c>
      <c r="AQ488" s="104">
        <f t="shared" si="213"/>
        <v>-8.9936045332194625E-2</v>
      </c>
      <c r="AR488" s="151">
        <f t="shared" si="214"/>
        <v>-6.3208789571455437</v>
      </c>
    </row>
    <row r="489" spans="1:44" x14ac:dyDescent="0.2">
      <c r="A489" s="99">
        <v>10287</v>
      </c>
      <c r="B489" s="95" t="s">
        <v>103</v>
      </c>
      <c r="C489" s="111">
        <v>0.51047150773292971</v>
      </c>
      <c r="D489" s="95" t="s">
        <v>2</v>
      </c>
      <c r="E489" s="95">
        <v>1</v>
      </c>
      <c r="F489" s="96">
        <v>1</v>
      </c>
      <c r="G489" s="95" t="s">
        <v>6</v>
      </c>
      <c r="H489" s="95" t="s">
        <v>90</v>
      </c>
      <c r="I489" s="95" t="s">
        <v>5</v>
      </c>
      <c r="J489" s="97" t="s">
        <v>5</v>
      </c>
      <c r="M489">
        <f t="shared" si="195"/>
        <v>36</v>
      </c>
      <c r="N489">
        <f t="shared" si="216"/>
        <v>35</v>
      </c>
      <c r="O489">
        <f t="shared" si="217"/>
        <v>48</v>
      </c>
      <c r="P489">
        <f t="shared" si="218"/>
        <v>68</v>
      </c>
      <c r="Q489">
        <f t="shared" si="219"/>
        <v>39</v>
      </c>
      <c r="R489">
        <f t="shared" si="220"/>
        <v>28</v>
      </c>
      <c r="U489">
        <f t="shared" si="215"/>
        <v>239</v>
      </c>
      <c r="V489">
        <f t="shared" si="196"/>
        <v>233</v>
      </c>
      <c r="W489">
        <f t="shared" si="197"/>
        <v>243</v>
      </c>
      <c r="X489">
        <f t="shared" si="198"/>
        <v>495</v>
      </c>
      <c r="Y489">
        <f t="shared" si="199"/>
        <v>161</v>
      </c>
      <c r="Z489">
        <f t="shared" si="200"/>
        <v>882</v>
      </c>
      <c r="AC489" s="1">
        <f t="shared" si="201"/>
        <v>-1.563975538357343</v>
      </c>
      <c r="AD489" s="1">
        <f t="shared" si="202"/>
        <v>-1.5921464153240394</v>
      </c>
      <c r="AE489" s="1">
        <f t="shared" si="203"/>
        <v>-1.276293465905562</v>
      </c>
      <c r="AF489" s="1">
        <f t="shared" si="204"/>
        <v>-0.92798677163734644</v>
      </c>
      <c r="AG489" s="1">
        <f t="shared" si="205"/>
        <v>-1.4839328306838067</v>
      </c>
      <c r="AH489" s="1">
        <f t="shared" si="206"/>
        <v>-1.8152899666382492</v>
      </c>
      <c r="AI489" s="149">
        <f t="shared" si="207"/>
        <v>-8.6596249885463461</v>
      </c>
      <c r="AL489" s="1">
        <f t="shared" si="208"/>
        <v>-1.3956645494074753</v>
      </c>
      <c r="AM489" s="104">
        <f t="shared" si="209"/>
        <v>-1.4210896477732855</v>
      </c>
      <c r="AN489" s="104">
        <f t="shared" si="210"/>
        <v>-1.3790666579984376</v>
      </c>
      <c r="AO489" s="104">
        <f t="shared" si="211"/>
        <v>-0.66757033877029559</v>
      </c>
      <c r="AP489" s="104">
        <f t="shared" si="212"/>
        <v>-1.790723736354523</v>
      </c>
      <c r="AQ489" s="104">
        <f t="shared" si="213"/>
        <v>-8.9936045332194625E-2</v>
      </c>
      <c r="AR489" s="151">
        <f t="shared" si="214"/>
        <v>-6.7440509756362124</v>
      </c>
    </row>
    <row r="490" spans="1:44" x14ac:dyDescent="0.2">
      <c r="A490" s="98">
        <v>10953</v>
      </c>
      <c r="B490" s="91" t="s">
        <v>103</v>
      </c>
      <c r="C490" s="110">
        <v>0.51153697057760417</v>
      </c>
      <c r="D490" s="91" t="s">
        <v>1</v>
      </c>
      <c r="E490" s="91">
        <v>2</v>
      </c>
      <c r="F490" s="92">
        <v>2</v>
      </c>
      <c r="G490" s="91" t="s">
        <v>6</v>
      </c>
      <c r="H490" s="91" t="s">
        <v>88</v>
      </c>
      <c r="I490" s="91" t="s">
        <v>5</v>
      </c>
      <c r="J490" s="93" t="s">
        <v>5</v>
      </c>
      <c r="M490">
        <f t="shared" si="195"/>
        <v>59</v>
      </c>
      <c r="N490">
        <f t="shared" si="216"/>
        <v>41</v>
      </c>
      <c r="O490">
        <f t="shared" si="217"/>
        <v>49</v>
      </c>
      <c r="P490">
        <f t="shared" si="218"/>
        <v>68</v>
      </c>
      <c r="Q490">
        <f t="shared" si="219"/>
        <v>71</v>
      </c>
      <c r="R490">
        <f t="shared" si="220"/>
        <v>28</v>
      </c>
      <c r="U490">
        <f t="shared" si="215"/>
        <v>244</v>
      </c>
      <c r="V490">
        <f t="shared" si="196"/>
        <v>239</v>
      </c>
      <c r="W490">
        <f t="shared" si="197"/>
        <v>233</v>
      </c>
      <c r="X490">
        <f t="shared" si="198"/>
        <v>495</v>
      </c>
      <c r="Y490">
        <f t="shared" si="199"/>
        <v>425</v>
      </c>
      <c r="Z490">
        <f t="shared" si="200"/>
        <v>882</v>
      </c>
      <c r="AC490" s="1">
        <f t="shared" si="201"/>
        <v>-1.0699570329077337</v>
      </c>
      <c r="AD490" s="1">
        <f t="shared" si="202"/>
        <v>-1.4339224101091452</v>
      </c>
      <c r="AE490" s="1">
        <f t="shared" si="203"/>
        <v>-1.2556741787028265</v>
      </c>
      <c r="AF490" s="1">
        <f t="shared" si="204"/>
        <v>-0.92798677163734644</v>
      </c>
      <c r="AG490" s="1">
        <f t="shared" si="205"/>
        <v>-0.88481459977213761</v>
      </c>
      <c r="AH490" s="1">
        <f t="shared" si="206"/>
        <v>-1.8152899666382492</v>
      </c>
      <c r="AI490" s="149">
        <f t="shared" si="207"/>
        <v>-7.3876449597674387</v>
      </c>
      <c r="AL490" s="1">
        <f t="shared" si="208"/>
        <v>-1.374959876045784</v>
      </c>
      <c r="AM490" s="104">
        <f t="shared" si="209"/>
        <v>-1.3956645494074753</v>
      </c>
      <c r="AN490" s="104">
        <f t="shared" si="210"/>
        <v>-1.4210896477732855</v>
      </c>
      <c r="AO490" s="104">
        <f t="shared" si="211"/>
        <v>-0.66757033877029559</v>
      </c>
      <c r="AP490" s="104">
        <f t="shared" si="212"/>
        <v>-0.82003893241456904</v>
      </c>
      <c r="AQ490" s="104">
        <f t="shared" si="213"/>
        <v>-8.9936045332194625E-2</v>
      </c>
      <c r="AR490" s="151">
        <f t="shared" si="214"/>
        <v>-5.7692593897436035</v>
      </c>
    </row>
    <row r="491" spans="1:44" x14ac:dyDescent="0.2">
      <c r="A491" s="99">
        <v>10622</v>
      </c>
      <c r="B491" s="95" t="s">
        <v>103</v>
      </c>
      <c r="C491" s="111">
        <v>0.51175346830764268</v>
      </c>
      <c r="D491" s="95" t="s">
        <v>2</v>
      </c>
      <c r="E491" s="95">
        <v>0</v>
      </c>
      <c r="F491" s="96">
        <v>3</v>
      </c>
      <c r="G491" s="95" t="s">
        <v>7</v>
      </c>
      <c r="H491" s="95" t="s">
        <v>88</v>
      </c>
      <c r="I491" s="95" t="s">
        <v>5</v>
      </c>
      <c r="J491" s="97" t="s">
        <v>5</v>
      </c>
      <c r="M491">
        <f t="shared" si="195"/>
        <v>36</v>
      </c>
      <c r="N491">
        <f t="shared" si="216"/>
        <v>35</v>
      </c>
      <c r="O491">
        <f t="shared" si="217"/>
        <v>46</v>
      </c>
      <c r="P491">
        <f t="shared" si="218"/>
        <v>104</v>
      </c>
      <c r="Q491">
        <f t="shared" si="219"/>
        <v>71</v>
      </c>
      <c r="R491">
        <f t="shared" si="220"/>
        <v>28</v>
      </c>
      <c r="U491">
        <f t="shared" si="215"/>
        <v>239</v>
      </c>
      <c r="V491">
        <f t="shared" si="196"/>
        <v>245</v>
      </c>
      <c r="W491">
        <f t="shared" si="197"/>
        <v>241</v>
      </c>
      <c r="X491">
        <f t="shared" si="198"/>
        <v>470</v>
      </c>
      <c r="Y491">
        <f t="shared" si="199"/>
        <v>425</v>
      </c>
      <c r="Z491">
        <f t="shared" si="200"/>
        <v>882</v>
      </c>
      <c r="AC491" s="1">
        <f t="shared" si="201"/>
        <v>-1.563975538357343</v>
      </c>
      <c r="AD491" s="1">
        <f t="shared" si="202"/>
        <v>-1.5921464153240394</v>
      </c>
      <c r="AE491" s="1">
        <f t="shared" si="203"/>
        <v>-1.3188530803243581</v>
      </c>
      <c r="AF491" s="1">
        <f t="shared" si="204"/>
        <v>-0.50310357767208047</v>
      </c>
      <c r="AG491" s="1">
        <f t="shared" si="205"/>
        <v>-0.88481459977213761</v>
      </c>
      <c r="AH491" s="1">
        <f t="shared" si="206"/>
        <v>-1.8152899666382492</v>
      </c>
      <c r="AI491" s="149">
        <f t="shared" si="207"/>
        <v>-7.6781831780882079</v>
      </c>
      <c r="AL491" s="1">
        <f t="shared" si="208"/>
        <v>-1.3956645494074753</v>
      </c>
      <c r="AM491" s="104">
        <f t="shared" si="209"/>
        <v>-1.3708698907942589</v>
      </c>
      <c r="AN491" s="104">
        <f t="shared" si="210"/>
        <v>-1.3873311678483309</v>
      </c>
      <c r="AO491" s="104">
        <f t="shared" si="211"/>
        <v>-0.71939540663488166</v>
      </c>
      <c r="AP491" s="104">
        <f t="shared" si="212"/>
        <v>-0.82003893241456904</v>
      </c>
      <c r="AQ491" s="104">
        <f t="shared" si="213"/>
        <v>-8.9936045332194625E-2</v>
      </c>
      <c r="AR491" s="151">
        <f t="shared" si="214"/>
        <v>-5.7832359924317105</v>
      </c>
    </row>
    <row r="492" spans="1:44" x14ac:dyDescent="0.2">
      <c r="A492" s="98">
        <v>11187</v>
      </c>
      <c r="B492" s="91" t="s">
        <v>103</v>
      </c>
      <c r="C492" s="110">
        <v>0.51401339272551116</v>
      </c>
      <c r="D492" s="91" t="s">
        <v>0</v>
      </c>
      <c r="E492" s="91">
        <v>0</v>
      </c>
      <c r="F492" s="92">
        <v>0</v>
      </c>
      <c r="G492" s="91" t="s">
        <v>7</v>
      </c>
      <c r="H492" s="91" t="s">
        <v>88</v>
      </c>
      <c r="I492" s="91" t="s">
        <v>5</v>
      </c>
      <c r="J492" s="93" t="s">
        <v>5</v>
      </c>
      <c r="M492">
        <f t="shared" si="195"/>
        <v>39</v>
      </c>
      <c r="N492">
        <f t="shared" si="216"/>
        <v>35</v>
      </c>
      <c r="O492">
        <f t="shared" si="217"/>
        <v>29</v>
      </c>
      <c r="P492">
        <f t="shared" si="218"/>
        <v>104</v>
      </c>
      <c r="Q492">
        <f t="shared" si="219"/>
        <v>71</v>
      </c>
      <c r="R492">
        <f t="shared" si="220"/>
        <v>28</v>
      </c>
      <c r="U492">
        <f t="shared" si="215"/>
        <v>241</v>
      </c>
      <c r="V492">
        <f t="shared" si="196"/>
        <v>245</v>
      </c>
      <c r="W492">
        <f t="shared" si="197"/>
        <v>248</v>
      </c>
      <c r="X492">
        <f t="shared" si="198"/>
        <v>470</v>
      </c>
      <c r="Y492">
        <f t="shared" si="199"/>
        <v>425</v>
      </c>
      <c r="Z492">
        <f t="shared" si="200"/>
        <v>882</v>
      </c>
      <c r="AC492" s="1">
        <f t="shared" si="201"/>
        <v>-1.4839328306838067</v>
      </c>
      <c r="AD492" s="1">
        <f t="shared" si="202"/>
        <v>-1.5921464153240394</v>
      </c>
      <c r="AE492" s="1">
        <f t="shared" si="203"/>
        <v>-1.780198646826979</v>
      </c>
      <c r="AF492" s="1">
        <f t="shared" si="204"/>
        <v>-0.50310357767208047</v>
      </c>
      <c r="AG492" s="1">
        <f t="shared" si="205"/>
        <v>-0.88481459977213761</v>
      </c>
      <c r="AH492" s="1">
        <f t="shared" si="206"/>
        <v>-1.8152899666382492</v>
      </c>
      <c r="AI492" s="149">
        <f t="shared" si="207"/>
        <v>-8.059486036917292</v>
      </c>
      <c r="AL492" s="1">
        <f t="shared" si="208"/>
        <v>-1.3873311678483309</v>
      </c>
      <c r="AM492" s="104">
        <f t="shared" si="209"/>
        <v>-1.3708698907942589</v>
      </c>
      <c r="AN492" s="104">
        <f t="shared" si="210"/>
        <v>-1.3586993551740039</v>
      </c>
      <c r="AO492" s="104">
        <f t="shared" si="211"/>
        <v>-0.71939540663488166</v>
      </c>
      <c r="AP492" s="104">
        <f t="shared" si="212"/>
        <v>-0.82003893241456904</v>
      </c>
      <c r="AQ492" s="104">
        <f t="shared" si="213"/>
        <v>-8.9936045332194625E-2</v>
      </c>
      <c r="AR492" s="151">
        <f t="shared" si="214"/>
        <v>-5.746270798198239</v>
      </c>
    </row>
    <row r="493" spans="1:44" x14ac:dyDescent="0.2">
      <c r="A493" s="99">
        <v>11164</v>
      </c>
      <c r="B493" s="95" t="s">
        <v>103</v>
      </c>
      <c r="C493" s="111">
        <v>0.51452187482422362</v>
      </c>
      <c r="D493" s="95" t="s">
        <v>3</v>
      </c>
      <c r="E493" s="95">
        <v>3</v>
      </c>
      <c r="F493" s="96">
        <v>2</v>
      </c>
      <c r="G493" s="95" t="s">
        <v>7</v>
      </c>
      <c r="H493" s="95" t="s">
        <v>90</v>
      </c>
      <c r="I493" s="95" t="s">
        <v>5</v>
      </c>
      <c r="J493" s="97" t="s">
        <v>5</v>
      </c>
      <c r="M493">
        <f t="shared" si="195"/>
        <v>38</v>
      </c>
      <c r="N493">
        <f t="shared" si="216"/>
        <v>61</v>
      </c>
      <c r="O493">
        <f t="shared" si="217"/>
        <v>49</v>
      </c>
      <c r="P493">
        <f t="shared" si="218"/>
        <v>104</v>
      </c>
      <c r="Q493">
        <f t="shared" si="219"/>
        <v>39</v>
      </c>
      <c r="R493">
        <f t="shared" si="220"/>
        <v>28</v>
      </c>
      <c r="U493">
        <f t="shared" si="215"/>
        <v>241</v>
      </c>
      <c r="V493">
        <f t="shared" si="196"/>
        <v>248</v>
      </c>
      <c r="W493">
        <f t="shared" si="197"/>
        <v>233</v>
      </c>
      <c r="X493">
        <f t="shared" si="198"/>
        <v>470</v>
      </c>
      <c r="Y493">
        <f t="shared" si="199"/>
        <v>161</v>
      </c>
      <c r="Z493">
        <f t="shared" si="200"/>
        <v>882</v>
      </c>
      <c r="AC493" s="1">
        <f t="shared" si="201"/>
        <v>-1.5099083170870673</v>
      </c>
      <c r="AD493" s="1">
        <f t="shared" si="202"/>
        <v>-1.0366206126401418</v>
      </c>
      <c r="AE493" s="1">
        <f t="shared" si="203"/>
        <v>-1.2556741787028265</v>
      </c>
      <c r="AF493" s="1">
        <f t="shared" si="204"/>
        <v>-0.50310357767208047</v>
      </c>
      <c r="AG493" s="1">
        <f t="shared" si="205"/>
        <v>-1.4839328306838067</v>
      </c>
      <c r="AH493" s="1">
        <f t="shared" si="206"/>
        <v>-1.8152899666382492</v>
      </c>
      <c r="AI493" s="149">
        <f t="shared" si="207"/>
        <v>-7.6045294834241721</v>
      </c>
      <c r="AL493" s="1">
        <f t="shared" si="208"/>
        <v>-1.3873311678483309</v>
      </c>
      <c r="AM493" s="104">
        <f t="shared" si="209"/>
        <v>-1.3586993551740039</v>
      </c>
      <c r="AN493" s="104">
        <f t="shared" si="210"/>
        <v>-1.4210896477732855</v>
      </c>
      <c r="AO493" s="104">
        <f t="shared" si="211"/>
        <v>-0.71939540663488166</v>
      </c>
      <c r="AP493" s="104">
        <f t="shared" si="212"/>
        <v>-1.790723736354523</v>
      </c>
      <c r="AQ493" s="104">
        <f t="shared" si="213"/>
        <v>-8.9936045332194625E-2</v>
      </c>
      <c r="AR493" s="151">
        <f t="shared" si="214"/>
        <v>-6.7671753591172195</v>
      </c>
    </row>
    <row r="494" spans="1:44" x14ac:dyDescent="0.2">
      <c r="A494" s="98">
        <v>10663</v>
      </c>
      <c r="B494" s="91" t="s">
        <v>103</v>
      </c>
      <c r="C494" s="110">
        <v>0.51581063916869974</v>
      </c>
      <c r="D494" s="91" t="s">
        <v>2</v>
      </c>
      <c r="E494" s="91">
        <v>3</v>
      </c>
      <c r="F494" s="92">
        <v>1</v>
      </c>
      <c r="G494" s="91" t="s">
        <v>6</v>
      </c>
      <c r="H494" s="91" t="s">
        <v>90</v>
      </c>
      <c r="I494" s="91" t="s">
        <v>5</v>
      </c>
      <c r="J494" s="93" t="s">
        <v>5</v>
      </c>
      <c r="M494">
        <f t="shared" si="195"/>
        <v>36</v>
      </c>
      <c r="N494">
        <f t="shared" si="216"/>
        <v>61</v>
      </c>
      <c r="O494">
        <f t="shared" si="217"/>
        <v>48</v>
      </c>
      <c r="P494">
        <f t="shared" si="218"/>
        <v>68</v>
      </c>
      <c r="Q494">
        <f t="shared" si="219"/>
        <v>39</v>
      </c>
      <c r="R494">
        <f t="shared" si="220"/>
        <v>28</v>
      </c>
      <c r="U494">
        <f t="shared" si="215"/>
        <v>239</v>
      </c>
      <c r="V494">
        <f t="shared" si="196"/>
        <v>248</v>
      </c>
      <c r="W494">
        <f t="shared" si="197"/>
        <v>243</v>
      </c>
      <c r="X494">
        <f t="shared" si="198"/>
        <v>495</v>
      </c>
      <c r="Y494">
        <f t="shared" si="199"/>
        <v>161</v>
      </c>
      <c r="Z494">
        <f t="shared" si="200"/>
        <v>882</v>
      </c>
      <c r="AC494" s="1">
        <f t="shared" si="201"/>
        <v>-1.563975538357343</v>
      </c>
      <c r="AD494" s="1">
        <f t="shared" si="202"/>
        <v>-1.0366206126401418</v>
      </c>
      <c r="AE494" s="1">
        <f t="shared" si="203"/>
        <v>-1.276293465905562</v>
      </c>
      <c r="AF494" s="1">
        <f t="shared" si="204"/>
        <v>-0.92798677163734644</v>
      </c>
      <c r="AG494" s="1">
        <f t="shared" si="205"/>
        <v>-1.4839328306838067</v>
      </c>
      <c r="AH494" s="1">
        <f t="shared" si="206"/>
        <v>-1.8152899666382492</v>
      </c>
      <c r="AI494" s="149">
        <f t="shared" si="207"/>
        <v>-8.1040991858624487</v>
      </c>
      <c r="AL494" s="1">
        <f t="shared" si="208"/>
        <v>-1.3956645494074753</v>
      </c>
      <c r="AM494" s="104">
        <f t="shared" si="209"/>
        <v>-1.3586993551740039</v>
      </c>
      <c r="AN494" s="104">
        <f t="shared" si="210"/>
        <v>-1.3790666579984376</v>
      </c>
      <c r="AO494" s="104">
        <f t="shared" si="211"/>
        <v>-0.66757033877029559</v>
      </c>
      <c r="AP494" s="104">
        <f t="shared" si="212"/>
        <v>-1.790723736354523</v>
      </c>
      <c r="AQ494" s="104">
        <f t="shared" si="213"/>
        <v>-8.9936045332194625E-2</v>
      </c>
      <c r="AR494" s="151">
        <f t="shared" si="214"/>
        <v>-6.6816606830369301</v>
      </c>
    </row>
    <row r="495" spans="1:44" x14ac:dyDescent="0.2">
      <c r="A495" s="99">
        <v>10275</v>
      </c>
      <c r="B495" s="95" t="s">
        <v>103</v>
      </c>
      <c r="C495" s="111">
        <v>0.51785870189554351</v>
      </c>
      <c r="D495" s="95" t="s">
        <v>0</v>
      </c>
      <c r="E495" s="95">
        <v>3</v>
      </c>
      <c r="F495" s="96">
        <v>3</v>
      </c>
      <c r="G495" s="95" t="s">
        <v>7</v>
      </c>
      <c r="H495" s="95" t="s">
        <v>89</v>
      </c>
      <c r="I495" s="95" t="s">
        <v>4</v>
      </c>
      <c r="J495" s="97" t="s">
        <v>4</v>
      </c>
      <c r="M495">
        <f t="shared" si="195"/>
        <v>39</v>
      </c>
      <c r="N495">
        <f t="shared" si="216"/>
        <v>61</v>
      </c>
      <c r="O495">
        <f t="shared" si="217"/>
        <v>46</v>
      </c>
      <c r="P495">
        <f t="shared" si="218"/>
        <v>104</v>
      </c>
      <c r="Q495">
        <f t="shared" si="219"/>
        <v>37</v>
      </c>
      <c r="R495">
        <f t="shared" si="220"/>
        <v>144</v>
      </c>
      <c r="U495">
        <f t="shared" si="215"/>
        <v>241</v>
      </c>
      <c r="V495">
        <f t="shared" si="196"/>
        <v>248</v>
      </c>
      <c r="W495">
        <f t="shared" si="197"/>
        <v>241</v>
      </c>
      <c r="X495">
        <f t="shared" si="198"/>
        <v>470</v>
      </c>
      <c r="Y495">
        <f t="shared" si="199"/>
        <v>230</v>
      </c>
      <c r="Z495">
        <f t="shared" si="200"/>
        <v>83</v>
      </c>
      <c r="AC495" s="1">
        <f t="shared" si="201"/>
        <v>-1.4839328306838067</v>
      </c>
      <c r="AD495" s="1">
        <f t="shared" si="202"/>
        <v>-1.0366206126401418</v>
      </c>
      <c r="AE495" s="1">
        <f t="shared" si="203"/>
        <v>-1.3188530803243581</v>
      </c>
      <c r="AF495" s="1">
        <f t="shared" si="204"/>
        <v>-0.50310357767208047</v>
      </c>
      <c r="AG495" s="1">
        <f t="shared" si="205"/>
        <v>-1.5365765641692286</v>
      </c>
      <c r="AH495" s="1">
        <f t="shared" si="206"/>
        <v>-0.17768117723745236</v>
      </c>
      <c r="AI495" s="149">
        <f t="shared" si="207"/>
        <v>-6.0567678427270684</v>
      </c>
      <c r="AL495" s="1">
        <f t="shared" si="208"/>
        <v>-1.3873311678483309</v>
      </c>
      <c r="AM495" s="104">
        <f t="shared" si="209"/>
        <v>-1.3586993551740039</v>
      </c>
      <c r="AN495" s="104">
        <f t="shared" si="210"/>
        <v>-1.3873311678483309</v>
      </c>
      <c r="AO495" s="104">
        <f t="shared" si="211"/>
        <v>-0.71939540663488166</v>
      </c>
      <c r="AP495" s="104">
        <f t="shared" si="212"/>
        <v>-1.4340487924157905</v>
      </c>
      <c r="AQ495" s="104">
        <f t="shared" si="213"/>
        <v>-2.4532874935423878</v>
      </c>
      <c r="AR495" s="151">
        <f t="shared" si="214"/>
        <v>-8.7400933834637264</v>
      </c>
    </row>
    <row r="496" spans="1:44" x14ac:dyDescent="0.2">
      <c r="A496" s="98">
        <v>10062</v>
      </c>
      <c r="B496" s="91" t="s">
        <v>103</v>
      </c>
      <c r="C496" s="110">
        <v>0.51849835112044729</v>
      </c>
      <c r="D496" s="91" t="s">
        <v>1</v>
      </c>
      <c r="E496" s="91">
        <v>1</v>
      </c>
      <c r="F496" s="92">
        <v>3</v>
      </c>
      <c r="G496" s="91" t="s">
        <v>7</v>
      </c>
      <c r="H496" s="91" t="s">
        <v>88</v>
      </c>
      <c r="I496" s="91" t="s">
        <v>5</v>
      </c>
      <c r="J496" s="93" t="s">
        <v>5</v>
      </c>
      <c r="M496">
        <f t="shared" si="195"/>
        <v>59</v>
      </c>
      <c r="N496">
        <f t="shared" si="216"/>
        <v>35</v>
      </c>
      <c r="O496">
        <f t="shared" si="217"/>
        <v>46</v>
      </c>
      <c r="P496">
        <f t="shared" si="218"/>
        <v>104</v>
      </c>
      <c r="Q496">
        <f t="shared" si="219"/>
        <v>71</v>
      </c>
      <c r="R496">
        <f t="shared" si="220"/>
        <v>28</v>
      </c>
      <c r="U496">
        <f t="shared" si="215"/>
        <v>244</v>
      </c>
      <c r="V496">
        <f t="shared" si="196"/>
        <v>233</v>
      </c>
      <c r="W496">
        <f t="shared" si="197"/>
        <v>241</v>
      </c>
      <c r="X496">
        <f t="shared" si="198"/>
        <v>470</v>
      </c>
      <c r="Y496">
        <f t="shared" si="199"/>
        <v>425</v>
      </c>
      <c r="Z496">
        <f t="shared" si="200"/>
        <v>882</v>
      </c>
      <c r="AC496" s="1">
        <f t="shared" si="201"/>
        <v>-1.0699570329077337</v>
      </c>
      <c r="AD496" s="1">
        <f t="shared" si="202"/>
        <v>-1.5921464153240394</v>
      </c>
      <c r="AE496" s="1">
        <f t="shared" si="203"/>
        <v>-1.3188530803243581</v>
      </c>
      <c r="AF496" s="1">
        <f t="shared" si="204"/>
        <v>-0.50310357767208047</v>
      </c>
      <c r="AG496" s="1">
        <f t="shared" si="205"/>
        <v>-0.88481459977213761</v>
      </c>
      <c r="AH496" s="1">
        <f t="shared" si="206"/>
        <v>-1.8152899666382492</v>
      </c>
      <c r="AI496" s="149">
        <f t="shared" si="207"/>
        <v>-7.1841646726385981</v>
      </c>
      <c r="AL496" s="1">
        <f t="shared" si="208"/>
        <v>-1.374959876045784</v>
      </c>
      <c r="AM496" s="104">
        <f t="shared" si="209"/>
        <v>-1.4210896477732855</v>
      </c>
      <c r="AN496" s="104">
        <f t="shared" si="210"/>
        <v>-1.3873311678483309</v>
      </c>
      <c r="AO496" s="104">
        <f t="shared" si="211"/>
        <v>-0.71939540663488166</v>
      </c>
      <c r="AP496" s="104">
        <f t="shared" si="212"/>
        <v>-0.82003893241456904</v>
      </c>
      <c r="AQ496" s="104">
        <f t="shared" si="213"/>
        <v>-8.9936045332194625E-2</v>
      </c>
      <c r="AR496" s="151">
        <f t="shared" si="214"/>
        <v>-5.8127510760490457</v>
      </c>
    </row>
    <row r="497" spans="1:44" x14ac:dyDescent="0.2">
      <c r="A497" s="99">
        <v>11302</v>
      </c>
      <c r="B497" s="95" t="s">
        <v>103</v>
      </c>
      <c r="C497" s="111">
        <v>0.51923701579648074</v>
      </c>
      <c r="D497" s="95" t="s">
        <v>2</v>
      </c>
      <c r="E497" s="95">
        <v>1</v>
      </c>
      <c r="F497" s="96">
        <v>3</v>
      </c>
      <c r="G497" s="95" t="s">
        <v>6</v>
      </c>
      <c r="H497" s="95" t="s">
        <v>89</v>
      </c>
      <c r="I497" s="95" t="s">
        <v>5</v>
      </c>
      <c r="J497" s="97" t="s">
        <v>5</v>
      </c>
      <c r="M497">
        <f t="shared" si="195"/>
        <v>36</v>
      </c>
      <c r="N497">
        <f t="shared" si="216"/>
        <v>35</v>
      </c>
      <c r="O497">
        <f t="shared" si="217"/>
        <v>46</v>
      </c>
      <c r="P497">
        <f t="shared" si="218"/>
        <v>68</v>
      </c>
      <c r="Q497">
        <f t="shared" si="219"/>
        <v>37</v>
      </c>
      <c r="R497">
        <f t="shared" si="220"/>
        <v>28</v>
      </c>
      <c r="U497">
        <f t="shared" si="215"/>
        <v>239</v>
      </c>
      <c r="V497">
        <f t="shared" si="196"/>
        <v>233</v>
      </c>
      <c r="W497">
        <f t="shared" si="197"/>
        <v>241</v>
      </c>
      <c r="X497">
        <f t="shared" si="198"/>
        <v>495</v>
      </c>
      <c r="Y497">
        <f t="shared" si="199"/>
        <v>230</v>
      </c>
      <c r="Z497">
        <f t="shared" si="200"/>
        <v>882</v>
      </c>
      <c r="AC497" s="1">
        <f t="shared" si="201"/>
        <v>-1.563975538357343</v>
      </c>
      <c r="AD497" s="1">
        <f t="shared" si="202"/>
        <v>-1.5921464153240394</v>
      </c>
      <c r="AE497" s="1">
        <f t="shared" si="203"/>
        <v>-1.3188530803243581</v>
      </c>
      <c r="AF497" s="1">
        <f t="shared" si="204"/>
        <v>-0.92798677163734644</v>
      </c>
      <c r="AG497" s="1">
        <f t="shared" si="205"/>
        <v>-1.5365765641692286</v>
      </c>
      <c r="AH497" s="1">
        <f t="shared" si="206"/>
        <v>-1.8152899666382492</v>
      </c>
      <c r="AI497" s="149">
        <f t="shared" si="207"/>
        <v>-8.754828336450565</v>
      </c>
      <c r="AL497" s="1">
        <f t="shared" si="208"/>
        <v>-1.3956645494074753</v>
      </c>
      <c r="AM497" s="104">
        <f t="shared" si="209"/>
        <v>-1.4210896477732855</v>
      </c>
      <c r="AN497" s="104">
        <f t="shared" si="210"/>
        <v>-1.3873311678483309</v>
      </c>
      <c r="AO497" s="104">
        <f t="shared" si="211"/>
        <v>-0.66757033877029559</v>
      </c>
      <c r="AP497" s="104">
        <f t="shared" si="212"/>
        <v>-1.4340487924157905</v>
      </c>
      <c r="AQ497" s="104">
        <f t="shared" si="213"/>
        <v>-8.9936045332194625E-2</v>
      </c>
      <c r="AR497" s="151">
        <f t="shared" si="214"/>
        <v>-6.3956405415473734</v>
      </c>
    </row>
    <row r="498" spans="1:44" x14ac:dyDescent="0.2">
      <c r="A498" s="98">
        <v>11001</v>
      </c>
      <c r="B498" s="91" t="s">
        <v>103</v>
      </c>
      <c r="C498" s="110">
        <v>0.52020028832560694</v>
      </c>
      <c r="D498" s="91" t="s">
        <v>3</v>
      </c>
      <c r="E498" s="91">
        <v>2</v>
      </c>
      <c r="F498" s="92">
        <v>1</v>
      </c>
      <c r="G498" s="91" t="s">
        <v>6</v>
      </c>
      <c r="H498" s="91" t="s">
        <v>90</v>
      </c>
      <c r="I498" s="91" t="s">
        <v>5</v>
      </c>
      <c r="J498" s="93" t="s">
        <v>5</v>
      </c>
      <c r="M498">
        <f t="shared" si="195"/>
        <v>38</v>
      </c>
      <c r="N498">
        <f t="shared" si="216"/>
        <v>41</v>
      </c>
      <c r="O498">
        <f t="shared" si="217"/>
        <v>48</v>
      </c>
      <c r="P498">
        <f t="shared" si="218"/>
        <v>68</v>
      </c>
      <c r="Q498">
        <f t="shared" si="219"/>
        <v>39</v>
      </c>
      <c r="R498">
        <f t="shared" si="220"/>
        <v>28</v>
      </c>
      <c r="U498">
        <f t="shared" si="215"/>
        <v>241</v>
      </c>
      <c r="V498">
        <f t="shared" si="196"/>
        <v>239</v>
      </c>
      <c r="W498">
        <f t="shared" si="197"/>
        <v>243</v>
      </c>
      <c r="X498">
        <f t="shared" si="198"/>
        <v>495</v>
      </c>
      <c r="Y498">
        <f t="shared" si="199"/>
        <v>161</v>
      </c>
      <c r="Z498">
        <f t="shared" si="200"/>
        <v>882</v>
      </c>
      <c r="AC498" s="1">
        <f t="shared" si="201"/>
        <v>-1.5099083170870673</v>
      </c>
      <c r="AD498" s="1">
        <f t="shared" si="202"/>
        <v>-1.4339224101091452</v>
      </c>
      <c r="AE498" s="1">
        <f t="shared" si="203"/>
        <v>-1.276293465905562</v>
      </c>
      <c r="AF498" s="1">
        <f t="shared" si="204"/>
        <v>-0.92798677163734644</v>
      </c>
      <c r="AG498" s="1">
        <f t="shared" si="205"/>
        <v>-1.4839328306838067</v>
      </c>
      <c r="AH498" s="1">
        <f t="shared" si="206"/>
        <v>-1.8152899666382492</v>
      </c>
      <c r="AI498" s="149">
        <f t="shared" si="207"/>
        <v>-8.4473337620611773</v>
      </c>
      <c r="AL498" s="1">
        <f t="shared" si="208"/>
        <v>-1.3873311678483309</v>
      </c>
      <c r="AM498" s="104">
        <f t="shared" si="209"/>
        <v>-1.3956645494074753</v>
      </c>
      <c r="AN498" s="104">
        <f t="shared" si="210"/>
        <v>-1.3790666579984376</v>
      </c>
      <c r="AO498" s="104">
        <f t="shared" si="211"/>
        <v>-0.66757033877029559</v>
      </c>
      <c r="AP498" s="104">
        <f t="shared" si="212"/>
        <v>-1.790723736354523</v>
      </c>
      <c r="AQ498" s="104">
        <f t="shared" si="213"/>
        <v>-8.9936045332194625E-2</v>
      </c>
      <c r="AR498" s="151">
        <f t="shared" si="214"/>
        <v>-6.7102924957112577</v>
      </c>
    </row>
    <row r="499" spans="1:44" x14ac:dyDescent="0.2">
      <c r="A499" s="99">
        <v>10649</v>
      </c>
      <c r="B499" s="95" t="s">
        <v>103</v>
      </c>
      <c r="C499" s="111">
        <v>0.5224477973387297</v>
      </c>
      <c r="D499" s="95" t="s">
        <v>0</v>
      </c>
      <c r="E499" s="95">
        <v>3</v>
      </c>
      <c r="F499" s="96">
        <v>3</v>
      </c>
      <c r="G499" s="95" t="s">
        <v>7</v>
      </c>
      <c r="H499" s="95" t="s">
        <v>89</v>
      </c>
      <c r="I499" s="95" t="s">
        <v>5</v>
      </c>
      <c r="J499" s="97" t="s">
        <v>5</v>
      </c>
      <c r="M499">
        <f t="shared" si="195"/>
        <v>39</v>
      </c>
      <c r="N499">
        <f t="shared" si="216"/>
        <v>61</v>
      </c>
      <c r="O499">
        <f t="shared" si="217"/>
        <v>46</v>
      </c>
      <c r="P499">
        <f t="shared" si="218"/>
        <v>104</v>
      </c>
      <c r="Q499">
        <f t="shared" si="219"/>
        <v>37</v>
      </c>
      <c r="R499">
        <f t="shared" si="220"/>
        <v>28</v>
      </c>
      <c r="U499">
        <f t="shared" si="215"/>
        <v>241</v>
      </c>
      <c r="V499">
        <f t="shared" si="196"/>
        <v>248</v>
      </c>
      <c r="W499">
        <f t="shared" si="197"/>
        <v>241</v>
      </c>
      <c r="X499">
        <f t="shared" si="198"/>
        <v>470</v>
      </c>
      <c r="Y499">
        <f t="shared" si="199"/>
        <v>230</v>
      </c>
      <c r="Z499">
        <f t="shared" si="200"/>
        <v>882</v>
      </c>
      <c r="AC499" s="1">
        <f t="shared" si="201"/>
        <v>-1.4839328306838067</v>
      </c>
      <c r="AD499" s="1">
        <f t="shared" si="202"/>
        <v>-1.0366206126401418</v>
      </c>
      <c r="AE499" s="1">
        <f t="shared" si="203"/>
        <v>-1.3188530803243581</v>
      </c>
      <c r="AF499" s="1">
        <f t="shared" si="204"/>
        <v>-0.50310357767208047</v>
      </c>
      <c r="AG499" s="1">
        <f t="shared" si="205"/>
        <v>-1.5365765641692286</v>
      </c>
      <c r="AH499" s="1">
        <f t="shared" si="206"/>
        <v>-1.8152899666382492</v>
      </c>
      <c r="AI499" s="149">
        <f t="shared" si="207"/>
        <v>-7.6943766321278657</v>
      </c>
      <c r="AL499" s="1">
        <f t="shared" si="208"/>
        <v>-1.3873311678483309</v>
      </c>
      <c r="AM499" s="104">
        <f t="shared" si="209"/>
        <v>-1.3586993551740039</v>
      </c>
      <c r="AN499" s="104">
        <f t="shared" si="210"/>
        <v>-1.3873311678483309</v>
      </c>
      <c r="AO499" s="104">
        <f t="shared" si="211"/>
        <v>-0.71939540663488166</v>
      </c>
      <c r="AP499" s="104">
        <f t="shared" si="212"/>
        <v>-1.4340487924157905</v>
      </c>
      <c r="AQ499" s="104">
        <f t="shared" si="213"/>
        <v>-8.9936045332194625E-2</v>
      </c>
      <c r="AR499" s="151">
        <f t="shared" si="214"/>
        <v>-6.3767419352535333</v>
      </c>
    </row>
    <row r="500" spans="1:44" x14ac:dyDescent="0.2">
      <c r="A500" s="98">
        <v>11084</v>
      </c>
      <c r="B500" s="91" t="s">
        <v>103</v>
      </c>
      <c r="C500" s="110">
        <v>0.52274044482574156</v>
      </c>
      <c r="D500" s="91" t="s">
        <v>1</v>
      </c>
      <c r="E500" s="91">
        <v>3</v>
      </c>
      <c r="F500" s="92">
        <v>0</v>
      </c>
      <c r="G500" s="91" t="s">
        <v>6</v>
      </c>
      <c r="H500" s="91" t="s">
        <v>88</v>
      </c>
      <c r="I500" s="91" t="s">
        <v>4</v>
      </c>
      <c r="J500" s="93" t="s">
        <v>4</v>
      </c>
      <c r="M500">
        <f t="shared" si="195"/>
        <v>59</v>
      </c>
      <c r="N500">
        <f t="shared" si="216"/>
        <v>61</v>
      </c>
      <c r="O500">
        <f t="shared" si="217"/>
        <v>29</v>
      </c>
      <c r="P500">
        <f t="shared" si="218"/>
        <v>68</v>
      </c>
      <c r="Q500">
        <f t="shared" si="219"/>
        <v>71</v>
      </c>
      <c r="R500">
        <f t="shared" si="220"/>
        <v>144</v>
      </c>
      <c r="U500">
        <f t="shared" si="215"/>
        <v>244</v>
      </c>
      <c r="V500">
        <f t="shared" si="196"/>
        <v>248</v>
      </c>
      <c r="W500">
        <f t="shared" si="197"/>
        <v>248</v>
      </c>
      <c r="X500">
        <f t="shared" si="198"/>
        <v>495</v>
      </c>
      <c r="Y500">
        <f t="shared" si="199"/>
        <v>425</v>
      </c>
      <c r="Z500">
        <f t="shared" si="200"/>
        <v>83</v>
      </c>
      <c r="AC500" s="1">
        <f t="shared" si="201"/>
        <v>-1.0699570329077337</v>
      </c>
      <c r="AD500" s="1">
        <f t="shared" si="202"/>
        <v>-1.0366206126401418</v>
      </c>
      <c r="AE500" s="1">
        <f t="shared" si="203"/>
        <v>-1.780198646826979</v>
      </c>
      <c r="AF500" s="1">
        <f t="shared" si="204"/>
        <v>-0.92798677163734644</v>
      </c>
      <c r="AG500" s="1">
        <f t="shared" si="205"/>
        <v>-0.88481459977213761</v>
      </c>
      <c r="AH500" s="1">
        <f t="shared" si="206"/>
        <v>-0.17768117723745236</v>
      </c>
      <c r="AI500" s="149">
        <f t="shared" si="207"/>
        <v>-5.8772588410217903</v>
      </c>
      <c r="AL500" s="1">
        <f t="shared" si="208"/>
        <v>-1.374959876045784</v>
      </c>
      <c r="AM500" s="104">
        <f t="shared" si="209"/>
        <v>-1.3586993551740039</v>
      </c>
      <c r="AN500" s="104">
        <f t="shared" si="210"/>
        <v>-1.3586993551740039</v>
      </c>
      <c r="AO500" s="104">
        <f t="shared" si="211"/>
        <v>-0.66757033877029559</v>
      </c>
      <c r="AP500" s="104">
        <f t="shared" si="212"/>
        <v>-0.82003893241456904</v>
      </c>
      <c r="AQ500" s="104">
        <f t="shared" si="213"/>
        <v>-2.4532874935423878</v>
      </c>
      <c r="AR500" s="151">
        <f t="shared" si="214"/>
        <v>-8.0332553511210438</v>
      </c>
    </row>
    <row r="501" spans="1:44" x14ac:dyDescent="0.2">
      <c r="A501" s="99">
        <v>10917</v>
      </c>
      <c r="B501" s="95" t="s">
        <v>103</v>
      </c>
      <c r="C501" s="111">
        <v>0.52292551907324525</v>
      </c>
      <c r="D501" s="95" t="s">
        <v>2</v>
      </c>
      <c r="E501" s="95">
        <v>1</v>
      </c>
      <c r="F501" s="96">
        <v>0</v>
      </c>
      <c r="G501" s="95" t="s">
        <v>6</v>
      </c>
      <c r="H501" s="95" t="s">
        <v>90</v>
      </c>
      <c r="I501" s="95" t="s">
        <v>5</v>
      </c>
      <c r="J501" s="97" t="s">
        <v>5</v>
      </c>
      <c r="M501">
        <f t="shared" si="195"/>
        <v>36</v>
      </c>
      <c r="N501">
        <f t="shared" si="216"/>
        <v>35</v>
      </c>
      <c r="O501">
        <f t="shared" si="217"/>
        <v>29</v>
      </c>
      <c r="P501">
        <f t="shared" si="218"/>
        <v>68</v>
      </c>
      <c r="Q501">
        <f t="shared" si="219"/>
        <v>39</v>
      </c>
      <c r="R501">
        <f t="shared" si="220"/>
        <v>28</v>
      </c>
      <c r="U501">
        <f t="shared" si="215"/>
        <v>239</v>
      </c>
      <c r="V501">
        <f t="shared" si="196"/>
        <v>233</v>
      </c>
      <c r="W501">
        <f t="shared" si="197"/>
        <v>248</v>
      </c>
      <c r="X501">
        <f t="shared" si="198"/>
        <v>495</v>
      </c>
      <c r="Y501">
        <f t="shared" si="199"/>
        <v>161</v>
      </c>
      <c r="Z501">
        <f t="shared" si="200"/>
        <v>882</v>
      </c>
      <c r="AC501" s="1">
        <f t="shared" si="201"/>
        <v>-1.563975538357343</v>
      </c>
      <c r="AD501" s="1">
        <f t="shared" si="202"/>
        <v>-1.5921464153240394</v>
      </c>
      <c r="AE501" s="1">
        <f t="shared" si="203"/>
        <v>-1.780198646826979</v>
      </c>
      <c r="AF501" s="1">
        <f t="shared" si="204"/>
        <v>-0.92798677163734644</v>
      </c>
      <c r="AG501" s="1">
        <f t="shared" si="205"/>
        <v>-1.4839328306838067</v>
      </c>
      <c r="AH501" s="1">
        <f t="shared" si="206"/>
        <v>-1.8152899666382492</v>
      </c>
      <c r="AI501" s="149">
        <f t="shared" si="207"/>
        <v>-9.163530169467764</v>
      </c>
      <c r="AL501" s="1">
        <f t="shared" si="208"/>
        <v>-1.3956645494074753</v>
      </c>
      <c r="AM501" s="104">
        <f t="shared" si="209"/>
        <v>-1.4210896477732855</v>
      </c>
      <c r="AN501" s="104">
        <f t="shared" si="210"/>
        <v>-1.3586993551740039</v>
      </c>
      <c r="AO501" s="104">
        <f t="shared" si="211"/>
        <v>-0.66757033877029559</v>
      </c>
      <c r="AP501" s="104">
        <f t="shared" si="212"/>
        <v>-1.790723736354523</v>
      </c>
      <c r="AQ501" s="104">
        <f t="shared" si="213"/>
        <v>-8.9936045332194625E-2</v>
      </c>
      <c r="AR501" s="151">
        <f t="shared" si="214"/>
        <v>-6.7236836728117781</v>
      </c>
    </row>
    <row r="502" spans="1:44" x14ac:dyDescent="0.2">
      <c r="A502" s="98">
        <v>11285</v>
      </c>
      <c r="B502" s="91" t="s">
        <v>103</v>
      </c>
      <c r="C502" s="110">
        <v>0.5241495269868004</v>
      </c>
      <c r="D502" s="91" t="s">
        <v>0</v>
      </c>
      <c r="E502" s="91">
        <v>1</v>
      </c>
      <c r="F502" s="92">
        <v>2</v>
      </c>
      <c r="G502" s="91" t="s">
        <v>7</v>
      </c>
      <c r="H502" s="91" t="s">
        <v>91</v>
      </c>
      <c r="I502" s="91" t="s">
        <v>4</v>
      </c>
      <c r="J502" s="93" t="s">
        <v>4</v>
      </c>
      <c r="M502">
        <f t="shared" si="195"/>
        <v>39</v>
      </c>
      <c r="N502">
        <f t="shared" si="216"/>
        <v>35</v>
      </c>
      <c r="O502">
        <f t="shared" si="217"/>
        <v>49</v>
      </c>
      <c r="P502">
        <f t="shared" si="218"/>
        <v>104</v>
      </c>
      <c r="Q502">
        <f t="shared" si="219"/>
        <v>25</v>
      </c>
      <c r="R502">
        <f t="shared" si="220"/>
        <v>144</v>
      </c>
      <c r="U502">
        <f t="shared" si="215"/>
        <v>241</v>
      </c>
      <c r="V502">
        <f t="shared" si="196"/>
        <v>233</v>
      </c>
      <c r="W502">
        <f t="shared" si="197"/>
        <v>233</v>
      </c>
      <c r="X502">
        <f t="shared" si="198"/>
        <v>470</v>
      </c>
      <c r="Y502">
        <f t="shared" si="199"/>
        <v>149</v>
      </c>
      <c r="Z502">
        <f t="shared" si="200"/>
        <v>83</v>
      </c>
      <c r="AC502" s="1">
        <f t="shared" si="201"/>
        <v>-1.4839328306838067</v>
      </c>
      <c r="AD502" s="1">
        <f t="shared" si="202"/>
        <v>-1.5921464153240394</v>
      </c>
      <c r="AE502" s="1">
        <f t="shared" si="203"/>
        <v>-1.2556741787028265</v>
      </c>
      <c r="AF502" s="1">
        <f t="shared" si="204"/>
        <v>-0.50310357767208047</v>
      </c>
      <c r="AG502" s="1">
        <f t="shared" si="205"/>
        <v>-1.9286186519452522</v>
      </c>
      <c r="AH502" s="1">
        <f t="shared" si="206"/>
        <v>-0.17768117723745236</v>
      </c>
      <c r="AI502" s="149">
        <f t="shared" si="207"/>
        <v>-6.9411568315654568</v>
      </c>
      <c r="AL502" s="1">
        <f t="shared" si="208"/>
        <v>-1.3873311678483309</v>
      </c>
      <c r="AM502" s="104">
        <f t="shared" si="209"/>
        <v>-1.4210896477732855</v>
      </c>
      <c r="AN502" s="104">
        <f t="shared" si="210"/>
        <v>-1.4210896477732855</v>
      </c>
      <c r="AO502" s="104">
        <f t="shared" si="211"/>
        <v>-0.71939540663488166</v>
      </c>
      <c r="AP502" s="104">
        <f t="shared" si="212"/>
        <v>-1.8681817953935267</v>
      </c>
      <c r="AQ502" s="104">
        <f t="shared" si="213"/>
        <v>-2.4532874935423878</v>
      </c>
      <c r="AR502" s="151">
        <f t="shared" si="214"/>
        <v>-9.2703751589656989</v>
      </c>
    </row>
    <row r="503" spans="1:44" x14ac:dyDescent="0.2">
      <c r="A503" s="99">
        <v>11124</v>
      </c>
      <c r="B503" s="95" t="s">
        <v>103</v>
      </c>
      <c r="C503" s="111">
        <v>0.52416405079456674</v>
      </c>
      <c r="D503" s="95" t="s">
        <v>0</v>
      </c>
      <c r="E503" s="95">
        <v>2</v>
      </c>
      <c r="F503" s="96">
        <v>3</v>
      </c>
      <c r="G503" s="95" t="s">
        <v>7</v>
      </c>
      <c r="H503" s="95" t="s">
        <v>90</v>
      </c>
      <c r="I503" s="95" t="s">
        <v>5</v>
      </c>
      <c r="J503" s="97" t="s">
        <v>5</v>
      </c>
      <c r="M503">
        <f t="shared" si="195"/>
        <v>39</v>
      </c>
      <c r="N503">
        <f t="shared" si="216"/>
        <v>41</v>
      </c>
      <c r="O503">
        <f t="shared" si="217"/>
        <v>46</v>
      </c>
      <c r="P503">
        <f t="shared" si="218"/>
        <v>104</v>
      </c>
      <c r="Q503">
        <f t="shared" si="219"/>
        <v>39</v>
      </c>
      <c r="R503">
        <f t="shared" si="220"/>
        <v>28</v>
      </c>
      <c r="U503">
        <f t="shared" si="215"/>
        <v>241</v>
      </c>
      <c r="V503">
        <f t="shared" si="196"/>
        <v>239</v>
      </c>
      <c r="W503">
        <f t="shared" si="197"/>
        <v>241</v>
      </c>
      <c r="X503">
        <f t="shared" si="198"/>
        <v>470</v>
      </c>
      <c r="Y503">
        <f t="shared" si="199"/>
        <v>161</v>
      </c>
      <c r="Z503">
        <f t="shared" si="200"/>
        <v>882</v>
      </c>
      <c r="AC503" s="1">
        <f t="shared" si="201"/>
        <v>-1.4839328306838067</v>
      </c>
      <c r="AD503" s="1">
        <f t="shared" si="202"/>
        <v>-1.4339224101091452</v>
      </c>
      <c r="AE503" s="1">
        <f t="shared" si="203"/>
        <v>-1.3188530803243581</v>
      </c>
      <c r="AF503" s="1">
        <f t="shared" si="204"/>
        <v>-0.50310357767208047</v>
      </c>
      <c r="AG503" s="1">
        <f t="shared" si="205"/>
        <v>-1.4839328306838067</v>
      </c>
      <c r="AH503" s="1">
        <f t="shared" si="206"/>
        <v>-1.8152899666382492</v>
      </c>
      <c r="AI503" s="149">
        <f t="shared" si="207"/>
        <v>-8.0390346961114467</v>
      </c>
      <c r="AL503" s="1">
        <f t="shared" si="208"/>
        <v>-1.3873311678483309</v>
      </c>
      <c r="AM503" s="104">
        <f t="shared" si="209"/>
        <v>-1.3956645494074753</v>
      </c>
      <c r="AN503" s="104">
        <f t="shared" si="210"/>
        <v>-1.3873311678483309</v>
      </c>
      <c r="AO503" s="104">
        <f t="shared" si="211"/>
        <v>-0.71939540663488166</v>
      </c>
      <c r="AP503" s="104">
        <f t="shared" si="212"/>
        <v>-1.790723736354523</v>
      </c>
      <c r="AQ503" s="104">
        <f t="shared" si="213"/>
        <v>-8.9936045332194625E-2</v>
      </c>
      <c r="AR503" s="151">
        <f t="shared" si="214"/>
        <v>-6.7703820734257363</v>
      </c>
    </row>
    <row r="504" spans="1:44" x14ac:dyDescent="0.2">
      <c r="A504" s="98">
        <v>11294</v>
      </c>
      <c r="B504" s="91" t="s">
        <v>103</v>
      </c>
      <c r="C504" s="110">
        <v>0.52453992211208345</v>
      </c>
      <c r="D504" s="91" t="s">
        <v>3</v>
      </c>
      <c r="E504" s="91">
        <v>0</v>
      </c>
      <c r="F504" s="92">
        <v>2</v>
      </c>
      <c r="G504" s="91" t="s">
        <v>7</v>
      </c>
      <c r="H504" s="91" t="s">
        <v>90</v>
      </c>
      <c r="I504" s="91" t="s">
        <v>5</v>
      </c>
      <c r="J504" s="93" t="s">
        <v>5</v>
      </c>
      <c r="M504">
        <f t="shared" si="195"/>
        <v>38</v>
      </c>
      <c r="N504">
        <f t="shared" si="216"/>
        <v>35</v>
      </c>
      <c r="O504">
        <f t="shared" si="217"/>
        <v>49</v>
      </c>
      <c r="P504">
        <f t="shared" si="218"/>
        <v>104</v>
      </c>
      <c r="Q504">
        <f t="shared" si="219"/>
        <v>39</v>
      </c>
      <c r="R504">
        <f t="shared" si="220"/>
        <v>28</v>
      </c>
      <c r="U504">
        <f t="shared" si="215"/>
        <v>241</v>
      </c>
      <c r="V504">
        <f t="shared" si="196"/>
        <v>245</v>
      </c>
      <c r="W504">
        <f t="shared" si="197"/>
        <v>233</v>
      </c>
      <c r="X504">
        <f t="shared" si="198"/>
        <v>470</v>
      </c>
      <c r="Y504">
        <f t="shared" si="199"/>
        <v>161</v>
      </c>
      <c r="Z504">
        <f t="shared" si="200"/>
        <v>882</v>
      </c>
      <c r="AC504" s="1">
        <f t="shared" si="201"/>
        <v>-1.5099083170870673</v>
      </c>
      <c r="AD504" s="1">
        <f t="shared" si="202"/>
        <v>-1.5921464153240394</v>
      </c>
      <c r="AE504" s="1">
        <f t="shared" si="203"/>
        <v>-1.2556741787028265</v>
      </c>
      <c r="AF504" s="1">
        <f t="shared" si="204"/>
        <v>-0.50310357767208047</v>
      </c>
      <c r="AG504" s="1">
        <f t="shared" si="205"/>
        <v>-1.4839328306838067</v>
      </c>
      <c r="AH504" s="1">
        <f t="shared" si="206"/>
        <v>-1.8152899666382492</v>
      </c>
      <c r="AI504" s="149">
        <f t="shared" si="207"/>
        <v>-8.1600552861080686</v>
      </c>
      <c r="AL504" s="1">
        <f t="shared" si="208"/>
        <v>-1.3873311678483309</v>
      </c>
      <c r="AM504" s="104">
        <f t="shared" si="209"/>
        <v>-1.3708698907942589</v>
      </c>
      <c r="AN504" s="104">
        <f t="shared" si="210"/>
        <v>-1.4210896477732855</v>
      </c>
      <c r="AO504" s="104">
        <f t="shared" si="211"/>
        <v>-0.71939540663488166</v>
      </c>
      <c r="AP504" s="104">
        <f t="shared" si="212"/>
        <v>-1.790723736354523</v>
      </c>
      <c r="AQ504" s="104">
        <f t="shared" si="213"/>
        <v>-8.9936045332194625E-2</v>
      </c>
      <c r="AR504" s="151">
        <f t="shared" si="214"/>
        <v>-6.7793458947374745</v>
      </c>
    </row>
    <row r="505" spans="1:44" x14ac:dyDescent="0.2">
      <c r="A505" s="99">
        <v>10010</v>
      </c>
      <c r="B505" s="95" t="s">
        <v>103</v>
      </c>
      <c r="C505" s="111">
        <v>0.52533121137303218</v>
      </c>
      <c r="D505" s="95" t="s">
        <v>1</v>
      </c>
      <c r="E505" s="95">
        <v>1</v>
      </c>
      <c r="F505" s="96">
        <v>0</v>
      </c>
      <c r="G505" s="95" t="s">
        <v>6</v>
      </c>
      <c r="H505" s="95" t="s">
        <v>90</v>
      </c>
      <c r="I505" s="95" t="s">
        <v>5</v>
      </c>
      <c r="J505" s="97" t="s">
        <v>5</v>
      </c>
      <c r="M505">
        <f t="shared" si="195"/>
        <v>59</v>
      </c>
      <c r="N505">
        <f t="shared" si="216"/>
        <v>35</v>
      </c>
      <c r="O505">
        <f t="shared" si="217"/>
        <v>29</v>
      </c>
      <c r="P505">
        <f t="shared" si="218"/>
        <v>68</v>
      </c>
      <c r="Q505">
        <f t="shared" si="219"/>
        <v>39</v>
      </c>
      <c r="R505">
        <f t="shared" si="220"/>
        <v>28</v>
      </c>
      <c r="U505">
        <f t="shared" si="215"/>
        <v>244</v>
      </c>
      <c r="V505">
        <f t="shared" si="196"/>
        <v>233</v>
      </c>
      <c r="W505">
        <f t="shared" si="197"/>
        <v>248</v>
      </c>
      <c r="X505">
        <f t="shared" si="198"/>
        <v>495</v>
      </c>
      <c r="Y505">
        <f t="shared" si="199"/>
        <v>161</v>
      </c>
      <c r="Z505">
        <f t="shared" si="200"/>
        <v>882</v>
      </c>
      <c r="AC505" s="1">
        <f t="shared" si="201"/>
        <v>-1.0699570329077337</v>
      </c>
      <c r="AD505" s="1">
        <f t="shared" si="202"/>
        <v>-1.5921464153240394</v>
      </c>
      <c r="AE505" s="1">
        <f t="shared" si="203"/>
        <v>-1.780198646826979</v>
      </c>
      <c r="AF505" s="1">
        <f t="shared" si="204"/>
        <v>-0.92798677163734644</v>
      </c>
      <c r="AG505" s="1">
        <f t="shared" si="205"/>
        <v>-1.4839328306838067</v>
      </c>
      <c r="AH505" s="1">
        <f t="shared" si="206"/>
        <v>-1.8152899666382492</v>
      </c>
      <c r="AI505" s="149">
        <f t="shared" si="207"/>
        <v>-8.6695116640181542</v>
      </c>
      <c r="AL505" s="1">
        <f t="shared" si="208"/>
        <v>-1.374959876045784</v>
      </c>
      <c r="AM505" s="104">
        <f t="shared" si="209"/>
        <v>-1.4210896477732855</v>
      </c>
      <c r="AN505" s="104">
        <f t="shared" si="210"/>
        <v>-1.3586993551740039</v>
      </c>
      <c r="AO505" s="104">
        <f t="shared" si="211"/>
        <v>-0.66757033877029559</v>
      </c>
      <c r="AP505" s="104">
        <f t="shared" si="212"/>
        <v>-1.790723736354523</v>
      </c>
      <c r="AQ505" s="104">
        <f t="shared" si="213"/>
        <v>-8.9936045332194625E-2</v>
      </c>
      <c r="AR505" s="151">
        <f t="shared" si="214"/>
        <v>-6.702978999450087</v>
      </c>
    </row>
    <row r="506" spans="1:44" x14ac:dyDescent="0.2">
      <c r="A506" s="98">
        <v>10596</v>
      </c>
      <c r="B506" s="91" t="s">
        <v>103</v>
      </c>
      <c r="C506" s="110">
        <v>0.52580164131301677</v>
      </c>
      <c r="D506" s="91" t="s">
        <v>0</v>
      </c>
      <c r="E506" s="91">
        <v>1</v>
      </c>
      <c r="F506" s="92">
        <v>2</v>
      </c>
      <c r="G506" s="91" t="s">
        <v>6</v>
      </c>
      <c r="H506" s="91" t="s">
        <v>90</v>
      </c>
      <c r="I506" s="91" t="s">
        <v>5</v>
      </c>
      <c r="J506" s="93" t="s">
        <v>5</v>
      </c>
      <c r="M506">
        <f t="shared" si="195"/>
        <v>39</v>
      </c>
      <c r="N506">
        <f t="shared" si="216"/>
        <v>35</v>
      </c>
      <c r="O506">
        <f t="shared" si="217"/>
        <v>49</v>
      </c>
      <c r="P506">
        <f t="shared" si="218"/>
        <v>68</v>
      </c>
      <c r="Q506">
        <f t="shared" si="219"/>
        <v>39</v>
      </c>
      <c r="R506">
        <f t="shared" si="220"/>
        <v>28</v>
      </c>
      <c r="U506">
        <f t="shared" si="215"/>
        <v>241</v>
      </c>
      <c r="V506">
        <f t="shared" si="196"/>
        <v>233</v>
      </c>
      <c r="W506">
        <f t="shared" si="197"/>
        <v>233</v>
      </c>
      <c r="X506">
        <f t="shared" si="198"/>
        <v>495</v>
      </c>
      <c r="Y506">
        <f t="shared" si="199"/>
        <v>161</v>
      </c>
      <c r="Z506">
        <f t="shared" si="200"/>
        <v>882</v>
      </c>
      <c r="AC506" s="1">
        <f t="shared" si="201"/>
        <v>-1.4839328306838067</v>
      </c>
      <c r="AD506" s="1">
        <f t="shared" si="202"/>
        <v>-1.5921464153240394</v>
      </c>
      <c r="AE506" s="1">
        <f t="shared" si="203"/>
        <v>-1.2556741787028265</v>
      </c>
      <c r="AF506" s="1">
        <f t="shared" si="204"/>
        <v>-0.92798677163734644</v>
      </c>
      <c r="AG506" s="1">
        <f t="shared" si="205"/>
        <v>-1.4839328306838067</v>
      </c>
      <c r="AH506" s="1">
        <f t="shared" si="206"/>
        <v>-1.8152899666382492</v>
      </c>
      <c r="AI506" s="149">
        <f t="shared" si="207"/>
        <v>-8.5589629936700753</v>
      </c>
      <c r="AL506" s="1">
        <f t="shared" si="208"/>
        <v>-1.3873311678483309</v>
      </c>
      <c r="AM506" s="104">
        <f t="shared" si="209"/>
        <v>-1.4210896477732855</v>
      </c>
      <c r="AN506" s="104">
        <f t="shared" si="210"/>
        <v>-1.4210896477732855</v>
      </c>
      <c r="AO506" s="104">
        <f t="shared" si="211"/>
        <v>-0.66757033877029559</v>
      </c>
      <c r="AP506" s="104">
        <f t="shared" si="212"/>
        <v>-1.790723736354523</v>
      </c>
      <c r="AQ506" s="104">
        <f t="shared" si="213"/>
        <v>-8.9936045332194625E-2</v>
      </c>
      <c r="AR506" s="151">
        <f t="shared" si="214"/>
        <v>-6.7777405838519158</v>
      </c>
    </row>
    <row r="507" spans="1:44" x14ac:dyDescent="0.2">
      <c r="A507" s="99">
        <v>11339</v>
      </c>
      <c r="B507" s="95" t="s">
        <v>103</v>
      </c>
      <c r="C507" s="111">
        <v>0.52717024593198469</v>
      </c>
      <c r="D507" s="95" t="s">
        <v>0</v>
      </c>
      <c r="E507" s="95">
        <v>0</v>
      </c>
      <c r="F507" s="96">
        <v>2</v>
      </c>
      <c r="G507" s="95" t="s">
        <v>6</v>
      </c>
      <c r="H507" s="95" t="s">
        <v>90</v>
      </c>
      <c r="I507" s="95" t="s">
        <v>5</v>
      </c>
      <c r="J507" s="97" t="s">
        <v>5</v>
      </c>
      <c r="M507">
        <f t="shared" si="195"/>
        <v>39</v>
      </c>
      <c r="N507">
        <f t="shared" si="216"/>
        <v>35</v>
      </c>
      <c r="O507">
        <f t="shared" si="217"/>
        <v>49</v>
      </c>
      <c r="P507">
        <f t="shared" si="218"/>
        <v>68</v>
      </c>
      <c r="Q507">
        <f t="shared" si="219"/>
        <v>39</v>
      </c>
      <c r="R507">
        <f t="shared" si="220"/>
        <v>28</v>
      </c>
      <c r="U507">
        <f t="shared" si="215"/>
        <v>241</v>
      </c>
      <c r="V507">
        <f t="shared" si="196"/>
        <v>245</v>
      </c>
      <c r="W507">
        <f t="shared" si="197"/>
        <v>233</v>
      </c>
      <c r="X507">
        <f t="shared" si="198"/>
        <v>495</v>
      </c>
      <c r="Y507">
        <f t="shared" si="199"/>
        <v>161</v>
      </c>
      <c r="Z507">
        <f t="shared" si="200"/>
        <v>882</v>
      </c>
      <c r="AC507" s="1">
        <f t="shared" si="201"/>
        <v>-1.4839328306838067</v>
      </c>
      <c r="AD507" s="1">
        <f t="shared" si="202"/>
        <v>-1.5921464153240394</v>
      </c>
      <c r="AE507" s="1">
        <f t="shared" si="203"/>
        <v>-1.2556741787028265</v>
      </c>
      <c r="AF507" s="1">
        <f t="shared" si="204"/>
        <v>-0.92798677163734644</v>
      </c>
      <c r="AG507" s="1">
        <f t="shared" si="205"/>
        <v>-1.4839328306838067</v>
      </c>
      <c r="AH507" s="1">
        <f t="shared" si="206"/>
        <v>-1.8152899666382492</v>
      </c>
      <c r="AI507" s="149">
        <f t="shared" si="207"/>
        <v>-8.5589629936700753</v>
      </c>
      <c r="AL507" s="1">
        <f t="shared" si="208"/>
        <v>-1.3873311678483309</v>
      </c>
      <c r="AM507" s="104">
        <f t="shared" si="209"/>
        <v>-1.3708698907942589</v>
      </c>
      <c r="AN507" s="104">
        <f t="shared" si="210"/>
        <v>-1.4210896477732855</v>
      </c>
      <c r="AO507" s="104">
        <f t="shared" si="211"/>
        <v>-0.66757033877029559</v>
      </c>
      <c r="AP507" s="104">
        <f t="shared" si="212"/>
        <v>-1.790723736354523</v>
      </c>
      <c r="AQ507" s="104">
        <f t="shared" si="213"/>
        <v>-8.9936045332194625E-2</v>
      </c>
      <c r="AR507" s="151">
        <f t="shared" si="214"/>
        <v>-6.7275208268728885</v>
      </c>
    </row>
    <row r="508" spans="1:44" x14ac:dyDescent="0.2">
      <c r="A508" s="98">
        <v>11055</v>
      </c>
      <c r="B508" s="91" t="s">
        <v>103</v>
      </c>
      <c r="C508" s="110">
        <v>0.52835992580340707</v>
      </c>
      <c r="D508" s="91" t="s">
        <v>3</v>
      </c>
      <c r="E508" s="91">
        <v>2</v>
      </c>
      <c r="F508" s="92">
        <v>1</v>
      </c>
      <c r="G508" s="91" t="s">
        <v>7</v>
      </c>
      <c r="H508" s="91" t="s">
        <v>89</v>
      </c>
      <c r="I508" s="91" t="s">
        <v>4</v>
      </c>
      <c r="J508" s="93" t="s">
        <v>4</v>
      </c>
      <c r="M508">
        <f t="shared" si="195"/>
        <v>38</v>
      </c>
      <c r="N508">
        <f t="shared" si="216"/>
        <v>41</v>
      </c>
      <c r="O508">
        <f t="shared" si="217"/>
        <v>48</v>
      </c>
      <c r="P508">
        <f t="shared" si="218"/>
        <v>104</v>
      </c>
      <c r="Q508">
        <f t="shared" si="219"/>
        <v>37</v>
      </c>
      <c r="R508">
        <f t="shared" si="220"/>
        <v>144</v>
      </c>
      <c r="U508">
        <f t="shared" si="215"/>
        <v>241</v>
      </c>
      <c r="V508">
        <f t="shared" si="196"/>
        <v>239</v>
      </c>
      <c r="W508">
        <f t="shared" si="197"/>
        <v>243</v>
      </c>
      <c r="X508">
        <f t="shared" si="198"/>
        <v>470</v>
      </c>
      <c r="Y508">
        <f t="shared" si="199"/>
        <v>230</v>
      </c>
      <c r="Z508">
        <f t="shared" si="200"/>
        <v>83</v>
      </c>
      <c r="AC508" s="1">
        <f t="shared" si="201"/>
        <v>-1.5099083170870673</v>
      </c>
      <c r="AD508" s="1">
        <f t="shared" si="202"/>
        <v>-1.4339224101091452</v>
      </c>
      <c r="AE508" s="1">
        <f t="shared" si="203"/>
        <v>-1.276293465905562</v>
      </c>
      <c r="AF508" s="1">
        <f t="shared" si="204"/>
        <v>-0.50310357767208047</v>
      </c>
      <c r="AG508" s="1">
        <f t="shared" si="205"/>
        <v>-1.5365765641692286</v>
      </c>
      <c r="AH508" s="1">
        <f t="shared" si="206"/>
        <v>-0.17768117723745236</v>
      </c>
      <c r="AI508" s="149">
        <f t="shared" si="207"/>
        <v>-6.4374855121805359</v>
      </c>
      <c r="AL508" s="1">
        <f t="shared" si="208"/>
        <v>-1.3873311678483309</v>
      </c>
      <c r="AM508" s="104">
        <f t="shared" si="209"/>
        <v>-1.3956645494074753</v>
      </c>
      <c r="AN508" s="104">
        <f t="shared" si="210"/>
        <v>-1.3790666579984376</v>
      </c>
      <c r="AO508" s="104">
        <f t="shared" si="211"/>
        <v>-0.71939540663488166</v>
      </c>
      <c r="AP508" s="104">
        <f t="shared" si="212"/>
        <v>-1.4340487924157905</v>
      </c>
      <c r="AQ508" s="104">
        <f t="shared" si="213"/>
        <v>-2.4532874935423878</v>
      </c>
      <c r="AR508" s="151">
        <f t="shared" si="214"/>
        <v>-8.7687940678473044</v>
      </c>
    </row>
    <row r="509" spans="1:44" x14ac:dyDescent="0.2">
      <c r="A509" s="99">
        <v>11276</v>
      </c>
      <c r="B509" s="95" t="s">
        <v>103</v>
      </c>
      <c r="C509" s="111">
        <v>0.53035289007547359</v>
      </c>
      <c r="D509" s="95" t="s">
        <v>0</v>
      </c>
      <c r="E509" s="95">
        <v>0</v>
      </c>
      <c r="F509" s="96">
        <v>1</v>
      </c>
      <c r="G509" s="95" t="s">
        <v>6</v>
      </c>
      <c r="H509" s="95" t="s">
        <v>90</v>
      </c>
      <c r="I509" s="95" t="s">
        <v>5</v>
      </c>
      <c r="J509" s="97" t="s">
        <v>5</v>
      </c>
      <c r="M509">
        <f t="shared" si="195"/>
        <v>39</v>
      </c>
      <c r="N509">
        <f t="shared" si="216"/>
        <v>35</v>
      </c>
      <c r="O509">
        <f t="shared" si="217"/>
        <v>48</v>
      </c>
      <c r="P509">
        <f t="shared" si="218"/>
        <v>68</v>
      </c>
      <c r="Q509">
        <f t="shared" si="219"/>
        <v>39</v>
      </c>
      <c r="R509">
        <f t="shared" si="220"/>
        <v>28</v>
      </c>
      <c r="U509">
        <f t="shared" si="215"/>
        <v>241</v>
      </c>
      <c r="V509">
        <f t="shared" si="196"/>
        <v>245</v>
      </c>
      <c r="W509">
        <f t="shared" si="197"/>
        <v>243</v>
      </c>
      <c r="X509">
        <f t="shared" si="198"/>
        <v>495</v>
      </c>
      <c r="Y509">
        <f t="shared" si="199"/>
        <v>161</v>
      </c>
      <c r="Z509">
        <f t="shared" si="200"/>
        <v>882</v>
      </c>
      <c r="AC509" s="1">
        <f t="shared" si="201"/>
        <v>-1.4839328306838067</v>
      </c>
      <c r="AD509" s="1">
        <f t="shared" si="202"/>
        <v>-1.5921464153240394</v>
      </c>
      <c r="AE509" s="1">
        <f t="shared" si="203"/>
        <v>-1.276293465905562</v>
      </c>
      <c r="AF509" s="1">
        <f t="shared" si="204"/>
        <v>-0.92798677163734644</v>
      </c>
      <c r="AG509" s="1">
        <f t="shared" si="205"/>
        <v>-1.4839328306838067</v>
      </c>
      <c r="AH509" s="1">
        <f t="shared" si="206"/>
        <v>-1.8152899666382492</v>
      </c>
      <c r="AI509" s="149">
        <f t="shared" si="207"/>
        <v>-8.5795822808728097</v>
      </c>
      <c r="AL509" s="1">
        <f t="shared" si="208"/>
        <v>-1.3873311678483309</v>
      </c>
      <c r="AM509" s="104">
        <f t="shared" si="209"/>
        <v>-1.3708698907942589</v>
      </c>
      <c r="AN509" s="104">
        <f t="shared" si="210"/>
        <v>-1.3790666579984376</v>
      </c>
      <c r="AO509" s="104">
        <f t="shared" si="211"/>
        <v>-0.66757033877029559</v>
      </c>
      <c r="AP509" s="104">
        <f t="shared" si="212"/>
        <v>-1.790723736354523</v>
      </c>
      <c r="AQ509" s="104">
        <f t="shared" si="213"/>
        <v>-8.9936045332194625E-2</v>
      </c>
      <c r="AR509" s="151">
        <f t="shared" si="214"/>
        <v>-6.6854978370980414</v>
      </c>
    </row>
    <row r="510" spans="1:44" x14ac:dyDescent="0.2">
      <c r="A510" s="98">
        <v>10455</v>
      </c>
      <c r="B510" s="91" t="s">
        <v>103</v>
      </c>
      <c r="C510" s="110">
        <v>0.53121603466704237</v>
      </c>
      <c r="D510" s="91" t="s">
        <v>3</v>
      </c>
      <c r="E510" s="91">
        <v>3</v>
      </c>
      <c r="F510" s="92">
        <v>2</v>
      </c>
      <c r="G510" s="91" t="s">
        <v>7</v>
      </c>
      <c r="H510" s="91" t="s">
        <v>88</v>
      </c>
      <c r="I510" s="91" t="s">
        <v>5</v>
      </c>
      <c r="J510" s="93" t="s">
        <v>5</v>
      </c>
      <c r="M510">
        <f t="shared" si="195"/>
        <v>38</v>
      </c>
      <c r="N510">
        <f t="shared" si="216"/>
        <v>61</v>
      </c>
      <c r="O510">
        <f t="shared" si="217"/>
        <v>49</v>
      </c>
      <c r="P510">
        <f t="shared" si="218"/>
        <v>104</v>
      </c>
      <c r="Q510">
        <f t="shared" si="219"/>
        <v>71</v>
      </c>
      <c r="R510">
        <f t="shared" si="220"/>
        <v>28</v>
      </c>
      <c r="U510">
        <f t="shared" si="215"/>
        <v>241</v>
      </c>
      <c r="V510">
        <f t="shared" si="196"/>
        <v>248</v>
      </c>
      <c r="W510">
        <f t="shared" si="197"/>
        <v>233</v>
      </c>
      <c r="X510">
        <f t="shared" si="198"/>
        <v>470</v>
      </c>
      <c r="Y510">
        <f t="shared" si="199"/>
        <v>425</v>
      </c>
      <c r="Z510">
        <f t="shared" si="200"/>
        <v>882</v>
      </c>
      <c r="AC510" s="1">
        <f t="shared" si="201"/>
        <v>-1.5099083170870673</v>
      </c>
      <c r="AD510" s="1">
        <f t="shared" si="202"/>
        <v>-1.0366206126401418</v>
      </c>
      <c r="AE510" s="1">
        <f t="shared" si="203"/>
        <v>-1.2556741787028265</v>
      </c>
      <c r="AF510" s="1">
        <f t="shared" si="204"/>
        <v>-0.50310357767208047</v>
      </c>
      <c r="AG510" s="1">
        <f t="shared" si="205"/>
        <v>-0.88481459977213761</v>
      </c>
      <c r="AH510" s="1">
        <f t="shared" si="206"/>
        <v>-1.8152899666382492</v>
      </c>
      <c r="AI510" s="149">
        <f t="shared" si="207"/>
        <v>-7.005411252512503</v>
      </c>
      <c r="AL510" s="1">
        <f t="shared" si="208"/>
        <v>-1.3873311678483309</v>
      </c>
      <c r="AM510" s="104">
        <f t="shared" si="209"/>
        <v>-1.3586993551740039</v>
      </c>
      <c r="AN510" s="104">
        <f t="shared" si="210"/>
        <v>-1.4210896477732855</v>
      </c>
      <c r="AO510" s="104">
        <f t="shared" si="211"/>
        <v>-0.71939540663488166</v>
      </c>
      <c r="AP510" s="104">
        <f t="shared" si="212"/>
        <v>-0.82003893241456904</v>
      </c>
      <c r="AQ510" s="104">
        <f t="shared" si="213"/>
        <v>-8.9936045332194625E-2</v>
      </c>
      <c r="AR510" s="151">
        <f t="shared" si="214"/>
        <v>-5.7964905551772654</v>
      </c>
    </row>
    <row r="511" spans="1:44" x14ac:dyDescent="0.2">
      <c r="A511" s="99">
        <v>10468</v>
      </c>
      <c r="B511" s="95" t="s">
        <v>103</v>
      </c>
      <c r="C511" s="111">
        <v>0.53136954881482046</v>
      </c>
      <c r="D511" s="95" t="s">
        <v>1</v>
      </c>
      <c r="E511" s="95">
        <v>2</v>
      </c>
      <c r="F511" s="96">
        <v>2</v>
      </c>
      <c r="G511" s="95" t="s">
        <v>6</v>
      </c>
      <c r="H511" s="95" t="s">
        <v>90</v>
      </c>
      <c r="I511" s="95" t="s">
        <v>5</v>
      </c>
      <c r="J511" s="97" t="s">
        <v>5</v>
      </c>
      <c r="M511">
        <f t="shared" si="195"/>
        <v>59</v>
      </c>
      <c r="N511">
        <f t="shared" si="216"/>
        <v>41</v>
      </c>
      <c r="O511">
        <f t="shared" si="217"/>
        <v>49</v>
      </c>
      <c r="P511">
        <f t="shared" si="218"/>
        <v>68</v>
      </c>
      <c r="Q511">
        <f t="shared" si="219"/>
        <v>39</v>
      </c>
      <c r="R511">
        <f t="shared" si="220"/>
        <v>28</v>
      </c>
      <c r="U511">
        <f t="shared" si="215"/>
        <v>244</v>
      </c>
      <c r="V511">
        <f t="shared" si="196"/>
        <v>239</v>
      </c>
      <c r="W511">
        <f t="shared" si="197"/>
        <v>233</v>
      </c>
      <c r="X511">
        <f t="shared" si="198"/>
        <v>495</v>
      </c>
      <c r="Y511">
        <f t="shared" si="199"/>
        <v>161</v>
      </c>
      <c r="Z511">
        <f t="shared" si="200"/>
        <v>882</v>
      </c>
      <c r="AC511" s="1">
        <f t="shared" si="201"/>
        <v>-1.0699570329077337</v>
      </c>
      <c r="AD511" s="1">
        <f t="shared" si="202"/>
        <v>-1.4339224101091452</v>
      </c>
      <c r="AE511" s="1">
        <f t="shared" si="203"/>
        <v>-1.2556741787028265</v>
      </c>
      <c r="AF511" s="1">
        <f t="shared" si="204"/>
        <v>-0.92798677163734644</v>
      </c>
      <c r="AG511" s="1">
        <f t="shared" si="205"/>
        <v>-1.4839328306838067</v>
      </c>
      <c r="AH511" s="1">
        <f t="shared" si="206"/>
        <v>-1.8152899666382492</v>
      </c>
      <c r="AI511" s="149">
        <f t="shared" si="207"/>
        <v>-7.9867631906791079</v>
      </c>
      <c r="AL511" s="1">
        <f t="shared" si="208"/>
        <v>-1.374959876045784</v>
      </c>
      <c r="AM511" s="104">
        <f t="shared" si="209"/>
        <v>-1.3956645494074753</v>
      </c>
      <c r="AN511" s="104">
        <f t="shared" si="210"/>
        <v>-1.4210896477732855</v>
      </c>
      <c r="AO511" s="104">
        <f t="shared" si="211"/>
        <v>-0.66757033877029559</v>
      </c>
      <c r="AP511" s="104">
        <f t="shared" si="212"/>
        <v>-1.790723736354523</v>
      </c>
      <c r="AQ511" s="104">
        <f t="shared" si="213"/>
        <v>-8.9936045332194625E-2</v>
      </c>
      <c r="AR511" s="151">
        <f t="shared" si="214"/>
        <v>-6.7399441936835576</v>
      </c>
    </row>
    <row r="512" spans="1:44" x14ac:dyDescent="0.2">
      <c r="A512" s="98">
        <v>10782</v>
      </c>
      <c r="B512" s="91" t="s">
        <v>103</v>
      </c>
      <c r="C512" s="110">
        <v>0.53150769350166982</v>
      </c>
      <c r="D512" s="91" t="s">
        <v>2</v>
      </c>
      <c r="E512" s="91">
        <v>1</v>
      </c>
      <c r="F512" s="92">
        <v>0</v>
      </c>
      <c r="G512" s="91" t="s">
        <v>6</v>
      </c>
      <c r="H512" s="91" t="s">
        <v>90</v>
      </c>
      <c r="I512" s="91" t="s">
        <v>5</v>
      </c>
      <c r="J512" s="93" t="s">
        <v>5</v>
      </c>
      <c r="M512">
        <f t="shared" si="195"/>
        <v>36</v>
      </c>
      <c r="N512">
        <f t="shared" si="216"/>
        <v>35</v>
      </c>
      <c r="O512">
        <f t="shared" si="217"/>
        <v>29</v>
      </c>
      <c r="P512">
        <f t="shared" si="218"/>
        <v>68</v>
      </c>
      <c r="Q512">
        <f t="shared" si="219"/>
        <v>39</v>
      </c>
      <c r="R512">
        <f t="shared" si="220"/>
        <v>28</v>
      </c>
      <c r="U512">
        <f t="shared" si="215"/>
        <v>239</v>
      </c>
      <c r="V512">
        <f t="shared" si="196"/>
        <v>233</v>
      </c>
      <c r="W512">
        <f t="shared" si="197"/>
        <v>248</v>
      </c>
      <c r="X512">
        <f t="shared" si="198"/>
        <v>495</v>
      </c>
      <c r="Y512">
        <f t="shared" si="199"/>
        <v>161</v>
      </c>
      <c r="Z512">
        <f t="shared" si="200"/>
        <v>882</v>
      </c>
      <c r="AC512" s="1">
        <f t="shared" si="201"/>
        <v>-1.563975538357343</v>
      </c>
      <c r="AD512" s="1">
        <f t="shared" si="202"/>
        <v>-1.5921464153240394</v>
      </c>
      <c r="AE512" s="1">
        <f t="shared" si="203"/>
        <v>-1.780198646826979</v>
      </c>
      <c r="AF512" s="1">
        <f t="shared" si="204"/>
        <v>-0.92798677163734644</v>
      </c>
      <c r="AG512" s="1">
        <f t="shared" si="205"/>
        <v>-1.4839328306838067</v>
      </c>
      <c r="AH512" s="1">
        <f t="shared" si="206"/>
        <v>-1.8152899666382492</v>
      </c>
      <c r="AI512" s="149">
        <f t="shared" si="207"/>
        <v>-9.163530169467764</v>
      </c>
      <c r="AL512" s="1">
        <f t="shared" si="208"/>
        <v>-1.3956645494074753</v>
      </c>
      <c r="AM512" s="104">
        <f t="shared" si="209"/>
        <v>-1.4210896477732855</v>
      </c>
      <c r="AN512" s="104">
        <f t="shared" si="210"/>
        <v>-1.3586993551740039</v>
      </c>
      <c r="AO512" s="104">
        <f t="shared" si="211"/>
        <v>-0.66757033877029559</v>
      </c>
      <c r="AP512" s="104">
        <f t="shared" si="212"/>
        <v>-1.790723736354523</v>
      </c>
      <c r="AQ512" s="104">
        <f t="shared" si="213"/>
        <v>-8.9936045332194625E-2</v>
      </c>
      <c r="AR512" s="151">
        <f t="shared" si="214"/>
        <v>-6.7236836728117781</v>
      </c>
    </row>
    <row r="513" spans="1:44" x14ac:dyDescent="0.2">
      <c r="A513" s="99">
        <v>10983</v>
      </c>
      <c r="B513" s="95" t="s">
        <v>103</v>
      </c>
      <c r="C513" s="111">
        <v>0.53390705519002357</v>
      </c>
      <c r="D513" s="95" t="s">
        <v>3</v>
      </c>
      <c r="E513" s="95">
        <v>2</v>
      </c>
      <c r="F513" s="96">
        <v>1</v>
      </c>
      <c r="G513" s="95" t="s">
        <v>7</v>
      </c>
      <c r="H513" s="95" t="s">
        <v>89</v>
      </c>
      <c r="I513" s="95" t="s">
        <v>5</v>
      </c>
      <c r="J513" s="97" t="s">
        <v>5</v>
      </c>
      <c r="M513">
        <f t="shared" si="195"/>
        <v>38</v>
      </c>
      <c r="N513">
        <f t="shared" si="216"/>
        <v>41</v>
      </c>
      <c r="O513">
        <f t="shared" si="217"/>
        <v>48</v>
      </c>
      <c r="P513">
        <f t="shared" si="218"/>
        <v>104</v>
      </c>
      <c r="Q513">
        <f t="shared" si="219"/>
        <v>37</v>
      </c>
      <c r="R513">
        <f t="shared" si="220"/>
        <v>28</v>
      </c>
      <c r="U513">
        <f t="shared" si="215"/>
        <v>241</v>
      </c>
      <c r="V513">
        <f t="shared" si="196"/>
        <v>239</v>
      </c>
      <c r="W513">
        <f t="shared" si="197"/>
        <v>243</v>
      </c>
      <c r="X513">
        <f t="shared" si="198"/>
        <v>470</v>
      </c>
      <c r="Y513">
        <f t="shared" si="199"/>
        <v>230</v>
      </c>
      <c r="Z513">
        <f t="shared" si="200"/>
        <v>882</v>
      </c>
      <c r="AC513" s="1">
        <f t="shared" si="201"/>
        <v>-1.5099083170870673</v>
      </c>
      <c r="AD513" s="1">
        <f t="shared" si="202"/>
        <v>-1.4339224101091452</v>
      </c>
      <c r="AE513" s="1">
        <f t="shared" si="203"/>
        <v>-1.276293465905562</v>
      </c>
      <c r="AF513" s="1">
        <f t="shared" si="204"/>
        <v>-0.50310357767208047</v>
      </c>
      <c r="AG513" s="1">
        <f t="shared" si="205"/>
        <v>-1.5365765641692286</v>
      </c>
      <c r="AH513" s="1">
        <f t="shared" si="206"/>
        <v>-1.8152899666382492</v>
      </c>
      <c r="AI513" s="149">
        <f t="shared" si="207"/>
        <v>-8.0750943015813323</v>
      </c>
      <c r="AL513" s="1">
        <f t="shared" si="208"/>
        <v>-1.3873311678483309</v>
      </c>
      <c r="AM513" s="104">
        <f t="shared" si="209"/>
        <v>-1.3956645494074753</v>
      </c>
      <c r="AN513" s="104">
        <f t="shared" si="210"/>
        <v>-1.3790666579984376</v>
      </c>
      <c r="AO513" s="104">
        <f t="shared" si="211"/>
        <v>-0.71939540663488166</v>
      </c>
      <c r="AP513" s="104">
        <f t="shared" si="212"/>
        <v>-1.4340487924157905</v>
      </c>
      <c r="AQ513" s="104">
        <f t="shared" si="213"/>
        <v>-8.9936045332194625E-2</v>
      </c>
      <c r="AR513" s="151">
        <f t="shared" si="214"/>
        <v>-6.4054426196371113</v>
      </c>
    </row>
    <row r="514" spans="1:44" x14ac:dyDescent="0.2">
      <c r="A514" s="98">
        <v>10718</v>
      </c>
      <c r="B514" s="91" t="s">
        <v>103</v>
      </c>
      <c r="C514" s="110">
        <v>0.53480312225095594</v>
      </c>
      <c r="D514" s="91" t="s">
        <v>2</v>
      </c>
      <c r="E514" s="91">
        <v>0</v>
      </c>
      <c r="F514" s="92">
        <v>1</v>
      </c>
      <c r="G514" s="91" t="s">
        <v>7</v>
      </c>
      <c r="H514" s="91" t="s">
        <v>88</v>
      </c>
      <c r="I514" s="91" t="s">
        <v>5</v>
      </c>
      <c r="J514" s="93" t="s">
        <v>5</v>
      </c>
      <c r="M514">
        <f t="shared" si="195"/>
        <v>36</v>
      </c>
      <c r="N514">
        <f t="shared" si="216"/>
        <v>35</v>
      </c>
      <c r="O514">
        <f t="shared" si="217"/>
        <v>48</v>
      </c>
      <c r="P514">
        <f t="shared" si="218"/>
        <v>104</v>
      </c>
      <c r="Q514">
        <f t="shared" si="219"/>
        <v>71</v>
      </c>
      <c r="R514">
        <f t="shared" si="220"/>
        <v>28</v>
      </c>
      <c r="U514">
        <f t="shared" si="215"/>
        <v>239</v>
      </c>
      <c r="V514">
        <f t="shared" si="196"/>
        <v>245</v>
      </c>
      <c r="W514">
        <f t="shared" si="197"/>
        <v>243</v>
      </c>
      <c r="X514">
        <f t="shared" si="198"/>
        <v>470</v>
      </c>
      <c r="Y514">
        <f t="shared" si="199"/>
        <v>425</v>
      </c>
      <c r="Z514">
        <f t="shared" si="200"/>
        <v>882</v>
      </c>
      <c r="AC514" s="1">
        <f t="shared" si="201"/>
        <v>-1.563975538357343</v>
      </c>
      <c r="AD514" s="1">
        <f t="shared" si="202"/>
        <v>-1.5921464153240394</v>
      </c>
      <c r="AE514" s="1">
        <f t="shared" si="203"/>
        <v>-1.276293465905562</v>
      </c>
      <c r="AF514" s="1">
        <f t="shared" si="204"/>
        <v>-0.50310357767208047</v>
      </c>
      <c r="AG514" s="1">
        <f t="shared" si="205"/>
        <v>-0.88481459977213761</v>
      </c>
      <c r="AH514" s="1">
        <f t="shared" si="206"/>
        <v>-1.8152899666382492</v>
      </c>
      <c r="AI514" s="149">
        <f t="shared" si="207"/>
        <v>-7.6356235636694114</v>
      </c>
      <c r="AL514" s="1">
        <f t="shared" si="208"/>
        <v>-1.3956645494074753</v>
      </c>
      <c r="AM514" s="104">
        <f t="shared" si="209"/>
        <v>-1.3708698907942589</v>
      </c>
      <c r="AN514" s="104">
        <f t="shared" si="210"/>
        <v>-1.3790666579984376</v>
      </c>
      <c r="AO514" s="104">
        <f t="shared" si="211"/>
        <v>-0.71939540663488166</v>
      </c>
      <c r="AP514" s="104">
        <f t="shared" si="212"/>
        <v>-0.82003893241456904</v>
      </c>
      <c r="AQ514" s="104">
        <f t="shared" si="213"/>
        <v>-8.9936045332194625E-2</v>
      </c>
      <c r="AR514" s="151">
        <f t="shared" si="214"/>
        <v>-5.774971482581817</v>
      </c>
    </row>
    <row r="515" spans="1:44" x14ac:dyDescent="0.2">
      <c r="A515" s="99">
        <v>10388</v>
      </c>
      <c r="B515" s="95" t="s">
        <v>103</v>
      </c>
      <c r="C515" s="111">
        <v>0.53532786254878695</v>
      </c>
      <c r="D515" s="95" t="s">
        <v>0</v>
      </c>
      <c r="E515" s="95">
        <v>1</v>
      </c>
      <c r="F515" s="96">
        <v>3</v>
      </c>
      <c r="G515" s="95" t="s">
        <v>7</v>
      </c>
      <c r="H515" s="95" t="s">
        <v>91</v>
      </c>
      <c r="I515" s="95" t="s">
        <v>5</v>
      </c>
      <c r="J515" s="97" t="s">
        <v>5</v>
      </c>
      <c r="M515">
        <f t="shared" si="195"/>
        <v>39</v>
      </c>
      <c r="N515">
        <f t="shared" si="216"/>
        <v>35</v>
      </c>
      <c r="O515">
        <f t="shared" si="217"/>
        <v>46</v>
      </c>
      <c r="P515">
        <f t="shared" si="218"/>
        <v>104</v>
      </c>
      <c r="Q515">
        <f t="shared" si="219"/>
        <v>25</v>
      </c>
      <c r="R515">
        <f t="shared" si="220"/>
        <v>28</v>
      </c>
      <c r="U515">
        <f t="shared" si="215"/>
        <v>241</v>
      </c>
      <c r="V515">
        <f t="shared" si="196"/>
        <v>233</v>
      </c>
      <c r="W515">
        <f t="shared" si="197"/>
        <v>241</v>
      </c>
      <c r="X515">
        <f t="shared" si="198"/>
        <v>470</v>
      </c>
      <c r="Y515">
        <f t="shared" si="199"/>
        <v>149</v>
      </c>
      <c r="Z515">
        <f t="shared" si="200"/>
        <v>882</v>
      </c>
      <c r="AC515" s="1">
        <f t="shared" si="201"/>
        <v>-1.4839328306838067</v>
      </c>
      <c r="AD515" s="1">
        <f t="shared" si="202"/>
        <v>-1.5921464153240394</v>
      </c>
      <c r="AE515" s="1">
        <f t="shared" si="203"/>
        <v>-1.3188530803243581</v>
      </c>
      <c r="AF515" s="1">
        <f t="shared" si="204"/>
        <v>-0.50310357767208047</v>
      </c>
      <c r="AG515" s="1">
        <f t="shared" si="205"/>
        <v>-1.9286186519452522</v>
      </c>
      <c r="AH515" s="1">
        <f t="shared" si="206"/>
        <v>-1.8152899666382492</v>
      </c>
      <c r="AI515" s="149">
        <f t="shared" si="207"/>
        <v>-8.6419445225877851</v>
      </c>
      <c r="AL515" s="1">
        <f t="shared" si="208"/>
        <v>-1.3873311678483309</v>
      </c>
      <c r="AM515" s="104">
        <f t="shared" si="209"/>
        <v>-1.4210896477732855</v>
      </c>
      <c r="AN515" s="104">
        <f t="shared" si="210"/>
        <v>-1.3873311678483309</v>
      </c>
      <c r="AO515" s="104">
        <f t="shared" si="211"/>
        <v>-0.71939540663488166</v>
      </c>
      <c r="AP515" s="104">
        <f t="shared" si="212"/>
        <v>-1.8681817953935267</v>
      </c>
      <c r="AQ515" s="104">
        <f t="shared" si="213"/>
        <v>-8.9936045332194625E-2</v>
      </c>
      <c r="AR515" s="151">
        <f t="shared" si="214"/>
        <v>-6.8732652308305502</v>
      </c>
    </row>
    <row r="516" spans="1:44" x14ac:dyDescent="0.2">
      <c r="A516" s="98">
        <v>10133</v>
      </c>
      <c r="B516" s="91" t="s">
        <v>103</v>
      </c>
      <c r="C516" s="110">
        <v>0.5355129447133764</v>
      </c>
      <c r="D516" s="91" t="s">
        <v>3</v>
      </c>
      <c r="E516" s="91">
        <v>0</v>
      </c>
      <c r="F516" s="92">
        <v>0</v>
      </c>
      <c r="G516" s="91" t="s">
        <v>7</v>
      </c>
      <c r="H516" s="91" t="s">
        <v>88</v>
      </c>
      <c r="I516" s="91" t="s">
        <v>5</v>
      </c>
      <c r="J516" s="93" t="s">
        <v>5</v>
      </c>
      <c r="M516">
        <f t="shared" si="195"/>
        <v>38</v>
      </c>
      <c r="N516">
        <f t="shared" si="216"/>
        <v>35</v>
      </c>
      <c r="O516">
        <f t="shared" si="217"/>
        <v>29</v>
      </c>
      <c r="P516">
        <f t="shared" si="218"/>
        <v>104</v>
      </c>
      <c r="Q516">
        <f t="shared" si="219"/>
        <v>71</v>
      </c>
      <c r="R516">
        <f t="shared" si="220"/>
        <v>28</v>
      </c>
      <c r="U516">
        <f t="shared" si="215"/>
        <v>241</v>
      </c>
      <c r="V516">
        <f t="shared" si="196"/>
        <v>245</v>
      </c>
      <c r="W516">
        <f t="shared" si="197"/>
        <v>248</v>
      </c>
      <c r="X516">
        <f t="shared" si="198"/>
        <v>470</v>
      </c>
      <c r="Y516">
        <f t="shared" si="199"/>
        <v>425</v>
      </c>
      <c r="Z516">
        <f t="shared" si="200"/>
        <v>882</v>
      </c>
      <c r="AC516" s="1">
        <f t="shared" si="201"/>
        <v>-1.5099083170870673</v>
      </c>
      <c r="AD516" s="1">
        <f t="shared" si="202"/>
        <v>-1.5921464153240394</v>
      </c>
      <c r="AE516" s="1">
        <f t="shared" si="203"/>
        <v>-1.780198646826979</v>
      </c>
      <c r="AF516" s="1">
        <f t="shared" si="204"/>
        <v>-0.50310357767208047</v>
      </c>
      <c r="AG516" s="1">
        <f t="shared" si="205"/>
        <v>-0.88481459977213761</v>
      </c>
      <c r="AH516" s="1">
        <f t="shared" si="206"/>
        <v>-1.8152899666382492</v>
      </c>
      <c r="AI516" s="149">
        <f t="shared" si="207"/>
        <v>-8.0854615233205518</v>
      </c>
      <c r="AL516" s="1">
        <f t="shared" si="208"/>
        <v>-1.3873311678483309</v>
      </c>
      <c r="AM516" s="104">
        <f t="shared" si="209"/>
        <v>-1.3708698907942589</v>
      </c>
      <c r="AN516" s="104">
        <f t="shared" si="210"/>
        <v>-1.3586993551740039</v>
      </c>
      <c r="AO516" s="104">
        <f t="shared" si="211"/>
        <v>-0.71939540663488166</v>
      </c>
      <c r="AP516" s="104">
        <f t="shared" si="212"/>
        <v>-0.82003893241456904</v>
      </c>
      <c r="AQ516" s="104">
        <f t="shared" si="213"/>
        <v>-8.9936045332194625E-2</v>
      </c>
      <c r="AR516" s="151">
        <f t="shared" si="214"/>
        <v>-5.746270798198239</v>
      </c>
    </row>
    <row r="517" spans="1:44" x14ac:dyDescent="0.2">
      <c r="A517" s="99">
        <v>10222</v>
      </c>
      <c r="B517" s="95" t="s">
        <v>103</v>
      </c>
      <c r="C517" s="111">
        <v>0.53570992801551209</v>
      </c>
      <c r="D517" s="95" t="s">
        <v>0</v>
      </c>
      <c r="E517" s="95">
        <v>1</v>
      </c>
      <c r="F517" s="96">
        <v>2</v>
      </c>
      <c r="G517" s="95" t="s">
        <v>6</v>
      </c>
      <c r="H517" s="95" t="s">
        <v>91</v>
      </c>
      <c r="I517" s="95" t="s">
        <v>5</v>
      </c>
      <c r="J517" s="97" t="s">
        <v>5</v>
      </c>
      <c r="M517">
        <f t="shared" ref="M517:M580" si="221">COUNTIFS(D$4:D$1140,D517,$J$4:$J$1140,$L$2)</f>
        <v>39</v>
      </c>
      <c r="N517">
        <f t="shared" si="216"/>
        <v>35</v>
      </c>
      <c r="O517">
        <f t="shared" si="217"/>
        <v>49</v>
      </c>
      <c r="P517">
        <f t="shared" si="218"/>
        <v>68</v>
      </c>
      <c r="Q517">
        <f t="shared" si="219"/>
        <v>25</v>
      </c>
      <c r="R517">
        <f t="shared" si="220"/>
        <v>28</v>
      </c>
      <c r="U517">
        <f t="shared" si="215"/>
        <v>241</v>
      </c>
      <c r="V517">
        <f t="shared" ref="V517:V580" si="222">COUNTIFS(E$4:E$1140,E517,$J$4:$J$1140,$T$2)</f>
        <v>233</v>
      </c>
      <c r="W517">
        <f t="shared" ref="W517:W580" si="223">COUNTIFS(F$4:F$1140,F517,$J$4:$J$1140,$T$2)</f>
        <v>233</v>
      </c>
      <c r="X517">
        <f t="shared" ref="X517:X580" si="224">COUNTIFS(G$4:G$1140,G517,$J$4:$J$1140,$T$2)</f>
        <v>495</v>
      </c>
      <c r="Y517">
        <f t="shared" ref="Y517:Y580" si="225">COUNTIFS(H$4:H$1140,H517,$J$4:$J$1140,$T$2)</f>
        <v>149</v>
      </c>
      <c r="Z517">
        <f t="shared" ref="Z517:Z580" si="226">COUNTIFS(I$4:I$1140,I517,$J$4:$J$1140,$T$2)</f>
        <v>882</v>
      </c>
      <c r="AC517" s="1">
        <f t="shared" ref="AC517:AC580" si="227">LN(M517/$AC$2)</f>
        <v>-1.4839328306838067</v>
      </c>
      <c r="AD517" s="1">
        <f t="shared" ref="AD517:AD580" si="228">LN(N517/$AC$2)</f>
        <v>-1.5921464153240394</v>
      </c>
      <c r="AE517" s="1">
        <f t="shared" ref="AE517:AE580" si="229">LN(O517/$AC$2)</f>
        <v>-1.2556741787028265</v>
      </c>
      <c r="AF517" s="1">
        <f t="shared" ref="AF517:AF580" si="230">LN(P517/$AC$2)</f>
        <v>-0.92798677163734644</v>
      </c>
      <c r="AG517" s="1">
        <f t="shared" ref="AG517:AG580" si="231">LN(Q517/$AC$2)</f>
        <v>-1.9286186519452522</v>
      </c>
      <c r="AH517" s="1">
        <f t="shared" ref="AH517:AH580" si="232">LN(R517/$AC$2)</f>
        <v>-1.8152899666382492</v>
      </c>
      <c r="AI517" s="149">
        <f t="shared" ref="AI517:AI580" si="233">SUM(AC517:AH517)</f>
        <v>-9.0036488149315197</v>
      </c>
      <c r="AL517" s="1">
        <f t="shared" ref="AL517:AL580" si="234">LN(U517/$AL$2)</f>
        <v>-1.3873311678483309</v>
      </c>
      <c r="AM517" s="104">
        <f t="shared" ref="AM517:AM580" si="235">LN(V517/$AL$2)</f>
        <v>-1.4210896477732855</v>
      </c>
      <c r="AN517" s="104">
        <f t="shared" ref="AN517:AN580" si="236">LN(W517/$AL$2)</f>
        <v>-1.4210896477732855</v>
      </c>
      <c r="AO517" s="104">
        <f t="shared" ref="AO517:AO580" si="237">LN(X517/$AL$2)</f>
        <v>-0.66757033877029559</v>
      </c>
      <c r="AP517" s="104">
        <f t="shared" ref="AP517:AP580" si="238">LN(Y517/$AL$2)</f>
        <v>-1.8681817953935267</v>
      </c>
      <c r="AQ517" s="104">
        <f t="shared" ref="AQ517:AQ580" si="239">LN(Z517/$AL$2)</f>
        <v>-8.9936045332194625E-2</v>
      </c>
      <c r="AR517" s="151">
        <f t="shared" ref="AR517:AR580" si="240">SUM(AL517:AQ517)</f>
        <v>-6.8551986428909197</v>
      </c>
    </row>
    <row r="518" spans="1:44" x14ac:dyDescent="0.2">
      <c r="A518" s="98">
        <v>11012</v>
      </c>
      <c r="B518" s="91" t="s">
        <v>103</v>
      </c>
      <c r="C518" s="110">
        <v>0.53684800471221417</v>
      </c>
      <c r="D518" s="91" t="s">
        <v>2</v>
      </c>
      <c r="E518" s="91">
        <v>0</v>
      </c>
      <c r="F518" s="92">
        <v>2</v>
      </c>
      <c r="G518" s="91" t="s">
        <v>6</v>
      </c>
      <c r="H518" s="91" t="s">
        <v>88</v>
      </c>
      <c r="I518" s="91" t="s">
        <v>5</v>
      </c>
      <c r="J518" s="93" t="s">
        <v>5</v>
      </c>
      <c r="M518">
        <f t="shared" si="221"/>
        <v>36</v>
      </c>
      <c r="N518">
        <f t="shared" si="216"/>
        <v>35</v>
      </c>
      <c r="O518">
        <f t="shared" si="217"/>
        <v>49</v>
      </c>
      <c r="P518">
        <f t="shared" si="218"/>
        <v>68</v>
      </c>
      <c r="Q518">
        <f t="shared" si="219"/>
        <v>71</v>
      </c>
      <c r="R518">
        <f t="shared" si="220"/>
        <v>28</v>
      </c>
      <c r="U518">
        <f t="shared" ref="U518:U581" si="241">COUNTIFS(D$4:D$1140,D518,$J$4:$J$1140,$T$2)</f>
        <v>239</v>
      </c>
      <c r="V518">
        <f t="shared" si="222"/>
        <v>245</v>
      </c>
      <c r="W518">
        <f t="shared" si="223"/>
        <v>233</v>
      </c>
      <c r="X518">
        <f t="shared" si="224"/>
        <v>495</v>
      </c>
      <c r="Y518">
        <f t="shared" si="225"/>
        <v>425</v>
      </c>
      <c r="Z518">
        <f t="shared" si="226"/>
        <v>882</v>
      </c>
      <c r="AC518" s="1">
        <f t="shared" si="227"/>
        <v>-1.563975538357343</v>
      </c>
      <c r="AD518" s="1">
        <f t="shared" si="228"/>
        <v>-1.5921464153240394</v>
      </c>
      <c r="AE518" s="1">
        <f t="shared" si="229"/>
        <v>-1.2556741787028265</v>
      </c>
      <c r="AF518" s="1">
        <f t="shared" si="230"/>
        <v>-0.92798677163734644</v>
      </c>
      <c r="AG518" s="1">
        <f t="shared" si="231"/>
        <v>-0.88481459977213761</v>
      </c>
      <c r="AH518" s="1">
        <f t="shared" si="232"/>
        <v>-1.8152899666382492</v>
      </c>
      <c r="AI518" s="149">
        <f t="shared" si="233"/>
        <v>-8.0398874704319425</v>
      </c>
      <c r="AL518" s="1">
        <f t="shared" si="234"/>
        <v>-1.3956645494074753</v>
      </c>
      <c r="AM518" s="104">
        <f t="shared" si="235"/>
        <v>-1.3708698907942589</v>
      </c>
      <c r="AN518" s="104">
        <f t="shared" si="236"/>
        <v>-1.4210896477732855</v>
      </c>
      <c r="AO518" s="104">
        <f t="shared" si="237"/>
        <v>-0.66757033877029559</v>
      </c>
      <c r="AP518" s="104">
        <f t="shared" si="238"/>
        <v>-0.82003893241456904</v>
      </c>
      <c r="AQ518" s="104">
        <f t="shared" si="239"/>
        <v>-8.9936045332194625E-2</v>
      </c>
      <c r="AR518" s="151">
        <f t="shared" si="240"/>
        <v>-5.7651694044920792</v>
      </c>
    </row>
    <row r="519" spans="1:44" x14ac:dyDescent="0.2">
      <c r="A519" s="99">
        <v>11183</v>
      </c>
      <c r="B519" s="95" t="s">
        <v>103</v>
      </c>
      <c r="C519" s="111">
        <v>0.53686654982014759</v>
      </c>
      <c r="D519" s="95" t="s">
        <v>1</v>
      </c>
      <c r="E519" s="95">
        <v>2</v>
      </c>
      <c r="F519" s="96">
        <v>2</v>
      </c>
      <c r="G519" s="95" t="s">
        <v>6</v>
      </c>
      <c r="H519" s="95" t="s">
        <v>90</v>
      </c>
      <c r="I519" s="95" t="s">
        <v>4</v>
      </c>
      <c r="J519" s="97" t="s">
        <v>4</v>
      </c>
      <c r="M519">
        <f t="shared" si="221"/>
        <v>59</v>
      </c>
      <c r="N519">
        <f t="shared" si="216"/>
        <v>41</v>
      </c>
      <c r="O519">
        <f t="shared" si="217"/>
        <v>49</v>
      </c>
      <c r="P519">
        <f t="shared" si="218"/>
        <v>68</v>
      </c>
      <c r="Q519">
        <f t="shared" si="219"/>
        <v>39</v>
      </c>
      <c r="R519">
        <f t="shared" si="220"/>
        <v>144</v>
      </c>
      <c r="U519">
        <f t="shared" si="241"/>
        <v>244</v>
      </c>
      <c r="V519">
        <f t="shared" si="222"/>
        <v>239</v>
      </c>
      <c r="W519">
        <f t="shared" si="223"/>
        <v>233</v>
      </c>
      <c r="X519">
        <f t="shared" si="224"/>
        <v>495</v>
      </c>
      <c r="Y519">
        <f t="shared" si="225"/>
        <v>161</v>
      </c>
      <c r="Z519">
        <f t="shared" si="226"/>
        <v>83</v>
      </c>
      <c r="AC519" s="1">
        <f t="shared" si="227"/>
        <v>-1.0699570329077337</v>
      </c>
      <c r="AD519" s="1">
        <f t="shared" si="228"/>
        <v>-1.4339224101091452</v>
      </c>
      <c r="AE519" s="1">
        <f t="shared" si="229"/>
        <v>-1.2556741787028265</v>
      </c>
      <c r="AF519" s="1">
        <f t="shared" si="230"/>
        <v>-0.92798677163734644</v>
      </c>
      <c r="AG519" s="1">
        <f t="shared" si="231"/>
        <v>-1.4839328306838067</v>
      </c>
      <c r="AH519" s="1">
        <f t="shared" si="232"/>
        <v>-0.17768117723745236</v>
      </c>
      <c r="AI519" s="149">
        <f t="shared" si="233"/>
        <v>-6.3491544012783105</v>
      </c>
      <c r="AL519" s="1">
        <f t="shared" si="234"/>
        <v>-1.374959876045784</v>
      </c>
      <c r="AM519" s="104">
        <f t="shared" si="235"/>
        <v>-1.3956645494074753</v>
      </c>
      <c r="AN519" s="104">
        <f t="shared" si="236"/>
        <v>-1.4210896477732855</v>
      </c>
      <c r="AO519" s="104">
        <f t="shared" si="237"/>
        <v>-0.66757033877029559</v>
      </c>
      <c r="AP519" s="104">
        <f t="shared" si="238"/>
        <v>-1.790723736354523</v>
      </c>
      <c r="AQ519" s="104">
        <f t="shared" si="239"/>
        <v>-2.4532874935423878</v>
      </c>
      <c r="AR519" s="151">
        <f t="shared" si="240"/>
        <v>-9.1032956418937516</v>
      </c>
    </row>
    <row r="520" spans="1:44" x14ac:dyDescent="0.2">
      <c r="A520" s="98">
        <v>11319</v>
      </c>
      <c r="B520" s="91" t="s">
        <v>103</v>
      </c>
      <c r="C520" s="110">
        <v>0.54040625051822755</v>
      </c>
      <c r="D520" s="91" t="s">
        <v>3</v>
      </c>
      <c r="E520" s="91">
        <v>3</v>
      </c>
      <c r="F520" s="92">
        <v>2</v>
      </c>
      <c r="G520" s="91" t="s">
        <v>6</v>
      </c>
      <c r="H520" s="91" t="s">
        <v>88</v>
      </c>
      <c r="I520" s="91" t="s">
        <v>5</v>
      </c>
      <c r="J520" s="93" t="s">
        <v>5</v>
      </c>
      <c r="M520">
        <f t="shared" si="221"/>
        <v>38</v>
      </c>
      <c r="N520">
        <f t="shared" si="216"/>
        <v>61</v>
      </c>
      <c r="O520">
        <f t="shared" si="217"/>
        <v>49</v>
      </c>
      <c r="P520">
        <f t="shared" si="218"/>
        <v>68</v>
      </c>
      <c r="Q520">
        <f t="shared" si="219"/>
        <v>71</v>
      </c>
      <c r="R520">
        <f t="shared" si="220"/>
        <v>28</v>
      </c>
      <c r="U520">
        <f t="shared" si="241"/>
        <v>241</v>
      </c>
      <c r="V520">
        <f t="shared" si="222"/>
        <v>248</v>
      </c>
      <c r="W520">
        <f t="shared" si="223"/>
        <v>233</v>
      </c>
      <c r="X520">
        <f t="shared" si="224"/>
        <v>495</v>
      </c>
      <c r="Y520">
        <f t="shared" si="225"/>
        <v>425</v>
      </c>
      <c r="Z520">
        <f t="shared" si="226"/>
        <v>882</v>
      </c>
      <c r="AC520" s="1">
        <f t="shared" si="227"/>
        <v>-1.5099083170870673</v>
      </c>
      <c r="AD520" s="1">
        <f t="shared" si="228"/>
        <v>-1.0366206126401418</v>
      </c>
      <c r="AE520" s="1">
        <f t="shared" si="229"/>
        <v>-1.2556741787028265</v>
      </c>
      <c r="AF520" s="1">
        <f t="shared" si="230"/>
        <v>-0.92798677163734644</v>
      </c>
      <c r="AG520" s="1">
        <f t="shared" si="231"/>
        <v>-0.88481459977213761</v>
      </c>
      <c r="AH520" s="1">
        <f t="shared" si="232"/>
        <v>-1.8152899666382492</v>
      </c>
      <c r="AI520" s="149">
        <f t="shared" si="233"/>
        <v>-7.4302944464777694</v>
      </c>
      <c r="AL520" s="1">
        <f t="shared" si="234"/>
        <v>-1.3873311678483309</v>
      </c>
      <c r="AM520" s="104">
        <f t="shared" si="235"/>
        <v>-1.3586993551740039</v>
      </c>
      <c r="AN520" s="104">
        <f t="shared" si="236"/>
        <v>-1.4210896477732855</v>
      </c>
      <c r="AO520" s="104">
        <f t="shared" si="237"/>
        <v>-0.66757033877029559</v>
      </c>
      <c r="AP520" s="104">
        <f t="shared" si="238"/>
        <v>-0.82003893241456904</v>
      </c>
      <c r="AQ520" s="104">
        <f t="shared" si="239"/>
        <v>-8.9936045332194625E-2</v>
      </c>
      <c r="AR520" s="151">
        <f t="shared" si="240"/>
        <v>-5.7446654873126795</v>
      </c>
    </row>
    <row r="521" spans="1:44" x14ac:dyDescent="0.2">
      <c r="A521" s="99">
        <v>10605</v>
      </c>
      <c r="B521" s="95" t="s">
        <v>103</v>
      </c>
      <c r="C521" s="111">
        <v>0.54117166703438024</v>
      </c>
      <c r="D521" s="95" t="s">
        <v>0</v>
      </c>
      <c r="E521" s="95">
        <v>0</v>
      </c>
      <c r="F521" s="96">
        <v>2</v>
      </c>
      <c r="G521" s="95" t="s">
        <v>7</v>
      </c>
      <c r="H521" s="95" t="s">
        <v>88</v>
      </c>
      <c r="I521" s="95" t="s">
        <v>4</v>
      </c>
      <c r="J521" s="97" t="s">
        <v>4</v>
      </c>
      <c r="M521">
        <f t="shared" si="221"/>
        <v>39</v>
      </c>
      <c r="N521">
        <f t="shared" si="216"/>
        <v>35</v>
      </c>
      <c r="O521">
        <f t="shared" si="217"/>
        <v>49</v>
      </c>
      <c r="P521">
        <f t="shared" si="218"/>
        <v>104</v>
      </c>
      <c r="Q521">
        <f t="shared" si="219"/>
        <v>71</v>
      </c>
      <c r="R521">
        <f t="shared" si="220"/>
        <v>144</v>
      </c>
      <c r="U521">
        <f t="shared" si="241"/>
        <v>241</v>
      </c>
      <c r="V521">
        <f t="shared" si="222"/>
        <v>245</v>
      </c>
      <c r="W521">
        <f t="shared" si="223"/>
        <v>233</v>
      </c>
      <c r="X521">
        <f t="shared" si="224"/>
        <v>470</v>
      </c>
      <c r="Y521">
        <f t="shared" si="225"/>
        <v>425</v>
      </c>
      <c r="Z521">
        <f t="shared" si="226"/>
        <v>83</v>
      </c>
      <c r="AC521" s="1">
        <f t="shared" si="227"/>
        <v>-1.4839328306838067</v>
      </c>
      <c r="AD521" s="1">
        <f t="shared" si="228"/>
        <v>-1.5921464153240394</v>
      </c>
      <c r="AE521" s="1">
        <f t="shared" si="229"/>
        <v>-1.2556741787028265</v>
      </c>
      <c r="AF521" s="1">
        <f t="shared" si="230"/>
        <v>-0.50310357767208047</v>
      </c>
      <c r="AG521" s="1">
        <f t="shared" si="231"/>
        <v>-0.88481459977213761</v>
      </c>
      <c r="AH521" s="1">
        <f t="shared" si="232"/>
        <v>-0.17768117723745236</v>
      </c>
      <c r="AI521" s="149">
        <f t="shared" si="233"/>
        <v>-5.8973527793923424</v>
      </c>
      <c r="AL521" s="1">
        <f t="shared" si="234"/>
        <v>-1.3873311678483309</v>
      </c>
      <c r="AM521" s="104">
        <f t="shared" si="235"/>
        <v>-1.3708698907942589</v>
      </c>
      <c r="AN521" s="104">
        <f t="shared" si="236"/>
        <v>-1.4210896477732855</v>
      </c>
      <c r="AO521" s="104">
        <f t="shared" si="237"/>
        <v>-0.71939540663488166</v>
      </c>
      <c r="AP521" s="104">
        <f t="shared" si="238"/>
        <v>-0.82003893241456904</v>
      </c>
      <c r="AQ521" s="104">
        <f t="shared" si="239"/>
        <v>-2.4532874935423878</v>
      </c>
      <c r="AR521" s="151">
        <f t="shared" si="240"/>
        <v>-8.1720125390077136</v>
      </c>
    </row>
    <row r="522" spans="1:44" x14ac:dyDescent="0.2">
      <c r="A522" s="98">
        <v>11214</v>
      </c>
      <c r="B522" s="91" t="s">
        <v>103</v>
      </c>
      <c r="C522" s="110">
        <v>0.54348930812039697</v>
      </c>
      <c r="D522" s="91" t="s">
        <v>0</v>
      </c>
      <c r="E522" s="91">
        <v>0</v>
      </c>
      <c r="F522" s="92">
        <v>0</v>
      </c>
      <c r="G522" s="91" t="s">
        <v>6</v>
      </c>
      <c r="H522" s="91" t="s">
        <v>88</v>
      </c>
      <c r="I522" s="91" t="s">
        <v>5</v>
      </c>
      <c r="J522" s="93" t="s">
        <v>5</v>
      </c>
      <c r="M522">
        <f t="shared" si="221"/>
        <v>39</v>
      </c>
      <c r="N522">
        <f t="shared" si="216"/>
        <v>35</v>
      </c>
      <c r="O522">
        <f t="shared" si="217"/>
        <v>29</v>
      </c>
      <c r="P522">
        <f t="shared" si="218"/>
        <v>68</v>
      </c>
      <c r="Q522">
        <f t="shared" si="219"/>
        <v>71</v>
      </c>
      <c r="R522">
        <f t="shared" si="220"/>
        <v>28</v>
      </c>
      <c r="U522">
        <f t="shared" si="241"/>
        <v>241</v>
      </c>
      <c r="V522">
        <f t="shared" si="222"/>
        <v>245</v>
      </c>
      <c r="W522">
        <f t="shared" si="223"/>
        <v>248</v>
      </c>
      <c r="X522">
        <f t="shared" si="224"/>
        <v>495</v>
      </c>
      <c r="Y522">
        <f t="shared" si="225"/>
        <v>425</v>
      </c>
      <c r="Z522">
        <f t="shared" si="226"/>
        <v>882</v>
      </c>
      <c r="AC522" s="1">
        <f t="shared" si="227"/>
        <v>-1.4839328306838067</v>
      </c>
      <c r="AD522" s="1">
        <f t="shared" si="228"/>
        <v>-1.5921464153240394</v>
      </c>
      <c r="AE522" s="1">
        <f t="shared" si="229"/>
        <v>-1.780198646826979</v>
      </c>
      <c r="AF522" s="1">
        <f t="shared" si="230"/>
        <v>-0.92798677163734644</v>
      </c>
      <c r="AG522" s="1">
        <f t="shared" si="231"/>
        <v>-0.88481459977213761</v>
      </c>
      <c r="AH522" s="1">
        <f t="shared" si="232"/>
        <v>-1.8152899666382492</v>
      </c>
      <c r="AI522" s="149">
        <f t="shared" si="233"/>
        <v>-8.4843692308825585</v>
      </c>
      <c r="AL522" s="1">
        <f t="shared" si="234"/>
        <v>-1.3873311678483309</v>
      </c>
      <c r="AM522" s="104">
        <f t="shared" si="235"/>
        <v>-1.3708698907942589</v>
      </c>
      <c r="AN522" s="104">
        <f t="shared" si="236"/>
        <v>-1.3586993551740039</v>
      </c>
      <c r="AO522" s="104">
        <f t="shared" si="237"/>
        <v>-0.66757033877029559</v>
      </c>
      <c r="AP522" s="104">
        <f t="shared" si="238"/>
        <v>-0.82003893241456904</v>
      </c>
      <c r="AQ522" s="104">
        <f t="shared" si="239"/>
        <v>-8.9936045332194625E-2</v>
      </c>
      <c r="AR522" s="151">
        <f t="shared" si="240"/>
        <v>-5.6944457303336531</v>
      </c>
    </row>
    <row r="523" spans="1:44" x14ac:dyDescent="0.2">
      <c r="A523" s="99">
        <v>10462</v>
      </c>
      <c r="B523" s="95" t="s">
        <v>103</v>
      </c>
      <c r="C523" s="111">
        <v>0.54404059988387865</v>
      </c>
      <c r="D523" s="95" t="s">
        <v>1</v>
      </c>
      <c r="E523" s="95">
        <v>0</v>
      </c>
      <c r="F523" s="96">
        <v>2</v>
      </c>
      <c r="G523" s="95" t="s">
        <v>6</v>
      </c>
      <c r="H523" s="95" t="s">
        <v>88</v>
      </c>
      <c r="I523" s="95" t="s">
        <v>5</v>
      </c>
      <c r="J523" s="97" t="s">
        <v>5</v>
      </c>
      <c r="M523">
        <f t="shared" si="221"/>
        <v>59</v>
      </c>
      <c r="N523">
        <f t="shared" si="216"/>
        <v>35</v>
      </c>
      <c r="O523">
        <f t="shared" si="217"/>
        <v>49</v>
      </c>
      <c r="P523">
        <f t="shared" si="218"/>
        <v>68</v>
      </c>
      <c r="Q523">
        <f t="shared" si="219"/>
        <v>71</v>
      </c>
      <c r="R523">
        <f t="shared" si="220"/>
        <v>28</v>
      </c>
      <c r="U523">
        <f t="shared" si="241"/>
        <v>244</v>
      </c>
      <c r="V523">
        <f t="shared" si="222"/>
        <v>245</v>
      </c>
      <c r="W523">
        <f t="shared" si="223"/>
        <v>233</v>
      </c>
      <c r="X523">
        <f t="shared" si="224"/>
        <v>495</v>
      </c>
      <c r="Y523">
        <f t="shared" si="225"/>
        <v>425</v>
      </c>
      <c r="Z523">
        <f t="shared" si="226"/>
        <v>882</v>
      </c>
      <c r="AC523" s="1">
        <f t="shared" si="227"/>
        <v>-1.0699570329077337</v>
      </c>
      <c r="AD523" s="1">
        <f t="shared" si="228"/>
        <v>-1.5921464153240394</v>
      </c>
      <c r="AE523" s="1">
        <f t="shared" si="229"/>
        <v>-1.2556741787028265</v>
      </c>
      <c r="AF523" s="1">
        <f t="shared" si="230"/>
        <v>-0.92798677163734644</v>
      </c>
      <c r="AG523" s="1">
        <f t="shared" si="231"/>
        <v>-0.88481459977213761</v>
      </c>
      <c r="AH523" s="1">
        <f t="shared" si="232"/>
        <v>-1.8152899666382492</v>
      </c>
      <c r="AI523" s="149">
        <f t="shared" si="233"/>
        <v>-7.5458689649823327</v>
      </c>
      <c r="AL523" s="1">
        <f t="shared" si="234"/>
        <v>-1.374959876045784</v>
      </c>
      <c r="AM523" s="104">
        <f t="shared" si="235"/>
        <v>-1.3708698907942589</v>
      </c>
      <c r="AN523" s="104">
        <f t="shared" si="236"/>
        <v>-1.4210896477732855</v>
      </c>
      <c r="AO523" s="104">
        <f t="shared" si="237"/>
        <v>-0.66757033877029559</v>
      </c>
      <c r="AP523" s="104">
        <f t="shared" si="238"/>
        <v>-0.82003893241456904</v>
      </c>
      <c r="AQ523" s="104">
        <f t="shared" si="239"/>
        <v>-8.9936045332194625E-2</v>
      </c>
      <c r="AR523" s="151">
        <f t="shared" si="240"/>
        <v>-5.744464731130388</v>
      </c>
    </row>
    <row r="524" spans="1:44" x14ac:dyDescent="0.2">
      <c r="A524" s="98">
        <v>10380</v>
      </c>
      <c r="B524" s="91" t="s">
        <v>103</v>
      </c>
      <c r="C524" s="110">
        <v>0.5451361491395017</v>
      </c>
      <c r="D524" s="91" t="s">
        <v>2</v>
      </c>
      <c r="E524" s="91">
        <v>0</v>
      </c>
      <c r="F524" s="92">
        <v>1</v>
      </c>
      <c r="G524" s="91" t="s">
        <v>7</v>
      </c>
      <c r="H524" s="91" t="s">
        <v>90</v>
      </c>
      <c r="I524" s="91" t="s">
        <v>5</v>
      </c>
      <c r="J524" s="93" t="s">
        <v>5</v>
      </c>
      <c r="M524">
        <f t="shared" si="221"/>
        <v>36</v>
      </c>
      <c r="N524">
        <f t="shared" si="216"/>
        <v>35</v>
      </c>
      <c r="O524">
        <f t="shared" si="217"/>
        <v>48</v>
      </c>
      <c r="P524">
        <f t="shared" si="218"/>
        <v>104</v>
      </c>
      <c r="Q524">
        <f t="shared" si="219"/>
        <v>39</v>
      </c>
      <c r="R524">
        <f t="shared" si="220"/>
        <v>28</v>
      </c>
      <c r="U524">
        <f t="shared" si="241"/>
        <v>239</v>
      </c>
      <c r="V524">
        <f t="shared" si="222"/>
        <v>245</v>
      </c>
      <c r="W524">
        <f t="shared" si="223"/>
        <v>243</v>
      </c>
      <c r="X524">
        <f t="shared" si="224"/>
        <v>470</v>
      </c>
      <c r="Y524">
        <f t="shared" si="225"/>
        <v>161</v>
      </c>
      <c r="Z524">
        <f t="shared" si="226"/>
        <v>882</v>
      </c>
      <c r="AC524" s="1">
        <f t="shared" si="227"/>
        <v>-1.563975538357343</v>
      </c>
      <c r="AD524" s="1">
        <f t="shared" si="228"/>
        <v>-1.5921464153240394</v>
      </c>
      <c r="AE524" s="1">
        <f t="shared" si="229"/>
        <v>-1.276293465905562</v>
      </c>
      <c r="AF524" s="1">
        <f t="shared" si="230"/>
        <v>-0.50310357767208047</v>
      </c>
      <c r="AG524" s="1">
        <f t="shared" si="231"/>
        <v>-1.4839328306838067</v>
      </c>
      <c r="AH524" s="1">
        <f t="shared" si="232"/>
        <v>-1.8152899666382492</v>
      </c>
      <c r="AI524" s="149">
        <f t="shared" si="233"/>
        <v>-8.2347417945810797</v>
      </c>
      <c r="AL524" s="1">
        <f t="shared" si="234"/>
        <v>-1.3956645494074753</v>
      </c>
      <c r="AM524" s="104">
        <f t="shared" si="235"/>
        <v>-1.3708698907942589</v>
      </c>
      <c r="AN524" s="104">
        <f t="shared" si="236"/>
        <v>-1.3790666579984376</v>
      </c>
      <c r="AO524" s="104">
        <f t="shared" si="237"/>
        <v>-0.71939540663488166</v>
      </c>
      <c r="AP524" s="104">
        <f t="shared" si="238"/>
        <v>-1.790723736354523</v>
      </c>
      <c r="AQ524" s="104">
        <f t="shared" si="239"/>
        <v>-8.9936045332194625E-2</v>
      </c>
      <c r="AR524" s="151">
        <f t="shared" si="240"/>
        <v>-6.7456562865217711</v>
      </c>
    </row>
    <row r="525" spans="1:44" x14ac:dyDescent="0.2">
      <c r="A525" s="99">
        <v>10807</v>
      </c>
      <c r="B525" s="95" t="s">
        <v>103</v>
      </c>
      <c r="C525" s="111">
        <v>0.54633673341054867</v>
      </c>
      <c r="D525" s="95" t="s">
        <v>3</v>
      </c>
      <c r="E525" s="95">
        <v>3</v>
      </c>
      <c r="F525" s="96">
        <v>2</v>
      </c>
      <c r="G525" s="95" t="s">
        <v>6</v>
      </c>
      <c r="H525" s="95" t="s">
        <v>88</v>
      </c>
      <c r="I525" s="95" t="s">
        <v>5</v>
      </c>
      <c r="J525" s="97" t="s">
        <v>5</v>
      </c>
      <c r="M525">
        <f t="shared" si="221"/>
        <v>38</v>
      </c>
      <c r="N525">
        <f t="shared" si="216"/>
        <v>61</v>
      </c>
      <c r="O525">
        <f t="shared" si="217"/>
        <v>49</v>
      </c>
      <c r="P525">
        <f t="shared" si="218"/>
        <v>68</v>
      </c>
      <c r="Q525">
        <f t="shared" si="219"/>
        <v>71</v>
      </c>
      <c r="R525">
        <f t="shared" si="220"/>
        <v>28</v>
      </c>
      <c r="U525">
        <f t="shared" si="241"/>
        <v>241</v>
      </c>
      <c r="V525">
        <f t="shared" si="222"/>
        <v>248</v>
      </c>
      <c r="W525">
        <f t="shared" si="223"/>
        <v>233</v>
      </c>
      <c r="X525">
        <f t="shared" si="224"/>
        <v>495</v>
      </c>
      <c r="Y525">
        <f t="shared" si="225"/>
        <v>425</v>
      </c>
      <c r="Z525">
        <f t="shared" si="226"/>
        <v>882</v>
      </c>
      <c r="AC525" s="1">
        <f t="shared" si="227"/>
        <v>-1.5099083170870673</v>
      </c>
      <c r="AD525" s="1">
        <f t="shared" si="228"/>
        <v>-1.0366206126401418</v>
      </c>
      <c r="AE525" s="1">
        <f t="shared" si="229"/>
        <v>-1.2556741787028265</v>
      </c>
      <c r="AF525" s="1">
        <f t="shared" si="230"/>
        <v>-0.92798677163734644</v>
      </c>
      <c r="AG525" s="1">
        <f t="shared" si="231"/>
        <v>-0.88481459977213761</v>
      </c>
      <c r="AH525" s="1">
        <f t="shared" si="232"/>
        <v>-1.8152899666382492</v>
      </c>
      <c r="AI525" s="149">
        <f t="shared" si="233"/>
        <v>-7.4302944464777694</v>
      </c>
      <c r="AL525" s="1">
        <f t="shared" si="234"/>
        <v>-1.3873311678483309</v>
      </c>
      <c r="AM525" s="104">
        <f t="shared" si="235"/>
        <v>-1.3586993551740039</v>
      </c>
      <c r="AN525" s="104">
        <f t="shared" si="236"/>
        <v>-1.4210896477732855</v>
      </c>
      <c r="AO525" s="104">
        <f t="shared" si="237"/>
        <v>-0.66757033877029559</v>
      </c>
      <c r="AP525" s="104">
        <f t="shared" si="238"/>
        <v>-0.82003893241456904</v>
      </c>
      <c r="AQ525" s="104">
        <f t="shared" si="239"/>
        <v>-8.9936045332194625E-2</v>
      </c>
      <c r="AR525" s="151">
        <f t="shared" si="240"/>
        <v>-5.7446654873126795</v>
      </c>
    </row>
    <row r="526" spans="1:44" x14ac:dyDescent="0.2">
      <c r="A526" s="98">
        <v>11196</v>
      </c>
      <c r="B526" s="91" t="s">
        <v>103</v>
      </c>
      <c r="C526" s="110">
        <v>0.54649236957297742</v>
      </c>
      <c r="D526" s="91" t="s">
        <v>1</v>
      </c>
      <c r="E526" s="91">
        <v>0</v>
      </c>
      <c r="F526" s="92">
        <v>2</v>
      </c>
      <c r="G526" s="91" t="s">
        <v>7</v>
      </c>
      <c r="H526" s="91" t="s">
        <v>88</v>
      </c>
      <c r="I526" s="91" t="s">
        <v>4</v>
      </c>
      <c r="J526" s="93" t="s">
        <v>4</v>
      </c>
      <c r="M526">
        <f t="shared" si="221"/>
        <v>59</v>
      </c>
      <c r="N526">
        <f t="shared" ref="N526:N589" si="242">COUNTIFS(E$4:E$1140,E526,$J$4:$J$1140,$L$2)</f>
        <v>35</v>
      </c>
      <c r="O526">
        <f t="shared" ref="O526:O589" si="243">COUNTIFS(F$4:F$1140,F526,$J$4:$J$1140,$L$2)</f>
        <v>49</v>
      </c>
      <c r="P526">
        <f t="shared" ref="P526:P589" si="244">COUNTIFS(G$4:G$1140,G526,$J$4:$J$1140,$L$2)</f>
        <v>104</v>
      </c>
      <c r="Q526">
        <f t="shared" ref="Q526:Q589" si="245">COUNTIFS(H$4:H$1140,H526,$J$4:$J$1140,$L$2)</f>
        <v>71</v>
      </c>
      <c r="R526">
        <f t="shared" ref="R526:R589" si="246">COUNTIFS(I$4:I$1140,I526,$J$4:$J$1140,$L$2)</f>
        <v>144</v>
      </c>
      <c r="U526">
        <f t="shared" si="241"/>
        <v>244</v>
      </c>
      <c r="V526">
        <f t="shared" si="222"/>
        <v>245</v>
      </c>
      <c r="W526">
        <f t="shared" si="223"/>
        <v>233</v>
      </c>
      <c r="X526">
        <f t="shared" si="224"/>
        <v>470</v>
      </c>
      <c r="Y526">
        <f t="shared" si="225"/>
        <v>425</v>
      </c>
      <c r="Z526">
        <f t="shared" si="226"/>
        <v>83</v>
      </c>
      <c r="AC526" s="1">
        <f t="shared" si="227"/>
        <v>-1.0699570329077337</v>
      </c>
      <c r="AD526" s="1">
        <f t="shared" si="228"/>
        <v>-1.5921464153240394</v>
      </c>
      <c r="AE526" s="1">
        <f t="shared" si="229"/>
        <v>-1.2556741787028265</v>
      </c>
      <c r="AF526" s="1">
        <f t="shared" si="230"/>
        <v>-0.50310357767208047</v>
      </c>
      <c r="AG526" s="1">
        <f t="shared" si="231"/>
        <v>-0.88481459977213761</v>
      </c>
      <c r="AH526" s="1">
        <f t="shared" si="232"/>
        <v>-0.17768117723745236</v>
      </c>
      <c r="AI526" s="149">
        <f t="shared" si="233"/>
        <v>-5.483376981616269</v>
      </c>
      <c r="AL526" s="1">
        <f t="shared" si="234"/>
        <v>-1.374959876045784</v>
      </c>
      <c r="AM526" s="104">
        <f t="shared" si="235"/>
        <v>-1.3708698907942589</v>
      </c>
      <c r="AN526" s="104">
        <f t="shared" si="236"/>
        <v>-1.4210896477732855</v>
      </c>
      <c r="AO526" s="104">
        <f t="shared" si="237"/>
        <v>-0.71939540663488166</v>
      </c>
      <c r="AP526" s="104">
        <f t="shared" si="238"/>
        <v>-0.82003893241456904</v>
      </c>
      <c r="AQ526" s="104">
        <f t="shared" si="239"/>
        <v>-2.4532874935423878</v>
      </c>
      <c r="AR526" s="151">
        <f t="shared" si="240"/>
        <v>-8.1596412472051671</v>
      </c>
    </row>
    <row r="527" spans="1:44" x14ac:dyDescent="0.2">
      <c r="A527" s="99">
        <v>11340</v>
      </c>
      <c r="B527" s="95" t="s">
        <v>103</v>
      </c>
      <c r="C527" s="111">
        <v>0.54778955018086917</v>
      </c>
      <c r="D527" s="95" t="s">
        <v>1</v>
      </c>
      <c r="E527" s="95">
        <v>1</v>
      </c>
      <c r="F527" s="96">
        <v>0</v>
      </c>
      <c r="G527" s="95" t="s">
        <v>6</v>
      </c>
      <c r="H527" s="95" t="s">
        <v>88</v>
      </c>
      <c r="I527" s="95" t="s">
        <v>5</v>
      </c>
      <c r="J527" s="97" t="s">
        <v>5</v>
      </c>
      <c r="M527">
        <f t="shared" si="221"/>
        <v>59</v>
      </c>
      <c r="N527">
        <f t="shared" si="242"/>
        <v>35</v>
      </c>
      <c r="O527">
        <f t="shared" si="243"/>
        <v>29</v>
      </c>
      <c r="P527">
        <f t="shared" si="244"/>
        <v>68</v>
      </c>
      <c r="Q527">
        <f t="shared" si="245"/>
        <v>71</v>
      </c>
      <c r="R527">
        <f t="shared" si="246"/>
        <v>28</v>
      </c>
      <c r="U527">
        <f t="shared" si="241"/>
        <v>244</v>
      </c>
      <c r="V527">
        <f t="shared" si="222"/>
        <v>233</v>
      </c>
      <c r="W527">
        <f t="shared" si="223"/>
        <v>248</v>
      </c>
      <c r="X527">
        <f t="shared" si="224"/>
        <v>495</v>
      </c>
      <c r="Y527">
        <f t="shared" si="225"/>
        <v>425</v>
      </c>
      <c r="Z527">
        <f t="shared" si="226"/>
        <v>882</v>
      </c>
      <c r="AC527" s="1">
        <f t="shared" si="227"/>
        <v>-1.0699570329077337</v>
      </c>
      <c r="AD527" s="1">
        <f t="shared" si="228"/>
        <v>-1.5921464153240394</v>
      </c>
      <c r="AE527" s="1">
        <f t="shared" si="229"/>
        <v>-1.780198646826979</v>
      </c>
      <c r="AF527" s="1">
        <f t="shared" si="230"/>
        <v>-0.92798677163734644</v>
      </c>
      <c r="AG527" s="1">
        <f t="shared" si="231"/>
        <v>-0.88481459977213761</v>
      </c>
      <c r="AH527" s="1">
        <f t="shared" si="232"/>
        <v>-1.8152899666382492</v>
      </c>
      <c r="AI527" s="149">
        <f t="shared" si="233"/>
        <v>-8.070393433106485</v>
      </c>
      <c r="AL527" s="1">
        <f t="shared" si="234"/>
        <v>-1.374959876045784</v>
      </c>
      <c r="AM527" s="104">
        <f t="shared" si="235"/>
        <v>-1.4210896477732855</v>
      </c>
      <c r="AN527" s="104">
        <f t="shared" si="236"/>
        <v>-1.3586993551740039</v>
      </c>
      <c r="AO527" s="104">
        <f t="shared" si="237"/>
        <v>-0.66757033877029559</v>
      </c>
      <c r="AP527" s="104">
        <f t="shared" si="238"/>
        <v>-0.82003893241456904</v>
      </c>
      <c r="AQ527" s="104">
        <f t="shared" si="239"/>
        <v>-8.9936045332194625E-2</v>
      </c>
      <c r="AR527" s="151">
        <f t="shared" si="240"/>
        <v>-5.732294195510133</v>
      </c>
    </row>
    <row r="528" spans="1:44" x14ac:dyDescent="0.2">
      <c r="A528" s="98">
        <v>10438</v>
      </c>
      <c r="B528" s="91" t="s">
        <v>103</v>
      </c>
      <c r="C528" s="110">
        <v>0.54827483931056742</v>
      </c>
      <c r="D528" s="91" t="s">
        <v>3</v>
      </c>
      <c r="E528" s="91">
        <v>3</v>
      </c>
      <c r="F528" s="92">
        <v>1</v>
      </c>
      <c r="G528" s="91" t="s">
        <v>6</v>
      </c>
      <c r="H528" s="91" t="s">
        <v>90</v>
      </c>
      <c r="I528" s="91" t="s">
        <v>5</v>
      </c>
      <c r="J528" s="93" t="s">
        <v>5</v>
      </c>
      <c r="M528">
        <f t="shared" si="221"/>
        <v>38</v>
      </c>
      <c r="N528">
        <f t="shared" si="242"/>
        <v>61</v>
      </c>
      <c r="O528">
        <f t="shared" si="243"/>
        <v>48</v>
      </c>
      <c r="P528">
        <f t="shared" si="244"/>
        <v>68</v>
      </c>
      <c r="Q528">
        <f t="shared" si="245"/>
        <v>39</v>
      </c>
      <c r="R528">
        <f t="shared" si="246"/>
        <v>28</v>
      </c>
      <c r="U528">
        <f t="shared" si="241"/>
        <v>241</v>
      </c>
      <c r="V528">
        <f t="shared" si="222"/>
        <v>248</v>
      </c>
      <c r="W528">
        <f t="shared" si="223"/>
        <v>243</v>
      </c>
      <c r="X528">
        <f t="shared" si="224"/>
        <v>495</v>
      </c>
      <c r="Y528">
        <f t="shared" si="225"/>
        <v>161</v>
      </c>
      <c r="Z528">
        <f t="shared" si="226"/>
        <v>882</v>
      </c>
      <c r="AC528" s="1">
        <f t="shared" si="227"/>
        <v>-1.5099083170870673</v>
      </c>
      <c r="AD528" s="1">
        <f t="shared" si="228"/>
        <v>-1.0366206126401418</v>
      </c>
      <c r="AE528" s="1">
        <f t="shared" si="229"/>
        <v>-1.276293465905562</v>
      </c>
      <c r="AF528" s="1">
        <f t="shared" si="230"/>
        <v>-0.92798677163734644</v>
      </c>
      <c r="AG528" s="1">
        <f t="shared" si="231"/>
        <v>-1.4839328306838067</v>
      </c>
      <c r="AH528" s="1">
        <f t="shared" si="232"/>
        <v>-1.8152899666382492</v>
      </c>
      <c r="AI528" s="149">
        <f t="shared" si="233"/>
        <v>-8.0500319645921738</v>
      </c>
      <c r="AL528" s="1">
        <f t="shared" si="234"/>
        <v>-1.3873311678483309</v>
      </c>
      <c r="AM528" s="104">
        <f t="shared" si="235"/>
        <v>-1.3586993551740039</v>
      </c>
      <c r="AN528" s="104">
        <f t="shared" si="236"/>
        <v>-1.3790666579984376</v>
      </c>
      <c r="AO528" s="104">
        <f t="shared" si="237"/>
        <v>-0.66757033877029559</v>
      </c>
      <c r="AP528" s="104">
        <f t="shared" si="238"/>
        <v>-1.790723736354523</v>
      </c>
      <c r="AQ528" s="104">
        <f t="shared" si="239"/>
        <v>-8.9936045332194625E-2</v>
      </c>
      <c r="AR528" s="151">
        <f t="shared" si="240"/>
        <v>-6.6733273014777863</v>
      </c>
    </row>
    <row r="529" spans="1:44" x14ac:dyDescent="0.2">
      <c r="A529" s="99">
        <v>11109</v>
      </c>
      <c r="B529" s="95" t="s">
        <v>103</v>
      </c>
      <c r="C529" s="111">
        <v>0.55012369592081756</v>
      </c>
      <c r="D529" s="95" t="s">
        <v>0</v>
      </c>
      <c r="E529" s="95">
        <v>3</v>
      </c>
      <c r="F529" s="96">
        <v>3</v>
      </c>
      <c r="G529" s="95" t="s">
        <v>7</v>
      </c>
      <c r="H529" s="95" t="s">
        <v>88</v>
      </c>
      <c r="I529" s="95" t="s">
        <v>5</v>
      </c>
      <c r="J529" s="97" t="s">
        <v>5</v>
      </c>
      <c r="M529">
        <f t="shared" si="221"/>
        <v>39</v>
      </c>
      <c r="N529">
        <f t="shared" si="242"/>
        <v>61</v>
      </c>
      <c r="O529">
        <f t="shared" si="243"/>
        <v>46</v>
      </c>
      <c r="P529">
        <f t="shared" si="244"/>
        <v>104</v>
      </c>
      <c r="Q529">
        <f t="shared" si="245"/>
        <v>71</v>
      </c>
      <c r="R529">
        <f t="shared" si="246"/>
        <v>28</v>
      </c>
      <c r="U529">
        <f t="shared" si="241"/>
        <v>241</v>
      </c>
      <c r="V529">
        <f t="shared" si="222"/>
        <v>248</v>
      </c>
      <c r="W529">
        <f t="shared" si="223"/>
        <v>241</v>
      </c>
      <c r="X529">
        <f t="shared" si="224"/>
        <v>470</v>
      </c>
      <c r="Y529">
        <f t="shared" si="225"/>
        <v>425</v>
      </c>
      <c r="Z529">
        <f t="shared" si="226"/>
        <v>882</v>
      </c>
      <c r="AC529" s="1">
        <f t="shared" si="227"/>
        <v>-1.4839328306838067</v>
      </c>
      <c r="AD529" s="1">
        <f t="shared" si="228"/>
        <v>-1.0366206126401418</v>
      </c>
      <c r="AE529" s="1">
        <f t="shared" si="229"/>
        <v>-1.3188530803243581</v>
      </c>
      <c r="AF529" s="1">
        <f t="shared" si="230"/>
        <v>-0.50310357767208047</v>
      </c>
      <c r="AG529" s="1">
        <f t="shared" si="231"/>
        <v>-0.88481459977213761</v>
      </c>
      <c r="AH529" s="1">
        <f t="shared" si="232"/>
        <v>-1.8152899666382492</v>
      </c>
      <c r="AI529" s="149">
        <f t="shared" si="233"/>
        <v>-7.0426146677307742</v>
      </c>
      <c r="AL529" s="1">
        <f t="shared" si="234"/>
        <v>-1.3873311678483309</v>
      </c>
      <c r="AM529" s="104">
        <f t="shared" si="235"/>
        <v>-1.3586993551740039</v>
      </c>
      <c r="AN529" s="104">
        <f t="shared" si="236"/>
        <v>-1.3873311678483309</v>
      </c>
      <c r="AO529" s="104">
        <f t="shared" si="237"/>
        <v>-0.71939540663488166</v>
      </c>
      <c r="AP529" s="104">
        <f t="shared" si="238"/>
        <v>-0.82003893241456904</v>
      </c>
      <c r="AQ529" s="104">
        <f t="shared" si="239"/>
        <v>-8.9936045332194625E-2</v>
      </c>
      <c r="AR529" s="151">
        <f t="shared" si="240"/>
        <v>-5.7627320752523117</v>
      </c>
    </row>
    <row r="530" spans="1:44" x14ac:dyDescent="0.2">
      <c r="A530" s="98">
        <v>11093</v>
      </c>
      <c r="B530" s="91" t="s">
        <v>103</v>
      </c>
      <c r="C530" s="110">
        <v>0.55042453030678795</v>
      </c>
      <c r="D530" s="91" t="s">
        <v>3</v>
      </c>
      <c r="E530" s="91">
        <v>1</v>
      </c>
      <c r="F530" s="92">
        <v>0</v>
      </c>
      <c r="G530" s="91" t="s">
        <v>7</v>
      </c>
      <c r="H530" s="91" t="s">
        <v>90</v>
      </c>
      <c r="I530" s="91" t="s">
        <v>5</v>
      </c>
      <c r="J530" s="93" t="s">
        <v>5</v>
      </c>
      <c r="M530">
        <f t="shared" si="221"/>
        <v>38</v>
      </c>
      <c r="N530">
        <f t="shared" si="242"/>
        <v>35</v>
      </c>
      <c r="O530">
        <f t="shared" si="243"/>
        <v>29</v>
      </c>
      <c r="P530">
        <f t="shared" si="244"/>
        <v>104</v>
      </c>
      <c r="Q530">
        <f t="shared" si="245"/>
        <v>39</v>
      </c>
      <c r="R530">
        <f t="shared" si="246"/>
        <v>28</v>
      </c>
      <c r="U530">
        <f t="shared" si="241"/>
        <v>241</v>
      </c>
      <c r="V530">
        <f t="shared" si="222"/>
        <v>233</v>
      </c>
      <c r="W530">
        <f t="shared" si="223"/>
        <v>248</v>
      </c>
      <c r="X530">
        <f t="shared" si="224"/>
        <v>470</v>
      </c>
      <c r="Y530">
        <f t="shared" si="225"/>
        <v>161</v>
      </c>
      <c r="Z530">
        <f t="shared" si="226"/>
        <v>882</v>
      </c>
      <c r="AC530" s="1">
        <f t="shared" si="227"/>
        <v>-1.5099083170870673</v>
      </c>
      <c r="AD530" s="1">
        <f t="shared" si="228"/>
        <v>-1.5921464153240394</v>
      </c>
      <c r="AE530" s="1">
        <f t="shared" si="229"/>
        <v>-1.780198646826979</v>
      </c>
      <c r="AF530" s="1">
        <f t="shared" si="230"/>
        <v>-0.50310357767208047</v>
      </c>
      <c r="AG530" s="1">
        <f t="shared" si="231"/>
        <v>-1.4839328306838067</v>
      </c>
      <c r="AH530" s="1">
        <f t="shared" si="232"/>
        <v>-1.8152899666382492</v>
      </c>
      <c r="AI530" s="149">
        <f t="shared" si="233"/>
        <v>-8.6845797542322209</v>
      </c>
      <c r="AL530" s="1">
        <f t="shared" si="234"/>
        <v>-1.3873311678483309</v>
      </c>
      <c r="AM530" s="104">
        <f t="shared" si="235"/>
        <v>-1.4210896477732855</v>
      </c>
      <c r="AN530" s="104">
        <f t="shared" si="236"/>
        <v>-1.3586993551740039</v>
      </c>
      <c r="AO530" s="104">
        <f t="shared" si="237"/>
        <v>-0.71939540663488166</v>
      </c>
      <c r="AP530" s="104">
        <f t="shared" si="238"/>
        <v>-1.790723736354523</v>
      </c>
      <c r="AQ530" s="104">
        <f t="shared" si="239"/>
        <v>-8.9936045332194625E-2</v>
      </c>
      <c r="AR530" s="151">
        <f t="shared" si="240"/>
        <v>-6.7671753591172195</v>
      </c>
    </row>
    <row r="531" spans="1:44" x14ac:dyDescent="0.2">
      <c r="A531" s="99">
        <v>10573</v>
      </c>
      <c r="B531" s="95" t="s">
        <v>103</v>
      </c>
      <c r="C531" s="111">
        <v>0.55104625172988453</v>
      </c>
      <c r="D531" s="95" t="s">
        <v>2</v>
      </c>
      <c r="E531" s="95">
        <v>3</v>
      </c>
      <c r="F531" s="96">
        <v>1</v>
      </c>
      <c r="G531" s="95" t="s">
        <v>7</v>
      </c>
      <c r="H531" s="95" t="s">
        <v>88</v>
      </c>
      <c r="I531" s="95" t="s">
        <v>5</v>
      </c>
      <c r="J531" s="97" t="s">
        <v>5</v>
      </c>
      <c r="M531">
        <f t="shared" si="221"/>
        <v>36</v>
      </c>
      <c r="N531">
        <f t="shared" si="242"/>
        <v>61</v>
      </c>
      <c r="O531">
        <f t="shared" si="243"/>
        <v>48</v>
      </c>
      <c r="P531">
        <f t="shared" si="244"/>
        <v>104</v>
      </c>
      <c r="Q531">
        <f t="shared" si="245"/>
        <v>71</v>
      </c>
      <c r="R531">
        <f t="shared" si="246"/>
        <v>28</v>
      </c>
      <c r="U531">
        <f t="shared" si="241"/>
        <v>239</v>
      </c>
      <c r="V531">
        <f t="shared" si="222"/>
        <v>248</v>
      </c>
      <c r="W531">
        <f t="shared" si="223"/>
        <v>243</v>
      </c>
      <c r="X531">
        <f t="shared" si="224"/>
        <v>470</v>
      </c>
      <c r="Y531">
        <f t="shared" si="225"/>
        <v>425</v>
      </c>
      <c r="Z531">
        <f t="shared" si="226"/>
        <v>882</v>
      </c>
      <c r="AC531" s="1">
        <f t="shared" si="227"/>
        <v>-1.563975538357343</v>
      </c>
      <c r="AD531" s="1">
        <f t="shared" si="228"/>
        <v>-1.0366206126401418</v>
      </c>
      <c r="AE531" s="1">
        <f t="shared" si="229"/>
        <v>-1.276293465905562</v>
      </c>
      <c r="AF531" s="1">
        <f t="shared" si="230"/>
        <v>-0.50310357767208047</v>
      </c>
      <c r="AG531" s="1">
        <f t="shared" si="231"/>
        <v>-0.88481459977213761</v>
      </c>
      <c r="AH531" s="1">
        <f t="shared" si="232"/>
        <v>-1.8152899666382492</v>
      </c>
      <c r="AI531" s="149">
        <f t="shared" si="233"/>
        <v>-7.080097760985514</v>
      </c>
      <c r="AL531" s="1">
        <f t="shared" si="234"/>
        <v>-1.3956645494074753</v>
      </c>
      <c r="AM531" s="104">
        <f t="shared" si="235"/>
        <v>-1.3586993551740039</v>
      </c>
      <c r="AN531" s="104">
        <f t="shared" si="236"/>
        <v>-1.3790666579984376</v>
      </c>
      <c r="AO531" s="104">
        <f t="shared" si="237"/>
        <v>-0.71939540663488166</v>
      </c>
      <c r="AP531" s="104">
        <f t="shared" si="238"/>
        <v>-0.82003893241456904</v>
      </c>
      <c r="AQ531" s="104">
        <f t="shared" si="239"/>
        <v>-8.9936045332194625E-2</v>
      </c>
      <c r="AR531" s="151">
        <f t="shared" si="240"/>
        <v>-5.762800946961562</v>
      </c>
    </row>
    <row r="532" spans="1:44" x14ac:dyDescent="0.2">
      <c r="A532" s="98">
        <v>10531</v>
      </c>
      <c r="B532" s="91" t="s">
        <v>103</v>
      </c>
      <c r="C532" s="110">
        <v>0.5512110767707602</v>
      </c>
      <c r="D532" s="91" t="s">
        <v>3</v>
      </c>
      <c r="E532" s="91">
        <v>0</v>
      </c>
      <c r="F532" s="92">
        <v>1</v>
      </c>
      <c r="G532" s="91" t="s">
        <v>7</v>
      </c>
      <c r="H532" s="91" t="s">
        <v>88</v>
      </c>
      <c r="I532" s="91" t="s">
        <v>5</v>
      </c>
      <c r="J532" s="93" t="s">
        <v>5</v>
      </c>
      <c r="M532">
        <f t="shared" si="221"/>
        <v>38</v>
      </c>
      <c r="N532">
        <f t="shared" si="242"/>
        <v>35</v>
      </c>
      <c r="O532">
        <f t="shared" si="243"/>
        <v>48</v>
      </c>
      <c r="P532">
        <f t="shared" si="244"/>
        <v>104</v>
      </c>
      <c r="Q532">
        <f t="shared" si="245"/>
        <v>71</v>
      </c>
      <c r="R532">
        <f t="shared" si="246"/>
        <v>28</v>
      </c>
      <c r="U532">
        <f t="shared" si="241"/>
        <v>241</v>
      </c>
      <c r="V532">
        <f t="shared" si="222"/>
        <v>245</v>
      </c>
      <c r="W532">
        <f t="shared" si="223"/>
        <v>243</v>
      </c>
      <c r="X532">
        <f t="shared" si="224"/>
        <v>470</v>
      </c>
      <c r="Y532">
        <f t="shared" si="225"/>
        <v>425</v>
      </c>
      <c r="Z532">
        <f t="shared" si="226"/>
        <v>882</v>
      </c>
      <c r="AC532" s="1">
        <f t="shared" si="227"/>
        <v>-1.5099083170870673</v>
      </c>
      <c r="AD532" s="1">
        <f t="shared" si="228"/>
        <v>-1.5921464153240394</v>
      </c>
      <c r="AE532" s="1">
        <f t="shared" si="229"/>
        <v>-1.276293465905562</v>
      </c>
      <c r="AF532" s="1">
        <f t="shared" si="230"/>
        <v>-0.50310357767208047</v>
      </c>
      <c r="AG532" s="1">
        <f t="shared" si="231"/>
        <v>-0.88481459977213761</v>
      </c>
      <c r="AH532" s="1">
        <f t="shared" si="232"/>
        <v>-1.8152899666382492</v>
      </c>
      <c r="AI532" s="149">
        <f t="shared" si="233"/>
        <v>-7.5815563423991357</v>
      </c>
      <c r="AL532" s="1">
        <f t="shared" si="234"/>
        <v>-1.3873311678483309</v>
      </c>
      <c r="AM532" s="104">
        <f t="shared" si="235"/>
        <v>-1.3708698907942589</v>
      </c>
      <c r="AN532" s="104">
        <f t="shared" si="236"/>
        <v>-1.3790666579984376</v>
      </c>
      <c r="AO532" s="104">
        <f t="shared" si="237"/>
        <v>-0.71939540663488166</v>
      </c>
      <c r="AP532" s="104">
        <f t="shared" si="238"/>
        <v>-0.82003893241456904</v>
      </c>
      <c r="AQ532" s="104">
        <f t="shared" si="239"/>
        <v>-8.9936045332194625E-2</v>
      </c>
      <c r="AR532" s="151">
        <f t="shared" si="240"/>
        <v>-5.7666381010226733</v>
      </c>
    </row>
    <row r="533" spans="1:44" x14ac:dyDescent="0.2">
      <c r="A533" s="99">
        <v>11305</v>
      </c>
      <c r="B533" s="95" t="s">
        <v>103</v>
      </c>
      <c r="C533" s="111">
        <v>0.55221841260310423</v>
      </c>
      <c r="D533" s="95" t="s">
        <v>2</v>
      </c>
      <c r="E533" s="95">
        <v>0</v>
      </c>
      <c r="F533" s="96">
        <v>2</v>
      </c>
      <c r="G533" s="95" t="s">
        <v>7</v>
      </c>
      <c r="H533" s="95" t="s">
        <v>88</v>
      </c>
      <c r="I533" s="95" t="s">
        <v>5</v>
      </c>
      <c r="J533" s="97" t="s">
        <v>5</v>
      </c>
      <c r="M533">
        <f t="shared" si="221"/>
        <v>36</v>
      </c>
      <c r="N533">
        <f t="shared" si="242"/>
        <v>35</v>
      </c>
      <c r="O533">
        <f t="shared" si="243"/>
        <v>49</v>
      </c>
      <c r="P533">
        <f t="shared" si="244"/>
        <v>104</v>
      </c>
      <c r="Q533">
        <f t="shared" si="245"/>
        <v>71</v>
      </c>
      <c r="R533">
        <f t="shared" si="246"/>
        <v>28</v>
      </c>
      <c r="U533">
        <f t="shared" si="241"/>
        <v>239</v>
      </c>
      <c r="V533">
        <f t="shared" si="222"/>
        <v>245</v>
      </c>
      <c r="W533">
        <f t="shared" si="223"/>
        <v>233</v>
      </c>
      <c r="X533">
        <f t="shared" si="224"/>
        <v>470</v>
      </c>
      <c r="Y533">
        <f t="shared" si="225"/>
        <v>425</v>
      </c>
      <c r="Z533">
        <f t="shared" si="226"/>
        <v>882</v>
      </c>
      <c r="AC533" s="1">
        <f t="shared" si="227"/>
        <v>-1.563975538357343</v>
      </c>
      <c r="AD533" s="1">
        <f t="shared" si="228"/>
        <v>-1.5921464153240394</v>
      </c>
      <c r="AE533" s="1">
        <f t="shared" si="229"/>
        <v>-1.2556741787028265</v>
      </c>
      <c r="AF533" s="1">
        <f t="shared" si="230"/>
        <v>-0.50310357767208047</v>
      </c>
      <c r="AG533" s="1">
        <f t="shared" si="231"/>
        <v>-0.88481459977213761</v>
      </c>
      <c r="AH533" s="1">
        <f t="shared" si="232"/>
        <v>-1.8152899666382492</v>
      </c>
      <c r="AI533" s="149">
        <f t="shared" si="233"/>
        <v>-7.6150042764666761</v>
      </c>
      <c r="AL533" s="1">
        <f t="shared" si="234"/>
        <v>-1.3956645494074753</v>
      </c>
      <c r="AM533" s="104">
        <f t="shared" si="235"/>
        <v>-1.3708698907942589</v>
      </c>
      <c r="AN533" s="104">
        <f t="shared" si="236"/>
        <v>-1.4210896477732855</v>
      </c>
      <c r="AO533" s="104">
        <f t="shared" si="237"/>
        <v>-0.71939540663488166</v>
      </c>
      <c r="AP533" s="104">
        <f t="shared" si="238"/>
        <v>-0.82003893241456904</v>
      </c>
      <c r="AQ533" s="104">
        <f t="shared" si="239"/>
        <v>-8.9936045332194625E-2</v>
      </c>
      <c r="AR533" s="151">
        <f t="shared" si="240"/>
        <v>-5.8169944723566651</v>
      </c>
    </row>
    <row r="534" spans="1:44" x14ac:dyDescent="0.2">
      <c r="A534" s="98">
        <v>10417</v>
      </c>
      <c r="B534" s="91" t="s">
        <v>103</v>
      </c>
      <c r="C534" s="110">
        <v>0.55556210112488436</v>
      </c>
      <c r="D534" s="91" t="s">
        <v>1</v>
      </c>
      <c r="E534" s="91">
        <v>0</v>
      </c>
      <c r="F534" s="92">
        <v>0</v>
      </c>
      <c r="G534" s="91" t="s">
        <v>6</v>
      </c>
      <c r="H534" s="91" t="s">
        <v>88</v>
      </c>
      <c r="I534" s="91" t="s">
        <v>4</v>
      </c>
      <c r="J534" s="93" t="s">
        <v>4</v>
      </c>
      <c r="M534">
        <f t="shared" si="221"/>
        <v>59</v>
      </c>
      <c r="N534">
        <f t="shared" si="242"/>
        <v>35</v>
      </c>
      <c r="O534">
        <f t="shared" si="243"/>
        <v>29</v>
      </c>
      <c r="P534">
        <f t="shared" si="244"/>
        <v>68</v>
      </c>
      <c r="Q534">
        <f t="shared" si="245"/>
        <v>71</v>
      </c>
      <c r="R534">
        <f t="shared" si="246"/>
        <v>144</v>
      </c>
      <c r="U534">
        <f t="shared" si="241"/>
        <v>244</v>
      </c>
      <c r="V534">
        <f t="shared" si="222"/>
        <v>245</v>
      </c>
      <c r="W534">
        <f t="shared" si="223"/>
        <v>248</v>
      </c>
      <c r="X534">
        <f t="shared" si="224"/>
        <v>495</v>
      </c>
      <c r="Y534">
        <f t="shared" si="225"/>
        <v>425</v>
      </c>
      <c r="Z534">
        <f t="shared" si="226"/>
        <v>83</v>
      </c>
      <c r="AC534" s="1">
        <f t="shared" si="227"/>
        <v>-1.0699570329077337</v>
      </c>
      <c r="AD534" s="1">
        <f t="shared" si="228"/>
        <v>-1.5921464153240394</v>
      </c>
      <c r="AE534" s="1">
        <f t="shared" si="229"/>
        <v>-1.780198646826979</v>
      </c>
      <c r="AF534" s="1">
        <f t="shared" si="230"/>
        <v>-0.92798677163734644</v>
      </c>
      <c r="AG534" s="1">
        <f t="shared" si="231"/>
        <v>-0.88481459977213761</v>
      </c>
      <c r="AH534" s="1">
        <f t="shared" si="232"/>
        <v>-0.17768117723745236</v>
      </c>
      <c r="AI534" s="149">
        <f t="shared" si="233"/>
        <v>-6.4327846437056877</v>
      </c>
      <c r="AL534" s="1">
        <f t="shared" si="234"/>
        <v>-1.374959876045784</v>
      </c>
      <c r="AM534" s="104">
        <f t="shared" si="235"/>
        <v>-1.3708698907942589</v>
      </c>
      <c r="AN534" s="104">
        <f t="shared" si="236"/>
        <v>-1.3586993551740039</v>
      </c>
      <c r="AO534" s="104">
        <f t="shared" si="237"/>
        <v>-0.66757033877029559</v>
      </c>
      <c r="AP534" s="104">
        <f t="shared" si="238"/>
        <v>-0.82003893241456904</v>
      </c>
      <c r="AQ534" s="104">
        <f t="shared" si="239"/>
        <v>-2.4532874935423878</v>
      </c>
      <c r="AR534" s="151">
        <f t="shared" si="240"/>
        <v>-8.0454258867412989</v>
      </c>
    </row>
    <row r="535" spans="1:44" x14ac:dyDescent="0.2">
      <c r="A535" s="99">
        <v>10944</v>
      </c>
      <c r="B535" s="95" t="s">
        <v>103</v>
      </c>
      <c r="C535" s="111">
        <v>0.557405479956807</v>
      </c>
      <c r="D535" s="95" t="s">
        <v>1</v>
      </c>
      <c r="E535" s="95">
        <v>2</v>
      </c>
      <c r="F535" s="96">
        <v>0</v>
      </c>
      <c r="G535" s="95" t="s">
        <v>6</v>
      </c>
      <c r="H535" s="95" t="s">
        <v>89</v>
      </c>
      <c r="I535" s="95" t="s">
        <v>5</v>
      </c>
      <c r="J535" s="97" t="s">
        <v>5</v>
      </c>
      <c r="M535">
        <f t="shared" si="221"/>
        <v>59</v>
      </c>
      <c r="N535">
        <f t="shared" si="242"/>
        <v>41</v>
      </c>
      <c r="O535">
        <f t="shared" si="243"/>
        <v>29</v>
      </c>
      <c r="P535">
        <f t="shared" si="244"/>
        <v>68</v>
      </c>
      <c r="Q535">
        <f t="shared" si="245"/>
        <v>37</v>
      </c>
      <c r="R535">
        <f t="shared" si="246"/>
        <v>28</v>
      </c>
      <c r="U535">
        <f t="shared" si="241"/>
        <v>244</v>
      </c>
      <c r="V535">
        <f t="shared" si="222"/>
        <v>239</v>
      </c>
      <c r="W535">
        <f t="shared" si="223"/>
        <v>248</v>
      </c>
      <c r="X535">
        <f t="shared" si="224"/>
        <v>495</v>
      </c>
      <c r="Y535">
        <f t="shared" si="225"/>
        <v>230</v>
      </c>
      <c r="Z535">
        <f t="shared" si="226"/>
        <v>882</v>
      </c>
      <c r="AC535" s="1">
        <f t="shared" si="227"/>
        <v>-1.0699570329077337</v>
      </c>
      <c r="AD535" s="1">
        <f t="shared" si="228"/>
        <v>-1.4339224101091452</v>
      </c>
      <c r="AE535" s="1">
        <f t="shared" si="229"/>
        <v>-1.780198646826979</v>
      </c>
      <c r="AF535" s="1">
        <f t="shared" si="230"/>
        <v>-0.92798677163734644</v>
      </c>
      <c r="AG535" s="1">
        <f t="shared" si="231"/>
        <v>-1.5365765641692286</v>
      </c>
      <c r="AH535" s="1">
        <f t="shared" si="232"/>
        <v>-1.8152899666382492</v>
      </c>
      <c r="AI535" s="149">
        <f t="shared" si="233"/>
        <v>-8.5639313922886817</v>
      </c>
      <c r="AL535" s="1">
        <f t="shared" si="234"/>
        <v>-1.374959876045784</v>
      </c>
      <c r="AM535" s="104">
        <f t="shared" si="235"/>
        <v>-1.3956645494074753</v>
      </c>
      <c r="AN535" s="104">
        <f t="shared" si="236"/>
        <v>-1.3586993551740039</v>
      </c>
      <c r="AO535" s="104">
        <f t="shared" si="237"/>
        <v>-0.66757033877029559</v>
      </c>
      <c r="AP535" s="104">
        <f t="shared" si="238"/>
        <v>-1.4340487924157905</v>
      </c>
      <c r="AQ535" s="104">
        <f t="shared" si="239"/>
        <v>-8.9936045332194625E-2</v>
      </c>
      <c r="AR535" s="151">
        <f t="shared" si="240"/>
        <v>-6.3208789571455437</v>
      </c>
    </row>
    <row r="536" spans="1:44" x14ac:dyDescent="0.2">
      <c r="A536" s="98">
        <v>10841</v>
      </c>
      <c r="B536" s="91" t="s">
        <v>103</v>
      </c>
      <c r="C536" s="110">
        <v>0.5579405208111855</v>
      </c>
      <c r="D536" s="91" t="s">
        <v>0</v>
      </c>
      <c r="E536" s="91">
        <v>3</v>
      </c>
      <c r="F536" s="92">
        <v>3</v>
      </c>
      <c r="G536" s="91" t="s">
        <v>7</v>
      </c>
      <c r="H536" s="91" t="s">
        <v>88</v>
      </c>
      <c r="I536" s="91" t="s">
        <v>5</v>
      </c>
      <c r="J536" s="93" t="s">
        <v>5</v>
      </c>
      <c r="M536">
        <f t="shared" si="221"/>
        <v>39</v>
      </c>
      <c r="N536">
        <f t="shared" si="242"/>
        <v>61</v>
      </c>
      <c r="O536">
        <f t="shared" si="243"/>
        <v>46</v>
      </c>
      <c r="P536">
        <f t="shared" si="244"/>
        <v>104</v>
      </c>
      <c r="Q536">
        <f t="shared" si="245"/>
        <v>71</v>
      </c>
      <c r="R536">
        <f t="shared" si="246"/>
        <v>28</v>
      </c>
      <c r="U536">
        <f t="shared" si="241"/>
        <v>241</v>
      </c>
      <c r="V536">
        <f t="shared" si="222"/>
        <v>248</v>
      </c>
      <c r="W536">
        <f t="shared" si="223"/>
        <v>241</v>
      </c>
      <c r="X536">
        <f t="shared" si="224"/>
        <v>470</v>
      </c>
      <c r="Y536">
        <f t="shared" si="225"/>
        <v>425</v>
      </c>
      <c r="Z536">
        <f t="shared" si="226"/>
        <v>882</v>
      </c>
      <c r="AC536" s="1">
        <f t="shared" si="227"/>
        <v>-1.4839328306838067</v>
      </c>
      <c r="AD536" s="1">
        <f t="shared" si="228"/>
        <v>-1.0366206126401418</v>
      </c>
      <c r="AE536" s="1">
        <f t="shared" si="229"/>
        <v>-1.3188530803243581</v>
      </c>
      <c r="AF536" s="1">
        <f t="shared" si="230"/>
        <v>-0.50310357767208047</v>
      </c>
      <c r="AG536" s="1">
        <f t="shared" si="231"/>
        <v>-0.88481459977213761</v>
      </c>
      <c r="AH536" s="1">
        <f t="shared" si="232"/>
        <v>-1.8152899666382492</v>
      </c>
      <c r="AI536" s="149">
        <f t="shared" si="233"/>
        <v>-7.0426146677307742</v>
      </c>
      <c r="AL536" s="1">
        <f t="shared" si="234"/>
        <v>-1.3873311678483309</v>
      </c>
      <c r="AM536" s="104">
        <f t="shared" si="235"/>
        <v>-1.3586993551740039</v>
      </c>
      <c r="AN536" s="104">
        <f t="shared" si="236"/>
        <v>-1.3873311678483309</v>
      </c>
      <c r="AO536" s="104">
        <f t="shared" si="237"/>
        <v>-0.71939540663488166</v>
      </c>
      <c r="AP536" s="104">
        <f t="shared" si="238"/>
        <v>-0.82003893241456904</v>
      </c>
      <c r="AQ536" s="104">
        <f t="shared" si="239"/>
        <v>-8.9936045332194625E-2</v>
      </c>
      <c r="AR536" s="151">
        <f t="shared" si="240"/>
        <v>-5.7627320752523117</v>
      </c>
    </row>
    <row r="537" spans="1:44" x14ac:dyDescent="0.2">
      <c r="A537" s="99">
        <v>10689</v>
      </c>
      <c r="B537" s="95" t="s">
        <v>103</v>
      </c>
      <c r="C537" s="111">
        <v>0.55810773956480031</v>
      </c>
      <c r="D537" s="95" t="s">
        <v>0</v>
      </c>
      <c r="E537" s="95">
        <v>0</v>
      </c>
      <c r="F537" s="96">
        <v>0</v>
      </c>
      <c r="G537" s="95" t="s">
        <v>7</v>
      </c>
      <c r="H537" s="95" t="s">
        <v>89</v>
      </c>
      <c r="I537" s="95" t="s">
        <v>5</v>
      </c>
      <c r="J537" s="97" t="s">
        <v>5</v>
      </c>
      <c r="M537">
        <f t="shared" si="221"/>
        <v>39</v>
      </c>
      <c r="N537">
        <f t="shared" si="242"/>
        <v>35</v>
      </c>
      <c r="O537">
        <f t="shared" si="243"/>
        <v>29</v>
      </c>
      <c r="P537">
        <f t="shared" si="244"/>
        <v>104</v>
      </c>
      <c r="Q537">
        <f t="shared" si="245"/>
        <v>37</v>
      </c>
      <c r="R537">
        <f t="shared" si="246"/>
        <v>28</v>
      </c>
      <c r="U537">
        <f t="shared" si="241"/>
        <v>241</v>
      </c>
      <c r="V537">
        <f t="shared" si="222"/>
        <v>245</v>
      </c>
      <c r="W537">
        <f t="shared" si="223"/>
        <v>248</v>
      </c>
      <c r="X537">
        <f t="shared" si="224"/>
        <v>470</v>
      </c>
      <c r="Y537">
        <f t="shared" si="225"/>
        <v>230</v>
      </c>
      <c r="Z537">
        <f t="shared" si="226"/>
        <v>882</v>
      </c>
      <c r="AC537" s="1">
        <f t="shared" si="227"/>
        <v>-1.4839328306838067</v>
      </c>
      <c r="AD537" s="1">
        <f t="shared" si="228"/>
        <v>-1.5921464153240394</v>
      </c>
      <c r="AE537" s="1">
        <f t="shared" si="229"/>
        <v>-1.780198646826979</v>
      </c>
      <c r="AF537" s="1">
        <f t="shared" si="230"/>
        <v>-0.50310357767208047</v>
      </c>
      <c r="AG537" s="1">
        <f t="shared" si="231"/>
        <v>-1.5365765641692286</v>
      </c>
      <c r="AH537" s="1">
        <f t="shared" si="232"/>
        <v>-1.8152899666382492</v>
      </c>
      <c r="AI537" s="149">
        <f t="shared" si="233"/>
        <v>-8.7112480013143827</v>
      </c>
      <c r="AL537" s="1">
        <f t="shared" si="234"/>
        <v>-1.3873311678483309</v>
      </c>
      <c r="AM537" s="104">
        <f t="shared" si="235"/>
        <v>-1.3708698907942589</v>
      </c>
      <c r="AN537" s="104">
        <f t="shared" si="236"/>
        <v>-1.3586993551740039</v>
      </c>
      <c r="AO537" s="104">
        <f t="shared" si="237"/>
        <v>-0.71939540663488166</v>
      </c>
      <c r="AP537" s="104">
        <f t="shared" si="238"/>
        <v>-1.4340487924157905</v>
      </c>
      <c r="AQ537" s="104">
        <f t="shared" si="239"/>
        <v>-8.9936045332194625E-2</v>
      </c>
      <c r="AR537" s="151">
        <f t="shared" si="240"/>
        <v>-6.3602806581994606</v>
      </c>
    </row>
    <row r="538" spans="1:44" x14ac:dyDescent="0.2">
      <c r="A538" s="98">
        <v>10182</v>
      </c>
      <c r="B538" s="91" t="s">
        <v>103</v>
      </c>
      <c r="C538" s="110">
        <v>0.55843215113629197</v>
      </c>
      <c r="D538" s="91" t="s">
        <v>3</v>
      </c>
      <c r="E538" s="91">
        <v>3</v>
      </c>
      <c r="F538" s="92">
        <v>1</v>
      </c>
      <c r="G538" s="91" t="s">
        <v>7</v>
      </c>
      <c r="H538" s="91" t="s">
        <v>88</v>
      </c>
      <c r="I538" s="91" t="s">
        <v>4</v>
      </c>
      <c r="J538" s="93" t="s">
        <v>4</v>
      </c>
      <c r="M538">
        <f t="shared" si="221"/>
        <v>38</v>
      </c>
      <c r="N538">
        <f t="shared" si="242"/>
        <v>61</v>
      </c>
      <c r="O538">
        <f t="shared" si="243"/>
        <v>48</v>
      </c>
      <c r="P538">
        <f t="shared" si="244"/>
        <v>104</v>
      </c>
      <c r="Q538">
        <f t="shared" si="245"/>
        <v>71</v>
      </c>
      <c r="R538">
        <f t="shared" si="246"/>
        <v>144</v>
      </c>
      <c r="U538">
        <f t="shared" si="241"/>
        <v>241</v>
      </c>
      <c r="V538">
        <f t="shared" si="222"/>
        <v>248</v>
      </c>
      <c r="W538">
        <f t="shared" si="223"/>
        <v>243</v>
      </c>
      <c r="X538">
        <f t="shared" si="224"/>
        <v>470</v>
      </c>
      <c r="Y538">
        <f t="shared" si="225"/>
        <v>425</v>
      </c>
      <c r="Z538">
        <f t="shared" si="226"/>
        <v>83</v>
      </c>
      <c r="AC538" s="1">
        <f t="shared" si="227"/>
        <v>-1.5099083170870673</v>
      </c>
      <c r="AD538" s="1">
        <f t="shared" si="228"/>
        <v>-1.0366206126401418</v>
      </c>
      <c r="AE538" s="1">
        <f t="shared" si="229"/>
        <v>-1.276293465905562</v>
      </c>
      <c r="AF538" s="1">
        <f t="shared" si="230"/>
        <v>-0.50310357767208047</v>
      </c>
      <c r="AG538" s="1">
        <f t="shared" si="231"/>
        <v>-0.88481459977213761</v>
      </c>
      <c r="AH538" s="1">
        <f t="shared" si="232"/>
        <v>-0.17768117723745236</v>
      </c>
      <c r="AI538" s="149">
        <f t="shared" si="233"/>
        <v>-5.3884217503144409</v>
      </c>
      <c r="AL538" s="1">
        <f t="shared" si="234"/>
        <v>-1.3873311678483309</v>
      </c>
      <c r="AM538" s="104">
        <f t="shared" si="235"/>
        <v>-1.3586993551740039</v>
      </c>
      <c r="AN538" s="104">
        <f t="shared" si="236"/>
        <v>-1.3790666579984376</v>
      </c>
      <c r="AO538" s="104">
        <f t="shared" si="237"/>
        <v>-0.71939540663488166</v>
      </c>
      <c r="AP538" s="104">
        <f t="shared" si="238"/>
        <v>-0.82003893241456904</v>
      </c>
      <c r="AQ538" s="104">
        <f t="shared" si="239"/>
        <v>-2.4532874935423878</v>
      </c>
      <c r="AR538" s="151">
        <f t="shared" si="240"/>
        <v>-8.1178190136126105</v>
      </c>
    </row>
    <row r="539" spans="1:44" x14ac:dyDescent="0.2">
      <c r="A539" s="99">
        <v>11169</v>
      </c>
      <c r="B539" s="95" t="s">
        <v>103</v>
      </c>
      <c r="C539" s="111">
        <v>0.55968027430782097</v>
      </c>
      <c r="D539" s="95" t="s">
        <v>0</v>
      </c>
      <c r="E539" s="95">
        <v>3</v>
      </c>
      <c r="F539" s="96">
        <v>0</v>
      </c>
      <c r="G539" s="95" t="s">
        <v>6</v>
      </c>
      <c r="H539" s="95" t="s">
        <v>90</v>
      </c>
      <c r="I539" s="95" t="s">
        <v>5</v>
      </c>
      <c r="J539" s="97" t="s">
        <v>5</v>
      </c>
      <c r="M539">
        <f t="shared" si="221"/>
        <v>39</v>
      </c>
      <c r="N539">
        <f t="shared" si="242"/>
        <v>61</v>
      </c>
      <c r="O539">
        <f t="shared" si="243"/>
        <v>29</v>
      </c>
      <c r="P539">
        <f t="shared" si="244"/>
        <v>68</v>
      </c>
      <c r="Q539">
        <f t="shared" si="245"/>
        <v>39</v>
      </c>
      <c r="R539">
        <f t="shared" si="246"/>
        <v>28</v>
      </c>
      <c r="U539">
        <f t="shared" si="241"/>
        <v>241</v>
      </c>
      <c r="V539">
        <f t="shared" si="222"/>
        <v>248</v>
      </c>
      <c r="W539">
        <f t="shared" si="223"/>
        <v>248</v>
      </c>
      <c r="X539">
        <f t="shared" si="224"/>
        <v>495</v>
      </c>
      <c r="Y539">
        <f t="shared" si="225"/>
        <v>161</v>
      </c>
      <c r="Z539">
        <f t="shared" si="226"/>
        <v>882</v>
      </c>
      <c r="AC539" s="1">
        <f t="shared" si="227"/>
        <v>-1.4839328306838067</v>
      </c>
      <c r="AD539" s="1">
        <f t="shared" si="228"/>
        <v>-1.0366206126401418</v>
      </c>
      <c r="AE539" s="1">
        <f t="shared" si="229"/>
        <v>-1.780198646826979</v>
      </c>
      <c r="AF539" s="1">
        <f t="shared" si="230"/>
        <v>-0.92798677163734644</v>
      </c>
      <c r="AG539" s="1">
        <f t="shared" si="231"/>
        <v>-1.4839328306838067</v>
      </c>
      <c r="AH539" s="1">
        <f t="shared" si="232"/>
        <v>-1.8152899666382492</v>
      </c>
      <c r="AI539" s="149">
        <f t="shared" si="233"/>
        <v>-8.5279616591103302</v>
      </c>
      <c r="AL539" s="1">
        <f t="shared" si="234"/>
        <v>-1.3873311678483309</v>
      </c>
      <c r="AM539" s="104">
        <f t="shared" si="235"/>
        <v>-1.3586993551740039</v>
      </c>
      <c r="AN539" s="104">
        <f t="shared" si="236"/>
        <v>-1.3586993551740039</v>
      </c>
      <c r="AO539" s="104">
        <f t="shared" si="237"/>
        <v>-0.66757033877029559</v>
      </c>
      <c r="AP539" s="104">
        <f t="shared" si="238"/>
        <v>-1.790723736354523</v>
      </c>
      <c r="AQ539" s="104">
        <f t="shared" si="239"/>
        <v>-8.9936045332194625E-2</v>
      </c>
      <c r="AR539" s="151">
        <f t="shared" si="240"/>
        <v>-6.6529599986533521</v>
      </c>
    </row>
    <row r="540" spans="1:44" x14ac:dyDescent="0.2">
      <c r="A540" s="98">
        <v>10470</v>
      </c>
      <c r="B540" s="91" t="s">
        <v>103</v>
      </c>
      <c r="C540" s="110">
        <v>0.55971162030195987</v>
      </c>
      <c r="D540" s="91" t="s">
        <v>0</v>
      </c>
      <c r="E540" s="91">
        <v>0</v>
      </c>
      <c r="F540" s="92">
        <v>1</v>
      </c>
      <c r="G540" s="91" t="s">
        <v>7</v>
      </c>
      <c r="H540" s="91" t="s">
        <v>89</v>
      </c>
      <c r="I540" s="91" t="s">
        <v>5</v>
      </c>
      <c r="J540" s="93" t="s">
        <v>5</v>
      </c>
      <c r="M540">
        <f t="shared" si="221"/>
        <v>39</v>
      </c>
      <c r="N540">
        <f t="shared" si="242"/>
        <v>35</v>
      </c>
      <c r="O540">
        <f t="shared" si="243"/>
        <v>48</v>
      </c>
      <c r="P540">
        <f t="shared" si="244"/>
        <v>104</v>
      </c>
      <c r="Q540">
        <f t="shared" si="245"/>
        <v>37</v>
      </c>
      <c r="R540">
        <f t="shared" si="246"/>
        <v>28</v>
      </c>
      <c r="U540">
        <f t="shared" si="241"/>
        <v>241</v>
      </c>
      <c r="V540">
        <f t="shared" si="222"/>
        <v>245</v>
      </c>
      <c r="W540">
        <f t="shared" si="223"/>
        <v>243</v>
      </c>
      <c r="X540">
        <f t="shared" si="224"/>
        <v>470</v>
      </c>
      <c r="Y540">
        <f t="shared" si="225"/>
        <v>230</v>
      </c>
      <c r="Z540">
        <f t="shared" si="226"/>
        <v>882</v>
      </c>
      <c r="AC540" s="1">
        <f t="shared" si="227"/>
        <v>-1.4839328306838067</v>
      </c>
      <c r="AD540" s="1">
        <f t="shared" si="228"/>
        <v>-1.5921464153240394</v>
      </c>
      <c r="AE540" s="1">
        <f t="shared" si="229"/>
        <v>-1.276293465905562</v>
      </c>
      <c r="AF540" s="1">
        <f t="shared" si="230"/>
        <v>-0.50310357767208047</v>
      </c>
      <c r="AG540" s="1">
        <f t="shared" si="231"/>
        <v>-1.5365765641692286</v>
      </c>
      <c r="AH540" s="1">
        <f t="shared" si="232"/>
        <v>-1.8152899666382492</v>
      </c>
      <c r="AI540" s="149">
        <f t="shared" si="233"/>
        <v>-8.2073428203929666</v>
      </c>
      <c r="AL540" s="1">
        <f t="shared" si="234"/>
        <v>-1.3873311678483309</v>
      </c>
      <c r="AM540" s="104">
        <f t="shared" si="235"/>
        <v>-1.3708698907942589</v>
      </c>
      <c r="AN540" s="104">
        <f t="shared" si="236"/>
        <v>-1.3790666579984376</v>
      </c>
      <c r="AO540" s="104">
        <f t="shared" si="237"/>
        <v>-0.71939540663488166</v>
      </c>
      <c r="AP540" s="104">
        <f t="shared" si="238"/>
        <v>-1.4340487924157905</v>
      </c>
      <c r="AQ540" s="104">
        <f t="shared" si="239"/>
        <v>-8.9936045332194625E-2</v>
      </c>
      <c r="AR540" s="151">
        <f t="shared" si="240"/>
        <v>-6.3806479610238949</v>
      </c>
    </row>
    <row r="541" spans="1:44" x14ac:dyDescent="0.2">
      <c r="A541" s="99">
        <v>10615</v>
      </c>
      <c r="B541" s="95" t="s">
        <v>103</v>
      </c>
      <c r="C541" s="111">
        <v>0.56020801836572587</v>
      </c>
      <c r="D541" s="95" t="s">
        <v>2</v>
      </c>
      <c r="E541" s="95">
        <v>1</v>
      </c>
      <c r="F541" s="96">
        <v>3</v>
      </c>
      <c r="G541" s="95" t="s">
        <v>6</v>
      </c>
      <c r="H541" s="95" t="s">
        <v>89</v>
      </c>
      <c r="I541" s="95" t="s">
        <v>5</v>
      </c>
      <c r="J541" s="97" t="s">
        <v>5</v>
      </c>
      <c r="M541">
        <f t="shared" si="221"/>
        <v>36</v>
      </c>
      <c r="N541">
        <f t="shared" si="242"/>
        <v>35</v>
      </c>
      <c r="O541">
        <f t="shared" si="243"/>
        <v>46</v>
      </c>
      <c r="P541">
        <f t="shared" si="244"/>
        <v>68</v>
      </c>
      <c r="Q541">
        <f t="shared" si="245"/>
        <v>37</v>
      </c>
      <c r="R541">
        <f t="shared" si="246"/>
        <v>28</v>
      </c>
      <c r="U541">
        <f t="shared" si="241"/>
        <v>239</v>
      </c>
      <c r="V541">
        <f t="shared" si="222"/>
        <v>233</v>
      </c>
      <c r="W541">
        <f t="shared" si="223"/>
        <v>241</v>
      </c>
      <c r="X541">
        <f t="shared" si="224"/>
        <v>495</v>
      </c>
      <c r="Y541">
        <f t="shared" si="225"/>
        <v>230</v>
      </c>
      <c r="Z541">
        <f t="shared" si="226"/>
        <v>882</v>
      </c>
      <c r="AC541" s="1">
        <f t="shared" si="227"/>
        <v>-1.563975538357343</v>
      </c>
      <c r="AD541" s="1">
        <f t="shared" si="228"/>
        <v>-1.5921464153240394</v>
      </c>
      <c r="AE541" s="1">
        <f t="shared" si="229"/>
        <v>-1.3188530803243581</v>
      </c>
      <c r="AF541" s="1">
        <f t="shared" si="230"/>
        <v>-0.92798677163734644</v>
      </c>
      <c r="AG541" s="1">
        <f t="shared" si="231"/>
        <v>-1.5365765641692286</v>
      </c>
      <c r="AH541" s="1">
        <f t="shared" si="232"/>
        <v>-1.8152899666382492</v>
      </c>
      <c r="AI541" s="149">
        <f t="shared" si="233"/>
        <v>-8.754828336450565</v>
      </c>
      <c r="AL541" s="1">
        <f t="shared" si="234"/>
        <v>-1.3956645494074753</v>
      </c>
      <c r="AM541" s="104">
        <f t="shared" si="235"/>
        <v>-1.4210896477732855</v>
      </c>
      <c r="AN541" s="104">
        <f t="shared" si="236"/>
        <v>-1.3873311678483309</v>
      </c>
      <c r="AO541" s="104">
        <f t="shared" si="237"/>
        <v>-0.66757033877029559</v>
      </c>
      <c r="AP541" s="104">
        <f t="shared" si="238"/>
        <v>-1.4340487924157905</v>
      </c>
      <c r="AQ541" s="104">
        <f t="shared" si="239"/>
        <v>-8.9936045332194625E-2</v>
      </c>
      <c r="AR541" s="151">
        <f t="shared" si="240"/>
        <v>-6.3956405415473734</v>
      </c>
    </row>
    <row r="542" spans="1:44" x14ac:dyDescent="0.2">
      <c r="A542" s="98">
        <v>10113</v>
      </c>
      <c r="B542" s="91" t="s">
        <v>103</v>
      </c>
      <c r="C542" s="110">
        <v>0.56168926278654752</v>
      </c>
      <c r="D542" s="91" t="s">
        <v>2</v>
      </c>
      <c r="E542" s="91">
        <v>1</v>
      </c>
      <c r="F542" s="92">
        <v>2</v>
      </c>
      <c r="G542" s="91" t="s">
        <v>6</v>
      </c>
      <c r="H542" s="91" t="s">
        <v>89</v>
      </c>
      <c r="I542" s="91" t="s">
        <v>5</v>
      </c>
      <c r="J542" s="93" t="s">
        <v>5</v>
      </c>
      <c r="M542">
        <f t="shared" si="221"/>
        <v>36</v>
      </c>
      <c r="N542">
        <f t="shared" si="242"/>
        <v>35</v>
      </c>
      <c r="O542">
        <f t="shared" si="243"/>
        <v>49</v>
      </c>
      <c r="P542">
        <f t="shared" si="244"/>
        <v>68</v>
      </c>
      <c r="Q542">
        <f t="shared" si="245"/>
        <v>37</v>
      </c>
      <c r="R542">
        <f t="shared" si="246"/>
        <v>28</v>
      </c>
      <c r="U542">
        <f t="shared" si="241"/>
        <v>239</v>
      </c>
      <c r="V542">
        <f t="shared" si="222"/>
        <v>233</v>
      </c>
      <c r="W542">
        <f t="shared" si="223"/>
        <v>233</v>
      </c>
      <c r="X542">
        <f t="shared" si="224"/>
        <v>495</v>
      </c>
      <c r="Y542">
        <f t="shared" si="225"/>
        <v>230</v>
      </c>
      <c r="Z542">
        <f t="shared" si="226"/>
        <v>882</v>
      </c>
      <c r="AC542" s="1">
        <f t="shared" si="227"/>
        <v>-1.563975538357343</v>
      </c>
      <c r="AD542" s="1">
        <f t="shared" si="228"/>
        <v>-1.5921464153240394</v>
      </c>
      <c r="AE542" s="1">
        <f t="shared" si="229"/>
        <v>-1.2556741787028265</v>
      </c>
      <c r="AF542" s="1">
        <f t="shared" si="230"/>
        <v>-0.92798677163734644</v>
      </c>
      <c r="AG542" s="1">
        <f t="shared" si="231"/>
        <v>-1.5365765641692286</v>
      </c>
      <c r="AH542" s="1">
        <f t="shared" si="232"/>
        <v>-1.8152899666382492</v>
      </c>
      <c r="AI542" s="149">
        <f t="shared" si="233"/>
        <v>-8.6916494348290332</v>
      </c>
      <c r="AL542" s="1">
        <f t="shared" si="234"/>
        <v>-1.3956645494074753</v>
      </c>
      <c r="AM542" s="104">
        <f t="shared" si="235"/>
        <v>-1.4210896477732855</v>
      </c>
      <c r="AN542" s="104">
        <f t="shared" si="236"/>
        <v>-1.4210896477732855</v>
      </c>
      <c r="AO542" s="104">
        <f t="shared" si="237"/>
        <v>-0.66757033877029559</v>
      </c>
      <c r="AP542" s="104">
        <f t="shared" si="238"/>
        <v>-1.4340487924157905</v>
      </c>
      <c r="AQ542" s="104">
        <f t="shared" si="239"/>
        <v>-8.9936045332194625E-2</v>
      </c>
      <c r="AR542" s="151">
        <f t="shared" si="240"/>
        <v>-6.4293990214723271</v>
      </c>
    </row>
    <row r="543" spans="1:44" x14ac:dyDescent="0.2">
      <c r="A543" s="99">
        <v>10882</v>
      </c>
      <c r="B543" s="95" t="s">
        <v>103</v>
      </c>
      <c r="C543" s="111">
        <v>0.5621745864647697</v>
      </c>
      <c r="D543" s="95" t="s">
        <v>0</v>
      </c>
      <c r="E543" s="95">
        <v>0</v>
      </c>
      <c r="F543" s="96">
        <v>2</v>
      </c>
      <c r="G543" s="95" t="s">
        <v>7</v>
      </c>
      <c r="H543" s="95" t="s">
        <v>88</v>
      </c>
      <c r="I543" s="95" t="s">
        <v>5</v>
      </c>
      <c r="J543" s="97" t="s">
        <v>5</v>
      </c>
      <c r="M543">
        <f t="shared" si="221"/>
        <v>39</v>
      </c>
      <c r="N543">
        <f t="shared" si="242"/>
        <v>35</v>
      </c>
      <c r="O543">
        <f t="shared" si="243"/>
        <v>49</v>
      </c>
      <c r="P543">
        <f t="shared" si="244"/>
        <v>104</v>
      </c>
      <c r="Q543">
        <f t="shared" si="245"/>
        <v>71</v>
      </c>
      <c r="R543">
        <f t="shared" si="246"/>
        <v>28</v>
      </c>
      <c r="U543">
        <f t="shared" si="241"/>
        <v>241</v>
      </c>
      <c r="V543">
        <f t="shared" si="222"/>
        <v>245</v>
      </c>
      <c r="W543">
        <f t="shared" si="223"/>
        <v>233</v>
      </c>
      <c r="X543">
        <f t="shared" si="224"/>
        <v>470</v>
      </c>
      <c r="Y543">
        <f t="shared" si="225"/>
        <v>425</v>
      </c>
      <c r="Z543">
        <f t="shared" si="226"/>
        <v>882</v>
      </c>
      <c r="AC543" s="1">
        <f t="shared" si="227"/>
        <v>-1.4839328306838067</v>
      </c>
      <c r="AD543" s="1">
        <f t="shared" si="228"/>
        <v>-1.5921464153240394</v>
      </c>
      <c r="AE543" s="1">
        <f t="shared" si="229"/>
        <v>-1.2556741787028265</v>
      </c>
      <c r="AF543" s="1">
        <f t="shared" si="230"/>
        <v>-0.50310357767208047</v>
      </c>
      <c r="AG543" s="1">
        <f t="shared" si="231"/>
        <v>-0.88481459977213761</v>
      </c>
      <c r="AH543" s="1">
        <f t="shared" si="232"/>
        <v>-1.8152899666382492</v>
      </c>
      <c r="AI543" s="149">
        <f t="shared" si="233"/>
        <v>-7.5349615687931397</v>
      </c>
      <c r="AL543" s="1">
        <f t="shared" si="234"/>
        <v>-1.3873311678483309</v>
      </c>
      <c r="AM543" s="104">
        <f t="shared" si="235"/>
        <v>-1.3708698907942589</v>
      </c>
      <c r="AN543" s="104">
        <f t="shared" si="236"/>
        <v>-1.4210896477732855</v>
      </c>
      <c r="AO543" s="104">
        <f t="shared" si="237"/>
        <v>-0.71939540663488166</v>
      </c>
      <c r="AP543" s="104">
        <f t="shared" si="238"/>
        <v>-0.82003893241456904</v>
      </c>
      <c r="AQ543" s="104">
        <f t="shared" si="239"/>
        <v>-8.9936045332194625E-2</v>
      </c>
      <c r="AR543" s="151">
        <f t="shared" si="240"/>
        <v>-5.8086610907975205</v>
      </c>
    </row>
    <row r="544" spans="1:44" x14ac:dyDescent="0.2">
      <c r="A544" s="98">
        <v>10034</v>
      </c>
      <c r="B544" s="91" t="s">
        <v>103</v>
      </c>
      <c r="C544" s="110">
        <v>0.56221412398561954</v>
      </c>
      <c r="D544" s="91" t="s">
        <v>2</v>
      </c>
      <c r="E544" s="91">
        <v>3</v>
      </c>
      <c r="F544" s="92">
        <v>1</v>
      </c>
      <c r="G544" s="91" t="s">
        <v>6</v>
      </c>
      <c r="H544" s="91" t="s">
        <v>91</v>
      </c>
      <c r="I544" s="91" t="s">
        <v>5</v>
      </c>
      <c r="J544" s="93" t="s">
        <v>5</v>
      </c>
      <c r="M544">
        <f t="shared" si="221"/>
        <v>36</v>
      </c>
      <c r="N544">
        <f t="shared" si="242"/>
        <v>61</v>
      </c>
      <c r="O544">
        <f t="shared" si="243"/>
        <v>48</v>
      </c>
      <c r="P544">
        <f t="shared" si="244"/>
        <v>68</v>
      </c>
      <c r="Q544">
        <f t="shared" si="245"/>
        <v>25</v>
      </c>
      <c r="R544">
        <f t="shared" si="246"/>
        <v>28</v>
      </c>
      <c r="U544">
        <f t="shared" si="241"/>
        <v>239</v>
      </c>
      <c r="V544">
        <f t="shared" si="222"/>
        <v>248</v>
      </c>
      <c r="W544">
        <f t="shared" si="223"/>
        <v>243</v>
      </c>
      <c r="X544">
        <f t="shared" si="224"/>
        <v>495</v>
      </c>
      <c r="Y544">
        <f t="shared" si="225"/>
        <v>149</v>
      </c>
      <c r="Z544">
        <f t="shared" si="226"/>
        <v>882</v>
      </c>
      <c r="AC544" s="1">
        <f t="shared" si="227"/>
        <v>-1.563975538357343</v>
      </c>
      <c r="AD544" s="1">
        <f t="shared" si="228"/>
        <v>-1.0366206126401418</v>
      </c>
      <c r="AE544" s="1">
        <f t="shared" si="229"/>
        <v>-1.276293465905562</v>
      </c>
      <c r="AF544" s="1">
        <f t="shared" si="230"/>
        <v>-0.92798677163734644</v>
      </c>
      <c r="AG544" s="1">
        <f t="shared" si="231"/>
        <v>-1.9286186519452522</v>
      </c>
      <c r="AH544" s="1">
        <f t="shared" si="232"/>
        <v>-1.8152899666382492</v>
      </c>
      <c r="AI544" s="149">
        <f t="shared" si="233"/>
        <v>-8.5487850071238949</v>
      </c>
      <c r="AL544" s="1">
        <f t="shared" si="234"/>
        <v>-1.3956645494074753</v>
      </c>
      <c r="AM544" s="104">
        <f t="shared" si="235"/>
        <v>-1.3586993551740039</v>
      </c>
      <c r="AN544" s="104">
        <f t="shared" si="236"/>
        <v>-1.3790666579984376</v>
      </c>
      <c r="AO544" s="104">
        <f t="shared" si="237"/>
        <v>-0.66757033877029559</v>
      </c>
      <c r="AP544" s="104">
        <f t="shared" si="238"/>
        <v>-1.8681817953935267</v>
      </c>
      <c r="AQ544" s="104">
        <f t="shared" si="239"/>
        <v>-8.9936045332194625E-2</v>
      </c>
      <c r="AR544" s="151">
        <f t="shared" si="240"/>
        <v>-6.759118742075934</v>
      </c>
    </row>
    <row r="545" spans="1:44" x14ac:dyDescent="0.2">
      <c r="A545" s="99">
        <v>10936</v>
      </c>
      <c r="B545" s="95" t="s">
        <v>103</v>
      </c>
      <c r="C545" s="111">
        <v>0.56419836980539806</v>
      </c>
      <c r="D545" s="95" t="s">
        <v>3</v>
      </c>
      <c r="E545" s="95">
        <v>2</v>
      </c>
      <c r="F545" s="96">
        <v>1</v>
      </c>
      <c r="G545" s="95" t="s">
        <v>6</v>
      </c>
      <c r="H545" s="95" t="s">
        <v>90</v>
      </c>
      <c r="I545" s="95" t="s">
        <v>5</v>
      </c>
      <c r="J545" s="97" t="s">
        <v>5</v>
      </c>
      <c r="M545">
        <f t="shared" si="221"/>
        <v>38</v>
      </c>
      <c r="N545">
        <f t="shared" si="242"/>
        <v>41</v>
      </c>
      <c r="O545">
        <f t="shared" si="243"/>
        <v>48</v>
      </c>
      <c r="P545">
        <f t="shared" si="244"/>
        <v>68</v>
      </c>
      <c r="Q545">
        <f t="shared" si="245"/>
        <v>39</v>
      </c>
      <c r="R545">
        <f t="shared" si="246"/>
        <v>28</v>
      </c>
      <c r="U545">
        <f t="shared" si="241"/>
        <v>241</v>
      </c>
      <c r="V545">
        <f t="shared" si="222"/>
        <v>239</v>
      </c>
      <c r="W545">
        <f t="shared" si="223"/>
        <v>243</v>
      </c>
      <c r="X545">
        <f t="shared" si="224"/>
        <v>495</v>
      </c>
      <c r="Y545">
        <f t="shared" si="225"/>
        <v>161</v>
      </c>
      <c r="Z545">
        <f t="shared" si="226"/>
        <v>882</v>
      </c>
      <c r="AC545" s="1">
        <f t="shared" si="227"/>
        <v>-1.5099083170870673</v>
      </c>
      <c r="AD545" s="1">
        <f t="shared" si="228"/>
        <v>-1.4339224101091452</v>
      </c>
      <c r="AE545" s="1">
        <f t="shared" si="229"/>
        <v>-1.276293465905562</v>
      </c>
      <c r="AF545" s="1">
        <f t="shared" si="230"/>
        <v>-0.92798677163734644</v>
      </c>
      <c r="AG545" s="1">
        <f t="shared" si="231"/>
        <v>-1.4839328306838067</v>
      </c>
      <c r="AH545" s="1">
        <f t="shared" si="232"/>
        <v>-1.8152899666382492</v>
      </c>
      <c r="AI545" s="149">
        <f t="shared" si="233"/>
        <v>-8.4473337620611773</v>
      </c>
      <c r="AL545" s="1">
        <f t="shared" si="234"/>
        <v>-1.3873311678483309</v>
      </c>
      <c r="AM545" s="104">
        <f t="shared" si="235"/>
        <v>-1.3956645494074753</v>
      </c>
      <c r="AN545" s="104">
        <f t="shared" si="236"/>
        <v>-1.3790666579984376</v>
      </c>
      <c r="AO545" s="104">
        <f t="shared" si="237"/>
        <v>-0.66757033877029559</v>
      </c>
      <c r="AP545" s="104">
        <f t="shared" si="238"/>
        <v>-1.790723736354523</v>
      </c>
      <c r="AQ545" s="104">
        <f t="shared" si="239"/>
        <v>-8.9936045332194625E-2</v>
      </c>
      <c r="AR545" s="151">
        <f t="shared" si="240"/>
        <v>-6.7102924957112577</v>
      </c>
    </row>
    <row r="546" spans="1:44" x14ac:dyDescent="0.2">
      <c r="A546" s="98">
        <v>10242</v>
      </c>
      <c r="B546" s="91" t="s">
        <v>103</v>
      </c>
      <c r="C546" s="110">
        <v>0.56626788292320596</v>
      </c>
      <c r="D546" s="91" t="s">
        <v>0</v>
      </c>
      <c r="E546" s="91">
        <v>3</v>
      </c>
      <c r="F546" s="92">
        <v>3</v>
      </c>
      <c r="G546" s="91" t="s">
        <v>6</v>
      </c>
      <c r="H546" s="91" t="s">
        <v>88</v>
      </c>
      <c r="I546" s="91" t="s">
        <v>5</v>
      </c>
      <c r="J546" s="93" t="s">
        <v>5</v>
      </c>
      <c r="M546">
        <f t="shared" si="221"/>
        <v>39</v>
      </c>
      <c r="N546">
        <f t="shared" si="242"/>
        <v>61</v>
      </c>
      <c r="O546">
        <f t="shared" si="243"/>
        <v>46</v>
      </c>
      <c r="P546">
        <f t="shared" si="244"/>
        <v>68</v>
      </c>
      <c r="Q546">
        <f t="shared" si="245"/>
        <v>71</v>
      </c>
      <c r="R546">
        <f t="shared" si="246"/>
        <v>28</v>
      </c>
      <c r="U546">
        <f t="shared" si="241"/>
        <v>241</v>
      </c>
      <c r="V546">
        <f t="shared" si="222"/>
        <v>248</v>
      </c>
      <c r="W546">
        <f t="shared" si="223"/>
        <v>241</v>
      </c>
      <c r="X546">
        <f t="shared" si="224"/>
        <v>495</v>
      </c>
      <c r="Y546">
        <f t="shared" si="225"/>
        <v>425</v>
      </c>
      <c r="Z546">
        <f t="shared" si="226"/>
        <v>882</v>
      </c>
      <c r="AC546" s="1">
        <f t="shared" si="227"/>
        <v>-1.4839328306838067</v>
      </c>
      <c r="AD546" s="1">
        <f t="shared" si="228"/>
        <v>-1.0366206126401418</v>
      </c>
      <c r="AE546" s="1">
        <f t="shared" si="229"/>
        <v>-1.3188530803243581</v>
      </c>
      <c r="AF546" s="1">
        <f t="shared" si="230"/>
        <v>-0.92798677163734644</v>
      </c>
      <c r="AG546" s="1">
        <f t="shared" si="231"/>
        <v>-0.88481459977213761</v>
      </c>
      <c r="AH546" s="1">
        <f t="shared" si="232"/>
        <v>-1.8152899666382492</v>
      </c>
      <c r="AI546" s="149">
        <f t="shared" si="233"/>
        <v>-7.4674978616960397</v>
      </c>
      <c r="AL546" s="1">
        <f t="shared" si="234"/>
        <v>-1.3873311678483309</v>
      </c>
      <c r="AM546" s="104">
        <f t="shared" si="235"/>
        <v>-1.3586993551740039</v>
      </c>
      <c r="AN546" s="104">
        <f t="shared" si="236"/>
        <v>-1.3873311678483309</v>
      </c>
      <c r="AO546" s="104">
        <f t="shared" si="237"/>
        <v>-0.66757033877029559</v>
      </c>
      <c r="AP546" s="104">
        <f t="shared" si="238"/>
        <v>-0.82003893241456904</v>
      </c>
      <c r="AQ546" s="104">
        <f t="shared" si="239"/>
        <v>-8.9936045332194625E-2</v>
      </c>
      <c r="AR546" s="151">
        <f t="shared" si="240"/>
        <v>-5.7109070073877257</v>
      </c>
    </row>
    <row r="547" spans="1:44" x14ac:dyDescent="0.2">
      <c r="A547" s="99">
        <v>10696</v>
      </c>
      <c r="B547" s="95" t="s">
        <v>103</v>
      </c>
      <c r="C547" s="111">
        <v>0.56645429363587096</v>
      </c>
      <c r="D547" s="95" t="s">
        <v>1</v>
      </c>
      <c r="E547" s="95">
        <v>2</v>
      </c>
      <c r="F547" s="96">
        <v>3</v>
      </c>
      <c r="G547" s="95" t="s">
        <v>6</v>
      </c>
      <c r="H547" s="95" t="s">
        <v>91</v>
      </c>
      <c r="I547" s="95" t="s">
        <v>5</v>
      </c>
      <c r="J547" s="97" t="s">
        <v>5</v>
      </c>
      <c r="M547">
        <f t="shared" si="221"/>
        <v>59</v>
      </c>
      <c r="N547">
        <f t="shared" si="242"/>
        <v>41</v>
      </c>
      <c r="O547">
        <f t="shared" si="243"/>
        <v>46</v>
      </c>
      <c r="P547">
        <f t="shared" si="244"/>
        <v>68</v>
      </c>
      <c r="Q547">
        <f t="shared" si="245"/>
        <v>25</v>
      </c>
      <c r="R547">
        <f t="shared" si="246"/>
        <v>28</v>
      </c>
      <c r="U547">
        <f t="shared" si="241"/>
        <v>244</v>
      </c>
      <c r="V547">
        <f t="shared" si="222"/>
        <v>239</v>
      </c>
      <c r="W547">
        <f t="shared" si="223"/>
        <v>241</v>
      </c>
      <c r="X547">
        <f t="shared" si="224"/>
        <v>495</v>
      </c>
      <c r="Y547">
        <f t="shared" si="225"/>
        <v>149</v>
      </c>
      <c r="Z547">
        <f t="shared" si="226"/>
        <v>882</v>
      </c>
      <c r="AC547" s="1">
        <f t="shared" si="227"/>
        <v>-1.0699570329077337</v>
      </c>
      <c r="AD547" s="1">
        <f t="shared" si="228"/>
        <v>-1.4339224101091452</v>
      </c>
      <c r="AE547" s="1">
        <f t="shared" si="229"/>
        <v>-1.3188530803243581</v>
      </c>
      <c r="AF547" s="1">
        <f t="shared" si="230"/>
        <v>-0.92798677163734644</v>
      </c>
      <c r="AG547" s="1">
        <f t="shared" si="231"/>
        <v>-1.9286186519452522</v>
      </c>
      <c r="AH547" s="1">
        <f t="shared" si="232"/>
        <v>-1.8152899666382492</v>
      </c>
      <c r="AI547" s="149">
        <f t="shared" si="233"/>
        <v>-8.4946279135620841</v>
      </c>
      <c r="AL547" s="1">
        <f t="shared" si="234"/>
        <v>-1.374959876045784</v>
      </c>
      <c r="AM547" s="104">
        <f t="shared" si="235"/>
        <v>-1.3956645494074753</v>
      </c>
      <c r="AN547" s="104">
        <f t="shared" si="236"/>
        <v>-1.3873311678483309</v>
      </c>
      <c r="AO547" s="104">
        <f t="shared" si="237"/>
        <v>-0.66757033877029559</v>
      </c>
      <c r="AP547" s="104">
        <f t="shared" si="238"/>
        <v>-1.8681817953935267</v>
      </c>
      <c r="AQ547" s="104">
        <f t="shared" si="239"/>
        <v>-8.9936045332194625E-2</v>
      </c>
      <c r="AR547" s="151">
        <f t="shared" si="240"/>
        <v>-6.7836437727976078</v>
      </c>
    </row>
    <row r="548" spans="1:44" x14ac:dyDescent="0.2">
      <c r="A548" s="98">
        <v>10171</v>
      </c>
      <c r="B548" s="91" t="s">
        <v>103</v>
      </c>
      <c r="C548" s="110">
        <v>0.57032969491323993</v>
      </c>
      <c r="D548" s="91" t="s">
        <v>1</v>
      </c>
      <c r="E548" s="91">
        <v>2</v>
      </c>
      <c r="F548" s="92">
        <v>3</v>
      </c>
      <c r="G548" s="91" t="s">
        <v>6</v>
      </c>
      <c r="H548" s="91" t="s">
        <v>88</v>
      </c>
      <c r="I548" s="91" t="s">
        <v>5</v>
      </c>
      <c r="J548" s="93" t="s">
        <v>5</v>
      </c>
      <c r="M548">
        <f t="shared" si="221"/>
        <v>59</v>
      </c>
      <c r="N548">
        <f t="shared" si="242"/>
        <v>41</v>
      </c>
      <c r="O548">
        <f t="shared" si="243"/>
        <v>46</v>
      </c>
      <c r="P548">
        <f t="shared" si="244"/>
        <v>68</v>
      </c>
      <c r="Q548">
        <f t="shared" si="245"/>
        <v>71</v>
      </c>
      <c r="R548">
        <f t="shared" si="246"/>
        <v>28</v>
      </c>
      <c r="U548">
        <f t="shared" si="241"/>
        <v>244</v>
      </c>
      <c r="V548">
        <f t="shared" si="222"/>
        <v>239</v>
      </c>
      <c r="W548">
        <f t="shared" si="223"/>
        <v>241</v>
      </c>
      <c r="X548">
        <f t="shared" si="224"/>
        <v>495</v>
      </c>
      <c r="Y548">
        <f t="shared" si="225"/>
        <v>425</v>
      </c>
      <c r="Z548">
        <f t="shared" si="226"/>
        <v>882</v>
      </c>
      <c r="AC548" s="1">
        <f t="shared" si="227"/>
        <v>-1.0699570329077337</v>
      </c>
      <c r="AD548" s="1">
        <f t="shared" si="228"/>
        <v>-1.4339224101091452</v>
      </c>
      <c r="AE548" s="1">
        <f t="shared" si="229"/>
        <v>-1.3188530803243581</v>
      </c>
      <c r="AF548" s="1">
        <f t="shared" si="230"/>
        <v>-0.92798677163734644</v>
      </c>
      <c r="AG548" s="1">
        <f t="shared" si="231"/>
        <v>-0.88481459977213761</v>
      </c>
      <c r="AH548" s="1">
        <f t="shared" si="232"/>
        <v>-1.8152899666382492</v>
      </c>
      <c r="AI548" s="149">
        <f t="shared" si="233"/>
        <v>-7.4508238613889697</v>
      </c>
      <c r="AL548" s="1">
        <f t="shared" si="234"/>
        <v>-1.374959876045784</v>
      </c>
      <c r="AM548" s="104">
        <f t="shared" si="235"/>
        <v>-1.3956645494074753</v>
      </c>
      <c r="AN548" s="104">
        <f t="shared" si="236"/>
        <v>-1.3873311678483309</v>
      </c>
      <c r="AO548" s="104">
        <f t="shared" si="237"/>
        <v>-0.66757033877029559</v>
      </c>
      <c r="AP548" s="104">
        <f t="shared" si="238"/>
        <v>-0.82003893241456904</v>
      </c>
      <c r="AQ548" s="104">
        <f t="shared" si="239"/>
        <v>-8.9936045332194625E-2</v>
      </c>
      <c r="AR548" s="151">
        <f t="shared" si="240"/>
        <v>-5.7355009098186498</v>
      </c>
    </row>
    <row r="549" spans="1:44" x14ac:dyDescent="0.2">
      <c r="A549" s="99">
        <v>11095</v>
      </c>
      <c r="B549" s="95" t="s">
        <v>103</v>
      </c>
      <c r="C549" s="111">
        <v>0.57098062142678685</v>
      </c>
      <c r="D549" s="95" t="s">
        <v>2</v>
      </c>
      <c r="E549" s="95">
        <v>0</v>
      </c>
      <c r="F549" s="96">
        <v>0</v>
      </c>
      <c r="G549" s="95" t="s">
        <v>7</v>
      </c>
      <c r="H549" s="95" t="s">
        <v>88</v>
      </c>
      <c r="I549" s="95" t="s">
        <v>5</v>
      </c>
      <c r="J549" s="97" t="s">
        <v>5</v>
      </c>
      <c r="M549">
        <f t="shared" si="221"/>
        <v>36</v>
      </c>
      <c r="N549">
        <f t="shared" si="242"/>
        <v>35</v>
      </c>
      <c r="O549">
        <f t="shared" si="243"/>
        <v>29</v>
      </c>
      <c r="P549">
        <f t="shared" si="244"/>
        <v>104</v>
      </c>
      <c r="Q549">
        <f t="shared" si="245"/>
        <v>71</v>
      </c>
      <c r="R549">
        <f t="shared" si="246"/>
        <v>28</v>
      </c>
      <c r="U549">
        <f t="shared" si="241"/>
        <v>239</v>
      </c>
      <c r="V549">
        <f t="shared" si="222"/>
        <v>245</v>
      </c>
      <c r="W549">
        <f t="shared" si="223"/>
        <v>248</v>
      </c>
      <c r="X549">
        <f t="shared" si="224"/>
        <v>470</v>
      </c>
      <c r="Y549">
        <f t="shared" si="225"/>
        <v>425</v>
      </c>
      <c r="Z549">
        <f t="shared" si="226"/>
        <v>882</v>
      </c>
      <c r="AC549" s="1">
        <f t="shared" si="227"/>
        <v>-1.563975538357343</v>
      </c>
      <c r="AD549" s="1">
        <f t="shared" si="228"/>
        <v>-1.5921464153240394</v>
      </c>
      <c r="AE549" s="1">
        <f t="shared" si="229"/>
        <v>-1.780198646826979</v>
      </c>
      <c r="AF549" s="1">
        <f t="shared" si="230"/>
        <v>-0.50310357767208047</v>
      </c>
      <c r="AG549" s="1">
        <f t="shared" si="231"/>
        <v>-0.88481459977213761</v>
      </c>
      <c r="AH549" s="1">
        <f t="shared" si="232"/>
        <v>-1.8152899666382492</v>
      </c>
      <c r="AI549" s="149">
        <f t="shared" si="233"/>
        <v>-8.1395287445908284</v>
      </c>
      <c r="AL549" s="1">
        <f t="shared" si="234"/>
        <v>-1.3956645494074753</v>
      </c>
      <c r="AM549" s="104">
        <f t="shared" si="235"/>
        <v>-1.3708698907942589</v>
      </c>
      <c r="AN549" s="104">
        <f t="shared" si="236"/>
        <v>-1.3586993551740039</v>
      </c>
      <c r="AO549" s="104">
        <f t="shared" si="237"/>
        <v>-0.71939540663488166</v>
      </c>
      <c r="AP549" s="104">
        <f t="shared" si="238"/>
        <v>-0.82003893241456904</v>
      </c>
      <c r="AQ549" s="104">
        <f t="shared" si="239"/>
        <v>-8.9936045332194625E-2</v>
      </c>
      <c r="AR549" s="151">
        <f t="shared" si="240"/>
        <v>-5.7546041797573837</v>
      </c>
    </row>
    <row r="550" spans="1:44" x14ac:dyDescent="0.2">
      <c r="A550" s="98">
        <v>10862</v>
      </c>
      <c r="B550" s="91" t="s">
        <v>103</v>
      </c>
      <c r="C550" s="110">
        <v>0.57207955588355885</v>
      </c>
      <c r="D550" s="91" t="s">
        <v>2</v>
      </c>
      <c r="E550" s="91">
        <v>3</v>
      </c>
      <c r="F550" s="92">
        <v>2</v>
      </c>
      <c r="G550" s="91" t="s">
        <v>6</v>
      </c>
      <c r="H550" s="91" t="s">
        <v>88</v>
      </c>
      <c r="I550" s="91" t="s">
        <v>5</v>
      </c>
      <c r="J550" s="93" t="s">
        <v>5</v>
      </c>
      <c r="M550">
        <f t="shared" si="221"/>
        <v>36</v>
      </c>
      <c r="N550">
        <f t="shared" si="242"/>
        <v>61</v>
      </c>
      <c r="O550">
        <f t="shared" si="243"/>
        <v>49</v>
      </c>
      <c r="P550">
        <f t="shared" si="244"/>
        <v>68</v>
      </c>
      <c r="Q550">
        <f t="shared" si="245"/>
        <v>71</v>
      </c>
      <c r="R550">
        <f t="shared" si="246"/>
        <v>28</v>
      </c>
      <c r="U550">
        <f t="shared" si="241"/>
        <v>239</v>
      </c>
      <c r="V550">
        <f t="shared" si="222"/>
        <v>248</v>
      </c>
      <c r="W550">
        <f t="shared" si="223"/>
        <v>233</v>
      </c>
      <c r="X550">
        <f t="shared" si="224"/>
        <v>495</v>
      </c>
      <c r="Y550">
        <f t="shared" si="225"/>
        <v>425</v>
      </c>
      <c r="Z550">
        <f t="shared" si="226"/>
        <v>882</v>
      </c>
      <c r="AC550" s="1">
        <f t="shared" si="227"/>
        <v>-1.563975538357343</v>
      </c>
      <c r="AD550" s="1">
        <f t="shared" si="228"/>
        <v>-1.0366206126401418</v>
      </c>
      <c r="AE550" s="1">
        <f t="shared" si="229"/>
        <v>-1.2556741787028265</v>
      </c>
      <c r="AF550" s="1">
        <f t="shared" si="230"/>
        <v>-0.92798677163734644</v>
      </c>
      <c r="AG550" s="1">
        <f t="shared" si="231"/>
        <v>-0.88481459977213761</v>
      </c>
      <c r="AH550" s="1">
        <f t="shared" si="232"/>
        <v>-1.8152899666382492</v>
      </c>
      <c r="AI550" s="149">
        <f t="shared" si="233"/>
        <v>-7.4843616677480451</v>
      </c>
      <c r="AL550" s="1">
        <f t="shared" si="234"/>
        <v>-1.3956645494074753</v>
      </c>
      <c r="AM550" s="104">
        <f t="shared" si="235"/>
        <v>-1.3586993551740039</v>
      </c>
      <c r="AN550" s="104">
        <f t="shared" si="236"/>
        <v>-1.4210896477732855</v>
      </c>
      <c r="AO550" s="104">
        <f t="shared" si="237"/>
        <v>-0.66757033877029559</v>
      </c>
      <c r="AP550" s="104">
        <f t="shared" si="238"/>
        <v>-0.82003893241456904</v>
      </c>
      <c r="AQ550" s="104">
        <f t="shared" si="239"/>
        <v>-8.9936045332194625E-2</v>
      </c>
      <c r="AR550" s="151">
        <f t="shared" si="240"/>
        <v>-5.7529988688718241</v>
      </c>
    </row>
    <row r="551" spans="1:44" x14ac:dyDescent="0.2">
      <c r="A551" s="99">
        <v>10827</v>
      </c>
      <c r="B551" s="95" t="s">
        <v>103</v>
      </c>
      <c r="C551" s="111">
        <v>0.57516110254804431</v>
      </c>
      <c r="D551" s="95" t="s">
        <v>1</v>
      </c>
      <c r="E551" s="95">
        <v>1</v>
      </c>
      <c r="F551" s="96">
        <v>0</v>
      </c>
      <c r="G551" s="95" t="s">
        <v>7</v>
      </c>
      <c r="H551" s="95" t="s">
        <v>88</v>
      </c>
      <c r="I551" s="95" t="s">
        <v>5</v>
      </c>
      <c r="J551" s="97" t="s">
        <v>5</v>
      </c>
      <c r="M551">
        <f t="shared" si="221"/>
        <v>59</v>
      </c>
      <c r="N551">
        <f t="shared" si="242"/>
        <v>35</v>
      </c>
      <c r="O551">
        <f t="shared" si="243"/>
        <v>29</v>
      </c>
      <c r="P551">
        <f t="shared" si="244"/>
        <v>104</v>
      </c>
      <c r="Q551">
        <f t="shared" si="245"/>
        <v>71</v>
      </c>
      <c r="R551">
        <f t="shared" si="246"/>
        <v>28</v>
      </c>
      <c r="U551">
        <f t="shared" si="241"/>
        <v>244</v>
      </c>
      <c r="V551">
        <f t="shared" si="222"/>
        <v>233</v>
      </c>
      <c r="W551">
        <f t="shared" si="223"/>
        <v>248</v>
      </c>
      <c r="X551">
        <f t="shared" si="224"/>
        <v>470</v>
      </c>
      <c r="Y551">
        <f t="shared" si="225"/>
        <v>425</v>
      </c>
      <c r="Z551">
        <f t="shared" si="226"/>
        <v>882</v>
      </c>
      <c r="AC551" s="1">
        <f t="shared" si="227"/>
        <v>-1.0699570329077337</v>
      </c>
      <c r="AD551" s="1">
        <f t="shared" si="228"/>
        <v>-1.5921464153240394</v>
      </c>
      <c r="AE551" s="1">
        <f t="shared" si="229"/>
        <v>-1.780198646826979</v>
      </c>
      <c r="AF551" s="1">
        <f t="shared" si="230"/>
        <v>-0.50310357767208047</v>
      </c>
      <c r="AG551" s="1">
        <f t="shared" si="231"/>
        <v>-0.88481459977213761</v>
      </c>
      <c r="AH551" s="1">
        <f t="shared" si="232"/>
        <v>-1.8152899666382492</v>
      </c>
      <c r="AI551" s="149">
        <f t="shared" si="233"/>
        <v>-7.6455102391412186</v>
      </c>
      <c r="AL551" s="1">
        <f t="shared" si="234"/>
        <v>-1.374959876045784</v>
      </c>
      <c r="AM551" s="104">
        <f t="shared" si="235"/>
        <v>-1.4210896477732855</v>
      </c>
      <c r="AN551" s="104">
        <f t="shared" si="236"/>
        <v>-1.3586993551740039</v>
      </c>
      <c r="AO551" s="104">
        <f t="shared" si="237"/>
        <v>-0.71939540663488166</v>
      </c>
      <c r="AP551" s="104">
        <f t="shared" si="238"/>
        <v>-0.82003893241456904</v>
      </c>
      <c r="AQ551" s="104">
        <f t="shared" si="239"/>
        <v>-8.9936045332194625E-2</v>
      </c>
      <c r="AR551" s="151">
        <f t="shared" si="240"/>
        <v>-5.7841192633747189</v>
      </c>
    </row>
    <row r="552" spans="1:44" x14ac:dyDescent="0.2">
      <c r="A552" s="98">
        <v>10728</v>
      </c>
      <c r="B552" s="91" t="s">
        <v>103</v>
      </c>
      <c r="C552" s="110">
        <v>0.57534777213643074</v>
      </c>
      <c r="D552" s="91" t="s">
        <v>0</v>
      </c>
      <c r="E552" s="91">
        <v>0</v>
      </c>
      <c r="F552" s="92">
        <v>3</v>
      </c>
      <c r="G552" s="91" t="s">
        <v>7</v>
      </c>
      <c r="H552" s="91" t="s">
        <v>88</v>
      </c>
      <c r="I552" s="91" t="s">
        <v>5</v>
      </c>
      <c r="J552" s="93" t="s">
        <v>5</v>
      </c>
      <c r="M552">
        <f t="shared" si="221"/>
        <v>39</v>
      </c>
      <c r="N552">
        <f t="shared" si="242"/>
        <v>35</v>
      </c>
      <c r="O552">
        <f t="shared" si="243"/>
        <v>46</v>
      </c>
      <c r="P552">
        <f t="shared" si="244"/>
        <v>104</v>
      </c>
      <c r="Q552">
        <f t="shared" si="245"/>
        <v>71</v>
      </c>
      <c r="R552">
        <f t="shared" si="246"/>
        <v>28</v>
      </c>
      <c r="U552">
        <f t="shared" si="241"/>
        <v>241</v>
      </c>
      <c r="V552">
        <f t="shared" si="222"/>
        <v>245</v>
      </c>
      <c r="W552">
        <f t="shared" si="223"/>
        <v>241</v>
      </c>
      <c r="X552">
        <f t="shared" si="224"/>
        <v>470</v>
      </c>
      <c r="Y552">
        <f t="shared" si="225"/>
        <v>425</v>
      </c>
      <c r="Z552">
        <f t="shared" si="226"/>
        <v>882</v>
      </c>
      <c r="AC552" s="1">
        <f t="shared" si="227"/>
        <v>-1.4839328306838067</v>
      </c>
      <c r="AD552" s="1">
        <f t="shared" si="228"/>
        <v>-1.5921464153240394</v>
      </c>
      <c r="AE552" s="1">
        <f t="shared" si="229"/>
        <v>-1.3188530803243581</v>
      </c>
      <c r="AF552" s="1">
        <f t="shared" si="230"/>
        <v>-0.50310357767208047</v>
      </c>
      <c r="AG552" s="1">
        <f t="shared" si="231"/>
        <v>-0.88481459977213761</v>
      </c>
      <c r="AH552" s="1">
        <f t="shared" si="232"/>
        <v>-1.8152899666382492</v>
      </c>
      <c r="AI552" s="149">
        <f t="shared" si="233"/>
        <v>-7.5981404704146716</v>
      </c>
      <c r="AL552" s="1">
        <f t="shared" si="234"/>
        <v>-1.3873311678483309</v>
      </c>
      <c r="AM552" s="104">
        <f t="shared" si="235"/>
        <v>-1.3708698907942589</v>
      </c>
      <c r="AN552" s="104">
        <f t="shared" si="236"/>
        <v>-1.3873311678483309</v>
      </c>
      <c r="AO552" s="104">
        <f t="shared" si="237"/>
        <v>-0.71939540663488166</v>
      </c>
      <c r="AP552" s="104">
        <f t="shared" si="238"/>
        <v>-0.82003893241456904</v>
      </c>
      <c r="AQ552" s="104">
        <f t="shared" si="239"/>
        <v>-8.9936045332194625E-2</v>
      </c>
      <c r="AR552" s="151">
        <f t="shared" si="240"/>
        <v>-5.7749026108725667</v>
      </c>
    </row>
    <row r="553" spans="1:44" x14ac:dyDescent="0.2">
      <c r="A553" s="99">
        <v>10260</v>
      </c>
      <c r="B553" s="95" t="s">
        <v>103</v>
      </c>
      <c r="C553" s="111">
        <v>0.57542797254275757</v>
      </c>
      <c r="D553" s="95" t="s">
        <v>3</v>
      </c>
      <c r="E553" s="95">
        <v>0</v>
      </c>
      <c r="F553" s="96">
        <v>2</v>
      </c>
      <c r="G553" s="95" t="s">
        <v>6</v>
      </c>
      <c r="H553" s="95" t="s">
        <v>88</v>
      </c>
      <c r="I553" s="95" t="s">
        <v>5</v>
      </c>
      <c r="J553" s="97" t="s">
        <v>5</v>
      </c>
      <c r="M553">
        <f t="shared" si="221"/>
        <v>38</v>
      </c>
      <c r="N553">
        <f t="shared" si="242"/>
        <v>35</v>
      </c>
      <c r="O553">
        <f t="shared" si="243"/>
        <v>49</v>
      </c>
      <c r="P553">
        <f t="shared" si="244"/>
        <v>68</v>
      </c>
      <c r="Q553">
        <f t="shared" si="245"/>
        <v>71</v>
      </c>
      <c r="R553">
        <f t="shared" si="246"/>
        <v>28</v>
      </c>
      <c r="U553">
        <f t="shared" si="241"/>
        <v>241</v>
      </c>
      <c r="V553">
        <f t="shared" si="222"/>
        <v>245</v>
      </c>
      <c r="W553">
        <f t="shared" si="223"/>
        <v>233</v>
      </c>
      <c r="X553">
        <f t="shared" si="224"/>
        <v>495</v>
      </c>
      <c r="Y553">
        <f t="shared" si="225"/>
        <v>425</v>
      </c>
      <c r="Z553">
        <f t="shared" si="226"/>
        <v>882</v>
      </c>
      <c r="AC553" s="1">
        <f t="shared" si="227"/>
        <v>-1.5099083170870673</v>
      </c>
      <c r="AD553" s="1">
        <f t="shared" si="228"/>
        <v>-1.5921464153240394</v>
      </c>
      <c r="AE553" s="1">
        <f t="shared" si="229"/>
        <v>-1.2556741787028265</v>
      </c>
      <c r="AF553" s="1">
        <f t="shared" si="230"/>
        <v>-0.92798677163734644</v>
      </c>
      <c r="AG553" s="1">
        <f t="shared" si="231"/>
        <v>-0.88481459977213761</v>
      </c>
      <c r="AH553" s="1">
        <f t="shared" si="232"/>
        <v>-1.8152899666382492</v>
      </c>
      <c r="AI553" s="149">
        <f t="shared" si="233"/>
        <v>-7.9858202491616668</v>
      </c>
      <c r="AL553" s="1">
        <f t="shared" si="234"/>
        <v>-1.3873311678483309</v>
      </c>
      <c r="AM553" s="104">
        <f t="shared" si="235"/>
        <v>-1.3708698907942589</v>
      </c>
      <c r="AN553" s="104">
        <f t="shared" si="236"/>
        <v>-1.4210896477732855</v>
      </c>
      <c r="AO553" s="104">
        <f t="shared" si="237"/>
        <v>-0.66757033877029559</v>
      </c>
      <c r="AP553" s="104">
        <f t="shared" si="238"/>
        <v>-0.82003893241456904</v>
      </c>
      <c r="AQ553" s="104">
        <f t="shared" si="239"/>
        <v>-8.9936045332194625E-2</v>
      </c>
      <c r="AR553" s="151">
        <f t="shared" si="240"/>
        <v>-5.7568360229329345</v>
      </c>
    </row>
    <row r="554" spans="1:44" x14ac:dyDescent="0.2">
      <c r="A554" s="98">
        <v>10843</v>
      </c>
      <c r="B554" s="91" t="s">
        <v>103</v>
      </c>
      <c r="C554" s="110">
        <v>0.5770788570327996</v>
      </c>
      <c r="D554" s="91" t="s">
        <v>2</v>
      </c>
      <c r="E554" s="91">
        <v>0</v>
      </c>
      <c r="F554" s="92">
        <v>3</v>
      </c>
      <c r="G554" s="91" t="s">
        <v>6</v>
      </c>
      <c r="H554" s="91" t="s">
        <v>88</v>
      </c>
      <c r="I554" s="91" t="s">
        <v>4</v>
      </c>
      <c r="J554" s="93" t="s">
        <v>5</v>
      </c>
      <c r="M554">
        <f t="shared" si="221"/>
        <v>36</v>
      </c>
      <c r="N554">
        <f t="shared" si="242"/>
        <v>35</v>
      </c>
      <c r="O554">
        <f t="shared" si="243"/>
        <v>46</v>
      </c>
      <c r="P554">
        <f t="shared" si="244"/>
        <v>68</v>
      </c>
      <c r="Q554">
        <f t="shared" si="245"/>
        <v>71</v>
      </c>
      <c r="R554">
        <f t="shared" si="246"/>
        <v>144</v>
      </c>
      <c r="U554">
        <f t="shared" si="241"/>
        <v>239</v>
      </c>
      <c r="V554">
        <f t="shared" si="222"/>
        <v>245</v>
      </c>
      <c r="W554">
        <f t="shared" si="223"/>
        <v>241</v>
      </c>
      <c r="X554">
        <f t="shared" si="224"/>
        <v>495</v>
      </c>
      <c r="Y554">
        <f t="shared" si="225"/>
        <v>425</v>
      </c>
      <c r="Z554">
        <f t="shared" si="226"/>
        <v>83</v>
      </c>
      <c r="AC554" s="1">
        <f t="shared" si="227"/>
        <v>-1.563975538357343</v>
      </c>
      <c r="AD554" s="1">
        <f t="shared" si="228"/>
        <v>-1.5921464153240394</v>
      </c>
      <c r="AE554" s="1">
        <f t="shared" si="229"/>
        <v>-1.3188530803243581</v>
      </c>
      <c r="AF554" s="1">
        <f t="shared" si="230"/>
        <v>-0.92798677163734644</v>
      </c>
      <c r="AG554" s="1">
        <f t="shared" si="231"/>
        <v>-0.88481459977213761</v>
      </c>
      <c r="AH554" s="1">
        <f t="shared" si="232"/>
        <v>-0.17768117723745236</v>
      </c>
      <c r="AI554" s="149">
        <f t="shared" si="233"/>
        <v>-6.465457582652677</v>
      </c>
      <c r="AL554" s="1">
        <f t="shared" si="234"/>
        <v>-1.3956645494074753</v>
      </c>
      <c r="AM554" s="104">
        <f t="shared" si="235"/>
        <v>-1.3708698907942589</v>
      </c>
      <c r="AN554" s="104">
        <f t="shared" si="236"/>
        <v>-1.3873311678483309</v>
      </c>
      <c r="AO554" s="104">
        <f t="shared" si="237"/>
        <v>-0.66757033877029559</v>
      </c>
      <c r="AP554" s="104">
        <f t="shared" si="238"/>
        <v>-0.82003893241456904</v>
      </c>
      <c r="AQ554" s="104">
        <f t="shared" si="239"/>
        <v>-2.4532874935423878</v>
      </c>
      <c r="AR554" s="151">
        <f t="shared" si="240"/>
        <v>-8.0947623727773177</v>
      </c>
    </row>
    <row r="555" spans="1:44" x14ac:dyDescent="0.2">
      <c r="A555" s="99">
        <v>10314</v>
      </c>
      <c r="B555" s="95" t="s">
        <v>103</v>
      </c>
      <c r="C555" s="111">
        <v>0.57772677562635288</v>
      </c>
      <c r="D555" s="95" t="s">
        <v>0</v>
      </c>
      <c r="E555" s="95">
        <v>1</v>
      </c>
      <c r="F555" s="96">
        <v>3</v>
      </c>
      <c r="G555" s="95" t="s">
        <v>6</v>
      </c>
      <c r="H555" s="95" t="s">
        <v>90</v>
      </c>
      <c r="I555" s="95" t="s">
        <v>4</v>
      </c>
      <c r="J555" s="97" t="s">
        <v>4</v>
      </c>
      <c r="M555">
        <f t="shared" si="221"/>
        <v>39</v>
      </c>
      <c r="N555">
        <f t="shared" si="242"/>
        <v>35</v>
      </c>
      <c r="O555">
        <f t="shared" si="243"/>
        <v>46</v>
      </c>
      <c r="P555">
        <f t="shared" si="244"/>
        <v>68</v>
      </c>
      <c r="Q555">
        <f t="shared" si="245"/>
        <v>39</v>
      </c>
      <c r="R555">
        <f t="shared" si="246"/>
        <v>144</v>
      </c>
      <c r="U555">
        <f t="shared" si="241"/>
        <v>241</v>
      </c>
      <c r="V555">
        <f t="shared" si="222"/>
        <v>233</v>
      </c>
      <c r="W555">
        <f t="shared" si="223"/>
        <v>241</v>
      </c>
      <c r="X555">
        <f t="shared" si="224"/>
        <v>495</v>
      </c>
      <c r="Y555">
        <f t="shared" si="225"/>
        <v>161</v>
      </c>
      <c r="Z555">
        <f t="shared" si="226"/>
        <v>83</v>
      </c>
      <c r="AC555" s="1">
        <f t="shared" si="227"/>
        <v>-1.4839328306838067</v>
      </c>
      <c r="AD555" s="1">
        <f t="shared" si="228"/>
        <v>-1.5921464153240394</v>
      </c>
      <c r="AE555" s="1">
        <f t="shared" si="229"/>
        <v>-1.3188530803243581</v>
      </c>
      <c r="AF555" s="1">
        <f t="shared" si="230"/>
        <v>-0.92798677163734644</v>
      </c>
      <c r="AG555" s="1">
        <f t="shared" si="231"/>
        <v>-1.4839328306838067</v>
      </c>
      <c r="AH555" s="1">
        <f t="shared" si="232"/>
        <v>-0.17768117723745236</v>
      </c>
      <c r="AI555" s="149">
        <f t="shared" si="233"/>
        <v>-6.9845331058908098</v>
      </c>
      <c r="AL555" s="1">
        <f t="shared" si="234"/>
        <v>-1.3873311678483309</v>
      </c>
      <c r="AM555" s="104">
        <f t="shared" si="235"/>
        <v>-1.4210896477732855</v>
      </c>
      <c r="AN555" s="104">
        <f t="shared" si="236"/>
        <v>-1.3873311678483309</v>
      </c>
      <c r="AO555" s="104">
        <f t="shared" si="237"/>
        <v>-0.66757033877029559</v>
      </c>
      <c r="AP555" s="104">
        <f t="shared" si="238"/>
        <v>-1.790723736354523</v>
      </c>
      <c r="AQ555" s="104">
        <f t="shared" si="239"/>
        <v>-2.4532874935423878</v>
      </c>
      <c r="AR555" s="151">
        <f t="shared" si="240"/>
        <v>-9.1073335521371526</v>
      </c>
    </row>
    <row r="556" spans="1:44" x14ac:dyDescent="0.2">
      <c r="A556" s="98">
        <v>10208</v>
      </c>
      <c r="B556" s="91" t="s">
        <v>103</v>
      </c>
      <c r="C556" s="110">
        <v>0.57778682945002768</v>
      </c>
      <c r="D556" s="91" t="s">
        <v>0</v>
      </c>
      <c r="E556" s="91">
        <v>3</v>
      </c>
      <c r="F556" s="92">
        <v>1</v>
      </c>
      <c r="G556" s="91" t="s">
        <v>7</v>
      </c>
      <c r="H556" s="91" t="s">
        <v>88</v>
      </c>
      <c r="I556" s="91" t="s">
        <v>5</v>
      </c>
      <c r="J556" s="93" t="s">
        <v>5</v>
      </c>
      <c r="M556">
        <f t="shared" si="221"/>
        <v>39</v>
      </c>
      <c r="N556">
        <f t="shared" si="242"/>
        <v>61</v>
      </c>
      <c r="O556">
        <f t="shared" si="243"/>
        <v>48</v>
      </c>
      <c r="P556">
        <f t="shared" si="244"/>
        <v>104</v>
      </c>
      <c r="Q556">
        <f t="shared" si="245"/>
        <v>71</v>
      </c>
      <c r="R556">
        <f t="shared" si="246"/>
        <v>28</v>
      </c>
      <c r="U556">
        <f t="shared" si="241"/>
        <v>241</v>
      </c>
      <c r="V556">
        <f t="shared" si="222"/>
        <v>248</v>
      </c>
      <c r="W556">
        <f t="shared" si="223"/>
        <v>243</v>
      </c>
      <c r="X556">
        <f t="shared" si="224"/>
        <v>470</v>
      </c>
      <c r="Y556">
        <f t="shared" si="225"/>
        <v>425</v>
      </c>
      <c r="Z556">
        <f t="shared" si="226"/>
        <v>882</v>
      </c>
      <c r="AC556" s="1">
        <f t="shared" si="227"/>
        <v>-1.4839328306838067</v>
      </c>
      <c r="AD556" s="1">
        <f t="shared" si="228"/>
        <v>-1.0366206126401418</v>
      </c>
      <c r="AE556" s="1">
        <f t="shared" si="229"/>
        <v>-1.276293465905562</v>
      </c>
      <c r="AF556" s="1">
        <f t="shared" si="230"/>
        <v>-0.50310357767208047</v>
      </c>
      <c r="AG556" s="1">
        <f t="shared" si="231"/>
        <v>-0.88481459977213761</v>
      </c>
      <c r="AH556" s="1">
        <f t="shared" si="232"/>
        <v>-1.8152899666382492</v>
      </c>
      <c r="AI556" s="149">
        <f t="shared" si="233"/>
        <v>-7.0000550533119776</v>
      </c>
      <c r="AL556" s="1">
        <f t="shared" si="234"/>
        <v>-1.3873311678483309</v>
      </c>
      <c r="AM556" s="104">
        <f t="shared" si="235"/>
        <v>-1.3586993551740039</v>
      </c>
      <c r="AN556" s="104">
        <f t="shared" si="236"/>
        <v>-1.3790666579984376</v>
      </c>
      <c r="AO556" s="104">
        <f t="shared" si="237"/>
        <v>-0.71939540663488166</v>
      </c>
      <c r="AP556" s="104">
        <f t="shared" si="238"/>
        <v>-0.82003893241456904</v>
      </c>
      <c r="AQ556" s="104">
        <f t="shared" si="239"/>
        <v>-8.9936045332194625E-2</v>
      </c>
      <c r="AR556" s="151">
        <f t="shared" si="240"/>
        <v>-5.7544675654024182</v>
      </c>
    </row>
    <row r="557" spans="1:44" x14ac:dyDescent="0.2">
      <c r="A557" s="99">
        <v>11206</v>
      </c>
      <c r="B557" s="95" t="s">
        <v>103</v>
      </c>
      <c r="C557" s="111">
        <v>0.57906989140699483</v>
      </c>
      <c r="D557" s="95" t="s">
        <v>2</v>
      </c>
      <c r="E557" s="95">
        <v>2</v>
      </c>
      <c r="F557" s="96">
        <v>2</v>
      </c>
      <c r="G557" s="95" t="s">
        <v>7</v>
      </c>
      <c r="H557" s="95" t="s">
        <v>91</v>
      </c>
      <c r="I557" s="95" t="s">
        <v>5</v>
      </c>
      <c r="J557" s="97" t="s">
        <v>5</v>
      </c>
      <c r="M557">
        <f t="shared" si="221"/>
        <v>36</v>
      </c>
      <c r="N557">
        <f t="shared" si="242"/>
        <v>41</v>
      </c>
      <c r="O557">
        <f t="shared" si="243"/>
        <v>49</v>
      </c>
      <c r="P557">
        <f t="shared" si="244"/>
        <v>104</v>
      </c>
      <c r="Q557">
        <f t="shared" si="245"/>
        <v>25</v>
      </c>
      <c r="R557">
        <f t="shared" si="246"/>
        <v>28</v>
      </c>
      <c r="U557">
        <f t="shared" si="241"/>
        <v>239</v>
      </c>
      <c r="V557">
        <f t="shared" si="222"/>
        <v>239</v>
      </c>
      <c r="W557">
        <f t="shared" si="223"/>
        <v>233</v>
      </c>
      <c r="X557">
        <f t="shared" si="224"/>
        <v>470</v>
      </c>
      <c r="Y557">
        <f t="shared" si="225"/>
        <v>149</v>
      </c>
      <c r="Z557">
        <f t="shared" si="226"/>
        <v>882</v>
      </c>
      <c r="AC557" s="1">
        <f t="shared" si="227"/>
        <v>-1.563975538357343</v>
      </c>
      <c r="AD557" s="1">
        <f t="shared" si="228"/>
        <v>-1.4339224101091452</v>
      </c>
      <c r="AE557" s="1">
        <f t="shared" si="229"/>
        <v>-1.2556741787028265</v>
      </c>
      <c r="AF557" s="1">
        <f t="shared" si="230"/>
        <v>-0.50310357767208047</v>
      </c>
      <c r="AG557" s="1">
        <f t="shared" si="231"/>
        <v>-1.9286186519452522</v>
      </c>
      <c r="AH557" s="1">
        <f t="shared" si="232"/>
        <v>-1.8152899666382492</v>
      </c>
      <c r="AI557" s="149">
        <f t="shared" si="233"/>
        <v>-8.5005843234248957</v>
      </c>
      <c r="AL557" s="1">
        <f t="shared" si="234"/>
        <v>-1.3956645494074753</v>
      </c>
      <c r="AM557" s="104">
        <f t="shared" si="235"/>
        <v>-1.3956645494074753</v>
      </c>
      <c r="AN557" s="104">
        <f t="shared" si="236"/>
        <v>-1.4210896477732855</v>
      </c>
      <c r="AO557" s="104">
        <f t="shared" si="237"/>
        <v>-0.71939540663488166</v>
      </c>
      <c r="AP557" s="104">
        <f t="shared" si="238"/>
        <v>-1.8681817953935267</v>
      </c>
      <c r="AQ557" s="104">
        <f t="shared" si="239"/>
        <v>-8.9936045332194625E-2</v>
      </c>
      <c r="AR557" s="151">
        <f t="shared" si="240"/>
        <v>-6.8899319939488395</v>
      </c>
    </row>
    <row r="558" spans="1:44" x14ac:dyDescent="0.2">
      <c r="A558" s="98">
        <v>10178</v>
      </c>
      <c r="B558" s="91" t="s">
        <v>103</v>
      </c>
      <c r="C558" s="110">
        <v>0.57910938837412118</v>
      </c>
      <c r="D558" s="91" t="s">
        <v>0</v>
      </c>
      <c r="E558" s="91">
        <v>1</v>
      </c>
      <c r="F558" s="92">
        <v>2</v>
      </c>
      <c r="G558" s="91" t="s">
        <v>6</v>
      </c>
      <c r="H558" s="91" t="s">
        <v>89</v>
      </c>
      <c r="I558" s="91" t="s">
        <v>5</v>
      </c>
      <c r="J558" s="93" t="s">
        <v>5</v>
      </c>
      <c r="M558">
        <f t="shared" si="221"/>
        <v>39</v>
      </c>
      <c r="N558">
        <f t="shared" si="242"/>
        <v>35</v>
      </c>
      <c r="O558">
        <f t="shared" si="243"/>
        <v>49</v>
      </c>
      <c r="P558">
        <f t="shared" si="244"/>
        <v>68</v>
      </c>
      <c r="Q558">
        <f t="shared" si="245"/>
        <v>37</v>
      </c>
      <c r="R558">
        <f t="shared" si="246"/>
        <v>28</v>
      </c>
      <c r="U558">
        <f t="shared" si="241"/>
        <v>241</v>
      </c>
      <c r="V558">
        <f t="shared" si="222"/>
        <v>233</v>
      </c>
      <c r="W558">
        <f t="shared" si="223"/>
        <v>233</v>
      </c>
      <c r="X558">
        <f t="shared" si="224"/>
        <v>495</v>
      </c>
      <c r="Y558">
        <f t="shared" si="225"/>
        <v>230</v>
      </c>
      <c r="Z558">
        <f t="shared" si="226"/>
        <v>882</v>
      </c>
      <c r="AC558" s="1">
        <f t="shared" si="227"/>
        <v>-1.4839328306838067</v>
      </c>
      <c r="AD558" s="1">
        <f t="shared" si="228"/>
        <v>-1.5921464153240394</v>
      </c>
      <c r="AE558" s="1">
        <f t="shared" si="229"/>
        <v>-1.2556741787028265</v>
      </c>
      <c r="AF558" s="1">
        <f t="shared" si="230"/>
        <v>-0.92798677163734644</v>
      </c>
      <c r="AG558" s="1">
        <f t="shared" si="231"/>
        <v>-1.5365765641692286</v>
      </c>
      <c r="AH558" s="1">
        <f t="shared" si="232"/>
        <v>-1.8152899666382492</v>
      </c>
      <c r="AI558" s="149">
        <f t="shared" si="233"/>
        <v>-8.6116067271554968</v>
      </c>
      <c r="AL558" s="1">
        <f t="shared" si="234"/>
        <v>-1.3873311678483309</v>
      </c>
      <c r="AM558" s="104">
        <f t="shared" si="235"/>
        <v>-1.4210896477732855</v>
      </c>
      <c r="AN558" s="104">
        <f t="shared" si="236"/>
        <v>-1.4210896477732855</v>
      </c>
      <c r="AO558" s="104">
        <f t="shared" si="237"/>
        <v>-0.66757033877029559</v>
      </c>
      <c r="AP558" s="104">
        <f t="shared" si="238"/>
        <v>-1.4340487924157905</v>
      </c>
      <c r="AQ558" s="104">
        <f t="shared" si="239"/>
        <v>-8.9936045332194625E-2</v>
      </c>
      <c r="AR558" s="151">
        <f t="shared" si="240"/>
        <v>-6.4210656399131834</v>
      </c>
    </row>
    <row r="559" spans="1:44" x14ac:dyDescent="0.2">
      <c r="A559" s="99">
        <v>11010</v>
      </c>
      <c r="B559" s="95" t="s">
        <v>103</v>
      </c>
      <c r="C559" s="111">
        <v>0.57959192531438619</v>
      </c>
      <c r="D559" s="95" t="s">
        <v>3</v>
      </c>
      <c r="E559" s="95">
        <v>3</v>
      </c>
      <c r="F559" s="96">
        <v>1</v>
      </c>
      <c r="G559" s="95" t="s">
        <v>7</v>
      </c>
      <c r="H559" s="95" t="s">
        <v>89</v>
      </c>
      <c r="I559" s="95" t="s">
        <v>5</v>
      </c>
      <c r="J559" s="97" t="s">
        <v>5</v>
      </c>
      <c r="M559">
        <f t="shared" si="221"/>
        <v>38</v>
      </c>
      <c r="N559">
        <f t="shared" si="242"/>
        <v>61</v>
      </c>
      <c r="O559">
        <f t="shared" si="243"/>
        <v>48</v>
      </c>
      <c r="P559">
        <f t="shared" si="244"/>
        <v>104</v>
      </c>
      <c r="Q559">
        <f t="shared" si="245"/>
        <v>37</v>
      </c>
      <c r="R559">
        <f t="shared" si="246"/>
        <v>28</v>
      </c>
      <c r="U559">
        <f t="shared" si="241"/>
        <v>241</v>
      </c>
      <c r="V559">
        <f t="shared" si="222"/>
        <v>248</v>
      </c>
      <c r="W559">
        <f t="shared" si="223"/>
        <v>243</v>
      </c>
      <c r="X559">
        <f t="shared" si="224"/>
        <v>470</v>
      </c>
      <c r="Y559">
        <f t="shared" si="225"/>
        <v>230</v>
      </c>
      <c r="Z559">
        <f t="shared" si="226"/>
        <v>882</v>
      </c>
      <c r="AC559" s="1">
        <f t="shared" si="227"/>
        <v>-1.5099083170870673</v>
      </c>
      <c r="AD559" s="1">
        <f t="shared" si="228"/>
        <v>-1.0366206126401418</v>
      </c>
      <c r="AE559" s="1">
        <f t="shared" si="229"/>
        <v>-1.276293465905562</v>
      </c>
      <c r="AF559" s="1">
        <f t="shared" si="230"/>
        <v>-0.50310357767208047</v>
      </c>
      <c r="AG559" s="1">
        <f t="shared" si="231"/>
        <v>-1.5365765641692286</v>
      </c>
      <c r="AH559" s="1">
        <f t="shared" si="232"/>
        <v>-1.8152899666382492</v>
      </c>
      <c r="AI559" s="149">
        <f t="shared" si="233"/>
        <v>-7.6777925041123298</v>
      </c>
      <c r="AL559" s="1">
        <f t="shared" si="234"/>
        <v>-1.3873311678483309</v>
      </c>
      <c r="AM559" s="104">
        <f t="shared" si="235"/>
        <v>-1.3586993551740039</v>
      </c>
      <c r="AN559" s="104">
        <f t="shared" si="236"/>
        <v>-1.3790666579984376</v>
      </c>
      <c r="AO559" s="104">
        <f t="shared" si="237"/>
        <v>-0.71939540663488166</v>
      </c>
      <c r="AP559" s="104">
        <f t="shared" si="238"/>
        <v>-1.4340487924157905</v>
      </c>
      <c r="AQ559" s="104">
        <f t="shared" si="239"/>
        <v>-8.9936045332194625E-2</v>
      </c>
      <c r="AR559" s="151">
        <f t="shared" si="240"/>
        <v>-6.3684774254036398</v>
      </c>
    </row>
    <row r="560" spans="1:44" x14ac:dyDescent="0.2">
      <c r="A560" s="98">
        <v>11244</v>
      </c>
      <c r="B560" s="91" t="s">
        <v>103</v>
      </c>
      <c r="C560" s="110">
        <v>0.58239225232366343</v>
      </c>
      <c r="D560" s="91" t="s">
        <v>2</v>
      </c>
      <c r="E560" s="91">
        <v>0</v>
      </c>
      <c r="F560" s="92">
        <v>0</v>
      </c>
      <c r="G560" s="91" t="s">
        <v>6</v>
      </c>
      <c r="H560" s="91" t="s">
        <v>90</v>
      </c>
      <c r="I560" s="91" t="s">
        <v>5</v>
      </c>
      <c r="J560" s="93" t="s">
        <v>5</v>
      </c>
      <c r="M560">
        <f t="shared" si="221"/>
        <v>36</v>
      </c>
      <c r="N560">
        <f t="shared" si="242"/>
        <v>35</v>
      </c>
      <c r="O560">
        <f t="shared" si="243"/>
        <v>29</v>
      </c>
      <c r="P560">
        <f t="shared" si="244"/>
        <v>68</v>
      </c>
      <c r="Q560">
        <f t="shared" si="245"/>
        <v>39</v>
      </c>
      <c r="R560">
        <f t="shared" si="246"/>
        <v>28</v>
      </c>
      <c r="U560">
        <f t="shared" si="241"/>
        <v>239</v>
      </c>
      <c r="V560">
        <f t="shared" si="222"/>
        <v>245</v>
      </c>
      <c r="W560">
        <f t="shared" si="223"/>
        <v>248</v>
      </c>
      <c r="X560">
        <f t="shared" si="224"/>
        <v>495</v>
      </c>
      <c r="Y560">
        <f t="shared" si="225"/>
        <v>161</v>
      </c>
      <c r="Z560">
        <f t="shared" si="226"/>
        <v>882</v>
      </c>
      <c r="AC560" s="1">
        <f t="shared" si="227"/>
        <v>-1.563975538357343</v>
      </c>
      <c r="AD560" s="1">
        <f t="shared" si="228"/>
        <v>-1.5921464153240394</v>
      </c>
      <c r="AE560" s="1">
        <f t="shared" si="229"/>
        <v>-1.780198646826979</v>
      </c>
      <c r="AF560" s="1">
        <f t="shared" si="230"/>
        <v>-0.92798677163734644</v>
      </c>
      <c r="AG560" s="1">
        <f t="shared" si="231"/>
        <v>-1.4839328306838067</v>
      </c>
      <c r="AH560" s="1">
        <f t="shared" si="232"/>
        <v>-1.8152899666382492</v>
      </c>
      <c r="AI560" s="149">
        <f t="shared" si="233"/>
        <v>-9.163530169467764</v>
      </c>
      <c r="AL560" s="1">
        <f t="shared" si="234"/>
        <v>-1.3956645494074753</v>
      </c>
      <c r="AM560" s="104">
        <f t="shared" si="235"/>
        <v>-1.3708698907942589</v>
      </c>
      <c r="AN560" s="104">
        <f t="shared" si="236"/>
        <v>-1.3586993551740039</v>
      </c>
      <c r="AO560" s="104">
        <f t="shared" si="237"/>
        <v>-0.66757033877029559</v>
      </c>
      <c r="AP560" s="104">
        <f t="shared" si="238"/>
        <v>-1.790723736354523</v>
      </c>
      <c r="AQ560" s="104">
        <f t="shared" si="239"/>
        <v>-8.9936045332194625E-2</v>
      </c>
      <c r="AR560" s="151">
        <f t="shared" si="240"/>
        <v>-6.6734639158327518</v>
      </c>
    </row>
    <row r="561" spans="1:44" x14ac:dyDescent="0.2">
      <c r="A561" s="99">
        <v>10942</v>
      </c>
      <c r="B561" s="95" t="s">
        <v>103</v>
      </c>
      <c r="C561" s="111">
        <v>0.58310571886530504</v>
      </c>
      <c r="D561" s="95" t="s">
        <v>3</v>
      </c>
      <c r="E561" s="95">
        <v>3</v>
      </c>
      <c r="F561" s="96">
        <v>3</v>
      </c>
      <c r="G561" s="95" t="s">
        <v>7</v>
      </c>
      <c r="H561" s="95" t="s">
        <v>88</v>
      </c>
      <c r="I561" s="95" t="s">
        <v>5</v>
      </c>
      <c r="J561" s="97" t="s">
        <v>4</v>
      </c>
      <c r="M561">
        <f t="shared" si="221"/>
        <v>38</v>
      </c>
      <c r="N561">
        <f t="shared" si="242"/>
        <v>61</v>
      </c>
      <c r="O561">
        <f t="shared" si="243"/>
        <v>46</v>
      </c>
      <c r="P561">
        <f t="shared" si="244"/>
        <v>104</v>
      </c>
      <c r="Q561">
        <f t="shared" si="245"/>
        <v>71</v>
      </c>
      <c r="R561">
        <f t="shared" si="246"/>
        <v>28</v>
      </c>
      <c r="U561">
        <f t="shared" si="241"/>
        <v>241</v>
      </c>
      <c r="V561">
        <f t="shared" si="222"/>
        <v>248</v>
      </c>
      <c r="W561">
        <f t="shared" si="223"/>
        <v>241</v>
      </c>
      <c r="X561">
        <f t="shared" si="224"/>
        <v>470</v>
      </c>
      <c r="Y561">
        <f t="shared" si="225"/>
        <v>425</v>
      </c>
      <c r="Z561">
        <f t="shared" si="226"/>
        <v>882</v>
      </c>
      <c r="AC561" s="1">
        <f t="shared" si="227"/>
        <v>-1.5099083170870673</v>
      </c>
      <c r="AD561" s="1">
        <f t="shared" si="228"/>
        <v>-1.0366206126401418</v>
      </c>
      <c r="AE561" s="1">
        <f t="shared" si="229"/>
        <v>-1.3188530803243581</v>
      </c>
      <c r="AF561" s="1">
        <f t="shared" si="230"/>
        <v>-0.50310357767208047</v>
      </c>
      <c r="AG561" s="1">
        <f t="shared" si="231"/>
        <v>-0.88481459977213761</v>
      </c>
      <c r="AH561" s="1">
        <f t="shared" si="232"/>
        <v>-1.8152899666382492</v>
      </c>
      <c r="AI561" s="149">
        <f t="shared" si="233"/>
        <v>-7.0685901541340348</v>
      </c>
      <c r="AL561" s="1">
        <f t="shared" si="234"/>
        <v>-1.3873311678483309</v>
      </c>
      <c r="AM561" s="104">
        <f t="shared" si="235"/>
        <v>-1.3586993551740039</v>
      </c>
      <c r="AN561" s="104">
        <f t="shared" si="236"/>
        <v>-1.3873311678483309</v>
      </c>
      <c r="AO561" s="104">
        <f t="shared" si="237"/>
        <v>-0.71939540663488166</v>
      </c>
      <c r="AP561" s="104">
        <f t="shared" si="238"/>
        <v>-0.82003893241456904</v>
      </c>
      <c r="AQ561" s="104">
        <f t="shared" si="239"/>
        <v>-8.9936045332194625E-2</v>
      </c>
      <c r="AR561" s="151">
        <f t="shared" si="240"/>
        <v>-5.7627320752523117</v>
      </c>
    </row>
    <row r="562" spans="1:44" x14ac:dyDescent="0.2">
      <c r="A562" s="98">
        <v>10642</v>
      </c>
      <c r="B562" s="91" t="s">
        <v>103</v>
      </c>
      <c r="C562" s="110">
        <v>0.58486114990368354</v>
      </c>
      <c r="D562" s="91" t="s">
        <v>1</v>
      </c>
      <c r="E562" s="91">
        <v>0</v>
      </c>
      <c r="F562" s="92">
        <v>0</v>
      </c>
      <c r="G562" s="91" t="s">
        <v>7</v>
      </c>
      <c r="H562" s="91" t="s">
        <v>88</v>
      </c>
      <c r="I562" s="91" t="s">
        <v>5</v>
      </c>
      <c r="J562" s="93" t="s">
        <v>5</v>
      </c>
      <c r="M562">
        <f t="shared" si="221"/>
        <v>59</v>
      </c>
      <c r="N562">
        <f t="shared" si="242"/>
        <v>35</v>
      </c>
      <c r="O562">
        <f t="shared" si="243"/>
        <v>29</v>
      </c>
      <c r="P562">
        <f t="shared" si="244"/>
        <v>104</v>
      </c>
      <c r="Q562">
        <f t="shared" si="245"/>
        <v>71</v>
      </c>
      <c r="R562">
        <f t="shared" si="246"/>
        <v>28</v>
      </c>
      <c r="U562">
        <f t="shared" si="241"/>
        <v>244</v>
      </c>
      <c r="V562">
        <f t="shared" si="222"/>
        <v>245</v>
      </c>
      <c r="W562">
        <f t="shared" si="223"/>
        <v>248</v>
      </c>
      <c r="X562">
        <f t="shared" si="224"/>
        <v>470</v>
      </c>
      <c r="Y562">
        <f t="shared" si="225"/>
        <v>425</v>
      </c>
      <c r="Z562">
        <f t="shared" si="226"/>
        <v>882</v>
      </c>
      <c r="AC562" s="1">
        <f t="shared" si="227"/>
        <v>-1.0699570329077337</v>
      </c>
      <c r="AD562" s="1">
        <f t="shared" si="228"/>
        <v>-1.5921464153240394</v>
      </c>
      <c r="AE562" s="1">
        <f t="shared" si="229"/>
        <v>-1.780198646826979</v>
      </c>
      <c r="AF562" s="1">
        <f t="shared" si="230"/>
        <v>-0.50310357767208047</v>
      </c>
      <c r="AG562" s="1">
        <f t="shared" si="231"/>
        <v>-0.88481459977213761</v>
      </c>
      <c r="AH562" s="1">
        <f t="shared" si="232"/>
        <v>-1.8152899666382492</v>
      </c>
      <c r="AI562" s="149">
        <f t="shared" si="233"/>
        <v>-7.6455102391412186</v>
      </c>
      <c r="AL562" s="1">
        <f t="shared" si="234"/>
        <v>-1.374959876045784</v>
      </c>
      <c r="AM562" s="104">
        <f t="shared" si="235"/>
        <v>-1.3708698907942589</v>
      </c>
      <c r="AN562" s="104">
        <f t="shared" si="236"/>
        <v>-1.3586993551740039</v>
      </c>
      <c r="AO562" s="104">
        <f t="shared" si="237"/>
        <v>-0.71939540663488166</v>
      </c>
      <c r="AP562" s="104">
        <f t="shared" si="238"/>
        <v>-0.82003893241456904</v>
      </c>
      <c r="AQ562" s="104">
        <f t="shared" si="239"/>
        <v>-8.9936045332194625E-2</v>
      </c>
      <c r="AR562" s="151">
        <f t="shared" si="240"/>
        <v>-5.7338995063956917</v>
      </c>
    </row>
    <row r="563" spans="1:44" x14ac:dyDescent="0.2">
      <c r="A563" s="99">
        <v>10544</v>
      </c>
      <c r="B563" s="95" t="s">
        <v>103</v>
      </c>
      <c r="C563" s="111">
        <v>0.58538564979125873</v>
      </c>
      <c r="D563" s="95" t="s">
        <v>2</v>
      </c>
      <c r="E563" s="95">
        <v>2</v>
      </c>
      <c r="F563" s="96">
        <v>2</v>
      </c>
      <c r="G563" s="95" t="s">
        <v>6</v>
      </c>
      <c r="H563" s="95" t="s">
        <v>89</v>
      </c>
      <c r="I563" s="95" t="s">
        <v>5</v>
      </c>
      <c r="J563" s="97" t="s">
        <v>5</v>
      </c>
      <c r="M563">
        <f t="shared" si="221"/>
        <v>36</v>
      </c>
      <c r="N563">
        <f t="shared" si="242"/>
        <v>41</v>
      </c>
      <c r="O563">
        <f t="shared" si="243"/>
        <v>49</v>
      </c>
      <c r="P563">
        <f t="shared" si="244"/>
        <v>68</v>
      </c>
      <c r="Q563">
        <f t="shared" si="245"/>
        <v>37</v>
      </c>
      <c r="R563">
        <f t="shared" si="246"/>
        <v>28</v>
      </c>
      <c r="U563">
        <f t="shared" si="241"/>
        <v>239</v>
      </c>
      <c r="V563">
        <f t="shared" si="222"/>
        <v>239</v>
      </c>
      <c r="W563">
        <f t="shared" si="223"/>
        <v>233</v>
      </c>
      <c r="X563">
        <f t="shared" si="224"/>
        <v>495</v>
      </c>
      <c r="Y563">
        <f t="shared" si="225"/>
        <v>230</v>
      </c>
      <c r="Z563">
        <f t="shared" si="226"/>
        <v>882</v>
      </c>
      <c r="AC563" s="1">
        <f t="shared" si="227"/>
        <v>-1.563975538357343</v>
      </c>
      <c r="AD563" s="1">
        <f t="shared" si="228"/>
        <v>-1.4339224101091452</v>
      </c>
      <c r="AE563" s="1">
        <f t="shared" si="229"/>
        <v>-1.2556741787028265</v>
      </c>
      <c r="AF563" s="1">
        <f t="shared" si="230"/>
        <v>-0.92798677163734644</v>
      </c>
      <c r="AG563" s="1">
        <f t="shared" si="231"/>
        <v>-1.5365765641692286</v>
      </c>
      <c r="AH563" s="1">
        <f t="shared" si="232"/>
        <v>-1.8152899666382492</v>
      </c>
      <c r="AI563" s="149">
        <f t="shared" si="233"/>
        <v>-8.5334254296141392</v>
      </c>
      <c r="AL563" s="1">
        <f t="shared" si="234"/>
        <v>-1.3956645494074753</v>
      </c>
      <c r="AM563" s="104">
        <f t="shared" si="235"/>
        <v>-1.3956645494074753</v>
      </c>
      <c r="AN563" s="104">
        <f t="shared" si="236"/>
        <v>-1.4210896477732855</v>
      </c>
      <c r="AO563" s="104">
        <f t="shared" si="237"/>
        <v>-0.66757033877029559</v>
      </c>
      <c r="AP563" s="104">
        <f t="shared" si="238"/>
        <v>-1.4340487924157905</v>
      </c>
      <c r="AQ563" s="104">
        <f t="shared" si="239"/>
        <v>-8.9936045332194625E-2</v>
      </c>
      <c r="AR563" s="151">
        <f t="shared" si="240"/>
        <v>-6.4039739231065171</v>
      </c>
    </row>
    <row r="564" spans="1:44" x14ac:dyDescent="0.2">
      <c r="A564" s="98">
        <v>11131</v>
      </c>
      <c r="B564" s="91" t="s">
        <v>103</v>
      </c>
      <c r="C564" s="110">
        <v>0.587097000922989</v>
      </c>
      <c r="D564" s="91" t="s">
        <v>3</v>
      </c>
      <c r="E564" s="91">
        <v>2</v>
      </c>
      <c r="F564" s="92">
        <v>2</v>
      </c>
      <c r="G564" s="91" t="s">
        <v>6</v>
      </c>
      <c r="H564" s="91" t="s">
        <v>88</v>
      </c>
      <c r="I564" s="91" t="s">
        <v>5</v>
      </c>
      <c r="J564" s="93" t="s">
        <v>4</v>
      </c>
      <c r="M564">
        <f t="shared" si="221"/>
        <v>38</v>
      </c>
      <c r="N564">
        <f t="shared" si="242"/>
        <v>41</v>
      </c>
      <c r="O564">
        <f t="shared" si="243"/>
        <v>49</v>
      </c>
      <c r="P564">
        <f t="shared" si="244"/>
        <v>68</v>
      </c>
      <c r="Q564">
        <f t="shared" si="245"/>
        <v>71</v>
      </c>
      <c r="R564">
        <f t="shared" si="246"/>
        <v>28</v>
      </c>
      <c r="U564">
        <f t="shared" si="241"/>
        <v>241</v>
      </c>
      <c r="V564">
        <f t="shared" si="222"/>
        <v>239</v>
      </c>
      <c r="W564">
        <f t="shared" si="223"/>
        <v>233</v>
      </c>
      <c r="X564">
        <f t="shared" si="224"/>
        <v>495</v>
      </c>
      <c r="Y564">
        <f t="shared" si="225"/>
        <v>425</v>
      </c>
      <c r="Z564">
        <f t="shared" si="226"/>
        <v>882</v>
      </c>
      <c r="AC564" s="1">
        <f t="shared" si="227"/>
        <v>-1.5099083170870673</v>
      </c>
      <c r="AD564" s="1">
        <f t="shared" si="228"/>
        <v>-1.4339224101091452</v>
      </c>
      <c r="AE564" s="1">
        <f t="shared" si="229"/>
        <v>-1.2556741787028265</v>
      </c>
      <c r="AF564" s="1">
        <f t="shared" si="230"/>
        <v>-0.92798677163734644</v>
      </c>
      <c r="AG564" s="1">
        <f t="shared" si="231"/>
        <v>-0.88481459977213761</v>
      </c>
      <c r="AH564" s="1">
        <f t="shared" si="232"/>
        <v>-1.8152899666382492</v>
      </c>
      <c r="AI564" s="149">
        <f t="shared" si="233"/>
        <v>-7.8275962439467728</v>
      </c>
      <c r="AL564" s="1">
        <f t="shared" si="234"/>
        <v>-1.3873311678483309</v>
      </c>
      <c r="AM564" s="104">
        <f t="shared" si="235"/>
        <v>-1.3956645494074753</v>
      </c>
      <c r="AN564" s="104">
        <f t="shared" si="236"/>
        <v>-1.4210896477732855</v>
      </c>
      <c r="AO564" s="104">
        <f t="shared" si="237"/>
        <v>-0.66757033877029559</v>
      </c>
      <c r="AP564" s="104">
        <f t="shared" si="238"/>
        <v>-0.82003893241456904</v>
      </c>
      <c r="AQ564" s="104">
        <f t="shared" si="239"/>
        <v>-8.9936045332194625E-2</v>
      </c>
      <c r="AR564" s="151">
        <f t="shared" si="240"/>
        <v>-5.7816306815461518</v>
      </c>
    </row>
    <row r="565" spans="1:44" x14ac:dyDescent="0.2">
      <c r="A565" s="99">
        <v>11205</v>
      </c>
      <c r="B565" s="95" t="s">
        <v>103</v>
      </c>
      <c r="C565" s="111">
        <v>0.58729933047350535</v>
      </c>
      <c r="D565" s="95" t="s">
        <v>0</v>
      </c>
      <c r="E565" s="95">
        <v>0</v>
      </c>
      <c r="F565" s="96">
        <v>2</v>
      </c>
      <c r="G565" s="95" t="s">
        <v>6</v>
      </c>
      <c r="H565" s="95" t="s">
        <v>88</v>
      </c>
      <c r="I565" s="95" t="s">
        <v>5</v>
      </c>
      <c r="J565" s="97" t="s">
        <v>5</v>
      </c>
      <c r="M565">
        <f t="shared" si="221"/>
        <v>39</v>
      </c>
      <c r="N565">
        <f t="shared" si="242"/>
        <v>35</v>
      </c>
      <c r="O565">
        <f t="shared" si="243"/>
        <v>49</v>
      </c>
      <c r="P565">
        <f t="shared" si="244"/>
        <v>68</v>
      </c>
      <c r="Q565">
        <f t="shared" si="245"/>
        <v>71</v>
      </c>
      <c r="R565">
        <f t="shared" si="246"/>
        <v>28</v>
      </c>
      <c r="U565">
        <f t="shared" si="241"/>
        <v>241</v>
      </c>
      <c r="V565">
        <f t="shared" si="222"/>
        <v>245</v>
      </c>
      <c r="W565">
        <f t="shared" si="223"/>
        <v>233</v>
      </c>
      <c r="X565">
        <f t="shared" si="224"/>
        <v>495</v>
      </c>
      <c r="Y565">
        <f t="shared" si="225"/>
        <v>425</v>
      </c>
      <c r="Z565">
        <f t="shared" si="226"/>
        <v>882</v>
      </c>
      <c r="AC565" s="1">
        <f t="shared" si="227"/>
        <v>-1.4839328306838067</v>
      </c>
      <c r="AD565" s="1">
        <f t="shared" si="228"/>
        <v>-1.5921464153240394</v>
      </c>
      <c r="AE565" s="1">
        <f t="shared" si="229"/>
        <v>-1.2556741787028265</v>
      </c>
      <c r="AF565" s="1">
        <f t="shared" si="230"/>
        <v>-0.92798677163734644</v>
      </c>
      <c r="AG565" s="1">
        <f t="shared" si="231"/>
        <v>-0.88481459977213761</v>
      </c>
      <c r="AH565" s="1">
        <f t="shared" si="232"/>
        <v>-1.8152899666382492</v>
      </c>
      <c r="AI565" s="149">
        <f t="shared" si="233"/>
        <v>-7.9598447627584061</v>
      </c>
      <c r="AL565" s="1">
        <f t="shared" si="234"/>
        <v>-1.3873311678483309</v>
      </c>
      <c r="AM565" s="104">
        <f t="shared" si="235"/>
        <v>-1.3708698907942589</v>
      </c>
      <c r="AN565" s="104">
        <f t="shared" si="236"/>
        <v>-1.4210896477732855</v>
      </c>
      <c r="AO565" s="104">
        <f t="shared" si="237"/>
        <v>-0.66757033877029559</v>
      </c>
      <c r="AP565" s="104">
        <f t="shared" si="238"/>
        <v>-0.82003893241456904</v>
      </c>
      <c r="AQ565" s="104">
        <f t="shared" si="239"/>
        <v>-8.9936045332194625E-2</v>
      </c>
      <c r="AR565" s="151">
        <f t="shared" si="240"/>
        <v>-5.7568360229329345</v>
      </c>
    </row>
    <row r="566" spans="1:44" x14ac:dyDescent="0.2">
      <c r="A566" s="98">
        <v>10183</v>
      </c>
      <c r="B566" s="91" t="s">
        <v>103</v>
      </c>
      <c r="C566" s="110">
        <v>0.58787720606144711</v>
      </c>
      <c r="D566" s="91" t="s">
        <v>2</v>
      </c>
      <c r="E566" s="91">
        <v>1</v>
      </c>
      <c r="F566" s="92">
        <v>2</v>
      </c>
      <c r="G566" s="91" t="s">
        <v>6</v>
      </c>
      <c r="H566" s="91" t="s">
        <v>91</v>
      </c>
      <c r="I566" s="91" t="s">
        <v>4</v>
      </c>
      <c r="J566" s="93" t="s">
        <v>5</v>
      </c>
      <c r="M566">
        <f t="shared" si="221"/>
        <v>36</v>
      </c>
      <c r="N566">
        <f t="shared" si="242"/>
        <v>35</v>
      </c>
      <c r="O566">
        <f t="shared" si="243"/>
        <v>49</v>
      </c>
      <c r="P566">
        <f t="shared" si="244"/>
        <v>68</v>
      </c>
      <c r="Q566">
        <f t="shared" si="245"/>
        <v>25</v>
      </c>
      <c r="R566">
        <f t="shared" si="246"/>
        <v>144</v>
      </c>
      <c r="U566">
        <f t="shared" si="241"/>
        <v>239</v>
      </c>
      <c r="V566">
        <f t="shared" si="222"/>
        <v>233</v>
      </c>
      <c r="W566">
        <f t="shared" si="223"/>
        <v>233</v>
      </c>
      <c r="X566">
        <f t="shared" si="224"/>
        <v>495</v>
      </c>
      <c r="Y566">
        <f t="shared" si="225"/>
        <v>149</v>
      </c>
      <c r="Z566">
        <f t="shared" si="226"/>
        <v>83</v>
      </c>
      <c r="AC566" s="1">
        <f t="shared" si="227"/>
        <v>-1.563975538357343</v>
      </c>
      <c r="AD566" s="1">
        <f t="shared" si="228"/>
        <v>-1.5921464153240394</v>
      </c>
      <c r="AE566" s="1">
        <f t="shared" si="229"/>
        <v>-1.2556741787028265</v>
      </c>
      <c r="AF566" s="1">
        <f t="shared" si="230"/>
        <v>-0.92798677163734644</v>
      </c>
      <c r="AG566" s="1">
        <f t="shared" si="231"/>
        <v>-1.9286186519452522</v>
      </c>
      <c r="AH566" s="1">
        <f t="shared" si="232"/>
        <v>-0.17768117723745236</v>
      </c>
      <c r="AI566" s="149">
        <f t="shared" si="233"/>
        <v>-7.4460827332042596</v>
      </c>
      <c r="AL566" s="1">
        <f t="shared" si="234"/>
        <v>-1.3956645494074753</v>
      </c>
      <c r="AM566" s="104">
        <f t="shared" si="235"/>
        <v>-1.4210896477732855</v>
      </c>
      <c r="AN566" s="104">
        <f t="shared" si="236"/>
        <v>-1.4210896477732855</v>
      </c>
      <c r="AO566" s="104">
        <f t="shared" si="237"/>
        <v>-0.66757033877029559</v>
      </c>
      <c r="AP566" s="104">
        <f t="shared" si="238"/>
        <v>-1.8681817953935267</v>
      </c>
      <c r="AQ566" s="104">
        <f t="shared" si="239"/>
        <v>-2.4532874935423878</v>
      </c>
      <c r="AR566" s="151">
        <f t="shared" si="240"/>
        <v>-9.2268834726602567</v>
      </c>
    </row>
    <row r="567" spans="1:44" x14ac:dyDescent="0.2">
      <c r="A567" s="99">
        <v>11307</v>
      </c>
      <c r="B567" s="95" t="s">
        <v>103</v>
      </c>
      <c r="C567" s="111">
        <v>0.58849079680012217</v>
      </c>
      <c r="D567" s="95" t="s">
        <v>3</v>
      </c>
      <c r="E567" s="95">
        <v>2</v>
      </c>
      <c r="F567" s="96">
        <v>1</v>
      </c>
      <c r="G567" s="95" t="s">
        <v>6</v>
      </c>
      <c r="H567" s="95" t="s">
        <v>88</v>
      </c>
      <c r="I567" s="95" t="s">
        <v>5</v>
      </c>
      <c r="J567" s="97" t="s">
        <v>5</v>
      </c>
      <c r="M567">
        <f t="shared" si="221"/>
        <v>38</v>
      </c>
      <c r="N567">
        <f t="shared" si="242"/>
        <v>41</v>
      </c>
      <c r="O567">
        <f t="shared" si="243"/>
        <v>48</v>
      </c>
      <c r="P567">
        <f t="shared" si="244"/>
        <v>68</v>
      </c>
      <c r="Q567">
        <f t="shared" si="245"/>
        <v>71</v>
      </c>
      <c r="R567">
        <f t="shared" si="246"/>
        <v>28</v>
      </c>
      <c r="U567">
        <f t="shared" si="241"/>
        <v>241</v>
      </c>
      <c r="V567">
        <f t="shared" si="222"/>
        <v>239</v>
      </c>
      <c r="W567">
        <f t="shared" si="223"/>
        <v>243</v>
      </c>
      <c r="X567">
        <f t="shared" si="224"/>
        <v>495</v>
      </c>
      <c r="Y567">
        <f t="shared" si="225"/>
        <v>425</v>
      </c>
      <c r="Z567">
        <f t="shared" si="226"/>
        <v>882</v>
      </c>
      <c r="AC567" s="1">
        <f t="shared" si="227"/>
        <v>-1.5099083170870673</v>
      </c>
      <c r="AD567" s="1">
        <f t="shared" si="228"/>
        <v>-1.4339224101091452</v>
      </c>
      <c r="AE567" s="1">
        <f t="shared" si="229"/>
        <v>-1.276293465905562</v>
      </c>
      <c r="AF567" s="1">
        <f t="shared" si="230"/>
        <v>-0.92798677163734644</v>
      </c>
      <c r="AG567" s="1">
        <f t="shared" si="231"/>
        <v>-0.88481459977213761</v>
      </c>
      <c r="AH567" s="1">
        <f t="shared" si="232"/>
        <v>-1.8152899666382492</v>
      </c>
      <c r="AI567" s="149">
        <f t="shared" si="233"/>
        <v>-7.8482155311495081</v>
      </c>
      <c r="AL567" s="1">
        <f t="shared" si="234"/>
        <v>-1.3873311678483309</v>
      </c>
      <c r="AM567" s="104">
        <f t="shared" si="235"/>
        <v>-1.3956645494074753</v>
      </c>
      <c r="AN567" s="104">
        <f t="shared" si="236"/>
        <v>-1.3790666579984376</v>
      </c>
      <c r="AO567" s="104">
        <f t="shared" si="237"/>
        <v>-0.66757033877029559</v>
      </c>
      <c r="AP567" s="104">
        <f t="shared" si="238"/>
        <v>-0.82003893241456904</v>
      </c>
      <c r="AQ567" s="104">
        <f t="shared" si="239"/>
        <v>-8.9936045332194625E-2</v>
      </c>
      <c r="AR567" s="151">
        <f t="shared" si="240"/>
        <v>-5.7396076917713037</v>
      </c>
    </row>
    <row r="568" spans="1:44" x14ac:dyDescent="0.2">
      <c r="A568" s="98">
        <v>10618</v>
      </c>
      <c r="B568" s="91" t="s">
        <v>103</v>
      </c>
      <c r="C568" s="110">
        <v>0.58906932741201057</v>
      </c>
      <c r="D568" s="91" t="s">
        <v>3</v>
      </c>
      <c r="E568" s="91">
        <v>1</v>
      </c>
      <c r="F568" s="92">
        <v>0</v>
      </c>
      <c r="G568" s="91" t="s">
        <v>6</v>
      </c>
      <c r="H568" s="91" t="s">
        <v>90</v>
      </c>
      <c r="I568" s="91" t="s">
        <v>4</v>
      </c>
      <c r="J568" s="93" t="s">
        <v>5</v>
      </c>
      <c r="M568">
        <f t="shared" si="221"/>
        <v>38</v>
      </c>
      <c r="N568">
        <f t="shared" si="242"/>
        <v>35</v>
      </c>
      <c r="O568">
        <f t="shared" si="243"/>
        <v>29</v>
      </c>
      <c r="P568">
        <f t="shared" si="244"/>
        <v>68</v>
      </c>
      <c r="Q568">
        <f t="shared" si="245"/>
        <v>39</v>
      </c>
      <c r="R568">
        <f t="shared" si="246"/>
        <v>144</v>
      </c>
      <c r="U568">
        <f t="shared" si="241"/>
        <v>241</v>
      </c>
      <c r="V568">
        <f t="shared" si="222"/>
        <v>233</v>
      </c>
      <c r="W568">
        <f t="shared" si="223"/>
        <v>248</v>
      </c>
      <c r="X568">
        <f t="shared" si="224"/>
        <v>495</v>
      </c>
      <c r="Y568">
        <f t="shared" si="225"/>
        <v>161</v>
      </c>
      <c r="Z568">
        <f t="shared" si="226"/>
        <v>83</v>
      </c>
      <c r="AC568" s="1">
        <f t="shared" si="227"/>
        <v>-1.5099083170870673</v>
      </c>
      <c r="AD568" s="1">
        <f t="shared" si="228"/>
        <v>-1.5921464153240394</v>
      </c>
      <c r="AE568" s="1">
        <f t="shared" si="229"/>
        <v>-1.780198646826979</v>
      </c>
      <c r="AF568" s="1">
        <f t="shared" si="230"/>
        <v>-0.92798677163734644</v>
      </c>
      <c r="AG568" s="1">
        <f t="shared" si="231"/>
        <v>-1.4839328306838067</v>
      </c>
      <c r="AH568" s="1">
        <f t="shared" si="232"/>
        <v>-0.17768117723745236</v>
      </c>
      <c r="AI568" s="149">
        <f t="shared" si="233"/>
        <v>-7.4718541587966909</v>
      </c>
      <c r="AL568" s="1">
        <f t="shared" si="234"/>
        <v>-1.3873311678483309</v>
      </c>
      <c r="AM568" s="104">
        <f t="shared" si="235"/>
        <v>-1.4210896477732855</v>
      </c>
      <c r="AN568" s="104">
        <f t="shared" si="236"/>
        <v>-1.3586993551740039</v>
      </c>
      <c r="AO568" s="104">
        <f t="shared" si="237"/>
        <v>-0.66757033877029559</v>
      </c>
      <c r="AP568" s="104">
        <f t="shared" si="238"/>
        <v>-1.790723736354523</v>
      </c>
      <c r="AQ568" s="104">
        <f t="shared" si="239"/>
        <v>-2.4532874935423878</v>
      </c>
      <c r="AR568" s="151">
        <f t="shared" si="240"/>
        <v>-9.0787017394628258</v>
      </c>
    </row>
    <row r="569" spans="1:44" x14ac:dyDescent="0.2">
      <c r="A569" s="99">
        <v>10504</v>
      </c>
      <c r="B569" s="95" t="s">
        <v>103</v>
      </c>
      <c r="C569" s="111">
        <v>0.59073068072182389</v>
      </c>
      <c r="D569" s="95" t="s">
        <v>3</v>
      </c>
      <c r="E569" s="95">
        <v>3</v>
      </c>
      <c r="F569" s="96">
        <v>0</v>
      </c>
      <c r="G569" s="95" t="s">
        <v>6</v>
      </c>
      <c r="H569" s="95" t="s">
        <v>88</v>
      </c>
      <c r="I569" s="95" t="s">
        <v>5</v>
      </c>
      <c r="J569" s="97" t="s">
        <v>5</v>
      </c>
      <c r="M569">
        <f t="shared" si="221"/>
        <v>38</v>
      </c>
      <c r="N569">
        <f t="shared" si="242"/>
        <v>61</v>
      </c>
      <c r="O569">
        <f t="shared" si="243"/>
        <v>29</v>
      </c>
      <c r="P569">
        <f t="shared" si="244"/>
        <v>68</v>
      </c>
      <c r="Q569">
        <f t="shared" si="245"/>
        <v>71</v>
      </c>
      <c r="R569">
        <f t="shared" si="246"/>
        <v>28</v>
      </c>
      <c r="U569">
        <f t="shared" si="241"/>
        <v>241</v>
      </c>
      <c r="V569">
        <f t="shared" si="222"/>
        <v>248</v>
      </c>
      <c r="W569">
        <f t="shared" si="223"/>
        <v>248</v>
      </c>
      <c r="X569">
        <f t="shared" si="224"/>
        <v>495</v>
      </c>
      <c r="Y569">
        <f t="shared" si="225"/>
        <v>425</v>
      </c>
      <c r="Z569">
        <f t="shared" si="226"/>
        <v>882</v>
      </c>
      <c r="AC569" s="1">
        <f t="shared" si="227"/>
        <v>-1.5099083170870673</v>
      </c>
      <c r="AD569" s="1">
        <f t="shared" si="228"/>
        <v>-1.0366206126401418</v>
      </c>
      <c r="AE569" s="1">
        <f t="shared" si="229"/>
        <v>-1.780198646826979</v>
      </c>
      <c r="AF569" s="1">
        <f t="shared" si="230"/>
        <v>-0.92798677163734644</v>
      </c>
      <c r="AG569" s="1">
        <f t="shared" si="231"/>
        <v>-0.88481459977213761</v>
      </c>
      <c r="AH569" s="1">
        <f t="shared" si="232"/>
        <v>-1.8152899666382492</v>
      </c>
      <c r="AI569" s="149">
        <f t="shared" si="233"/>
        <v>-7.9548189146019217</v>
      </c>
      <c r="AL569" s="1">
        <f t="shared" si="234"/>
        <v>-1.3873311678483309</v>
      </c>
      <c r="AM569" s="104">
        <f t="shared" si="235"/>
        <v>-1.3586993551740039</v>
      </c>
      <c r="AN569" s="104">
        <f t="shared" si="236"/>
        <v>-1.3586993551740039</v>
      </c>
      <c r="AO569" s="104">
        <f t="shared" si="237"/>
        <v>-0.66757033877029559</v>
      </c>
      <c r="AP569" s="104">
        <f t="shared" si="238"/>
        <v>-0.82003893241456904</v>
      </c>
      <c r="AQ569" s="104">
        <f t="shared" si="239"/>
        <v>-8.9936045332194625E-2</v>
      </c>
      <c r="AR569" s="151">
        <f t="shared" si="240"/>
        <v>-5.682275194713398</v>
      </c>
    </row>
    <row r="570" spans="1:44" x14ac:dyDescent="0.2">
      <c r="A570" s="98">
        <v>10165</v>
      </c>
      <c r="B570" s="91" t="s">
        <v>103</v>
      </c>
      <c r="C570" s="110">
        <v>0.59137689630649526</v>
      </c>
      <c r="D570" s="91" t="s">
        <v>1</v>
      </c>
      <c r="E570" s="91">
        <v>3</v>
      </c>
      <c r="F570" s="92">
        <v>2</v>
      </c>
      <c r="G570" s="91" t="s">
        <v>7</v>
      </c>
      <c r="H570" s="91" t="s">
        <v>90</v>
      </c>
      <c r="I570" s="91" t="s">
        <v>4</v>
      </c>
      <c r="J570" s="93" t="s">
        <v>4</v>
      </c>
      <c r="M570">
        <f t="shared" si="221"/>
        <v>59</v>
      </c>
      <c r="N570">
        <f t="shared" si="242"/>
        <v>61</v>
      </c>
      <c r="O570">
        <f t="shared" si="243"/>
        <v>49</v>
      </c>
      <c r="P570">
        <f t="shared" si="244"/>
        <v>104</v>
      </c>
      <c r="Q570">
        <f t="shared" si="245"/>
        <v>39</v>
      </c>
      <c r="R570">
        <f t="shared" si="246"/>
        <v>144</v>
      </c>
      <c r="U570">
        <f t="shared" si="241"/>
        <v>244</v>
      </c>
      <c r="V570">
        <f t="shared" si="222"/>
        <v>248</v>
      </c>
      <c r="W570">
        <f t="shared" si="223"/>
        <v>233</v>
      </c>
      <c r="X570">
        <f t="shared" si="224"/>
        <v>470</v>
      </c>
      <c r="Y570">
        <f t="shared" si="225"/>
        <v>161</v>
      </c>
      <c r="Z570">
        <f t="shared" si="226"/>
        <v>83</v>
      </c>
      <c r="AC570" s="1">
        <f t="shared" si="227"/>
        <v>-1.0699570329077337</v>
      </c>
      <c r="AD570" s="1">
        <f t="shared" si="228"/>
        <v>-1.0366206126401418</v>
      </c>
      <c r="AE570" s="1">
        <f t="shared" si="229"/>
        <v>-1.2556741787028265</v>
      </c>
      <c r="AF570" s="1">
        <f t="shared" si="230"/>
        <v>-0.50310357767208047</v>
      </c>
      <c r="AG570" s="1">
        <f t="shared" si="231"/>
        <v>-1.4839328306838067</v>
      </c>
      <c r="AH570" s="1">
        <f t="shared" si="232"/>
        <v>-0.17768117723745236</v>
      </c>
      <c r="AI570" s="149">
        <f t="shared" si="233"/>
        <v>-5.5269694098440407</v>
      </c>
      <c r="AL570" s="1">
        <f t="shared" si="234"/>
        <v>-1.374959876045784</v>
      </c>
      <c r="AM570" s="104">
        <f t="shared" si="235"/>
        <v>-1.3586993551740039</v>
      </c>
      <c r="AN570" s="104">
        <f t="shared" si="236"/>
        <v>-1.4210896477732855</v>
      </c>
      <c r="AO570" s="104">
        <f t="shared" si="237"/>
        <v>-0.71939540663488166</v>
      </c>
      <c r="AP570" s="104">
        <f t="shared" si="238"/>
        <v>-1.790723736354523</v>
      </c>
      <c r="AQ570" s="104">
        <f t="shared" si="239"/>
        <v>-2.4532874935423878</v>
      </c>
      <c r="AR570" s="151">
        <f t="shared" si="240"/>
        <v>-9.1181555155248653</v>
      </c>
    </row>
    <row r="571" spans="1:44" x14ac:dyDescent="0.2">
      <c r="A571" s="99">
        <v>11221</v>
      </c>
      <c r="B571" s="95" t="s">
        <v>103</v>
      </c>
      <c r="C571" s="111">
        <v>0.59230808249182887</v>
      </c>
      <c r="D571" s="95" t="s">
        <v>0</v>
      </c>
      <c r="E571" s="95">
        <v>2</v>
      </c>
      <c r="F571" s="96">
        <v>1</v>
      </c>
      <c r="G571" s="95" t="s">
        <v>6</v>
      </c>
      <c r="H571" s="95" t="s">
        <v>89</v>
      </c>
      <c r="I571" s="95" t="s">
        <v>5</v>
      </c>
      <c r="J571" s="97" t="s">
        <v>5</v>
      </c>
      <c r="M571">
        <f t="shared" si="221"/>
        <v>39</v>
      </c>
      <c r="N571">
        <f t="shared" si="242"/>
        <v>41</v>
      </c>
      <c r="O571">
        <f t="shared" si="243"/>
        <v>48</v>
      </c>
      <c r="P571">
        <f t="shared" si="244"/>
        <v>68</v>
      </c>
      <c r="Q571">
        <f t="shared" si="245"/>
        <v>37</v>
      </c>
      <c r="R571">
        <f t="shared" si="246"/>
        <v>28</v>
      </c>
      <c r="U571">
        <f t="shared" si="241"/>
        <v>241</v>
      </c>
      <c r="V571">
        <f t="shared" si="222"/>
        <v>239</v>
      </c>
      <c r="W571">
        <f t="shared" si="223"/>
        <v>243</v>
      </c>
      <c r="X571">
        <f t="shared" si="224"/>
        <v>495</v>
      </c>
      <c r="Y571">
        <f t="shared" si="225"/>
        <v>230</v>
      </c>
      <c r="Z571">
        <f t="shared" si="226"/>
        <v>882</v>
      </c>
      <c r="AC571" s="1">
        <f t="shared" si="227"/>
        <v>-1.4839328306838067</v>
      </c>
      <c r="AD571" s="1">
        <f t="shared" si="228"/>
        <v>-1.4339224101091452</v>
      </c>
      <c r="AE571" s="1">
        <f t="shared" si="229"/>
        <v>-1.276293465905562</v>
      </c>
      <c r="AF571" s="1">
        <f t="shared" si="230"/>
        <v>-0.92798677163734644</v>
      </c>
      <c r="AG571" s="1">
        <f t="shared" si="231"/>
        <v>-1.5365765641692286</v>
      </c>
      <c r="AH571" s="1">
        <f t="shared" si="232"/>
        <v>-1.8152899666382492</v>
      </c>
      <c r="AI571" s="149">
        <f t="shared" si="233"/>
        <v>-8.474002009143339</v>
      </c>
      <c r="AL571" s="1">
        <f t="shared" si="234"/>
        <v>-1.3873311678483309</v>
      </c>
      <c r="AM571" s="104">
        <f t="shared" si="235"/>
        <v>-1.3956645494074753</v>
      </c>
      <c r="AN571" s="104">
        <f t="shared" si="236"/>
        <v>-1.3790666579984376</v>
      </c>
      <c r="AO571" s="104">
        <f t="shared" si="237"/>
        <v>-0.66757033877029559</v>
      </c>
      <c r="AP571" s="104">
        <f t="shared" si="238"/>
        <v>-1.4340487924157905</v>
      </c>
      <c r="AQ571" s="104">
        <f t="shared" si="239"/>
        <v>-8.9936045332194625E-2</v>
      </c>
      <c r="AR571" s="151">
        <f t="shared" si="240"/>
        <v>-6.3536175517725253</v>
      </c>
    </row>
    <row r="572" spans="1:44" x14ac:dyDescent="0.2">
      <c r="A572" s="98">
        <v>10426</v>
      </c>
      <c r="B572" s="91" t="s">
        <v>103</v>
      </c>
      <c r="C572" s="110">
        <v>0.59242186445686673</v>
      </c>
      <c r="D572" s="91" t="s">
        <v>2</v>
      </c>
      <c r="E572" s="91">
        <v>2</v>
      </c>
      <c r="F572" s="92">
        <v>3</v>
      </c>
      <c r="G572" s="91" t="s">
        <v>7</v>
      </c>
      <c r="H572" s="91" t="s">
        <v>88</v>
      </c>
      <c r="I572" s="91" t="s">
        <v>5</v>
      </c>
      <c r="J572" s="93" t="s">
        <v>5</v>
      </c>
      <c r="M572">
        <f t="shared" si="221"/>
        <v>36</v>
      </c>
      <c r="N572">
        <f t="shared" si="242"/>
        <v>41</v>
      </c>
      <c r="O572">
        <f t="shared" si="243"/>
        <v>46</v>
      </c>
      <c r="P572">
        <f t="shared" si="244"/>
        <v>104</v>
      </c>
      <c r="Q572">
        <f t="shared" si="245"/>
        <v>71</v>
      </c>
      <c r="R572">
        <f t="shared" si="246"/>
        <v>28</v>
      </c>
      <c r="U572">
        <f t="shared" si="241"/>
        <v>239</v>
      </c>
      <c r="V572">
        <f t="shared" si="222"/>
        <v>239</v>
      </c>
      <c r="W572">
        <f t="shared" si="223"/>
        <v>241</v>
      </c>
      <c r="X572">
        <f t="shared" si="224"/>
        <v>470</v>
      </c>
      <c r="Y572">
        <f t="shared" si="225"/>
        <v>425</v>
      </c>
      <c r="Z572">
        <f t="shared" si="226"/>
        <v>882</v>
      </c>
      <c r="AC572" s="1">
        <f t="shared" si="227"/>
        <v>-1.563975538357343</v>
      </c>
      <c r="AD572" s="1">
        <f t="shared" si="228"/>
        <v>-1.4339224101091452</v>
      </c>
      <c r="AE572" s="1">
        <f t="shared" si="229"/>
        <v>-1.3188530803243581</v>
      </c>
      <c r="AF572" s="1">
        <f t="shared" si="230"/>
        <v>-0.50310357767208047</v>
      </c>
      <c r="AG572" s="1">
        <f t="shared" si="231"/>
        <v>-0.88481459977213761</v>
      </c>
      <c r="AH572" s="1">
        <f t="shared" si="232"/>
        <v>-1.8152899666382492</v>
      </c>
      <c r="AI572" s="149">
        <f t="shared" si="233"/>
        <v>-7.5199591728733139</v>
      </c>
      <c r="AL572" s="1">
        <f t="shared" si="234"/>
        <v>-1.3956645494074753</v>
      </c>
      <c r="AM572" s="104">
        <f t="shared" si="235"/>
        <v>-1.3956645494074753</v>
      </c>
      <c r="AN572" s="104">
        <f t="shared" si="236"/>
        <v>-1.3873311678483309</v>
      </c>
      <c r="AO572" s="104">
        <f t="shared" si="237"/>
        <v>-0.71939540663488166</v>
      </c>
      <c r="AP572" s="104">
        <f t="shared" si="238"/>
        <v>-0.82003893241456904</v>
      </c>
      <c r="AQ572" s="104">
        <f t="shared" si="239"/>
        <v>-8.9936045332194625E-2</v>
      </c>
      <c r="AR572" s="151">
        <f t="shared" si="240"/>
        <v>-5.8080306510449269</v>
      </c>
    </row>
    <row r="573" spans="1:44" x14ac:dyDescent="0.2">
      <c r="A573" s="99">
        <v>10109</v>
      </c>
      <c r="B573" s="95" t="s">
        <v>103</v>
      </c>
      <c r="C573" s="111">
        <v>0.59284747320450504</v>
      </c>
      <c r="D573" s="95" t="s">
        <v>2</v>
      </c>
      <c r="E573" s="95">
        <v>0</v>
      </c>
      <c r="F573" s="96">
        <v>2</v>
      </c>
      <c r="G573" s="95" t="s">
        <v>7</v>
      </c>
      <c r="H573" s="95" t="s">
        <v>89</v>
      </c>
      <c r="I573" s="95" t="s">
        <v>5</v>
      </c>
      <c r="J573" s="97" t="s">
        <v>5</v>
      </c>
      <c r="M573">
        <f t="shared" si="221"/>
        <v>36</v>
      </c>
      <c r="N573">
        <f t="shared" si="242"/>
        <v>35</v>
      </c>
      <c r="O573">
        <f t="shared" si="243"/>
        <v>49</v>
      </c>
      <c r="P573">
        <f t="shared" si="244"/>
        <v>104</v>
      </c>
      <c r="Q573">
        <f t="shared" si="245"/>
        <v>37</v>
      </c>
      <c r="R573">
        <f t="shared" si="246"/>
        <v>28</v>
      </c>
      <c r="U573">
        <f t="shared" si="241"/>
        <v>239</v>
      </c>
      <c r="V573">
        <f t="shared" si="222"/>
        <v>245</v>
      </c>
      <c r="W573">
        <f t="shared" si="223"/>
        <v>233</v>
      </c>
      <c r="X573">
        <f t="shared" si="224"/>
        <v>470</v>
      </c>
      <c r="Y573">
        <f t="shared" si="225"/>
        <v>230</v>
      </c>
      <c r="Z573">
        <f t="shared" si="226"/>
        <v>882</v>
      </c>
      <c r="AC573" s="1">
        <f t="shared" si="227"/>
        <v>-1.563975538357343</v>
      </c>
      <c r="AD573" s="1">
        <f t="shared" si="228"/>
        <v>-1.5921464153240394</v>
      </c>
      <c r="AE573" s="1">
        <f t="shared" si="229"/>
        <v>-1.2556741787028265</v>
      </c>
      <c r="AF573" s="1">
        <f t="shared" si="230"/>
        <v>-0.50310357767208047</v>
      </c>
      <c r="AG573" s="1">
        <f t="shared" si="231"/>
        <v>-1.5365765641692286</v>
      </c>
      <c r="AH573" s="1">
        <f t="shared" si="232"/>
        <v>-1.8152899666382492</v>
      </c>
      <c r="AI573" s="149">
        <f t="shared" si="233"/>
        <v>-8.2667662408637668</v>
      </c>
      <c r="AL573" s="1">
        <f t="shared" si="234"/>
        <v>-1.3956645494074753</v>
      </c>
      <c r="AM573" s="104">
        <f t="shared" si="235"/>
        <v>-1.3708698907942589</v>
      </c>
      <c r="AN573" s="104">
        <f t="shared" si="236"/>
        <v>-1.4210896477732855</v>
      </c>
      <c r="AO573" s="104">
        <f t="shared" si="237"/>
        <v>-0.71939540663488166</v>
      </c>
      <c r="AP573" s="104">
        <f t="shared" si="238"/>
        <v>-1.4340487924157905</v>
      </c>
      <c r="AQ573" s="104">
        <f t="shared" si="239"/>
        <v>-8.9936045332194625E-2</v>
      </c>
      <c r="AR573" s="151">
        <f t="shared" si="240"/>
        <v>-6.4310043323578867</v>
      </c>
    </row>
    <row r="574" spans="1:44" x14ac:dyDescent="0.2">
      <c r="A574" s="98">
        <v>11042</v>
      </c>
      <c r="B574" s="91" t="s">
        <v>103</v>
      </c>
      <c r="C574" s="110">
        <v>0.59365868616062623</v>
      </c>
      <c r="D574" s="91" t="s">
        <v>3</v>
      </c>
      <c r="E574" s="91">
        <v>0</v>
      </c>
      <c r="F574" s="92">
        <v>1</v>
      </c>
      <c r="G574" s="91" t="s">
        <v>6</v>
      </c>
      <c r="H574" s="91" t="s">
        <v>88</v>
      </c>
      <c r="I574" s="91" t="s">
        <v>5</v>
      </c>
      <c r="J574" s="93" t="s">
        <v>5</v>
      </c>
      <c r="M574">
        <f t="shared" si="221"/>
        <v>38</v>
      </c>
      <c r="N574">
        <f t="shared" si="242"/>
        <v>35</v>
      </c>
      <c r="O574">
        <f t="shared" si="243"/>
        <v>48</v>
      </c>
      <c r="P574">
        <f t="shared" si="244"/>
        <v>68</v>
      </c>
      <c r="Q574">
        <f t="shared" si="245"/>
        <v>71</v>
      </c>
      <c r="R574">
        <f t="shared" si="246"/>
        <v>28</v>
      </c>
      <c r="U574">
        <f t="shared" si="241"/>
        <v>241</v>
      </c>
      <c r="V574">
        <f t="shared" si="222"/>
        <v>245</v>
      </c>
      <c r="W574">
        <f t="shared" si="223"/>
        <v>243</v>
      </c>
      <c r="X574">
        <f t="shared" si="224"/>
        <v>495</v>
      </c>
      <c r="Y574">
        <f t="shared" si="225"/>
        <v>425</v>
      </c>
      <c r="Z574">
        <f t="shared" si="226"/>
        <v>882</v>
      </c>
      <c r="AC574" s="1">
        <f t="shared" si="227"/>
        <v>-1.5099083170870673</v>
      </c>
      <c r="AD574" s="1">
        <f t="shared" si="228"/>
        <v>-1.5921464153240394</v>
      </c>
      <c r="AE574" s="1">
        <f t="shared" si="229"/>
        <v>-1.276293465905562</v>
      </c>
      <c r="AF574" s="1">
        <f t="shared" si="230"/>
        <v>-0.92798677163734644</v>
      </c>
      <c r="AG574" s="1">
        <f t="shared" si="231"/>
        <v>-0.88481459977213761</v>
      </c>
      <c r="AH574" s="1">
        <f t="shared" si="232"/>
        <v>-1.8152899666382492</v>
      </c>
      <c r="AI574" s="149">
        <f t="shared" si="233"/>
        <v>-8.0064395363644021</v>
      </c>
      <c r="AL574" s="1">
        <f t="shared" si="234"/>
        <v>-1.3873311678483309</v>
      </c>
      <c r="AM574" s="104">
        <f t="shared" si="235"/>
        <v>-1.3708698907942589</v>
      </c>
      <c r="AN574" s="104">
        <f t="shared" si="236"/>
        <v>-1.3790666579984376</v>
      </c>
      <c r="AO574" s="104">
        <f t="shared" si="237"/>
        <v>-0.66757033877029559</v>
      </c>
      <c r="AP574" s="104">
        <f t="shared" si="238"/>
        <v>-0.82003893241456904</v>
      </c>
      <c r="AQ574" s="104">
        <f t="shared" si="239"/>
        <v>-8.9936045332194625E-2</v>
      </c>
      <c r="AR574" s="151">
        <f t="shared" si="240"/>
        <v>-5.7148130331580873</v>
      </c>
    </row>
    <row r="575" spans="1:44" x14ac:dyDescent="0.2">
      <c r="A575" s="99">
        <v>10376</v>
      </c>
      <c r="B575" s="95" t="s">
        <v>103</v>
      </c>
      <c r="C575" s="111">
        <v>0.59421415629628815</v>
      </c>
      <c r="D575" s="95" t="s">
        <v>1</v>
      </c>
      <c r="E575" s="95">
        <v>0</v>
      </c>
      <c r="F575" s="96">
        <v>0</v>
      </c>
      <c r="G575" s="95" t="s">
        <v>7</v>
      </c>
      <c r="H575" s="95" t="s">
        <v>88</v>
      </c>
      <c r="I575" s="95" t="s">
        <v>5</v>
      </c>
      <c r="J575" s="97" t="s">
        <v>5</v>
      </c>
      <c r="M575">
        <f t="shared" si="221"/>
        <v>59</v>
      </c>
      <c r="N575">
        <f t="shared" si="242"/>
        <v>35</v>
      </c>
      <c r="O575">
        <f t="shared" si="243"/>
        <v>29</v>
      </c>
      <c r="P575">
        <f t="shared" si="244"/>
        <v>104</v>
      </c>
      <c r="Q575">
        <f t="shared" si="245"/>
        <v>71</v>
      </c>
      <c r="R575">
        <f t="shared" si="246"/>
        <v>28</v>
      </c>
      <c r="U575">
        <f t="shared" si="241"/>
        <v>244</v>
      </c>
      <c r="V575">
        <f t="shared" si="222"/>
        <v>245</v>
      </c>
      <c r="W575">
        <f t="shared" si="223"/>
        <v>248</v>
      </c>
      <c r="X575">
        <f t="shared" si="224"/>
        <v>470</v>
      </c>
      <c r="Y575">
        <f t="shared" si="225"/>
        <v>425</v>
      </c>
      <c r="Z575">
        <f t="shared" si="226"/>
        <v>882</v>
      </c>
      <c r="AC575" s="1">
        <f t="shared" si="227"/>
        <v>-1.0699570329077337</v>
      </c>
      <c r="AD575" s="1">
        <f t="shared" si="228"/>
        <v>-1.5921464153240394</v>
      </c>
      <c r="AE575" s="1">
        <f t="shared" si="229"/>
        <v>-1.780198646826979</v>
      </c>
      <c r="AF575" s="1">
        <f t="shared" si="230"/>
        <v>-0.50310357767208047</v>
      </c>
      <c r="AG575" s="1">
        <f t="shared" si="231"/>
        <v>-0.88481459977213761</v>
      </c>
      <c r="AH575" s="1">
        <f t="shared" si="232"/>
        <v>-1.8152899666382492</v>
      </c>
      <c r="AI575" s="149">
        <f t="shared" si="233"/>
        <v>-7.6455102391412186</v>
      </c>
      <c r="AL575" s="1">
        <f t="shared" si="234"/>
        <v>-1.374959876045784</v>
      </c>
      <c r="AM575" s="104">
        <f t="shared" si="235"/>
        <v>-1.3708698907942589</v>
      </c>
      <c r="AN575" s="104">
        <f t="shared" si="236"/>
        <v>-1.3586993551740039</v>
      </c>
      <c r="AO575" s="104">
        <f t="shared" si="237"/>
        <v>-0.71939540663488166</v>
      </c>
      <c r="AP575" s="104">
        <f t="shared" si="238"/>
        <v>-0.82003893241456904</v>
      </c>
      <c r="AQ575" s="104">
        <f t="shared" si="239"/>
        <v>-8.9936045332194625E-2</v>
      </c>
      <c r="AR575" s="151">
        <f t="shared" si="240"/>
        <v>-5.7338995063956917</v>
      </c>
    </row>
    <row r="576" spans="1:44" x14ac:dyDescent="0.2">
      <c r="A576" s="98">
        <v>11236</v>
      </c>
      <c r="B576" s="91" t="s">
        <v>103</v>
      </c>
      <c r="C576" s="110">
        <v>0.59457327166893903</v>
      </c>
      <c r="D576" s="91" t="s">
        <v>1</v>
      </c>
      <c r="E576" s="91">
        <v>1</v>
      </c>
      <c r="F576" s="92">
        <v>1</v>
      </c>
      <c r="G576" s="91" t="s">
        <v>6</v>
      </c>
      <c r="H576" s="91" t="s">
        <v>91</v>
      </c>
      <c r="I576" s="91" t="s">
        <v>4</v>
      </c>
      <c r="J576" s="93" t="s">
        <v>4</v>
      </c>
      <c r="M576">
        <f t="shared" si="221"/>
        <v>59</v>
      </c>
      <c r="N576">
        <f t="shared" si="242"/>
        <v>35</v>
      </c>
      <c r="O576">
        <f t="shared" si="243"/>
        <v>48</v>
      </c>
      <c r="P576">
        <f t="shared" si="244"/>
        <v>68</v>
      </c>
      <c r="Q576">
        <f t="shared" si="245"/>
        <v>25</v>
      </c>
      <c r="R576">
        <f t="shared" si="246"/>
        <v>144</v>
      </c>
      <c r="U576">
        <f t="shared" si="241"/>
        <v>244</v>
      </c>
      <c r="V576">
        <f t="shared" si="222"/>
        <v>233</v>
      </c>
      <c r="W576">
        <f t="shared" si="223"/>
        <v>243</v>
      </c>
      <c r="X576">
        <f t="shared" si="224"/>
        <v>495</v>
      </c>
      <c r="Y576">
        <f t="shared" si="225"/>
        <v>149</v>
      </c>
      <c r="Z576">
        <f t="shared" si="226"/>
        <v>83</v>
      </c>
      <c r="AC576" s="1">
        <f t="shared" si="227"/>
        <v>-1.0699570329077337</v>
      </c>
      <c r="AD576" s="1">
        <f t="shared" si="228"/>
        <v>-1.5921464153240394</v>
      </c>
      <c r="AE576" s="1">
        <f t="shared" si="229"/>
        <v>-1.276293465905562</v>
      </c>
      <c r="AF576" s="1">
        <f t="shared" si="230"/>
        <v>-0.92798677163734644</v>
      </c>
      <c r="AG576" s="1">
        <f t="shared" si="231"/>
        <v>-1.9286186519452522</v>
      </c>
      <c r="AH576" s="1">
        <f t="shared" si="232"/>
        <v>-0.17768117723745236</v>
      </c>
      <c r="AI576" s="149">
        <f t="shared" si="233"/>
        <v>-6.972683514957386</v>
      </c>
      <c r="AL576" s="1">
        <f t="shared" si="234"/>
        <v>-1.374959876045784</v>
      </c>
      <c r="AM576" s="104">
        <f t="shared" si="235"/>
        <v>-1.4210896477732855</v>
      </c>
      <c r="AN576" s="104">
        <f t="shared" si="236"/>
        <v>-1.3790666579984376</v>
      </c>
      <c r="AO576" s="104">
        <f t="shared" si="237"/>
        <v>-0.66757033877029559</v>
      </c>
      <c r="AP576" s="104">
        <f t="shared" si="238"/>
        <v>-1.8681817953935267</v>
      </c>
      <c r="AQ576" s="104">
        <f t="shared" si="239"/>
        <v>-2.4532874935423878</v>
      </c>
      <c r="AR576" s="151">
        <f t="shared" si="240"/>
        <v>-9.1641558095237166</v>
      </c>
    </row>
    <row r="577" spans="1:44" x14ac:dyDescent="0.2">
      <c r="A577" s="99">
        <v>10446</v>
      </c>
      <c r="B577" s="95" t="s">
        <v>103</v>
      </c>
      <c r="C577" s="111">
        <v>0.59476039857547824</v>
      </c>
      <c r="D577" s="95" t="s">
        <v>3</v>
      </c>
      <c r="E577" s="95">
        <v>3</v>
      </c>
      <c r="F577" s="96">
        <v>0</v>
      </c>
      <c r="G577" s="95" t="s">
        <v>7</v>
      </c>
      <c r="H577" s="95" t="s">
        <v>88</v>
      </c>
      <c r="I577" s="95" t="s">
        <v>5</v>
      </c>
      <c r="J577" s="97" t="s">
        <v>5</v>
      </c>
      <c r="M577">
        <f t="shared" si="221"/>
        <v>38</v>
      </c>
      <c r="N577">
        <f t="shared" si="242"/>
        <v>61</v>
      </c>
      <c r="O577">
        <f t="shared" si="243"/>
        <v>29</v>
      </c>
      <c r="P577">
        <f t="shared" si="244"/>
        <v>104</v>
      </c>
      <c r="Q577">
        <f t="shared" si="245"/>
        <v>71</v>
      </c>
      <c r="R577">
        <f t="shared" si="246"/>
        <v>28</v>
      </c>
      <c r="U577">
        <f t="shared" si="241"/>
        <v>241</v>
      </c>
      <c r="V577">
        <f t="shared" si="222"/>
        <v>248</v>
      </c>
      <c r="W577">
        <f t="shared" si="223"/>
        <v>248</v>
      </c>
      <c r="X577">
        <f t="shared" si="224"/>
        <v>470</v>
      </c>
      <c r="Y577">
        <f t="shared" si="225"/>
        <v>425</v>
      </c>
      <c r="Z577">
        <f t="shared" si="226"/>
        <v>882</v>
      </c>
      <c r="AC577" s="1">
        <f t="shared" si="227"/>
        <v>-1.5099083170870673</v>
      </c>
      <c r="AD577" s="1">
        <f t="shared" si="228"/>
        <v>-1.0366206126401418</v>
      </c>
      <c r="AE577" s="1">
        <f t="shared" si="229"/>
        <v>-1.780198646826979</v>
      </c>
      <c r="AF577" s="1">
        <f t="shared" si="230"/>
        <v>-0.50310357767208047</v>
      </c>
      <c r="AG577" s="1">
        <f t="shared" si="231"/>
        <v>-0.88481459977213761</v>
      </c>
      <c r="AH577" s="1">
        <f t="shared" si="232"/>
        <v>-1.8152899666382492</v>
      </c>
      <c r="AI577" s="149">
        <f t="shared" si="233"/>
        <v>-7.5299357206366553</v>
      </c>
      <c r="AL577" s="1">
        <f t="shared" si="234"/>
        <v>-1.3873311678483309</v>
      </c>
      <c r="AM577" s="104">
        <f t="shared" si="235"/>
        <v>-1.3586993551740039</v>
      </c>
      <c r="AN577" s="104">
        <f t="shared" si="236"/>
        <v>-1.3586993551740039</v>
      </c>
      <c r="AO577" s="104">
        <f t="shared" si="237"/>
        <v>-0.71939540663488166</v>
      </c>
      <c r="AP577" s="104">
        <f t="shared" si="238"/>
        <v>-0.82003893241456904</v>
      </c>
      <c r="AQ577" s="104">
        <f t="shared" si="239"/>
        <v>-8.9936045332194625E-2</v>
      </c>
      <c r="AR577" s="151">
        <f t="shared" si="240"/>
        <v>-5.734100262577984</v>
      </c>
    </row>
    <row r="578" spans="1:44" x14ac:dyDescent="0.2">
      <c r="A578" s="98">
        <v>10460</v>
      </c>
      <c r="B578" s="91" t="s">
        <v>103</v>
      </c>
      <c r="C578" s="110">
        <v>0.59506259891077207</v>
      </c>
      <c r="D578" s="91" t="s">
        <v>0</v>
      </c>
      <c r="E578" s="91">
        <v>1</v>
      </c>
      <c r="F578" s="92">
        <v>2</v>
      </c>
      <c r="G578" s="91" t="s">
        <v>6</v>
      </c>
      <c r="H578" s="91" t="s">
        <v>90</v>
      </c>
      <c r="I578" s="91" t="s">
        <v>5</v>
      </c>
      <c r="J578" s="93" t="s">
        <v>5</v>
      </c>
      <c r="M578">
        <f t="shared" si="221"/>
        <v>39</v>
      </c>
      <c r="N578">
        <f t="shared" si="242"/>
        <v>35</v>
      </c>
      <c r="O578">
        <f t="shared" si="243"/>
        <v>49</v>
      </c>
      <c r="P578">
        <f t="shared" si="244"/>
        <v>68</v>
      </c>
      <c r="Q578">
        <f t="shared" si="245"/>
        <v>39</v>
      </c>
      <c r="R578">
        <f t="shared" si="246"/>
        <v>28</v>
      </c>
      <c r="U578">
        <f t="shared" si="241"/>
        <v>241</v>
      </c>
      <c r="V578">
        <f t="shared" si="222"/>
        <v>233</v>
      </c>
      <c r="W578">
        <f t="shared" si="223"/>
        <v>233</v>
      </c>
      <c r="X578">
        <f t="shared" si="224"/>
        <v>495</v>
      </c>
      <c r="Y578">
        <f t="shared" si="225"/>
        <v>161</v>
      </c>
      <c r="Z578">
        <f t="shared" si="226"/>
        <v>882</v>
      </c>
      <c r="AC578" s="1">
        <f t="shared" si="227"/>
        <v>-1.4839328306838067</v>
      </c>
      <c r="AD578" s="1">
        <f t="shared" si="228"/>
        <v>-1.5921464153240394</v>
      </c>
      <c r="AE578" s="1">
        <f t="shared" si="229"/>
        <v>-1.2556741787028265</v>
      </c>
      <c r="AF578" s="1">
        <f t="shared" si="230"/>
        <v>-0.92798677163734644</v>
      </c>
      <c r="AG578" s="1">
        <f t="shared" si="231"/>
        <v>-1.4839328306838067</v>
      </c>
      <c r="AH578" s="1">
        <f t="shared" si="232"/>
        <v>-1.8152899666382492</v>
      </c>
      <c r="AI578" s="149">
        <f t="shared" si="233"/>
        <v>-8.5589629936700753</v>
      </c>
      <c r="AL578" s="1">
        <f t="shared" si="234"/>
        <v>-1.3873311678483309</v>
      </c>
      <c r="AM578" s="104">
        <f t="shared" si="235"/>
        <v>-1.4210896477732855</v>
      </c>
      <c r="AN578" s="104">
        <f t="shared" si="236"/>
        <v>-1.4210896477732855</v>
      </c>
      <c r="AO578" s="104">
        <f t="shared" si="237"/>
        <v>-0.66757033877029559</v>
      </c>
      <c r="AP578" s="104">
        <f t="shared" si="238"/>
        <v>-1.790723736354523</v>
      </c>
      <c r="AQ578" s="104">
        <f t="shared" si="239"/>
        <v>-8.9936045332194625E-2</v>
      </c>
      <c r="AR578" s="151">
        <f t="shared" si="240"/>
        <v>-6.7777405838519158</v>
      </c>
    </row>
    <row r="579" spans="1:44" x14ac:dyDescent="0.2">
      <c r="A579" s="99">
        <v>11298</v>
      </c>
      <c r="B579" s="95" t="s">
        <v>103</v>
      </c>
      <c r="C579" s="111">
        <v>0.59534569910087243</v>
      </c>
      <c r="D579" s="95" t="s">
        <v>0</v>
      </c>
      <c r="E579" s="95">
        <v>2</v>
      </c>
      <c r="F579" s="96">
        <v>3</v>
      </c>
      <c r="G579" s="95" t="s">
        <v>6</v>
      </c>
      <c r="H579" s="95" t="s">
        <v>88</v>
      </c>
      <c r="I579" s="95" t="s">
        <v>5</v>
      </c>
      <c r="J579" s="97" t="s">
        <v>5</v>
      </c>
      <c r="M579">
        <f t="shared" si="221"/>
        <v>39</v>
      </c>
      <c r="N579">
        <f t="shared" si="242"/>
        <v>41</v>
      </c>
      <c r="O579">
        <f t="shared" si="243"/>
        <v>46</v>
      </c>
      <c r="P579">
        <f t="shared" si="244"/>
        <v>68</v>
      </c>
      <c r="Q579">
        <f t="shared" si="245"/>
        <v>71</v>
      </c>
      <c r="R579">
        <f t="shared" si="246"/>
        <v>28</v>
      </c>
      <c r="U579">
        <f t="shared" si="241"/>
        <v>241</v>
      </c>
      <c r="V579">
        <f t="shared" si="222"/>
        <v>239</v>
      </c>
      <c r="W579">
        <f t="shared" si="223"/>
        <v>241</v>
      </c>
      <c r="X579">
        <f t="shared" si="224"/>
        <v>495</v>
      </c>
      <c r="Y579">
        <f t="shared" si="225"/>
        <v>425</v>
      </c>
      <c r="Z579">
        <f t="shared" si="226"/>
        <v>882</v>
      </c>
      <c r="AC579" s="1">
        <f t="shared" si="227"/>
        <v>-1.4839328306838067</v>
      </c>
      <c r="AD579" s="1">
        <f t="shared" si="228"/>
        <v>-1.4339224101091452</v>
      </c>
      <c r="AE579" s="1">
        <f t="shared" si="229"/>
        <v>-1.3188530803243581</v>
      </c>
      <c r="AF579" s="1">
        <f t="shared" si="230"/>
        <v>-0.92798677163734644</v>
      </c>
      <c r="AG579" s="1">
        <f t="shared" si="231"/>
        <v>-0.88481459977213761</v>
      </c>
      <c r="AH579" s="1">
        <f t="shared" si="232"/>
        <v>-1.8152899666382492</v>
      </c>
      <c r="AI579" s="149">
        <f t="shared" si="233"/>
        <v>-7.864799659165044</v>
      </c>
      <c r="AL579" s="1">
        <f t="shared" si="234"/>
        <v>-1.3873311678483309</v>
      </c>
      <c r="AM579" s="104">
        <f t="shared" si="235"/>
        <v>-1.3956645494074753</v>
      </c>
      <c r="AN579" s="104">
        <f t="shared" si="236"/>
        <v>-1.3873311678483309</v>
      </c>
      <c r="AO579" s="104">
        <f t="shared" si="237"/>
        <v>-0.66757033877029559</v>
      </c>
      <c r="AP579" s="104">
        <f t="shared" si="238"/>
        <v>-0.82003893241456904</v>
      </c>
      <c r="AQ579" s="104">
        <f t="shared" si="239"/>
        <v>-8.9936045332194625E-2</v>
      </c>
      <c r="AR579" s="151">
        <f t="shared" si="240"/>
        <v>-5.7478722016211963</v>
      </c>
    </row>
    <row r="580" spans="1:44" x14ac:dyDescent="0.2">
      <c r="A580" s="98">
        <v>10069</v>
      </c>
      <c r="B580" s="91" t="s">
        <v>103</v>
      </c>
      <c r="C580" s="110">
        <v>0.59595544306605996</v>
      </c>
      <c r="D580" s="91" t="s">
        <v>3</v>
      </c>
      <c r="E580" s="91">
        <v>1</v>
      </c>
      <c r="F580" s="92">
        <v>3</v>
      </c>
      <c r="G580" s="91" t="s">
        <v>6</v>
      </c>
      <c r="H580" s="91" t="s">
        <v>88</v>
      </c>
      <c r="I580" s="91" t="s">
        <v>5</v>
      </c>
      <c r="J580" s="93" t="s">
        <v>5</v>
      </c>
      <c r="M580">
        <f t="shared" si="221"/>
        <v>38</v>
      </c>
      <c r="N580">
        <f t="shared" si="242"/>
        <v>35</v>
      </c>
      <c r="O580">
        <f t="shared" si="243"/>
        <v>46</v>
      </c>
      <c r="P580">
        <f t="shared" si="244"/>
        <v>68</v>
      </c>
      <c r="Q580">
        <f t="shared" si="245"/>
        <v>71</v>
      </c>
      <c r="R580">
        <f t="shared" si="246"/>
        <v>28</v>
      </c>
      <c r="U580">
        <f t="shared" si="241"/>
        <v>241</v>
      </c>
      <c r="V580">
        <f t="shared" si="222"/>
        <v>233</v>
      </c>
      <c r="W580">
        <f t="shared" si="223"/>
        <v>241</v>
      </c>
      <c r="X580">
        <f t="shared" si="224"/>
        <v>495</v>
      </c>
      <c r="Y580">
        <f t="shared" si="225"/>
        <v>425</v>
      </c>
      <c r="Z580">
        <f t="shared" si="226"/>
        <v>882</v>
      </c>
      <c r="AC580" s="1">
        <f t="shared" si="227"/>
        <v>-1.5099083170870673</v>
      </c>
      <c r="AD580" s="1">
        <f t="shared" si="228"/>
        <v>-1.5921464153240394</v>
      </c>
      <c r="AE580" s="1">
        <f t="shared" si="229"/>
        <v>-1.3188530803243581</v>
      </c>
      <c r="AF580" s="1">
        <f t="shared" si="230"/>
        <v>-0.92798677163734644</v>
      </c>
      <c r="AG580" s="1">
        <f t="shared" si="231"/>
        <v>-0.88481459977213761</v>
      </c>
      <c r="AH580" s="1">
        <f t="shared" si="232"/>
        <v>-1.8152899666382492</v>
      </c>
      <c r="AI580" s="149">
        <f t="shared" si="233"/>
        <v>-8.0489991507831977</v>
      </c>
      <c r="AL580" s="1">
        <f t="shared" si="234"/>
        <v>-1.3873311678483309</v>
      </c>
      <c r="AM580" s="104">
        <f t="shared" si="235"/>
        <v>-1.4210896477732855</v>
      </c>
      <c r="AN580" s="104">
        <f t="shared" si="236"/>
        <v>-1.3873311678483309</v>
      </c>
      <c r="AO580" s="104">
        <f t="shared" si="237"/>
        <v>-0.66757033877029559</v>
      </c>
      <c r="AP580" s="104">
        <f t="shared" si="238"/>
        <v>-0.82003893241456904</v>
      </c>
      <c r="AQ580" s="104">
        <f t="shared" si="239"/>
        <v>-8.9936045332194625E-2</v>
      </c>
      <c r="AR580" s="151">
        <f t="shared" si="240"/>
        <v>-5.7732972999870062</v>
      </c>
    </row>
    <row r="581" spans="1:44" x14ac:dyDescent="0.2">
      <c r="A581" s="99">
        <v>10081</v>
      </c>
      <c r="B581" s="95" t="s">
        <v>103</v>
      </c>
      <c r="C581" s="111">
        <v>0.59667357290654355</v>
      </c>
      <c r="D581" s="95" t="s">
        <v>1</v>
      </c>
      <c r="E581" s="95">
        <v>2</v>
      </c>
      <c r="F581" s="96">
        <v>0</v>
      </c>
      <c r="G581" s="95" t="s">
        <v>7</v>
      </c>
      <c r="H581" s="95" t="s">
        <v>89</v>
      </c>
      <c r="I581" s="95" t="s">
        <v>5</v>
      </c>
      <c r="J581" s="97" t="s">
        <v>5</v>
      </c>
      <c r="M581">
        <f t="shared" ref="M581:M644" si="247">COUNTIFS(D$4:D$1140,D581,$J$4:$J$1140,$L$2)</f>
        <v>59</v>
      </c>
      <c r="N581">
        <f t="shared" si="242"/>
        <v>41</v>
      </c>
      <c r="O581">
        <f t="shared" si="243"/>
        <v>29</v>
      </c>
      <c r="P581">
        <f t="shared" si="244"/>
        <v>104</v>
      </c>
      <c r="Q581">
        <f t="shared" si="245"/>
        <v>37</v>
      </c>
      <c r="R581">
        <f t="shared" si="246"/>
        <v>28</v>
      </c>
      <c r="U581">
        <f t="shared" si="241"/>
        <v>244</v>
      </c>
      <c r="V581">
        <f t="shared" ref="V581:V644" si="248">COUNTIFS(E$4:E$1140,E581,$J$4:$J$1140,$T$2)</f>
        <v>239</v>
      </c>
      <c r="W581">
        <f t="shared" ref="W581:W644" si="249">COUNTIFS(F$4:F$1140,F581,$J$4:$J$1140,$T$2)</f>
        <v>248</v>
      </c>
      <c r="X581">
        <f t="shared" ref="X581:X644" si="250">COUNTIFS(G$4:G$1140,G581,$J$4:$J$1140,$T$2)</f>
        <v>470</v>
      </c>
      <c r="Y581">
        <f t="shared" ref="Y581:Y644" si="251">COUNTIFS(H$4:H$1140,H581,$J$4:$J$1140,$T$2)</f>
        <v>230</v>
      </c>
      <c r="Z581">
        <f t="shared" ref="Z581:Z644" si="252">COUNTIFS(I$4:I$1140,I581,$J$4:$J$1140,$T$2)</f>
        <v>882</v>
      </c>
      <c r="AC581" s="1">
        <f t="shared" ref="AC581:AC644" si="253">LN(M581/$AC$2)</f>
        <v>-1.0699570329077337</v>
      </c>
      <c r="AD581" s="1">
        <f t="shared" ref="AD581:AD644" si="254">LN(N581/$AC$2)</f>
        <v>-1.4339224101091452</v>
      </c>
      <c r="AE581" s="1">
        <f t="shared" ref="AE581:AE644" si="255">LN(O581/$AC$2)</f>
        <v>-1.780198646826979</v>
      </c>
      <c r="AF581" s="1">
        <f t="shared" ref="AF581:AF644" si="256">LN(P581/$AC$2)</f>
        <v>-0.50310357767208047</v>
      </c>
      <c r="AG581" s="1">
        <f t="shared" ref="AG581:AG644" si="257">LN(Q581/$AC$2)</f>
        <v>-1.5365765641692286</v>
      </c>
      <c r="AH581" s="1">
        <f t="shared" ref="AH581:AH644" si="258">LN(R581/$AC$2)</f>
        <v>-1.8152899666382492</v>
      </c>
      <c r="AI581" s="149">
        <f t="shared" ref="AI581:AI644" si="259">SUM(AC581:AH581)</f>
        <v>-8.1390481983234153</v>
      </c>
      <c r="AL581" s="1">
        <f t="shared" ref="AL581:AL644" si="260">LN(U581/$AL$2)</f>
        <v>-1.374959876045784</v>
      </c>
      <c r="AM581" s="104">
        <f t="shared" ref="AM581:AM644" si="261">LN(V581/$AL$2)</f>
        <v>-1.3956645494074753</v>
      </c>
      <c r="AN581" s="104">
        <f t="shared" ref="AN581:AN644" si="262">LN(W581/$AL$2)</f>
        <v>-1.3586993551740039</v>
      </c>
      <c r="AO581" s="104">
        <f t="shared" ref="AO581:AO644" si="263">LN(X581/$AL$2)</f>
        <v>-0.71939540663488166</v>
      </c>
      <c r="AP581" s="104">
        <f t="shared" ref="AP581:AP644" si="264">LN(Y581/$AL$2)</f>
        <v>-1.4340487924157905</v>
      </c>
      <c r="AQ581" s="104">
        <f t="shared" ref="AQ581:AQ644" si="265">LN(Z581/$AL$2)</f>
        <v>-8.9936045332194625E-2</v>
      </c>
      <c r="AR581" s="151">
        <f t="shared" ref="AR581:AR644" si="266">SUM(AL581:AQ581)</f>
        <v>-6.3727040250101297</v>
      </c>
    </row>
    <row r="582" spans="1:44" x14ac:dyDescent="0.2">
      <c r="A582" s="98">
        <v>10690</v>
      </c>
      <c r="B582" s="91" t="s">
        <v>103</v>
      </c>
      <c r="C582" s="110">
        <v>0.59725887755446216</v>
      </c>
      <c r="D582" s="91" t="s">
        <v>3</v>
      </c>
      <c r="E582" s="91">
        <v>3</v>
      </c>
      <c r="F582" s="92">
        <v>1</v>
      </c>
      <c r="G582" s="91" t="s">
        <v>6</v>
      </c>
      <c r="H582" s="91" t="s">
        <v>89</v>
      </c>
      <c r="I582" s="91" t="s">
        <v>5</v>
      </c>
      <c r="J582" s="93" t="s">
        <v>5</v>
      </c>
      <c r="M582">
        <f t="shared" si="247"/>
        <v>38</v>
      </c>
      <c r="N582">
        <f t="shared" si="242"/>
        <v>61</v>
      </c>
      <c r="O582">
        <f t="shared" si="243"/>
        <v>48</v>
      </c>
      <c r="P582">
        <f t="shared" si="244"/>
        <v>68</v>
      </c>
      <c r="Q582">
        <f t="shared" si="245"/>
        <v>37</v>
      </c>
      <c r="R582">
        <f t="shared" si="246"/>
        <v>28</v>
      </c>
      <c r="U582">
        <f t="shared" ref="U582:U645" si="267">COUNTIFS(D$4:D$1140,D582,$J$4:$J$1140,$T$2)</f>
        <v>241</v>
      </c>
      <c r="V582">
        <f t="shared" si="248"/>
        <v>248</v>
      </c>
      <c r="W582">
        <f t="shared" si="249"/>
        <v>243</v>
      </c>
      <c r="X582">
        <f t="shared" si="250"/>
        <v>495</v>
      </c>
      <c r="Y582">
        <f t="shared" si="251"/>
        <v>230</v>
      </c>
      <c r="Z582">
        <f t="shared" si="252"/>
        <v>882</v>
      </c>
      <c r="AC582" s="1">
        <f t="shared" si="253"/>
        <v>-1.5099083170870673</v>
      </c>
      <c r="AD582" s="1">
        <f t="shared" si="254"/>
        <v>-1.0366206126401418</v>
      </c>
      <c r="AE582" s="1">
        <f t="shared" si="255"/>
        <v>-1.276293465905562</v>
      </c>
      <c r="AF582" s="1">
        <f t="shared" si="256"/>
        <v>-0.92798677163734644</v>
      </c>
      <c r="AG582" s="1">
        <f t="shared" si="257"/>
        <v>-1.5365765641692286</v>
      </c>
      <c r="AH582" s="1">
        <f t="shared" si="258"/>
        <v>-1.8152899666382492</v>
      </c>
      <c r="AI582" s="149">
        <f t="shared" si="259"/>
        <v>-8.1026756980775954</v>
      </c>
      <c r="AL582" s="1">
        <f t="shared" si="260"/>
        <v>-1.3873311678483309</v>
      </c>
      <c r="AM582" s="104">
        <f t="shared" si="261"/>
        <v>-1.3586993551740039</v>
      </c>
      <c r="AN582" s="104">
        <f t="shared" si="262"/>
        <v>-1.3790666579984376</v>
      </c>
      <c r="AO582" s="104">
        <f t="shared" si="263"/>
        <v>-0.66757033877029559</v>
      </c>
      <c r="AP582" s="104">
        <f t="shared" si="264"/>
        <v>-1.4340487924157905</v>
      </c>
      <c r="AQ582" s="104">
        <f t="shared" si="265"/>
        <v>-8.9936045332194625E-2</v>
      </c>
      <c r="AR582" s="151">
        <f t="shared" si="266"/>
        <v>-6.3166523575390539</v>
      </c>
    </row>
    <row r="583" spans="1:44" x14ac:dyDescent="0.2">
      <c r="A583" s="99">
        <v>11178</v>
      </c>
      <c r="B583" s="95" t="s">
        <v>103</v>
      </c>
      <c r="C583" s="111">
        <v>0.5975578107033287</v>
      </c>
      <c r="D583" s="95" t="s">
        <v>1</v>
      </c>
      <c r="E583" s="95">
        <v>3</v>
      </c>
      <c r="F583" s="96">
        <v>2</v>
      </c>
      <c r="G583" s="95" t="s">
        <v>7</v>
      </c>
      <c r="H583" s="95" t="s">
        <v>88</v>
      </c>
      <c r="I583" s="95" t="s">
        <v>5</v>
      </c>
      <c r="J583" s="97" t="s">
        <v>5</v>
      </c>
      <c r="M583">
        <f t="shared" si="247"/>
        <v>59</v>
      </c>
      <c r="N583">
        <f t="shared" si="242"/>
        <v>61</v>
      </c>
      <c r="O583">
        <f t="shared" si="243"/>
        <v>49</v>
      </c>
      <c r="P583">
        <f t="shared" si="244"/>
        <v>104</v>
      </c>
      <c r="Q583">
        <f t="shared" si="245"/>
        <v>71</v>
      </c>
      <c r="R583">
        <f t="shared" si="246"/>
        <v>28</v>
      </c>
      <c r="U583">
        <f t="shared" si="267"/>
        <v>244</v>
      </c>
      <c r="V583">
        <f t="shared" si="248"/>
        <v>248</v>
      </c>
      <c r="W583">
        <f t="shared" si="249"/>
        <v>233</v>
      </c>
      <c r="X583">
        <f t="shared" si="250"/>
        <v>470</v>
      </c>
      <c r="Y583">
        <f t="shared" si="251"/>
        <v>425</v>
      </c>
      <c r="Z583">
        <f t="shared" si="252"/>
        <v>882</v>
      </c>
      <c r="AC583" s="1">
        <f t="shared" si="253"/>
        <v>-1.0699570329077337</v>
      </c>
      <c r="AD583" s="1">
        <f t="shared" si="254"/>
        <v>-1.0366206126401418</v>
      </c>
      <c r="AE583" s="1">
        <f t="shared" si="255"/>
        <v>-1.2556741787028265</v>
      </c>
      <c r="AF583" s="1">
        <f t="shared" si="256"/>
        <v>-0.50310357767208047</v>
      </c>
      <c r="AG583" s="1">
        <f t="shared" si="257"/>
        <v>-0.88481459977213761</v>
      </c>
      <c r="AH583" s="1">
        <f t="shared" si="258"/>
        <v>-1.8152899666382492</v>
      </c>
      <c r="AI583" s="149">
        <f t="shared" si="259"/>
        <v>-6.5654599683331689</v>
      </c>
      <c r="AL583" s="1">
        <f t="shared" si="260"/>
        <v>-1.374959876045784</v>
      </c>
      <c r="AM583" s="104">
        <f t="shared" si="261"/>
        <v>-1.3586993551740039</v>
      </c>
      <c r="AN583" s="104">
        <f t="shared" si="262"/>
        <v>-1.4210896477732855</v>
      </c>
      <c r="AO583" s="104">
        <f t="shared" si="263"/>
        <v>-0.71939540663488166</v>
      </c>
      <c r="AP583" s="104">
        <f t="shared" si="264"/>
        <v>-0.82003893241456904</v>
      </c>
      <c r="AQ583" s="104">
        <f t="shared" si="265"/>
        <v>-8.9936045332194625E-2</v>
      </c>
      <c r="AR583" s="151">
        <f t="shared" si="266"/>
        <v>-5.7841192633747189</v>
      </c>
    </row>
    <row r="584" spans="1:44" x14ac:dyDescent="0.2">
      <c r="A584" s="98">
        <v>10424</v>
      </c>
      <c r="B584" s="91" t="s">
        <v>103</v>
      </c>
      <c r="C584" s="110">
        <v>0.59940825410881826</v>
      </c>
      <c r="D584" s="91" t="s">
        <v>1</v>
      </c>
      <c r="E584" s="91">
        <v>0</v>
      </c>
      <c r="F584" s="92">
        <v>1</v>
      </c>
      <c r="G584" s="91" t="s">
        <v>7</v>
      </c>
      <c r="H584" s="91" t="s">
        <v>90</v>
      </c>
      <c r="I584" s="91" t="s">
        <v>4</v>
      </c>
      <c r="J584" s="93" t="s">
        <v>4</v>
      </c>
      <c r="M584">
        <f t="shared" si="247"/>
        <v>59</v>
      </c>
      <c r="N584">
        <f t="shared" si="242"/>
        <v>35</v>
      </c>
      <c r="O584">
        <f t="shared" si="243"/>
        <v>48</v>
      </c>
      <c r="P584">
        <f t="shared" si="244"/>
        <v>104</v>
      </c>
      <c r="Q584">
        <f t="shared" si="245"/>
        <v>39</v>
      </c>
      <c r="R584">
        <f t="shared" si="246"/>
        <v>144</v>
      </c>
      <c r="U584">
        <f t="shared" si="267"/>
        <v>244</v>
      </c>
      <c r="V584">
        <f t="shared" si="248"/>
        <v>245</v>
      </c>
      <c r="W584">
        <f t="shared" si="249"/>
        <v>243</v>
      </c>
      <c r="X584">
        <f t="shared" si="250"/>
        <v>470</v>
      </c>
      <c r="Y584">
        <f t="shared" si="251"/>
        <v>161</v>
      </c>
      <c r="Z584">
        <f t="shared" si="252"/>
        <v>83</v>
      </c>
      <c r="AC584" s="1">
        <f t="shared" si="253"/>
        <v>-1.0699570329077337</v>
      </c>
      <c r="AD584" s="1">
        <f t="shared" si="254"/>
        <v>-1.5921464153240394</v>
      </c>
      <c r="AE584" s="1">
        <f t="shared" si="255"/>
        <v>-1.276293465905562</v>
      </c>
      <c r="AF584" s="1">
        <f t="shared" si="256"/>
        <v>-0.50310357767208047</v>
      </c>
      <c r="AG584" s="1">
        <f t="shared" si="257"/>
        <v>-1.4839328306838067</v>
      </c>
      <c r="AH584" s="1">
        <f t="shared" si="258"/>
        <v>-0.17768117723745236</v>
      </c>
      <c r="AI584" s="149">
        <f t="shared" si="259"/>
        <v>-6.1031144997306743</v>
      </c>
      <c r="AL584" s="1">
        <f t="shared" si="260"/>
        <v>-1.374959876045784</v>
      </c>
      <c r="AM584" s="104">
        <f t="shared" si="261"/>
        <v>-1.3708698907942589</v>
      </c>
      <c r="AN584" s="104">
        <f t="shared" si="262"/>
        <v>-1.3790666579984376</v>
      </c>
      <c r="AO584" s="104">
        <f t="shared" si="263"/>
        <v>-0.71939540663488166</v>
      </c>
      <c r="AP584" s="104">
        <f t="shared" si="264"/>
        <v>-1.790723736354523</v>
      </c>
      <c r="AQ584" s="104">
        <f t="shared" si="265"/>
        <v>-2.4532874935423878</v>
      </c>
      <c r="AR584" s="151">
        <f t="shared" si="266"/>
        <v>-9.0883030613702722</v>
      </c>
    </row>
    <row r="585" spans="1:44" x14ac:dyDescent="0.2">
      <c r="A585" s="99">
        <v>10343</v>
      </c>
      <c r="B585" s="95" t="s">
        <v>103</v>
      </c>
      <c r="C585" s="111">
        <v>0.59998024654097248</v>
      </c>
      <c r="D585" s="95" t="s">
        <v>1</v>
      </c>
      <c r="E585" s="95">
        <v>3</v>
      </c>
      <c r="F585" s="96">
        <v>0</v>
      </c>
      <c r="G585" s="95" t="s">
        <v>7</v>
      </c>
      <c r="H585" s="95" t="s">
        <v>88</v>
      </c>
      <c r="I585" s="95" t="s">
        <v>5</v>
      </c>
      <c r="J585" s="97" t="s">
        <v>5</v>
      </c>
      <c r="M585">
        <f t="shared" si="247"/>
        <v>59</v>
      </c>
      <c r="N585">
        <f t="shared" si="242"/>
        <v>61</v>
      </c>
      <c r="O585">
        <f t="shared" si="243"/>
        <v>29</v>
      </c>
      <c r="P585">
        <f t="shared" si="244"/>
        <v>104</v>
      </c>
      <c r="Q585">
        <f t="shared" si="245"/>
        <v>71</v>
      </c>
      <c r="R585">
        <f t="shared" si="246"/>
        <v>28</v>
      </c>
      <c r="U585">
        <f t="shared" si="267"/>
        <v>244</v>
      </c>
      <c r="V585">
        <f t="shared" si="248"/>
        <v>248</v>
      </c>
      <c r="W585">
        <f t="shared" si="249"/>
        <v>248</v>
      </c>
      <c r="X585">
        <f t="shared" si="250"/>
        <v>470</v>
      </c>
      <c r="Y585">
        <f t="shared" si="251"/>
        <v>425</v>
      </c>
      <c r="Z585">
        <f t="shared" si="252"/>
        <v>882</v>
      </c>
      <c r="AC585" s="1">
        <f t="shared" si="253"/>
        <v>-1.0699570329077337</v>
      </c>
      <c r="AD585" s="1">
        <f t="shared" si="254"/>
        <v>-1.0366206126401418</v>
      </c>
      <c r="AE585" s="1">
        <f t="shared" si="255"/>
        <v>-1.780198646826979</v>
      </c>
      <c r="AF585" s="1">
        <f t="shared" si="256"/>
        <v>-0.50310357767208047</v>
      </c>
      <c r="AG585" s="1">
        <f t="shared" si="257"/>
        <v>-0.88481459977213761</v>
      </c>
      <c r="AH585" s="1">
        <f t="shared" si="258"/>
        <v>-1.8152899666382492</v>
      </c>
      <c r="AI585" s="149">
        <f t="shared" si="259"/>
        <v>-7.0899844364573212</v>
      </c>
      <c r="AL585" s="1">
        <f t="shared" si="260"/>
        <v>-1.374959876045784</v>
      </c>
      <c r="AM585" s="104">
        <f t="shared" si="261"/>
        <v>-1.3586993551740039</v>
      </c>
      <c r="AN585" s="104">
        <f t="shared" si="262"/>
        <v>-1.3586993551740039</v>
      </c>
      <c r="AO585" s="104">
        <f t="shared" si="263"/>
        <v>-0.71939540663488166</v>
      </c>
      <c r="AP585" s="104">
        <f t="shared" si="264"/>
        <v>-0.82003893241456904</v>
      </c>
      <c r="AQ585" s="104">
        <f t="shared" si="265"/>
        <v>-8.9936045332194625E-2</v>
      </c>
      <c r="AR585" s="151">
        <f t="shared" si="266"/>
        <v>-5.7217289707754366</v>
      </c>
    </row>
    <row r="586" spans="1:44" x14ac:dyDescent="0.2">
      <c r="A586" s="98">
        <v>10312</v>
      </c>
      <c r="B586" s="91" t="s">
        <v>103</v>
      </c>
      <c r="C586" s="110">
        <v>0.60453273835325583</v>
      </c>
      <c r="D586" s="91" t="s">
        <v>3</v>
      </c>
      <c r="E586" s="91">
        <v>0</v>
      </c>
      <c r="F586" s="92">
        <v>0</v>
      </c>
      <c r="G586" s="91" t="s">
        <v>6</v>
      </c>
      <c r="H586" s="91" t="s">
        <v>89</v>
      </c>
      <c r="I586" s="91" t="s">
        <v>5</v>
      </c>
      <c r="J586" s="93" t="s">
        <v>5</v>
      </c>
      <c r="M586">
        <f t="shared" si="247"/>
        <v>38</v>
      </c>
      <c r="N586">
        <f t="shared" si="242"/>
        <v>35</v>
      </c>
      <c r="O586">
        <f t="shared" si="243"/>
        <v>29</v>
      </c>
      <c r="P586">
        <f t="shared" si="244"/>
        <v>68</v>
      </c>
      <c r="Q586">
        <f t="shared" si="245"/>
        <v>37</v>
      </c>
      <c r="R586">
        <f t="shared" si="246"/>
        <v>28</v>
      </c>
      <c r="U586">
        <f t="shared" si="267"/>
        <v>241</v>
      </c>
      <c r="V586">
        <f t="shared" si="248"/>
        <v>245</v>
      </c>
      <c r="W586">
        <f t="shared" si="249"/>
        <v>248</v>
      </c>
      <c r="X586">
        <f t="shared" si="250"/>
        <v>495</v>
      </c>
      <c r="Y586">
        <f t="shared" si="251"/>
        <v>230</v>
      </c>
      <c r="Z586">
        <f t="shared" si="252"/>
        <v>882</v>
      </c>
      <c r="AC586" s="1">
        <f t="shared" si="253"/>
        <v>-1.5099083170870673</v>
      </c>
      <c r="AD586" s="1">
        <f t="shared" si="254"/>
        <v>-1.5921464153240394</v>
      </c>
      <c r="AE586" s="1">
        <f t="shared" si="255"/>
        <v>-1.780198646826979</v>
      </c>
      <c r="AF586" s="1">
        <f t="shared" si="256"/>
        <v>-0.92798677163734644</v>
      </c>
      <c r="AG586" s="1">
        <f t="shared" si="257"/>
        <v>-1.5365765641692286</v>
      </c>
      <c r="AH586" s="1">
        <f t="shared" si="258"/>
        <v>-1.8152899666382492</v>
      </c>
      <c r="AI586" s="149">
        <f t="shared" si="259"/>
        <v>-9.1621066816829106</v>
      </c>
      <c r="AL586" s="1">
        <f t="shared" si="260"/>
        <v>-1.3873311678483309</v>
      </c>
      <c r="AM586" s="104">
        <f t="shared" si="261"/>
        <v>-1.3708698907942589</v>
      </c>
      <c r="AN586" s="104">
        <f t="shared" si="262"/>
        <v>-1.3586993551740039</v>
      </c>
      <c r="AO586" s="104">
        <f t="shared" si="263"/>
        <v>-0.66757033877029559</v>
      </c>
      <c r="AP586" s="104">
        <f t="shared" si="264"/>
        <v>-1.4340487924157905</v>
      </c>
      <c r="AQ586" s="104">
        <f t="shared" si="265"/>
        <v>-8.9936045332194625E-2</v>
      </c>
      <c r="AR586" s="151">
        <f t="shared" si="266"/>
        <v>-6.3084555903348747</v>
      </c>
    </row>
    <row r="587" spans="1:44" x14ac:dyDescent="0.2">
      <c r="A587" s="99">
        <v>10550</v>
      </c>
      <c r="B587" s="95" t="s">
        <v>103</v>
      </c>
      <c r="C587" s="111">
        <v>0.60471462142347709</v>
      </c>
      <c r="D587" s="95" t="s">
        <v>3</v>
      </c>
      <c r="E587" s="95">
        <v>3</v>
      </c>
      <c r="F587" s="96">
        <v>0</v>
      </c>
      <c r="G587" s="95" t="s">
        <v>6</v>
      </c>
      <c r="H587" s="95" t="s">
        <v>90</v>
      </c>
      <c r="I587" s="95" t="s">
        <v>5</v>
      </c>
      <c r="J587" s="97" t="s">
        <v>5</v>
      </c>
      <c r="M587">
        <f t="shared" si="247"/>
        <v>38</v>
      </c>
      <c r="N587">
        <f t="shared" si="242"/>
        <v>61</v>
      </c>
      <c r="O587">
        <f t="shared" si="243"/>
        <v>29</v>
      </c>
      <c r="P587">
        <f t="shared" si="244"/>
        <v>68</v>
      </c>
      <c r="Q587">
        <f t="shared" si="245"/>
        <v>39</v>
      </c>
      <c r="R587">
        <f t="shared" si="246"/>
        <v>28</v>
      </c>
      <c r="U587">
        <f t="shared" si="267"/>
        <v>241</v>
      </c>
      <c r="V587">
        <f t="shared" si="248"/>
        <v>248</v>
      </c>
      <c r="W587">
        <f t="shared" si="249"/>
        <v>248</v>
      </c>
      <c r="X587">
        <f t="shared" si="250"/>
        <v>495</v>
      </c>
      <c r="Y587">
        <f t="shared" si="251"/>
        <v>161</v>
      </c>
      <c r="Z587">
        <f t="shared" si="252"/>
        <v>882</v>
      </c>
      <c r="AC587" s="1">
        <f t="shared" si="253"/>
        <v>-1.5099083170870673</v>
      </c>
      <c r="AD587" s="1">
        <f t="shared" si="254"/>
        <v>-1.0366206126401418</v>
      </c>
      <c r="AE587" s="1">
        <f t="shared" si="255"/>
        <v>-1.780198646826979</v>
      </c>
      <c r="AF587" s="1">
        <f t="shared" si="256"/>
        <v>-0.92798677163734644</v>
      </c>
      <c r="AG587" s="1">
        <f t="shared" si="257"/>
        <v>-1.4839328306838067</v>
      </c>
      <c r="AH587" s="1">
        <f t="shared" si="258"/>
        <v>-1.8152899666382492</v>
      </c>
      <c r="AI587" s="149">
        <f t="shared" si="259"/>
        <v>-8.55393714551359</v>
      </c>
      <c r="AL587" s="1">
        <f t="shared" si="260"/>
        <v>-1.3873311678483309</v>
      </c>
      <c r="AM587" s="104">
        <f t="shared" si="261"/>
        <v>-1.3586993551740039</v>
      </c>
      <c r="AN587" s="104">
        <f t="shared" si="262"/>
        <v>-1.3586993551740039</v>
      </c>
      <c r="AO587" s="104">
        <f t="shared" si="263"/>
        <v>-0.66757033877029559</v>
      </c>
      <c r="AP587" s="104">
        <f t="shared" si="264"/>
        <v>-1.790723736354523</v>
      </c>
      <c r="AQ587" s="104">
        <f t="shared" si="265"/>
        <v>-8.9936045332194625E-2</v>
      </c>
      <c r="AR587" s="151">
        <f t="shared" si="266"/>
        <v>-6.6529599986533521</v>
      </c>
    </row>
    <row r="588" spans="1:44" x14ac:dyDescent="0.2">
      <c r="A588" s="98">
        <v>11022</v>
      </c>
      <c r="B588" s="91" t="s">
        <v>103</v>
      </c>
      <c r="C588" s="110">
        <v>0.60521796699354757</v>
      </c>
      <c r="D588" s="91" t="s">
        <v>1</v>
      </c>
      <c r="E588" s="91">
        <v>2</v>
      </c>
      <c r="F588" s="92">
        <v>3</v>
      </c>
      <c r="G588" s="91" t="s">
        <v>7</v>
      </c>
      <c r="H588" s="91" t="s">
        <v>89</v>
      </c>
      <c r="I588" s="91" t="s">
        <v>5</v>
      </c>
      <c r="J588" s="93" t="s">
        <v>5</v>
      </c>
      <c r="M588">
        <f t="shared" si="247"/>
        <v>59</v>
      </c>
      <c r="N588">
        <f t="shared" si="242"/>
        <v>41</v>
      </c>
      <c r="O588">
        <f t="shared" si="243"/>
        <v>46</v>
      </c>
      <c r="P588">
        <f t="shared" si="244"/>
        <v>104</v>
      </c>
      <c r="Q588">
        <f t="shared" si="245"/>
        <v>37</v>
      </c>
      <c r="R588">
        <f t="shared" si="246"/>
        <v>28</v>
      </c>
      <c r="U588">
        <f t="shared" si="267"/>
        <v>244</v>
      </c>
      <c r="V588">
        <f t="shared" si="248"/>
        <v>239</v>
      </c>
      <c r="W588">
        <f t="shared" si="249"/>
        <v>241</v>
      </c>
      <c r="X588">
        <f t="shared" si="250"/>
        <v>470</v>
      </c>
      <c r="Y588">
        <f t="shared" si="251"/>
        <v>230</v>
      </c>
      <c r="Z588">
        <f t="shared" si="252"/>
        <v>882</v>
      </c>
      <c r="AC588" s="1">
        <f t="shared" si="253"/>
        <v>-1.0699570329077337</v>
      </c>
      <c r="AD588" s="1">
        <f t="shared" si="254"/>
        <v>-1.4339224101091452</v>
      </c>
      <c r="AE588" s="1">
        <f t="shared" si="255"/>
        <v>-1.3188530803243581</v>
      </c>
      <c r="AF588" s="1">
        <f t="shared" si="256"/>
        <v>-0.50310357767208047</v>
      </c>
      <c r="AG588" s="1">
        <f t="shared" si="257"/>
        <v>-1.5365765641692286</v>
      </c>
      <c r="AH588" s="1">
        <f t="shared" si="258"/>
        <v>-1.8152899666382492</v>
      </c>
      <c r="AI588" s="149">
        <f t="shared" si="259"/>
        <v>-7.6777026318207957</v>
      </c>
      <c r="AL588" s="1">
        <f t="shared" si="260"/>
        <v>-1.374959876045784</v>
      </c>
      <c r="AM588" s="104">
        <f t="shared" si="261"/>
        <v>-1.3956645494074753</v>
      </c>
      <c r="AN588" s="104">
        <f t="shared" si="262"/>
        <v>-1.3873311678483309</v>
      </c>
      <c r="AO588" s="104">
        <f t="shared" si="263"/>
        <v>-0.71939540663488166</v>
      </c>
      <c r="AP588" s="104">
        <f t="shared" si="264"/>
        <v>-1.4340487924157905</v>
      </c>
      <c r="AQ588" s="104">
        <f t="shared" si="265"/>
        <v>-8.9936045332194625E-2</v>
      </c>
      <c r="AR588" s="151">
        <f t="shared" si="266"/>
        <v>-6.4013358376844574</v>
      </c>
    </row>
    <row r="589" spans="1:44" x14ac:dyDescent="0.2">
      <c r="A589" s="99">
        <v>11328</v>
      </c>
      <c r="B589" s="95" t="s">
        <v>103</v>
      </c>
      <c r="C589" s="111">
        <v>0.60524469493160848</v>
      </c>
      <c r="D589" s="95" t="s">
        <v>0</v>
      </c>
      <c r="E589" s="95">
        <v>3</v>
      </c>
      <c r="F589" s="96">
        <v>2</v>
      </c>
      <c r="G589" s="95" t="s">
        <v>6</v>
      </c>
      <c r="H589" s="95" t="s">
        <v>88</v>
      </c>
      <c r="I589" s="95" t="s">
        <v>5</v>
      </c>
      <c r="J589" s="97" t="s">
        <v>5</v>
      </c>
      <c r="M589">
        <f t="shared" si="247"/>
        <v>39</v>
      </c>
      <c r="N589">
        <f t="shared" si="242"/>
        <v>61</v>
      </c>
      <c r="O589">
        <f t="shared" si="243"/>
        <v>49</v>
      </c>
      <c r="P589">
        <f t="shared" si="244"/>
        <v>68</v>
      </c>
      <c r="Q589">
        <f t="shared" si="245"/>
        <v>71</v>
      </c>
      <c r="R589">
        <f t="shared" si="246"/>
        <v>28</v>
      </c>
      <c r="U589">
        <f t="shared" si="267"/>
        <v>241</v>
      </c>
      <c r="V589">
        <f t="shared" si="248"/>
        <v>248</v>
      </c>
      <c r="W589">
        <f t="shared" si="249"/>
        <v>233</v>
      </c>
      <c r="X589">
        <f t="shared" si="250"/>
        <v>495</v>
      </c>
      <c r="Y589">
        <f t="shared" si="251"/>
        <v>425</v>
      </c>
      <c r="Z589">
        <f t="shared" si="252"/>
        <v>882</v>
      </c>
      <c r="AC589" s="1">
        <f t="shared" si="253"/>
        <v>-1.4839328306838067</v>
      </c>
      <c r="AD589" s="1">
        <f t="shared" si="254"/>
        <v>-1.0366206126401418</v>
      </c>
      <c r="AE589" s="1">
        <f t="shared" si="255"/>
        <v>-1.2556741787028265</v>
      </c>
      <c r="AF589" s="1">
        <f t="shared" si="256"/>
        <v>-0.92798677163734644</v>
      </c>
      <c r="AG589" s="1">
        <f t="shared" si="257"/>
        <v>-0.88481459977213761</v>
      </c>
      <c r="AH589" s="1">
        <f t="shared" si="258"/>
        <v>-1.8152899666382492</v>
      </c>
      <c r="AI589" s="149">
        <f t="shared" si="259"/>
        <v>-7.4043189600745087</v>
      </c>
      <c r="AL589" s="1">
        <f t="shared" si="260"/>
        <v>-1.3873311678483309</v>
      </c>
      <c r="AM589" s="104">
        <f t="shared" si="261"/>
        <v>-1.3586993551740039</v>
      </c>
      <c r="AN589" s="104">
        <f t="shared" si="262"/>
        <v>-1.4210896477732855</v>
      </c>
      <c r="AO589" s="104">
        <f t="shared" si="263"/>
        <v>-0.66757033877029559</v>
      </c>
      <c r="AP589" s="104">
        <f t="shared" si="264"/>
        <v>-0.82003893241456904</v>
      </c>
      <c r="AQ589" s="104">
        <f t="shared" si="265"/>
        <v>-8.9936045332194625E-2</v>
      </c>
      <c r="AR589" s="151">
        <f t="shared" si="266"/>
        <v>-5.7446654873126795</v>
      </c>
    </row>
    <row r="590" spans="1:44" x14ac:dyDescent="0.2">
      <c r="A590" s="98">
        <v>10901</v>
      </c>
      <c r="B590" s="91" t="s">
        <v>103</v>
      </c>
      <c r="C590" s="110">
        <v>0.6066543184490486</v>
      </c>
      <c r="D590" s="91" t="s">
        <v>0</v>
      </c>
      <c r="E590" s="91">
        <v>1</v>
      </c>
      <c r="F590" s="92">
        <v>1</v>
      </c>
      <c r="G590" s="91" t="s">
        <v>7</v>
      </c>
      <c r="H590" s="91" t="s">
        <v>89</v>
      </c>
      <c r="I590" s="91" t="s">
        <v>5</v>
      </c>
      <c r="J590" s="93" t="s">
        <v>5</v>
      </c>
      <c r="M590">
        <f t="shared" si="247"/>
        <v>39</v>
      </c>
      <c r="N590">
        <f t="shared" ref="N590:N653" si="268">COUNTIFS(E$4:E$1140,E590,$J$4:$J$1140,$L$2)</f>
        <v>35</v>
      </c>
      <c r="O590">
        <f t="shared" ref="O590:O653" si="269">COUNTIFS(F$4:F$1140,F590,$J$4:$J$1140,$L$2)</f>
        <v>48</v>
      </c>
      <c r="P590">
        <f t="shared" ref="P590:P653" si="270">COUNTIFS(G$4:G$1140,G590,$J$4:$J$1140,$L$2)</f>
        <v>104</v>
      </c>
      <c r="Q590">
        <f t="shared" ref="Q590:Q653" si="271">COUNTIFS(H$4:H$1140,H590,$J$4:$J$1140,$L$2)</f>
        <v>37</v>
      </c>
      <c r="R590">
        <f t="shared" ref="R590:R653" si="272">COUNTIFS(I$4:I$1140,I590,$J$4:$J$1140,$L$2)</f>
        <v>28</v>
      </c>
      <c r="U590">
        <f t="shared" si="267"/>
        <v>241</v>
      </c>
      <c r="V590">
        <f t="shared" si="248"/>
        <v>233</v>
      </c>
      <c r="W590">
        <f t="shared" si="249"/>
        <v>243</v>
      </c>
      <c r="X590">
        <f t="shared" si="250"/>
        <v>470</v>
      </c>
      <c r="Y590">
        <f t="shared" si="251"/>
        <v>230</v>
      </c>
      <c r="Z590">
        <f t="shared" si="252"/>
        <v>882</v>
      </c>
      <c r="AC590" s="1">
        <f t="shared" si="253"/>
        <v>-1.4839328306838067</v>
      </c>
      <c r="AD590" s="1">
        <f t="shared" si="254"/>
        <v>-1.5921464153240394</v>
      </c>
      <c r="AE590" s="1">
        <f t="shared" si="255"/>
        <v>-1.276293465905562</v>
      </c>
      <c r="AF590" s="1">
        <f t="shared" si="256"/>
        <v>-0.50310357767208047</v>
      </c>
      <c r="AG590" s="1">
        <f t="shared" si="257"/>
        <v>-1.5365765641692286</v>
      </c>
      <c r="AH590" s="1">
        <f t="shared" si="258"/>
        <v>-1.8152899666382492</v>
      </c>
      <c r="AI590" s="149">
        <f t="shared" si="259"/>
        <v>-8.2073428203929666</v>
      </c>
      <c r="AL590" s="1">
        <f t="shared" si="260"/>
        <v>-1.3873311678483309</v>
      </c>
      <c r="AM590" s="104">
        <f t="shared" si="261"/>
        <v>-1.4210896477732855</v>
      </c>
      <c r="AN590" s="104">
        <f t="shared" si="262"/>
        <v>-1.3790666579984376</v>
      </c>
      <c r="AO590" s="104">
        <f t="shared" si="263"/>
        <v>-0.71939540663488166</v>
      </c>
      <c r="AP590" s="104">
        <f t="shared" si="264"/>
        <v>-1.4340487924157905</v>
      </c>
      <c r="AQ590" s="104">
        <f t="shared" si="265"/>
        <v>-8.9936045332194625E-2</v>
      </c>
      <c r="AR590" s="151">
        <f t="shared" si="266"/>
        <v>-6.4308677180029212</v>
      </c>
    </row>
    <row r="591" spans="1:44" x14ac:dyDescent="0.2">
      <c r="A591" s="99">
        <v>10628</v>
      </c>
      <c r="B591" s="95" t="s">
        <v>103</v>
      </c>
      <c r="C591" s="111">
        <v>0.60691402189400367</v>
      </c>
      <c r="D591" s="95" t="s">
        <v>3</v>
      </c>
      <c r="E591" s="95">
        <v>1</v>
      </c>
      <c r="F591" s="96">
        <v>0</v>
      </c>
      <c r="G591" s="95" t="s">
        <v>7</v>
      </c>
      <c r="H591" s="95" t="s">
        <v>88</v>
      </c>
      <c r="I591" s="95" t="s">
        <v>5</v>
      </c>
      <c r="J591" s="97" t="s">
        <v>5</v>
      </c>
      <c r="M591">
        <f t="shared" si="247"/>
        <v>38</v>
      </c>
      <c r="N591">
        <f t="shared" si="268"/>
        <v>35</v>
      </c>
      <c r="O591">
        <f t="shared" si="269"/>
        <v>29</v>
      </c>
      <c r="P591">
        <f t="shared" si="270"/>
        <v>104</v>
      </c>
      <c r="Q591">
        <f t="shared" si="271"/>
        <v>71</v>
      </c>
      <c r="R591">
        <f t="shared" si="272"/>
        <v>28</v>
      </c>
      <c r="U591">
        <f t="shared" si="267"/>
        <v>241</v>
      </c>
      <c r="V591">
        <f t="shared" si="248"/>
        <v>233</v>
      </c>
      <c r="W591">
        <f t="shared" si="249"/>
        <v>248</v>
      </c>
      <c r="X591">
        <f t="shared" si="250"/>
        <v>470</v>
      </c>
      <c r="Y591">
        <f t="shared" si="251"/>
        <v>425</v>
      </c>
      <c r="Z591">
        <f t="shared" si="252"/>
        <v>882</v>
      </c>
      <c r="AC591" s="1">
        <f t="shared" si="253"/>
        <v>-1.5099083170870673</v>
      </c>
      <c r="AD591" s="1">
        <f t="shared" si="254"/>
        <v>-1.5921464153240394</v>
      </c>
      <c r="AE591" s="1">
        <f t="shared" si="255"/>
        <v>-1.780198646826979</v>
      </c>
      <c r="AF591" s="1">
        <f t="shared" si="256"/>
        <v>-0.50310357767208047</v>
      </c>
      <c r="AG591" s="1">
        <f t="shared" si="257"/>
        <v>-0.88481459977213761</v>
      </c>
      <c r="AH591" s="1">
        <f t="shared" si="258"/>
        <v>-1.8152899666382492</v>
      </c>
      <c r="AI591" s="149">
        <f t="shared" si="259"/>
        <v>-8.0854615233205518</v>
      </c>
      <c r="AL591" s="1">
        <f t="shared" si="260"/>
        <v>-1.3873311678483309</v>
      </c>
      <c r="AM591" s="104">
        <f t="shared" si="261"/>
        <v>-1.4210896477732855</v>
      </c>
      <c r="AN591" s="104">
        <f t="shared" si="262"/>
        <v>-1.3586993551740039</v>
      </c>
      <c r="AO591" s="104">
        <f t="shared" si="263"/>
        <v>-0.71939540663488166</v>
      </c>
      <c r="AP591" s="104">
        <f t="shared" si="264"/>
        <v>-0.82003893241456904</v>
      </c>
      <c r="AQ591" s="104">
        <f t="shared" si="265"/>
        <v>-8.9936045332194625E-2</v>
      </c>
      <c r="AR591" s="151">
        <f t="shared" si="266"/>
        <v>-5.7964905551772654</v>
      </c>
    </row>
    <row r="592" spans="1:44" x14ac:dyDescent="0.2">
      <c r="A592" s="98">
        <v>10488</v>
      </c>
      <c r="B592" s="91" t="s">
        <v>103</v>
      </c>
      <c r="C592" s="110">
        <v>0.60740344894054288</v>
      </c>
      <c r="D592" s="91" t="s">
        <v>0</v>
      </c>
      <c r="E592" s="91">
        <v>1</v>
      </c>
      <c r="F592" s="92">
        <v>1</v>
      </c>
      <c r="G592" s="91" t="s">
        <v>7</v>
      </c>
      <c r="H592" s="91" t="s">
        <v>90</v>
      </c>
      <c r="I592" s="91" t="s">
        <v>4</v>
      </c>
      <c r="J592" s="93" t="s">
        <v>4</v>
      </c>
      <c r="M592">
        <f t="shared" si="247"/>
        <v>39</v>
      </c>
      <c r="N592">
        <f t="shared" si="268"/>
        <v>35</v>
      </c>
      <c r="O592">
        <f t="shared" si="269"/>
        <v>48</v>
      </c>
      <c r="P592">
        <f t="shared" si="270"/>
        <v>104</v>
      </c>
      <c r="Q592">
        <f t="shared" si="271"/>
        <v>39</v>
      </c>
      <c r="R592">
        <f t="shared" si="272"/>
        <v>144</v>
      </c>
      <c r="U592">
        <f t="shared" si="267"/>
        <v>241</v>
      </c>
      <c r="V592">
        <f t="shared" si="248"/>
        <v>233</v>
      </c>
      <c r="W592">
        <f t="shared" si="249"/>
        <v>243</v>
      </c>
      <c r="X592">
        <f t="shared" si="250"/>
        <v>470</v>
      </c>
      <c r="Y592">
        <f t="shared" si="251"/>
        <v>161</v>
      </c>
      <c r="Z592">
        <f t="shared" si="252"/>
        <v>83</v>
      </c>
      <c r="AC592" s="1">
        <f t="shared" si="253"/>
        <v>-1.4839328306838067</v>
      </c>
      <c r="AD592" s="1">
        <f t="shared" si="254"/>
        <v>-1.5921464153240394</v>
      </c>
      <c r="AE592" s="1">
        <f t="shared" si="255"/>
        <v>-1.276293465905562</v>
      </c>
      <c r="AF592" s="1">
        <f t="shared" si="256"/>
        <v>-0.50310357767208047</v>
      </c>
      <c r="AG592" s="1">
        <f t="shared" si="257"/>
        <v>-1.4839328306838067</v>
      </c>
      <c r="AH592" s="1">
        <f t="shared" si="258"/>
        <v>-0.17768117723745236</v>
      </c>
      <c r="AI592" s="149">
        <f t="shared" si="259"/>
        <v>-6.5170902975067468</v>
      </c>
      <c r="AL592" s="1">
        <f t="shared" si="260"/>
        <v>-1.3873311678483309</v>
      </c>
      <c r="AM592" s="104">
        <f t="shared" si="261"/>
        <v>-1.4210896477732855</v>
      </c>
      <c r="AN592" s="104">
        <f t="shared" si="262"/>
        <v>-1.3790666579984376</v>
      </c>
      <c r="AO592" s="104">
        <f t="shared" si="263"/>
        <v>-0.71939540663488166</v>
      </c>
      <c r="AP592" s="104">
        <f t="shared" si="264"/>
        <v>-1.790723736354523</v>
      </c>
      <c r="AQ592" s="104">
        <f t="shared" si="265"/>
        <v>-2.4532874935423878</v>
      </c>
      <c r="AR592" s="151">
        <f t="shared" si="266"/>
        <v>-9.150894110151846</v>
      </c>
    </row>
    <row r="593" spans="1:44" x14ac:dyDescent="0.2">
      <c r="A593" s="99">
        <v>11311</v>
      </c>
      <c r="B593" s="95" t="s">
        <v>103</v>
      </c>
      <c r="C593" s="111">
        <v>0.60790098573901974</v>
      </c>
      <c r="D593" s="95" t="s">
        <v>0</v>
      </c>
      <c r="E593" s="95">
        <v>3</v>
      </c>
      <c r="F593" s="96">
        <v>0</v>
      </c>
      <c r="G593" s="95" t="s">
        <v>7</v>
      </c>
      <c r="H593" s="95" t="s">
        <v>88</v>
      </c>
      <c r="I593" s="95" t="s">
        <v>5</v>
      </c>
      <c r="J593" s="97" t="s">
        <v>5</v>
      </c>
      <c r="M593">
        <f t="shared" si="247"/>
        <v>39</v>
      </c>
      <c r="N593">
        <f t="shared" si="268"/>
        <v>61</v>
      </c>
      <c r="O593">
        <f t="shared" si="269"/>
        <v>29</v>
      </c>
      <c r="P593">
        <f t="shared" si="270"/>
        <v>104</v>
      </c>
      <c r="Q593">
        <f t="shared" si="271"/>
        <v>71</v>
      </c>
      <c r="R593">
        <f t="shared" si="272"/>
        <v>28</v>
      </c>
      <c r="U593">
        <f t="shared" si="267"/>
        <v>241</v>
      </c>
      <c r="V593">
        <f t="shared" si="248"/>
        <v>248</v>
      </c>
      <c r="W593">
        <f t="shared" si="249"/>
        <v>248</v>
      </c>
      <c r="X593">
        <f t="shared" si="250"/>
        <v>470</v>
      </c>
      <c r="Y593">
        <f t="shared" si="251"/>
        <v>425</v>
      </c>
      <c r="Z593">
        <f t="shared" si="252"/>
        <v>882</v>
      </c>
      <c r="AC593" s="1">
        <f t="shared" si="253"/>
        <v>-1.4839328306838067</v>
      </c>
      <c r="AD593" s="1">
        <f t="shared" si="254"/>
        <v>-1.0366206126401418</v>
      </c>
      <c r="AE593" s="1">
        <f t="shared" si="255"/>
        <v>-1.780198646826979</v>
      </c>
      <c r="AF593" s="1">
        <f t="shared" si="256"/>
        <v>-0.50310357767208047</v>
      </c>
      <c r="AG593" s="1">
        <f t="shared" si="257"/>
        <v>-0.88481459977213761</v>
      </c>
      <c r="AH593" s="1">
        <f t="shared" si="258"/>
        <v>-1.8152899666382492</v>
      </c>
      <c r="AI593" s="149">
        <f t="shared" si="259"/>
        <v>-7.5039602342333946</v>
      </c>
      <c r="AL593" s="1">
        <f t="shared" si="260"/>
        <v>-1.3873311678483309</v>
      </c>
      <c r="AM593" s="104">
        <f t="shared" si="261"/>
        <v>-1.3586993551740039</v>
      </c>
      <c r="AN593" s="104">
        <f t="shared" si="262"/>
        <v>-1.3586993551740039</v>
      </c>
      <c r="AO593" s="104">
        <f t="shared" si="263"/>
        <v>-0.71939540663488166</v>
      </c>
      <c r="AP593" s="104">
        <f t="shared" si="264"/>
        <v>-0.82003893241456904</v>
      </c>
      <c r="AQ593" s="104">
        <f t="shared" si="265"/>
        <v>-8.9936045332194625E-2</v>
      </c>
      <c r="AR593" s="151">
        <f t="shared" si="266"/>
        <v>-5.734100262577984</v>
      </c>
    </row>
    <row r="594" spans="1:44" x14ac:dyDescent="0.2">
      <c r="A594" s="98">
        <v>10802</v>
      </c>
      <c r="B594" s="91" t="s">
        <v>103</v>
      </c>
      <c r="C594" s="110">
        <v>0.60858415994310189</v>
      </c>
      <c r="D594" s="91" t="s">
        <v>0</v>
      </c>
      <c r="E594" s="91">
        <v>3</v>
      </c>
      <c r="F594" s="92">
        <v>3</v>
      </c>
      <c r="G594" s="91" t="s">
        <v>6</v>
      </c>
      <c r="H594" s="91" t="s">
        <v>88</v>
      </c>
      <c r="I594" s="91" t="s">
        <v>5</v>
      </c>
      <c r="J594" s="93" t="s">
        <v>5</v>
      </c>
      <c r="M594">
        <f t="shared" si="247"/>
        <v>39</v>
      </c>
      <c r="N594">
        <f t="shared" si="268"/>
        <v>61</v>
      </c>
      <c r="O594">
        <f t="shared" si="269"/>
        <v>46</v>
      </c>
      <c r="P594">
        <f t="shared" si="270"/>
        <v>68</v>
      </c>
      <c r="Q594">
        <f t="shared" si="271"/>
        <v>71</v>
      </c>
      <c r="R594">
        <f t="shared" si="272"/>
        <v>28</v>
      </c>
      <c r="U594">
        <f t="shared" si="267"/>
        <v>241</v>
      </c>
      <c r="V594">
        <f t="shared" si="248"/>
        <v>248</v>
      </c>
      <c r="W594">
        <f t="shared" si="249"/>
        <v>241</v>
      </c>
      <c r="X594">
        <f t="shared" si="250"/>
        <v>495</v>
      </c>
      <c r="Y594">
        <f t="shared" si="251"/>
        <v>425</v>
      </c>
      <c r="Z594">
        <f t="shared" si="252"/>
        <v>882</v>
      </c>
      <c r="AC594" s="1">
        <f t="shared" si="253"/>
        <v>-1.4839328306838067</v>
      </c>
      <c r="AD594" s="1">
        <f t="shared" si="254"/>
        <v>-1.0366206126401418</v>
      </c>
      <c r="AE594" s="1">
        <f t="shared" si="255"/>
        <v>-1.3188530803243581</v>
      </c>
      <c r="AF594" s="1">
        <f t="shared" si="256"/>
        <v>-0.92798677163734644</v>
      </c>
      <c r="AG594" s="1">
        <f t="shared" si="257"/>
        <v>-0.88481459977213761</v>
      </c>
      <c r="AH594" s="1">
        <f t="shared" si="258"/>
        <v>-1.8152899666382492</v>
      </c>
      <c r="AI594" s="149">
        <f t="shared" si="259"/>
        <v>-7.4674978616960397</v>
      </c>
      <c r="AL594" s="1">
        <f t="shared" si="260"/>
        <v>-1.3873311678483309</v>
      </c>
      <c r="AM594" s="104">
        <f t="shared" si="261"/>
        <v>-1.3586993551740039</v>
      </c>
      <c r="AN594" s="104">
        <f t="shared" si="262"/>
        <v>-1.3873311678483309</v>
      </c>
      <c r="AO594" s="104">
        <f t="shared" si="263"/>
        <v>-0.66757033877029559</v>
      </c>
      <c r="AP594" s="104">
        <f t="shared" si="264"/>
        <v>-0.82003893241456904</v>
      </c>
      <c r="AQ594" s="104">
        <f t="shared" si="265"/>
        <v>-8.9936045332194625E-2</v>
      </c>
      <c r="AR594" s="151">
        <f t="shared" si="266"/>
        <v>-5.7109070073877257</v>
      </c>
    </row>
    <row r="595" spans="1:44" x14ac:dyDescent="0.2">
      <c r="A595" s="99">
        <v>10757</v>
      </c>
      <c r="B595" s="95" t="s">
        <v>103</v>
      </c>
      <c r="C595" s="111">
        <v>0.60861062544099542</v>
      </c>
      <c r="D595" s="95" t="s">
        <v>0</v>
      </c>
      <c r="E595" s="95">
        <v>2</v>
      </c>
      <c r="F595" s="96">
        <v>1</v>
      </c>
      <c r="G595" s="95" t="s">
        <v>6</v>
      </c>
      <c r="H595" s="95" t="s">
        <v>88</v>
      </c>
      <c r="I595" s="95" t="s">
        <v>5</v>
      </c>
      <c r="J595" s="97" t="s">
        <v>5</v>
      </c>
      <c r="M595">
        <f t="shared" si="247"/>
        <v>39</v>
      </c>
      <c r="N595">
        <f t="shared" si="268"/>
        <v>41</v>
      </c>
      <c r="O595">
        <f t="shared" si="269"/>
        <v>48</v>
      </c>
      <c r="P595">
        <f t="shared" si="270"/>
        <v>68</v>
      </c>
      <c r="Q595">
        <f t="shared" si="271"/>
        <v>71</v>
      </c>
      <c r="R595">
        <f t="shared" si="272"/>
        <v>28</v>
      </c>
      <c r="U595">
        <f t="shared" si="267"/>
        <v>241</v>
      </c>
      <c r="V595">
        <f t="shared" si="248"/>
        <v>239</v>
      </c>
      <c r="W595">
        <f t="shared" si="249"/>
        <v>243</v>
      </c>
      <c r="X595">
        <f t="shared" si="250"/>
        <v>495</v>
      </c>
      <c r="Y595">
        <f t="shared" si="251"/>
        <v>425</v>
      </c>
      <c r="Z595">
        <f t="shared" si="252"/>
        <v>882</v>
      </c>
      <c r="AC595" s="1">
        <f t="shared" si="253"/>
        <v>-1.4839328306838067</v>
      </c>
      <c r="AD595" s="1">
        <f t="shared" si="254"/>
        <v>-1.4339224101091452</v>
      </c>
      <c r="AE595" s="1">
        <f t="shared" si="255"/>
        <v>-1.276293465905562</v>
      </c>
      <c r="AF595" s="1">
        <f t="shared" si="256"/>
        <v>-0.92798677163734644</v>
      </c>
      <c r="AG595" s="1">
        <f t="shared" si="257"/>
        <v>-0.88481459977213761</v>
      </c>
      <c r="AH595" s="1">
        <f t="shared" si="258"/>
        <v>-1.8152899666382492</v>
      </c>
      <c r="AI595" s="149">
        <f t="shared" si="259"/>
        <v>-7.8222400447462475</v>
      </c>
      <c r="AL595" s="1">
        <f t="shared" si="260"/>
        <v>-1.3873311678483309</v>
      </c>
      <c r="AM595" s="104">
        <f t="shared" si="261"/>
        <v>-1.3956645494074753</v>
      </c>
      <c r="AN595" s="104">
        <f t="shared" si="262"/>
        <v>-1.3790666579984376</v>
      </c>
      <c r="AO595" s="104">
        <f t="shared" si="263"/>
        <v>-0.66757033877029559</v>
      </c>
      <c r="AP595" s="104">
        <f t="shared" si="264"/>
        <v>-0.82003893241456904</v>
      </c>
      <c r="AQ595" s="104">
        <f t="shared" si="265"/>
        <v>-8.9936045332194625E-2</v>
      </c>
      <c r="AR595" s="151">
        <f t="shared" si="266"/>
        <v>-5.7396076917713037</v>
      </c>
    </row>
    <row r="596" spans="1:44" x14ac:dyDescent="0.2">
      <c r="A596" s="98">
        <v>10127</v>
      </c>
      <c r="B596" s="91" t="s">
        <v>103</v>
      </c>
      <c r="C596" s="110">
        <v>0.60888970724576208</v>
      </c>
      <c r="D596" s="91" t="s">
        <v>3</v>
      </c>
      <c r="E596" s="91">
        <v>0</v>
      </c>
      <c r="F596" s="92">
        <v>2</v>
      </c>
      <c r="G596" s="91" t="s">
        <v>7</v>
      </c>
      <c r="H596" s="91" t="s">
        <v>88</v>
      </c>
      <c r="I596" s="91" t="s">
        <v>5</v>
      </c>
      <c r="J596" s="93" t="s">
        <v>5</v>
      </c>
      <c r="M596">
        <f t="shared" si="247"/>
        <v>38</v>
      </c>
      <c r="N596">
        <f t="shared" si="268"/>
        <v>35</v>
      </c>
      <c r="O596">
        <f t="shared" si="269"/>
        <v>49</v>
      </c>
      <c r="P596">
        <f t="shared" si="270"/>
        <v>104</v>
      </c>
      <c r="Q596">
        <f t="shared" si="271"/>
        <v>71</v>
      </c>
      <c r="R596">
        <f t="shared" si="272"/>
        <v>28</v>
      </c>
      <c r="U596">
        <f t="shared" si="267"/>
        <v>241</v>
      </c>
      <c r="V596">
        <f t="shared" si="248"/>
        <v>245</v>
      </c>
      <c r="W596">
        <f t="shared" si="249"/>
        <v>233</v>
      </c>
      <c r="X596">
        <f t="shared" si="250"/>
        <v>470</v>
      </c>
      <c r="Y596">
        <f t="shared" si="251"/>
        <v>425</v>
      </c>
      <c r="Z596">
        <f t="shared" si="252"/>
        <v>882</v>
      </c>
      <c r="AC596" s="1">
        <f t="shared" si="253"/>
        <v>-1.5099083170870673</v>
      </c>
      <c r="AD596" s="1">
        <f t="shared" si="254"/>
        <v>-1.5921464153240394</v>
      </c>
      <c r="AE596" s="1">
        <f t="shared" si="255"/>
        <v>-1.2556741787028265</v>
      </c>
      <c r="AF596" s="1">
        <f t="shared" si="256"/>
        <v>-0.50310357767208047</v>
      </c>
      <c r="AG596" s="1">
        <f t="shared" si="257"/>
        <v>-0.88481459977213761</v>
      </c>
      <c r="AH596" s="1">
        <f t="shared" si="258"/>
        <v>-1.8152899666382492</v>
      </c>
      <c r="AI596" s="149">
        <f t="shared" si="259"/>
        <v>-7.5609370551964004</v>
      </c>
      <c r="AL596" s="1">
        <f t="shared" si="260"/>
        <v>-1.3873311678483309</v>
      </c>
      <c r="AM596" s="104">
        <f t="shared" si="261"/>
        <v>-1.3708698907942589</v>
      </c>
      <c r="AN596" s="104">
        <f t="shared" si="262"/>
        <v>-1.4210896477732855</v>
      </c>
      <c r="AO596" s="104">
        <f t="shared" si="263"/>
        <v>-0.71939540663488166</v>
      </c>
      <c r="AP596" s="104">
        <f t="shared" si="264"/>
        <v>-0.82003893241456904</v>
      </c>
      <c r="AQ596" s="104">
        <f t="shared" si="265"/>
        <v>-8.9936045332194625E-2</v>
      </c>
      <c r="AR596" s="151">
        <f t="shared" si="266"/>
        <v>-5.8086610907975205</v>
      </c>
    </row>
    <row r="597" spans="1:44" x14ac:dyDescent="0.2">
      <c r="A597" s="99">
        <v>10607</v>
      </c>
      <c r="B597" s="95" t="s">
        <v>103</v>
      </c>
      <c r="C597" s="111">
        <v>0.60921187400377819</v>
      </c>
      <c r="D597" s="95" t="s">
        <v>3</v>
      </c>
      <c r="E597" s="95">
        <v>0</v>
      </c>
      <c r="F597" s="96">
        <v>3</v>
      </c>
      <c r="G597" s="95" t="s">
        <v>6</v>
      </c>
      <c r="H597" s="95" t="s">
        <v>88</v>
      </c>
      <c r="I597" s="95" t="s">
        <v>5</v>
      </c>
      <c r="J597" s="97" t="s">
        <v>5</v>
      </c>
      <c r="M597">
        <f t="shared" si="247"/>
        <v>38</v>
      </c>
      <c r="N597">
        <f t="shared" si="268"/>
        <v>35</v>
      </c>
      <c r="O597">
        <f t="shared" si="269"/>
        <v>46</v>
      </c>
      <c r="P597">
        <f t="shared" si="270"/>
        <v>68</v>
      </c>
      <c r="Q597">
        <f t="shared" si="271"/>
        <v>71</v>
      </c>
      <c r="R597">
        <f t="shared" si="272"/>
        <v>28</v>
      </c>
      <c r="U597">
        <f t="shared" si="267"/>
        <v>241</v>
      </c>
      <c r="V597">
        <f t="shared" si="248"/>
        <v>245</v>
      </c>
      <c r="W597">
        <f t="shared" si="249"/>
        <v>241</v>
      </c>
      <c r="X597">
        <f t="shared" si="250"/>
        <v>495</v>
      </c>
      <c r="Y597">
        <f t="shared" si="251"/>
        <v>425</v>
      </c>
      <c r="Z597">
        <f t="shared" si="252"/>
        <v>882</v>
      </c>
      <c r="AC597" s="1">
        <f t="shared" si="253"/>
        <v>-1.5099083170870673</v>
      </c>
      <c r="AD597" s="1">
        <f t="shared" si="254"/>
        <v>-1.5921464153240394</v>
      </c>
      <c r="AE597" s="1">
        <f t="shared" si="255"/>
        <v>-1.3188530803243581</v>
      </c>
      <c r="AF597" s="1">
        <f t="shared" si="256"/>
        <v>-0.92798677163734644</v>
      </c>
      <c r="AG597" s="1">
        <f t="shared" si="257"/>
        <v>-0.88481459977213761</v>
      </c>
      <c r="AH597" s="1">
        <f t="shared" si="258"/>
        <v>-1.8152899666382492</v>
      </c>
      <c r="AI597" s="149">
        <f t="shared" si="259"/>
        <v>-8.0489991507831977</v>
      </c>
      <c r="AL597" s="1">
        <f t="shared" si="260"/>
        <v>-1.3873311678483309</v>
      </c>
      <c r="AM597" s="104">
        <f t="shared" si="261"/>
        <v>-1.3708698907942589</v>
      </c>
      <c r="AN597" s="104">
        <f t="shared" si="262"/>
        <v>-1.3873311678483309</v>
      </c>
      <c r="AO597" s="104">
        <f t="shared" si="263"/>
        <v>-0.66757033877029559</v>
      </c>
      <c r="AP597" s="104">
        <f t="shared" si="264"/>
        <v>-0.82003893241456904</v>
      </c>
      <c r="AQ597" s="104">
        <f t="shared" si="265"/>
        <v>-8.9936045332194625E-2</v>
      </c>
      <c r="AR597" s="151">
        <f t="shared" si="266"/>
        <v>-5.7230775430079808</v>
      </c>
    </row>
    <row r="598" spans="1:44" x14ac:dyDescent="0.2">
      <c r="A598" s="98">
        <v>10701</v>
      </c>
      <c r="B598" s="91" t="s">
        <v>103</v>
      </c>
      <c r="C598" s="110">
        <v>0.60941933361244849</v>
      </c>
      <c r="D598" s="91" t="s">
        <v>1</v>
      </c>
      <c r="E598" s="91">
        <v>1</v>
      </c>
      <c r="F598" s="92">
        <v>3</v>
      </c>
      <c r="G598" s="91" t="s">
        <v>7</v>
      </c>
      <c r="H598" s="91" t="s">
        <v>91</v>
      </c>
      <c r="I598" s="91" t="s">
        <v>5</v>
      </c>
      <c r="J598" s="93" t="s">
        <v>5</v>
      </c>
      <c r="M598">
        <f t="shared" si="247"/>
        <v>59</v>
      </c>
      <c r="N598">
        <f t="shared" si="268"/>
        <v>35</v>
      </c>
      <c r="O598">
        <f t="shared" si="269"/>
        <v>46</v>
      </c>
      <c r="P598">
        <f t="shared" si="270"/>
        <v>104</v>
      </c>
      <c r="Q598">
        <f t="shared" si="271"/>
        <v>25</v>
      </c>
      <c r="R598">
        <f t="shared" si="272"/>
        <v>28</v>
      </c>
      <c r="U598">
        <f t="shared" si="267"/>
        <v>244</v>
      </c>
      <c r="V598">
        <f t="shared" si="248"/>
        <v>233</v>
      </c>
      <c r="W598">
        <f t="shared" si="249"/>
        <v>241</v>
      </c>
      <c r="X598">
        <f t="shared" si="250"/>
        <v>470</v>
      </c>
      <c r="Y598">
        <f t="shared" si="251"/>
        <v>149</v>
      </c>
      <c r="Z598">
        <f t="shared" si="252"/>
        <v>882</v>
      </c>
      <c r="AC598" s="1">
        <f t="shared" si="253"/>
        <v>-1.0699570329077337</v>
      </c>
      <c r="AD598" s="1">
        <f t="shared" si="254"/>
        <v>-1.5921464153240394</v>
      </c>
      <c r="AE598" s="1">
        <f t="shared" si="255"/>
        <v>-1.3188530803243581</v>
      </c>
      <c r="AF598" s="1">
        <f t="shared" si="256"/>
        <v>-0.50310357767208047</v>
      </c>
      <c r="AG598" s="1">
        <f t="shared" si="257"/>
        <v>-1.9286186519452522</v>
      </c>
      <c r="AH598" s="1">
        <f t="shared" si="258"/>
        <v>-1.8152899666382492</v>
      </c>
      <c r="AI598" s="149">
        <f t="shared" si="259"/>
        <v>-8.2279687248117117</v>
      </c>
      <c r="AL598" s="1">
        <f t="shared" si="260"/>
        <v>-1.374959876045784</v>
      </c>
      <c r="AM598" s="104">
        <f t="shared" si="261"/>
        <v>-1.4210896477732855</v>
      </c>
      <c r="AN598" s="104">
        <f t="shared" si="262"/>
        <v>-1.3873311678483309</v>
      </c>
      <c r="AO598" s="104">
        <f t="shared" si="263"/>
        <v>-0.71939540663488166</v>
      </c>
      <c r="AP598" s="104">
        <f t="shared" si="264"/>
        <v>-1.8681817953935267</v>
      </c>
      <c r="AQ598" s="104">
        <f t="shared" si="265"/>
        <v>-8.9936045332194625E-2</v>
      </c>
      <c r="AR598" s="151">
        <f t="shared" si="266"/>
        <v>-6.8608939390280037</v>
      </c>
    </row>
    <row r="599" spans="1:44" x14ac:dyDescent="0.2">
      <c r="A599" s="99">
        <v>11051</v>
      </c>
      <c r="B599" s="95" t="s">
        <v>103</v>
      </c>
      <c r="C599" s="111">
        <v>0.60997694630879817</v>
      </c>
      <c r="D599" s="95" t="s">
        <v>0</v>
      </c>
      <c r="E599" s="95">
        <v>3</v>
      </c>
      <c r="F599" s="96">
        <v>0</v>
      </c>
      <c r="G599" s="95" t="s">
        <v>6</v>
      </c>
      <c r="H599" s="95" t="s">
        <v>91</v>
      </c>
      <c r="I599" s="95" t="s">
        <v>5</v>
      </c>
      <c r="J599" s="97" t="s">
        <v>5</v>
      </c>
      <c r="M599">
        <f t="shared" si="247"/>
        <v>39</v>
      </c>
      <c r="N599">
        <f t="shared" si="268"/>
        <v>61</v>
      </c>
      <c r="O599">
        <f t="shared" si="269"/>
        <v>29</v>
      </c>
      <c r="P599">
        <f t="shared" si="270"/>
        <v>68</v>
      </c>
      <c r="Q599">
        <f t="shared" si="271"/>
        <v>25</v>
      </c>
      <c r="R599">
        <f t="shared" si="272"/>
        <v>28</v>
      </c>
      <c r="U599">
        <f t="shared" si="267"/>
        <v>241</v>
      </c>
      <c r="V599">
        <f t="shared" si="248"/>
        <v>248</v>
      </c>
      <c r="W599">
        <f t="shared" si="249"/>
        <v>248</v>
      </c>
      <c r="X599">
        <f t="shared" si="250"/>
        <v>495</v>
      </c>
      <c r="Y599">
        <f t="shared" si="251"/>
        <v>149</v>
      </c>
      <c r="Z599">
        <f t="shared" si="252"/>
        <v>882</v>
      </c>
      <c r="AC599" s="1">
        <f t="shared" si="253"/>
        <v>-1.4839328306838067</v>
      </c>
      <c r="AD599" s="1">
        <f t="shared" si="254"/>
        <v>-1.0366206126401418</v>
      </c>
      <c r="AE599" s="1">
        <f t="shared" si="255"/>
        <v>-1.780198646826979</v>
      </c>
      <c r="AF599" s="1">
        <f t="shared" si="256"/>
        <v>-0.92798677163734644</v>
      </c>
      <c r="AG599" s="1">
        <f t="shared" si="257"/>
        <v>-1.9286186519452522</v>
      </c>
      <c r="AH599" s="1">
        <f t="shared" si="258"/>
        <v>-1.8152899666382492</v>
      </c>
      <c r="AI599" s="149">
        <f t="shared" si="259"/>
        <v>-8.9726474803717746</v>
      </c>
      <c r="AL599" s="1">
        <f t="shared" si="260"/>
        <v>-1.3873311678483309</v>
      </c>
      <c r="AM599" s="104">
        <f t="shared" si="261"/>
        <v>-1.3586993551740039</v>
      </c>
      <c r="AN599" s="104">
        <f t="shared" si="262"/>
        <v>-1.3586993551740039</v>
      </c>
      <c r="AO599" s="104">
        <f t="shared" si="263"/>
        <v>-0.66757033877029559</v>
      </c>
      <c r="AP599" s="104">
        <f t="shared" si="264"/>
        <v>-1.8681817953935267</v>
      </c>
      <c r="AQ599" s="104">
        <f t="shared" si="265"/>
        <v>-8.9936045332194625E-2</v>
      </c>
      <c r="AR599" s="151">
        <f t="shared" si="266"/>
        <v>-6.730418057692356</v>
      </c>
    </row>
    <row r="600" spans="1:44" x14ac:dyDescent="0.2">
      <c r="A600" s="98">
        <v>11005</v>
      </c>
      <c r="B600" s="91" t="s">
        <v>103</v>
      </c>
      <c r="C600" s="110">
        <v>0.61123141481146748</v>
      </c>
      <c r="D600" s="91" t="s">
        <v>2</v>
      </c>
      <c r="E600" s="91">
        <v>0</v>
      </c>
      <c r="F600" s="92">
        <v>1</v>
      </c>
      <c r="G600" s="91" t="s">
        <v>6</v>
      </c>
      <c r="H600" s="91" t="s">
        <v>88</v>
      </c>
      <c r="I600" s="91" t="s">
        <v>5</v>
      </c>
      <c r="J600" s="93" t="s">
        <v>5</v>
      </c>
      <c r="M600">
        <f t="shared" si="247"/>
        <v>36</v>
      </c>
      <c r="N600">
        <f t="shared" si="268"/>
        <v>35</v>
      </c>
      <c r="O600">
        <f t="shared" si="269"/>
        <v>48</v>
      </c>
      <c r="P600">
        <f t="shared" si="270"/>
        <v>68</v>
      </c>
      <c r="Q600">
        <f t="shared" si="271"/>
        <v>71</v>
      </c>
      <c r="R600">
        <f t="shared" si="272"/>
        <v>28</v>
      </c>
      <c r="U600">
        <f t="shared" si="267"/>
        <v>239</v>
      </c>
      <c r="V600">
        <f t="shared" si="248"/>
        <v>245</v>
      </c>
      <c r="W600">
        <f t="shared" si="249"/>
        <v>243</v>
      </c>
      <c r="X600">
        <f t="shared" si="250"/>
        <v>495</v>
      </c>
      <c r="Y600">
        <f t="shared" si="251"/>
        <v>425</v>
      </c>
      <c r="Z600">
        <f t="shared" si="252"/>
        <v>882</v>
      </c>
      <c r="AC600" s="1">
        <f t="shared" si="253"/>
        <v>-1.563975538357343</v>
      </c>
      <c r="AD600" s="1">
        <f t="shared" si="254"/>
        <v>-1.5921464153240394</v>
      </c>
      <c r="AE600" s="1">
        <f t="shared" si="255"/>
        <v>-1.276293465905562</v>
      </c>
      <c r="AF600" s="1">
        <f t="shared" si="256"/>
        <v>-0.92798677163734644</v>
      </c>
      <c r="AG600" s="1">
        <f t="shared" si="257"/>
        <v>-0.88481459977213761</v>
      </c>
      <c r="AH600" s="1">
        <f t="shared" si="258"/>
        <v>-1.8152899666382492</v>
      </c>
      <c r="AI600" s="149">
        <f t="shared" si="259"/>
        <v>-8.0605067576346769</v>
      </c>
      <c r="AL600" s="1">
        <f t="shared" si="260"/>
        <v>-1.3956645494074753</v>
      </c>
      <c r="AM600" s="104">
        <f t="shared" si="261"/>
        <v>-1.3708698907942589</v>
      </c>
      <c r="AN600" s="104">
        <f t="shared" si="262"/>
        <v>-1.3790666579984376</v>
      </c>
      <c r="AO600" s="104">
        <f t="shared" si="263"/>
        <v>-0.66757033877029559</v>
      </c>
      <c r="AP600" s="104">
        <f t="shared" si="264"/>
        <v>-0.82003893241456904</v>
      </c>
      <c r="AQ600" s="104">
        <f t="shared" si="265"/>
        <v>-8.9936045332194625E-2</v>
      </c>
      <c r="AR600" s="151">
        <f t="shared" si="266"/>
        <v>-5.7231464147172311</v>
      </c>
    </row>
    <row r="601" spans="1:44" x14ac:dyDescent="0.2">
      <c r="A601" s="99">
        <v>10552</v>
      </c>
      <c r="B601" s="95" t="s">
        <v>103</v>
      </c>
      <c r="C601" s="111">
        <v>0.61238604571909072</v>
      </c>
      <c r="D601" s="95" t="s">
        <v>3</v>
      </c>
      <c r="E601" s="95">
        <v>1</v>
      </c>
      <c r="F601" s="96">
        <v>0</v>
      </c>
      <c r="G601" s="95" t="s">
        <v>6</v>
      </c>
      <c r="H601" s="95" t="s">
        <v>88</v>
      </c>
      <c r="I601" s="95" t="s">
        <v>5</v>
      </c>
      <c r="J601" s="97" t="s">
        <v>5</v>
      </c>
      <c r="M601">
        <f t="shared" si="247"/>
        <v>38</v>
      </c>
      <c r="N601">
        <f t="shared" si="268"/>
        <v>35</v>
      </c>
      <c r="O601">
        <f t="shared" si="269"/>
        <v>29</v>
      </c>
      <c r="P601">
        <f t="shared" si="270"/>
        <v>68</v>
      </c>
      <c r="Q601">
        <f t="shared" si="271"/>
        <v>71</v>
      </c>
      <c r="R601">
        <f t="shared" si="272"/>
        <v>28</v>
      </c>
      <c r="U601">
        <f t="shared" si="267"/>
        <v>241</v>
      </c>
      <c r="V601">
        <f t="shared" si="248"/>
        <v>233</v>
      </c>
      <c r="W601">
        <f t="shared" si="249"/>
        <v>248</v>
      </c>
      <c r="X601">
        <f t="shared" si="250"/>
        <v>495</v>
      </c>
      <c r="Y601">
        <f t="shared" si="251"/>
        <v>425</v>
      </c>
      <c r="Z601">
        <f t="shared" si="252"/>
        <v>882</v>
      </c>
      <c r="AC601" s="1">
        <f t="shared" si="253"/>
        <v>-1.5099083170870673</v>
      </c>
      <c r="AD601" s="1">
        <f t="shared" si="254"/>
        <v>-1.5921464153240394</v>
      </c>
      <c r="AE601" s="1">
        <f t="shared" si="255"/>
        <v>-1.780198646826979</v>
      </c>
      <c r="AF601" s="1">
        <f t="shared" si="256"/>
        <v>-0.92798677163734644</v>
      </c>
      <c r="AG601" s="1">
        <f t="shared" si="257"/>
        <v>-0.88481459977213761</v>
      </c>
      <c r="AH601" s="1">
        <f t="shared" si="258"/>
        <v>-1.8152899666382492</v>
      </c>
      <c r="AI601" s="149">
        <f t="shared" si="259"/>
        <v>-8.5103447172858182</v>
      </c>
      <c r="AL601" s="1">
        <f t="shared" si="260"/>
        <v>-1.3873311678483309</v>
      </c>
      <c r="AM601" s="104">
        <f t="shared" si="261"/>
        <v>-1.4210896477732855</v>
      </c>
      <c r="AN601" s="104">
        <f t="shared" si="262"/>
        <v>-1.3586993551740039</v>
      </c>
      <c r="AO601" s="104">
        <f t="shared" si="263"/>
        <v>-0.66757033877029559</v>
      </c>
      <c r="AP601" s="104">
        <f t="shared" si="264"/>
        <v>-0.82003893241456904</v>
      </c>
      <c r="AQ601" s="104">
        <f t="shared" si="265"/>
        <v>-8.9936045332194625E-2</v>
      </c>
      <c r="AR601" s="151">
        <f t="shared" si="266"/>
        <v>-5.7446654873126795</v>
      </c>
    </row>
    <row r="602" spans="1:44" x14ac:dyDescent="0.2">
      <c r="A602" s="98">
        <v>10288</v>
      </c>
      <c r="B602" s="91" t="s">
        <v>103</v>
      </c>
      <c r="C602" s="110">
        <v>0.61276240753182287</v>
      </c>
      <c r="D602" s="91" t="s">
        <v>2</v>
      </c>
      <c r="E602" s="91">
        <v>0</v>
      </c>
      <c r="F602" s="92">
        <v>0</v>
      </c>
      <c r="G602" s="91" t="s">
        <v>6</v>
      </c>
      <c r="H602" s="91" t="s">
        <v>88</v>
      </c>
      <c r="I602" s="91" t="s">
        <v>5</v>
      </c>
      <c r="J602" s="93" t="s">
        <v>5</v>
      </c>
      <c r="M602">
        <f t="shared" si="247"/>
        <v>36</v>
      </c>
      <c r="N602">
        <f t="shared" si="268"/>
        <v>35</v>
      </c>
      <c r="O602">
        <f t="shared" si="269"/>
        <v>29</v>
      </c>
      <c r="P602">
        <f t="shared" si="270"/>
        <v>68</v>
      </c>
      <c r="Q602">
        <f t="shared" si="271"/>
        <v>71</v>
      </c>
      <c r="R602">
        <f t="shared" si="272"/>
        <v>28</v>
      </c>
      <c r="U602">
        <f t="shared" si="267"/>
        <v>239</v>
      </c>
      <c r="V602">
        <f t="shared" si="248"/>
        <v>245</v>
      </c>
      <c r="W602">
        <f t="shared" si="249"/>
        <v>248</v>
      </c>
      <c r="X602">
        <f t="shared" si="250"/>
        <v>495</v>
      </c>
      <c r="Y602">
        <f t="shared" si="251"/>
        <v>425</v>
      </c>
      <c r="Z602">
        <f t="shared" si="252"/>
        <v>882</v>
      </c>
      <c r="AC602" s="1">
        <f t="shared" si="253"/>
        <v>-1.563975538357343</v>
      </c>
      <c r="AD602" s="1">
        <f t="shared" si="254"/>
        <v>-1.5921464153240394</v>
      </c>
      <c r="AE602" s="1">
        <f t="shared" si="255"/>
        <v>-1.780198646826979</v>
      </c>
      <c r="AF602" s="1">
        <f t="shared" si="256"/>
        <v>-0.92798677163734644</v>
      </c>
      <c r="AG602" s="1">
        <f t="shared" si="257"/>
        <v>-0.88481459977213761</v>
      </c>
      <c r="AH602" s="1">
        <f t="shared" si="258"/>
        <v>-1.8152899666382492</v>
      </c>
      <c r="AI602" s="149">
        <f t="shared" si="259"/>
        <v>-8.5644119385560948</v>
      </c>
      <c r="AL602" s="1">
        <f t="shared" si="260"/>
        <v>-1.3956645494074753</v>
      </c>
      <c r="AM602" s="104">
        <f t="shared" si="261"/>
        <v>-1.3708698907942589</v>
      </c>
      <c r="AN602" s="104">
        <f t="shared" si="262"/>
        <v>-1.3586993551740039</v>
      </c>
      <c r="AO602" s="104">
        <f t="shared" si="263"/>
        <v>-0.66757033877029559</v>
      </c>
      <c r="AP602" s="104">
        <f t="shared" si="264"/>
        <v>-0.82003893241456904</v>
      </c>
      <c r="AQ602" s="104">
        <f t="shared" si="265"/>
        <v>-8.9936045332194625E-2</v>
      </c>
      <c r="AR602" s="151">
        <f t="shared" si="266"/>
        <v>-5.7027791118927977</v>
      </c>
    </row>
    <row r="603" spans="1:44" x14ac:dyDescent="0.2">
      <c r="A603" s="99">
        <v>10336</v>
      </c>
      <c r="B603" s="95" t="s">
        <v>103</v>
      </c>
      <c r="C603" s="111">
        <v>0.61308710114090104</v>
      </c>
      <c r="D603" s="95" t="s">
        <v>2</v>
      </c>
      <c r="E603" s="95">
        <v>2</v>
      </c>
      <c r="F603" s="96">
        <v>0</v>
      </c>
      <c r="G603" s="95" t="s">
        <v>7</v>
      </c>
      <c r="H603" s="95" t="s">
        <v>91</v>
      </c>
      <c r="I603" s="95" t="s">
        <v>5</v>
      </c>
      <c r="J603" s="97" t="s">
        <v>5</v>
      </c>
      <c r="M603">
        <f t="shared" si="247"/>
        <v>36</v>
      </c>
      <c r="N603">
        <f t="shared" si="268"/>
        <v>41</v>
      </c>
      <c r="O603">
        <f t="shared" si="269"/>
        <v>29</v>
      </c>
      <c r="P603">
        <f t="shared" si="270"/>
        <v>104</v>
      </c>
      <c r="Q603">
        <f t="shared" si="271"/>
        <v>25</v>
      </c>
      <c r="R603">
        <f t="shared" si="272"/>
        <v>28</v>
      </c>
      <c r="U603">
        <f t="shared" si="267"/>
        <v>239</v>
      </c>
      <c r="V603">
        <f t="shared" si="248"/>
        <v>239</v>
      </c>
      <c r="W603">
        <f t="shared" si="249"/>
        <v>248</v>
      </c>
      <c r="X603">
        <f t="shared" si="250"/>
        <v>470</v>
      </c>
      <c r="Y603">
        <f t="shared" si="251"/>
        <v>149</v>
      </c>
      <c r="Z603">
        <f t="shared" si="252"/>
        <v>882</v>
      </c>
      <c r="AC603" s="1">
        <f t="shared" si="253"/>
        <v>-1.563975538357343</v>
      </c>
      <c r="AD603" s="1">
        <f t="shared" si="254"/>
        <v>-1.4339224101091452</v>
      </c>
      <c r="AE603" s="1">
        <f t="shared" si="255"/>
        <v>-1.780198646826979</v>
      </c>
      <c r="AF603" s="1">
        <f t="shared" si="256"/>
        <v>-0.50310357767208047</v>
      </c>
      <c r="AG603" s="1">
        <f t="shared" si="257"/>
        <v>-1.9286186519452522</v>
      </c>
      <c r="AH603" s="1">
        <f t="shared" si="258"/>
        <v>-1.8152899666382492</v>
      </c>
      <c r="AI603" s="149">
        <f t="shared" si="259"/>
        <v>-9.025108791549048</v>
      </c>
      <c r="AL603" s="1">
        <f t="shared" si="260"/>
        <v>-1.3956645494074753</v>
      </c>
      <c r="AM603" s="104">
        <f t="shared" si="261"/>
        <v>-1.3956645494074753</v>
      </c>
      <c r="AN603" s="104">
        <f t="shared" si="262"/>
        <v>-1.3586993551740039</v>
      </c>
      <c r="AO603" s="104">
        <f t="shared" si="263"/>
        <v>-0.71939540663488166</v>
      </c>
      <c r="AP603" s="104">
        <f t="shared" si="264"/>
        <v>-1.8681817953935267</v>
      </c>
      <c r="AQ603" s="104">
        <f t="shared" si="265"/>
        <v>-8.9936045332194625E-2</v>
      </c>
      <c r="AR603" s="151">
        <f t="shared" si="266"/>
        <v>-6.8275417013495581</v>
      </c>
    </row>
    <row r="604" spans="1:44" x14ac:dyDescent="0.2">
      <c r="A604" s="98">
        <v>11152</v>
      </c>
      <c r="B604" s="91" t="s">
        <v>103</v>
      </c>
      <c r="C604" s="110">
        <v>0.61457846411464168</v>
      </c>
      <c r="D604" s="91" t="s">
        <v>2</v>
      </c>
      <c r="E604" s="91">
        <v>2</v>
      </c>
      <c r="F604" s="92">
        <v>3</v>
      </c>
      <c r="G604" s="91" t="s">
        <v>7</v>
      </c>
      <c r="H604" s="91" t="s">
        <v>91</v>
      </c>
      <c r="I604" s="91" t="s">
        <v>5</v>
      </c>
      <c r="J604" s="93" t="s">
        <v>5</v>
      </c>
      <c r="M604">
        <f t="shared" si="247"/>
        <v>36</v>
      </c>
      <c r="N604">
        <f t="shared" si="268"/>
        <v>41</v>
      </c>
      <c r="O604">
        <f t="shared" si="269"/>
        <v>46</v>
      </c>
      <c r="P604">
        <f t="shared" si="270"/>
        <v>104</v>
      </c>
      <c r="Q604">
        <f t="shared" si="271"/>
        <v>25</v>
      </c>
      <c r="R604">
        <f t="shared" si="272"/>
        <v>28</v>
      </c>
      <c r="U604">
        <f t="shared" si="267"/>
        <v>239</v>
      </c>
      <c r="V604">
        <f t="shared" si="248"/>
        <v>239</v>
      </c>
      <c r="W604">
        <f t="shared" si="249"/>
        <v>241</v>
      </c>
      <c r="X604">
        <f t="shared" si="250"/>
        <v>470</v>
      </c>
      <c r="Y604">
        <f t="shared" si="251"/>
        <v>149</v>
      </c>
      <c r="Z604">
        <f t="shared" si="252"/>
        <v>882</v>
      </c>
      <c r="AC604" s="1">
        <f t="shared" si="253"/>
        <v>-1.563975538357343</v>
      </c>
      <c r="AD604" s="1">
        <f t="shared" si="254"/>
        <v>-1.4339224101091452</v>
      </c>
      <c r="AE604" s="1">
        <f t="shared" si="255"/>
        <v>-1.3188530803243581</v>
      </c>
      <c r="AF604" s="1">
        <f t="shared" si="256"/>
        <v>-0.50310357767208047</v>
      </c>
      <c r="AG604" s="1">
        <f t="shared" si="257"/>
        <v>-1.9286186519452522</v>
      </c>
      <c r="AH604" s="1">
        <f t="shared" si="258"/>
        <v>-1.8152899666382492</v>
      </c>
      <c r="AI604" s="149">
        <f t="shared" si="259"/>
        <v>-8.5637632250464275</v>
      </c>
      <c r="AL604" s="1">
        <f t="shared" si="260"/>
        <v>-1.3956645494074753</v>
      </c>
      <c r="AM604" s="104">
        <f t="shared" si="261"/>
        <v>-1.3956645494074753</v>
      </c>
      <c r="AN604" s="104">
        <f t="shared" si="262"/>
        <v>-1.3873311678483309</v>
      </c>
      <c r="AO604" s="104">
        <f t="shared" si="263"/>
        <v>-0.71939540663488166</v>
      </c>
      <c r="AP604" s="104">
        <f t="shared" si="264"/>
        <v>-1.8681817953935267</v>
      </c>
      <c r="AQ604" s="104">
        <f t="shared" si="265"/>
        <v>-8.9936045332194625E-2</v>
      </c>
      <c r="AR604" s="151">
        <f t="shared" si="266"/>
        <v>-6.8561735140238849</v>
      </c>
    </row>
    <row r="605" spans="1:44" x14ac:dyDescent="0.2">
      <c r="A605" s="99">
        <v>10472</v>
      </c>
      <c r="B605" s="95" t="s">
        <v>103</v>
      </c>
      <c r="C605" s="111">
        <v>0.61493747664891474</v>
      </c>
      <c r="D605" s="95" t="s">
        <v>3</v>
      </c>
      <c r="E605" s="95">
        <v>0</v>
      </c>
      <c r="F605" s="96">
        <v>1</v>
      </c>
      <c r="G605" s="95" t="s">
        <v>7</v>
      </c>
      <c r="H605" s="95" t="s">
        <v>90</v>
      </c>
      <c r="I605" s="95" t="s">
        <v>5</v>
      </c>
      <c r="J605" s="97" t="s">
        <v>5</v>
      </c>
      <c r="M605">
        <f t="shared" si="247"/>
        <v>38</v>
      </c>
      <c r="N605">
        <f t="shared" si="268"/>
        <v>35</v>
      </c>
      <c r="O605">
        <f t="shared" si="269"/>
        <v>48</v>
      </c>
      <c r="P605">
        <f t="shared" si="270"/>
        <v>104</v>
      </c>
      <c r="Q605">
        <f t="shared" si="271"/>
        <v>39</v>
      </c>
      <c r="R605">
        <f t="shared" si="272"/>
        <v>28</v>
      </c>
      <c r="U605">
        <f t="shared" si="267"/>
        <v>241</v>
      </c>
      <c r="V605">
        <f t="shared" si="248"/>
        <v>245</v>
      </c>
      <c r="W605">
        <f t="shared" si="249"/>
        <v>243</v>
      </c>
      <c r="X605">
        <f t="shared" si="250"/>
        <v>470</v>
      </c>
      <c r="Y605">
        <f t="shared" si="251"/>
        <v>161</v>
      </c>
      <c r="Z605">
        <f t="shared" si="252"/>
        <v>882</v>
      </c>
      <c r="AC605" s="1">
        <f t="shared" si="253"/>
        <v>-1.5099083170870673</v>
      </c>
      <c r="AD605" s="1">
        <f t="shared" si="254"/>
        <v>-1.5921464153240394</v>
      </c>
      <c r="AE605" s="1">
        <f t="shared" si="255"/>
        <v>-1.276293465905562</v>
      </c>
      <c r="AF605" s="1">
        <f t="shared" si="256"/>
        <v>-0.50310357767208047</v>
      </c>
      <c r="AG605" s="1">
        <f t="shared" si="257"/>
        <v>-1.4839328306838067</v>
      </c>
      <c r="AH605" s="1">
        <f t="shared" si="258"/>
        <v>-1.8152899666382492</v>
      </c>
      <c r="AI605" s="149">
        <f t="shared" si="259"/>
        <v>-8.1806745733108048</v>
      </c>
      <c r="AL605" s="1">
        <f t="shared" si="260"/>
        <v>-1.3873311678483309</v>
      </c>
      <c r="AM605" s="104">
        <f t="shared" si="261"/>
        <v>-1.3708698907942589</v>
      </c>
      <c r="AN605" s="104">
        <f t="shared" si="262"/>
        <v>-1.3790666579984376</v>
      </c>
      <c r="AO605" s="104">
        <f t="shared" si="263"/>
        <v>-0.71939540663488166</v>
      </c>
      <c r="AP605" s="104">
        <f t="shared" si="264"/>
        <v>-1.790723736354523</v>
      </c>
      <c r="AQ605" s="104">
        <f t="shared" si="265"/>
        <v>-8.9936045332194625E-2</v>
      </c>
      <c r="AR605" s="151">
        <f t="shared" si="266"/>
        <v>-6.7373229049626273</v>
      </c>
    </row>
    <row r="606" spans="1:44" x14ac:dyDescent="0.2">
      <c r="A606" s="98">
        <v>10342</v>
      </c>
      <c r="B606" s="91" t="s">
        <v>103</v>
      </c>
      <c r="C606" s="110">
        <v>0.61506694916748217</v>
      </c>
      <c r="D606" s="91" t="s">
        <v>2</v>
      </c>
      <c r="E606" s="91">
        <v>3</v>
      </c>
      <c r="F606" s="92">
        <v>3</v>
      </c>
      <c r="G606" s="91" t="s">
        <v>6</v>
      </c>
      <c r="H606" s="91" t="s">
        <v>89</v>
      </c>
      <c r="I606" s="91" t="s">
        <v>5</v>
      </c>
      <c r="J606" s="93" t="s">
        <v>5</v>
      </c>
      <c r="M606">
        <f t="shared" si="247"/>
        <v>36</v>
      </c>
      <c r="N606">
        <f t="shared" si="268"/>
        <v>61</v>
      </c>
      <c r="O606">
        <f t="shared" si="269"/>
        <v>46</v>
      </c>
      <c r="P606">
        <f t="shared" si="270"/>
        <v>68</v>
      </c>
      <c r="Q606">
        <f t="shared" si="271"/>
        <v>37</v>
      </c>
      <c r="R606">
        <f t="shared" si="272"/>
        <v>28</v>
      </c>
      <c r="U606">
        <f t="shared" si="267"/>
        <v>239</v>
      </c>
      <c r="V606">
        <f t="shared" si="248"/>
        <v>248</v>
      </c>
      <c r="W606">
        <f t="shared" si="249"/>
        <v>241</v>
      </c>
      <c r="X606">
        <f t="shared" si="250"/>
        <v>495</v>
      </c>
      <c r="Y606">
        <f t="shared" si="251"/>
        <v>230</v>
      </c>
      <c r="Z606">
        <f t="shared" si="252"/>
        <v>882</v>
      </c>
      <c r="AC606" s="1">
        <f t="shared" si="253"/>
        <v>-1.563975538357343</v>
      </c>
      <c r="AD606" s="1">
        <f t="shared" si="254"/>
        <v>-1.0366206126401418</v>
      </c>
      <c r="AE606" s="1">
        <f t="shared" si="255"/>
        <v>-1.3188530803243581</v>
      </c>
      <c r="AF606" s="1">
        <f t="shared" si="256"/>
        <v>-0.92798677163734644</v>
      </c>
      <c r="AG606" s="1">
        <f t="shared" si="257"/>
        <v>-1.5365765641692286</v>
      </c>
      <c r="AH606" s="1">
        <f t="shared" si="258"/>
        <v>-1.8152899666382492</v>
      </c>
      <c r="AI606" s="149">
        <f t="shared" si="259"/>
        <v>-8.1993025337666676</v>
      </c>
      <c r="AL606" s="1">
        <f t="shared" si="260"/>
        <v>-1.3956645494074753</v>
      </c>
      <c r="AM606" s="104">
        <f t="shared" si="261"/>
        <v>-1.3586993551740039</v>
      </c>
      <c r="AN606" s="104">
        <f t="shared" si="262"/>
        <v>-1.3873311678483309</v>
      </c>
      <c r="AO606" s="104">
        <f t="shared" si="263"/>
        <v>-0.66757033877029559</v>
      </c>
      <c r="AP606" s="104">
        <f t="shared" si="264"/>
        <v>-1.4340487924157905</v>
      </c>
      <c r="AQ606" s="104">
        <f t="shared" si="265"/>
        <v>-8.9936045332194625E-2</v>
      </c>
      <c r="AR606" s="151">
        <f t="shared" si="266"/>
        <v>-6.3332502489480911</v>
      </c>
    </row>
    <row r="607" spans="1:44" x14ac:dyDescent="0.2">
      <c r="A607" s="99">
        <v>10310</v>
      </c>
      <c r="B607" s="95" t="s">
        <v>103</v>
      </c>
      <c r="C607" s="111">
        <v>0.61522825832540295</v>
      </c>
      <c r="D607" s="95" t="s">
        <v>2</v>
      </c>
      <c r="E607" s="95">
        <v>3</v>
      </c>
      <c r="F607" s="96">
        <v>3</v>
      </c>
      <c r="G607" s="95" t="s">
        <v>7</v>
      </c>
      <c r="H607" s="95" t="s">
        <v>88</v>
      </c>
      <c r="I607" s="95" t="s">
        <v>5</v>
      </c>
      <c r="J607" s="97" t="s">
        <v>5</v>
      </c>
      <c r="M607">
        <f t="shared" si="247"/>
        <v>36</v>
      </c>
      <c r="N607">
        <f t="shared" si="268"/>
        <v>61</v>
      </c>
      <c r="O607">
        <f t="shared" si="269"/>
        <v>46</v>
      </c>
      <c r="P607">
        <f t="shared" si="270"/>
        <v>104</v>
      </c>
      <c r="Q607">
        <f t="shared" si="271"/>
        <v>71</v>
      </c>
      <c r="R607">
        <f t="shared" si="272"/>
        <v>28</v>
      </c>
      <c r="U607">
        <f t="shared" si="267"/>
        <v>239</v>
      </c>
      <c r="V607">
        <f t="shared" si="248"/>
        <v>248</v>
      </c>
      <c r="W607">
        <f t="shared" si="249"/>
        <v>241</v>
      </c>
      <c r="X607">
        <f t="shared" si="250"/>
        <v>470</v>
      </c>
      <c r="Y607">
        <f t="shared" si="251"/>
        <v>425</v>
      </c>
      <c r="Z607">
        <f t="shared" si="252"/>
        <v>882</v>
      </c>
      <c r="AC607" s="1">
        <f t="shared" si="253"/>
        <v>-1.563975538357343</v>
      </c>
      <c r="AD607" s="1">
        <f t="shared" si="254"/>
        <v>-1.0366206126401418</v>
      </c>
      <c r="AE607" s="1">
        <f t="shared" si="255"/>
        <v>-1.3188530803243581</v>
      </c>
      <c r="AF607" s="1">
        <f t="shared" si="256"/>
        <v>-0.50310357767208047</v>
      </c>
      <c r="AG607" s="1">
        <f t="shared" si="257"/>
        <v>-0.88481459977213761</v>
      </c>
      <c r="AH607" s="1">
        <f t="shared" si="258"/>
        <v>-1.8152899666382492</v>
      </c>
      <c r="AI607" s="149">
        <f t="shared" si="259"/>
        <v>-7.1226573754043105</v>
      </c>
      <c r="AL607" s="1">
        <f t="shared" si="260"/>
        <v>-1.3956645494074753</v>
      </c>
      <c r="AM607" s="104">
        <f t="shared" si="261"/>
        <v>-1.3586993551740039</v>
      </c>
      <c r="AN607" s="104">
        <f t="shared" si="262"/>
        <v>-1.3873311678483309</v>
      </c>
      <c r="AO607" s="104">
        <f t="shared" si="263"/>
        <v>-0.71939540663488166</v>
      </c>
      <c r="AP607" s="104">
        <f t="shared" si="264"/>
        <v>-0.82003893241456904</v>
      </c>
      <c r="AQ607" s="104">
        <f t="shared" si="265"/>
        <v>-8.9936045332194625E-2</v>
      </c>
      <c r="AR607" s="151">
        <f t="shared" si="266"/>
        <v>-5.7710654568114554</v>
      </c>
    </row>
    <row r="608" spans="1:44" x14ac:dyDescent="0.2">
      <c r="A608" s="98">
        <v>10795</v>
      </c>
      <c r="B608" s="91" t="s">
        <v>103</v>
      </c>
      <c r="C608" s="110">
        <v>0.61799280235132237</v>
      </c>
      <c r="D608" s="91" t="s">
        <v>1</v>
      </c>
      <c r="E608" s="91">
        <v>2</v>
      </c>
      <c r="F608" s="92">
        <v>2</v>
      </c>
      <c r="G608" s="91" t="s">
        <v>7</v>
      </c>
      <c r="H608" s="91" t="s">
        <v>88</v>
      </c>
      <c r="I608" s="91" t="s">
        <v>5</v>
      </c>
      <c r="J608" s="93" t="s">
        <v>5</v>
      </c>
      <c r="M608">
        <f t="shared" si="247"/>
        <v>59</v>
      </c>
      <c r="N608">
        <f t="shared" si="268"/>
        <v>41</v>
      </c>
      <c r="O608">
        <f t="shared" si="269"/>
        <v>49</v>
      </c>
      <c r="P608">
        <f t="shared" si="270"/>
        <v>104</v>
      </c>
      <c r="Q608">
        <f t="shared" si="271"/>
        <v>71</v>
      </c>
      <c r="R608">
        <f t="shared" si="272"/>
        <v>28</v>
      </c>
      <c r="U608">
        <f t="shared" si="267"/>
        <v>244</v>
      </c>
      <c r="V608">
        <f t="shared" si="248"/>
        <v>239</v>
      </c>
      <c r="W608">
        <f t="shared" si="249"/>
        <v>233</v>
      </c>
      <c r="X608">
        <f t="shared" si="250"/>
        <v>470</v>
      </c>
      <c r="Y608">
        <f t="shared" si="251"/>
        <v>425</v>
      </c>
      <c r="Z608">
        <f t="shared" si="252"/>
        <v>882</v>
      </c>
      <c r="AC608" s="1">
        <f t="shared" si="253"/>
        <v>-1.0699570329077337</v>
      </c>
      <c r="AD608" s="1">
        <f t="shared" si="254"/>
        <v>-1.4339224101091452</v>
      </c>
      <c r="AE608" s="1">
        <f t="shared" si="255"/>
        <v>-1.2556741787028265</v>
      </c>
      <c r="AF608" s="1">
        <f t="shared" si="256"/>
        <v>-0.50310357767208047</v>
      </c>
      <c r="AG608" s="1">
        <f t="shared" si="257"/>
        <v>-0.88481459977213761</v>
      </c>
      <c r="AH608" s="1">
        <f t="shared" si="258"/>
        <v>-1.8152899666382492</v>
      </c>
      <c r="AI608" s="149">
        <f t="shared" si="259"/>
        <v>-6.9627617658021723</v>
      </c>
      <c r="AL608" s="1">
        <f t="shared" si="260"/>
        <v>-1.374959876045784</v>
      </c>
      <c r="AM608" s="104">
        <f t="shared" si="261"/>
        <v>-1.3956645494074753</v>
      </c>
      <c r="AN608" s="104">
        <f t="shared" si="262"/>
        <v>-1.4210896477732855</v>
      </c>
      <c r="AO608" s="104">
        <f t="shared" si="263"/>
        <v>-0.71939540663488166</v>
      </c>
      <c r="AP608" s="104">
        <f t="shared" si="264"/>
        <v>-0.82003893241456904</v>
      </c>
      <c r="AQ608" s="104">
        <f t="shared" si="265"/>
        <v>-8.9936045332194625E-2</v>
      </c>
      <c r="AR608" s="151">
        <f t="shared" si="266"/>
        <v>-5.8210844576081895</v>
      </c>
    </row>
    <row r="609" spans="1:44" x14ac:dyDescent="0.2">
      <c r="A609" s="99">
        <v>10723</v>
      </c>
      <c r="B609" s="95" t="s">
        <v>103</v>
      </c>
      <c r="C609" s="111">
        <v>0.61828726751699192</v>
      </c>
      <c r="D609" s="95" t="s">
        <v>3</v>
      </c>
      <c r="E609" s="95">
        <v>2</v>
      </c>
      <c r="F609" s="96">
        <v>1</v>
      </c>
      <c r="G609" s="95" t="s">
        <v>6</v>
      </c>
      <c r="H609" s="95" t="s">
        <v>89</v>
      </c>
      <c r="I609" s="95" t="s">
        <v>4</v>
      </c>
      <c r="J609" s="97" t="s">
        <v>5</v>
      </c>
      <c r="M609">
        <f t="shared" si="247"/>
        <v>38</v>
      </c>
      <c r="N609">
        <f t="shared" si="268"/>
        <v>41</v>
      </c>
      <c r="O609">
        <f t="shared" si="269"/>
        <v>48</v>
      </c>
      <c r="P609">
        <f t="shared" si="270"/>
        <v>68</v>
      </c>
      <c r="Q609">
        <f t="shared" si="271"/>
        <v>37</v>
      </c>
      <c r="R609">
        <f t="shared" si="272"/>
        <v>144</v>
      </c>
      <c r="U609">
        <f t="shared" si="267"/>
        <v>241</v>
      </c>
      <c r="V609">
        <f t="shared" si="248"/>
        <v>239</v>
      </c>
      <c r="W609">
        <f t="shared" si="249"/>
        <v>243</v>
      </c>
      <c r="X609">
        <f t="shared" si="250"/>
        <v>495</v>
      </c>
      <c r="Y609">
        <f t="shared" si="251"/>
        <v>230</v>
      </c>
      <c r="Z609">
        <f t="shared" si="252"/>
        <v>83</v>
      </c>
      <c r="AC609" s="1">
        <f t="shared" si="253"/>
        <v>-1.5099083170870673</v>
      </c>
      <c r="AD609" s="1">
        <f t="shared" si="254"/>
        <v>-1.4339224101091452</v>
      </c>
      <c r="AE609" s="1">
        <f t="shared" si="255"/>
        <v>-1.276293465905562</v>
      </c>
      <c r="AF609" s="1">
        <f t="shared" si="256"/>
        <v>-0.92798677163734644</v>
      </c>
      <c r="AG609" s="1">
        <f t="shared" si="257"/>
        <v>-1.5365765641692286</v>
      </c>
      <c r="AH609" s="1">
        <f t="shared" si="258"/>
        <v>-0.17768117723745236</v>
      </c>
      <c r="AI609" s="149">
        <f t="shared" si="259"/>
        <v>-6.8623687061458023</v>
      </c>
      <c r="AL609" s="1">
        <f t="shared" si="260"/>
        <v>-1.3873311678483309</v>
      </c>
      <c r="AM609" s="104">
        <f t="shared" si="261"/>
        <v>-1.3956645494074753</v>
      </c>
      <c r="AN609" s="104">
        <f t="shared" si="262"/>
        <v>-1.3790666579984376</v>
      </c>
      <c r="AO609" s="104">
        <f t="shared" si="263"/>
        <v>-0.66757033877029559</v>
      </c>
      <c r="AP609" s="104">
        <f t="shared" si="264"/>
        <v>-1.4340487924157905</v>
      </c>
      <c r="AQ609" s="104">
        <f t="shared" si="265"/>
        <v>-2.4532874935423878</v>
      </c>
      <c r="AR609" s="151">
        <f t="shared" si="266"/>
        <v>-8.7169689999827185</v>
      </c>
    </row>
    <row r="610" spans="1:44" x14ac:dyDescent="0.2">
      <c r="A610" s="98">
        <v>10961</v>
      </c>
      <c r="B610" s="91" t="s">
        <v>103</v>
      </c>
      <c r="C610" s="110">
        <v>0.61881100068315065</v>
      </c>
      <c r="D610" s="91" t="s">
        <v>1</v>
      </c>
      <c r="E610" s="91">
        <v>2</v>
      </c>
      <c r="F610" s="92">
        <v>3</v>
      </c>
      <c r="G610" s="91" t="s">
        <v>7</v>
      </c>
      <c r="H610" s="91" t="s">
        <v>88</v>
      </c>
      <c r="I610" s="91" t="s">
        <v>5</v>
      </c>
      <c r="J610" s="93" t="s">
        <v>5</v>
      </c>
      <c r="M610">
        <f t="shared" si="247"/>
        <v>59</v>
      </c>
      <c r="N610">
        <f t="shared" si="268"/>
        <v>41</v>
      </c>
      <c r="O610">
        <f t="shared" si="269"/>
        <v>46</v>
      </c>
      <c r="P610">
        <f t="shared" si="270"/>
        <v>104</v>
      </c>
      <c r="Q610">
        <f t="shared" si="271"/>
        <v>71</v>
      </c>
      <c r="R610">
        <f t="shared" si="272"/>
        <v>28</v>
      </c>
      <c r="U610">
        <f t="shared" si="267"/>
        <v>244</v>
      </c>
      <c r="V610">
        <f t="shared" si="248"/>
        <v>239</v>
      </c>
      <c r="W610">
        <f t="shared" si="249"/>
        <v>241</v>
      </c>
      <c r="X610">
        <f t="shared" si="250"/>
        <v>470</v>
      </c>
      <c r="Y610">
        <f t="shared" si="251"/>
        <v>425</v>
      </c>
      <c r="Z610">
        <f t="shared" si="252"/>
        <v>882</v>
      </c>
      <c r="AC610" s="1">
        <f t="shared" si="253"/>
        <v>-1.0699570329077337</v>
      </c>
      <c r="AD610" s="1">
        <f t="shared" si="254"/>
        <v>-1.4339224101091452</v>
      </c>
      <c r="AE610" s="1">
        <f t="shared" si="255"/>
        <v>-1.3188530803243581</v>
      </c>
      <c r="AF610" s="1">
        <f t="shared" si="256"/>
        <v>-0.50310357767208047</v>
      </c>
      <c r="AG610" s="1">
        <f t="shared" si="257"/>
        <v>-0.88481459977213761</v>
      </c>
      <c r="AH610" s="1">
        <f t="shared" si="258"/>
        <v>-1.8152899666382492</v>
      </c>
      <c r="AI610" s="149">
        <f t="shared" si="259"/>
        <v>-7.0259406674237042</v>
      </c>
      <c r="AL610" s="1">
        <f t="shared" si="260"/>
        <v>-1.374959876045784</v>
      </c>
      <c r="AM610" s="104">
        <f t="shared" si="261"/>
        <v>-1.3956645494074753</v>
      </c>
      <c r="AN610" s="104">
        <f t="shared" si="262"/>
        <v>-1.3873311678483309</v>
      </c>
      <c r="AO610" s="104">
        <f t="shared" si="263"/>
        <v>-0.71939540663488166</v>
      </c>
      <c r="AP610" s="104">
        <f t="shared" si="264"/>
        <v>-0.82003893241456904</v>
      </c>
      <c r="AQ610" s="104">
        <f t="shared" si="265"/>
        <v>-8.9936045332194625E-2</v>
      </c>
      <c r="AR610" s="151">
        <f t="shared" si="266"/>
        <v>-5.7873259776832358</v>
      </c>
    </row>
    <row r="611" spans="1:44" x14ac:dyDescent="0.2">
      <c r="A611" s="99">
        <v>10792</v>
      </c>
      <c r="B611" s="95" t="s">
        <v>103</v>
      </c>
      <c r="C611" s="111">
        <v>0.61998532278170859</v>
      </c>
      <c r="D611" s="95" t="s">
        <v>1</v>
      </c>
      <c r="E611" s="95">
        <v>2</v>
      </c>
      <c r="F611" s="96">
        <v>1</v>
      </c>
      <c r="G611" s="95" t="s">
        <v>7</v>
      </c>
      <c r="H611" s="95" t="s">
        <v>89</v>
      </c>
      <c r="I611" s="95" t="s">
        <v>5</v>
      </c>
      <c r="J611" s="97" t="s">
        <v>5</v>
      </c>
      <c r="M611">
        <f t="shared" si="247"/>
        <v>59</v>
      </c>
      <c r="N611">
        <f t="shared" si="268"/>
        <v>41</v>
      </c>
      <c r="O611">
        <f t="shared" si="269"/>
        <v>48</v>
      </c>
      <c r="P611">
        <f t="shared" si="270"/>
        <v>104</v>
      </c>
      <c r="Q611">
        <f t="shared" si="271"/>
        <v>37</v>
      </c>
      <c r="R611">
        <f t="shared" si="272"/>
        <v>28</v>
      </c>
      <c r="U611">
        <f t="shared" si="267"/>
        <v>244</v>
      </c>
      <c r="V611">
        <f t="shared" si="248"/>
        <v>239</v>
      </c>
      <c r="W611">
        <f t="shared" si="249"/>
        <v>243</v>
      </c>
      <c r="X611">
        <f t="shared" si="250"/>
        <v>470</v>
      </c>
      <c r="Y611">
        <f t="shared" si="251"/>
        <v>230</v>
      </c>
      <c r="Z611">
        <f t="shared" si="252"/>
        <v>882</v>
      </c>
      <c r="AC611" s="1">
        <f t="shared" si="253"/>
        <v>-1.0699570329077337</v>
      </c>
      <c r="AD611" s="1">
        <f t="shared" si="254"/>
        <v>-1.4339224101091452</v>
      </c>
      <c r="AE611" s="1">
        <f t="shared" si="255"/>
        <v>-1.276293465905562</v>
      </c>
      <c r="AF611" s="1">
        <f t="shared" si="256"/>
        <v>-0.50310357767208047</v>
      </c>
      <c r="AG611" s="1">
        <f t="shared" si="257"/>
        <v>-1.5365765641692286</v>
      </c>
      <c r="AH611" s="1">
        <f t="shared" si="258"/>
        <v>-1.8152899666382492</v>
      </c>
      <c r="AI611" s="149">
        <f t="shared" si="259"/>
        <v>-7.6351430174019992</v>
      </c>
      <c r="AL611" s="1">
        <f t="shared" si="260"/>
        <v>-1.374959876045784</v>
      </c>
      <c r="AM611" s="104">
        <f t="shared" si="261"/>
        <v>-1.3956645494074753</v>
      </c>
      <c r="AN611" s="104">
        <f t="shared" si="262"/>
        <v>-1.3790666579984376</v>
      </c>
      <c r="AO611" s="104">
        <f t="shared" si="263"/>
        <v>-0.71939540663488166</v>
      </c>
      <c r="AP611" s="104">
        <f t="shared" si="264"/>
        <v>-1.4340487924157905</v>
      </c>
      <c r="AQ611" s="104">
        <f t="shared" si="265"/>
        <v>-8.9936045332194625E-2</v>
      </c>
      <c r="AR611" s="151">
        <f t="shared" si="266"/>
        <v>-6.3930713278345639</v>
      </c>
    </row>
    <row r="612" spans="1:44" x14ac:dyDescent="0.2">
      <c r="A612" s="98">
        <v>11189</v>
      </c>
      <c r="B612" s="91" t="s">
        <v>103</v>
      </c>
      <c r="C612" s="110">
        <v>0.62020075122994311</v>
      </c>
      <c r="D612" s="91" t="s">
        <v>3</v>
      </c>
      <c r="E612" s="91">
        <v>0</v>
      </c>
      <c r="F612" s="92">
        <v>0</v>
      </c>
      <c r="G612" s="91" t="s">
        <v>7</v>
      </c>
      <c r="H612" s="91" t="s">
        <v>88</v>
      </c>
      <c r="I612" s="91" t="s">
        <v>5</v>
      </c>
      <c r="J612" s="93" t="s">
        <v>5</v>
      </c>
      <c r="M612">
        <f t="shared" si="247"/>
        <v>38</v>
      </c>
      <c r="N612">
        <f t="shared" si="268"/>
        <v>35</v>
      </c>
      <c r="O612">
        <f t="shared" si="269"/>
        <v>29</v>
      </c>
      <c r="P612">
        <f t="shared" si="270"/>
        <v>104</v>
      </c>
      <c r="Q612">
        <f t="shared" si="271"/>
        <v>71</v>
      </c>
      <c r="R612">
        <f t="shared" si="272"/>
        <v>28</v>
      </c>
      <c r="U612">
        <f t="shared" si="267"/>
        <v>241</v>
      </c>
      <c r="V612">
        <f t="shared" si="248"/>
        <v>245</v>
      </c>
      <c r="W612">
        <f t="shared" si="249"/>
        <v>248</v>
      </c>
      <c r="X612">
        <f t="shared" si="250"/>
        <v>470</v>
      </c>
      <c r="Y612">
        <f t="shared" si="251"/>
        <v>425</v>
      </c>
      <c r="Z612">
        <f t="shared" si="252"/>
        <v>882</v>
      </c>
      <c r="AC612" s="1">
        <f t="shared" si="253"/>
        <v>-1.5099083170870673</v>
      </c>
      <c r="AD612" s="1">
        <f t="shared" si="254"/>
        <v>-1.5921464153240394</v>
      </c>
      <c r="AE612" s="1">
        <f t="shared" si="255"/>
        <v>-1.780198646826979</v>
      </c>
      <c r="AF612" s="1">
        <f t="shared" si="256"/>
        <v>-0.50310357767208047</v>
      </c>
      <c r="AG612" s="1">
        <f t="shared" si="257"/>
        <v>-0.88481459977213761</v>
      </c>
      <c r="AH612" s="1">
        <f t="shared" si="258"/>
        <v>-1.8152899666382492</v>
      </c>
      <c r="AI612" s="149">
        <f t="shared" si="259"/>
        <v>-8.0854615233205518</v>
      </c>
      <c r="AL612" s="1">
        <f t="shared" si="260"/>
        <v>-1.3873311678483309</v>
      </c>
      <c r="AM612" s="104">
        <f t="shared" si="261"/>
        <v>-1.3708698907942589</v>
      </c>
      <c r="AN612" s="104">
        <f t="shared" si="262"/>
        <v>-1.3586993551740039</v>
      </c>
      <c r="AO612" s="104">
        <f t="shared" si="263"/>
        <v>-0.71939540663488166</v>
      </c>
      <c r="AP612" s="104">
        <f t="shared" si="264"/>
        <v>-0.82003893241456904</v>
      </c>
      <c r="AQ612" s="104">
        <f t="shared" si="265"/>
        <v>-8.9936045332194625E-2</v>
      </c>
      <c r="AR612" s="151">
        <f t="shared" si="266"/>
        <v>-5.746270798198239</v>
      </c>
    </row>
    <row r="613" spans="1:44" x14ac:dyDescent="0.2">
      <c r="A613" s="99">
        <v>10828</v>
      </c>
      <c r="B613" s="95" t="s">
        <v>103</v>
      </c>
      <c r="C613" s="111">
        <v>0.62112177911159083</v>
      </c>
      <c r="D613" s="95" t="s">
        <v>2</v>
      </c>
      <c r="E613" s="95">
        <v>2</v>
      </c>
      <c r="F613" s="96">
        <v>1</v>
      </c>
      <c r="G613" s="95" t="s">
        <v>7</v>
      </c>
      <c r="H613" s="95" t="s">
        <v>89</v>
      </c>
      <c r="I613" s="95" t="s">
        <v>5</v>
      </c>
      <c r="J613" s="97" t="s">
        <v>5</v>
      </c>
      <c r="M613">
        <f t="shared" si="247"/>
        <v>36</v>
      </c>
      <c r="N613">
        <f t="shared" si="268"/>
        <v>41</v>
      </c>
      <c r="O613">
        <f t="shared" si="269"/>
        <v>48</v>
      </c>
      <c r="P613">
        <f t="shared" si="270"/>
        <v>104</v>
      </c>
      <c r="Q613">
        <f t="shared" si="271"/>
        <v>37</v>
      </c>
      <c r="R613">
        <f t="shared" si="272"/>
        <v>28</v>
      </c>
      <c r="U613">
        <f t="shared" si="267"/>
        <v>239</v>
      </c>
      <c r="V613">
        <f t="shared" si="248"/>
        <v>239</v>
      </c>
      <c r="W613">
        <f t="shared" si="249"/>
        <v>243</v>
      </c>
      <c r="X613">
        <f t="shared" si="250"/>
        <v>470</v>
      </c>
      <c r="Y613">
        <f t="shared" si="251"/>
        <v>230</v>
      </c>
      <c r="Z613">
        <f t="shared" si="252"/>
        <v>882</v>
      </c>
      <c r="AC613" s="1">
        <f t="shared" si="253"/>
        <v>-1.563975538357343</v>
      </c>
      <c r="AD613" s="1">
        <f t="shared" si="254"/>
        <v>-1.4339224101091452</v>
      </c>
      <c r="AE613" s="1">
        <f t="shared" si="255"/>
        <v>-1.276293465905562</v>
      </c>
      <c r="AF613" s="1">
        <f t="shared" si="256"/>
        <v>-0.50310357767208047</v>
      </c>
      <c r="AG613" s="1">
        <f t="shared" si="257"/>
        <v>-1.5365765641692286</v>
      </c>
      <c r="AH613" s="1">
        <f t="shared" si="258"/>
        <v>-1.8152899666382492</v>
      </c>
      <c r="AI613" s="149">
        <f t="shared" si="259"/>
        <v>-8.129161522851609</v>
      </c>
      <c r="AL613" s="1">
        <f t="shared" si="260"/>
        <v>-1.3956645494074753</v>
      </c>
      <c r="AM613" s="104">
        <f t="shared" si="261"/>
        <v>-1.3956645494074753</v>
      </c>
      <c r="AN613" s="104">
        <f t="shared" si="262"/>
        <v>-1.3790666579984376</v>
      </c>
      <c r="AO613" s="104">
        <f t="shared" si="263"/>
        <v>-0.71939540663488166</v>
      </c>
      <c r="AP613" s="104">
        <f t="shared" si="264"/>
        <v>-1.4340487924157905</v>
      </c>
      <c r="AQ613" s="104">
        <f t="shared" si="265"/>
        <v>-8.9936045332194625E-2</v>
      </c>
      <c r="AR613" s="151">
        <f t="shared" si="266"/>
        <v>-6.413776001196255</v>
      </c>
    </row>
    <row r="614" spans="1:44" x14ac:dyDescent="0.2">
      <c r="A614" s="98">
        <v>10986</v>
      </c>
      <c r="B614" s="91" t="s">
        <v>103</v>
      </c>
      <c r="C614" s="110">
        <v>0.62195088943635501</v>
      </c>
      <c r="D614" s="91" t="s">
        <v>3</v>
      </c>
      <c r="E614" s="91">
        <v>3</v>
      </c>
      <c r="F614" s="92">
        <v>2</v>
      </c>
      <c r="G614" s="91" t="s">
        <v>6</v>
      </c>
      <c r="H614" s="91" t="s">
        <v>90</v>
      </c>
      <c r="I614" s="91" t="s">
        <v>5</v>
      </c>
      <c r="J614" s="93" t="s">
        <v>5</v>
      </c>
      <c r="M614">
        <f t="shared" si="247"/>
        <v>38</v>
      </c>
      <c r="N614">
        <f t="shared" si="268"/>
        <v>61</v>
      </c>
      <c r="O614">
        <f t="shared" si="269"/>
        <v>49</v>
      </c>
      <c r="P614">
        <f t="shared" si="270"/>
        <v>68</v>
      </c>
      <c r="Q614">
        <f t="shared" si="271"/>
        <v>39</v>
      </c>
      <c r="R614">
        <f t="shared" si="272"/>
        <v>28</v>
      </c>
      <c r="U614">
        <f t="shared" si="267"/>
        <v>241</v>
      </c>
      <c r="V614">
        <f t="shared" si="248"/>
        <v>248</v>
      </c>
      <c r="W614">
        <f t="shared" si="249"/>
        <v>233</v>
      </c>
      <c r="X614">
        <f t="shared" si="250"/>
        <v>495</v>
      </c>
      <c r="Y614">
        <f t="shared" si="251"/>
        <v>161</v>
      </c>
      <c r="Z614">
        <f t="shared" si="252"/>
        <v>882</v>
      </c>
      <c r="AC614" s="1">
        <f t="shared" si="253"/>
        <v>-1.5099083170870673</v>
      </c>
      <c r="AD614" s="1">
        <f t="shared" si="254"/>
        <v>-1.0366206126401418</v>
      </c>
      <c r="AE614" s="1">
        <f t="shared" si="255"/>
        <v>-1.2556741787028265</v>
      </c>
      <c r="AF614" s="1">
        <f t="shared" si="256"/>
        <v>-0.92798677163734644</v>
      </c>
      <c r="AG614" s="1">
        <f t="shared" si="257"/>
        <v>-1.4839328306838067</v>
      </c>
      <c r="AH614" s="1">
        <f t="shared" si="258"/>
        <v>-1.8152899666382492</v>
      </c>
      <c r="AI614" s="149">
        <f t="shared" si="259"/>
        <v>-8.0294126773894376</v>
      </c>
      <c r="AL614" s="1">
        <f t="shared" si="260"/>
        <v>-1.3873311678483309</v>
      </c>
      <c r="AM614" s="104">
        <f t="shared" si="261"/>
        <v>-1.3586993551740039</v>
      </c>
      <c r="AN614" s="104">
        <f t="shared" si="262"/>
        <v>-1.4210896477732855</v>
      </c>
      <c r="AO614" s="104">
        <f t="shared" si="263"/>
        <v>-0.66757033877029559</v>
      </c>
      <c r="AP614" s="104">
        <f t="shared" si="264"/>
        <v>-1.790723736354523</v>
      </c>
      <c r="AQ614" s="104">
        <f t="shared" si="265"/>
        <v>-8.9936045332194625E-2</v>
      </c>
      <c r="AR614" s="151">
        <f t="shared" si="266"/>
        <v>-6.7153502912526335</v>
      </c>
    </row>
    <row r="615" spans="1:44" x14ac:dyDescent="0.2">
      <c r="A615" s="99">
        <v>10650</v>
      </c>
      <c r="B615" s="95" t="s">
        <v>103</v>
      </c>
      <c r="C615" s="111">
        <v>0.62209058635905312</v>
      </c>
      <c r="D615" s="95" t="s">
        <v>2</v>
      </c>
      <c r="E615" s="95">
        <v>3</v>
      </c>
      <c r="F615" s="96">
        <v>0</v>
      </c>
      <c r="G615" s="95" t="s">
        <v>6</v>
      </c>
      <c r="H615" s="95" t="s">
        <v>90</v>
      </c>
      <c r="I615" s="95" t="s">
        <v>5</v>
      </c>
      <c r="J615" s="97" t="s">
        <v>5</v>
      </c>
      <c r="M615">
        <f t="shared" si="247"/>
        <v>36</v>
      </c>
      <c r="N615">
        <f t="shared" si="268"/>
        <v>61</v>
      </c>
      <c r="O615">
        <f t="shared" si="269"/>
        <v>29</v>
      </c>
      <c r="P615">
        <f t="shared" si="270"/>
        <v>68</v>
      </c>
      <c r="Q615">
        <f t="shared" si="271"/>
        <v>39</v>
      </c>
      <c r="R615">
        <f t="shared" si="272"/>
        <v>28</v>
      </c>
      <c r="U615">
        <f t="shared" si="267"/>
        <v>239</v>
      </c>
      <c r="V615">
        <f t="shared" si="248"/>
        <v>248</v>
      </c>
      <c r="W615">
        <f t="shared" si="249"/>
        <v>248</v>
      </c>
      <c r="X615">
        <f t="shared" si="250"/>
        <v>495</v>
      </c>
      <c r="Y615">
        <f t="shared" si="251"/>
        <v>161</v>
      </c>
      <c r="Z615">
        <f t="shared" si="252"/>
        <v>882</v>
      </c>
      <c r="AC615" s="1">
        <f t="shared" si="253"/>
        <v>-1.563975538357343</v>
      </c>
      <c r="AD615" s="1">
        <f t="shared" si="254"/>
        <v>-1.0366206126401418</v>
      </c>
      <c r="AE615" s="1">
        <f t="shared" si="255"/>
        <v>-1.780198646826979</v>
      </c>
      <c r="AF615" s="1">
        <f t="shared" si="256"/>
        <v>-0.92798677163734644</v>
      </c>
      <c r="AG615" s="1">
        <f t="shared" si="257"/>
        <v>-1.4839328306838067</v>
      </c>
      <c r="AH615" s="1">
        <f t="shared" si="258"/>
        <v>-1.8152899666382492</v>
      </c>
      <c r="AI615" s="149">
        <f t="shared" si="259"/>
        <v>-8.6080043667838666</v>
      </c>
      <c r="AL615" s="1">
        <f t="shared" si="260"/>
        <v>-1.3956645494074753</v>
      </c>
      <c r="AM615" s="104">
        <f t="shared" si="261"/>
        <v>-1.3586993551740039</v>
      </c>
      <c r="AN615" s="104">
        <f t="shared" si="262"/>
        <v>-1.3586993551740039</v>
      </c>
      <c r="AO615" s="104">
        <f t="shared" si="263"/>
        <v>-0.66757033877029559</v>
      </c>
      <c r="AP615" s="104">
        <f t="shared" si="264"/>
        <v>-1.790723736354523</v>
      </c>
      <c r="AQ615" s="104">
        <f t="shared" si="265"/>
        <v>-8.9936045332194625E-2</v>
      </c>
      <c r="AR615" s="151">
        <f t="shared" si="266"/>
        <v>-6.6612933802124967</v>
      </c>
    </row>
    <row r="616" spans="1:44" x14ac:dyDescent="0.2">
      <c r="A616" s="98">
        <v>10900</v>
      </c>
      <c r="B616" s="91" t="s">
        <v>103</v>
      </c>
      <c r="C616" s="110">
        <v>0.62266493423370306</v>
      </c>
      <c r="D616" s="91" t="s">
        <v>3</v>
      </c>
      <c r="E616" s="91">
        <v>0</v>
      </c>
      <c r="F616" s="92">
        <v>2</v>
      </c>
      <c r="G616" s="91" t="s">
        <v>6</v>
      </c>
      <c r="H616" s="91" t="s">
        <v>88</v>
      </c>
      <c r="I616" s="91" t="s">
        <v>5</v>
      </c>
      <c r="J616" s="93" t="s">
        <v>5</v>
      </c>
      <c r="M616">
        <f t="shared" si="247"/>
        <v>38</v>
      </c>
      <c r="N616">
        <f t="shared" si="268"/>
        <v>35</v>
      </c>
      <c r="O616">
        <f t="shared" si="269"/>
        <v>49</v>
      </c>
      <c r="P616">
        <f t="shared" si="270"/>
        <v>68</v>
      </c>
      <c r="Q616">
        <f t="shared" si="271"/>
        <v>71</v>
      </c>
      <c r="R616">
        <f t="shared" si="272"/>
        <v>28</v>
      </c>
      <c r="U616">
        <f t="shared" si="267"/>
        <v>241</v>
      </c>
      <c r="V616">
        <f t="shared" si="248"/>
        <v>245</v>
      </c>
      <c r="W616">
        <f t="shared" si="249"/>
        <v>233</v>
      </c>
      <c r="X616">
        <f t="shared" si="250"/>
        <v>495</v>
      </c>
      <c r="Y616">
        <f t="shared" si="251"/>
        <v>425</v>
      </c>
      <c r="Z616">
        <f t="shared" si="252"/>
        <v>882</v>
      </c>
      <c r="AC616" s="1">
        <f t="shared" si="253"/>
        <v>-1.5099083170870673</v>
      </c>
      <c r="AD616" s="1">
        <f t="shared" si="254"/>
        <v>-1.5921464153240394</v>
      </c>
      <c r="AE616" s="1">
        <f t="shared" si="255"/>
        <v>-1.2556741787028265</v>
      </c>
      <c r="AF616" s="1">
        <f t="shared" si="256"/>
        <v>-0.92798677163734644</v>
      </c>
      <c r="AG616" s="1">
        <f t="shared" si="257"/>
        <v>-0.88481459977213761</v>
      </c>
      <c r="AH616" s="1">
        <f t="shared" si="258"/>
        <v>-1.8152899666382492</v>
      </c>
      <c r="AI616" s="149">
        <f t="shared" si="259"/>
        <v>-7.9858202491616668</v>
      </c>
      <c r="AL616" s="1">
        <f t="shared" si="260"/>
        <v>-1.3873311678483309</v>
      </c>
      <c r="AM616" s="104">
        <f t="shared" si="261"/>
        <v>-1.3708698907942589</v>
      </c>
      <c r="AN616" s="104">
        <f t="shared" si="262"/>
        <v>-1.4210896477732855</v>
      </c>
      <c r="AO616" s="104">
        <f t="shared" si="263"/>
        <v>-0.66757033877029559</v>
      </c>
      <c r="AP616" s="104">
        <f t="shared" si="264"/>
        <v>-0.82003893241456904</v>
      </c>
      <c r="AQ616" s="104">
        <f t="shared" si="265"/>
        <v>-8.9936045332194625E-2</v>
      </c>
      <c r="AR616" s="151">
        <f t="shared" si="266"/>
        <v>-5.7568360229329345</v>
      </c>
    </row>
    <row r="617" spans="1:44" x14ac:dyDescent="0.2">
      <c r="A617" s="99">
        <v>10071</v>
      </c>
      <c r="B617" s="95" t="s">
        <v>103</v>
      </c>
      <c r="C617" s="111">
        <v>0.6230246214465569</v>
      </c>
      <c r="D617" s="95" t="s">
        <v>0</v>
      </c>
      <c r="E617" s="95">
        <v>0</v>
      </c>
      <c r="F617" s="96">
        <v>0</v>
      </c>
      <c r="G617" s="95" t="s">
        <v>6</v>
      </c>
      <c r="H617" s="95" t="s">
        <v>88</v>
      </c>
      <c r="I617" s="95" t="s">
        <v>5</v>
      </c>
      <c r="J617" s="97" t="s">
        <v>5</v>
      </c>
      <c r="M617">
        <f t="shared" si="247"/>
        <v>39</v>
      </c>
      <c r="N617">
        <f t="shared" si="268"/>
        <v>35</v>
      </c>
      <c r="O617">
        <f t="shared" si="269"/>
        <v>29</v>
      </c>
      <c r="P617">
        <f t="shared" si="270"/>
        <v>68</v>
      </c>
      <c r="Q617">
        <f t="shared" si="271"/>
        <v>71</v>
      </c>
      <c r="R617">
        <f t="shared" si="272"/>
        <v>28</v>
      </c>
      <c r="U617">
        <f t="shared" si="267"/>
        <v>241</v>
      </c>
      <c r="V617">
        <f t="shared" si="248"/>
        <v>245</v>
      </c>
      <c r="W617">
        <f t="shared" si="249"/>
        <v>248</v>
      </c>
      <c r="X617">
        <f t="shared" si="250"/>
        <v>495</v>
      </c>
      <c r="Y617">
        <f t="shared" si="251"/>
        <v>425</v>
      </c>
      <c r="Z617">
        <f t="shared" si="252"/>
        <v>882</v>
      </c>
      <c r="AC617" s="1">
        <f t="shared" si="253"/>
        <v>-1.4839328306838067</v>
      </c>
      <c r="AD617" s="1">
        <f t="shared" si="254"/>
        <v>-1.5921464153240394</v>
      </c>
      <c r="AE617" s="1">
        <f t="shared" si="255"/>
        <v>-1.780198646826979</v>
      </c>
      <c r="AF617" s="1">
        <f t="shared" si="256"/>
        <v>-0.92798677163734644</v>
      </c>
      <c r="AG617" s="1">
        <f t="shared" si="257"/>
        <v>-0.88481459977213761</v>
      </c>
      <c r="AH617" s="1">
        <f t="shared" si="258"/>
        <v>-1.8152899666382492</v>
      </c>
      <c r="AI617" s="149">
        <f t="shared" si="259"/>
        <v>-8.4843692308825585</v>
      </c>
      <c r="AL617" s="1">
        <f t="shared" si="260"/>
        <v>-1.3873311678483309</v>
      </c>
      <c r="AM617" s="104">
        <f t="shared" si="261"/>
        <v>-1.3708698907942589</v>
      </c>
      <c r="AN617" s="104">
        <f t="shared" si="262"/>
        <v>-1.3586993551740039</v>
      </c>
      <c r="AO617" s="104">
        <f t="shared" si="263"/>
        <v>-0.66757033877029559</v>
      </c>
      <c r="AP617" s="104">
        <f t="shared" si="264"/>
        <v>-0.82003893241456904</v>
      </c>
      <c r="AQ617" s="104">
        <f t="shared" si="265"/>
        <v>-8.9936045332194625E-2</v>
      </c>
      <c r="AR617" s="151">
        <f t="shared" si="266"/>
        <v>-5.6944457303336531</v>
      </c>
    </row>
    <row r="618" spans="1:44" x14ac:dyDescent="0.2">
      <c r="A618" s="98">
        <v>11209</v>
      </c>
      <c r="B618" s="91" t="s">
        <v>103</v>
      </c>
      <c r="C618" s="110">
        <v>0.62352686425441906</v>
      </c>
      <c r="D618" s="91" t="s">
        <v>1</v>
      </c>
      <c r="E618" s="91">
        <v>1</v>
      </c>
      <c r="F618" s="92">
        <v>1</v>
      </c>
      <c r="G618" s="91" t="s">
        <v>7</v>
      </c>
      <c r="H618" s="91" t="s">
        <v>88</v>
      </c>
      <c r="I618" s="91" t="s">
        <v>5</v>
      </c>
      <c r="J618" s="93" t="s">
        <v>5</v>
      </c>
      <c r="M618">
        <f t="shared" si="247"/>
        <v>59</v>
      </c>
      <c r="N618">
        <f t="shared" si="268"/>
        <v>35</v>
      </c>
      <c r="O618">
        <f t="shared" si="269"/>
        <v>48</v>
      </c>
      <c r="P618">
        <f t="shared" si="270"/>
        <v>104</v>
      </c>
      <c r="Q618">
        <f t="shared" si="271"/>
        <v>71</v>
      </c>
      <c r="R618">
        <f t="shared" si="272"/>
        <v>28</v>
      </c>
      <c r="U618">
        <f t="shared" si="267"/>
        <v>244</v>
      </c>
      <c r="V618">
        <f t="shared" si="248"/>
        <v>233</v>
      </c>
      <c r="W618">
        <f t="shared" si="249"/>
        <v>243</v>
      </c>
      <c r="X618">
        <f t="shared" si="250"/>
        <v>470</v>
      </c>
      <c r="Y618">
        <f t="shared" si="251"/>
        <v>425</v>
      </c>
      <c r="Z618">
        <f t="shared" si="252"/>
        <v>882</v>
      </c>
      <c r="AC618" s="1">
        <f t="shared" si="253"/>
        <v>-1.0699570329077337</v>
      </c>
      <c r="AD618" s="1">
        <f t="shared" si="254"/>
        <v>-1.5921464153240394</v>
      </c>
      <c r="AE618" s="1">
        <f t="shared" si="255"/>
        <v>-1.276293465905562</v>
      </c>
      <c r="AF618" s="1">
        <f t="shared" si="256"/>
        <v>-0.50310357767208047</v>
      </c>
      <c r="AG618" s="1">
        <f t="shared" si="257"/>
        <v>-0.88481459977213761</v>
      </c>
      <c r="AH618" s="1">
        <f t="shared" si="258"/>
        <v>-1.8152899666382492</v>
      </c>
      <c r="AI618" s="149">
        <f t="shared" si="259"/>
        <v>-7.1416050582198025</v>
      </c>
      <c r="AL618" s="1">
        <f t="shared" si="260"/>
        <v>-1.374959876045784</v>
      </c>
      <c r="AM618" s="104">
        <f t="shared" si="261"/>
        <v>-1.4210896477732855</v>
      </c>
      <c r="AN618" s="104">
        <f t="shared" si="262"/>
        <v>-1.3790666579984376</v>
      </c>
      <c r="AO618" s="104">
        <f t="shared" si="263"/>
        <v>-0.71939540663488166</v>
      </c>
      <c r="AP618" s="104">
        <f t="shared" si="264"/>
        <v>-0.82003893241456904</v>
      </c>
      <c r="AQ618" s="104">
        <f t="shared" si="265"/>
        <v>-8.9936045332194625E-2</v>
      </c>
      <c r="AR618" s="151">
        <f t="shared" si="266"/>
        <v>-5.8044865661991523</v>
      </c>
    </row>
    <row r="619" spans="1:44" x14ac:dyDescent="0.2">
      <c r="A619" s="99">
        <v>10093</v>
      </c>
      <c r="B619" s="95" t="s">
        <v>103</v>
      </c>
      <c r="C619" s="111">
        <v>0.62354398900597452</v>
      </c>
      <c r="D619" s="95" t="s">
        <v>2</v>
      </c>
      <c r="E619" s="95">
        <v>0</v>
      </c>
      <c r="F619" s="96">
        <v>2</v>
      </c>
      <c r="G619" s="95" t="s">
        <v>6</v>
      </c>
      <c r="H619" s="95" t="s">
        <v>88</v>
      </c>
      <c r="I619" s="95" t="s">
        <v>5</v>
      </c>
      <c r="J619" s="97" t="s">
        <v>5</v>
      </c>
      <c r="M619">
        <f t="shared" si="247"/>
        <v>36</v>
      </c>
      <c r="N619">
        <f t="shared" si="268"/>
        <v>35</v>
      </c>
      <c r="O619">
        <f t="shared" si="269"/>
        <v>49</v>
      </c>
      <c r="P619">
        <f t="shared" si="270"/>
        <v>68</v>
      </c>
      <c r="Q619">
        <f t="shared" si="271"/>
        <v>71</v>
      </c>
      <c r="R619">
        <f t="shared" si="272"/>
        <v>28</v>
      </c>
      <c r="U619">
        <f t="shared" si="267"/>
        <v>239</v>
      </c>
      <c r="V619">
        <f t="shared" si="248"/>
        <v>245</v>
      </c>
      <c r="W619">
        <f t="shared" si="249"/>
        <v>233</v>
      </c>
      <c r="X619">
        <f t="shared" si="250"/>
        <v>495</v>
      </c>
      <c r="Y619">
        <f t="shared" si="251"/>
        <v>425</v>
      </c>
      <c r="Z619">
        <f t="shared" si="252"/>
        <v>882</v>
      </c>
      <c r="AC619" s="1">
        <f t="shared" si="253"/>
        <v>-1.563975538357343</v>
      </c>
      <c r="AD619" s="1">
        <f t="shared" si="254"/>
        <v>-1.5921464153240394</v>
      </c>
      <c r="AE619" s="1">
        <f t="shared" si="255"/>
        <v>-1.2556741787028265</v>
      </c>
      <c r="AF619" s="1">
        <f t="shared" si="256"/>
        <v>-0.92798677163734644</v>
      </c>
      <c r="AG619" s="1">
        <f t="shared" si="257"/>
        <v>-0.88481459977213761</v>
      </c>
      <c r="AH619" s="1">
        <f t="shared" si="258"/>
        <v>-1.8152899666382492</v>
      </c>
      <c r="AI619" s="149">
        <f t="shared" si="259"/>
        <v>-8.0398874704319425</v>
      </c>
      <c r="AL619" s="1">
        <f t="shared" si="260"/>
        <v>-1.3956645494074753</v>
      </c>
      <c r="AM619" s="104">
        <f t="shared" si="261"/>
        <v>-1.3708698907942589</v>
      </c>
      <c r="AN619" s="104">
        <f t="shared" si="262"/>
        <v>-1.4210896477732855</v>
      </c>
      <c r="AO619" s="104">
        <f t="shared" si="263"/>
        <v>-0.66757033877029559</v>
      </c>
      <c r="AP619" s="104">
        <f t="shared" si="264"/>
        <v>-0.82003893241456904</v>
      </c>
      <c r="AQ619" s="104">
        <f t="shared" si="265"/>
        <v>-8.9936045332194625E-2</v>
      </c>
      <c r="AR619" s="151">
        <f t="shared" si="266"/>
        <v>-5.7651694044920792</v>
      </c>
    </row>
    <row r="620" spans="1:44" x14ac:dyDescent="0.2">
      <c r="A620" s="98">
        <v>10223</v>
      </c>
      <c r="B620" s="91" t="s">
        <v>103</v>
      </c>
      <c r="C620" s="110">
        <v>0.6246372200810073</v>
      </c>
      <c r="D620" s="91" t="s">
        <v>1</v>
      </c>
      <c r="E620" s="91">
        <v>3</v>
      </c>
      <c r="F620" s="92">
        <v>2</v>
      </c>
      <c r="G620" s="91" t="s">
        <v>7</v>
      </c>
      <c r="H620" s="91" t="s">
        <v>89</v>
      </c>
      <c r="I620" s="91" t="s">
        <v>5</v>
      </c>
      <c r="J620" s="93" t="s">
        <v>5</v>
      </c>
      <c r="M620">
        <f t="shared" si="247"/>
        <v>59</v>
      </c>
      <c r="N620">
        <f t="shared" si="268"/>
        <v>61</v>
      </c>
      <c r="O620">
        <f t="shared" si="269"/>
        <v>49</v>
      </c>
      <c r="P620">
        <f t="shared" si="270"/>
        <v>104</v>
      </c>
      <c r="Q620">
        <f t="shared" si="271"/>
        <v>37</v>
      </c>
      <c r="R620">
        <f t="shared" si="272"/>
        <v>28</v>
      </c>
      <c r="U620">
        <f t="shared" si="267"/>
        <v>244</v>
      </c>
      <c r="V620">
        <f t="shared" si="248"/>
        <v>248</v>
      </c>
      <c r="W620">
        <f t="shared" si="249"/>
        <v>233</v>
      </c>
      <c r="X620">
        <f t="shared" si="250"/>
        <v>470</v>
      </c>
      <c r="Y620">
        <f t="shared" si="251"/>
        <v>230</v>
      </c>
      <c r="Z620">
        <f t="shared" si="252"/>
        <v>882</v>
      </c>
      <c r="AC620" s="1">
        <f t="shared" si="253"/>
        <v>-1.0699570329077337</v>
      </c>
      <c r="AD620" s="1">
        <f t="shared" si="254"/>
        <v>-1.0366206126401418</v>
      </c>
      <c r="AE620" s="1">
        <f t="shared" si="255"/>
        <v>-1.2556741787028265</v>
      </c>
      <c r="AF620" s="1">
        <f t="shared" si="256"/>
        <v>-0.50310357767208047</v>
      </c>
      <c r="AG620" s="1">
        <f t="shared" si="257"/>
        <v>-1.5365765641692286</v>
      </c>
      <c r="AH620" s="1">
        <f t="shared" si="258"/>
        <v>-1.8152899666382492</v>
      </c>
      <c r="AI620" s="149">
        <f t="shared" si="259"/>
        <v>-7.2172219327302605</v>
      </c>
      <c r="AL620" s="1">
        <f t="shared" si="260"/>
        <v>-1.374959876045784</v>
      </c>
      <c r="AM620" s="104">
        <f t="shared" si="261"/>
        <v>-1.3586993551740039</v>
      </c>
      <c r="AN620" s="104">
        <f t="shared" si="262"/>
        <v>-1.4210896477732855</v>
      </c>
      <c r="AO620" s="104">
        <f t="shared" si="263"/>
        <v>-0.71939540663488166</v>
      </c>
      <c r="AP620" s="104">
        <f t="shared" si="264"/>
        <v>-1.4340487924157905</v>
      </c>
      <c r="AQ620" s="104">
        <f t="shared" si="265"/>
        <v>-8.9936045332194625E-2</v>
      </c>
      <c r="AR620" s="151">
        <f t="shared" si="266"/>
        <v>-6.3981291233759405</v>
      </c>
    </row>
    <row r="621" spans="1:44" x14ac:dyDescent="0.2">
      <c r="A621" s="99">
        <v>10835</v>
      </c>
      <c r="B621" s="95" t="s">
        <v>103</v>
      </c>
      <c r="C621" s="111">
        <v>0.62482224593719271</v>
      </c>
      <c r="D621" s="95" t="s">
        <v>2</v>
      </c>
      <c r="E621" s="95">
        <v>3</v>
      </c>
      <c r="F621" s="96">
        <v>2</v>
      </c>
      <c r="G621" s="95" t="s">
        <v>6</v>
      </c>
      <c r="H621" s="95" t="s">
        <v>91</v>
      </c>
      <c r="I621" s="95" t="s">
        <v>5</v>
      </c>
      <c r="J621" s="97" t="s">
        <v>5</v>
      </c>
      <c r="M621">
        <f t="shared" si="247"/>
        <v>36</v>
      </c>
      <c r="N621">
        <f t="shared" si="268"/>
        <v>61</v>
      </c>
      <c r="O621">
        <f t="shared" si="269"/>
        <v>49</v>
      </c>
      <c r="P621">
        <f t="shared" si="270"/>
        <v>68</v>
      </c>
      <c r="Q621">
        <f t="shared" si="271"/>
        <v>25</v>
      </c>
      <c r="R621">
        <f t="shared" si="272"/>
        <v>28</v>
      </c>
      <c r="U621">
        <f t="shared" si="267"/>
        <v>239</v>
      </c>
      <c r="V621">
        <f t="shared" si="248"/>
        <v>248</v>
      </c>
      <c r="W621">
        <f t="shared" si="249"/>
        <v>233</v>
      </c>
      <c r="X621">
        <f t="shared" si="250"/>
        <v>495</v>
      </c>
      <c r="Y621">
        <f t="shared" si="251"/>
        <v>149</v>
      </c>
      <c r="Z621">
        <f t="shared" si="252"/>
        <v>882</v>
      </c>
      <c r="AC621" s="1">
        <f t="shared" si="253"/>
        <v>-1.563975538357343</v>
      </c>
      <c r="AD621" s="1">
        <f t="shared" si="254"/>
        <v>-1.0366206126401418</v>
      </c>
      <c r="AE621" s="1">
        <f t="shared" si="255"/>
        <v>-1.2556741787028265</v>
      </c>
      <c r="AF621" s="1">
        <f t="shared" si="256"/>
        <v>-0.92798677163734644</v>
      </c>
      <c r="AG621" s="1">
        <f t="shared" si="257"/>
        <v>-1.9286186519452522</v>
      </c>
      <c r="AH621" s="1">
        <f t="shared" si="258"/>
        <v>-1.8152899666382492</v>
      </c>
      <c r="AI621" s="149">
        <f t="shared" si="259"/>
        <v>-8.5281657199211587</v>
      </c>
      <c r="AL621" s="1">
        <f t="shared" si="260"/>
        <v>-1.3956645494074753</v>
      </c>
      <c r="AM621" s="104">
        <f t="shared" si="261"/>
        <v>-1.3586993551740039</v>
      </c>
      <c r="AN621" s="104">
        <f t="shared" si="262"/>
        <v>-1.4210896477732855</v>
      </c>
      <c r="AO621" s="104">
        <f t="shared" si="263"/>
        <v>-0.66757033877029559</v>
      </c>
      <c r="AP621" s="104">
        <f t="shared" si="264"/>
        <v>-1.8681817953935267</v>
      </c>
      <c r="AQ621" s="104">
        <f t="shared" si="265"/>
        <v>-8.9936045332194625E-2</v>
      </c>
      <c r="AR621" s="151">
        <f t="shared" si="266"/>
        <v>-6.8011417318507821</v>
      </c>
    </row>
    <row r="622" spans="1:44" x14ac:dyDescent="0.2">
      <c r="A622" s="98">
        <v>10698</v>
      </c>
      <c r="B622" s="91" t="s">
        <v>103</v>
      </c>
      <c r="C622" s="110">
        <v>0.62748190175163676</v>
      </c>
      <c r="D622" s="91" t="s">
        <v>3</v>
      </c>
      <c r="E622" s="91">
        <v>1</v>
      </c>
      <c r="F622" s="92">
        <v>2</v>
      </c>
      <c r="G622" s="91" t="s">
        <v>7</v>
      </c>
      <c r="H622" s="91" t="s">
        <v>88</v>
      </c>
      <c r="I622" s="91" t="s">
        <v>5</v>
      </c>
      <c r="J622" s="93" t="s">
        <v>5</v>
      </c>
      <c r="M622">
        <f t="shared" si="247"/>
        <v>38</v>
      </c>
      <c r="N622">
        <f t="shared" si="268"/>
        <v>35</v>
      </c>
      <c r="O622">
        <f t="shared" si="269"/>
        <v>49</v>
      </c>
      <c r="P622">
        <f t="shared" si="270"/>
        <v>104</v>
      </c>
      <c r="Q622">
        <f t="shared" si="271"/>
        <v>71</v>
      </c>
      <c r="R622">
        <f t="shared" si="272"/>
        <v>28</v>
      </c>
      <c r="U622">
        <f t="shared" si="267"/>
        <v>241</v>
      </c>
      <c r="V622">
        <f t="shared" si="248"/>
        <v>233</v>
      </c>
      <c r="W622">
        <f t="shared" si="249"/>
        <v>233</v>
      </c>
      <c r="X622">
        <f t="shared" si="250"/>
        <v>470</v>
      </c>
      <c r="Y622">
        <f t="shared" si="251"/>
        <v>425</v>
      </c>
      <c r="Z622">
        <f t="shared" si="252"/>
        <v>882</v>
      </c>
      <c r="AC622" s="1">
        <f t="shared" si="253"/>
        <v>-1.5099083170870673</v>
      </c>
      <c r="AD622" s="1">
        <f t="shared" si="254"/>
        <v>-1.5921464153240394</v>
      </c>
      <c r="AE622" s="1">
        <f t="shared" si="255"/>
        <v>-1.2556741787028265</v>
      </c>
      <c r="AF622" s="1">
        <f t="shared" si="256"/>
        <v>-0.50310357767208047</v>
      </c>
      <c r="AG622" s="1">
        <f t="shared" si="257"/>
        <v>-0.88481459977213761</v>
      </c>
      <c r="AH622" s="1">
        <f t="shared" si="258"/>
        <v>-1.8152899666382492</v>
      </c>
      <c r="AI622" s="149">
        <f t="shared" si="259"/>
        <v>-7.5609370551964004</v>
      </c>
      <c r="AL622" s="1">
        <f t="shared" si="260"/>
        <v>-1.3873311678483309</v>
      </c>
      <c r="AM622" s="104">
        <f t="shared" si="261"/>
        <v>-1.4210896477732855</v>
      </c>
      <c r="AN622" s="104">
        <f t="shared" si="262"/>
        <v>-1.4210896477732855</v>
      </c>
      <c r="AO622" s="104">
        <f t="shared" si="263"/>
        <v>-0.71939540663488166</v>
      </c>
      <c r="AP622" s="104">
        <f t="shared" si="264"/>
        <v>-0.82003893241456904</v>
      </c>
      <c r="AQ622" s="104">
        <f t="shared" si="265"/>
        <v>-8.9936045332194625E-2</v>
      </c>
      <c r="AR622" s="151">
        <f t="shared" si="266"/>
        <v>-5.8588808477765477</v>
      </c>
    </row>
    <row r="623" spans="1:44" x14ac:dyDescent="0.2">
      <c r="A623" s="99">
        <v>10657</v>
      </c>
      <c r="B623" s="95" t="s">
        <v>103</v>
      </c>
      <c r="C623" s="111">
        <v>0.62826878308827294</v>
      </c>
      <c r="D623" s="95" t="s">
        <v>1</v>
      </c>
      <c r="E623" s="95">
        <v>2</v>
      </c>
      <c r="F623" s="96">
        <v>3</v>
      </c>
      <c r="G623" s="95" t="s">
        <v>6</v>
      </c>
      <c r="H623" s="95" t="s">
        <v>91</v>
      </c>
      <c r="I623" s="95" t="s">
        <v>5</v>
      </c>
      <c r="J623" s="97" t="s">
        <v>5</v>
      </c>
      <c r="M623">
        <f t="shared" si="247"/>
        <v>59</v>
      </c>
      <c r="N623">
        <f t="shared" si="268"/>
        <v>41</v>
      </c>
      <c r="O623">
        <f t="shared" si="269"/>
        <v>46</v>
      </c>
      <c r="P623">
        <f t="shared" si="270"/>
        <v>68</v>
      </c>
      <c r="Q623">
        <f t="shared" si="271"/>
        <v>25</v>
      </c>
      <c r="R623">
        <f t="shared" si="272"/>
        <v>28</v>
      </c>
      <c r="U623">
        <f t="shared" si="267"/>
        <v>244</v>
      </c>
      <c r="V623">
        <f t="shared" si="248"/>
        <v>239</v>
      </c>
      <c r="W623">
        <f t="shared" si="249"/>
        <v>241</v>
      </c>
      <c r="X623">
        <f t="shared" si="250"/>
        <v>495</v>
      </c>
      <c r="Y623">
        <f t="shared" si="251"/>
        <v>149</v>
      </c>
      <c r="Z623">
        <f t="shared" si="252"/>
        <v>882</v>
      </c>
      <c r="AC623" s="1">
        <f t="shared" si="253"/>
        <v>-1.0699570329077337</v>
      </c>
      <c r="AD623" s="1">
        <f t="shared" si="254"/>
        <v>-1.4339224101091452</v>
      </c>
      <c r="AE623" s="1">
        <f t="shared" si="255"/>
        <v>-1.3188530803243581</v>
      </c>
      <c r="AF623" s="1">
        <f t="shared" si="256"/>
        <v>-0.92798677163734644</v>
      </c>
      <c r="AG623" s="1">
        <f t="shared" si="257"/>
        <v>-1.9286186519452522</v>
      </c>
      <c r="AH623" s="1">
        <f t="shared" si="258"/>
        <v>-1.8152899666382492</v>
      </c>
      <c r="AI623" s="149">
        <f t="shared" si="259"/>
        <v>-8.4946279135620841</v>
      </c>
      <c r="AL623" s="1">
        <f t="shared" si="260"/>
        <v>-1.374959876045784</v>
      </c>
      <c r="AM623" s="104">
        <f t="shared" si="261"/>
        <v>-1.3956645494074753</v>
      </c>
      <c r="AN623" s="104">
        <f t="shared" si="262"/>
        <v>-1.3873311678483309</v>
      </c>
      <c r="AO623" s="104">
        <f t="shared" si="263"/>
        <v>-0.66757033877029559</v>
      </c>
      <c r="AP623" s="104">
        <f t="shared" si="264"/>
        <v>-1.8681817953935267</v>
      </c>
      <c r="AQ623" s="104">
        <f t="shared" si="265"/>
        <v>-8.9936045332194625E-2</v>
      </c>
      <c r="AR623" s="151">
        <f t="shared" si="266"/>
        <v>-6.7836437727976078</v>
      </c>
    </row>
    <row r="624" spans="1:44" x14ac:dyDescent="0.2">
      <c r="A624" s="98">
        <v>10443</v>
      </c>
      <c r="B624" s="91" t="s">
        <v>103</v>
      </c>
      <c r="C624" s="110">
        <v>0.62843110234098087</v>
      </c>
      <c r="D624" s="91" t="s">
        <v>0</v>
      </c>
      <c r="E624" s="91">
        <v>0</v>
      </c>
      <c r="F624" s="92">
        <v>0</v>
      </c>
      <c r="G624" s="91" t="s">
        <v>6</v>
      </c>
      <c r="H624" s="91" t="s">
        <v>89</v>
      </c>
      <c r="I624" s="91" t="s">
        <v>5</v>
      </c>
      <c r="J624" s="93" t="s">
        <v>5</v>
      </c>
      <c r="M624">
        <f t="shared" si="247"/>
        <v>39</v>
      </c>
      <c r="N624">
        <f t="shared" si="268"/>
        <v>35</v>
      </c>
      <c r="O624">
        <f t="shared" si="269"/>
        <v>29</v>
      </c>
      <c r="P624">
        <f t="shared" si="270"/>
        <v>68</v>
      </c>
      <c r="Q624">
        <f t="shared" si="271"/>
        <v>37</v>
      </c>
      <c r="R624">
        <f t="shared" si="272"/>
        <v>28</v>
      </c>
      <c r="U624">
        <f t="shared" si="267"/>
        <v>241</v>
      </c>
      <c r="V624">
        <f t="shared" si="248"/>
        <v>245</v>
      </c>
      <c r="W624">
        <f t="shared" si="249"/>
        <v>248</v>
      </c>
      <c r="X624">
        <f t="shared" si="250"/>
        <v>495</v>
      </c>
      <c r="Y624">
        <f t="shared" si="251"/>
        <v>230</v>
      </c>
      <c r="Z624">
        <f t="shared" si="252"/>
        <v>882</v>
      </c>
      <c r="AC624" s="1">
        <f t="shared" si="253"/>
        <v>-1.4839328306838067</v>
      </c>
      <c r="AD624" s="1">
        <f t="shared" si="254"/>
        <v>-1.5921464153240394</v>
      </c>
      <c r="AE624" s="1">
        <f t="shared" si="255"/>
        <v>-1.780198646826979</v>
      </c>
      <c r="AF624" s="1">
        <f t="shared" si="256"/>
        <v>-0.92798677163734644</v>
      </c>
      <c r="AG624" s="1">
        <f t="shared" si="257"/>
        <v>-1.5365765641692286</v>
      </c>
      <c r="AH624" s="1">
        <f t="shared" si="258"/>
        <v>-1.8152899666382492</v>
      </c>
      <c r="AI624" s="149">
        <f t="shared" si="259"/>
        <v>-9.1361311952796491</v>
      </c>
      <c r="AL624" s="1">
        <f t="shared" si="260"/>
        <v>-1.3873311678483309</v>
      </c>
      <c r="AM624" s="104">
        <f t="shared" si="261"/>
        <v>-1.3708698907942589</v>
      </c>
      <c r="AN624" s="104">
        <f t="shared" si="262"/>
        <v>-1.3586993551740039</v>
      </c>
      <c r="AO624" s="104">
        <f t="shared" si="263"/>
        <v>-0.66757033877029559</v>
      </c>
      <c r="AP624" s="104">
        <f t="shared" si="264"/>
        <v>-1.4340487924157905</v>
      </c>
      <c r="AQ624" s="104">
        <f t="shared" si="265"/>
        <v>-8.9936045332194625E-2</v>
      </c>
      <c r="AR624" s="151">
        <f t="shared" si="266"/>
        <v>-6.3084555903348747</v>
      </c>
    </row>
    <row r="625" spans="1:44" x14ac:dyDescent="0.2">
      <c r="A625" s="99">
        <v>10574</v>
      </c>
      <c r="B625" s="95" t="s">
        <v>103</v>
      </c>
      <c r="C625" s="111">
        <v>0.62860844791847514</v>
      </c>
      <c r="D625" s="95" t="s">
        <v>2</v>
      </c>
      <c r="E625" s="95">
        <v>1</v>
      </c>
      <c r="F625" s="96">
        <v>2</v>
      </c>
      <c r="G625" s="95" t="s">
        <v>7</v>
      </c>
      <c r="H625" s="95" t="s">
        <v>89</v>
      </c>
      <c r="I625" s="95" t="s">
        <v>5</v>
      </c>
      <c r="J625" s="97" t="s">
        <v>5</v>
      </c>
      <c r="M625">
        <f t="shared" si="247"/>
        <v>36</v>
      </c>
      <c r="N625">
        <f t="shared" si="268"/>
        <v>35</v>
      </c>
      <c r="O625">
        <f t="shared" si="269"/>
        <v>49</v>
      </c>
      <c r="P625">
        <f t="shared" si="270"/>
        <v>104</v>
      </c>
      <c r="Q625">
        <f t="shared" si="271"/>
        <v>37</v>
      </c>
      <c r="R625">
        <f t="shared" si="272"/>
        <v>28</v>
      </c>
      <c r="U625">
        <f t="shared" si="267"/>
        <v>239</v>
      </c>
      <c r="V625">
        <f t="shared" si="248"/>
        <v>233</v>
      </c>
      <c r="W625">
        <f t="shared" si="249"/>
        <v>233</v>
      </c>
      <c r="X625">
        <f t="shared" si="250"/>
        <v>470</v>
      </c>
      <c r="Y625">
        <f t="shared" si="251"/>
        <v>230</v>
      </c>
      <c r="Z625">
        <f t="shared" si="252"/>
        <v>882</v>
      </c>
      <c r="AC625" s="1">
        <f t="shared" si="253"/>
        <v>-1.563975538357343</v>
      </c>
      <c r="AD625" s="1">
        <f t="shared" si="254"/>
        <v>-1.5921464153240394</v>
      </c>
      <c r="AE625" s="1">
        <f t="shared" si="255"/>
        <v>-1.2556741787028265</v>
      </c>
      <c r="AF625" s="1">
        <f t="shared" si="256"/>
        <v>-0.50310357767208047</v>
      </c>
      <c r="AG625" s="1">
        <f t="shared" si="257"/>
        <v>-1.5365765641692286</v>
      </c>
      <c r="AH625" s="1">
        <f t="shared" si="258"/>
        <v>-1.8152899666382492</v>
      </c>
      <c r="AI625" s="149">
        <f t="shared" si="259"/>
        <v>-8.2667662408637668</v>
      </c>
      <c r="AL625" s="1">
        <f t="shared" si="260"/>
        <v>-1.3956645494074753</v>
      </c>
      <c r="AM625" s="104">
        <f t="shared" si="261"/>
        <v>-1.4210896477732855</v>
      </c>
      <c r="AN625" s="104">
        <f t="shared" si="262"/>
        <v>-1.4210896477732855</v>
      </c>
      <c r="AO625" s="104">
        <f t="shared" si="263"/>
        <v>-0.71939540663488166</v>
      </c>
      <c r="AP625" s="104">
        <f t="shared" si="264"/>
        <v>-1.4340487924157905</v>
      </c>
      <c r="AQ625" s="104">
        <f t="shared" si="265"/>
        <v>-8.9936045332194625E-2</v>
      </c>
      <c r="AR625" s="151">
        <f t="shared" si="266"/>
        <v>-6.4812240893369131</v>
      </c>
    </row>
    <row r="626" spans="1:44" x14ac:dyDescent="0.2">
      <c r="A626" s="98">
        <v>10762</v>
      </c>
      <c r="B626" s="91" t="s">
        <v>103</v>
      </c>
      <c r="C626" s="110">
        <v>0.62962801391250312</v>
      </c>
      <c r="D626" s="91" t="s">
        <v>3</v>
      </c>
      <c r="E626" s="91">
        <v>3</v>
      </c>
      <c r="F626" s="92">
        <v>2</v>
      </c>
      <c r="G626" s="91" t="s">
        <v>7</v>
      </c>
      <c r="H626" s="91" t="s">
        <v>88</v>
      </c>
      <c r="I626" s="91" t="s">
        <v>5</v>
      </c>
      <c r="J626" s="93" t="s">
        <v>5</v>
      </c>
      <c r="M626">
        <f t="shared" si="247"/>
        <v>38</v>
      </c>
      <c r="N626">
        <f t="shared" si="268"/>
        <v>61</v>
      </c>
      <c r="O626">
        <f t="shared" si="269"/>
        <v>49</v>
      </c>
      <c r="P626">
        <f t="shared" si="270"/>
        <v>104</v>
      </c>
      <c r="Q626">
        <f t="shared" si="271"/>
        <v>71</v>
      </c>
      <c r="R626">
        <f t="shared" si="272"/>
        <v>28</v>
      </c>
      <c r="U626">
        <f t="shared" si="267"/>
        <v>241</v>
      </c>
      <c r="V626">
        <f t="shared" si="248"/>
        <v>248</v>
      </c>
      <c r="W626">
        <f t="shared" si="249"/>
        <v>233</v>
      </c>
      <c r="X626">
        <f t="shared" si="250"/>
        <v>470</v>
      </c>
      <c r="Y626">
        <f t="shared" si="251"/>
        <v>425</v>
      </c>
      <c r="Z626">
        <f t="shared" si="252"/>
        <v>882</v>
      </c>
      <c r="AC626" s="1">
        <f t="shared" si="253"/>
        <v>-1.5099083170870673</v>
      </c>
      <c r="AD626" s="1">
        <f t="shared" si="254"/>
        <v>-1.0366206126401418</v>
      </c>
      <c r="AE626" s="1">
        <f t="shared" si="255"/>
        <v>-1.2556741787028265</v>
      </c>
      <c r="AF626" s="1">
        <f t="shared" si="256"/>
        <v>-0.50310357767208047</v>
      </c>
      <c r="AG626" s="1">
        <f t="shared" si="257"/>
        <v>-0.88481459977213761</v>
      </c>
      <c r="AH626" s="1">
        <f t="shared" si="258"/>
        <v>-1.8152899666382492</v>
      </c>
      <c r="AI626" s="149">
        <f t="shared" si="259"/>
        <v>-7.005411252512503</v>
      </c>
      <c r="AL626" s="1">
        <f t="shared" si="260"/>
        <v>-1.3873311678483309</v>
      </c>
      <c r="AM626" s="104">
        <f t="shared" si="261"/>
        <v>-1.3586993551740039</v>
      </c>
      <c r="AN626" s="104">
        <f t="shared" si="262"/>
        <v>-1.4210896477732855</v>
      </c>
      <c r="AO626" s="104">
        <f t="shared" si="263"/>
        <v>-0.71939540663488166</v>
      </c>
      <c r="AP626" s="104">
        <f t="shared" si="264"/>
        <v>-0.82003893241456904</v>
      </c>
      <c r="AQ626" s="104">
        <f t="shared" si="265"/>
        <v>-8.9936045332194625E-2</v>
      </c>
      <c r="AR626" s="151">
        <f t="shared" si="266"/>
        <v>-5.7964905551772654</v>
      </c>
    </row>
    <row r="627" spans="1:44" x14ac:dyDescent="0.2">
      <c r="A627" s="99">
        <v>10791</v>
      </c>
      <c r="B627" s="95" t="s">
        <v>103</v>
      </c>
      <c r="C627" s="111">
        <v>0.63002661474265875</v>
      </c>
      <c r="D627" s="95" t="s">
        <v>0</v>
      </c>
      <c r="E627" s="95">
        <v>0</v>
      </c>
      <c r="F627" s="96">
        <v>0</v>
      </c>
      <c r="G627" s="95" t="s">
        <v>6</v>
      </c>
      <c r="H627" s="95" t="s">
        <v>88</v>
      </c>
      <c r="I627" s="95" t="s">
        <v>5</v>
      </c>
      <c r="J627" s="97" t="s">
        <v>5</v>
      </c>
      <c r="M627">
        <f t="shared" si="247"/>
        <v>39</v>
      </c>
      <c r="N627">
        <f t="shared" si="268"/>
        <v>35</v>
      </c>
      <c r="O627">
        <f t="shared" si="269"/>
        <v>29</v>
      </c>
      <c r="P627">
        <f t="shared" si="270"/>
        <v>68</v>
      </c>
      <c r="Q627">
        <f t="shared" si="271"/>
        <v>71</v>
      </c>
      <c r="R627">
        <f t="shared" si="272"/>
        <v>28</v>
      </c>
      <c r="U627">
        <f t="shared" si="267"/>
        <v>241</v>
      </c>
      <c r="V627">
        <f t="shared" si="248"/>
        <v>245</v>
      </c>
      <c r="W627">
        <f t="shared" si="249"/>
        <v>248</v>
      </c>
      <c r="X627">
        <f t="shared" si="250"/>
        <v>495</v>
      </c>
      <c r="Y627">
        <f t="shared" si="251"/>
        <v>425</v>
      </c>
      <c r="Z627">
        <f t="shared" si="252"/>
        <v>882</v>
      </c>
      <c r="AC627" s="1">
        <f t="shared" si="253"/>
        <v>-1.4839328306838067</v>
      </c>
      <c r="AD627" s="1">
        <f t="shared" si="254"/>
        <v>-1.5921464153240394</v>
      </c>
      <c r="AE627" s="1">
        <f t="shared" si="255"/>
        <v>-1.780198646826979</v>
      </c>
      <c r="AF627" s="1">
        <f t="shared" si="256"/>
        <v>-0.92798677163734644</v>
      </c>
      <c r="AG627" s="1">
        <f t="shared" si="257"/>
        <v>-0.88481459977213761</v>
      </c>
      <c r="AH627" s="1">
        <f t="shared" si="258"/>
        <v>-1.8152899666382492</v>
      </c>
      <c r="AI627" s="149">
        <f t="shared" si="259"/>
        <v>-8.4843692308825585</v>
      </c>
      <c r="AL627" s="1">
        <f t="shared" si="260"/>
        <v>-1.3873311678483309</v>
      </c>
      <c r="AM627" s="104">
        <f t="shared" si="261"/>
        <v>-1.3708698907942589</v>
      </c>
      <c r="AN627" s="104">
        <f t="shared" si="262"/>
        <v>-1.3586993551740039</v>
      </c>
      <c r="AO627" s="104">
        <f t="shared" si="263"/>
        <v>-0.66757033877029559</v>
      </c>
      <c r="AP627" s="104">
        <f t="shared" si="264"/>
        <v>-0.82003893241456904</v>
      </c>
      <c r="AQ627" s="104">
        <f t="shared" si="265"/>
        <v>-8.9936045332194625E-2</v>
      </c>
      <c r="AR627" s="151">
        <f t="shared" si="266"/>
        <v>-5.6944457303336531</v>
      </c>
    </row>
    <row r="628" spans="1:44" x14ac:dyDescent="0.2">
      <c r="A628" s="98">
        <v>10280</v>
      </c>
      <c r="B628" s="91" t="s">
        <v>103</v>
      </c>
      <c r="C628" s="110">
        <v>0.63057697105310828</v>
      </c>
      <c r="D628" s="91" t="s">
        <v>2</v>
      </c>
      <c r="E628" s="91">
        <v>0</v>
      </c>
      <c r="F628" s="92">
        <v>3</v>
      </c>
      <c r="G628" s="91" t="s">
        <v>6</v>
      </c>
      <c r="H628" s="91" t="s">
        <v>88</v>
      </c>
      <c r="I628" s="91" t="s">
        <v>4</v>
      </c>
      <c r="J628" s="93" t="s">
        <v>5</v>
      </c>
      <c r="M628">
        <f t="shared" si="247"/>
        <v>36</v>
      </c>
      <c r="N628">
        <f t="shared" si="268"/>
        <v>35</v>
      </c>
      <c r="O628">
        <f t="shared" si="269"/>
        <v>46</v>
      </c>
      <c r="P628">
        <f t="shared" si="270"/>
        <v>68</v>
      </c>
      <c r="Q628">
        <f t="shared" si="271"/>
        <v>71</v>
      </c>
      <c r="R628">
        <f t="shared" si="272"/>
        <v>144</v>
      </c>
      <c r="U628">
        <f t="shared" si="267"/>
        <v>239</v>
      </c>
      <c r="V628">
        <f t="shared" si="248"/>
        <v>245</v>
      </c>
      <c r="W628">
        <f t="shared" si="249"/>
        <v>241</v>
      </c>
      <c r="X628">
        <f t="shared" si="250"/>
        <v>495</v>
      </c>
      <c r="Y628">
        <f t="shared" si="251"/>
        <v>425</v>
      </c>
      <c r="Z628">
        <f t="shared" si="252"/>
        <v>83</v>
      </c>
      <c r="AC628" s="1">
        <f t="shared" si="253"/>
        <v>-1.563975538357343</v>
      </c>
      <c r="AD628" s="1">
        <f t="shared" si="254"/>
        <v>-1.5921464153240394</v>
      </c>
      <c r="AE628" s="1">
        <f t="shared" si="255"/>
        <v>-1.3188530803243581</v>
      </c>
      <c r="AF628" s="1">
        <f t="shared" si="256"/>
        <v>-0.92798677163734644</v>
      </c>
      <c r="AG628" s="1">
        <f t="shared" si="257"/>
        <v>-0.88481459977213761</v>
      </c>
      <c r="AH628" s="1">
        <f t="shared" si="258"/>
        <v>-0.17768117723745236</v>
      </c>
      <c r="AI628" s="149">
        <f t="shared" si="259"/>
        <v>-6.465457582652677</v>
      </c>
      <c r="AL628" s="1">
        <f t="shared" si="260"/>
        <v>-1.3956645494074753</v>
      </c>
      <c r="AM628" s="104">
        <f t="shared" si="261"/>
        <v>-1.3708698907942589</v>
      </c>
      <c r="AN628" s="104">
        <f t="shared" si="262"/>
        <v>-1.3873311678483309</v>
      </c>
      <c r="AO628" s="104">
        <f t="shared" si="263"/>
        <v>-0.66757033877029559</v>
      </c>
      <c r="AP628" s="104">
        <f t="shared" si="264"/>
        <v>-0.82003893241456904</v>
      </c>
      <c r="AQ628" s="104">
        <f t="shared" si="265"/>
        <v>-2.4532874935423878</v>
      </c>
      <c r="AR628" s="151">
        <f t="shared" si="266"/>
        <v>-8.0947623727773177</v>
      </c>
    </row>
    <row r="629" spans="1:44" x14ac:dyDescent="0.2">
      <c r="A629" s="99">
        <v>11188</v>
      </c>
      <c r="B629" s="95" t="s">
        <v>103</v>
      </c>
      <c r="C629" s="111">
        <v>0.63361081194025104</v>
      </c>
      <c r="D629" s="95" t="s">
        <v>0</v>
      </c>
      <c r="E629" s="95">
        <v>0</v>
      </c>
      <c r="F629" s="96">
        <v>0</v>
      </c>
      <c r="G629" s="95" t="s">
        <v>6</v>
      </c>
      <c r="H629" s="95" t="s">
        <v>88</v>
      </c>
      <c r="I629" s="95" t="s">
        <v>5</v>
      </c>
      <c r="J629" s="97" t="s">
        <v>5</v>
      </c>
      <c r="M629">
        <f t="shared" si="247"/>
        <v>39</v>
      </c>
      <c r="N629">
        <f t="shared" si="268"/>
        <v>35</v>
      </c>
      <c r="O629">
        <f t="shared" si="269"/>
        <v>29</v>
      </c>
      <c r="P629">
        <f t="shared" si="270"/>
        <v>68</v>
      </c>
      <c r="Q629">
        <f t="shared" si="271"/>
        <v>71</v>
      </c>
      <c r="R629">
        <f t="shared" si="272"/>
        <v>28</v>
      </c>
      <c r="U629">
        <f t="shared" si="267"/>
        <v>241</v>
      </c>
      <c r="V629">
        <f t="shared" si="248"/>
        <v>245</v>
      </c>
      <c r="W629">
        <f t="shared" si="249"/>
        <v>248</v>
      </c>
      <c r="X629">
        <f t="shared" si="250"/>
        <v>495</v>
      </c>
      <c r="Y629">
        <f t="shared" si="251"/>
        <v>425</v>
      </c>
      <c r="Z629">
        <f t="shared" si="252"/>
        <v>882</v>
      </c>
      <c r="AC629" s="1">
        <f t="shared" si="253"/>
        <v>-1.4839328306838067</v>
      </c>
      <c r="AD629" s="1">
        <f t="shared" si="254"/>
        <v>-1.5921464153240394</v>
      </c>
      <c r="AE629" s="1">
        <f t="shared" si="255"/>
        <v>-1.780198646826979</v>
      </c>
      <c r="AF629" s="1">
        <f t="shared" si="256"/>
        <v>-0.92798677163734644</v>
      </c>
      <c r="AG629" s="1">
        <f t="shared" si="257"/>
        <v>-0.88481459977213761</v>
      </c>
      <c r="AH629" s="1">
        <f t="shared" si="258"/>
        <v>-1.8152899666382492</v>
      </c>
      <c r="AI629" s="149">
        <f t="shared" si="259"/>
        <v>-8.4843692308825585</v>
      </c>
      <c r="AL629" s="1">
        <f t="shared" si="260"/>
        <v>-1.3873311678483309</v>
      </c>
      <c r="AM629" s="104">
        <f t="shared" si="261"/>
        <v>-1.3708698907942589</v>
      </c>
      <c r="AN629" s="104">
        <f t="shared" si="262"/>
        <v>-1.3586993551740039</v>
      </c>
      <c r="AO629" s="104">
        <f t="shared" si="263"/>
        <v>-0.66757033877029559</v>
      </c>
      <c r="AP629" s="104">
        <f t="shared" si="264"/>
        <v>-0.82003893241456904</v>
      </c>
      <c r="AQ629" s="104">
        <f t="shared" si="265"/>
        <v>-8.9936045332194625E-2</v>
      </c>
      <c r="AR629" s="151">
        <f t="shared" si="266"/>
        <v>-5.6944457303336531</v>
      </c>
    </row>
    <row r="630" spans="1:44" x14ac:dyDescent="0.2">
      <c r="A630" s="98">
        <v>11252</v>
      </c>
      <c r="B630" s="91" t="s">
        <v>103</v>
      </c>
      <c r="C630" s="110">
        <v>0.63384938547553393</v>
      </c>
      <c r="D630" s="91" t="s">
        <v>1</v>
      </c>
      <c r="E630" s="91">
        <v>0</v>
      </c>
      <c r="F630" s="92">
        <v>1</v>
      </c>
      <c r="G630" s="91" t="s">
        <v>6</v>
      </c>
      <c r="H630" s="91" t="s">
        <v>91</v>
      </c>
      <c r="I630" s="91" t="s">
        <v>4</v>
      </c>
      <c r="J630" s="93" t="s">
        <v>4</v>
      </c>
      <c r="M630">
        <f t="shared" si="247"/>
        <v>59</v>
      </c>
      <c r="N630">
        <f t="shared" si="268"/>
        <v>35</v>
      </c>
      <c r="O630">
        <f t="shared" si="269"/>
        <v>48</v>
      </c>
      <c r="P630">
        <f t="shared" si="270"/>
        <v>68</v>
      </c>
      <c r="Q630">
        <f t="shared" si="271"/>
        <v>25</v>
      </c>
      <c r="R630">
        <f t="shared" si="272"/>
        <v>144</v>
      </c>
      <c r="U630">
        <f t="shared" si="267"/>
        <v>244</v>
      </c>
      <c r="V630">
        <f t="shared" si="248"/>
        <v>245</v>
      </c>
      <c r="W630">
        <f t="shared" si="249"/>
        <v>243</v>
      </c>
      <c r="X630">
        <f t="shared" si="250"/>
        <v>495</v>
      </c>
      <c r="Y630">
        <f t="shared" si="251"/>
        <v>149</v>
      </c>
      <c r="Z630">
        <f t="shared" si="252"/>
        <v>83</v>
      </c>
      <c r="AC630" s="1">
        <f t="shared" si="253"/>
        <v>-1.0699570329077337</v>
      </c>
      <c r="AD630" s="1">
        <f t="shared" si="254"/>
        <v>-1.5921464153240394</v>
      </c>
      <c r="AE630" s="1">
        <f t="shared" si="255"/>
        <v>-1.276293465905562</v>
      </c>
      <c r="AF630" s="1">
        <f t="shared" si="256"/>
        <v>-0.92798677163734644</v>
      </c>
      <c r="AG630" s="1">
        <f t="shared" si="257"/>
        <v>-1.9286186519452522</v>
      </c>
      <c r="AH630" s="1">
        <f t="shared" si="258"/>
        <v>-0.17768117723745236</v>
      </c>
      <c r="AI630" s="149">
        <f t="shared" si="259"/>
        <v>-6.972683514957386</v>
      </c>
      <c r="AL630" s="1">
        <f t="shared" si="260"/>
        <v>-1.374959876045784</v>
      </c>
      <c r="AM630" s="104">
        <f t="shared" si="261"/>
        <v>-1.3708698907942589</v>
      </c>
      <c r="AN630" s="104">
        <f t="shared" si="262"/>
        <v>-1.3790666579984376</v>
      </c>
      <c r="AO630" s="104">
        <f t="shared" si="263"/>
        <v>-0.66757033877029559</v>
      </c>
      <c r="AP630" s="104">
        <f t="shared" si="264"/>
        <v>-1.8681817953935267</v>
      </c>
      <c r="AQ630" s="104">
        <f t="shared" si="265"/>
        <v>-2.4532874935423878</v>
      </c>
      <c r="AR630" s="151">
        <f t="shared" si="266"/>
        <v>-9.1139360525446911</v>
      </c>
    </row>
    <row r="631" spans="1:44" x14ac:dyDescent="0.2">
      <c r="A631" s="99">
        <v>10859</v>
      </c>
      <c r="B631" s="95" t="s">
        <v>103</v>
      </c>
      <c r="C631" s="111">
        <v>0.6340633317201998</v>
      </c>
      <c r="D631" s="95" t="s">
        <v>1</v>
      </c>
      <c r="E631" s="95">
        <v>3</v>
      </c>
      <c r="F631" s="96">
        <v>0</v>
      </c>
      <c r="G631" s="95" t="s">
        <v>6</v>
      </c>
      <c r="H631" s="95" t="s">
        <v>88</v>
      </c>
      <c r="I631" s="95" t="s">
        <v>5</v>
      </c>
      <c r="J631" s="97" t="s">
        <v>5</v>
      </c>
      <c r="M631">
        <f t="shared" si="247"/>
        <v>59</v>
      </c>
      <c r="N631">
        <f t="shared" si="268"/>
        <v>61</v>
      </c>
      <c r="O631">
        <f t="shared" si="269"/>
        <v>29</v>
      </c>
      <c r="P631">
        <f t="shared" si="270"/>
        <v>68</v>
      </c>
      <c r="Q631">
        <f t="shared" si="271"/>
        <v>71</v>
      </c>
      <c r="R631">
        <f t="shared" si="272"/>
        <v>28</v>
      </c>
      <c r="U631">
        <f t="shared" si="267"/>
        <v>244</v>
      </c>
      <c r="V631">
        <f t="shared" si="248"/>
        <v>248</v>
      </c>
      <c r="W631">
        <f t="shared" si="249"/>
        <v>248</v>
      </c>
      <c r="X631">
        <f t="shared" si="250"/>
        <v>495</v>
      </c>
      <c r="Y631">
        <f t="shared" si="251"/>
        <v>425</v>
      </c>
      <c r="Z631">
        <f t="shared" si="252"/>
        <v>882</v>
      </c>
      <c r="AC631" s="1">
        <f t="shared" si="253"/>
        <v>-1.0699570329077337</v>
      </c>
      <c r="AD631" s="1">
        <f t="shared" si="254"/>
        <v>-1.0366206126401418</v>
      </c>
      <c r="AE631" s="1">
        <f t="shared" si="255"/>
        <v>-1.780198646826979</v>
      </c>
      <c r="AF631" s="1">
        <f t="shared" si="256"/>
        <v>-0.92798677163734644</v>
      </c>
      <c r="AG631" s="1">
        <f t="shared" si="257"/>
        <v>-0.88481459977213761</v>
      </c>
      <c r="AH631" s="1">
        <f t="shared" si="258"/>
        <v>-1.8152899666382492</v>
      </c>
      <c r="AI631" s="149">
        <f t="shared" si="259"/>
        <v>-7.5148676304225877</v>
      </c>
      <c r="AL631" s="1">
        <f t="shared" si="260"/>
        <v>-1.374959876045784</v>
      </c>
      <c r="AM631" s="104">
        <f t="shared" si="261"/>
        <v>-1.3586993551740039</v>
      </c>
      <c r="AN631" s="104">
        <f t="shared" si="262"/>
        <v>-1.3586993551740039</v>
      </c>
      <c r="AO631" s="104">
        <f t="shared" si="263"/>
        <v>-0.66757033877029559</v>
      </c>
      <c r="AP631" s="104">
        <f t="shared" si="264"/>
        <v>-0.82003893241456904</v>
      </c>
      <c r="AQ631" s="104">
        <f t="shared" si="265"/>
        <v>-8.9936045332194625E-2</v>
      </c>
      <c r="AR631" s="151">
        <f t="shared" si="266"/>
        <v>-5.6699039029108507</v>
      </c>
    </row>
    <row r="632" spans="1:44" x14ac:dyDescent="0.2">
      <c r="A632" s="98">
        <v>10541</v>
      </c>
      <c r="B632" s="91" t="s">
        <v>103</v>
      </c>
      <c r="C632" s="110">
        <v>0.63456631686835308</v>
      </c>
      <c r="D632" s="91" t="s">
        <v>0</v>
      </c>
      <c r="E632" s="91">
        <v>1</v>
      </c>
      <c r="F632" s="92">
        <v>1</v>
      </c>
      <c r="G632" s="91" t="s">
        <v>6</v>
      </c>
      <c r="H632" s="91" t="s">
        <v>91</v>
      </c>
      <c r="I632" s="91" t="s">
        <v>5</v>
      </c>
      <c r="J632" s="93" t="s">
        <v>5</v>
      </c>
      <c r="M632">
        <f t="shared" si="247"/>
        <v>39</v>
      </c>
      <c r="N632">
        <f t="shared" si="268"/>
        <v>35</v>
      </c>
      <c r="O632">
        <f t="shared" si="269"/>
        <v>48</v>
      </c>
      <c r="P632">
        <f t="shared" si="270"/>
        <v>68</v>
      </c>
      <c r="Q632">
        <f t="shared" si="271"/>
        <v>25</v>
      </c>
      <c r="R632">
        <f t="shared" si="272"/>
        <v>28</v>
      </c>
      <c r="U632">
        <f t="shared" si="267"/>
        <v>241</v>
      </c>
      <c r="V632">
        <f t="shared" si="248"/>
        <v>233</v>
      </c>
      <c r="W632">
        <f t="shared" si="249"/>
        <v>243</v>
      </c>
      <c r="X632">
        <f t="shared" si="250"/>
        <v>495</v>
      </c>
      <c r="Y632">
        <f t="shared" si="251"/>
        <v>149</v>
      </c>
      <c r="Z632">
        <f t="shared" si="252"/>
        <v>882</v>
      </c>
      <c r="AC632" s="1">
        <f t="shared" si="253"/>
        <v>-1.4839328306838067</v>
      </c>
      <c r="AD632" s="1">
        <f t="shared" si="254"/>
        <v>-1.5921464153240394</v>
      </c>
      <c r="AE632" s="1">
        <f t="shared" si="255"/>
        <v>-1.276293465905562</v>
      </c>
      <c r="AF632" s="1">
        <f t="shared" si="256"/>
        <v>-0.92798677163734644</v>
      </c>
      <c r="AG632" s="1">
        <f t="shared" si="257"/>
        <v>-1.9286186519452522</v>
      </c>
      <c r="AH632" s="1">
        <f t="shared" si="258"/>
        <v>-1.8152899666382492</v>
      </c>
      <c r="AI632" s="149">
        <f t="shared" si="259"/>
        <v>-9.0242681021342559</v>
      </c>
      <c r="AL632" s="1">
        <f t="shared" si="260"/>
        <v>-1.3873311678483309</v>
      </c>
      <c r="AM632" s="104">
        <f t="shared" si="261"/>
        <v>-1.4210896477732855</v>
      </c>
      <c r="AN632" s="104">
        <f t="shared" si="262"/>
        <v>-1.3790666579984376</v>
      </c>
      <c r="AO632" s="104">
        <f t="shared" si="263"/>
        <v>-0.66757033877029559</v>
      </c>
      <c r="AP632" s="104">
        <f t="shared" si="264"/>
        <v>-1.8681817953935267</v>
      </c>
      <c r="AQ632" s="104">
        <f t="shared" si="265"/>
        <v>-8.9936045332194625E-2</v>
      </c>
      <c r="AR632" s="151">
        <f t="shared" si="266"/>
        <v>-6.8131756531160717</v>
      </c>
    </row>
    <row r="633" spans="1:44" x14ac:dyDescent="0.2">
      <c r="A633" s="99">
        <v>10080</v>
      </c>
      <c r="B633" s="95" t="s">
        <v>103</v>
      </c>
      <c r="C633" s="111">
        <v>0.6349525359805146</v>
      </c>
      <c r="D633" s="95" t="s">
        <v>2</v>
      </c>
      <c r="E633" s="95">
        <v>3</v>
      </c>
      <c r="F633" s="96">
        <v>3</v>
      </c>
      <c r="G633" s="95" t="s">
        <v>6</v>
      </c>
      <c r="H633" s="95" t="s">
        <v>88</v>
      </c>
      <c r="I633" s="95" t="s">
        <v>4</v>
      </c>
      <c r="J633" s="97" t="s">
        <v>4</v>
      </c>
      <c r="M633">
        <f t="shared" si="247"/>
        <v>36</v>
      </c>
      <c r="N633">
        <f t="shared" si="268"/>
        <v>61</v>
      </c>
      <c r="O633">
        <f t="shared" si="269"/>
        <v>46</v>
      </c>
      <c r="P633">
        <f t="shared" si="270"/>
        <v>68</v>
      </c>
      <c r="Q633">
        <f t="shared" si="271"/>
        <v>71</v>
      </c>
      <c r="R633">
        <f t="shared" si="272"/>
        <v>144</v>
      </c>
      <c r="U633">
        <f t="shared" si="267"/>
        <v>239</v>
      </c>
      <c r="V633">
        <f t="shared" si="248"/>
        <v>248</v>
      </c>
      <c r="W633">
        <f t="shared" si="249"/>
        <v>241</v>
      </c>
      <c r="X633">
        <f t="shared" si="250"/>
        <v>495</v>
      </c>
      <c r="Y633">
        <f t="shared" si="251"/>
        <v>425</v>
      </c>
      <c r="Z633">
        <f t="shared" si="252"/>
        <v>83</v>
      </c>
      <c r="AC633" s="1">
        <f t="shared" si="253"/>
        <v>-1.563975538357343</v>
      </c>
      <c r="AD633" s="1">
        <f t="shared" si="254"/>
        <v>-1.0366206126401418</v>
      </c>
      <c r="AE633" s="1">
        <f t="shared" si="255"/>
        <v>-1.3188530803243581</v>
      </c>
      <c r="AF633" s="1">
        <f t="shared" si="256"/>
        <v>-0.92798677163734644</v>
      </c>
      <c r="AG633" s="1">
        <f t="shared" si="257"/>
        <v>-0.88481459977213761</v>
      </c>
      <c r="AH633" s="1">
        <f t="shared" si="258"/>
        <v>-0.17768117723745236</v>
      </c>
      <c r="AI633" s="149">
        <f t="shared" si="259"/>
        <v>-5.9099317799687787</v>
      </c>
      <c r="AL633" s="1">
        <f t="shared" si="260"/>
        <v>-1.3956645494074753</v>
      </c>
      <c r="AM633" s="104">
        <f t="shared" si="261"/>
        <v>-1.3586993551740039</v>
      </c>
      <c r="AN633" s="104">
        <f t="shared" si="262"/>
        <v>-1.3873311678483309</v>
      </c>
      <c r="AO633" s="104">
        <f t="shared" si="263"/>
        <v>-0.66757033877029559</v>
      </c>
      <c r="AP633" s="104">
        <f t="shared" si="264"/>
        <v>-0.82003893241456904</v>
      </c>
      <c r="AQ633" s="104">
        <f t="shared" si="265"/>
        <v>-2.4532874935423878</v>
      </c>
      <c r="AR633" s="151">
        <f t="shared" si="266"/>
        <v>-8.0825918371570626</v>
      </c>
    </row>
    <row r="634" spans="1:44" x14ac:dyDescent="0.2">
      <c r="A634" s="98">
        <v>10945</v>
      </c>
      <c r="B634" s="91" t="s">
        <v>103</v>
      </c>
      <c r="C634" s="110">
        <v>0.63579869216544416</v>
      </c>
      <c r="D634" s="91" t="s">
        <v>3</v>
      </c>
      <c r="E634" s="91">
        <v>3</v>
      </c>
      <c r="F634" s="92">
        <v>0</v>
      </c>
      <c r="G634" s="91" t="s">
        <v>6</v>
      </c>
      <c r="H634" s="91" t="s">
        <v>91</v>
      </c>
      <c r="I634" s="91" t="s">
        <v>4</v>
      </c>
      <c r="J634" s="93" t="s">
        <v>5</v>
      </c>
      <c r="M634">
        <f t="shared" si="247"/>
        <v>38</v>
      </c>
      <c r="N634">
        <f t="shared" si="268"/>
        <v>61</v>
      </c>
      <c r="O634">
        <f t="shared" si="269"/>
        <v>29</v>
      </c>
      <c r="P634">
        <f t="shared" si="270"/>
        <v>68</v>
      </c>
      <c r="Q634">
        <f t="shared" si="271"/>
        <v>25</v>
      </c>
      <c r="R634">
        <f t="shared" si="272"/>
        <v>144</v>
      </c>
      <c r="U634">
        <f t="shared" si="267"/>
        <v>241</v>
      </c>
      <c r="V634">
        <f t="shared" si="248"/>
        <v>248</v>
      </c>
      <c r="W634">
        <f t="shared" si="249"/>
        <v>248</v>
      </c>
      <c r="X634">
        <f t="shared" si="250"/>
        <v>495</v>
      </c>
      <c r="Y634">
        <f t="shared" si="251"/>
        <v>149</v>
      </c>
      <c r="Z634">
        <f t="shared" si="252"/>
        <v>83</v>
      </c>
      <c r="AC634" s="1">
        <f t="shared" si="253"/>
        <v>-1.5099083170870673</v>
      </c>
      <c r="AD634" s="1">
        <f t="shared" si="254"/>
        <v>-1.0366206126401418</v>
      </c>
      <c r="AE634" s="1">
        <f t="shared" si="255"/>
        <v>-1.780198646826979</v>
      </c>
      <c r="AF634" s="1">
        <f t="shared" si="256"/>
        <v>-0.92798677163734644</v>
      </c>
      <c r="AG634" s="1">
        <f t="shared" si="257"/>
        <v>-1.9286186519452522</v>
      </c>
      <c r="AH634" s="1">
        <f t="shared" si="258"/>
        <v>-0.17768117723745236</v>
      </c>
      <c r="AI634" s="149">
        <f t="shared" si="259"/>
        <v>-7.3610141773742397</v>
      </c>
      <c r="AL634" s="1">
        <f t="shared" si="260"/>
        <v>-1.3873311678483309</v>
      </c>
      <c r="AM634" s="104">
        <f t="shared" si="261"/>
        <v>-1.3586993551740039</v>
      </c>
      <c r="AN634" s="104">
        <f t="shared" si="262"/>
        <v>-1.3586993551740039</v>
      </c>
      <c r="AO634" s="104">
        <f t="shared" si="263"/>
        <v>-0.66757033877029559</v>
      </c>
      <c r="AP634" s="104">
        <f t="shared" si="264"/>
        <v>-1.8681817953935267</v>
      </c>
      <c r="AQ634" s="104">
        <f t="shared" si="265"/>
        <v>-2.4532874935423878</v>
      </c>
      <c r="AR634" s="151">
        <f t="shared" si="266"/>
        <v>-9.0937695059025501</v>
      </c>
    </row>
    <row r="635" spans="1:44" x14ac:dyDescent="0.2">
      <c r="A635" s="99">
        <v>10585</v>
      </c>
      <c r="B635" s="95" t="s">
        <v>103</v>
      </c>
      <c r="C635" s="111">
        <v>0.64085477485824494</v>
      </c>
      <c r="D635" s="95" t="s">
        <v>0</v>
      </c>
      <c r="E635" s="95">
        <v>0</v>
      </c>
      <c r="F635" s="96">
        <v>3</v>
      </c>
      <c r="G635" s="95" t="s">
        <v>6</v>
      </c>
      <c r="H635" s="95" t="s">
        <v>88</v>
      </c>
      <c r="I635" s="95" t="s">
        <v>5</v>
      </c>
      <c r="J635" s="97" t="s">
        <v>5</v>
      </c>
      <c r="M635">
        <f t="shared" si="247"/>
        <v>39</v>
      </c>
      <c r="N635">
        <f t="shared" si="268"/>
        <v>35</v>
      </c>
      <c r="O635">
        <f t="shared" si="269"/>
        <v>46</v>
      </c>
      <c r="P635">
        <f t="shared" si="270"/>
        <v>68</v>
      </c>
      <c r="Q635">
        <f t="shared" si="271"/>
        <v>71</v>
      </c>
      <c r="R635">
        <f t="shared" si="272"/>
        <v>28</v>
      </c>
      <c r="U635">
        <f t="shared" si="267"/>
        <v>241</v>
      </c>
      <c r="V635">
        <f t="shared" si="248"/>
        <v>245</v>
      </c>
      <c r="W635">
        <f t="shared" si="249"/>
        <v>241</v>
      </c>
      <c r="X635">
        <f t="shared" si="250"/>
        <v>495</v>
      </c>
      <c r="Y635">
        <f t="shared" si="251"/>
        <v>425</v>
      </c>
      <c r="Z635">
        <f t="shared" si="252"/>
        <v>882</v>
      </c>
      <c r="AC635" s="1">
        <f t="shared" si="253"/>
        <v>-1.4839328306838067</v>
      </c>
      <c r="AD635" s="1">
        <f t="shared" si="254"/>
        <v>-1.5921464153240394</v>
      </c>
      <c r="AE635" s="1">
        <f t="shared" si="255"/>
        <v>-1.3188530803243581</v>
      </c>
      <c r="AF635" s="1">
        <f t="shared" si="256"/>
        <v>-0.92798677163734644</v>
      </c>
      <c r="AG635" s="1">
        <f t="shared" si="257"/>
        <v>-0.88481459977213761</v>
      </c>
      <c r="AH635" s="1">
        <f t="shared" si="258"/>
        <v>-1.8152899666382492</v>
      </c>
      <c r="AI635" s="149">
        <f t="shared" si="259"/>
        <v>-8.023023664379938</v>
      </c>
      <c r="AL635" s="1">
        <f t="shared" si="260"/>
        <v>-1.3873311678483309</v>
      </c>
      <c r="AM635" s="104">
        <f t="shared" si="261"/>
        <v>-1.3708698907942589</v>
      </c>
      <c r="AN635" s="104">
        <f t="shared" si="262"/>
        <v>-1.3873311678483309</v>
      </c>
      <c r="AO635" s="104">
        <f t="shared" si="263"/>
        <v>-0.66757033877029559</v>
      </c>
      <c r="AP635" s="104">
        <f t="shared" si="264"/>
        <v>-0.82003893241456904</v>
      </c>
      <c r="AQ635" s="104">
        <f t="shared" si="265"/>
        <v>-8.9936045332194625E-2</v>
      </c>
      <c r="AR635" s="151">
        <f t="shared" si="266"/>
        <v>-5.7230775430079808</v>
      </c>
    </row>
    <row r="636" spans="1:44" x14ac:dyDescent="0.2">
      <c r="A636" s="98">
        <v>11231</v>
      </c>
      <c r="B636" s="91" t="s">
        <v>103</v>
      </c>
      <c r="C636" s="110">
        <v>0.64102960748377036</v>
      </c>
      <c r="D636" s="91" t="s">
        <v>3</v>
      </c>
      <c r="E636" s="91">
        <v>2</v>
      </c>
      <c r="F636" s="92">
        <v>0</v>
      </c>
      <c r="G636" s="91" t="s">
        <v>7</v>
      </c>
      <c r="H636" s="91" t="s">
        <v>91</v>
      </c>
      <c r="I636" s="91" t="s">
        <v>5</v>
      </c>
      <c r="J636" s="93" t="s">
        <v>5</v>
      </c>
      <c r="M636">
        <f t="shared" si="247"/>
        <v>38</v>
      </c>
      <c r="N636">
        <f t="shared" si="268"/>
        <v>41</v>
      </c>
      <c r="O636">
        <f t="shared" si="269"/>
        <v>29</v>
      </c>
      <c r="P636">
        <f t="shared" si="270"/>
        <v>104</v>
      </c>
      <c r="Q636">
        <f t="shared" si="271"/>
        <v>25</v>
      </c>
      <c r="R636">
        <f t="shared" si="272"/>
        <v>28</v>
      </c>
      <c r="U636">
        <f t="shared" si="267"/>
        <v>241</v>
      </c>
      <c r="V636">
        <f t="shared" si="248"/>
        <v>239</v>
      </c>
      <c r="W636">
        <f t="shared" si="249"/>
        <v>248</v>
      </c>
      <c r="X636">
        <f t="shared" si="250"/>
        <v>470</v>
      </c>
      <c r="Y636">
        <f t="shared" si="251"/>
        <v>149</v>
      </c>
      <c r="Z636">
        <f t="shared" si="252"/>
        <v>882</v>
      </c>
      <c r="AC636" s="1">
        <f t="shared" si="253"/>
        <v>-1.5099083170870673</v>
      </c>
      <c r="AD636" s="1">
        <f t="shared" si="254"/>
        <v>-1.4339224101091452</v>
      </c>
      <c r="AE636" s="1">
        <f t="shared" si="255"/>
        <v>-1.780198646826979</v>
      </c>
      <c r="AF636" s="1">
        <f t="shared" si="256"/>
        <v>-0.50310357767208047</v>
      </c>
      <c r="AG636" s="1">
        <f t="shared" si="257"/>
        <v>-1.9286186519452522</v>
      </c>
      <c r="AH636" s="1">
        <f t="shared" si="258"/>
        <v>-1.8152899666382492</v>
      </c>
      <c r="AI636" s="149">
        <f t="shared" si="259"/>
        <v>-8.9710415702787731</v>
      </c>
      <c r="AL636" s="1">
        <f t="shared" si="260"/>
        <v>-1.3873311678483309</v>
      </c>
      <c r="AM636" s="104">
        <f t="shared" si="261"/>
        <v>-1.3956645494074753</v>
      </c>
      <c r="AN636" s="104">
        <f t="shared" si="262"/>
        <v>-1.3586993551740039</v>
      </c>
      <c r="AO636" s="104">
        <f t="shared" si="263"/>
        <v>-0.71939540663488166</v>
      </c>
      <c r="AP636" s="104">
        <f t="shared" si="264"/>
        <v>-1.8681817953935267</v>
      </c>
      <c r="AQ636" s="104">
        <f t="shared" si="265"/>
        <v>-8.9936045332194625E-2</v>
      </c>
      <c r="AR636" s="151">
        <f t="shared" si="266"/>
        <v>-6.8192083197904134</v>
      </c>
    </row>
    <row r="637" spans="1:44" x14ac:dyDescent="0.2">
      <c r="A637" s="99">
        <v>10384</v>
      </c>
      <c r="B637" s="95" t="s">
        <v>103</v>
      </c>
      <c r="C637" s="111">
        <v>0.64564952384387719</v>
      </c>
      <c r="D637" s="95" t="s">
        <v>1</v>
      </c>
      <c r="E637" s="95">
        <v>3</v>
      </c>
      <c r="F637" s="96">
        <v>3</v>
      </c>
      <c r="G637" s="95" t="s">
        <v>6</v>
      </c>
      <c r="H637" s="95" t="s">
        <v>91</v>
      </c>
      <c r="I637" s="95" t="s">
        <v>5</v>
      </c>
      <c r="J637" s="97" t="s">
        <v>5</v>
      </c>
      <c r="M637">
        <f t="shared" si="247"/>
        <v>59</v>
      </c>
      <c r="N637">
        <f t="shared" si="268"/>
        <v>61</v>
      </c>
      <c r="O637">
        <f t="shared" si="269"/>
        <v>46</v>
      </c>
      <c r="P637">
        <f t="shared" si="270"/>
        <v>68</v>
      </c>
      <c r="Q637">
        <f t="shared" si="271"/>
        <v>25</v>
      </c>
      <c r="R637">
        <f t="shared" si="272"/>
        <v>28</v>
      </c>
      <c r="U637">
        <f t="shared" si="267"/>
        <v>244</v>
      </c>
      <c r="V637">
        <f t="shared" si="248"/>
        <v>248</v>
      </c>
      <c r="W637">
        <f t="shared" si="249"/>
        <v>241</v>
      </c>
      <c r="X637">
        <f t="shared" si="250"/>
        <v>495</v>
      </c>
      <c r="Y637">
        <f t="shared" si="251"/>
        <v>149</v>
      </c>
      <c r="Z637">
        <f t="shared" si="252"/>
        <v>882</v>
      </c>
      <c r="AC637" s="1">
        <f t="shared" si="253"/>
        <v>-1.0699570329077337</v>
      </c>
      <c r="AD637" s="1">
        <f t="shared" si="254"/>
        <v>-1.0366206126401418</v>
      </c>
      <c r="AE637" s="1">
        <f t="shared" si="255"/>
        <v>-1.3188530803243581</v>
      </c>
      <c r="AF637" s="1">
        <f t="shared" si="256"/>
        <v>-0.92798677163734644</v>
      </c>
      <c r="AG637" s="1">
        <f t="shared" si="257"/>
        <v>-1.9286186519452522</v>
      </c>
      <c r="AH637" s="1">
        <f t="shared" si="258"/>
        <v>-1.8152899666382492</v>
      </c>
      <c r="AI637" s="149">
        <f t="shared" si="259"/>
        <v>-8.0973261160930807</v>
      </c>
      <c r="AL637" s="1">
        <f t="shared" si="260"/>
        <v>-1.374959876045784</v>
      </c>
      <c r="AM637" s="104">
        <f t="shared" si="261"/>
        <v>-1.3586993551740039</v>
      </c>
      <c r="AN637" s="104">
        <f t="shared" si="262"/>
        <v>-1.3873311678483309</v>
      </c>
      <c r="AO637" s="104">
        <f t="shared" si="263"/>
        <v>-0.66757033877029559</v>
      </c>
      <c r="AP637" s="104">
        <f t="shared" si="264"/>
        <v>-1.8681817953935267</v>
      </c>
      <c r="AQ637" s="104">
        <f t="shared" si="265"/>
        <v>-8.9936045332194625E-2</v>
      </c>
      <c r="AR637" s="151">
        <f t="shared" si="266"/>
        <v>-6.7466785785641354</v>
      </c>
    </row>
    <row r="638" spans="1:44" x14ac:dyDescent="0.2">
      <c r="A638" s="98">
        <v>10806</v>
      </c>
      <c r="B638" s="91" t="s">
        <v>103</v>
      </c>
      <c r="C638" s="110">
        <v>0.64569358578080438</v>
      </c>
      <c r="D638" s="91" t="s">
        <v>3</v>
      </c>
      <c r="E638" s="91">
        <v>2</v>
      </c>
      <c r="F638" s="92">
        <v>1</v>
      </c>
      <c r="G638" s="91" t="s">
        <v>6</v>
      </c>
      <c r="H638" s="91" t="s">
        <v>89</v>
      </c>
      <c r="I638" s="91" t="s">
        <v>5</v>
      </c>
      <c r="J638" s="93" t="s">
        <v>5</v>
      </c>
      <c r="M638">
        <f t="shared" si="247"/>
        <v>38</v>
      </c>
      <c r="N638">
        <f t="shared" si="268"/>
        <v>41</v>
      </c>
      <c r="O638">
        <f t="shared" si="269"/>
        <v>48</v>
      </c>
      <c r="P638">
        <f t="shared" si="270"/>
        <v>68</v>
      </c>
      <c r="Q638">
        <f t="shared" si="271"/>
        <v>37</v>
      </c>
      <c r="R638">
        <f t="shared" si="272"/>
        <v>28</v>
      </c>
      <c r="U638">
        <f t="shared" si="267"/>
        <v>241</v>
      </c>
      <c r="V638">
        <f t="shared" si="248"/>
        <v>239</v>
      </c>
      <c r="W638">
        <f t="shared" si="249"/>
        <v>243</v>
      </c>
      <c r="X638">
        <f t="shared" si="250"/>
        <v>495</v>
      </c>
      <c r="Y638">
        <f t="shared" si="251"/>
        <v>230</v>
      </c>
      <c r="Z638">
        <f t="shared" si="252"/>
        <v>882</v>
      </c>
      <c r="AC638" s="1">
        <f t="shared" si="253"/>
        <v>-1.5099083170870673</v>
      </c>
      <c r="AD638" s="1">
        <f t="shared" si="254"/>
        <v>-1.4339224101091452</v>
      </c>
      <c r="AE638" s="1">
        <f t="shared" si="255"/>
        <v>-1.276293465905562</v>
      </c>
      <c r="AF638" s="1">
        <f t="shared" si="256"/>
        <v>-0.92798677163734644</v>
      </c>
      <c r="AG638" s="1">
        <f t="shared" si="257"/>
        <v>-1.5365765641692286</v>
      </c>
      <c r="AH638" s="1">
        <f t="shared" si="258"/>
        <v>-1.8152899666382492</v>
      </c>
      <c r="AI638" s="149">
        <f t="shared" si="259"/>
        <v>-8.4999774955465988</v>
      </c>
      <c r="AL638" s="1">
        <f t="shared" si="260"/>
        <v>-1.3873311678483309</v>
      </c>
      <c r="AM638" s="104">
        <f t="shared" si="261"/>
        <v>-1.3956645494074753</v>
      </c>
      <c r="AN638" s="104">
        <f t="shared" si="262"/>
        <v>-1.3790666579984376</v>
      </c>
      <c r="AO638" s="104">
        <f t="shared" si="263"/>
        <v>-0.66757033877029559</v>
      </c>
      <c r="AP638" s="104">
        <f t="shared" si="264"/>
        <v>-1.4340487924157905</v>
      </c>
      <c r="AQ638" s="104">
        <f t="shared" si="265"/>
        <v>-8.9936045332194625E-2</v>
      </c>
      <c r="AR638" s="151">
        <f t="shared" si="266"/>
        <v>-6.3536175517725253</v>
      </c>
    </row>
    <row r="639" spans="1:44" x14ac:dyDescent="0.2">
      <c r="A639" s="99">
        <v>10855</v>
      </c>
      <c r="B639" s="95" t="s">
        <v>103</v>
      </c>
      <c r="C639" s="111">
        <v>0.64740272080585604</v>
      </c>
      <c r="D639" s="95" t="s">
        <v>3</v>
      </c>
      <c r="E639" s="95">
        <v>0</v>
      </c>
      <c r="F639" s="96">
        <v>1</v>
      </c>
      <c r="G639" s="95" t="s">
        <v>7</v>
      </c>
      <c r="H639" s="95" t="s">
        <v>88</v>
      </c>
      <c r="I639" s="95" t="s">
        <v>5</v>
      </c>
      <c r="J639" s="97" t="s">
        <v>5</v>
      </c>
      <c r="M639">
        <f t="shared" si="247"/>
        <v>38</v>
      </c>
      <c r="N639">
        <f t="shared" si="268"/>
        <v>35</v>
      </c>
      <c r="O639">
        <f t="shared" si="269"/>
        <v>48</v>
      </c>
      <c r="P639">
        <f t="shared" si="270"/>
        <v>104</v>
      </c>
      <c r="Q639">
        <f t="shared" si="271"/>
        <v>71</v>
      </c>
      <c r="R639">
        <f t="shared" si="272"/>
        <v>28</v>
      </c>
      <c r="U639">
        <f t="shared" si="267"/>
        <v>241</v>
      </c>
      <c r="V639">
        <f t="shared" si="248"/>
        <v>245</v>
      </c>
      <c r="W639">
        <f t="shared" si="249"/>
        <v>243</v>
      </c>
      <c r="X639">
        <f t="shared" si="250"/>
        <v>470</v>
      </c>
      <c r="Y639">
        <f t="shared" si="251"/>
        <v>425</v>
      </c>
      <c r="Z639">
        <f t="shared" si="252"/>
        <v>882</v>
      </c>
      <c r="AC639" s="1">
        <f t="shared" si="253"/>
        <v>-1.5099083170870673</v>
      </c>
      <c r="AD639" s="1">
        <f t="shared" si="254"/>
        <v>-1.5921464153240394</v>
      </c>
      <c r="AE639" s="1">
        <f t="shared" si="255"/>
        <v>-1.276293465905562</v>
      </c>
      <c r="AF639" s="1">
        <f t="shared" si="256"/>
        <v>-0.50310357767208047</v>
      </c>
      <c r="AG639" s="1">
        <f t="shared" si="257"/>
        <v>-0.88481459977213761</v>
      </c>
      <c r="AH639" s="1">
        <f t="shared" si="258"/>
        <v>-1.8152899666382492</v>
      </c>
      <c r="AI639" s="149">
        <f t="shared" si="259"/>
        <v>-7.5815563423991357</v>
      </c>
      <c r="AL639" s="1">
        <f t="shared" si="260"/>
        <v>-1.3873311678483309</v>
      </c>
      <c r="AM639" s="104">
        <f t="shared" si="261"/>
        <v>-1.3708698907942589</v>
      </c>
      <c r="AN639" s="104">
        <f t="shared" si="262"/>
        <v>-1.3790666579984376</v>
      </c>
      <c r="AO639" s="104">
        <f t="shared" si="263"/>
        <v>-0.71939540663488166</v>
      </c>
      <c r="AP639" s="104">
        <f t="shared" si="264"/>
        <v>-0.82003893241456904</v>
      </c>
      <c r="AQ639" s="104">
        <f t="shared" si="265"/>
        <v>-8.9936045332194625E-2</v>
      </c>
      <c r="AR639" s="151">
        <f t="shared" si="266"/>
        <v>-5.7666381010226733</v>
      </c>
    </row>
    <row r="640" spans="1:44" x14ac:dyDescent="0.2">
      <c r="A640" s="98">
        <v>11110</v>
      </c>
      <c r="B640" s="91" t="s">
        <v>103</v>
      </c>
      <c r="C640" s="110">
        <v>0.64756994098359943</v>
      </c>
      <c r="D640" s="91" t="s">
        <v>0</v>
      </c>
      <c r="E640" s="91">
        <v>2</v>
      </c>
      <c r="F640" s="92">
        <v>3</v>
      </c>
      <c r="G640" s="91" t="s">
        <v>6</v>
      </c>
      <c r="H640" s="91" t="s">
        <v>88</v>
      </c>
      <c r="I640" s="91" t="s">
        <v>5</v>
      </c>
      <c r="J640" s="93" t="s">
        <v>5</v>
      </c>
      <c r="M640">
        <f t="shared" si="247"/>
        <v>39</v>
      </c>
      <c r="N640">
        <f t="shared" si="268"/>
        <v>41</v>
      </c>
      <c r="O640">
        <f t="shared" si="269"/>
        <v>46</v>
      </c>
      <c r="P640">
        <f t="shared" si="270"/>
        <v>68</v>
      </c>
      <c r="Q640">
        <f t="shared" si="271"/>
        <v>71</v>
      </c>
      <c r="R640">
        <f t="shared" si="272"/>
        <v>28</v>
      </c>
      <c r="U640">
        <f t="shared" si="267"/>
        <v>241</v>
      </c>
      <c r="V640">
        <f t="shared" si="248"/>
        <v>239</v>
      </c>
      <c r="W640">
        <f t="shared" si="249"/>
        <v>241</v>
      </c>
      <c r="X640">
        <f t="shared" si="250"/>
        <v>495</v>
      </c>
      <c r="Y640">
        <f t="shared" si="251"/>
        <v>425</v>
      </c>
      <c r="Z640">
        <f t="shared" si="252"/>
        <v>882</v>
      </c>
      <c r="AC640" s="1">
        <f t="shared" si="253"/>
        <v>-1.4839328306838067</v>
      </c>
      <c r="AD640" s="1">
        <f t="shared" si="254"/>
        <v>-1.4339224101091452</v>
      </c>
      <c r="AE640" s="1">
        <f t="shared" si="255"/>
        <v>-1.3188530803243581</v>
      </c>
      <c r="AF640" s="1">
        <f t="shared" si="256"/>
        <v>-0.92798677163734644</v>
      </c>
      <c r="AG640" s="1">
        <f t="shared" si="257"/>
        <v>-0.88481459977213761</v>
      </c>
      <c r="AH640" s="1">
        <f t="shared" si="258"/>
        <v>-1.8152899666382492</v>
      </c>
      <c r="AI640" s="149">
        <f t="shared" si="259"/>
        <v>-7.864799659165044</v>
      </c>
      <c r="AL640" s="1">
        <f t="shared" si="260"/>
        <v>-1.3873311678483309</v>
      </c>
      <c r="AM640" s="104">
        <f t="shared" si="261"/>
        <v>-1.3956645494074753</v>
      </c>
      <c r="AN640" s="104">
        <f t="shared" si="262"/>
        <v>-1.3873311678483309</v>
      </c>
      <c r="AO640" s="104">
        <f t="shared" si="263"/>
        <v>-0.66757033877029559</v>
      </c>
      <c r="AP640" s="104">
        <f t="shared" si="264"/>
        <v>-0.82003893241456904</v>
      </c>
      <c r="AQ640" s="104">
        <f t="shared" si="265"/>
        <v>-8.9936045332194625E-2</v>
      </c>
      <c r="AR640" s="151">
        <f t="shared" si="266"/>
        <v>-5.7478722016211963</v>
      </c>
    </row>
    <row r="641" spans="1:44" x14ac:dyDescent="0.2">
      <c r="A641" s="99">
        <v>11273</v>
      </c>
      <c r="B641" s="95" t="s">
        <v>103</v>
      </c>
      <c r="C641" s="111">
        <v>0.64820527921906357</v>
      </c>
      <c r="D641" s="95" t="s">
        <v>2</v>
      </c>
      <c r="E641" s="95">
        <v>2</v>
      </c>
      <c r="F641" s="96">
        <v>1</v>
      </c>
      <c r="G641" s="95" t="s">
        <v>7</v>
      </c>
      <c r="H641" s="95" t="s">
        <v>90</v>
      </c>
      <c r="I641" s="95" t="s">
        <v>5</v>
      </c>
      <c r="J641" s="97" t="s">
        <v>5</v>
      </c>
      <c r="M641">
        <f t="shared" si="247"/>
        <v>36</v>
      </c>
      <c r="N641">
        <f t="shared" si="268"/>
        <v>41</v>
      </c>
      <c r="O641">
        <f t="shared" si="269"/>
        <v>48</v>
      </c>
      <c r="P641">
        <f t="shared" si="270"/>
        <v>104</v>
      </c>
      <c r="Q641">
        <f t="shared" si="271"/>
        <v>39</v>
      </c>
      <c r="R641">
        <f t="shared" si="272"/>
        <v>28</v>
      </c>
      <c r="U641">
        <f t="shared" si="267"/>
        <v>239</v>
      </c>
      <c r="V641">
        <f t="shared" si="248"/>
        <v>239</v>
      </c>
      <c r="W641">
        <f t="shared" si="249"/>
        <v>243</v>
      </c>
      <c r="X641">
        <f t="shared" si="250"/>
        <v>470</v>
      </c>
      <c r="Y641">
        <f t="shared" si="251"/>
        <v>161</v>
      </c>
      <c r="Z641">
        <f t="shared" si="252"/>
        <v>882</v>
      </c>
      <c r="AC641" s="1">
        <f t="shared" si="253"/>
        <v>-1.563975538357343</v>
      </c>
      <c r="AD641" s="1">
        <f t="shared" si="254"/>
        <v>-1.4339224101091452</v>
      </c>
      <c r="AE641" s="1">
        <f t="shared" si="255"/>
        <v>-1.276293465905562</v>
      </c>
      <c r="AF641" s="1">
        <f t="shared" si="256"/>
        <v>-0.50310357767208047</v>
      </c>
      <c r="AG641" s="1">
        <f t="shared" si="257"/>
        <v>-1.4839328306838067</v>
      </c>
      <c r="AH641" s="1">
        <f t="shared" si="258"/>
        <v>-1.8152899666382492</v>
      </c>
      <c r="AI641" s="149">
        <f t="shared" si="259"/>
        <v>-8.0765177893661857</v>
      </c>
      <c r="AL641" s="1">
        <f t="shared" si="260"/>
        <v>-1.3956645494074753</v>
      </c>
      <c r="AM641" s="104">
        <f t="shared" si="261"/>
        <v>-1.3956645494074753</v>
      </c>
      <c r="AN641" s="104">
        <f t="shared" si="262"/>
        <v>-1.3790666579984376</v>
      </c>
      <c r="AO641" s="104">
        <f t="shared" si="263"/>
        <v>-0.71939540663488166</v>
      </c>
      <c r="AP641" s="104">
        <f t="shared" si="264"/>
        <v>-1.790723736354523</v>
      </c>
      <c r="AQ641" s="104">
        <f t="shared" si="265"/>
        <v>-8.9936045332194625E-2</v>
      </c>
      <c r="AR641" s="151">
        <f t="shared" si="266"/>
        <v>-6.7704509451349875</v>
      </c>
    </row>
    <row r="642" spans="1:44" x14ac:dyDescent="0.2">
      <c r="A642" s="98">
        <v>11165</v>
      </c>
      <c r="B642" s="91" t="s">
        <v>103</v>
      </c>
      <c r="C642" s="110">
        <v>0.64864707056824822</v>
      </c>
      <c r="D642" s="91" t="s">
        <v>3</v>
      </c>
      <c r="E642" s="91">
        <v>0</v>
      </c>
      <c r="F642" s="92">
        <v>3</v>
      </c>
      <c r="G642" s="91" t="s">
        <v>7</v>
      </c>
      <c r="H642" s="91" t="s">
        <v>88</v>
      </c>
      <c r="I642" s="91" t="s">
        <v>5</v>
      </c>
      <c r="J642" s="93" t="s">
        <v>5</v>
      </c>
      <c r="M642">
        <f t="shared" si="247"/>
        <v>38</v>
      </c>
      <c r="N642">
        <f t="shared" si="268"/>
        <v>35</v>
      </c>
      <c r="O642">
        <f t="shared" si="269"/>
        <v>46</v>
      </c>
      <c r="P642">
        <f t="shared" si="270"/>
        <v>104</v>
      </c>
      <c r="Q642">
        <f t="shared" si="271"/>
        <v>71</v>
      </c>
      <c r="R642">
        <f t="shared" si="272"/>
        <v>28</v>
      </c>
      <c r="U642">
        <f t="shared" si="267"/>
        <v>241</v>
      </c>
      <c r="V642">
        <f t="shared" si="248"/>
        <v>245</v>
      </c>
      <c r="W642">
        <f t="shared" si="249"/>
        <v>241</v>
      </c>
      <c r="X642">
        <f t="shared" si="250"/>
        <v>470</v>
      </c>
      <c r="Y642">
        <f t="shared" si="251"/>
        <v>425</v>
      </c>
      <c r="Z642">
        <f t="shared" si="252"/>
        <v>882</v>
      </c>
      <c r="AC642" s="1">
        <f t="shared" si="253"/>
        <v>-1.5099083170870673</v>
      </c>
      <c r="AD642" s="1">
        <f t="shared" si="254"/>
        <v>-1.5921464153240394</v>
      </c>
      <c r="AE642" s="1">
        <f t="shared" si="255"/>
        <v>-1.3188530803243581</v>
      </c>
      <c r="AF642" s="1">
        <f t="shared" si="256"/>
        <v>-0.50310357767208047</v>
      </c>
      <c r="AG642" s="1">
        <f t="shared" si="257"/>
        <v>-0.88481459977213761</v>
      </c>
      <c r="AH642" s="1">
        <f t="shared" si="258"/>
        <v>-1.8152899666382492</v>
      </c>
      <c r="AI642" s="149">
        <f t="shared" si="259"/>
        <v>-7.6241159568179313</v>
      </c>
      <c r="AL642" s="1">
        <f t="shared" si="260"/>
        <v>-1.3873311678483309</v>
      </c>
      <c r="AM642" s="104">
        <f t="shared" si="261"/>
        <v>-1.3708698907942589</v>
      </c>
      <c r="AN642" s="104">
        <f t="shared" si="262"/>
        <v>-1.3873311678483309</v>
      </c>
      <c r="AO642" s="104">
        <f t="shared" si="263"/>
        <v>-0.71939540663488166</v>
      </c>
      <c r="AP642" s="104">
        <f t="shared" si="264"/>
        <v>-0.82003893241456904</v>
      </c>
      <c r="AQ642" s="104">
        <f t="shared" si="265"/>
        <v>-8.9936045332194625E-2</v>
      </c>
      <c r="AR642" s="151">
        <f t="shared" si="266"/>
        <v>-5.7749026108725667</v>
      </c>
    </row>
    <row r="643" spans="1:44" x14ac:dyDescent="0.2">
      <c r="A643" s="99">
        <v>10099</v>
      </c>
      <c r="B643" s="95" t="s">
        <v>103</v>
      </c>
      <c r="C643" s="111">
        <v>0.64870673077805108</v>
      </c>
      <c r="D643" s="95" t="s">
        <v>3</v>
      </c>
      <c r="E643" s="95">
        <v>0</v>
      </c>
      <c r="F643" s="96">
        <v>2</v>
      </c>
      <c r="G643" s="95" t="s">
        <v>6</v>
      </c>
      <c r="H643" s="95" t="s">
        <v>88</v>
      </c>
      <c r="I643" s="95" t="s">
        <v>5</v>
      </c>
      <c r="J643" s="97" t="s">
        <v>5</v>
      </c>
      <c r="M643">
        <f t="shared" si="247"/>
        <v>38</v>
      </c>
      <c r="N643">
        <f t="shared" si="268"/>
        <v>35</v>
      </c>
      <c r="O643">
        <f t="shared" si="269"/>
        <v>49</v>
      </c>
      <c r="P643">
        <f t="shared" si="270"/>
        <v>68</v>
      </c>
      <c r="Q643">
        <f t="shared" si="271"/>
        <v>71</v>
      </c>
      <c r="R643">
        <f t="shared" si="272"/>
        <v>28</v>
      </c>
      <c r="U643">
        <f t="shared" si="267"/>
        <v>241</v>
      </c>
      <c r="V643">
        <f t="shared" si="248"/>
        <v>245</v>
      </c>
      <c r="W643">
        <f t="shared" si="249"/>
        <v>233</v>
      </c>
      <c r="X643">
        <f t="shared" si="250"/>
        <v>495</v>
      </c>
      <c r="Y643">
        <f t="shared" si="251"/>
        <v>425</v>
      </c>
      <c r="Z643">
        <f t="shared" si="252"/>
        <v>882</v>
      </c>
      <c r="AC643" s="1">
        <f t="shared" si="253"/>
        <v>-1.5099083170870673</v>
      </c>
      <c r="AD643" s="1">
        <f t="shared" si="254"/>
        <v>-1.5921464153240394</v>
      </c>
      <c r="AE643" s="1">
        <f t="shared" si="255"/>
        <v>-1.2556741787028265</v>
      </c>
      <c r="AF643" s="1">
        <f t="shared" si="256"/>
        <v>-0.92798677163734644</v>
      </c>
      <c r="AG643" s="1">
        <f t="shared" si="257"/>
        <v>-0.88481459977213761</v>
      </c>
      <c r="AH643" s="1">
        <f t="shared" si="258"/>
        <v>-1.8152899666382492</v>
      </c>
      <c r="AI643" s="149">
        <f t="shared" si="259"/>
        <v>-7.9858202491616668</v>
      </c>
      <c r="AL643" s="1">
        <f t="shared" si="260"/>
        <v>-1.3873311678483309</v>
      </c>
      <c r="AM643" s="104">
        <f t="shared" si="261"/>
        <v>-1.3708698907942589</v>
      </c>
      <c r="AN643" s="104">
        <f t="shared" si="262"/>
        <v>-1.4210896477732855</v>
      </c>
      <c r="AO643" s="104">
        <f t="shared" si="263"/>
        <v>-0.66757033877029559</v>
      </c>
      <c r="AP643" s="104">
        <f t="shared" si="264"/>
        <v>-0.82003893241456904</v>
      </c>
      <c r="AQ643" s="104">
        <f t="shared" si="265"/>
        <v>-8.9936045332194625E-2</v>
      </c>
      <c r="AR643" s="151">
        <f t="shared" si="266"/>
        <v>-5.7568360229329345</v>
      </c>
    </row>
    <row r="644" spans="1:44" x14ac:dyDescent="0.2">
      <c r="A644" s="98">
        <v>10897</v>
      </c>
      <c r="B644" s="91" t="s">
        <v>103</v>
      </c>
      <c r="C644" s="110">
        <v>0.64888855469585538</v>
      </c>
      <c r="D644" s="91" t="s">
        <v>0</v>
      </c>
      <c r="E644" s="91">
        <v>0</v>
      </c>
      <c r="F644" s="92">
        <v>0</v>
      </c>
      <c r="G644" s="91" t="s">
        <v>6</v>
      </c>
      <c r="H644" s="91" t="s">
        <v>88</v>
      </c>
      <c r="I644" s="91" t="s">
        <v>4</v>
      </c>
      <c r="J644" s="93" t="s">
        <v>4</v>
      </c>
      <c r="M644">
        <f t="shared" si="247"/>
        <v>39</v>
      </c>
      <c r="N644">
        <f t="shared" si="268"/>
        <v>35</v>
      </c>
      <c r="O644">
        <f t="shared" si="269"/>
        <v>29</v>
      </c>
      <c r="P644">
        <f t="shared" si="270"/>
        <v>68</v>
      </c>
      <c r="Q644">
        <f t="shared" si="271"/>
        <v>71</v>
      </c>
      <c r="R644">
        <f t="shared" si="272"/>
        <v>144</v>
      </c>
      <c r="U644">
        <f t="shared" si="267"/>
        <v>241</v>
      </c>
      <c r="V644">
        <f t="shared" si="248"/>
        <v>245</v>
      </c>
      <c r="W644">
        <f t="shared" si="249"/>
        <v>248</v>
      </c>
      <c r="X644">
        <f t="shared" si="250"/>
        <v>495</v>
      </c>
      <c r="Y644">
        <f t="shared" si="251"/>
        <v>425</v>
      </c>
      <c r="Z644">
        <f t="shared" si="252"/>
        <v>83</v>
      </c>
      <c r="AC644" s="1">
        <f t="shared" si="253"/>
        <v>-1.4839328306838067</v>
      </c>
      <c r="AD644" s="1">
        <f t="shared" si="254"/>
        <v>-1.5921464153240394</v>
      </c>
      <c r="AE644" s="1">
        <f t="shared" si="255"/>
        <v>-1.780198646826979</v>
      </c>
      <c r="AF644" s="1">
        <f t="shared" si="256"/>
        <v>-0.92798677163734644</v>
      </c>
      <c r="AG644" s="1">
        <f t="shared" si="257"/>
        <v>-0.88481459977213761</v>
      </c>
      <c r="AH644" s="1">
        <f t="shared" si="258"/>
        <v>-0.17768117723745236</v>
      </c>
      <c r="AI644" s="149">
        <f t="shared" si="259"/>
        <v>-6.8467604414817611</v>
      </c>
      <c r="AL644" s="1">
        <f t="shared" si="260"/>
        <v>-1.3873311678483309</v>
      </c>
      <c r="AM644" s="104">
        <f t="shared" si="261"/>
        <v>-1.3708698907942589</v>
      </c>
      <c r="AN644" s="104">
        <f t="shared" si="262"/>
        <v>-1.3586993551740039</v>
      </c>
      <c r="AO644" s="104">
        <f t="shared" si="263"/>
        <v>-0.66757033877029559</v>
      </c>
      <c r="AP644" s="104">
        <f t="shared" si="264"/>
        <v>-0.82003893241456904</v>
      </c>
      <c r="AQ644" s="104">
        <f t="shared" si="265"/>
        <v>-2.4532874935423878</v>
      </c>
      <c r="AR644" s="151">
        <f t="shared" si="266"/>
        <v>-8.0577971785438471</v>
      </c>
    </row>
    <row r="645" spans="1:44" x14ac:dyDescent="0.2">
      <c r="A645" s="99">
        <v>10359</v>
      </c>
      <c r="B645" s="95" t="s">
        <v>103</v>
      </c>
      <c r="C645" s="111">
        <v>0.65106762595499823</v>
      </c>
      <c r="D645" s="95" t="s">
        <v>2</v>
      </c>
      <c r="E645" s="95">
        <v>2</v>
      </c>
      <c r="F645" s="96">
        <v>2</v>
      </c>
      <c r="G645" s="95" t="s">
        <v>6</v>
      </c>
      <c r="H645" s="95" t="s">
        <v>89</v>
      </c>
      <c r="I645" s="95" t="s">
        <v>5</v>
      </c>
      <c r="J645" s="97" t="s">
        <v>5</v>
      </c>
      <c r="M645">
        <f t="shared" ref="M645:M708" si="273">COUNTIFS(D$4:D$1140,D645,$J$4:$J$1140,$L$2)</f>
        <v>36</v>
      </c>
      <c r="N645">
        <f t="shared" si="268"/>
        <v>41</v>
      </c>
      <c r="O645">
        <f t="shared" si="269"/>
        <v>49</v>
      </c>
      <c r="P645">
        <f t="shared" si="270"/>
        <v>68</v>
      </c>
      <c r="Q645">
        <f t="shared" si="271"/>
        <v>37</v>
      </c>
      <c r="R645">
        <f t="shared" si="272"/>
        <v>28</v>
      </c>
      <c r="U645">
        <f t="shared" si="267"/>
        <v>239</v>
      </c>
      <c r="V645">
        <f t="shared" ref="V645:V708" si="274">COUNTIFS(E$4:E$1140,E645,$J$4:$J$1140,$T$2)</f>
        <v>239</v>
      </c>
      <c r="W645">
        <f t="shared" ref="W645:W708" si="275">COUNTIFS(F$4:F$1140,F645,$J$4:$J$1140,$T$2)</f>
        <v>233</v>
      </c>
      <c r="X645">
        <f t="shared" ref="X645:X708" si="276">COUNTIFS(G$4:G$1140,G645,$J$4:$J$1140,$T$2)</f>
        <v>495</v>
      </c>
      <c r="Y645">
        <f t="shared" ref="Y645:Y708" si="277">COUNTIFS(H$4:H$1140,H645,$J$4:$J$1140,$T$2)</f>
        <v>230</v>
      </c>
      <c r="Z645">
        <f t="shared" ref="Z645:Z708" si="278">COUNTIFS(I$4:I$1140,I645,$J$4:$J$1140,$T$2)</f>
        <v>882</v>
      </c>
      <c r="AC645" s="1">
        <f t="shared" ref="AC645:AC708" si="279">LN(M645/$AC$2)</f>
        <v>-1.563975538357343</v>
      </c>
      <c r="AD645" s="1">
        <f t="shared" ref="AD645:AD708" si="280">LN(N645/$AC$2)</f>
        <v>-1.4339224101091452</v>
      </c>
      <c r="AE645" s="1">
        <f t="shared" ref="AE645:AE708" si="281">LN(O645/$AC$2)</f>
        <v>-1.2556741787028265</v>
      </c>
      <c r="AF645" s="1">
        <f t="shared" ref="AF645:AF708" si="282">LN(P645/$AC$2)</f>
        <v>-0.92798677163734644</v>
      </c>
      <c r="AG645" s="1">
        <f t="shared" ref="AG645:AG708" si="283">LN(Q645/$AC$2)</f>
        <v>-1.5365765641692286</v>
      </c>
      <c r="AH645" s="1">
        <f t="shared" ref="AH645:AH708" si="284">LN(R645/$AC$2)</f>
        <v>-1.8152899666382492</v>
      </c>
      <c r="AI645" s="149">
        <f t="shared" ref="AI645:AI708" si="285">SUM(AC645:AH645)</f>
        <v>-8.5334254296141392</v>
      </c>
      <c r="AL645" s="1">
        <f t="shared" ref="AL645:AL708" si="286">LN(U645/$AL$2)</f>
        <v>-1.3956645494074753</v>
      </c>
      <c r="AM645" s="104">
        <f t="shared" ref="AM645:AM708" si="287">LN(V645/$AL$2)</f>
        <v>-1.3956645494074753</v>
      </c>
      <c r="AN645" s="104">
        <f t="shared" ref="AN645:AN708" si="288">LN(W645/$AL$2)</f>
        <v>-1.4210896477732855</v>
      </c>
      <c r="AO645" s="104">
        <f t="shared" ref="AO645:AO708" si="289">LN(X645/$AL$2)</f>
        <v>-0.66757033877029559</v>
      </c>
      <c r="AP645" s="104">
        <f t="shared" ref="AP645:AP708" si="290">LN(Y645/$AL$2)</f>
        <v>-1.4340487924157905</v>
      </c>
      <c r="AQ645" s="104">
        <f t="shared" ref="AQ645:AQ708" si="291">LN(Z645/$AL$2)</f>
        <v>-8.9936045332194625E-2</v>
      </c>
      <c r="AR645" s="151">
        <f t="shared" ref="AR645:AR708" si="292">SUM(AL645:AQ645)</f>
        <v>-6.4039739231065171</v>
      </c>
    </row>
    <row r="646" spans="1:44" x14ac:dyDescent="0.2">
      <c r="A646" s="98">
        <v>10863</v>
      </c>
      <c r="B646" s="91" t="s">
        <v>103</v>
      </c>
      <c r="C646" s="110">
        <v>0.65129980193996495</v>
      </c>
      <c r="D646" s="91" t="s">
        <v>1</v>
      </c>
      <c r="E646" s="91">
        <v>2</v>
      </c>
      <c r="F646" s="92">
        <v>3</v>
      </c>
      <c r="G646" s="91" t="s">
        <v>7</v>
      </c>
      <c r="H646" s="91" t="s">
        <v>91</v>
      </c>
      <c r="I646" s="91" t="s">
        <v>5</v>
      </c>
      <c r="J646" s="93" t="s">
        <v>5</v>
      </c>
      <c r="M646">
        <f t="shared" si="273"/>
        <v>59</v>
      </c>
      <c r="N646">
        <f t="shared" si="268"/>
        <v>41</v>
      </c>
      <c r="O646">
        <f t="shared" si="269"/>
        <v>46</v>
      </c>
      <c r="P646">
        <f t="shared" si="270"/>
        <v>104</v>
      </c>
      <c r="Q646">
        <f t="shared" si="271"/>
        <v>25</v>
      </c>
      <c r="R646">
        <f t="shared" si="272"/>
        <v>28</v>
      </c>
      <c r="U646">
        <f t="shared" ref="U646:U709" si="293">COUNTIFS(D$4:D$1140,D646,$J$4:$J$1140,$T$2)</f>
        <v>244</v>
      </c>
      <c r="V646">
        <f t="shared" si="274"/>
        <v>239</v>
      </c>
      <c r="W646">
        <f t="shared" si="275"/>
        <v>241</v>
      </c>
      <c r="X646">
        <f t="shared" si="276"/>
        <v>470</v>
      </c>
      <c r="Y646">
        <f t="shared" si="277"/>
        <v>149</v>
      </c>
      <c r="Z646">
        <f t="shared" si="278"/>
        <v>882</v>
      </c>
      <c r="AC646" s="1">
        <f t="shared" si="279"/>
        <v>-1.0699570329077337</v>
      </c>
      <c r="AD646" s="1">
        <f t="shared" si="280"/>
        <v>-1.4339224101091452</v>
      </c>
      <c r="AE646" s="1">
        <f t="shared" si="281"/>
        <v>-1.3188530803243581</v>
      </c>
      <c r="AF646" s="1">
        <f t="shared" si="282"/>
        <v>-0.50310357767208047</v>
      </c>
      <c r="AG646" s="1">
        <f t="shared" si="283"/>
        <v>-1.9286186519452522</v>
      </c>
      <c r="AH646" s="1">
        <f t="shared" si="284"/>
        <v>-1.8152899666382492</v>
      </c>
      <c r="AI646" s="149">
        <f t="shared" si="285"/>
        <v>-8.0697447195968177</v>
      </c>
      <c r="AL646" s="1">
        <f t="shared" si="286"/>
        <v>-1.374959876045784</v>
      </c>
      <c r="AM646" s="104">
        <f t="shared" si="287"/>
        <v>-1.3956645494074753</v>
      </c>
      <c r="AN646" s="104">
        <f t="shared" si="288"/>
        <v>-1.3873311678483309</v>
      </c>
      <c r="AO646" s="104">
        <f t="shared" si="289"/>
        <v>-0.71939540663488166</v>
      </c>
      <c r="AP646" s="104">
        <f t="shared" si="290"/>
        <v>-1.8681817953935267</v>
      </c>
      <c r="AQ646" s="104">
        <f t="shared" si="291"/>
        <v>-8.9936045332194625E-2</v>
      </c>
      <c r="AR646" s="151">
        <f t="shared" si="292"/>
        <v>-6.8354688406621937</v>
      </c>
    </row>
    <row r="647" spans="1:44" x14ac:dyDescent="0.2">
      <c r="A647" s="99">
        <v>10365</v>
      </c>
      <c r="B647" s="95" t="s">
        <v>103</v>
      </c>
      <c r="C647" s="111">
        <v>0.65148943699815975</v>
      </c>
      <c r="D647" s="95" t="s">
        <v>2</v>
      </c>
      <c r="E647" s="95">
        <v>3</v>
      </c>
      <c r="F647" s="96">
        <v>3</v>
      </c>
      <c r="G647" s="95" t="s">
        <v>7</v>
      </c>
      <c r="H647" s="95" t="s">
        <v>91</v>
      </c>
      <c r="I647" s="95" t="s">
        <v>4</v>
      </c>
      <c r="J647" s="97" t="s">
        <v>4</v>
      </c>
      <c r="M647">
        <f t="shared" si="273"/>
        <v>36</v>
      </c>
      <c r="N647">
        <f t="shared" si="268"/>
        <v>61</v>
      </c>
      <c r="O647">
        <f t="shared" si="269"/>
        <v>46</v>
      </c>
      <c r="P647">
        <f t="shared" si="270"/>
        <v>104</v>
      </c>
      <c r="Q647">
        <f t="shared" si="271"/>
        <v>25</v>
      </c>
      <c r="R647">
        <f t="shared" si="272"/>
        <v>144</v>
      </c>
      <c r="U647">
        <f t="shared" si="293"/>
        <v>239</v>
      </c>
      <c r="V647">
        <f t="shared" si="274"/>
        <v>248</v>
      </c>
      <c r="W647">
        <f t="shared" si="275"/>
        <v>241</v>
      </c>
      <c r="X647">
        <f t="shared" si="276"/>
        <v>470</v>
      </c>
      <c r="Y647">
        <f t="shared" si="277"/>
        <v>149</v>
      </c>
      <c r="Z647">
        <f t="shared" si="278"/>
        <v>83</v>
      </c>
      <c r="AC647" s="1">
        <f t="shared" si="279"/>
        <v>-1.563975538357343</v>
      </c>
      <c r="AD647" s="1">
        <f t="shared" si="280"/>
        <v>-1.0366206126401418</v>
      </c>
      <c r="AE647" s="1">
        <f t="shared" si="281"/>
        <v>-1.3188530803243581</v>
      </c>
      <c r="AF647" s="1">
        <f t="shared" si="282"/>
        <v>-0.50310357767208047</v>
      </c>
      <c r="AG647" s="1">
        <f t="shared" si="283"/>
        <v>-1.9286186519452522</v>
      </c>
      <c r="AH647" s="1">
        <f t="shared" si="284"/>
        <v>-0.17768117723745236</v>
      </c>
      <c r="AI647" s="149">
        <f t="shared" si="285"/>
        <v>-6.5288526381766276</v>
      </c>
      <c r="AL647" s="1">
        <f t="shared" si="286"/>
        <v>-1.3956645494074753</v>
      </c>
      <c r="AM647" s="104">
        <f t="shared" si="287"/>
        <v>-1.3586993551740039</v>
      </c>
      <c r="AN647" s="104">
        <f t="shared" si="288"/>
        <v>-1.3873311678483309</v>
      </c>
      <c r="AO647" s="104">
        <f t="shared" si="289"/>
        <v>-0.71939540663488166</v>
      </c>
      <c r="AP647" s="104">
        <f t="shared" si="290"/>
        <v>-1.8681817953935267</v>
      </c>
      <c r="AQ647" s="104">
        <f t="shared" si="291"/>
        <v>-2.4532874935423878</v>
      </c>
      <c r="AR647" s="151">
        <f t="shared" si="292"/>
        <v>-9.1825597680006066</v>
      </c>
    </row>
    <row r="648" spans="1:44" x14ac:dyDescent="0.2">
      <c r="A648" s="98">
        <v>10832</v>
      </c>
      <c r="B648" s="91" t="s">
        <v>103</v>
      </c>
      <c r="C648" s="110">
        <v>0.65277159376100913</v>
      </c>
      <c r="D648" s="91" t="s">
        <v>2</v>
      </c>
      <c r="E648" s="91">
        <v>3</v>
      </c>
      <c r="F648" s="92">
        <v>2</v>
      </c>
      <c r="G648" s="91" t="s">
        <v>6</v>
      </c>
      <c r="H648" s="91" t="s">
        <v>88</v>
      </c>
      <c r="I648" s="91" t="s">
        <v>5</v>
      </c>
      <c r="J648" s="93" t="s">
        <v>5</v>
      </c>
      <c r="M648">
        <f t="shared" si="273"/>
        <v>36</v>
      </c>
      <c r="N648">
        <f t="shared" si="268"/>
        <v>61</v>
      </c>
      <c r="O648">
        <f t="shared" si="269"/>
        <v>49</v>
      </c>
      <c r="P648">
        <f t="shared" si="270"/>
        <v>68</v>
      </c>
      <c r="Q648">
        <f t="shared" si="271"/>
        <v>71</v>
      </c>
      <c r="R648">
        <f t="shared" si="272"/>
        <v>28</v>
      </c>
      <c r="U648">
        <f t="shared" si="293"/>
        <v>239</v>
      </c>
      <c r="V648">
        <f t="shared" si="274"/>
        <v>248</v>
      </c>
      <c r="W648">
        <f t="shared" si="275"/>
        <v>233</v>
      </c>
      <c r="X648">
        <f t="shared" si="276"/>
        <v>495</v>
      </c>
      <c r="Y648">
        <f t="shared" si="277"/>
        <v>425</v>
      </c>
      <c r="Z648">
        <f t="shared" si="278"/>
        <v>882</v>
      </c>
      <c r="AC648" s="1">
        <f t="shared" si="279"/>
        <v>-1.563975538357343</v>
      </c>
      <c r="AD648" s="1">
        <f t="shared" si="280"/>
        <v>-1.0366206126401418</v>
      </c>
      <c r="AE648" s="1">
        <f t="shared" si="281"/>
        <v>-1.2556741787028265</v>
      </c>
      <c r="AF648" s="1">
        <f t="shared" si="282"/>
        <v>-0.92798677163734644</v>
      </c>
      <c r="AG648" s="1">
        <f t="shared" si="283"/>
        <v>-0.88481459977213761</v>
      </c>
      <c r="AH648" s="1">
        <f t="shared" si="284"/>
        <v>-1.8152899666382492</v>
      </c>
      <c r="AI648" s="149">
        <f t="shared" si="285"/>
        <v>-7.4843616677480451</v>
      </c>
      <c r="AL648" s="1">
        <f t="shared" si="286"/>
        <v>-1.3956645494074753</v>
      </c>
      <c r="AM648" s="104">
        <f t="shared" si="287"/>
        <v>-1.3586993551740039</v>
      </c>
      <c r="AN648" s="104">
        <f t="shared" si="288"/>
        <v>-1.4210896477732855</v>
      </c>
      <c r="AO648" s="104">
        <f t="shared" si="289"/>
        <v>-0.66757033877029559</v>
      </c>
      <c r="AP648" s="104">
        <f t="shared" si="290"/>
        <v>-0.82003893241456904</v>
      </c>
      <c r="AQ648" s="104">
        <f t="shared" si="291"/>
        <v>-8.9936045332194625E-2</v>
      </c>
      <c r="AR648" s="151">
        <f t="shared" si="292"/>
        <v>-5.7529988688718241</v>
      </c>
    </row>
    <row r="649" spans="1:44" x14ac:dyDescent="0.2">
      <c r="A649" s="99">
        <v>10083</v>
      </c>
      <c r="B649" s="95" t="s">
        <v>103</v>
      </c>
      <c r="C649" s="111">
        <v>0.65336283905906467</v>
      </c>
      <c r="D649" s="95" t="s">
        <v>2</v>
      </c>
      <c r="E649" s="95">
        <v>3</v>
      </c>
      <c r="F649" s="96">
        <v>1</v>
      </c>
      <c r="G649" s="95" t="s">
        <v>7</v>
      </c>
      <c r="H649" s="95" t="s">
        <v>88</v>
      </c>
      <c r="I649" s="95" t="s">
        <v>5</v>
      </c>
      <c r="J649" s="97" t="s">
        <v>5</v>
      </c>
      <c r="M649">
        <f t="shared" si="273"/>
        <v>36</v>
      </c>
      <c r="N649">
        <f t="shared" si="268"/>
        <v>61</v>
      </c>
      <c r="O649">
        <f t="shared" si="269"/>
        <v>48</v>
      </c>
      <c r="P649">
        <f t="shared" si="270"/>
        <v>104</v>
      </c>
      <c r="Q649">
        <f t="shared" si="271"/>
        <v>71</v>
      </c>
      <c r="R649">
        <f t="shared" si="272"/>
        <v>28</v>
      </c>
      <c r="U649">
        <f t="shared" si="293"/>
        <v>239</v>
      </c>
      <c r="V649">
        <f t="shared" si="274"/>
        <v>248</v>
      </c>
      <c r="W649">
        <f t="shared" si="275"/>
        <v>243</v>
      </c>
      <c r="X649">
        <f t="shared" si="276"/>
        <v>470</v>
      </c>
      <c r="Y649">
        <f t="shared" si="277"/>
        <v>425</v>
      </c>
      <c r="Z649">
        <f t="shared" si="278"/>
        <v>882</v>
      </c>
      <c r="AC649" s="1">
        <f t="shared" si="279"/>
        <v>-1.563975538357343</v>
      </c>
      <c r="AD649" s="1">
        <f t="shared" si="280"/>
        <v>-1.0366206126401418</v>
      </c>
      <c r="AE649" s="1">
        <f t="shared" si="281"/>
        <v>-1.276293465905562</v>
      </c>
      <c r="AF649" s="1">
        <f t="shared" si="282"/>
        <v>-0.50310357767208047</v>
      </c>
      <c r="AG649" s="1">
        <f t="shared" si="283"/>
        <v>-0.88481459977213761</v>
      </c>
      <c r="AH649" s="1">
        <f t="shared" si="284"/>
        <v>-1.8152899666382492</v>
      </c>
      <c r="AI649" s="149">
        <f t="shared" si="285"/>
        <v>-7.080097760985514</v>
      </c>
      <c r="AL649" s="1">
        <f t="shared" si="286"/>
        <v>-1.3956645494074753</v>
      </c>
      <c r="AM649" s="104">
        <f t="shared" si="287"/>
        <v>-1.3586993551740039</v>
      </c>
      <c r="AN649" s="104">
        <f t="shared" si="288"/>
        <v>-1.3790666579984376</v>
      </c>
      <c r="AO649" s="104">
        <f t="shared" si="289"/>
        <v>-0.71939540663488166</v>
      </c>
      <c r="AP649" s="104">
        <f t="shared" si="290"/>
        <v>-0.82003893241456904</v>
      </c>
      <c r="AQ649" s="104">
        <f t="shared" si="291"/>
        <v>-8.9936045332194625E-2</v>
      </c>
      <c r="AR649" s="151">
        <f t="shared" si="292"/>
        <v>-5.762800946961562</v>
      </c>
    </row>
    <row r="650" spans="1:44" x14ac:dyDescent="0.2">
      <c r="A650" s="98">
        <v>10612</v>
      </c>
      <c r="B650" s="91" t="s">
        <v>103</v>
      </c>
      <c r="C650" s="110">
        <v>0.65362872423270713</v>
      </c>
      <c r="D650" s="91" t="s">
        <v>0</v>
      </c>
      <c r="E650" s="91">
        <v>3</v>
      </c>
      <c r="F650" s="92">
        <v>3</v>
      </c>
      <c r="G650" s="91" t="s">
        <v>6</v>
      </c>
      <c r="H650" s="91" t="s">
        <v>88</v>
      </c>
      <c r="I650" s="91" t="s">
        <v>4</v>
      </c>
      <c r="J650" s="93" t="s">
        <v>4</v>
      </c>
      <c r="M650">
        <f t="shared" si="273"/>
        <v>39</v>
      </c>
      <c r="N650">
        <f t="shared" si="268"/>
        <v>61</v>
      </c>
      <c r="O650">
        <f t="shared" si="269"/>
        <v>46</v>
      </c>
      <c r="P650">
        <f t="shared" si="270"/>
        <v>68</v>
      </c>
      <c r="Q650">
        <f t="shared" si="271"/>
        <v>71</v>
      </c>
      <c r="R650">
        <f t="shared" si="272"/>
        <v>144</v>
      </c>
      <c r="U650">
        <f t="shared" si="293"/>
        <v>241</v>
      </c>
      <c r="V650">
        <f t="shared" si="274"/>
        <v>248</v>
      </c>
      <c r="W650">
        <f t="shared" si="275"/>
        <v>241</v>
      </c>
      <c r="X650">
        <f t="shared" si="276"/>
        <v>495</v>
      </c>
      <c r="Y650">
        <f t="shared" si="277"/>
        <v>425</v>
      </c>
      <c r="Z650">
        <f t="shared" si="278"/>
        <v>83</v>
      </c>
      <c r="AC650" s="1">
        <f t="shared" si="279"/>
        <v>-1.4839328306838067</v>
      </c>
      <c r="AD650" s="1">
        <f t="shared" si="280"/>
        <v>-1.0366206126401418</v>
      </c>
      <c r="AE650" s="1">
        <f t="shared" si="281"/>
        <v>-1.3188530803243581</v>
      </c>
      <c r="AF650" s="1">
        <f t="shared" si="282"/>
        <v>-0.92798677163734644</v>
      </c>
      <c r="AG650" s="1">
        <f t="shared" si="283"/>
        <v>-0.88481459977213761</v>
      </c>
      <c r="AH650" s="1">
        <f t="shared" si="284"/>
        <v>-0.17768117723745236</v>
      </c>
      <c r="AI650" s="149">
        <f t="shared" si="285"/>
        <v>-5.8298890722952423</v>
      </c>
      <c r="AL650" s="1">
        <f t="shared" si="286"/>
        <v>-1.3873311678483309</v>
      </c>
      <c r="AM650" s="104">
        <f t="shared" si="287"/>
        <v>-1.3586993551740039</v>
      </c>
      <c r="AN650" s="104">
        <f t="shared" si="288"/>
        <v>-1.3873311678483309</v>
      </c>
      <c r="AO650" s="104">
        <f t="shared" si="289"/>
        <v>-0.66757033877029559</v>
      </c>
      <c r="AP650" s="104">
        <f t="shared" si="290"/>
        <v>-0.82003893241456904</v>
      </c>
      <c r="AQ650" s="104">
        <f t="shared" si="291"/>
        <v>-2.4532874935423878</v>
      </c>
      <c r="AR650" s="151">
        <f t="shared" si="292"/>
        <v>-8.0742584555979189</v>
      </c>
    </row>
    <row r="651" spans="1:44" x14ac:dyDescent="0.2">
      <c r="A651" s="99">
        <v>11056</v>
      </c>
      <c r="B651" s="95" t="s">
        <v>103</v>
      </c>
      <c r="C651" s="111">
        <v>0.65452193107360845</v>
      </c>
      <c r="D651" s="95" t="s">
        <v>1</v>
      </c>
      <c r="E651" s="95">
        <v>2</v>
      </c>
      <c r="F651" s="96">
        <v>1</v>
      </c>
      <c r="G651" s="95" t="s">
        <v>7</v>
      </c>
      <c r="H651" s="95" t="s">
        <v>90</v>
      </c>
      <c r="I651" s="95" t="s">
        <v>5</v>
      </c>
      <c r="J651" s="97" t="s">
        <v>5</v>
      </c>
      <c r="M651">
        <f t="shared" si="273"/>
        <v>59</v>
      </c>
      <c r="N651">
        <f t="shared" si="268"/>
        <v>41</v>
      </c>
      <c r="O651">
        <f t="shared" si="269"/>
        <v>48</v>
      </c>
      <c r="P651">
        <f t="shared" si="270"/>
        <v>104</v>
      </c>
      <c r="Q651">
        <f t="shared" si="271"/>
        <v>39</v>
      </c>
      <c r="R651">
        <f t="shared" si="272"/>
        <v>28</v>
      </c>
      <c r="U651">
        <f t="shared" si="293"/>
        <v>244</v>
      </c>
      <c r="V651">
        <f t="shared" si="274"/>
        <v>239</v>
      </c>
      <c r="W651">
        <f t="shared" si="275"/>
        <v>243</v>
      </c>
      <c r="X651">
        <f t="shared" si="276"/>
        <v>470</v>
      </c>
      <c r="Y651">
        <f t="shared" si="277"/>
        <v>161</v>
      </c>
      <c r="Z651">
        <f t="shared" si="278"/>
        <v>882</v>
      </c>
      <c r="AC651" s="1">
        <f t="shared" si="279"/>
        <v>-1.0699570329077337</v>
      </c>
      <c r="AD651" s="1">
        <f t="shared" si="280"/>
        <v>-1.4339224101091452</v>
      </c>
      <c r="AE651" s="1">
        <f t="shared" si="281"/>
        <v>-1.276293465905562</v>
      </c>
      <c r="AF651" s="1">
        <f t="shared" si="282"/>
        <v>-0.50310357767208047</v>
      </c>
      <c r="AG651" s="1">
        <f t="shared" si="283"/>
        <v>-1.4839328306838067</v>
      </c>
      <c r="AH651" s="1">
        <f t="shared" si="284"/>
        <v>-1.8152899666382492</v>
      </c>
      <c r="AI651" s="149">
        <f t="shared" si="285"/>
        <v>-7.5824992839165768</v>
      </c>
      <c r="AL651" s="1">
        <f t="shared" si="286"/>
        <v>-1.374959876045784</v>
      </c>
      <c r="AM651" s="104">
        <f t="shared" si="287"/>
        <v>-1.3956645494074753</v>
      </c>
      <c r="AN651" s="104">
        <f t="shared" si="288"/>
        <v>-1.3790666579984376</v>
      </c>
      <c r="AO651" s="104">
        <f t="shared" si="289"/>
        <v>-0.71939540663488166</v>
      </c>
      <c r="AP651" s="104">
        <f t="shared" si="290"/>
        <v>-1.790723736354523</v>
      </c>
      <c r="AQ651" s="104">
        <f t="shared" si="291"/>
        <v>-8.9936045332194625E-2</v>
      </c>
      <c r="AR651" s="151">
        <f t="shared" si="292"/>
        <v>-6.7497462717732963</v>
      </c>
    </row>
    <row r="652" spans="1:44" x14ac:dyDescent="0.2">
      <c r="A652" s="98">
        <v>11251</v>
      </c>
      <c r="B652" s="91" t="s">
        <v>103</v>
      </c>
      <c r="C652" s="110">
        <v>0.65540343090594266</v>
      </c>
      <c r="D652" s="91" t="s">
        <v>0</v>
      </c>
      <c r="E652" s="91">
        <v>3</v>
      </c>
      <c r="F652" s="92">
        <v>1</v>
      </c>
      <c r="G652" s="91" t="s">
        <v>6</v>
      </c>
      <c r="H652" s="91" t="s">
        <v>88</v>
      </c>
      <c r="I652" s="91" t="s">
        <v>5</v>
      </c>
      <c r="J652" s="93" t="s">
        <v>5</v>
      </c>
      <c r="M652">
        <f t="shared" si="273"/>
        <v>39</v>
      </c>
      <c r="N652">
        <f t="shared" si="268"/>
        <v>61</v>
      </c>
      <c r="O652">
        <f t="shared" si="269"/>
        <v>48</v>
      </c>
      <c r="P652">
        <f t="shared" si="270"/>
        <v>68</v>
      </c>
      <c r="Q652">
        <f t="shared" si="271"/>
        <v>71</v>
      </c>
      <c r="R652">
        <f t="shared" si="272"/>
        <v>28</v>
      </c>
      <c r="U652">
        <f t="shared" si="293"/>
        <v>241</v>
      </c>
      <c r="V652">
        <f t="shared" si="274"/>
        <v>248</v>
      </c>
      <c r="W652">
        <f t="shared" si="275"/>
        <v>243</v>
      </c>
      <c r="X652">
        <f t="shared" si="276"/>
        <v>495</v>
      </c>
      <c r="Y652">
        <f t="shared" si="277"/>
        <v>425</v>
      </c>
      <c r="Z652">
        <f t="shared" si="278"/>
        <v>882</v>
      </c>
      <c r="AC652" s="1">
        <f t="shared" si="279"/>
        <v>-1.4839328306838067</v>
      </c>
      <c r="AD652" s="1">
        <f t="shared" si="280"/>
        <v>-1.0366206126401418</v>
      </c>
      <c r="AE652" s="1">
        <f t="shared" si="281"/>
        <v>-1.276293465905562</v>
      </c>
      <c r="AF652" s="1">
        <f t="shared" si="282"/>
        <v>-0.92798677163734644</v>
      </c>
      <c r="AG652" s="1">
        <f t="shared" si="283"/>
        <v>-0.88481459977213761</v>
      </c>
      <c r="AH652" s="1">
        <f t="shared" si="284"/>
        <v>-1.8152899666382492</v>
      </c>
      <c r="AI652" s="149">
        <f t="shared" si="285"/>
        <v>-7.4249382472772441</v>
      </c>
      <c r="AL652" s="1">
        <f t="shared" si="286"/>
        <v>-1.3873311678483309</v>
      </c>
      <c r="AM652" s="104">
        <f t="shared" si="287"/>
        <v>-1.3586993551740039</v>
      </c>
      <c r="AN652" s="104">
        <f t="shared" si="288"/>
        <v>-1.3790666579984376</v>
      </c>
      <c r="AO652" s="104">
        <f t="shared" si="289"/>
        <v>-0.66757033877029559</v>
      </c>
      <c r="AP652" s="104">
        <f t="shared" si="290"/>
        <v>-0.82003893241456904</v>
      </c>
      <c r="AQ652" s="104">
        <f t="shared" si="291"/>
        <v>-8.9936045332194625E-2</v>
      </c>
      <c r="AR652" s="151">
        <f t="shared" si="292"/>
        <v>-5.7026424975378323</v>
      </c>
    </row>
    <row r="653" spans="1:44" x14ac:dyDescent="0.2">
      <c r="A653" s="99">
        <v>10747</v>
      </c>
      <c r="B653" s="95" t="s">
        <v>103</v>
      </c>
      <c r="C653" s="111">
        <v>0.65543263751122083</v>
      </c>
      <c r="D653" s="95" t="s">
        <v>0</v>
      </c>
      <c r="E653" s="95">
        <v>3</v>
      </c>
      <c r="F653" s="96">
        <v>1</v>
      </c>
      <c r="G653" s="95" t="s">
        <v>6</v>
      </c>
      <c r="H653" s="95" t="s">
        <v>88</v>
      </c>
      <c r="I653" s="95" t="s">
        <v>5</v>
      </c>
      <c r="J653" s="97" t="s">
        <v>5</v>
      </c>
      <c r="M653">
        <f t="shared" si="273"/>
        <v>39</v>
      </c>
      <c r="N653">
        <f t="shared" si="268"/>
        <v>61</v>
      </c>
      <c r="O653">
        <f t="shared" si="269"/>
        <v>48</v>
      </c>
      <c r="P653">
        <f t="shared" si="270"/>
        <v>68</v>
      </c>
      <c r="Q653">
        <f t="shared" si="271"/>
        <v>71</v>
      </c>
      <c r="R653">
        <f t="shared" si="272"/>
        <v>28</v>
      </c>
      <c r="U653">
        <f t="shared" si="293"/>
        <v>241</v>
      </c>
      <c r="V653">
        <f t="shared" si="274"/>
        <v>248</v>
      </c>
      <c r="W653">
        <f t="shared" si="275"/>
        <v>243</v>
      </c>
      <c r="X653">
        <f t="shared" si="276"/>
        <v>495</v>
      </c>
      <c r="Y653">
        <f t="shared" si="277"/>
        <v>425</v>
      </c>
      <c r="Z653">
        <f t="shared" si="278"/>
        <v>882</v>
      </c>
      <c r="AC653" s="1">
        <f t="shared" si="279"/>
        <v>-1.4839328306838067</v>
      </c>
      <c r="AD653" s="1">
        <f t="shared" si="280"/>
        <v>-1.0366206126401418</v>
      </c>
      <c r="AE653" s="1">
        <f t="shared" si="281"/>
        <v>-1.276293465905562</v>
      </c>
      <c r="AF653" s="1">
        <f t="shared" si="282"/>
        <v>-0.92798677163734644</v>
      </c>
      <c r="AG653" s="1">
        <f t="shared" si="283"/>
        <v>-0.88481459977213761</v>
      </c>
      <c r="AH653" s="1">
        <f t="shared" si="284"/>
        <v>-1.8152899666382492</v>
      </c>
      <c r="AI653" s="149">
        <f t="shared" si="285"/>
        <v>-7.4249382472772441</v>
      </c>
      <c r="AL653" s="1">
        <f t="shared" si="286"/>
        <v>-1.3873311678483309</v>
      </c>
      <c r="AM653" s="104">
        <f t="shared" si="287"/>
        <v>-1.3586993551740039</v>
      </c>
      <c r="AN653" s="104">
        <f t="shared" si="288"/>
        <v>-1.3790666579984376</v>
      </c>
      <c r="AO653" s="104">
        <f t="shared" si="289"/>
        <v>-0.66757033877029559</v>
      </c>
      <c r="AP653" s="104">
        <f t="shared" si="290"/>
        <v>-0.82003893241456904</v>
      </c>
      <c r="AQ653" s="104">
        <f t="shared" si="291"/>
        <v>-8.9936045332194625E-2</v>
      </c>
      <c r="AR653" s="151">
        <f t="shared" si="292"/>
        <v>-5.7026424975378323</v>
      </c>
    </row>
    <row r="654" spans="1:44" x14ac:dyDescent="0.2">
      <c r="A654" s="98">
        <v>11181</v>
      </c>
      <c r="B654" s="91" t="s">
        <v>103</v>
      </c>
      <c r="C654" s="110">
        <v>0.65776385174107976</v>
      </c>
      <c r="D654" s="91" t="s">
        <v>0</v>
      </c>
      <c r="E654" s="91">
        <v>3</v>
      </c>
      <c r="F654" s="92">
        <v>3</v>
      </c>
      <c r="G654" s="91" t="s">
        <v>6</v>
      </c>
      <c r="H654" s="91" t="s">
        <v>90</v>
      </c>
      <c r="I654" s="91" t="s">
        <v>5</v>
      </c>
      <c r="J654" s="93" t="s">
        <v>5</v>
      </c>
      <c r="M654">
        <f t="shared" si="273"/>
        <v>39</v>
      </c>
      <c r="N654">
        <f t="shared" ref="N654:N717" si="294">COUNTIFS(E$4:E$1140,E654,$J$4:$J$1140,$L$2)</f>
        <v>61</v>
      </c>
      <c r="O654">
        <f t="shared" ref="O654:O717" si="295">COUNTIFS(F$4:F$1140,F654,$J$4:$J$1140,$L$2)</f>
        <v>46</v>
      </c>
      <c r="P654">
        <f t="shared" ref="P654:P717" si="296">COUNTIFS(G$4:G$1140,G654,$J$4:$J$1140,$L$2)</f>
        <v>68</v>
      </c>
      <c r="Q654">
        <f t="shared" ref="Q654:Q717" si="297">COUNTIFS(H$4:H$1140,H654,$J$4:$J$1140,$L$2)</f>
        <v>39</v>
      </c>
      <c r="R654">
        <f t="shared" ref="R654:R717" si="298">COUNTIFS(I$4:I$1140,I654,$J$4:$J$1140,$L$2)</f>
        <v>28</v>
      </c>
      <c r="U654">
        <f t="shared" si="293"/>
        <v>241</v>
      </c>
      <c r="V654">
        <f t="shared" si="274"/>
        <v>248</v>
      </c>
      <c r="W654">
        <f t="shared" si="275"/>
        <v>241</v>
      </c>
      <c r="X654">
        <f t="shared" si="276"/>
        <v>495</v>
      </c>
      <c r="Y654">
        <f t="shared" si="277"/>
        <v>161</v>
      </c>
      <c r="Z654">
        <f t="shared" si="278"/>
        <v>882</v>
      </c>
      <c r="AC654" s="1">
        <f t="shared" si="279"/>
        <v>-1.4839328306838067</v>
      </c>
      <c r="AD654" s="1">
        <f t="shared" si="280"/>
        <v>-1.0366206126401418</v>
      </c>
      <c r="AE654" s="1">
        <f t="shared" si="281"/>
        <v>-1.3188530803243581</v>
      </c>
      <c r="AF654" s="1">
        <f t="shared" si="282"/>
        <v>-0.92798677163734644</v>
      </c>
      <c r="AG654" s="1">
        <f t="shared" si="283"/>
        <v>-1.4839328306838067</v>
      </c>
      <c r="AH654" s="1">
        <f t="shared" si="284"/>
        <v>-1.8152899666382492</v>
      </c>
      <c r="AI654" s="149">
        <f t="shared" si="285"/>
        <v>-8.066616092607708</v>
      </c>
      <c r="AL654" s="1">
        <f t="shared" si="286"/>
        <v>-1.3873311678483309</v>
      </c>
      <c r="AM654" s="104">
        <f t="shared" si="287"/>
        <v>-1.3586993551740039</v>
      </c>
      <c r="AN654" s="104">
        <f t="shared" si="288"/>
        <v>-1.3873311678483309</v>
      </c>
      <c r="AO654" s="104">
        <f t="shared" si="289"/>
        <v>-0.66757033877029559</v>
      </c>
      <c r="AP654" s="104">
        <f t="shared" si="290"/>
        <v>-1.790723736354523</v>
      </c>
      <c r="AQ654" s="104">
        <f t="shared" si="291"/>
        <v>-8.9936045332194625E-2</v>
      </c>
      <c r="AR654" s="151">
        <f t="shared" si="292"/>
        <v>-6.6815918113276798</v>
      </c>
    </row>
    <row r="655" spans="1:44" x14ac:dyDescent="0.2">
      <c r="A655" s="99">
        <v>10397</v>
      </c>
      <c r="B655" s="95" t="s">
        <v>103</v>
      </c>
      <c r="C655" s="111">
        <v>0.65789553018541547</v>
      </c>
      <c r="D655" s="95" t="s">
        <v>2</v>
      </c>
      <c r="E655" s="95">
        <v>3</v>
      </c>
      <c r="F655" s="96">
        <v>2</v>
      </c>
      <c r="G655" s="95" t="s">
        <v>6</v>
      </c>
      <c r="H655" s="95" t="s">
        <v>89</v>
      </c>
      <c r="I655" s="95" t="s">
        <v>4</v>
      </c>
      <c r="J655" s="97" t="s">
        <v>5</v>
      </c>
      <c r="M655">
        <f t="shared" si="273"/>
        <v>36</v>
      </c>
      <c r="N655">
        <f t="shared" si="294"/>
        <v>61</v>
      </c>
      <c r="O655">
        <f t="shared" si="295"/>
        <v>49</v>
      </c>
      <c r="P655">
        <f t="shared" si="296"/>
        <v>68</v>
      </c>
      <c r="Q655">
        <f t="shared" si="297"/>
        <v>37</v>
      </c>
      <c r="R655">
        <f t="shared" si="298"/>
        <v>144</v>
      </c>
      <c r="U655">
        <f t="shared" si="293"/>
        <v>239</v>
      </c>
      <c r="V655">
        <f t="shared" si="274"/>
        <v>248</v>
      </c>
      <c r="W655">
        <f t="shared" si="275"/>
        <v>233</v>
      </c>
      <c r="X655">
        <f t="shared" si="276"/>
        <v>495</v>
      </c>
      <c r="Y655">
        <f t="shared" si="277"/>
        <v>230</v>
      </c>
      <c r="Z655">
        <f t="shared" si="278"/>
        <v>83</v>
      </c>
      <c r="AC655" s="1">
        <f t="shared" si="279"/>
        <v>-1.563975538357343</v>
      </c>
      <c r="AD655" s="1">
        <f t="shared" si="280"/>
        <v>-1.0366206126401418</v>
      </c>
      <c r="AE655" s="1">
        <f t="shared" si="281"/>
        <v>-1.2556741787028265</v>
      </c>
      <c r="AF655" s="1">
        <f t="shared" si="282"/>
        <v>-0.92798677163734644</v>
      </c>
      <c r="AG655" s="1">
        <f t="shared" si="283"/>
        <v>-1.5365765641692286</v>
      </c>
      <c r="AH655" s="1">
        <f t="shared" si="284"/>
        <v>-0.17768117723745236</v>
      </c>
      <c r="AI655" s="149">
        <f t="shared" si="285"/>
        <v>-6.4985148427443393</v>
      </c>
      <c r="AL655" s="1">
        <f t="shared" si="286"/>
        <v>-1.3956645494074753</v>
      </c>
      <c r="AM655" s="104">
        <f t="shared" si="287"/>
        <v>-1.3586993551740039</v>
      </c>
      <c r="AN655" s="104">
        <f t="shared" si="288"/>
        <v>-1.4210896477732855</v>
      </c>
      <c r="AO655" s="104">
        <f t="shared" si="289"/>
        <v>-0.66757033877029559</v>
      </c>
      <c r="AP655" s="104">
        <f t="shared" si="290"/>
        <v>-1.4340487924157905</v>
      </c>
      <c r="AQ655" s="104">
        <f t="shared" si="291"/>
        <v>-2.4532874935423878</v>
      </c>
      <c r="AR655" s="151">
        <f t="shared" si="292"/>
        <v>-8.730360177083238</v>
      </c>
    </row>
    <row r="656" spans="1:44" x14ac:dyDescent="0.2">
      <c r="A656" s="98">
        <v>10778</v>
      </c>
      <c r="B656" s="91" t="s">
        <v>103</v>
      </c>
      <c r="C656" s="110">
        <v>0.65837401003663676</v>
      </c>
      <c r="D656" s="91" t="s">
        <v>3</v>
      </c>
      <c r="E656" s="91">
        <v>2</v>
      </c>
      <c r="F656" s="92">
        <v>0</v>
      </c>
      <c r="G656" s="91" t="s">
        <v>7</v>
      </c>
      <c r="H656" s="91" t="s">
        <v>88</v>
      </c>
      <c r="I656" s="91" t="s">
        <v>4</v>
      </c>
      <c r="J656" s="93" t="s">
        <v>4</v>
      </c>
      <c r="M656">
        <f t="shared" si="273"/>
        <v>38</v>
      </c>
      <c r="N656">
        <f t="shared" si="294"/>
        <v>41</v>
      </c>
      <c r="O656">
        <f t="shared" si="295"/>
        <v>29</v>
      </c>
      <c r="P656">
        <f t="shared" si="296"/>
        <v>104</v>
      </c>
      <c r="Q656">
        <f t="shared" si="297"/>
        <v>71</v>
      </c>
      <c r="R656">
        <f t="shared" si="298"/>
        <v>144</v>
      </c>
      <c r="U656">
        <f t="shared" si="293"/>
        <v>241</v>
      </c>
      <c r="V656">
        <f t="shared" si="274"/>
        <v>239</v>
      </c>
      <c r="W656">
        <f t="shared" si="275"/>
        <v>248</v>
      </c>
      <c r="X656">
        <f t="shared" si="276"/>
        <v>470</v>
      </c>
      <c r="Y656">
        <f t="shared" si="277"/>
        <v>425</v>
      </c>
      <c r="Z656">
        <f t="shared" si="278"/>
        <v>83</v>
      </c>
      <c r="AC656" s="1">
        <f t="shared" si="279"/>
        <v>-1.5099083170870673</v>
      </c>
      <c r="AD656" s="1">
        <f t="shared" si="280"/>
        <v>-1.4339224101091452</v>
      </c>
      <c r="AE656" s="1">
        <f t="shared" si="281"/>
        <v>-1.780198646826979</v>
      </c>
      <c r="AF656" s="1">
        <f t="shared" si="282"/>
        <v>-0.50310357767208047</v>
      </c>
      <c r="AG656" s="1">
        <f t="shared" si="283"/>
        <v>-0.88481459977213761</v>
      </c>
      <c r="AH656" s="1">
        <f t="shared" si="284"/>
        <v>-0.17768117723745236</v>
      </c>
      <c r="AI656" s="149">
        <f t="shared" si="285"/>
        <v>-6.2896287287048613</v>
      </c>
      <c r="AL656" s="1">
        <f t="shared" si="286"/>
        <v>-1.3873311678483309</v>
      </c>
      <c r="AM656" s="104">
        <f t="shared" si="287"/>
        <v>-1.3956645494074753</v>
      </c>
      <c r="AN656" s="104">
        <f t="shared" si="288"/>
        <v>-1.3586993551740039</v>
      </c>
      <c r="AO656" s="104">
        <f t="shared" si="289"/>
        <v>-0.71939540663488166</v>
      </c>
      <c r="AP656" s="104">
        <f t="shared" si="290"/>
        <v>-0.82003893241456904</v>
      </c>
      <c r="AQ656" s="104">
        <f t="shared" si="291"/>
        <v>-2.4532874935423878</v>
      </c>
      <c r="AR656" s="151">
        <f t="shared" si="292"/>
        <v>-8.1344169050216486</v>
      </c>
    </row>
    <row r="657" spans="1:44" x14ac:dyDescent="0.2">
      <c r="A657" s="99">
        <v>11180</v>
      </c>
      <c r="B657" s="95" t="s">
        <v>103</v>
      </c>
      <c r="C657" s="111">
        <v>0.65879165457650435</v>
      </c>
      <c r="D657" s="95" t="s">
        <v>3</v>
      </c>
      <c r="E657" s="95">
        <v>0</v>
      </c>
      <c r="F657" s="96">
        <v>1</v>
      </c>
      <c r="G657" s="95" t="s">
        <v>6</v>
      </c>
      <c r="H657" s="95" t="s">
        <v>88</v>
      </c>
      <c r="I657" s="95" t="s">
        <v>5</v>
      </c>
      <c r="J657" s="97" t="s">
        <v>5</v>
      </c>
      <c r="M657">
        <f t="shared" si="273"/>
        <v>38</v>
      </c>
      <c r="N657">
        <f t="shared" si="294"/>
        <v>35</v>
      </c>
      <c r="O657">
        <f t="shared" si="295"/>
        <v>48</v>
      </c>
      <c r="P657">
        <f t="shared" si="296"/>
        <v>68</v>
      </c>
      <c r="Q657">
        <f t="shared" si="297"/>
        <v>71</v>
      </c>
      <c r="R657">
        <f t="shared" si="298"/>
        <v>28</v>
      </c>
      <c r="U657">
        <f t="shared" si="293"/>
        <v>241</v>
      </c>
      <c r="V657">
        <f t="shared" si="274"/>
        <v>245</v>
      </c>
      <c r="W657">
        <f t="shared" si="275"/>
        <v>243</v>
      </c>
      <c r="X657">
        <f t="shared" si="276"/>
        <v>495</v>
      </c>
      <c r="Y657">
        <f t="shared" si="277"/>
        <v>425</v>
      </c>
      <c r="Z657">
        <f t="shared" si="278"/>
        <v>882</v>
      </c>
      <c r="AC657" s="1">
        <f t="shared" si="279"/>
        <v>-1.5099083170870673</v>
      </c>
      <c r="AD657" s="1">
        <f t="shared" si="280"/>
        <v>-1.5921464153240394</v>
      </c>
      <c r="AE657" s="1">
        <f t="shared" si="281"/>
        <v>-1.276293465905562</v>
      </c>
      <c r="AF657" s="1">
        <f t="shared" si="282"/>
        <v>-0.92798677163734644</v>
      </c>
      <c r="AG657" s="1">
        <f t="shared" si="283"/>
        <v>-0.88481459977213761</v>
      </c>
      <c r="AH657" s="1">
        <f t="shared" si="284"/>
        <v>-1.8152899666382492</v>
      </c>
      <c r="AI657" s="149">
        <f t="shared" si="285"/>
        <v>-8.0064395363644021</v>
      </c>
      <c r="AL657" s="1">
        <f t="shared" si="286"/>
        <v>-1.3873311678483309</v>
      </c>
      <c r="AM657" s="104">
        <f t="shared" si="287"/>
        <v>-1.3708698907942589</v>
      </c>
      <c r="AN657" s="104">
        <f t="shared" si="288"/>
        <v>-1.3790666579984376</v>
      </c>
      <c r="AO657" s="104">
        <f t="shared" si="289"/>
        <v>-0.66757033877029559</v>
      </c>
      <c r="AP657" s="104">
        <f t="shared" si="290"/>
        <v>-0.82003893241456904</v>
      </c>
      <c r="AQ657" s="104">
        <f t="shared" si="291"/>
        <v>-8.9936045332194625E-2</v>
      </c>
      <c r="AR657" s="151">
        <f t="shared" si="292"/>
        <v>-5.7148130331580873</v>
      </c>
    </row>
    <row r="658" spans="1:44" x14ac:dyDescent="0.2">
      <c r="A658" s="98">
        <v>11100</v>
      </c>
      <c r="B658" s="91" t="s">
        <v>103</v>
      </c>
      <c r="C658" s="110">
        <v>0.66006138430192562</v>
      </c>
      <c r="D658" s="91" t="s">
        <v>0</v>
      </c>
      <c r="E658" s="91">
        <v>2</v>
      </c>
      <c r="F658" s="92">
        <v>3</v>
      </c>
      <c r="G658" s="91" t="s">
        <v>6</v>
      </c>
      <c r="H658" s="91" t="s">
        <v>91</v>
      </c>
      <c r="I658" s="91" t="s">
        <v>4</v>
      </c>
      <c r="J658" s="93" t="s">
        <v>5</v>
      </c>
      <c r="M658">
        <f t="shared" si="273"/>
        <v>39</v>
      </c>
      <c r="N658">
        <f t="shared" si="294"/>
        <v>41</v>
      </c>
      <c r="O658">
        <f t="shared" si="295"/>
        <v>46</v>
      </c>
      <c r="P658">
        <f t="shared" si="296"/>
        <v>68</v>
      </c>
      <c r="Q658">
        <f t="shared" si="297"/>
        <v>25</v>
      </c>
      <c r="R658">
        <f t="shared" si="298"/>
        <v>144</v>
      </c>
      <c r="U658">
        <f t="shared" si="293"/>
        <v>241</v>
      </c>
      <c r="V658">
        <f t="shared" si="274"/>
        <v>239</v>
      </c>
      <c r="W658">
        <f t="shared" si="275"/>
        <v>241</v>
      </c>
      <c r="X658">
        <f t="shared" si="276"/>
        <v>495</v>
      </c>
      <c r="Y658">
        <f t="shared" si="277"/>
        <v>149</v>
      </c>
      <c r="Z658">
        <f t="shared" si="278"/>
        <v>83</v>
      </c>
      <c r="AC658" s="1">
        <f t="shared" si="279"/>
        <v>-1.4839328306838067</v>
      </c>
      <c r="AD658" s="1">
        <f t="shared" si="280"/>
        <v>-1.4339224101091452</v>
      </c>
      <c r="AE658" s="1">
        <f t="shared" si="281"/>
        <v>-1.3188530803243581</v>
      </c>
      <c r="AF658" s="1">
        <f t="shared" si="282"/>
        <v>-0.92798677163734644</v>
      </c>
      <c r="AG658" s="1">
        <f t="shared" si="283"/>
        <v>-1.9286186519452522</v>
      </c>
      <c r="AH658" s="1">
        <f t="shared" si="284"/>
        <v>-0.17768117723745236</v>
      </c>
      <c r="AI658" s="149">
        <f t="shared" si="285"/>
        <v>-7.2709949219373611</v>
      </c>
      <c r="AL658" s="1">
        <f t="shared" si="286"/>
        <v>-1.3873311678483309</v>
      </c>
      <c r="AM658" s="104">
        <f t="shared" si="287"/>
        <v>-1.3956645494074753</v>
      </c>
      <c r="AN658" s="104">
        <f t="shared" si="288"/>
        <v>-1.3873311678483309</v>
      </c>
      <c r="AO658" s="104">
        <f t="shared" si="289"/>
        <v>-0.66757033877029559</v>
      </c>
      <c r="AP658" s="104">
        <f t="shared" si="290"/>
        <v>-1.8681817953935267</v>
      </c>
      <c r="AQ658" s="104">
        <f t="shared" si="291"/>
        <v>-2.4532874935423878</v>
      </c>
      <c r="AR658" s="151">
        <f t="shared" si="292"/>
        <v>-9.1593665128103474</v>
      </c>
    </row>
    <row r="659" spans="1:44" x14ac:dyDescent="0.2">
      <c r="A659" s="99">
        <v>10484</v>
      </c>
      <c r="B659" s="95" t="s">
        <v>103</v>
      </c>
      <c r="C659" s="111">
        <v>0.66028062672542531</v>
      </c>
      <c r="D659" s="95" t="s">
        <v>2</v>
      </c>
      <c r="E659" s="95">
        <v>3</v>
      </c>
      <c r="F659" s="96">
        <v>3</v>
      </c>
      <c r="G659" s="95" t="s">
        <v>6</v>
      </c>
      <c r="H659" s="95" t="s">
        <v>88</v>
      </c>
      <c r="I659" s="95" t="s">
        <v>5</v>
      </c>
      <c r="J659" s="97" t="s">
        <v>5</v>
      </c>
      <c r="M659">
        <f t="shared" si="273"/>
        <v>36</v>
      </c>
      <c r="N659">
        <f t="shared" si="294"/>
        <v>61</v>
      </c>
      <c r="O659">
        <f t="shared" si="295"/>
        <v>46</v>
      </c>
      <c r="P659">
        <f t="shared" si="296"/>
        <v>68</v>
      </c>
      <c r="Q659">
        <f t="shared" si="297"/>
        <v>71</v>
      </c>
      <c r="R659">
        <f t="shared" si="298"/>
        <v>28</v>
      </c>
      <c r="U659">
        <f t="shared" si="293"/>
        <v>239</v>
      </c>
      <c r="V659">
        <f t="shared" si="274"/>
        <v>248</v>
      </c>
      <c r="W659">
        <f t="shared" si="275"/>
        <v>241</v>
      </c>
      <c r="X659">
        <f t="shared" si="276"/>
        <v>495</v>
      </c>
      <c r="Y659">
        <f t="shared" si="277"/>
        <v>425</v>
      </c>
      <c r="Z659">
        <f t="shared" si="278"/>
        <v>882</v>
      </c>
      <c r="AC659" s="1">
        <f t="shared" si="279"/>
        <v>-1.563975538357343</v>
      </c>
      <c r="AD659" s="1">
        <f t="shared" si="280"/>
        <v>-1.0366206126401418</v>
      </c>
      <c r="AE659" s="1">
        <f t="shared" si="281"/>
        <v>-1.3188530803243581</v>
      </c>
      <c r="AF659" s="1">
        <f t="shared" si="282"/>
        <v>-0.92798677163734644</v>
      </c>
      <c r="AG659" s="1">
        <f t="shared" si="283"/>
        <v>-0.88481459977213761</v>
      </c>
      <c r="AH659" s="1">
        <f t="shared" si="284"/>
        <v>-1.8152899666382492</v>
      </c>
      <c r="AI659" s="149">
        <f t="shared" si="285"/>
        <v>-7.5475405693695761</v>
      </c>
      <c r="AL659" s="1">
        <f t="shared" si="286"/>
        <v>-1.3956645494074753</v>
      </c>
      <c r="AM659" s="104">
        <f t="shared" si="287"/>
        <v>-1.3586993551740039</v>
      </c>
      <c r="AN659" s="104">
        <f t="shared" si="288"/>
        <v>-1.3873311678483309</v>
      </c>
      <c r="AO659" s="104">
        <f t="shared" si="289"/>
        <v>-0.66757033877029559</v>
      </c>
      <c r="AP659" s="104">
        <f t="shared" si="290"/>
        <v>-0.82003893241456904</v>
      </c>
      <c r="AQ659" s="104">
        <f t="shared" si="291"/>
        <v>-8.9936045332194625E-2</v>
      </c>
      <c r="AR659" s="151">
        <f t="shared" si="292"/>
        <v>-5.7192403889468695</v>
      </c>
    </row>
    <row r="660" spans="1:44" x14ac:dyDescent="0.2">
      <c r="A660" s="98">
        <v>11154</v>
      </c>
      <c r="B660" s="91" t="s">
        <v>103</v>
      </c>
      <c r="C660" s="110">
        <v>0.66087942968897517</v>
      </c>
      <c r="D660" s="91" t="s">
        <v>1</v>
      </c>
      <c r="E660" s="91">
        <v>2</v>
      </c>
      <c r="F660" s="92">
        <v>0</v>
      </c>
      <c r="G660" s="91" t="s">
        <v>6</v>
      </c>
      <c r="H660" s="91" t="s">
        <v>88</v>
      </c>
      <c r="I660" s="91" t="s">
        <v>4</v>
      </c>
      <c r="J660" s="93" t="s">
        <v>4</v>
      </c>
      <c r="M660">
        <f t="shared" si="273"/>
        <v>59</v>
      </c>
      <c r="N660">
        <f t="shared" si="294"/>
        <v>41</v>
      </c>
      <c r="O660">
        <f t="shared" si="295"/>
        <v>29</v>
      </c>
      <c r="P660">
        <f t="shared" si="296"/>
        <v>68</v>
      </c>
      <c r="Q660">
        <f t="shared" si="297"/>
        <v>71</v>
      </c>
      <c r="R660">
        <f t="shared" si="298"/>
        <v>144</v>
      </c>
      <c r="U660">
        <f t="shared" si="293"/>
        <v>244</v>
      </c>
      <c r="V660">
        <f t="shared" si="274"/>
        <v>239</v>
      </c>
      <c r="W660">
        <f t="shared" si="275"/>
        <v>248</v>
      </c>
      <c r="X660">
        <f t="shared" si="276"/>
        <v>495</v>
      </c>
      <c r="Y660">
        <f t="shared" si="277"/>
        <v>425</v>
      </c>
      <c r="Z660">
        <f t="shared" si="278"/>
        <v>83</v>
      </c>
      <c r="AC660" s="1">
        <f t="shared" si="279"/>
        <v>-1.0699570329077337</v>
      </c>
      <c r="AD660" s="1">
        <f t="shared" si="280"/>
        <v>-1.4339224101091452</v>
      </c>
      <c r="AE660" s="1">
        <f t="shared" si="281"/>
        <v>-1.780198646826979</v>
      </c>
      <c r="AF660" s="1">
        <f t="shared" si="282"/>
        <v>-0.92798677163734644</v>
      </c>
      <c r="AG660" s="1">
        <f t="shared" si="283"/>
        <v>-0.88481459977213761</v>
      </c>
      <c r="AH660" s="1">
        <f t="shared" si="284"/>
        <v>-0.17768117723745236</v>
      </c>
      <c r="AI660" s="149">
        <f t="shared" si="285"/>
        <v>-6.2745606384907937</v>
      </c>
      <c r="AL660" s="1">
        <f t="shared" si="286"/>
        <v>-1.374959876045784</v>
      </c>
      <c r="AM660" s="104">
        <f t="shared" si="287"/>
        <v>-1.3956645494074753</v>
      </c>
      <c r="AN660" s="104">
        <f t="shared" si="288"/>
        <v>-1.3586993551740039</v>
      </c>
      <c r="AO660" s="104">
        <f t="shared" si="289"/>
        <v>-0.66757033877029559</v>
      </c>
      <c r="AP660" s="104">
        <f t="shared" si="290"/>
        <v>-0.82003893241456904</v>
      </c>
      <c r="AQ660" s="104">
        <f t="shared" si="291"/>
        <v>-2.4532874935423878</v>
      </c>
      <c r="AR660" s="151">
        <f t="shared" si="292"/>
        <v>-8.0702205453545162</v>
      </c>
    </row>
    <row r="661" spans="1:44" x14ac:dyDescent="0.2">
      <c r="A661" s="99">
        <v>10586</v>
      </c>
      <c r="B661" s="95" t="s">
        <v>103</v>
      </c>
      <c r="C661" s="111">
        <v>0.66210395429044666</v>
      </c>
      <c r="D661" s="95" t="s">
        <v>1</v>
      </c>
      <c r="E661" s="95">
        <v>3</v>
      </c>
      <c r="F661" s="96">
        <v>0</v>
      </c>
      <c r="G661" s="95" t="s">
        <v>7</v>
      </c>
      <c r="H661" s="95" t="s">
        <v>88</v>
      </c>
      <c r="I661" s="95" t="s">
        <v>5</v>
      </c>
      <c r="J661" s="97" t="s">
        <v>5</v>
      </c>
      <c r="M661">
        <f t="shared" si="273"/>
        <v>59</v>
      </c>
      <c r="N661">
        <f t="shared" si="294"/>
        <v>61</v>
      </c>
      <c r="O661">
        <f t="shared" si="295"/>
        <v>29</v>
      </c>
      <c r="P661">
        <f t="shared" si="296"/>
        <v>104</v>
      </c>
      <c r="Q661">
        <f t="shared" si="297"/>
        <v>71</v>
      </c>
      <c r="R661">
        <f t="shared" si="298"/>
        <v>28</v>
      </c>
      <c r="U661">
        <f t="shared" si="293"/>
        <v>244</v>
      </c>
      <c r="V661">
        <f t="shared" si="274"/>
        <v>248</v>
      </c>
      <c r="W661">
        <f t="shared" si="275"/>
        <v>248</v>
      </c>
      <c r="X661">
        <f t="shared" si="276"/>
        <v>470</v>
      </c>
      <c r="Y661">
        <f t="shared" si="277"/>
        <v>425</v>
      </c>
      <c r="Z661">
        <f t="shared" si="278"/>
        <v>882</v>
      </c>
      <c r="AC661" s="1">
        <f t="shared" si="279"/>
        <v>-1.0699570329077337</v>
      </c>
      <c r="AD661" s="1">
        <f t="shared" si="280"/>
        <v>-1.0366206126401418</v>
      </c>
      <c r="AE661" s="1">
        <f t="shared" si="281"/>
        <v>-1.780198646826979</v>
      </c>
      <c r="AF661" s="1">
        <f t="shared" si="282"/>
        <v>-0.50310357767208047</v>
      </c>
      <c r="AG661" s="1">
        <f t="shared" si="283"/>
        <v>-0.88481459977213761</v>
      </c>
      <c r="AH661" s="1">
        <f t="shared" si="284"/>
        <v>-1.8152899666382492</v>
      </c>
      <c r="AI661" s="149">
        <f t="shared" si="285"/>
        <v>-7.0899844364573212</v>
      </c>
      <c r="AL661" s="1">
        <f t="shared" si="286"/>
        <v>-1.374959876045784</v>
      </c>
      <c r="AM661" s="104">
        <f t="shared" si="287"/>
        <v>-1.3586993551740039</v>
      </c>
      <c r="AN661" s="104">
        <f t="shared" si="288"/>
        <v>-1.3586993551740039</v>
      </c>
      <c r="AO661" s="104">
        <f t="shared" si="289"/>
        <v>-0.71939540663488166</v>
      </c>
      <c r="AP661" s="104">
        <f t="shared" si="290"/>
        <v>-0.82003893241456904</v>
      </c>
      <c r="AQ661" s="104">
        <f t="shared" si="291"/>
        <v>-8.9936045332194625E-2</v>
      </c>
      <c r="AR661" s="151">
        <f t="shared" si="292"/>
        <v>-5.7217289707754366</v>
      </c>
    </row>
    <row r="662" spans="1:44" x14ac:dyDescent="0.2">
      <c r="A662" s="98">
        <v>10954</v>
      </c>
      <c r="B662" s="91" t="s">
        <v>103</v>
      </c>
      <c r="C662" s="110">
        <v>0.66296034978550911</v>
      </c>
      <c r="D662" s="91" t="s">
        <v>1</v>
      </c>
      <c r="E662" s="91">
        <v>1</v>
      </c>
      <c r="F662" s="92">
        <v>3</v>
      </c>
      <c r="G662" s="91" t="s">
        <v>7</v>
      </c>
      <c r="H662" s="91" t="s">
        <v>88</v>
      </c>
      <c r="I662" s="91" t="s">
        <v>5</v>
      </c>
      <c r="J662" s="93" t="s">
        <v>5</v>
      </c>
      <c r="M662">
        <f t="shared" si="273"/>
        <v>59</v>
      </c>
      <c r="N662">
        <f t="shared" si="294"/>
        <v>35</v>
      </c>
      <c r="O662">
        <f t="shared" si="295"/>
        <v>46</v>
      </c>
      <c r="P662">
        <f t="shared" si="296"/>
        <v>104</v>
      </c>
      <c r="Q662">
        <f t="shared" si="297"/>
        <v>71</v>
      </c>
      <c r="R662">
        <f t="shared" si="298"/>
        <v>28</v>
      </c>
      <c r="U662">
        <f t="shared" si="293"/>
        <v>244</v>
      </c>
      <c r="V662">
        <f t="shared" si="274"/>
        <v>233</v>
      </c>
      <c r="W662">
        <f t="shared" si="275"/>
        <v>241</v>
      </c>
      <c r="X662">
        <f t="shared" si="276"/>
        <v>470</v>
      </c>
      <c r="Y662">
        <f t="shared" si="277"/>
        <v>425</v>
      </c>
      <c r="Z662">
        <f t="shared" si="278"/>
        <v>882</v>
      </c>
      <c r="AC662" s="1">
        <f t="shared" si="279"/>
        <v>-1.0699570329077337</v>
      </c>
      <c r="AD662" s="1">
        <f t="shared" si="280"/>
        <v>-1.5921464153240394</v>
      </c>
      <c r="AE662" s="1">
        <f t="shared" si="281"/>
        <v>-1.3188530803243581</v>
      </c>
      <c r="AF662" s="1">
        <f t="shared" si="282"/>
        <v>-0.50310357767208047</v>
      </c>
      <c r="AG662" s="1">
        <f t="shared" si="283"/>
        <v>-0.88481459977213761</v>
      </c>
      <c r="AH662" s="1">
        <f t="shared" si="284"/>
        <v>-1.8152899666382492</v>
      </c>
      <c r="AI662" s="149">
        <f t="shared" si="285"/>
        <v>-7.1841646726385981</v>
      </c>
      <c r="AL662" s="1">
        <f t="shared" si="286"/>
        <v>-1.374959876045784</v>
      </c>
      <c r="AM662" s="104">
        <f t="shared" si="287"/>
        <v>-1.4210896477732855</v>
      </c>
      <c r="AN662" s="104">
        <f t="shared" si="288"/>
        <v>-1.3873311678483309</v>
      </c>
      <c r="AO662" s="104">
        <f t="shared" si="289"/>
        <v>-0.71939540663488166</v>
      </c>
      <c r="AP662" s="104">
        <f t="shared" si="290"/>
        <v>-0.82003893241456904</v>
      </c>
      <c r="AQ662" s="104">
        <f t="shared" si="291"/>
        <v>-8.9936045332194625E-2</v>
      </c>
      <c r="AR662" s="151">
        <f t="shared" si="292"/>
        <v>-5.8127510760490457</v>
      </c>
    </row>
    <row r="663" spans="1:44" x14ac:dyDescent="0.2">
      <c r="A663" s="99">
        <v>10743</v>
      </c>
      <c r="B663" s="95" t="s">
        <v>103</v>
      </c>
      <c r="C663" s="111">
        <v>0.66356805161346377</v>
      </c>
      <c r="D663" s="95" t="s">
        <v>1</v>
      </c>
      <c r="E663" s="95">
        <v>1</v>
      </c>
      <c r="F663" s="96">
        <v>2</v>
      </c>
      <c r="G663" s="95" t="s">
        <v>6</v>
      </c>
      <c r="H663" s="95" t="s">
        <v>88</v>
      </c>
      <c r="I663" s="95" t="s">
        <v>4</v>
      </c>
      <c r="J663" s="97" t="s">
        <v>5</v>
      </c>
      <c r="M663">
        <f t="shared" si="273"/>
        <v>59</v>
      </c>
      <c r="N663">
        <f t="shared" si="294"/>
        <v>35</v>
      </c>
      <c r="O663">
        <f t="shared" si="295"/>
        <v>49</v>
      </c>
      <c r="P663">
        <f t="shared" si="296"/>
        <v>68</v>
      </c>
      <c r="Q663">
        <f t="shared" si="297"/>
        <v>71</v>
      </c>
      <c r="R663">
        <f t="shared" si="298"/>
        <v>144</v>
      </c>
      <c r="U663">
        <f t="shared" si="293"/>
        <v>244</v>
      </c>
      <c r="V663">
        <f t="shared" si="274"/>
        <v>233</v>
      </c>
      <c r="W663">
        <f t="shared" si="275"/>
        <v>233</v>
      </c>
      <c r="X663">
        <f t="shared" si="276"/>
        <v>495</v>
      </c>
      <c r="Y663">
        <f t="shared" si="277"/>
        <v>425</v>
      </c>
      <c r="Z663">
        <f t="shared" si="278"/>
        <v>83</v>
      </c>
      <c r="AC663" s="1">
        <f t="shared" si="279"/>
        <v>-1.0699570329077337</v>
      </c>
      <c r="AD663" s="1">
        <f t="shared" si="280"/>
        <v>-1.5921464153240394</v>
      </c>
      <c r="AE663" s="1">
        <f t="shared" si="281"/>
        <v>-1.2556741787028265</v>
      </c>
      <c r="AF663" s="1">
        <f t="shared" si="282"/>
        <v>-0.92798677163734644</v>
      </c>
      <c r="AG663" s="1">
        <f t="shared" si="283"/>
        <v>-0.88481459977213761</v>
      </c>
      <c r="AH663" s="1">
        <f t="shared" si="284"/>
        <v>-0.17768117723745236</v>
      </c>
      <c r="AI663" s="149">
        <f t="shared" si="285"/>
        <v>-5.9082601755815354</v>
      </c>
      <c r="AL663" s="1">
        <f t="shared" si="286"/>
        <v>-1.374959876045784</v>
      </c>
      <c r="AM663" s="104">
        <f t="shared" si="287"/>
        <v>-1.4210896477732855</v>
      </c>
      <c r="AN663" s="104">
        <f t="shared" si="288"/>
        <v>-1.4210896477732855</v>
      </c>
      <c r="AO663" s="104">
        <f t="shared" si="289"/>
        <v>-0.66757033877029559</v>
      </c>
      <c r="AP663" s="104">
        <f t="shared" si="290"/>
        <v>-0.82003893241456904</v>
      </c>
      <c r="AQ663" s="104">
        <f t="shared" si="291"/>
        <v>-2.4532874935423878</v>
      </c>
      <c r="AR663" s="151">
        <f t="shared" si="292"/>
        <v>-8.1580359363196067</v>
      </c>
    </row>
    <row r="664" spans="1:44" x14ac:dyDescent="0.2">
      <c r="A664" s="98">
        <v>10475</v>
      </c>
      <c r="B664" s="91" t="s">
        <v>103</v>
      </c>
      <c r="C664" s="110">
        <v>0.66442349483350749</v>
      </c>
      <c r="D664" s="91" t="s">
        <v>2</v>
      </c>
      <c r="E664" s="91">
        <v>3</v>
      </c>
      <c r="F664" s="92">
        <v>1</v>
      </c>
      <c r="G664" s="91" t="s">
        <v>7</v>
      </c>
      <c r="H664" s="91" t="s">
        <v>88</v>
      </c>
      <c r="I664" s="91" t="s">
        <v>5</v>
      </c>
      <c r="J664" s="93" t="s">
        <v>5</v>
      </c>
      <c r="M664">
        <f t="shared" si="273"/>
        <v>36</v>
      </c>
      <c r="N664">
        <f t="shared" si="294"/>
        <v>61</v>
      </c>
      <c r="O664">
        <f t="shared" si="295"/>
        <v>48</v>
      </c>
      <c r="P664">
        <f t="shared" si="296"/>
        <v>104</v>
      </c>
      <c r="Q664">
        <f t="shared" si="297"/>
        <v>71</v>
      </c>
      <c r="R664">
        <f t="shared" si="298"/>
        <v>28</v>
      </c>
      <c r="U664">
        <f t="shared" si="293"/>
        <v>239</v>
      </c>
      <c r="V664">
        <f t="shared" si="274"/>
        <v>248</v>
      </c>
      <c r="W664">
        <f t="shared" si="275"/>
        <v>243</v>
      </c>
      <c r="X664">
        <f t="shared" si="276"/>
        <v>470</v>
      </c>
      <c r="Y664">
        <f t="shared" si="277"/>
        <v>425</v>
      </c>
      <c r="Z664">
        <f t="shared" si="278"/>
        <v>882</v>
      </c>
      <c r="AC664" s="1">
        <f t="shared" si="279"/>
        <v>-1.563975538357343</v>
      </c>
      <c r="AD664" s="1">
        <f t="shared" si="280"/>
        <v>-1.0366206126401418</v>
      </c>
      <c r="AE664" s="1">
        <f t="shared" si="281"/>
        <v>-1.276293465905562</v>
      </c>
      <c r="AF664" s="1">
        <f t="shared" si="282"/>
        <v>-0.50310357767208047</v>
      </c>
      <c r="AG664" s="1">
        <f t="shared" si="283"/>
        <v>-0.88481459977213761</v>
      </c>
      <c r="AH664" s="1">
        <f t="shared" si="284"/>
        <v>-1.8152899666382492</v>
      </c>
      <c r="AI664" s="149">
        <f t="shared" si="285"/>
        <v>-7.080097760985514</v>
      </c>
      <c r="AL664" s="1">
        <f t="shared" si="286"/>
        <v>-1.3956645494074753</v>
      </c>
      <c r="AM664" s="104">
        <f t="shared" si="287"/>
        <v>-1.3586993551740039</v>
      </c>
      <c r="AN664" s="104">
        <f t="shared" si="288"/>
        <v>-1.3790666579984376</v>
      </c>
      <c r="AO664" s="104">
        <f t="shared" si="289"/>
        <v>-0.71939540663488166</v>
      </c>
      <c r="AP664" s="104">
        <f t="shared" si="290"/>
        <v>-0.82003893241456904</v>
      </c>
      <c r="AQ664" s="104">
        <f t="shared" si="291"/>
        <v>-8.9936045332194625E-2</v>
      </c>
      <c r="AR664" s="151">
        <f t="shared" si="292"/>
        <v>-5.762800946961562</v>
      </c>
    </row>
    <row r="665" spans="1:44" x14ac:dyDescent="0.2">
      <c r="A665" s="99">
        <v>10371</v>
      </c>
      <c r="B665" s="95" t="s">
        <v>103</v>
      </c>
      <c r="C665" s="111">
        <v>0.66477125171063234</v>
      </c>
      <c r="D665" s="95" t="s">
        <v>1</v>
      </c>
      <c r="E665" s="95">
        <v>3</v>
      </c>
      <c r="F665" s="96">
        <v>2</v>
      </c>
      <c r="G665" s="95" t="s">
        <v>7</v>
      </c>
      <c r="H665" s="95" t="s">
        <v>88</v>
      </c>
      <c r="I665" s="95" t="s">
        <v>4</v>
      </c>
      <c r="J665" s="97" t="s">
        <v>4</v>
      </c>
      <c r="M665">
        <f t="shared" si="273"/>
        <v>59</v>
      </c>
      <c r="N665">
        <f t="shared" si="294"/>
        <v>61</v>
      </c>
      <c r="O665">
        <f t="shared" si="295"/>
        <v>49</v>
      </c>
      <c r="P665">
        <f t="shared" si="296"/>
        <v>104</v>
      </c>
      <c r="Q665">
        <f t="shared" si="297"/>
        <v>71</v>
      </c>
      <c r="R665">
        <f t="shared" si="298"/>
        <v>144</v>
      </c>
      <c r="U665">
        <f t="shared" si="293"/>
        <v>244</v>
      </c>
      <c r="V665">
        <f t="shared" si="274"/>
        <v>248</v>
      </c>
      <c r="W665">
        <f t="shared" si="275"/>
        <v>233</v>
      </c>
      <c r="X665">
        <f t="shared" si="276"/>
        <v>470</v>
      </c>
      <c r="Y665">
        <f t="shared" si="277"/>
        <v>425</v>
      </c>
      <c r="Z665">
        <f t="shared" si="278"/>
        <v>83</v>
      </c>
      <c r="AC665" s="1">
        <f t="shared" si="279"/>
        <v>-1.0699570329077337</v>
      </c>
      <c r="AD665" s="1">
        <f t="shared" si="280"/>
        <v>-1.0366206126401418</v>
      </c>
      <c r="AE665" s="1">
        <f t="shared" si="281"/>
        <v>-1.2556741787028265</v>
      </c>
      <c r="AF665" s="1">
        <f t="shared" si="282"/>
        <v>-0.50310357767208047</v>
      </c>
      <c r="AG665" s="1">
        <f t="shared" si="283"/>
        <v>-0.88481459977213761</v>
      </c>
      <c r="AH665" s="1">
        <f t="shared" si="284"/>
        <v>-0.17768117723745236</v>
      </c>
      <c r="AI665" s="149">
        <f t="shared" si="285"/>
        <v>-4.9278511789323716</v>
      </c>
      <c r="AL665" s="1">
        <f t="shared" si="286"/>
        <v>-1.374959876045784</v>
      </c>
      <c r="AM665" s="104">
        <f t="shared" si="287"/>
        <v>-1.3586993551740039</v>
      </c>
      <c r="AN665" s="104">
        <f t="shared" si="288"/>
        <v>-1.4210896477732855</v>
      </c>
      <c r="AO665" s="104">
        <f t="shared" si="289"/>
        <v>-0.71939540663488166</v>
      </c>
      <c r="AP665" s="104">
        <f t="shared" si="290"/>
        <v>-0.82003893241456904</v>
      </c>
      <c r="AQ665" s="104">
        <f t="shared" si="291"/>
        <v>-2.4532874935423878</v>
      </c>
      <c r="AR665" s="151">
        <f t="shared" si="292"/>
        <v>-8.1474707115849121</v>
      </c>
    </row>
    <row r="666" spans="1:44" x14ac:dyDescent="0.2">
      <c r="A666" s="98">
        <v>10507</v>
      </c>
      <c r="B666" s="91" t="s">
        <v>103</v>
      </c>
      <c r="C666" s="110">
        <v>0.66608189060181411</v>
      </c>
      <c r="D666" s="91" t="s">
        <v>0</v>
      </c>
      <c r="E666" s="91">
        <v>3</v>
      </c>
      <c r="F666" s="92">
        <v>0</v>
      </c>
      <c r="G666" s="91" t="s">
        <v>7</v>
      </c>
      <c r="H666" s="91" t="s">
        <v>88</v>
      </c>
      <c r="I666" s="91" t="s">
        <v>5</v>
      </c>
      <c r="J666" s="93" t="s">
        <v>5</v>
      </c>
      <c r="M666">
        <f t="shared" si="273"/>
        <v>39</v>
      </c>
      <c r="N666">
        <f t="shared" si="294"/>
        <v>61</v>
      </c>
      <c r="O666">
        <f t="shared" si="295"/>
        <v>29</v>
      </c>
      <c r="P666">
        <f t="shared" si="296"/>
        <v>104</v>
      </c>
      <c r="Q666">
        <f t="shared" si="297"/>
        <v>71</v>
      </c>
      <c r="R666">
        <f t="shared" si="298"/>
        <v>28</v>
      </c>
      <c r="U666">
        <f t="shared" si="293"/>
        <v>241</v>
      </c>
      <c r="V666">
        <f t="shared" si="274"/>
        <v>248</v>
      </c>
      <c r="W666">
        <f t="shared" si="275"/>
        <v>248</v>
      </c>
      <c r="X666">
        <f t="shared" si="276"/>
        <v>470</v>
      </c>
      <c r="Y666">
        <f t="shared" si="277"/>
        <v>425</v>
      </c>
      <c r="Z666">
        <f t="shared" si="278"/>
        <v>882</v>
      </c>
      <c r="AC666" s="1">
        <f t="shared" si="279"/>
        <v>-1.4839328306838067</v>
      </c>
      <c r="AD666" s="1">
        <f t="shared" si="280"/>
        <v>-1.0366206126401418</v>
      </c>
      <c r="AE666" s="1">
        <f t="shared" si="281"/>
        <v>-1.780198646826979</v>
      </c>
      <c r="AF666" s="1">
        <f t="shared" si="282"/>
        <v>-0.50310357767208047</v>
      </c>
      <c r="AG666" s="1">
        <f t="shared" si="283"/>
        <v>-0.88481459977213761</v>
      </c>
      <c r="AH666" s="1">
        <f t="shared" si="284"/>
        <v>-1.8152899666382492</v>
      </c>
      <c r="AI666" s="149">
        <f t="shared" si="285"/>
        <v>-7.5039602342333946</v>
      </c>
      <c r="AL666" s="1">
        <f t="shared" si="286"/>
        <v>-1.3873311678483309</v>
      </c>
      <c r="AM666" s="104">
        <f t="shared" si="287"/>
        <v>-1.3586993551740039</v>
      </c>
      <c r="AN666" s="104">
        <f t="shared" si="288"/>
        <v>-1.3586993551740039</v>
      </c>
      <c r="AO666" s="104">
        <f t="shared" si="289"/>
        <v>-0.71939540663488166</v>
      </c>
      <c r="AP666" s="104">
        <f t="shared" si="290"/>
        <v>-0.82003893241456904</v>
      </c>
      <c r="AQ666" s="104">
        <f t="shared" si="291"/>
        <v>-8.9936045332194625E-2</v>
      </c>
      <c r="AR666" s="151">
        <f t="shared" si="292"/>
        <v>-5.734100262577984</v>
      </c>
    </row>
    <row r="667" spans="1:44" x14ac:dyDescent="0.2">
      <c r="A667" s="99">
        <v>10352</v>
      </c>
      <c r="B667" s="95" t="s">
        <v>103</v>
      </c>
      <c r="C667" s="111">
        <v>0.66622055145961545</v>
      </c>
      <c r="D667" s="95" t="s">
        <v>3</v>
      </c>
      <c r="E667" s="95">
        <v>0</v>
      </c>
      <c r="F667" s="96">
        <v>2</v>
      </c>
      <c r="G667" s="95" t="s">
        <v>7</v>
      </c>
      <c r="H667" s="95" t="s">
        <v>88</v>
      </c>
      <c r="I667" s="95" t="s">
        <v>5</v>
      </c>
      <c r="J667" s="97" t="s">
        <v>5</v>
      </c>
      <c r="M667">
        <f t="shared" si="273"/>
        <v>38</v>
      </c>
      <c r="N667">
        <f t="shared" si="294"/>
        <v>35</v>
      </c>
      <c r="O667">
        <f t="shared" si="295"/>
        <v>49</v>
      </c>
      <c r="P667">
        <f t="shared" si="296"/>
        <v>104</v>
      </c>
      <c r="Q667">
        <f t="shared" si="297"/>
        <v>71</v>
      </c>
      <c r="R667">
        <f t="shared" si="298"/>
        <v>28</v>
      </c>
      <c r="U667">
        <f t="shared" si="293"/>
        <v>241</v>
      </c>
      <c r="V667">
        <f t="shared" si="274"/>
        <v>245</v>
      </c>
      <c r="W667">
        <f t="shared" si="275"/>
        <v>233</v>
      </c>
      <c r="X667">
        <f t="shared" si="276"/>
        <v>470</v>
      </c>
      <c r="Y667">
        <f t="shared" si="277"/>
        <v>425</v>
      </c>
      <c r="Z667">
        <f t="shared" si="278"/>
        <v>882</v>
      </c>
      <c r="AC667" s="1">
        <f t="shared" si="279"/>
        <v>-1.5099083170870673</v>
      </c>
      <c r="AD667" s="1">
        <f t="shared" si="280"/>
        <v>-1.5921464153240394</v>
      </c>
      <c r="AE667" s="1">
        <f t="shared" si="281"/>
        <v>-1.2556741787028265</v>
      </c>
      <c r="AF667" s="1">
        <f t="shared" si="282"/>
        <v>-0.50310357767208047</v>
      </c>
      <c r="AG667" s="1">
        <f t="shared" si="283"/>
        <v>-0.88481459977213761</v>
      </c>
      <c r="AH667" s="1">
        <f t="shared" si="284"/>
        <v>-1.8152899666382492</v>
      </c>
      <c r="AI667" s="149">
        <f t="shared" si="285"/>
        <v>-7.5609370551964004</v>
      </c>
      <c r="AL667" s="1">
        <f t="shared" si="286"/>
        <v>-1.3873311678483309</v>
      </c>
      <c r="AM667" s="104">
        <f t="shared" si="287"/>
        <v>-1.3708698907942589</v>
      </c>
      <c r="AN667" s="104">
        <f t="shared" si="288"/>
        <v>-1.4210896477732855</v>
      </c>
      <c r="AO667" s="104">
        <f t="shared" si="289"/>
        <v>-0.71939540663488166</v>
      </c>
      <c r="AP667" s="104">
        <f t="shared" si="290"/>
        <v>-0.82003893241456904</v>
      </c>
      <c r="AQ667" s="104">
        <f t="shared" si="291"/>
        <v>-8.9936045332194625E-2</v>
      </c>
      <c r="AR667" s="151">
        <f t="shared" si="292"/>
        <v>-5.8086610907975205</v>
      </c>
    </row>
    <row r="668" spans="1:44" x14ac:dyDescent="0.2">
      <c r="A668" s="98">
        <v>10842</v>
      </c>
      <c r="B668" s="91" t="s">
        <v>103</v>
      </c>
      <c r="C668" s="110">
        <v>0.66726763835953407</v>
      </c>
      <c r="D668" s="91" t="s">
        <v>1</v>
      </c>
      <c r="E668" s="91">
        <v>1</v>
      </c>
      <c r="F668" s="92">
        <v>1</v>
      </c>
      <c r="G668" s="91" t="s">
        <v>6</v>
      </c>
      <c r="H668" s="91" t="s">
        <v>90</v>
      </c>
      <c r="I668" s="91" t="s">
        <v>5</v>
      </c>
      <c r="J668" s="93" t="s">
        <v>5</v>
      </c>
      <c r="M668">
        <f t="shared" si="273"/>
        <v>59</v>
      </c>
      <c r="N668">
        <f t="shared" si="294"/>
        <v>35</v>
      </c>
      <c r="O668">
        <f t="shared" si="295"/>
        <v>48</v>
      </c>
      <c r="P668">
        <f t="shared" si="296"/>
        <v>68</v>
      </c>
      <c r="Q668">
        <f t="shared" si="297"/>
        <v>39</v>
      </c>
      <c r="R668">
        <f t="shared" si="298"/>
        <v>28</v>
      </c>
      <c r="U668">
        <f t="shared" si="293"/>
        <v>244</v>
      </c>
      <c r="V668">
        <f t="shared" si="274"/>
        <v>233</v>
      </c>
      <c r="W668">
        <f t="shared" si="275"/>
        <v>243</v>
      </c>
      <c r="X668">
        <f t="shared" si="276"/>
        <v>495</v>
      </c>
      <c r="Y668">
        <f t="shared" si="277"/>
        <v>161</v>
      </c>
      <c r="Z668">
        <f t="shared" si="278"/>
        <v>882</v>
      </c>
      <c r="AC668" s="1">
        <f t="shared" si="279"/>
        <v>-1.0699570329077337</v>
      </c>
      <c r="AD668" s="1">
        <f t="shared" si="280"/>
        <v>-1.5921464153240394</v>
      </c>
      <c r="AE668" s="1">
        <f t="shared" si="281"/>
        <v>-1.276293465905562</v>
      </c>
      <c r="AF668" s="1">
        <f t="shared" si="282"/>
        <v>-0.92798677163734644</v>
      </c>
      <c r="AG668" s="1">
        <f t="shared" si="283"/>
        <v>-1.4839328306838067</v>
      </c>
      <c r="AH668" s="1">
        <f t="shared" si="284"/>
        <v>-1.8152899666382492</v>
      </c>
      <c r="AI668" s="149">
        <f t="shared" si="285"/>
        <v>-8.1656064830967363</v>
      </c>
      <c r="AL668" s="1">
        <f t="shared" si="286"/>
        <v>-1.374959876045784</v>
      </c>
      <c r="AM668" s="104">
        <f t="shared" si="287"/>
        <v>-1.4210896477732855</v>
      </c>
      <c r="AN668" s="104">
        <f t="shared" si="288"/>
        <v>-1.3790666579984376</v>
      </c>
      <c r="AO668" s="104">
        <f t="shared" si="289"/>
        <v>-0.66757033877029559</v>
      </c>
      <c r="AP668" s="104">
        <f t="shared" si="290"/>
        <v>-1.790723736354523</v>
      </c>
      <c r="AQ668" s="104">
        <f t="shared" si="291"/>
        <v>-8.9936045332194625E-2</v>
      </c>
      <c r="AR668" s="151">
        <f t="shared" si="292"/>
        <v>-6.7233463022745203</v>
      </c>
    </row>
    <row r="669" spans="1:44" x14ac:dyDescent="0.2">
      <c r="A669" s="99">
        <v>10667</v>
      </c>
      <c r="B669" s="95" t="s">
        <v>103</v>
      </c>
      <c r="C669" s="111">
        <v>0.66735738735338068</v>
      </c>
      <c r="D669" s="95" t="s">
        <v>2</v>
      </c>
      <c r="E669" s="95">
        <v>3</v>
      </c>
      <c r="F669" s="96">
        <v>0</v>
      </c>
      <c r="G669" s="95" t="s">
        <v>7</v>
      </c>
      <c r="H669" s="95" t="s">
        <v>88</v>
      </c>
      <c r="I669" s="95" t="s">
        <v>5</v>
      </c>
      <c r="J669" s="97" t="s">
        <v>5</v>
      </c>
      <c r="M669">
        <f t="shared" si="273"/>
        <v>36</v>
      </c>
      <c r="N669">
        <f t="shared" si="294"/>
        <v>61</v>
      </c>
      <c r="O669">
        <f t="shared" si="295"/>
        <v>29</v>
      </c>
      <c r="P669">
        <f t="shared" si="296"/>
        <v>104</v>
      </c>
      <c r="Q669">
        <f t="shared" si="297"/>
        <v>71</v>
      </c>
      <c r="R669">
        <f t="shared" si="298"/>
        <v>28</v>
      </c>
      <c r="U669">
        <f t="shared" si="293"/>
        <v>239</v>
      </c>
      <c r="V669">
        <f t="shared" si="274"/>
        <v>248</v>
      </c>
      <c r="W669">
        <f t="shared" si="275"/>
        <v>248</v>
      </c>
      <c r="X669">
        <f t="shared" si="276"/>
        <v>470</v>
      </c>
      <c r="Y669">
        <f t="shared" si="277"/>
        <v>425</v>
      </c>
      <c r="Z669">
        <f t="shared" si="278"/>
        <v>882</v>
      </c>
      <c r="AC669" s="1">
        <f t="shared" si="279"/>
        <v>-1.563975538357343</v>
      </c>
      <c r="AD669" s="1">
        <f t="shared" si="280"/>
        <v>-1.0366206126401418</v>
      </c>
      <c r="AE669" s="1">
        <f t="shared" si="281"/>
        <v>-1.780198646826979</v>
      </c>
      <c r="AF669" s="1">
        <f t="shared" si="282"/>
        <v>-0.50310357767208047</v>
      </c>
      <c r="AG669" s="1">
        <f t="shared" si="283"/>
        <v>-0.88481459977213761</v>
      </c>
      <c r="AH669" s="1">
        <f t="shared" si="284"/>
        <v>-1.8152899666382492</v>
      </c>
      <c r="AI669" s="149">
        <f t="shared" si="285"/>
        <v>-7.584002941906931</v>
      </c>
      <c r="AL669" s="1">
        <f t="shared" si="286"/>
        <v>-1.3956645494074753</v>
      </c>
      <c r="AM669" s="104">
        <f t="shared" si="287"/>
        <v>-1.3586993551740039</v>
      </c>
      <c r="AN669" s="104">
        <f t="shared" si="288"/>
        <v>-1.3586993551740039</v>
      </c>
      <c r="AO669" s="104">
        <f t="shared" si="289"/>
        <v>-0.71939540663488166</v>
      </c>
      <c r="AP669" s="104">
        <f t="shared" si="290"/>
        <v>-0.82003893241456904</v>
      </c>
      <c r="AQ669" s="104">
        <f t="shared" si="291"/>
        <v>-8.9936045332194625E-2</v>
      </c>
      <c r="AR669" s="151">
        <f t="shared" si="292"/>
        <v>-5.7424336441371286</v>
      </c>
    </row>
    <row r="670" spans="1:44" x14ac:dyDescent="0.2">
      <c r="A670" s="98">
        <v>10973</v>
      </c>
      <c r="B670" s="91" t="s">
        <v>103</v>
      </c>
      <c r="C670" s="110">
        <v>0.66746458055752178</v>
      </c>
      <c r="D670" s="91" t="s">
        <v>1</v>
      </c>
      <c r="E670" s="91">
        <v>1</v>
      </c>
      <c r="F670" s="92">
        <v>3</v>
      </c>
      <c r="G670" s="91" t="s">
        <v>6</v>
      </c>
      <c r="H670" s="91" t="s">
        <v>89</v>
      </c>
      <c r="I670" s="91" t="s">
        <v>5</v>
      </c>
      <c r="J670" s="93" t="s">
        <v>5</v>
      </c>
      <c r="M670">
        <f t="shared" si="273"/>
        <v>59</v>
      </c>
      <c r="N670">
        <f t="shared" si="294"/>
        <v>35</v>
      </c>
      <c r="O670">
        <f t="shared" si="295"/>
        <v>46</v>
      </c>
      <c r="P670">
        <f t="shared" si="296"/>
        <v>68</v>
      </c>
      <c r="Q670">
        <f t="shared" si="297"/>
        <v>37</v>
      </c>
      <c r="R670">
        <f t="shared" si="298"/>
        <v>28</v>
      </c>
      <c r="U670">
        <f t="shared" si="293"/>
        <v>244</v>
      </c>
      <c r="V670">
        <f t="shared" si="274"/>
        <v>233</v>
      </c>
      <c r="W670">
        <f t="shared" si="275"/>
        <v>241</v>
      </c>
      <c r="X670">
        <f t="shared" si="276"/>
        <v>495</v>
      </c>
      <c r="Y670">
        <f t="shared" si="277"/>
        <v>230</v>
      </c>
      <c r="Z670">
        <f t="shared" si="278"/>
        <v>882</v>
      </c>
      <c r="AC670" s="1">
        <f t="shared" si="279"/>
        <v>-1.0699570329077337</v>
      </c>
      <c r="AD670" s="1">
        <f t="shared" si="280"/>
        <v>-1.5921464153240394</v>
      </c>
      <c r="AE670" s="1">
        <f t="shared" si="281"/>
        <v>-1.3188530803243581</v>
      </c>
      <c r="AF670" s="1">
        <f t="shared" si="282"/>
        <v>-0.92798677163734644</v>
      </c>
      <c r="AG670" s="1">
        <f t="shared" si="283"/>
        <v>-1.5365765641692286</v>
      </c>
      <c r="AH670" s="1">
        <f t="shared" si="284"/>
        <v>-1.8152899666382492</v>
      </c>
      <c r="AI670" s="149">
        <f t="shared" si="285"/>
        <v>-8.2608098310009552</v>
      </c>
      <c r="AL670" s="1">
        <f t="shared" si="286"/>
        <v>-1.374959876045784</v>
      </c>
      <c r="AM670" s="104">
        <f t="shared" si="287"/>
        <v>-1.4210896477732855</v>
      </c>
      <c r="AN670" s="104">
        <f t="shared" si="288"/>
        <v>-1.3873311678483309</v>
      </c>
      <c r="AO670" s="104">
        <f t="shared" si="289"/>
        <v>-0.66757033877029559</v>
      </c>
      <c r="AP670" s="104">
        <f t="shared" si="290"/>
        <v>-1.4340487924157905</v>
      </c>
      <c r="AQ670" s="104">
        <f t="shared" si="291"/>
        <v>-8.9936045332194625E-2</v>
      </c>
      <c r="AR670" s="151">
        <f t="shared" si="292"/>
        <v>-6.3749358681856814</v>
      </c>
    </row>
    <row r="671" spans="1:44" x14ac:dyDescent="0.2">
      <c r="A671" s="99">
        <v>10571</v>
      </c>
      <c r="B671" s="95" t="s">
        <v>103</v>
      </c>
      <c r="C671" s="111">
        <v>0.66784586506933274</v>
      </c>
      <c r="D671" s="95" t="s">
        <v>1</v>
      </c>
      <c r="E671" s="95">
        <v>0</v>
      </c>
      <c r="F671" s="96">
        <v>2</v>
      </c>
      <c r="G671" s="95" t="s">
        <v>7</v>
      </c>
      <c r="H671" s="95" t="s">
        <v>90</v>
      </c>
      <c r="I671" s="95" t="s">
        <v>5</v>
      </c>
      <c r="J671" s="97" t="s">
        <v>5</v>
      </c>
      <c r="M671">
        <f t="shared" si="273"/>
        <v>59</v>
      </c>
      <c r="N671">
        <f t="shared" si="294"/>
        <v>35</v>
      </c>
      <c r="O671">
        <f t="shared" si="295"/>
        <v>49</v>
      </c>
      <c r="P671">
        <f t="shared" si="296"/>
        <v>104</v>
      </c>
      <c r="Q671">
        <f t="shared" si="297"/>
        <v>39</v>
      </c>
      <c r="R671">
        <f t="shared" si="298"/>
        <v>28</v>
      </c>
      <c r="U671">
        <f t="shared" si="293"/>
        <v>244</v>
      </c>
      <c r="V671">
        <f t="shared" si="274"/>
        <v>245</v>
      </c>
      <c r="W671">
        <f t="shared" si="275"/>
        <v>233</v>
      </c>
      <c r="X671">
        <f t="shared" si="276"/>
        <v>470</v>
      </c>
      <c r="Y671">
        <f t="shared" si="277"/>
        <v>161</v>
      </c>
      <c r="Z671">
        <f t="shared" si="278"/>
        <v>882</v>
      </c>
      <c r="AC671" s="1">
        <f t="shared" si="279"/>
        <v>-1.0699570329077337</v>
      </c>
      <c r="AD671" s="1">
        <f t="shared" si="280"/>
        <v>-1.5921464153240394</v>
      </c>
      <c r="AE671" s="1">
        <f t="shared" si="281"/>
        <v>-1.2556741787028265</v>
      </c>
      <c r="AF671" s="1">
        <f t="shared" si="282"/>
        <v>-0.50310357767208047</v>
      </c>
      <c r="AG671" s="1">
        <f t="shared" si="283"/>
        <v>-1.4839328306838067</v>
      </c>
      <c r="AH671" s="1">
        <f t="shared" si="284"/>
        <v>-1.8152899666382492</v>
      </c>
      <c r="AI671" s="149">
        <f t="shared" si="285"/>
        <v>-7.7201040019287355</v>
      </c>
      <c r="AL671" s="1">
        <f t="shared" si="286"/>
        <v>-1.374959876045784</v>
      </c>
      <c r="AM671" s="104">
        <f t="shared" si="287"/>
        <v>-1.3708698907942589</v>
      </c>
      <c r="AN671" s="104">
        <f t="shared" si="288"/>
        <v>-1.4210896477732855</v>
      </c>
      <c r="AO671" s="104">
        <f t="shared" si="289"/>
        <v>-0.71939540663488166</v>
      </c>
      <c r="AP671" s="104">
        <f t="shared" si="290"/>
        <v>-1.790723736354523</v>
      </c>
      <c r="AQ671" s="104">
        <f t="shared" si="291"/>
        <v>-8.9936045332194625E-2</v>
      </c>
      <c r="AR671" s="151">
        <f t="shared" si="292"/>
        <v>-6.766974602934928</v>
      </c>
    </row>
    <row r="672" spans="1:44" x14ac:dyDescent="0.2">
      <c r="A672" s="98">
        <v>10323</v>
      </c>
      <c r="B672" s="91" t="s">
        <v>103</v>
      </c>
      <c r="C672" s="110">
        <v>0.66826205093012347</v>
      </c>
      <c r="D672" s="91" t="s">
        <v>3</v>
      </c>
      <c r="E672" s="91">
        <v>1</v>
      </c>
      <c r="F672" s="92">
        <v>0</v>
      </c>
      <c r="G672" s="91" t="s">
        <v>6</v>
      </c>
      <c r="H672" s="91" t="s">
        <v>88</v>
      </c>
      <c r="I672" s="91" t="s">
        <v>5</v>
      </c>
      <c r="J672" s="93" t="s">
        <v>5</v>
      </c>
      <c r="M672">
        <f t="shared" si="273"/>
        <v>38</v>
      </c>
      <c r="N672">
        <f t="shared" si="294"/>
        <v>35</v>
      </c>
      <c r="O672">
        <f t="shared" si="295"/>
        <v>29</v>
      </c>
      <c r="P672">
        <f t="shared" si="296"/>
        <v>68</v>
      </c>
      <c r="Q672">
        <f t="shared" si="297"/>
        <v>71</v>
      </c>
      <c r="R672">
        <f t="shared" si="298"/>
        <v>28</v>
      </c>
      <c r="U672">
        <f t="shared" si="293"/>
        <v>241</v>
      </c>
      <c r="V672">
        <f t="shared" si="274"/>
        <v>233</v>
      </c>
      <c r="W672">
        <f t="shared" si="275"/>
        <v>248</v>
      </c>
      <c r="X672">
        <f t="shared" si="276"/>
        <v>495</v>
      </c>
      <c r="Y672">
        <f t="shared" si="277"/>
        <v>425</v>
      </c>
      <c r="Z672">
        <f t="shared" si="278"/>
        <v>882</v>
      </c>
      <c r="AC672" s="1">
        <f t="shared" si="279"/>
        <v>-1.5099083170870673</v>
      </c>
      <c r="AD672" s="1">
        <f t="shared" si="280"/>
        <v>-1.5921464153240394</v>
      </c>
      <c r="AE672" s="1">
        <f t="shared" si="281"/>
        <v>-1.780198646826979</v>
      </c>
      <c r="AF672" s="1">
        <f t="shared" si="282"/>
        <v>-0.92798677163734644</v>
      </c>
      <c r="AG672" s="1">
        <f t="shared" si="283"/>
        <v>-0.88481459977213761</v>
      </c>
      <c r="AH672" s="1">
        <f t="shared" si="284"/>
        <v>-1.8152899666382492</v>
      </c>
      <c r="AI672" s="149">
        <f t="shared" si="285"/>
        <v>-8.5103447172858182</v>
      </c>
      <c r="AL672" s="1">
        <f t="shared" si="286"/>
        <v>-1.3873311678483309</v>
      </c>
      <c r="AM672" s="104">
        <f t="shared" si="287"/>
        <v>-1.4210896477732855</v>
      </c>
      <c r="AN672" s="104">
        <f t="shared" si="288"/>
        <v>-1.3586993551740039</v>
      </c>
      <c r="AO672" s="104">
        <f t="shared" si="289"/>
        <v>-0.66757033877029559</v>
      </c>
      <c r="AP672" s="104">
        <f t="shared" si="290"/>
        <v>-0.82003893241456904</v>
      </c>
      <c r="AQ672" s="104">
        <f t="shared" si="291"/>
        <v>-8.9936045332194625E-2</v>
      </c>
      <c r="AR672" s="151">
        <f t="shared" si="292"/>
        <v>-5.7446654873126795</v>
      </c>
    </row>
    <row r="673" spans="1:44" x14ac:dyDescent="0.2">
      <c r="A673" s="99">
        <v>10668</v>
      </c>
      <c r="B673" s="95" t="s">
        <v>103</v>
      </c>
      <c r="C673" s="111">
        <v>0.66847806893666184</v>
      </c>
      <c r="D673" s="95" t="s">
        <v>3</v>
      </c>
      <c r="E673" s="95">
        <v>0</v>
      </c>
      <c r="F673" s="96">
        <v>3</v>
      </c>
      <c r="G673" s="95" t="s">
        <v>6</v>
      </c>
      <c r="H673" s="95" t="s">
        <v>88</v>
      </c>
      <c r="I673" s="95" t="s">
        <v>5</v>
      </c>
      <c r="J673" s="97" t="s">
        <v>5</v>
      </c>
      <c r="M673">
        <f t="shared" si="273"/>
        <v>38</v>
      </c>
      <c r="N673">
        <f t="shared" si="294"/>
        <v>35</v>
      </c>
      <c r="O673">
        <f t="shared" si="295"/>
        <v>46</v>
      </c>
      <c r="P673">
        <f t="shared" si="296"/>
        <v>68</v>
      </c>
      <c r="Q673">
        <f t="shared" si="297"/>
        <v>71</v>
      </c>
      <c r="R673">
        <f t="shared" si="298"/>
        <v>28</v>
      </c>
      <c r="U673">
        <f t="shared" si="293"/>
        <v>241</v>
      </c>
      <c r="V673">
        <f t="shared" si="274"/>
        <v>245</v>
      </c>
      <c r="W673">
        <f t="shared" si="275"/>
        <v>241</v>
      </c>
      <c r="X673">
        <f t="shared" si="276"/>
        <v>495</v>
      </c>
      <c r="Y673">
        <f t="shared" si="277"/>
        <v>425</v>
      </c>
      <c r="Z673">
        <f t="shared" si="278"/>
        <v>882</v>
      </c>
      <c r="AC673" s="1">
        <f t="shared" si="279"/>
        <v>-1.5099083170870673</v>
      </c>
      <c r="AD673" s="1">
        <f t="shared" si="280"/>
        <v>-1.5921464153240394</v>
      </c>
      <c r="AE673" s="1">
        <f t="shared" si="281"/>
        <v>-1.3188530803243581</v>
      </c>
      <c r="AF673" s="1">
        <f t="shared" si="282"/>
        <v>-0.92798677163734644</v>
      </c>
      <c r="AG673" s="1">
        <f t="shared" si="283"/>
        <v>-0.88481459977213761</v>
      </c>
      <c r="AH673" s="1">
        <f t="shared" si="284"/>
        <v>-1.8152899666382492</v>
      </c>
      <c r="AI673" s="149">
        <f t="shared" si="285"/>
        <v>-8.0489991507831977</v>
      </c>
      <c r="AL673" s="1">
        <f t="shared" si="286"/>
        <v>-1.3873311678483309</v>
      </c>
      <c r="AM673" s="104">
        <f t="shared" si="287"/>
        <v>-1.3708698907942589</v>
      </c>
      <c r="AN673" s="104">
        <f t="shared" si="288"/>
        <v>-1.3873311678483309</v>
      </c>
      <c r="AO673" s="104">
        <f t="shared" si="289"/>
        <v>-0.66757033877029559</v>
      </c>
      <c r="AP673" s="104">
        <f t="shared" si="290"/>
        <v>-0.82003893241456904</v>
      </c>
      <c r="AQ673" s="104">
        <f t="shared" si="291"/>
        <v>-8.9936045332194625E-2</v>
      </c>
      <c r="AR673" s="151">
        <f t="shared" si="292"/>
        <v>-5.7230775430079808</v>
      </c>
    </row>
    <row r="674" spans="1:44" x14ac:dyDescent="0.2">
      <c r="A674" s="98">
        <v>10224</v>
      </c>
      <c r="B674" s="91" t="s">
        <v>103</v>
      </c>
      <c r="C674" s="110">
        <v>0.67037663539273029</v>
      </c>
      <c r="D674" s="91" t="s">
        <v>1</v>
      </c>
      <c r="E674" s="91">
        <v>1</v>
      </c>
      <c r="F674" s="92">
        <v>0</v>
      </c>
      <c r="G674" s="91" t="s">
        <v>6</v>
      </c>
      <c r="H674" s="91" t="s">
        <v>89</v>
      </c>
      <c r="I674" s="91" t="s">
        <v>5</v>
      </c>
      <c r="J674" s="93" t="s">
        <v>5</v>
      </c>
      <c r="M674">
        <f t="shared" si="273"/>
        <v>59</v>
      </c>
      <c r="N674">
        <f t="shared" si="294"/>
        <v>35</v>
      </c>
      <c r="O674">
        <f t="shared" si="295"/>
        <v>29</v>
      </c>
      <c r="P674">
        <f t="shared" si="296"/>
        <v>68</v>
      </c>
      <c r="Q674">
        <f t="shared" si="297"/>
        <v>37</v>
      </c>
      <c r="R674">
        <f t="shared" si="298"/>
        <v>28</v>
      </c>
      <c r="U674">
        <f t="shared" si="293"/>
        <v>244</v>
      </c>
      <c r="V674">
        <f t="shared" si="274"/>
        <v>233</v>
      </c>
      <c r="W674">
        <f t="shared" si="275"/>
        <v>248</v>
      </c>
      <c r="X674">
        <f t="shared" si="276"/>
        <v>495</v>
      </c>
      <c r="Y674">
        <f t="shared" si="277"/>
        <v>230</v>
      </c>
      <c r="Z674">
        <f t="shared" si="278"/>
        <v>882</v>
      </c>
      <c r="AC674" s="1">
        <f t="shared" si="279"/>
        <v>-1.0699570329077337</v>
      </c>
      <c r="AD674" s="1">
        <f t="shared" si="280"/>
        <v>-1.5921464153240394</v>
      </c>
      <c r="AE674" s="1">
        <f t="shared" si="281"/>
        <v>-1.780198646826979</v>
      </c>
      <c r="AF674" s="1">
        <f t="shared" si="282"/>
        <v>-0.92798677163734644</v>
      </c>
      <c r="AG674" s="1">
        <f t="shared" si="283"/>
        <v>-1.5365765641692286</v>
      </c>
      <c r="AH674" s="1">
        <f t="shared" si="284"/>
        <v>-1.8152899666382492</v>
      </c>
      <c r="AI674" s="149">
        <f t="shared" si="285"/>
        <v>-8.7221553975035757</v>
      </c>
      <c r="AL674" s="1">
        <f t="shared" si="286"/>
        <v>-1.374959876045784</v>
      </c>
      <c r="AM674" s="104">
        <f t="shared" si="287"/>
        <v>-1.4210896477732855</v>
      </c>
      <c r="AN674" s="104">
        <f t="shared" si="288"/>
        <v>-1.3586993551740039</v>
      </c>
      <c r="AO674" s="104">
        <f t="shared" si="289"/>
        <v>-0.66757033877029559</v>
      </c>
      <c r="AP674" s="104">
        <f t="shared" si="290"/>
        <v>-1.4340487924157905</v>
      </c>
      <c r="AQ674" s="104">
        <f t="shared" si="291"/>
        <v>-8.9936045332194625E-2</v>
      </c>
      <c r="AR674" s="151">
        <f t="shared" si="292"/>
        <v>-6.3463040555113546</v>
      </c>
    </row>
    <row r="675" spans="1:44" x14ac:dyDescent="0.2">
      <c r="A675" s="99">
        <v>10524</v>
      </c>
      <c r="B675" s="95" t="s">
        <v>103</v>
      </c>
      <c r="C675" s="111">
        <v>0.67095941400547277</v>
      </c>
      <c r="D675" s="95" t="s">
        <v>0</v>
      </c>
      <c r="E675" s="95">
        <v>2</v>
      </c>
      <c r="F675" s="96">
        <v>3</v>
      </c>
      <c r="G675" s="95" t="s">
        <v>7</v>
      </c>
      <c r="H675" s="95" t="s">
        <v>90</v>
      </c>
      <c r="I675" s="95" t="s">
        <v>5</v>
      </c>
      <c r="J675" s="97" t="s">
        <v>5</v>
      </c>
      <c r="M675">
        <f t="shared" si="273"/>
        <v>39</v>
      </c>
      <c r="N675">
        <f t="shared" si="294"/>
        <v>41</v>
      </c>
      <c r="O675">
        <f t="shared" si="295"/>
        <v>46</v>
      </c>
      <c r="P675">
        <f t="shared" si="296"/>
        <v>104</v>
      </c>
      <c r="Q675">
        <f t="shared" si="297"/>
        <v>39</v>
      </c>
      <c r="R675">
        <f t="shared" si="298"/>
        <v>28</v>
      </c>
      <c r="U675">
        <f t="shared" si="293"/>
        <v>241</v>
      </c>
      <c r="V675">
        <f t="shared" si="274"/>
        <v>239</v>
      </c>
      <c r="W675">
        <f t="shared" si="275"/>
        <v>241</v>
      </c>
      <c r="X675">
        <f t="shared" si="276"/>
        <v>470</v>
      </c>
      <c r="Y675">
        <f t="shared" si="277"/>
        <v>161</v>
      </c>
      <c r="Z675">
        <f t="shared" si="278"/>
        <v>882</v>
      </c>
      <c r="AC675" s="1">
        <f t="shared" si="279"/>
        <v>-1.4839328306838067</v>
      </c>
      <c r="AD675" s="1">
        <f t="shared" si="280"/>
        <v>-1.4339224101091452</v>
      </c>
      <c r="AE675" s="1">
        <f t="shared" si="281"/>
        <v>-1.3188530803243581</v>
      </c>
      <c r="AF675" s="1">
        <f t="shared" si="282"/>
        <v>-0.50310357767208047</v>
      </c>
      <c r="AG675" s="1">
        <f t="shared" si="283"/>
        <v>-1.4839328306838067</v>
      </c>
      <c r="AH675" s="1">
        <f t="shared" si="284"/>
        <v>-1.8152899666382492</v>
      </c>
      <c r="AI675" s="149">
        <f t="shared" si="285"/>
        <v>-8.0390346961114467</v>
      </c>
      <c r="AL675" s="1">
        <f t="shared" si="286"/>
        <v>-1.3873311678483309</v>
      </c>
      <c r="AM675" s="104">
        <f t="shared" si="287"/>
        <v>-1.3956645494074753</v>
      </c>
      <c r="AN675" s="104">
        <f t="shared" si="288"/>
        <v>-1.3873311678483309</v>
      </c>
      <c r="AO675" s="104">
        <f t="shared" si="289"/>
        <v>-0.71939540663488166</v>
      </c>
      <c r="AP675" s="104">
        <f t="shared" si="290"/>
        <v>-1.790723736354523</v>
      </c>
      <c r="AQ675" s="104">
        <f t="shared" si="291"/>
        <v>-8.9936045332194625E-2</v>
      </c>
      <c r="AR675" s="151">
        <f t="shared" si="292"/>
        <v>-6.7703820734257363</v>
      </c>
    </row>
    <row r="676" spans="1:44" x14ac:dyDescent="0.2">
      <c r="A676" s="98">
        <v>11153</v>
      </c>
      <c r="B676" s="91" t="s">
        <v>103</v>
      </c>
      <c r="C676" s="110">
        <v>0.67179194148919308</v>
      </c>
      <c r="D676" s="91" t="s">
        <v>2</v>
      </c>
      <c r="E676" s="91">
        <v>2</v>
      </c>
      <c r="F676" s="92">
        <v>3</v>
      </c>
      <c r="G676" s="91" t="s">
        <v>6</v>
      </c>
      <c r="H676" s="91" t="s">
        <v>89</v>
      </c>
      <c r="I676" s="91" t="s">
        <v>5</v>
      </c>
      <c r="J676" s="93" t="s">
        <v>4</v>
      </c>
      <c r="M676">
        <f t="shared" si="273"/>
        <v>36</v>
      </c>
      <c r="N676">
        <f t="shared" si="294"/>
        <v>41</v>
      </c>
      <c r="O676">
        <f t="shared" si="295"/>
        <v>46</v>
      </c>
      <c r="P676">
        <f t="shared" si="296"/>
        <v>68</v>
      </c>
      <c r="Q676">
        <f t="shared" si="297"/>
        <v>37</v>
      </c>
      <c r="R676">
        <f t="shared" si="298"/>
        <v>28</v>
      </c>
      <c r="U676">
        <f t="shared" si="293"/>
        <v>239</v>
      </c>
      <c r="V676">
        <f t="shared" si="274"/>
        <v>239</v>
      </c>
      <c r="W676">
        <f t="shared" si="275"/>
        <v>241</v>
      </c>
      <c r="X676">
        <f t="shared" si="276"/>
        <v>495</v>
      </c>
      <c r="Y676">
        <f t="shared" si="277"/>
        <v>230</v>
      </c>
      <c r="Z676">
        <f t="shared" si="278"/>
        <v>882</v>
      </c>
      <c r="AC676" s="1">
        <f t="shared" si="279"/>
        <v>-1.563975538357343</v>
      </c>
      <c r="AD676" s="1">
        <f t="shared" si="280"/>
        <v>-1.4339224101091452</v>
      </c>
      <c r="AE676" s="1">
        <f t="shared" si="281"/>
        <v>-1.3188530803243581</v>
      </c>
      <c r="AF676" s="1">
        <f t="shared" si="282"/>
        <v>-0.92798677163734644</v>
      </c>
      <c r="AG676" s="1">
        <f t="shared" si="283"/>
        <v>-1.5365765641692286</v>
      </c>
      <c r="AH676" s="1">
        <f t="shared" si="284"/>
        <v>-1.8152899666382492</v>
      </c>
      <c r="AI676" s="149">
        <f t="shared" si="285"/>
        <v>-8.596604331235671</v>
      </c>
      <c r="AL676" s="1">
        <f t="shared" si="286"/>
        <v>-1.3956645494074753</v>
      </c>
      <c r="AM676" s="104">
        <f t="shared" si="287"/>
        <v>-1.3956645494074753</v>
      </c>
      <c r="AN676" s="104">
        <f t="shared" si="288"/>
        <v>-1.3873311678483309</v>
      </c>
      <c r="AO676" s="104">
        <f t="shared" si="289"/>
        <v>-0.66757033877029559</v>
      </c>
      <c r="AP676" s="104">
        <f t="shared" si="290"/>
        <v>-1.4340487924157905</v>
      </c>
      <c r="AQ676" s="104">
        <f t="shared" si="291"/>
        <v>-8.9936045332194625E-2</v>
      </c>
      <c r="AR676" s="151">
        <f t="shared" si="292"/>
        <v>-6.3702154431815625</v>
      </c>
    </row>
    <row r="677" spans="1:44" x14ac:dyDescent="0.2">
      <c r="A677" s="99">
        <v>10869</v>
      </c>
      <c r="B677" s="95" t="s">
        <v>103</v>
      </c>
      <c r="C677" s="111">
        <v>0.67405703280403517</v>
      </c>
      <c r="D677" s="95" t="s">
        <v>3</v>
      </c>
      <c r="E677" s="95">
        <v>1</v>
      </c>
      <c r="F677" s="96">
        <v>1</v>
      </c>
      <c r="G677" s="95" t="s">
        <v>7</v>
      </c>
      <c r="H677" s="95" t="s">
        <v>89</v>
      </c>
      <c r="I677" s="95" t="s">
        <v>4</v>
      </c>
      <c r="J677" s="97" t="s">
        <v>5</v>
      </c>
      <c r="M677">
        <f t="shared" si="273"/>
        <v>38</v>
      </c>
      <c r="N677">
        <f t="shared" si="294"/>
        <v>35</v>
      </c>
      <c r="O677">
        <f t="shared" si="295"/>
        <v>48</v>
      </c>
      <c r="P677">
        <f t="shared" si="296"/>
        <v>104</v>
      </c>
      <c r="Q677">
        <f t="shared" si="297"/>
        <v>37</v>
      </c>
      <c r="R677">
        <f t="shared" si="298"/>
        <v>144</v>
      </c>
      <c r="U677">
        <f t="shared" si="293"/>
        <v>241</v>
      </c>
      <c r="V677">
        <f t="shared" si="274"/>
        <v>233</v>
      </c>
      <c r="W677">
        <f t="shared" si="275"/>
        <v>243</v>
      </c>
      <c r="X677">
        <f t="shared" si="276"/>
        <v>470</v>
      </c>
      <c r="Y677">
        <f t="shared" si="277"/>
        <v>230</v>
      </c>
      <c r="Z677">
        <f t="shared" si="278"/>
        <v>83</v>
      </c>
      <c r="AC677" s="1">
        <f t="shared" si="279"/>
        <v>-1.5099083170870673</v>
      </c>
      <c r="AD677" s="1">
        <f t="shared" si="280"/>
        <v>-1.5921464153240394</v>
      </c>
      <c r="AE677" s="1">
        <f t="shared" si="281"/>
        <v>-1.276293465905562</v>
      </c>
      <c r="AF677" s="1">
        <f t="shared" si="282"/>
        <v>-0.50310357767208047</v>
      </c>
      <c r="AG677" s="1">
        <f t="shared" si="283"/>
        <v>-1.5365765641692286</v>
      </c>
      <c r="AH677" s="1">
        <f t="shared" si="284"/>
        <v>-0.17768117723745236</v>
      </c>
      <c r="AI677" s="149">
        <f t="shared" si="285"/>
        <v>-6.5957095173954299</v>
      </c>
      <c r="AL677" s="1">
        <f t="shared" si="286"/>
        <v>-1.3873311678483309</v>
      </c>
      <c r="AM677" s="104">
        <f t="shared" si="287"/>
        <v>-1.4210896477732855</v>
      </c>
      <c r="AN677" s="104">
        <f t="shared" si="288"/>
        <v>-1.3790666579984376</v>
      </c>
      <c r="AO677" s="104">
        <f t="shared" si="289"/>
        <v>-0.71939540663488166</v>
      </c>
      <c r="AP677" s="104">
        <f t="shared" si="290"/>
        <v>-1.4340487924157905</v>
      </c>
      <c r="AQ677" s="104">
        <f t="shared" si="291"/>
        <v>-2.4532874935423878</v>
      </c>
      <c r="AR677" s="151">
        <f t="shared" si="292"/>
        <v>-8.7942191662131144</v>
      </c>
    </row>
    <row r="678" spans="1:44" x14ac:dyDescent="0.2">
      <c r="A678" s="98">
        <v>11064</v>
      </c>
      <c r="B678" s="91" t="s">
        <v>103</v>
      </c>
      <c r="C678" s="110">
        <v>0.67453875727763446</v>
      </c>
      <c r="D678" s="91" t="s">
        <v>2</v>
      </c>
      <c r="E678" s="91">
        <v>0</v>
      </c>
      <c r="F678" s="92">
        <v>2</v>
      </c>
      <c r="G678" s="91" t="s">
        <v>7</v>
      </c>
      <c r="H678" s="91" t="s">
        <v>90</v>
      </c>
      <c r="I678" s="91" t="s">
        <v>5</v>
      </c>
      <c r="J678" s="93" t="s">
        <v>5</v>
      </c>
      <c r="M678">
        <f t="shared" si="273"/>
        <v>36</v>
      </c>
      <c r="N678">
        <f t="shared" si="294"/>
        <v>35</v>
      </c>
      <c r="O678">
        <f t="shared" si="295"/>
        <v>49</v>
      </c>
      <c r="P678">
        <f t="shared" si="296"/>
        <v>104</v>
      </c>
      <c r="Q678">
        <f t="shared" si="297"/>
        <v>39</v>
      </c>
      <c r="R678">
        <f t="shared" si="298"/>
        <v>28</v>
      </c>
      <c r="U678">
        <f t="shared" si="293"/>
        <v>239</v>
      </c>
      <c r="V678">
        <f t="shared" si="274"/>
        <v>245</v>
      </c>
      <c r="W678">
        <f t="shared" si="275"/>
        <v>233</v>
      </c>
      <c r="X678">
        <f t="shared" si="276"/>
        <v>470</v>
      </c>
      <c r="Y678">
        <f t="shared" si="277"/>
        <v>161</v>
      </c>
      <c r="Z678">
        <f t="shared" si="278"/>
        <v>882</v>
      </c>
      <c r="AC678" s="1">
        <f t="shared" si="279"/>
        <v>-1.563975538357343</v>
      </c>
      <c r="AD678" s="1">
        <f t="shared" si="280"/>
        <v>-1.5921464153240394</v>
      </c>
      <c r="AE678" s="1">
        <f t="shared" si="281"/>
        <v>-1.2556741787028265</v>
      </c>
      <c r="AF678" s="1">
        <f t="shared" si="282"/>
        <v>-0.50310357767208047</v>
      </c>
      <c r="AG678" s="1">
        <f t="shared" si="283"/>
        <v>-1.4839328306838067</v>
      </c>
      <c r="AH678" s="1">
        <f t="shared" si="284"/>
        <v>-1.8152899666382492</v>
      </c>
      <c r="AI678" s="149">
        <f t="shared" si="285"/>
        <v>-8.2141225073783453</v>
      </c>
      <c r="AL678" s="1">
        <f t="shared" si="286"/>
        <v>-1.3956645494074753</v>
      </c>
      <c r="AM678" s="104">
        <f t="shared" si="287"/>
        <v>-1.3708698907942589</v>
      </c>
      <c r="AN678" s="104">
        <f t="shared" si="288"/>
        <v>-1.4210896477732855</v>
      </c>
      <c r="AO678" s="104">
        <f t="shared" si="289"/>
        <v>-0.71939540663488166</v>
      </c>
      <c r="AP678" s="104">
        <f t="shared" si="290"/>
        <v>-1.790723736354523</v>
      </c>
      <c r="AQ678" s="104">
        <f t="shared" si="291"/>
        <v>-8.9936045332194625E-2</v>
      </c>
      <c r="AR678" s="151">
        <f t="shared" si="292"/>
        <v>-6.7876792762966192</v>
      </c>
    </row>
    <row r="679" spans="1:44" x14ac:dyDescent="0.2">
      <c r="A679" s="99">
        <v>10907</v>
      </c>
      <c r="B679" s="95" t="s">
        <v>103</v>
      </c>
      <c r="C679" s="111">
        <v>0.67540174370729888</v>
      </c>
      <c r="D679" s="95" t="s">
        <v>2</v>
      </c>
      <c r="E679" s="95">
        <v>3</v>
      </c>
      <c r="F679" s="96">
        <v>3</v>
      </c>
      <c r="G679" s="95" t="s">
        <v>7</v>
      </c>
      <c r="H679" s="95" t="s">
        <v>88</v>
      </c>
      <c r="I679" s="95" t="s">
        <v>4</v>
      </c>
      <c r="J679" s="97" t="s">
        <v>4</v>
      </c>
      <c r="M679">
        <f t="shared" si="273"/>
        <v>36</v>
      </c>
      <c r="N679">
        <f t="shared" si="294"/>
        <v>61</v>
      </c>
      <c r="O679">
        <f t="shared" si="295"/>
        <v>46</v>
      </c>
      <c r="P679">
        <f t="shared" si="296"/>
        <v>104</v>
      </c>
      <c r="Q679">
        <f t="shared" si="297"/>
        <v>71</v>
      </c>
      <c r="R679">
        <f t="shared" si="298"/>
        <v>144</v>
      </c>
      <c r="U679">
        <f t="shared" si="293"/>
        <v>239</v>
      </c>
      <c r="V679">
        <f t="shared" si="274"/>
        <v>248</v>
      </c>
      <c r="W679">
        <f t="shared" si="275"/>
        <v>241</v>
      </c>
      <c r="X679">
        <f t="shared" si="276"/>
        <v>470</v>
      </c>
      <c r="Y679">
        <f t="shared" si="277"/>
        <v>425</v>
      </c>
      <c r="Z679">
        <f t="shared" si="278"/>
        <v>83</v>
      </c>
      <c r="AC679" s="1">
        <f t="shared" si="279"/>
        <v>-1.563975538357343</v>
      </c>
      <c r="AD679" s="1">
        <f t="shared" si="280"/>
        <v>-1.0366206126401418</v>
      </c>
      <c r="AE679" s="1">
        <f t="shared" si="281"/>
        <v>-1.3188530803243581</v>
      </c>
      <c r="AF679" s="1">
        <f t="shared" si="282"/>
        <v>-0.50310357767208047</v>
      </c>
      <c r="AG679" s="1">
        <f t="shared" si="283"/>
        <v>-0.88481459977213761</v>
      </c>
      <c r="AH679" s="1">
        <f t="shared" si="284"/>
        <v>-0.17768117723745236</v>
      </c>
      <c r="AI679" s="149">
        <f t="shared" si="285"/>
        <v>-5.4850485860035132</v>
      </c>
      <c r="AL679" s="1">
        <f t="shared" si="286"/>
        <v>-1.3956645494074753</v>
      </c>
      <c r="AM679" s="104">
        <f t="shared" si="287"/>
        <v>-1.3586993551740039</v>
      </c>
      <c r="AN679" s="104">
        <f t="shared" si="288"/>
        <v>-1.3873311678483309</v>
      </c>
      <c r="AO679" s="104">
        <f t="shared" si="289"/>
        <v>-0.71939540663488166</v>
      </c>
      <c r="AP679" s="104">
        <f t="shared" si="290"/>
        <v>-0.82003893241456904</v>
      </c>
      <c r="AQ679" s="104">
        <f t="shared" si="291"/>
        <v>-2.4532874935423878</v>
      </c>
      <c r="AR679" s="151">
        <f t="shared" si="292"/>
        <v>-8.1344169050216486</v>
      </c>
    </row>
    <row r="680" spans="1:44" x14ac:dyDescent="0.2">
      <c r="A680" s="98">
        <v>10575</v>
      </c>
      <c r="B680" s="91" t="s">
        <v>103</v>
      </c>
      <c r="C680" s="110">
        <v>0.67693769838305706</v>
      </c>
      <c r="D680" s="91" t="s">
        <v>0</v>
      </c>
      <c r="E680" s="91">
        <v>2</v>
      </c>
      <c r="F680" s="92">
        <v>2</v>
      </c>
      <c r="G680" s="91" t="s">
        <v>7</v>
      </c>
      <c r="H680" s="91" t="s">
        <v>90</v>
      </c>
      <c r="I680" s="91" t="s">
        <v>5</v>
      </c>
      <c r="J680" s="93" t="s">
        <v>5</v>
      </c>
      <c r="M680">
        <f t="shared" si="273"/>
        <v>39</v>
      </c>
      <c r="N680">
        <f t="shared" si="294"/>
        <v>41</v>
      </c>
      <c r="O680">
        <f t="shared" si="295"/>
        <v>49</v>
      </c>
      <c r="P680">
        <f t="shared" si="296"/>
        <v>104</v>
      </c>
      <c r="Q680">
        <f t="shared" si="297"/>
        <v>39</v>
      </c>
      <c r="R680">
        <f t="shared" si="298"/>
        <v>28</v>
      </c>
      <c r="U680">
        <f t="shared" si="293"/>
        <v>241</v>
      </c>
      <c r="V680">
        <f t="shared" si="274"/>
        <v>239</v>
      </c>
      <c r="W680">
        <f t="shared" si="275"/>
        <v>233</v>
      </c>
      <c r="X680">
        <f t="shared" si="276"/>
        <v>470</v>
      </c>
      <c r="Y680">
        <f t="shared" si="277"/>
        <v>161</v>
      </c>
      <c r="Z680">
        <f t="shared" si="278"/>
        <v>882</v>
      </c>
      <c r="AC680" s="1">
        <f t="shared" si="279"/>
        <v>-1.4839328306838067</v>
      </c>
      <c r="AD680" s="1">
        <f t="shared" si="280"/>
        <v>-1.4339224101091452</v>
      </c>
      <c r="AE680" s="1">
        <f t="shared" si="281"/>
        <v>-1.2556741787028265</v>
      </c>
      <c r="AF680" s="1">
        <f t="shared" si="282"/>
        <v>-0.50310357767208047</v>
      </c>
      <c r="AG680" s="1">
        <f t="shared" si="283"/>
        <v>-1.4839328306838067</v>
      </c>
      <c r="AH680" s="1">
        <f t="shared" si="284"/>
        <v>-1.8152899666382492</v>
      </c>
      <c r="AI680" s="149">
        <f t="shared" si="285"/>
        <v>-7.9758557944899149</v>
      </c>
      <c r="AL680" s="1">
        <f t="shared" si="286"/>
        <v>-1.3873311678483309</v>
      </c>
      <c r="AM680" s="104">
        <f t="shared" si="287"/>
        <v>-1.3956645494074753</v>
      </c>
      <c r="AN680" s="104">
        <f t="shared" si="288"/>
        <v>-1.4210896477732855</v>
      </c>
      <c r="AO680" s="104">
        <f t="shared" si="289"/>
        <v>-0.71939540663488166</v>
      </c>
      <c r="AP680" s="104">
        <f t="shared" si="290"/>
        <v>-1.790723736354523</v>
      </c>
      <c r="AQ680" s="104">
        <f t="shared" si="291"/>
        <v>-8.9936045332194625E-2</v>
      </c>
      <c r="AR680" s="151">
        <f t="shared" si="292"/>
        <v>-6.8041405533506918</v>
      </c>
    </row>
    <row r="681" spans="1:44" x14ac:dyDescent="0.2">
      <c r="A681" s="99">
        <v>10688</v>
      </c>
      <c r="B681" s="95" t="s">
        <v>103</v>
      </c>
      <c r="C681" s="111">
        <v>0.67758197170408929</v>
      </c>
      <c r="D681" s="95" t="s">
        <v>0</v>
      </c>
      <c r="E681" s="95">
        <v>1</v>
      </c>
      <c r="F681" s="96">
        <v>0</v>
      </c>
      <c r="G681" s="95" t="s">
        <v>7</v>
      </c>
      <c r="H681" s="95" t="s">
        <v>88</v>
      </c>
      <c r="I681" s="95" t="s">
        <v>4</v>
      </c>
      <c r="J681" s="97" t="s">
        <v>4</v>
      </c>
      <c r="M681">
        <f t="shared" si="273"/>
        <v>39</v>
      </c>
      <c r="N681">
        <f t="shared" si="294"/>
        <v>35</v>
      </c>
      <c r="O681">
        <f t="shared" si="295"/>
        <v>29</v>
      </c>
      <c r="P681">
        <f t="shared" si="296"/>
        <v>104</v>
      </c>
      <c r="Q681">
        <f t="shared" si="297"/>
        <v>71</v>
      </c>
      <c r="R681">
        <f t="shared" si="298"/>
        <v>144</v>
      </c>
      <c r="U681">
        <f t="shared" si="293"/>
        <v>241</v>
      </c>
      <c r="V681">
        <f t="shared" si="274"/>
        <v>233</v>
      </c>
      <c r="W681">
        <f t="shared" si="275"/>
        <v>248</v>
      </c>
      <c r="X681">
        <f t="shared" si="276"/>
        <v>470</v>
      </c>
      <c r="Y681">
        <f t="shared" si="277"/>
        <v>425</v>
      </c>
      <c r="Z681">
        <f t="shared" si="278"/>
        <v>83</v>
      </c>
      <c r="AC681" s="1">
        <f t="shared" si="279"/>
        <v>-1.4839328306838067</v>
      </c>
      <c r="AD681" s="1">
        <f t="shared" si="280"/>
        <v>-1.5921464153240394</v>
      </c>
      <c r="AE681" s="1">
        <f t="shared" si="281"/>
        <v>-1.780198646826979</v>
      </c>
      <c r="AF681" s="1">
        <f t="shared" si="282"/>
        <v>-0.50310357767208047</v>
      </c>
      <c r="AG681" s="1">
        <f t="shared" si="283"/>
        <v>-0.88481459977213761</v>
      </c>
      <c r="AH681" s="1">
        <f t="shared" si="284"/>
        <v>-0.17768117723745236</v>
      </c>
      <c r="AI681" s="149">
        <f t="shared" si="285"/>
        <v>-6.4218772475164947</v>
      </c>
      <c r="AL681" s="1">
        <f t="shared" si="286"/>
        <v>-1.3873311678483309</v>
      </c>
      <c r="AM681" s="104">
        <f t="shared" si="287"/>
        <v>-1.4210896477732855</v>
      </c>
      <c r="AN681" s="104">
        <f t="shared" si="288"/>
        <v>-1.3586993551740039</v>
      </c>
      <c r="AO681" s="104">
        <f t="shared" si="289"/>
        <v>-0.71939540663488166</v>
      </c>
      <c r="AP681" s="104">
        <f t="shared" si="290"/>
        <v>-0.82003893241456904</v>
      </c>
      <c r="AQ681" s="104">
        <f t="shared" si="291"/>
        <v>-2.4532874935423878</v>
      </c>
      <c r="AR681" s="151">
        <f t="shared" si="292"/>
        <v>-8.1598420033874586</v>
      </c>
    </row>
    <row r="682" spans="1:44" x14ac:dyDescent="0.2">
      <c r="A682" s="98">
        <v>10997</v>
      </c>
      <c r="B682" s="91" t="s">
        <v>103</v>
      </c>
      <c r="C682" s="110">
        <v>0.67801731823501765</v>
      </c>
      <c r="D682" s="91" t="s">
        <v>3</v>
      </c>
      <c r="E682" s="91">
        <v>3</v>
      </c>
      <c r="F682" s="92">
        <v>2</v>
      </c>
      <c r="G682" s="91" t="s">
        <v>7</v>
      </c>
      <c r="H682" s="91" t="s">
        <v>89</v>
      </c>
      <c r="I682" s="91" t="s">
        <v>5</v>
      </c>
      <c r="J682" s="93" t="s">
        <v>4</v>
      </c>
      <c r="M682">
        <f t="shared" si="273"/>
        <v>38</v>
      </c>
      <c r="N682">
        <f t="shared" si="294"/>
        <v>61</v>
      </c>
      <c r="O682">
        <f t="shared" si="295"/>
        <v>49</v>
      </c>
      <c r="P682">
        <f t="shared" si="296"/>
        <v>104</v>
      </c>
      <c r="Q682">
        <f t="shared" si="297"/>
        <v>37</v>
      </c>
      <c r="R682">
        <f t="shared" si="298"/>
        <v>28</v>
      </c>
      <c r="U682">
        <f t="shared" si="293"/>
        <v>241</v>
      </c>
      <c r="V682">
        <f t="shared" si="274"/>
        <v>248</v>
      </c>
      <c r="W682">
        <f t="shared" si="275"/>
        <v>233</v>
      </c>
      <c r="X682">
        <f t="shared" si="276"/>
        <v>470</v>
      </c>
      <c r="Y682">
        <f t="shared" si="277"/>
        <v>230</v>
      </c>
      <c r="Z682">
        <f t="shared" si="278"/>
        <v>882</v>
      </c>
      <c r="AC682" s="1">
        <f t="shared" si="279"/>
        <v>-1.5099083170870673</v>
      </c>
      <c r="AD682" s="1">
        <f t="shared" si="280"/>
        <v>-1.0366206126401418</v>
      </c>
      <c r="AE682" s="1">
        <f t="shared" si="281"/>
        <v>-1.2556741787028265</v>
      </c>
      <c r="AF682" s="1">
        <f t="shared" si="282"/>
        <v>-0.50310357767208047</v>
      </c>
      <c r="AG682" s="1">
        <f t="shared" si="283"/>
        <v>-1.5365765641692286</v>
      </c>
      <c r="AH682" s="1">
        <f t="shared" si="284"/>
        <v>-1.8152899666382492</v>
      </c>
      <c r="AI682" s="149">
        <f t="shared" si="285"/>
        <v>-7.6571732169095945</v>
      </c>
      <c r="AL682" s="1">
        <f t="shared" si="286"/>
        <v>-1.3873311678483309</v>
      </c>
      <c r="AM682" s="104">
        <f t="shared" si="287"/>
        <v>-1.3586993551740039</v>
      </c>
      <c r="AN682" s="104">
        <f t="shared" si="288"/>
        <v>-1.4210896477732855</v>
      </c>
      <c r="AO682" s="104">
        <f t="shared" si="289"/>
        <v>-0.71939540663488166</v>
      </c>
      <c r="AP682" s="104">
        <f t="shared" si="290"/>
        <v>-1.4340487924157905</v>
      </c>
      <c r="AQ682" s="104">
        <f t="shared" si="291"/>
        <v>-8.9936045332194625E-2</v>
      </c>
      <c r="AR682" s="151">
        <f t="shared" si="292"/>
        <v>-6.410500415178487</v>
      </c>
    </row>
    <row r="683" spans="1:44" x14ac:dyDescent="0.2">
      <c r="A683" s="99">
        <v>11004</v>
      </c>
      <c r="B683" s="95" t="s">
        <v>103</v>
      </c>
      <c r="C683" s="111">
        <v>0.67842217431432505</v>
      </c>
      <c r="D683" s="95" t="s">
        <v>1</v>
      </c>
      <c r="E683" s="95">
        <v>0</v>
      </c>
      <c r="F683" s="96">
        <v>3</v>
      </c>
      <c r="G683" s="95" t="s">
        <v>7</v>
      </c>
      <c r="H683" s="95" t="s">
        <v>90</v>
      </c>
      <c r="I683" s="95" t="s">
        <v>5</v>
      </c>
      <c r="J683" s="97" t="s">
        <v>5</v>
      </c>
      <c r="M683">
        <f t="shared" si="273"/>
        <v>59</v>
      </c>
      <c r="N683">
        <f t="shared" si="294"/>
        <v>35</v>
      </c>
      <c r="O683">
        <f t="shared" si="295"/>
        <v>46</v>
      </c>
      <c r="P683">
        <f t="shared" si="296"/>
        <v>104</v>
      </c>
      <c r="Q683">
        <f t="shared" si="297"/>
        <v>39</v>
      </c>
      <c r="R683">
        <f t="shared" si="298"/>
        <v>28</v>
      </c>
      <c r="U683">
        <f t="shared" si="293"/>
        <v>244</v>
      </c>
      <c r="V683">
        <f t="shared" si="274"/>
        <v>245</v>
      </c>
      <c r="W683">
        <f t="shared" si="275"/>
        <v>241</v>
      </c>
      <c r="X683">
        <f t="shared" si="276"/>
        <v>470</v>
      </c>
      <c r="Y683">
        <f t="shared" si="277"/>
        <v>161</v>
      </c>
      <c r="Z683">
        <f t="shared" si="278"/>
        <v>882</v>
      </c>
      <c r="AC683" s="1">
        <f t="shared" si="279"/>
        <v>-1.0699570329077337</v>
      </c>
      <c r="AD683" s="1">
        <f t="shared" si="280"/>
        <v>-1.5921464153240394</v>
      </c>
      <c r="AE683" s="1">
        <f t="shared" si="281"/>
        <v>-1.3188530803243581</v>
      </c>
      <c r="AF683" s="1">
        <f t="shared" si="282"/>
        <v>-0.50310357767208047</v>
      </c>
      <c r="AG683" s="1">
        <f t="shared" si="283"/>
        <v>-1.4839328306838067</v>
      </c>
      <c r="AH683" s="1">
        <f t="shared" si="284"/>
        <v>-1.8152899666382492</v>
      </c>
      <c r="AI683" s="149">
        <f t="shared" si="285"/>
        <v>-7.7832829035502673</v>
      </c>
      <c r="AL683" s="1">
        <f t="shared" si="286"/>
        <v>-1.374959876045784</v>
      </c>
      <c r="AM683" s="104">
        <f t="shared" si="287"/>
        <v>-1.3708698907942589</v>
      </c>
      <c r="AN683" s="104">
        <f t="shared" si="288"/>
        <v>-1.3873311678483309</v>
      </c>
      <c r="AO683" s="104">
        <f t="shared" si="289"/>
        <v>-0.71939540663488166</v>
      </c>
      <c r="AP683" s="104">
        <f t="shared" si="290"/>
        <v>-1.790723736354523</v>
      </c>
      <c r="AQ683" s="104">
        <f t="shared" si="291"/>
        <v>-8.9936045332194625E-2</v>
      </c>
      <c r="AR683" s="151">
        <f t="shared" si="292"/>
        <v>-6.7332161230099725</v>
      </c>
    </row>
    <row r="684" spans="1:44" x14ac:dyDescent="0.2">
      <c r="A684" s="98">
        <v>11024</v>
      </c>
      <c r="B684" s="91" t="s">
        <v>103</v>
      </c>
      <c r="C684" s="110">
        <v>0.67860192324302337</v>
      </c>
      <c r="D684" s="91" t="s">
        <v>1</v>
      </c>
      <c r="E684" s="91">
        <v>2</v>
      </c>
      <c r="F684" s="92">
        <v>0</v>
      </c>
      <c r="G684" s="91" t="s">
        <v>7</v>
      </c>
      <c r="H684" s="91" t="s">
        <v>90</v>
      </c>
      <c r="I684" s="91" t="s">
        <v>5</v>
      </c>
      <c r="J684" s="93" t="s">
        <v>5</v>
      </c>
      <c r="M684">
        <f t="shared" si="273"/>
        <v>59</v>
      </c>
      <c r="N684">
        <f t="shared" si="294"/>
        <v>41</v>
      </c>
      <c r="O684">
        <f t="shared" si="295"/>
        <v>29</v>
      </c>
      <c r="P684">
        <f t="shared" si="296"/>
        <v>104</v>
      </c>
      <c r="Q684">
        <f t="shared" si="297"/>
        <v>39</v>
      </c>
      <c r="R684">
        <f t="shared" si="298"/>
        <v>28</v>
      </c>
      <c r="U684">
        <f t="shared" si="293"/>
        <v>244</v>
      </c>
      <c r="V684">
        <f t="shared" si="274"/>
        <v>239</v>
      </c>
      <c r="W684">
        <f t="shared" si="275"/>
        <v>248</v>
      </c>
      <c r="X684">
        <f t="shared" si="276"/>
        <v>470</v>
      </c>
      <c r="Y684">
        <f t="shared" si="277"/>
        <v>161</v>
      </c>
      <c r="Z684">
        <f t="shared" si="278"/>
        <v>882</v>
      </c>
      <c r="AC684" s="1">
        <f t="shared" si="279"/>
        <v>-1.0699570329077337</v>
      </c>
      <c r="AD684" s="1">
        <f t="shared" si="280"/>
        <v>-1.4339224101091452</v>
      </c>
      <c r="AE684" s="1">
        <f t="shared" si="281"/>
        <v>-1.780198646826979</v>
      </c>
      <c r="AF684" s="1">
        <f t="shared" si="282"/>
        <v>-0.50310357767208047</v>
      </c>
      <c r="AG684" s="1">
        <f t="shared" si="283"/>
        <v>-1.4839328306838067</v>
      </c>
      <c r="AH684" s="1">
        <f t="shared" si="284"/>
        <v>-1.8152899666382492</v>
      </c>
      <c r="AI684" s="149">
        <f t="shared" si="285"/>
        <v>-8.0864044648379938</v>
      </c>
      <c r="AL684" s="1">
        <f t="shared" si="286"/>
        <v>-1.374959876045784</v>
      </c>
      <c r="AM684" s="104">
        <f t="shared" si="287"/>
        <v>-1.3956645494074753</v>
      </c>
      <c r="AN684" s="104">
        <f t="shared" si="288"/>
        <v>-1.3586993551740039</v>
      </c>
      <c r="AO684" s="104">
        <f t="shared" si="289"/>
        <v>-0.71939540663488166</v>
      </c>
      <c r="AP684" s="104">
        <f t="shared" si="290"/>
        <v>-1.790723736354523</v>
      </c>
      <c r="AQ684" s="104">
        <f t="shared" si="291"/>
        <v>-8.9936045332194625E-2</v>
      </c>
      <c r="AR684" s="151">
        <f t="shared" si="292"/>
        <v>-6.7293789689488621</v>
      </c>
    </row>
    <row r="685" spans="1:44" x14ac:dyDescent="0.2">
      <c r="A685" s="99">
        <v>11053</v>
      </c>
      <c r="B685" s="95" t="s">
        <v>103</v>
      </c>
      <c r="C685" s="111">
        <v>0.6786047667329308</v>
      </c>
      <c r="D685" s="95" t="s">
        <v>2</v>
      </c>
      <c r="E685" s="95">
        <v>1</v>
      </c>
      <c r="F685" s="96">
        <v>2</v>
      </c>
      <c r="G685" s="95" t="s">
        <v>6</v>
      </c>
      <c r="H685" s="95" t="s">
        <v>88</v>
      </c>
      <c r="I685" s="95" t="s">
        <v>5</v>
      </c>
      <c r="J685" s="97" t="s">
        <v>5</v>
      </c>
      <c r="M685">
        <f t="shared" si="273"/>
        <v>36</v>
      </c>
      <c r="N685">
        <f t="shared" si="294"/>
        <v>35</v>
      </c>
      <c r="O685">
        <f t="shared" si="295"/>
        <v>49</v>
      </c>
      <c r="P685">
        <f t="shared" si="296"/>
        <v>68</v>
      </c>
      <c r="Q685">
        <f t="shared" si="297"/>
        <v>71</v>
      </c>
      <c r="R685">
        <f t="shared" si="298"/>
        <v>28</v>
      </c>
      <c r="U685">
        <f t="shared" si="293"/>
        <v>239</v>
      </c>
      <c r="V685">
        <f t="shared" si="274"/>
        <v>233</v>
      </c>
      <c r="W685">
        <f t="shared" si="275"/>
        <v>233</v>
      </c>
      <c r="X685">
        <f t="shared" si="276"/>
        <v>495</v>
      </c>
      <c r="Y685">
        <f t="shared" si="277"/>
        <v>425</v>
      </c>
      <c r="Z685">
        <f t="shared" si="278"/>
        <v>882</v>
      </c>
      <c r="AC685" s="1">
        <f t="shared" si="279"/>
        <v>-1.563975538357343</v>
      </c>
      <c r="AD685" s="1">
        <f t="shared" si="280"/>
        <v>-1.5921464153240394</v>
      </c>
      <c r="AE685" s="1">
        <f t="shared" si="281"/>
        <v>-1.2556741787028265</v>
      </c>
      <c r="AF685" s="1">
        <f t="shared" si="282"/>
        <v>-0.92798677163734644</v>
      </c>
      <c r="AG685" s="1">
        <f t="shared" si="283"/>
        <v>-0.88481459977213761</v>
      </c>
      <c r="AH685" s="1">
        <f t="shared" si="284"/>
        <v>-1.8152899666382492</v>
      </c>
      <c r="AI685" s="149">
        <f t="shared" si="285"/>
        <v>-8.0398874704319425</v>
      </c>
      <c r="AL685" s="1">
        <f t="shared" si="286"/>
        <v>-1.3956645494074753</v>
      </c>
      <c r="AM685" s="104">
        <f t="shared" si="287"/>
        <v>-1.4210896477732855</v>
      </c>
      <c r="AN685" s="104">
        <f t="shared" si="288"/>
        <v>-1.4210896477732855</v>
      </c>
      <c r="AO685" s="104">
        <f t="shared" si="289"/>
        <v>-0.66757033877029559</v>
      </c>
      <c r="AP685" s="104">
        <f t="shared" si="290"/>
        <v>-0.82003893241456904</v>
      </c>
      <c r="AQ685" s="104">
        <f t="shared" si="291"/>
        <v>-8.9936045332194625E-2</v>
      </c>
      <c r="AR685" s="151">
        <f t="shared" si="292"/>
        <v>-5.8153891614711055</v>
      </c>
    </row>
    <row r="686" spans="1:44" x14ac:dyDescent="0.2">
      <c r="A686" s="98">
        <v>10934</v>
      </c>
      <c r="B686" s="91" t="s">
        <v>103</v>
      </c>
      <c r="C686" s="110">
        <v>0.6788612840850714</v>
      </c>
      <c r="D686" s="91" t="s">
        <v>0</v>
      </c>
      <c r="E686" s="91">
        <v>3</v>
      </c>
      <c r="F686" s="92">
        <v>0</v>
      </c>
      <c r="G686" s="91" t="s">
        <v>7</v>
      </c>
      <c r="H686" s="91" t="s">
        <v>89</v>
      </c>
      <c r="I686" s="91" t="s">
        <v>5</v>
      </c>
      <c r="J686" s="93" t="s">
        <v>5</v>
      </c>
      <c r="M686">
        <f t="shared" si="273"/>
        <v>39</v>
      </c>
      <c r="N686">
        <f t="shared" si="294"/>
        <v>61</v>
      </c>
      <c r="O686">
        <f t="shared" si="295"/>
        <v>29</v>
      </c>
      <c r="P686">
        <f t="shared" si="296"/>
        <v>104</v>
      </c>
      <c r="Q686">
        <f t="shared" si="297"/>
        <v>37</v>
      </c>
      <c r="R686">
        <f t="shared" si="298"/>
        <v>28</v>
      </c>
      <c r="U686">
        <f t="shared" si="293"/>
        <v>241</v>
      </c>
      <c r="V686">
        <f t="shared" si="274"/>
        <v>248</v>
      </c>
      <c r="W686">
        <f t="shared" si="275"/>
        <v>248</v>
      </c>
      <c r="X686">
        <f t="shared" si="276"/>
        <v>470</v>
      </c>
      <c r="Y686">
        <f t="shared" si="277"/>
        <v>230</v>
      </c>
      <c r="Z686">
        <f t="shared" si="278"/>
        <v>882</v>
      </c>
      <c r="AC686" s="1">
        <f t="shared" si="279"/>
        <v>-1.4839328306838067</v>
      </c>
      <c r="AD686" s="1">
        <f t="shared" si="280"/>
        <v>-1.0366206126401418</v>
      </c>
      <c r="AE686" s="1">
        <f t="shared" si="281"/>
        <v>-1.780198646826979</v>
      </c>
      <c r="AF686" s="1">
        <f t="shared" si="282"/>
        <v>-0.50310357767208047</v>
      </c>
      <c r="AG686" s="1">
        <f t="shared" si="283"/>
        <v>-1.5365765641692286</v>
      </c>
      <c r="AH686" s="1">
        <f t="shared" si="284"/>
        <v>-1.8152899666382492</v>
      </c>
      <c r="AI686" s="149">
        <f t="shared" si="285"/>
        <v>-8.1557221986304853</v>
      </c>
      <c r="AL686" s="1">
        <f t="shared" si="286"/>
        <v>-1.3873311678483309</v>
      </c>
      <c r="AM686" s="104">
        <f t="shared" si="287"/>
        <v>-1.3586993551740039</v>
      </c>
      <c r="AN686" s="104">
        <f t="shared" si="288"/>
        <v>-1.3586993551740039</v>
      </c>
      <c r="AO686" s="104">
        <f t="shared" si="289"/>
        <v>-0.71939540663488166</v>
      </c>
      <c r="AP686" s="104">
        <f t="shared" si="290"/>
        <v>-1.4340487924157905</v>
      </c>
      <c r="AQ686" s="104">
        <f t="shared" si="291"/>
        <v>-8.9936045332194625E-2</v>
      </c>
      <c r="AR686" s="151">
        <f t="shared" si="292"/>
        <v>-6.3481101225792056</v>
      </c>
    </row>
    <row r="687" spans="1:44" x14ac:dyDescent="0.2">
      <c r="A687" s="99">
        <v>10119</v>
      </c>
      <c r="B687" s="95" t="s">
        <v>103</v>
      </c>
      <c r="C687" s="111">
        <v>0.6788966563424933</v>
      </c>
      <c r="D687" s="95" t="s">
        <v>1</v>
      </c>
      <c r="E687" s="95">
        <v>2</v>
      </c>
      <c r="F687" s="96">
        <v>1</v>
      </c>
      <c r="G687" s="95" t="s">
        <v>7</v>
      </c>
      <c r="H687" s="95" t="s">
        <v>88</v>
      </c>
      <c r="I687" s="95" t="s">
        <v>4</v>
      </c>
      <c r="J687" s="97" t="s">
        <v>4</v>
      </c>
      <c r="M687">
        <f t="shared" si="273"/>
        <v>59</v>
      </c>
      <c r="N687">
        <f t="shared" si="294"/>
        <v>41</v>
      </c>
      <c r="O687">
        <f t="shared" si="295"/>
        <v>48</v>
      </c>
      <c r="P687">
        <f t="shared" si="296"/>
        <v>104</v>
      </c>
      <c r="Q687">
        <f t="shared" si="297"/>
        <v>71</v>
      </c>
      <c r="R687">
        <f t="shared" si="298"/>
        <v>144</v>
      </c>
      <c r="U687">
        <f t="shared" si="293"/>
        <v>244</v>
      </c>
      <c r="V687">
        <f t="shared" si="274"/>
        <v>239</v>
      </c>
      <c r="W687">
        <f t="shared" si="275"/>
        <v>243</v>
      </c>
      <c r="X687">
        <f t="shared" si="276"/>
        <v>470</v>
      </c>
      <c r="Y687">
        <f t="shared" si="277"/>
        <v>425</v>
      </c>
      <c r="Z687">
        <f t="shared" si="278"/>
        <v>83</v>
      </c>
      <c r="AC687" s="1">
        <f t="shared" si="279"/>
        <v>-1.0699570329077337</v>
      </c>
      <c r="AD687" s="1">
        <f t="shared" si="280"/>
        <v>-1.4339224101091452</v>
      </c>
      <c r="AE687" s="1">
        <f t="shared" si="281"/>
        <v>-1.276293465905562</v>
      </c>
      <c r="AF687" s="1">
        <f t="shared" si="282"/>
        <v>-0.50310357767208047</v>
      </c>
      <c r="AG687" s="1">
        <f t="shared" si="283"/>
        <v>-0.88481459977213761</v>
      </c>
      <c r="AH687" s="1">
        <f t="shared" si="284"/>
        <v>-0.17768117723745236</v>
      </c>
      <c r="AI687" s="149">
        <f t="shared" si="285"/>
        <v>-5.3457722636041103</v>
      </c>
      <c r="AL687" s="1">
        <f t="shared" si="286"/>
        <v>-1.374959876045784</v>
      </c>
      <c r="AM687" s="104">
        <f t="shared" si="287"/>
        <v>-1.3956645494074753</v>
      </c>
      <c r="AN687" s="104">
        <f t="shared" si="288"/>
        <v>-1.3790666579984376</v>
      </c>
      <c r="AO687" s="104">
        <f t="shared" si="289"/>
        <v>-0.71939540663488166</v>
      </c>
      <c r="AP687" s="104">
        <f t="shared" si="290"/>
        <v>-0.82003893241456904</v>
      </c>
      <c r="AQ687" s="104">
        <f t="shared" si="291"/>
        <v>-2.4532874935423878</v>
      </c>
      <c r="AR687" s="151">
        <f t="shared" si="292"/>
        <v>-8.1424129160435363</v>
      </c>
    </row>
    <row r="688" spans="1:44" x14ac:dyDescent="0.2">
      <c r="A688" s="98">
        <v>11134</v>
      </c>
      <c r="B688" s="91" t="s">
        <v>103</v>
      </c>
      <c r="C688" s="110">
        <v>0.67982595479291164</v>
      </c>
      <c r="D688" s="91" t="s">
        <v>0</v>
      </c>
      <c r="E688" s="91">
        <v>1</v>
      </c>
      <c r="F688" s="92">
        <v>1</v>
      </c>
      <c r="G688" s="91" t="s">
        <v>6</v>
      </c>
      <c r="H688" s="91" t="s">
        <v>88</v>
      </c>
      <c r="I688" s="91" t="s">
        <v>4</v>
      </c>
      <c r="J688" s="93" t="s">
        <v>4</v>
      </c>
      <c r="M688">
        <f t="shared" si="273"/>
        <v>39</v>
      </c>
      <c r="N688">
        <f t="shared" si="294"/>
        <v>35</v>
      </c>
      <c r="O688">
        <f t="shared" si="295"/>
        <v>48</v>
      </c>
      <c r="P688">
        <f t="shared" si="296"/>
        <v>68</v>
      </c>
      <c r="Q688">
        <f t="shared" si="297"/>
        <v>71</v>
      </c>
      <c r="R688">
        <f t="shared" si="298"/>
        <v>144</v>
      </c>
      <c r="U688">
        <f t="shared" si="293"/>
        <v>241</v>
      </c>
      <c r="V688">
        <f t="shared" si="274"/>
        <v>233</v>
      </c>
      <c r="W688">
        <f t="shared" si="275"/>
        <v>243</v>
      </c>
      <c r="X688">
        <f t="shared" si="276"/>
        <v>495</v>
      </c>
      <c r="Y688">
        <f t="shared" si="277"/>
        <v>425</v>
      </c>
      <c r="Z688">
        <f t="shared" si="278"/>
        <v>83</v>
      </c>
      <c r="AC688" s="1">
        <f t="shared" si="279"/>
        <v>-1.4839328306838067</v>
      </c>
      <c r="AD688" s="1">
        <f t="shared" si="280"/>
        <v>-1.5921464153240394</v>
      </c>
      <c r="AE688" s="1">
        <f t="shared" si="281"/>
        <v>-1.276293465905562</v>
      </c>
      <c r="AF688" s="1">
        <f t="shared" si="282"/>
        <v>-0.92798677163734644</v>
      </c>
      <c r="AG688" s="1">
        <f t="shared" si="283"/>
        <v>-0.88481459977213761</v>
      </c>
      <c r="AH688" s="1">
        <f t="shared" si="284"/>
        <v>-0.17768117723745236</v>
      </c>
      <c r="AI688" s="149">
        <f t="shared" si="285"/>
        <v>-6.3428552605603441</v>
      </c>
      <c r="AL688" s="1">
        <f t="shared" si="286"/>
        <v>-1.3873311678483309</v>
      </c>
      <c r="AM688" s="104">
        <f t="shared" si="287"/>
        <v>-1.4210896477732855</v>
      </c>
      <c r="AN688" s="104">
        <f t="shared" si="288"/>
        <v>-1.3790666579984376</v>
      </c>
      <c r="AO688" s="104">
        <f t="shared" si="289"/>
        <v>-0.66757033877029559</v>
      </c>
      <c r="AP688" s="104">
        <f t="shared" si="290"/>
        <v>-0.82003893241456904</v>
      </c>
      <c r="AQ688" s="104">
        <f t="shared" si="291"/>
        <v>-2.4532874935423878</v>
      </c>
      <c r="AR688" s="151">
        <f t="shared" si="292"/>
        <v>-8.1283842383473068</v>
      </c>
    </row>
    <row r="689" spans="1:44" x14ac:dyDescent="0.2">
      <c r="A689" s="99">
        <v>10651</v>
      </c>
      <c r="B689" s="95" t="s">
        <v>103</v>
      </c>
      <c r="C689" s="111">
        <v>0.68012374694944067</v>
      </c>
      <c r="D689" s="95" t="s">
        <v>0</v>
      </c>
      <c r="E689" s="95">
        <v>1</v>
      </c>
      <c r="F689" s="96">
        <v>3</v>
      </c>
      <c r="G689" s="95" t="s">
        <v>7</v>
      </c>
      <c r="H689" s="95" t="s">
        <v>89</v>
      </c>
      <c r="I689" s="95" t="s">
        <v>5</v>
      </c>
      <c r="J689" s="97" t="s">
        <v>5</v>
      </c>
      <c r="M689">
        <f t="shared" si="273"/>
        <v>39</v>
      </c>
      <c r="N689">
        <f t="shared" si="294"/>
        <v>35</v>
      </c>
      <c r="O689">
        <f t="shared" si="295"/>
        <v>46</v>
      </c>
      <c r="P689">
        <f t="shared" si="296"/>
        <v>104</v>
      </c>
      <c r="Q689">
        <f t="shared" si="297"/>
        <v>37</v>
      </c>
      <c r="R689">
        <f t="shared" si="298"/>
        <v>28</v>
      </c>
      <c r="U689">
        <f t="shared" si="293"/>
        <v>241</v>
      </c>
      <c r="V689">
        <f t="shared" si="274"/>
        <v>233</v>
      </c>
      <c r="W689">
        <f t="shared" si="275"/>
        <v>241</v>
      </c>
      <c r="X689">
        <f t="shared" si="276"/>
        <v>470</v>
      </c>
      <c r="Y689">
        <f t="shared" si="277"/>
        <v>230</v>
      </c>
      <c r="Z689">
        <f t="shared" si="278"/>
        <v>882</v>
      </c>
      <c r="AC689" s="1">
        <f t="shared" si="279"/>
        <v>-1.4839328306838067</v>
      </c>
      <c r="AD689" s="1">
        <f t="shared" si="280"/>
        <v>-1.5921464153240394</v>
      </c>
      <c r="AE689" s="1">
        <f t="shared" si="281"/>
        <v>-1.3188530803243581</v>
      </c>
      <c r="AF689" s="1">
        <f t="shared" si="282"/>
        <v>-0.50310357767208047</v>
      </c>
      <c r="AG689" s="1">
        <f t="shared" si="283"/>
        <v>-1.5365765641692286</v>
      </c>
      <c r="AH689" s="1">
        <f t="shared" si="284"/>
        <v>-1.8152899666382492</v>
      </c>
      <c r="AI689" s="149">
        <f t="shared" si="285"/>
        <v>-8.2499024348117622</v>
      </c>
      <c r="AL689" s="1">
        <f t="shared" si="286"/>
        <v>-1.3873311678483309</v>
      </c>
      <c r="AM689" s="104">
        <f t="shared" si="287"/>
        <v>-1.4210896477732855</v>
      </c>
      <c r="AN689" s="104">
        <f t="shared" si="288"/>
        <v>-1.3873311678483309</v>
      </c>
      <c r="AO689" s="104">
        <f t="shared" si="289"/>
        <v>-0.71939540663488166</v>
      </c>
      <c r="AP689" s="104">
        <f t="shared" si="290"/>
        <v>-1.4340487924157905</v>
      </c>
      <c r="AQ689" s="104">
        <f t="shared" si="291"/>
        <v>-8.9936045332194625E-2</v>
      </c>
      <c r="AR689" s="151">
        <f t="shared" si="292"/>
        <v>-6.4391322278528138</v>
      </c>
    </row>
    <row r="690" spans="1:44" x14ac:dyDescent="0.2">
      <c r="A690" s="98">
        <v>10715</v>
      </c>
      <c r="B690" s="91" t="s">
        <v>103</v>
      </c>
      <c r="C690" s="110">
        <v>0.6811369755628337</v>
      </c>
      <c r="D690" s="91" t="s">
        <v>1</v>
      </c>
      <c r="E690" s="91">
        <v>1</v>
      </c>
      <c r="F690" s="92">
        <v>2</v>
      </c>
      <c r="G690" s="91" t="s">
        <v>7</v>
      </c>
      <c r="H690" s="91" t="s">
        <v>88</v>
      </c>
      <c r="I690" s="91" t="s">
        <v>4</v>
      </c>
      <c r="J690" s="93" t="s">
        <v>4</v>
      </c>
      <c r="M690">
        <f t="shared" si="273"/>
        <v>59</v>
      </c>
      <c r="N690">
        <f t="shared" si="294"/>
        <v>35</v>
      </c>
      <c r="O690">
        <f t="shared" si="295"/>
        <v>49</v>
      </c>
      <c r="P690">
        <f t="shared" si="296"/>
        <v>104</v>
      </c>
      <c r="Q690">
        <f t="shared" si="297"/>
        <v>71</v>
      </c>
      <c r="R690">
        <f t="shared" si="298"/>
        <v>144</v>
      </c>
      <c r="U690">
        <f t="shared" si="293"/>
        <v>244</v>
      </c>
      <c r="V690">
        <f t="shared" si="274"/>
        <v>233</v>
      </c>
      <c r="W690">
        <f t="shared" si="275"/>
        <v>233</v>
      </c>
      <c r="X690">
        <f t="shared" si="276"/>
        <v>470</v>
      </c>
      <c r="Y690">
        <f t="shared" si="277"/>
        <v>425</v>
      </c>
      <c r="Z690">
        <f t="shared" si="278"/>
        <v>83</v>
      </c>
      <c r="AC690" s="1">
        <f t="shared" si="279"/>
        <v>-1.0699570329077337</v>
      </c>
      <c r="AD690" s="1">
        <f t="shared" si="280"/>
        <v>-1.5921464153240394</v>
      </c>
      <c r="AE690" s="1">
        <f t="shared" si="281"/>
        <v>-1.2556741787028265</v>
      </c>
      <c r="AF690" s="1">
        <f t="shared" si="282"/>
        <v>-0.50310357767208047</v>
      </c>
      <c r="AG690" s="1">
        <f t="shared" si="283"/>
        <v>-0.88481459977213761</v>
      </c>
      <c r="AH690" s="1">
        <f t="shared" si="284"/>
        <v>-0.17768117723745236</v>
      </c>
      <c r="AI690" s="149">
        <f t="shared" si="285"/>
        <v>-5.483376981616269</v>
      </c>
      <c r="AL690" s="1">
        <f t="shared" si="286"/>
        <v>-1.374959876045784</v>
      </c>
      <c r="AM690" s="104">
        <f t="shared" si="287"/>
        <v>-1.4210896477732855</v>
      </c>
      <c r="AN690" s="104">
        <f t="shared" si="288"/>
        <v>-1.4210896477732855</v>
      </c>
      <c r="AO690" s="104">
        <f t="shared" si="289"/>
        <v>-0.71939540663488166</v>
      </c>
      <c r="AP690" s="104">
        <f t="shared" si="290"/>
        <v>-0.82003893241456904</v>
      </c>
      <c r="AQ690" s="104">
        <f t="shared" si="291"/>
        <v>-2.4532874935423878</v>
      </c>
      <c r="AR690" s="151">
        <f t="shared" si="292"/>
        <v>-8.2098610041841944</v>
      </c>
    </row>
    <row r="691" spans="1:44" x14ac:dyDescent="0.2">
      <c r="A691" s="99">
        <v>10902</v>
      </c>
      <c r="B691" s="95" t="s">
        <v>103</v>
      </c>
      <c r="C691" s="111">
        <v>0.68244774583668233</v>
      </c>
      <c r="D691" s="95" t="s">
        <v>0</v>
      </c>
      <c r="E691" s="95">
        <v>2</v>
      </c>
      <c r="F691" s="96">
        <v>2</v>
      </c>
      <c r="G691" s="95" t="s">
        <v>7</v>
      </c>
      <c r="H691" s="95" t="s">
        <v>89</v>
      </c>
      <c r="I691" s="95" t="s">
        <v>5</v>
      </c>
      <c r="J691" s="97" t="s">
        <v>5</v>
      </c>
      <c r="M691">
        <f t="shared" si="273"/>
        <v>39</v>
      </c>
      <c r="N691">
        <f t="shared" si="294"/>
        <v>41</v>
      </c>
      <c r="O691">
        <f t="shared" si="295"/>
        <v>49</v>
      </c>
      <c r="P691">
        <f t="shared" si="296"/>
        <v>104</v>
      </c>
      <c r="Q691">
        <f t="shared" si="297"/>
        <v>37</v>
      </c>
      <c r="R691">
        <f t="shared" si="298"/>
        <v>28</v>
      </c>
      <c r="U691">
        <f t="shared" si="293"/>
        <v>241</v>
      </c>
      <c r="V691">
        <f t="shared" si="274"/>
        <v>239</v>
      </c>
      <c r="W691">
        <f t="shared" si="275"/>
        <v>233</v>
      </c>
      <c r="X691">
        <f t="shared" si="276"/>
        <v>470</v>
      </c>
      <c r="Y691">
        <f t="shared" si="277"/>
        <v>230</v>
      </c>
      <c r="Z691">
        <f t="shared" si="278"/>
        <v>882</v>
      </c>
      <c r="AC691" s="1">
        <f t="shared" si="279"/>
        <v>-1.4839328306838067</v>
      </c>
      <c r="AD691" s="1">
        <f t="shared" si="280"/>
        <v>-1.4339224101091452</v>
      </c>
      <c r="AE691" s="1">
        <f t="shared" si="281"/>
        <v>-1.2556741787028265</v>
      </c>
      <c r="AF691" s="1">
        <f t="shared" si="282"/>
        <v>-0.50310357767208047</v>
      </c>
      <c r="AG691" s="1">
        <f t="shared" si="283"/>
        <v>-1.5365765641692286</v>
      </c>
      <c r="AH691" s="1">
        <f t="shared" si="284"/>
        <v>-1.8152899666382492</v>
      </c>
      <c r="AI691" s="149">
        <f t="shared" si="285"/>
        <v>-8.0284995279753364</v>
      </c>
      <c r="AL691" s="1">
        <f t="shared" si="286"/>
        <v>-1.3873311678483309</v>
      </c>
      <c r="AM691" s="104">
        <f t="shared" si="287"/>
        <v>-1.3956645494074753</v>
      </c>
      <c r="AN691" s="104">
        <f t="shared" si="288"/>
        <v>-1.4210896477732855</v>
      </c>
      <c r="AO691" s="104">
        <f t="shared" si="289"/>
        <v>-0.71939540663488166</v>
      </c>
      <c r="AP691" s="104">
        <f t="shared" si="290"/>
        <v>-1.4340487924157905</v>
      </c>
      <c r="AQ691" s="104">
        <f t="shared" si="291"/>
        <v>-8.9936045332194625E-2</v>
      </c>
      <c r="AR691" s="151">
        <f t="shared" si="292"/>
        <v>-6.4474656094119593</v>
      </c>
    </row>
    <row r="692" spans="1:44" x14ac:dyDescent="0.2">
      <c r="A692" s="98">
        <v>11204</v>
      </c>
      <c r="B692" s="91" t="s">
        <v>103</v>
      </c>
      <c r="C692" s="110">
        <v>0.68274077996199178</v>
      </c>
      <c r="D692" s="91" t="s">
        <v>2</v>
      </c>
      <c r="E692" s="91">
        <v>1</v>
      </c>
      <c r="F692" s="92">
        <v>2</v>
      </c>
      <c r="G692" s="91" t="s">
        <v>6</v>
      </c>
      <c r="H692" s="91" t="s">
        <v>89</v>
      </c>
      <c r="I692" s="91" t="s">
        <v>5</v>
      </c>
      <c r="J692" s="93" t="s">
        <v>5</v>
      </c>
      <c r="M692">
        <f t="shared" si="273"/>
        <v>36</v>
      </c>
      <c r="N692">
        <f t="shared" si="294"/>
        <v>35</v>
      </c>
      <c r="O692">
        <f t="shared" si="295"/>
        <v>49</v>
      </c>
      <c r="P692">
        <f t="shared" si="296"/>
        <v>68</v>
      </c>
      <c r="Q692">
        <f t="shared" si="297"/>
        <v>37</v>
      </c>
      <c r="R692">
        <f t="shared" si="298"/>
        <v>28</v>
      </c>
      <c r="U692">
        <f t="shared" si="293"/>
        <v>239</v>
      </c>
      <c r="V692">
        <f t="shared" si="274"/>
        <v>233</v>
      </c>
      <c r="W692">
        <f t="shared" si="275"/>
        <v>233</v>
      </c>
      <c r="X692">
        <f t="shared" si="276"/>
        <v>495</v>
      </c>
      <c r="Y692">
        <f t="shared" si="277"/>
        <v>230</v>
      </c>
      <c r="Z692">
        <f t="shared" si="278"/>
        <v>882</v>
      </c>
      <c r="AC692" s="1">
        <f t="shared" si="279"/>
        <v>-1.563975538357343</v>
      </c>
      <c r="AD692" s="1">
        <f t="shared" si="280"/>
        <v>-1.5921464153240394</v>
      </c>
      <c r="AE692" s="1">
        <f t="shared" si="281"/>
        <v>-1.2556741787028265</v>
      </c>
      <c r="AF692" s="1">
        <f t="shared" si="282"/>
        <v>-0.92798677163734644</v>
      </c>
      <c r="AG692" s="1">
        <f t="shared" si="283"/>
        <v>-1.5365765641692286</v>
      </c>
      <c r="AH692" s="1">
        <f t="shared" si="284"/>
        <v>-1.8152899666382492</v>
      </c>
      <c r="AI692" s="149">
        <f t="shared" si="285"/>
        <v>-8.6916494348290332</v>
      </c>
      <c r="AL692" s="1">
        <f t="shared" si="286"/>
        <v>-1.3956645494074753</v>
      </c>
      <c r="AM692" s="104">
        <f t="shared" si="287"/>
        <v>-1.4210896477732855</v>
      </c>
      <c r="AN692" s="104">
        <f t="shared" si="288"/>
        <v>-1.4210896477732855</v>
      </c>
      <c r="AO692" s="104">
        <f t="shared" si="289"/>
        <v>-0.66757033877029559</v>
      </c>
      <c r="AP692" s="104">
        <f t="shared" si="290"/>
        <v>-1.4340487924157905</v>
      </c>
      <c r="AQ692" s="104">
        <f t="shared" si="291"/>
        <v>-8.9936045332194625E-2</v>
      </c>
      <c r="AR692" s="151">
        <f t="shared" si="292"/>
        <v>-6.4293990214723271</v>
      </c>
    </row>
    <row r="693" spans="1:44" x14ac:dyDescent="0.2">
      <c r="A693" s="99">
        <v>10620</v>
      </c>
      <c r="B693" s="95" t="s">
        <v>103</v>
      </c>
      <c r="C693" s="111">
        <v>0.68346159392649397</v>
      </c>
      <c r="D693" s="95" t="s">
        <v>1</v>
      </c>
      <c r="E693" s="95">
        <v>1</v>
      </c>
      <c r="F693" s="96">
        <v>0</v>
      </c>
      <c r="G693" s="95" t="s">
        <v>7</v>
      </c>
      <c r="H693" s="95" t="s">
        <v>90</v>
      </c>
      <c r="I693" s="95" t="s">
        <v>5</v>
      </c>
      <c r="J693" s="97" t="s">
        <v>5</v>
      </c>
      <c r="M693">
        <f t="shared" si="273"/>
        <v>59</v>
      </c>
      <c r="N693">
        <f t="shared" si="294"/>
        <v>35</v>
      </c>
      <c r="O693">
        <f t="shared" si="295"/>
        <v>29</v>
      </c>
      <c r="P693">
        <f t="shared" si="296"/>
        <v>104</v>
      </c>
      <c r="Q693">
        <f t="shared" si="297"/>
        <v>39</v>
      </c>
      <c r="R693">
        <f t="shared" si="298"/>
        <v>28</v>
      </c>
      <c r="U693">
        <f t="shared" si="293"/>
        <v>244</v>
      </c>
      <c r="V693">
        <f t="shared" si="274"/>
        <v>233</v>
      </c>
      <c r="W693">
        <f t="shared" si="275"/>
        <v>248</v>
      </c>
      <c r="X693">
        <f t="shared" si="276"/>
        <v>470</v>
      </c>
      <c r="Y693">
        <f t="shared" si="277"/>
        <v>161</v>
      </c>
      <c r="Z693">
        <f t="shared" si="278"/>
        <v>882</v>
      </c>
      <c r="AC693" s="1">
        <f t="shared" si="279"/>
        <v>-1.0699570329077337</v>
      </c>
      <c r="AD693" s="1">
        <f t="shared" si="280"/>
        <v>-1.5921464153240394</v>
      </c>
      <c r="AE693" s="1">
        <f t="shared" si="281"/>
        <v>-1.780198646826979</v>
      </c>
      <c r="AF693" s="1">
        <f t="shared" si="282"/>
        <v>-0.50310357767208047</v>
      </c>
      <c r="AG693" s="1">
        <f t="shared" si="283"/>
        <v>-1.4839328306838067</v>
      </c>
      <c r="AH693" s="1">
        <f t="shared" si="284"/>
        <v>-1.8152899666382492</v>
      </c>
      <c r="AI693" s="149">
        <f t="shared" si="285"/>
        <v>-8.2446284700528878</v>
      </c>
      <c r="AL693" s="1">
        <f t="shared" si="286"/>
        <v>-1.374959876045784</v>
      </c>
      <c r="AM693" s="104">
        <f t="shared" si="287"/>
        <v>-1.4210896477732855</v>
      </c>
      <c r="AN693" s="104">
        <f t="shared" si="288"/>
        <v>-1.3586993551740039</v>
      </c>
      <c r="AO693" s="104">
        <f t="shared" si="289"/>
        <v>-0.71939540663488166</v>
      </c>
      <c r="AP693" s="104">
        <f t="shared" si="290"/>
        <v>-1.790723736354523</v>
      </c>
      <c r="AQ693" s="104">
        <f t="shared" si="291"/>
        <v>-8.9936045332194625E-2</v>
      </c>
      <c r="AR693" s="151">
        <f t="shared" si="292"/>
        <v>-6.754804067314673</v>
      </c>
    </row>
    <row r="694" spans="1:44" x14ac:dyDescent="0.2">
      <c r="A694" s="98">
        <v>10521</v>
      </c>
      <c r="B694" s="91" t="s">
        <v>103</v>
      </c>
      <c r="C694" s="110">
        <v>0.68408752015236585</v>
      </c>
      <c r="D694" s="91" t="s">
        <v>1</v>
      </c>
      <c r="E694" s="91">
        <v>1</v>
      </c>
      <c r="F694" s="92">
        <v>3</v>
      </c>
      <c r="G694" s="91" t="s">
        <v>7</v>
      </c>
      <c r="H694" s="91" t="s">
        <v>91</v>
      </c>
      <c r="I694" s="91" t="s">
        <v>5</v>
      </c>
      <c r="J694" s="93" t="s">
        <v>5</v>
      </c>
      <c r="M694">
        <f t="shared" si="273"/>
        <v>59</v>
      </c>
      <c r="N694">
        <f t="shared" si="294"/>
        <v>35</v>
      </c>
      <c r="O694">
        <f t="shared" si="295"/>
        <v>46</v>
      </c>
      <c r="P694">
        <f t="shared" si="296"/>
        <v>104</v>
      </c>
      <c r="Q694">
        <f t="shared" si="297"/>
        <v>25</v>
      </c>
      <c r="R694">
        <f t="shared" si="298"/>
        <v>28</v>
      </c>
      <c r="U694">
        <f t="shared" si="293"/>
        <v>244</v>
      </c>
      <c r="V694">
        <f t="shared" si="274"/>
        <v>233</v>
      </c>
      <c r="W694">
        <f t="shared" si="275"/>
        <v>241</v>
      </c>
      <c r="X694">
        <f t="shared" si="276"/>
        <v>470</v>
      </c>
      <c r="Y694">
        <f t="shared" si="277"/>
        <v>149</v>
      </c>
      <c r="Z694">
        <f t="shared" si="278"/>
        <v>882</v>
      </c>
      <c r="AC694" s="1">
        <f t="shared" si="279"/>
        <v>-1.0699570329077337</v>
      </c>
      <c r="AD694" s="1">
        <f t="shared" si="280"/>
        <v>-1.5921464153240394</v>
      </c>
      <c r="AE694" s="1">
        <f t="shared" si="281"/>
        <v>-1.3188530803243581</v>
      </c>
      <c r="AF694" s="1">
        <f t="shared" si="282"/>
        <v>-0.50310357767208047</v>
      </c>
      <c r="AG694" s="1">
        <f t="shared" si="283"/>
        <v>-1.9286186519452522</v>
      </c>
      <c r="AH694" s="1">
        <f t="shared" si="284"/>
        <v>-1.8152899666382492</v>
      </c>
      <c r="AI694" s="149">
        <f t="shared" si="285"/>
        <v>-8.2279687248117117</v>
      </c>
      <c r="AL694" s="1">
        <f t="shared" si="286"/>
        <v>-1.374959876045784</v>
      </c>
      <c r="AM694" s="104">
        <f t="shared" si="287"/>
        <v>-1.4210896477732855</v>
      </c>
      <c r="AN694" s="104">
        <f t="shared" si="288"/>
        <v>-1.3873311678483309</v>
      </c>
      <c r="AO694" s="104">
        <f t="shared" si="289"/>
        <v>-0.71939540663488166</v>
      </c>
      <c r="AP694" s="104">
        <f t="shared" si="290"/>
        <v>-1.8681817953935267</v>
      </c>
      <c r="AQ694" s="104">
        <f t="shared" si="291"/>
        <v>-8.9936045332194625E-2</v>
      </c>
      <c r="AR694" s="151">
        <f t="shared" si="292"/>
        <v>-6.8608939390280037</v>
      </c>
    </row>
    <row r="695" spans="1:44" x14ac:dyDescent="0.2">
      <c r="A695" s="99">
        <v>11336</v>
      </c>
      <c r="B695" s="95" t="s">
        <v>103</v>
      </c>
      <c r="C695" s="111">
        <v>0.6845787363275162</v>
      </c>
      <c r="D695" s="95" t="s">
        <v>0</v>
      </c>
      <c r="E695" s="95">
        <v>3</v>
      </c>
      <c r="F695" s="96">
        <v>2</v>
      </c>
      <c r="G695" s="95" t="s">
        <v>7</v>
      </c>
      <c r="H695" s="95" t="s">
        <v>91</v>
      </c>
      <c r="I695" s="95" t="s">
        <v>5</v>
      </c>
      <c r="J695" s="97" t="s">
        <v>5</v>
      </c>
      <c r="M695">
        <f t="shared" si="273"/>
        <v>39</v>
      </c>
      <c r="N695">
        <f t="shared" si="294"/>
        <v>61</v>
      </c>
      <c r="O695">
        <f t="shared" si="295"/>
        <v>49</v>
      </c>
      <c r="P695">
        <f t="shared" si="296"/>
        <v>104</v>
      </c>
      <c r="Q695">
        <f t="shared" si="297"/>
        <v>25</v>
      </c>
      <c r="R695">
        <f t="shared" si="298"/>
        <v>28</v>
      </c>
      <c r="U695">
        <f t="shared" si="293"/>
        <v>241</v>
      </c>
      <c r="V695">
        <f t="shared" si="274"/>
        <v>248</v>
      </c>
      <c r="W695">
        <f t="shared" si="275"/>
        <v>233</v>
      </c>
      <c r="X695">
        <f t="shared" si="276"/>
        <v>470</v>
      </c>
      <c r="Y695">
        <f t="shared" si="277"/>
        <v>149</v>
      </c>
      <c r="Z695">
        <f t="shared" si="278"/>
        <v>882</v>
      </c>
      <c r="AC695" s="1">
        <f t="shared" si="279"/>
        <v>-1.4839328306838067</v>
      </c>
      <c r="AD695" s="1">
        <f t="shared" si="280"/>
        <v>-1.0366206126401418</v>
      </c>
      <c r="AE695" s="1">
        <f t="shared" si="281"/>
        <v>-1.2556741787028265</v>
      </c>
      <c r="AF695" s="1">
        <f t="shared" si="282"/>
        <v>-0.50310357767208047</v>
      </c>
      <c r="AG695" s="1">
        <f t="shared" si="283"/>
        <v>-1.9286186519452522</v>
      </c>
      <c r="AH695" s="1">
        <f t="shared" si="284"/>
        <v>-1.8152899666382492</v>
      </c>
      <c r="AI695" s="149">
        <f t="shared" si="285"/>
        <v>-8.0232398182823559</v>
      </c>
      <c r="AL695" s="1">
        <f t="shared" si="286"/>
        <v>-1.3873311678483309</v>
      </c>
      <c r="AM695" s="104">
        <f t="shared" si="287"/>
        <v>-1.3586993551740039</v>
      </c>
      <c r="AN695" s="104">
        <f t="shared" si="288"/>
        <v>-1.4210896477732855</v>
      </c>
      <c r="AO695" s="104">
        <f t="shared" si="289"/>
        <v>-0.71939540663488166</v>
      </c>
      <c r="AP695" s="104">
        <f t="shared" si="290"/>
        <v>-1.8681817953935267</v>
      </c>
      <c r="AQ695" s="104">
        <f t="shared" si="291"/>
        <v>-8.9936045332194625E-2</v>
      </c>
      <c r="AR695" s="151">
        <f t="shared" si="292"/>
        <v>-6.8446334181562234</v>
      </c>
    </row>
    <row r="696" spans="1:44" x14ac:dyDescent="0.2">
      <c r="A696" s="98">
        <v>10602</v>
      </c>
      <c r="B696" s="91" t="s">
        <v>103</v>
      </c>
      <c r="C696" s="110">
        <v>0.68463436414722456</v>
      </c>
      <c r="D696" s="91" t="s">
        <v>3</v>
      </c>
      <c r="E696" s="91">
        <v>3</v>
      </c>
      <c r="F696" s="92">
        <v>0</v>
      </c>
      <c r="G696" s="91" t="s">
        <v>7</v>
      </c>
      <c r="H696" s="91" t="s">
        <v>88</v>
      </c>
      <c r="I696" s="91" t="s">
        <v>5</v>
      </c>
      <c r="J696" s="93" t="s">
        <v>5</v>
      </c>
      <c r="M696">
        <f t="shared" si="273"/>
        <v>38</v>
      </c>
      <c r="N696">
        <f t="shared" si="294"/>
        <v>61</v>
      </c>
      <c r="O696">
        <f t="shared" si="295"/>
        <v>29</v>
      </c>
      <c r="P696">
        <f t="shared" si="296"/>
        <v>104</v>
      </c>
      <c r="Q696">
        <f t="shared" si="297"/>
        <v>71</v>
      </c>
      <c r="R696">
        <f t="shared" si="298"/>
        <v>28</v>
      </c>
      <c r="U696">
        <f t="shared" si="293"/>
        <v>241</v>
      </c>
      <c r="V696">
        <f t="shared" si="274"/>
        <v>248</v>
      </c>
      <c r="W696">
        <f t="shared" si="275"/>
        <v>248</v>
      </c>
      <c r="X696">
        <f t="shared" si="276"/>
        <v>470</v>
      </c>
      <c r="Y696">
        <f t="shared" si="277"/>
        <v>425</v>
      </c>
      <c r="Z696">
        <f t="shared" si="278"/>
        <v>882</v>
      </c>
      <c r="AC696" s="1">
        <f t="shared" si="279"/>
        <v>-1.5099083170870673</v>
      </c>
      <c r="AD696" s="1">
        <f t="shared" si="280"/>
        <v>-1.0366206126401418</v>
      </c>
      <c r="AE696" s="1">
        <f t="shared" si="281"/>
        <v>-1.780198646826979</v>
      </c>
      <c r="AF696" s="1">
        <f t="shared" si="282"/>
        <v>-0.50310357767208047</v>
      </c>
      <c r="AG696" s="1">
        <f t="shared" si="283"/>
        <v>-0.88481459977213761</v>
      </c>
      <c r="AH696" s="1">
        <f t="shared" si="284"/>
        <v>-1.8152899666382492</v>
      </c>
      <c r="AI696" s="149">
        <f t="shared" si="285"/>
        <v>-7.5299357206366553</v>
      </c>
      <c r="AL696" s="1">
        <f t="shared" si="286"/>
        <v>-1.3873311678483309</v>
      </c>
      <c r="AM696" s="104">
        <f t="shared" si="287"/>
        <v>-1.3586993551740039</v>
      </c>
      <c r="AN696" s="104">
        <f t="shared" si="288"/>
        <v>-1.3586993551740039</v>
      </c>
      <c r="AO696" s="104">
        <f t="shared" si="289"/>
        <v>-0.71939540663488166</v>
      </c>
      <c r="AP696" s="104">
        <f t="shared" si="290"/>
        <v>-0.82003893241456904</v>
      </c>
      <c r="AQ696" s="104">
        <f t="shared" si="291"/>
        <v>-8.9936045332194625E-2</v>
      </c>
      <c r="AR696" s="151">
        <f t="shared" si="292"/>
        <v>-5.734100262577984</v>
      </c>
    </row>
    <row r="697" spans="1:44" x14ac:dyDescent="0.2">
      <c r="A697" s="99">
        <v>10693</v>
      </c>
      <c r="B697" s="95" t="s">
        <v>103</v>
      </c>
      <c r="C697" s="111">
        <v>0.68485308627353814</v>
      </c>
      <c r="D697" s="95" t="s">
        <v>0</v>
      </c>
      <c r="E697" s="95">
        <v>0</v>
      </c>
      <c r="F697" s="96">
        <v>2</v>
      </c>
      <c r="G697" s="95" t="s">
        <v>6</v>
      </c>
      <c r="H697" s="95" t="s">
        <v>91</v>
      </c>
      <c r="I697" s="95" t="s">
        <v>5</v>
      </c>
      <c r="J697" s="97" t="s">
        <v>5</v>
      </c>
      <c r="M697">
        <f t="shared" si="273"/>
        <v>39</v>
      </c>
      <c r="N697">
        <f t="shared" si="294"/>
        <v>35</v>
      </c>
      <c r="O697">
        <f t="shared" si="295"/>
        <v>49</v>
      </c>
      <c r="P697">
        <f t="shared" si="296"/>
        <v>68</v>
      </c>
      <c r="Q697">
        <f t="shared" si="297"/>
        <v>25</v>
      </c>
      <c r="R697">
        <f t="shared" si="298"/>
        <v>28</v>
      </c>
      <c r="U697">
        <f t="shared" si="293"/>
        <v>241</v>
      </c>
      <c r="V697">
        <f t="shared" si="274"/>
        <v>245</v>
      </c>
      <c r="W697">
        <f t="shared" si="275"/>
        <v>233</v>
      </c>
      <c r="X697">
        <f t="shared" si="276"/>
        <v>495</v>
      </c>
      <c r="Y697">
        <f t="shared" si="277"/>
        <v>149</v>
      </c>
      <c r="Z697">
        <f t="shared" si="278"/>
        <v>882</v>
      </c>
      <c r="AC697" s="1">
        <f t="shared" si="279"/>
        <v>-1.4839328306838067</v>
      </c>
      <c r="AD697" s="1">
        <f t="shared" si="280"/>
        <v>-1.5921464153240394</v>
      </c>
      <c r="AE697" s="1">
        <f t="shared" si="281"/>
        <v>-1.2556741787028265</v>
      </c>
      <c r="AF697" s="1">
        <f t="shared" si="282"/>
        <v>-0.92798677163734644</v>
      </c>
      <c r="AG697" s="1">
        <f t="shared" si="283"/>
        <v>-1.9286186519452522</v>
      </c>
      <c r="AH697" s="1">
        <f t="shared" si="284"/>
        <v>-1.8152899666382492</v>
      </c>
      <c r="AI697" s="149">
        <f t="shared" si="285"/>
        <v>-9.0036488149315197</v>
      </c>
      <c r="AL697" s="1">
        <f t="shared" si="286"/>
        <v>-1.3873311678483309</v>
      </c>
      <c r="AM697" s="104">
        <f t="shared" si="287"/>
        <v>-1.3708698907942589</v>
      </c>
      <c r="AN697" s="104">
        <f t="shared" si="288"/>
        <v>-1.4210896477732855</v>
      </c>
      <c r="AO697" s="104">
        <f t="shared" si="289"/>
        <v>-0.66757033877029559</v>
      </c>
      <c r="AP697" s="104">
        <f t="shared" si="290"/>
        <v>-1.8681817953935267</v>
      </c>
      <c r="AQ697" s="104">
        <f t="shared" si="291"/>
        <v>-8.9936045332194625E-2</v>
      </c>
      <c r="AR697" s="151">
        <f t="shared" si="292"/>
        <v>-6.8049788859118925</v>
      </c>
    </row>
    <row r="698" spans="1:44" x14ac:dyDescent="0.2">
      <c r="A698" s="98">
        <v>10231</v>
      </c>
      <c r="B698" s="91" t="s">
        <v>103</v>
      </c>
      <c r="C698" s="110">
        <v>0.68487787298515457</v>
      </c>
      <c r="D698" s="91" t="s">
        <v>2</v>
      </c>
      <c r="E698" s="91">
        <v>3</v>
      </c>
      <c r="F698" s="92">
        <v>0</v>
      </c>
      <c r="G698" s="91" t="s">
        <v>6</v>
      </c>
      <c r="H698" s="91" t="s">
        <v>88</v>
      </c>
      <c r="I698" s="91" t="s">
        <v>5</v>
      </c>
      <c r="J698" s="93" t="s">
        <v>5</v>
      </c>
      <c r="M698">
        <f t="shared" si="273"/>
        <v>36</v>
      </c>
      <c r="N698">
        <f t="shared" si="294"/>
        <v>61</v>
      </c>
      <c r="O698">
        <f t="shared" si="295"/>
        <v>29</v>
      </c>
      <c r="P698">
        <f t="shared" si="296"/>
        <v>68</v>
      </c>
      <c r="Q698">
        <f t="shared" si="297"/>
        <v>71</v>
      </c>
      <c r="R698">
        <f t="shared" si="298"/>
        <v>28</v>
      </c>
      <c r="U698">
        <f t="shared" si="293"/>
        <v>239</v>
      </c>
      <c r="V698">
        <f t="shared" si="274"/>
        <v>248</v>
      </c>
      <c r="W698">
        <f t="shared" si="275"/>
        <v>248</v>
      </c>
      <c r="X698">
        <f t="shared" si="276"/>
        <v>495</v>
      </c>
      <c r="Y698">
        <f t="shared" si="277"/>
        <v>425</v>
      </c>
      <c r="Z698">
        <f t="shared" si="278"/>
        <v>882</v>
      </c>
      <c r="AC698" s="1">
        <f t="shared" si="279"/>
        <v>-1.563975538357343</v>
      </c>
      <c r="AD698" s="1">
        <f t="shared" si="280"/>
        <v>-1.0366206126401418</v>
      </c>
      <c r="AE698" s="1">
        <f t="shared" si="281"/>
        <v>-1.780198646826979</v>
      </c>
      <c r="AF698" s="1">
        <f t="shared" si="282"/>
        <v>-0.92798677163734644</v>
      </c>
      <c r="AG698" s="1">
        <f t="shared" si="283"/>
        <v>-0.88481459977213761</v>
      </c>
      <c r="AH698" s="1">
        <f t="shared" si="284"/>
        <v>-1.8152899666382492</v>
      </c>
      <c r="AI698" s="149">
        <f t="shared" si="285"/>
        <v>-8.0088861358721974</v>
      </c>
      <c r="AL698" s="1">
        <f t="shared" si="286"/>
        <v>-1.3956645494074753</v>
      </c>
      <c r="AM698" s="104">
        <f t="shared" si="287"/>
        <v>-1.3586993551740039</v>
      </c>
      <c r="AN698" s="104">
        <f t="shared" si="288"/>
        <v>-1.3586993551740039</v>
      </c>
      <c r="AO698" s="104">
        <f t="shared" si="289"/>
        <v>-0.66757033877029559</v>
      </c>
      <c r="AP698" s="104">
        <f t="shared" si="290"/>
        <v>-0.82003893241456904</v>
      </c>
      <c r="AQ698" s="104">
        <f t="shared" si="291"/>
        <v>-8.9936045332194625E-2</v>
      </c>
      <c r="AR698" s="151">
        <f t="shared" si="292"/>
        <v>-5.6906085762725427</v>
      </c>
    </row>
    <row r="699" spans="1:44" x14ac:dyDescent="0.2">
      <c r="A699" s="99">
        <v>10410</v>
      </c>
      <c r="B699" s="95" t="s">
        <v>103</v>
      </c>
      <c r="C699" s="111">
        <v>0.68501552121268006</v>
      </c>
      <c r="D699" s="95" t="s">
        <v>1</v>
      </c>
      <c r="E699" s="95">
        <v>0</v>
      </c>
      <c r="F699" s="96">
        <v>3</v>
      </c>
      <c r="G699" s="95" t="s">
        <v>6</v>
      </c>
      <c r="H699" s="95" t="s">
        <v>89</v>
      </c>
      <c r="I699" s="95" t="s">
        <v>5</v>
      </c>
      <c r="J699" s="97" t="s">
        <v>5</v>
      </c>
      <c r="M699">
        <f t="shared" si="273"/>
        <v>59</v>
      </c>
      <c r="N699">
        <f t="shared" si="294"/>
        <v>35</v>
      </c>
      <c r="O699">
        <f t="shared" si="295"/>
        <v>46</v>
      </c>
      <c r="P699">
        <f t="shared" si="296"/>
        <v>68</v>
      </c>
      <c r="Q699">
        <f t="shared" si="297"/>
        <v>37</v>
      </c>
      <c r="R699">
        <f t="shared" si="298"/>
        <v>28</v>
      </c>
      <c r="U699">
        <f t="shared" si="293"/>
        <v>244</v>
      </c>
      <c r="V699">
        <f t="shared" si="274"/>
        <v>245</v>
      </c>
      <c r="W699">
        <f t="shared" si="275"/>
        <v>241</v>
      </c>
      <c r="X699">
        <f t="shared" si="276"/>
        <v>495</v>
      </c>
      <c r="Y699">
        <f t="shared" si="277"/>
        <v>230</v>
      </c>
      <c r="Z699">
        <f t="shared" si="278"/>
        <v>882</v>
      </c>
      <c r="AC699" s="1">
        <f t="shared" si="279"/>
        <v>-1.0699570329077337</v>
      </c>
      <c r="AD699" s="1">
        <f t="shared" si="280"/>
        <v>-1.5921464153240394</v>
      </c>
      <c r="AE699" s="1">
        <f t="shared" si="281"/>
        <v>-1.3188530803243581</v>
      </c>
      <c r="AF699" s="1">
        <f t="shared" si="282"/>
        <v>-0.92798677163734644</v>
      </c>
      <c r="AG699" s="1">
        <f t="shared" si="283"/>
        <v>-1.5365765641692286</v>
      </c>
      <c r="AH699" s="1">
        <f t="shared" si="284"/>
        <v>-1.8152899666382492</v>
      </c>
      <c r="AI699" s="149">
        <f t="shared" si="285"/>
        <v>-8.2608098310009552</v>
      </c>
      <c r="AL699" s="1">
        <f t="shared" si="286"/>
        <v>-1.374959876045784</v>
      </c>
      <c r="AM699" s="104">
        <f t="shared" si="287"/>
        <v>-1.3708698907942589</v>
      </c>
      <c r="AN699" s="104">
        <f t="shared" si="288"/>
        <v>-1.3873311678483309</v>
      </c>
      <c r="AO699" s="104">
        <f t="shared" si="289"/>
        <v>-0.66757033877029559</v>
      </c>
      <c r="AP699" s="104">
        <f t="shared" si="290"/>
        <v>-1.4340487924157905</v>
      </c>
      <c r="AQ699" s="104">
        <f t="shared" si="291"/>
        <v>-8.9936045332194625E-2</v>
      </c>
      <c r="AR699" s="151">
        <f t="shared" si="292"/>
        <v>-6.3247161112066541</v>
      </c>
    </row>
    <row r="700" spans="1:44" x14ac:dyDescent="0.2">
      <c r="A700" s="98">
        <v>10002</v>
      </c>
      <c r="B700" s="91" t="s">
        <v>103</v>
      </c>
      <c r="C700" s="110">
        <v>0.68550305597859607</v>
      </c>
      <c r="D700" s="91" t="s">
        <v>3</v>
      </c>
      <c r="E700" s="91">
        <v>0</v>
      </c>
      <c r="F700" s="100">
        <v>1</v>
      </c>
      <c r="G700" s="91" t="s">
        <v>7</v>
      </c>
      <c r="H700" s="91" t="s">
        <v>91</v>
      </c>
      <c r="I700" s="91" t="s">
        <v>5</v>
      </c>
      <c r="J700" s="93" t="s">
        <v>5</v>
      </c>
      <c r="M700">
        <f t="shared" si="273"/>
        <v>38</v>
      </c>
      <c r="N700">
        <f t="shared" si="294"/>
        <v>35</v>
      </c>
      <c r="O700">
        <f t="shared" si="295"/>
        <v>48</v>
      </c>
      <c r="P700">
        <f t="shared" si="296"/>
        <v>104</v>
      </c>
      <c r="Q700">
        <f t="shared" si="297"/>
        <v>25</v>
      </c>
      <c r="R700">
        <f t="shared" si="298"/>
        <v>28</v>
      </c>
      <c r="U700">
        <f t="shared" si="293"/>
        <v>241</v>
      </c>
      <c r="V700">
        <f t="shared" si="274"/>
        <v>245</v>
      </c>
      <c r="W700">
        <f t="shared" si="275"/>
        <v>243</v>
      </c>
      <c r="X700">
        <f t="shared" si="276"/>
        <v>470</v>
      </c>
      <c r="Y700">
        <f t="shared" si="277"/>
        <v>149</v>
      </c>
      <c r="Z700">
        <f t="shared" si="278"/>
        <v>882</v>
      </c>
      <c r="AC700" s="1">
        <f t="shared" si="279"/>
        <v>-1.5099083170870673</v>
      </c>
      <c r="AD700" s="1">
        <f t="shared" si="280"/>
        <v>-1.5921464153240394</v>
      </c>
      <c r="AE700" s="1">
        <f t="shared" si="281"/>
        <v>-1.276293465905562</v>
      </c>
      <c r="AF700" s="1">
        <f t="shared" si="282"/>
        <v>-0.50310357767208047</v>
      </c>
      <c r="AG700" s="1">
        <f t="shared" si="283"/>
        <v>-1.9286186519452522</v>
      </c>
      <c r="AH700" s="1">
        <f t="shared" si="284"/>
        <v>-1.8152899666382492</v>
      </c>
      <c r="AI700" s="149">
        <f t="shared" si="285"/>
        <v>-8.6253603945722492</v>
      </c>
      <c r="AL700" s="1">
        <f t="shared" si="286"/>
        <v>-1.3873311678483309</v>
      </c>
      <c r="AM700" s="104">
        <f t="shared" si="287"/>
        <v>-1.3708698907942589</v>
      </c>
      <c r="AN700" s="104">
        <f t="shared" si="288"/>
        <v>-1.3790666579984376</v>
      </c>
      <c r="AO700" s="104">
        <f t="shared" si="289"/>
        <v>-0.71939540663488166</v>
      </c>
      <c r="AP700" s="104">
        <f t="shared" si="290"/>
        <v>-1.8681817953935267</v>
      </c>
      <c r="AQ700" s="104">
        <f t="shared" si="291"/>
        <v>-8.9936045332194625E-2</v>
      </c>
      <c r="AR700" s="151">
        <f t="shared" si="292"/>
        <v>-6.8147809640016312</v>
      </c>
    </row>
    <row r="701" spans="1:44" x14ac:dyDescent="0.2">
      <c r="A701" s="99">
        <v>10943</v>
      </c>
      <c r="B701" s="95" t="s">
        <v>103</v>
      </c>
      <c r="C701" s="111">
        <v>0.6855900717041028</v>
      </c>
      <c r="D701" s="95" t="s">
        <v>1</v>
      </c>
      <c r="E701" s="95">
        <v>3</v>
      </c>
      <c r="F701" s="96">
        <v>3</v>
      </c>
      <c r="G701" s="95" t="s">
        <v>6</v>
      </c>
      <c r="H701" s="95" t="s">
        <v>91</v>
      </c>
      <c r="I701" s="95" t="s">
        <v>5</v>
      </c>
      <c r="J701" s="97" t="s">
        <v>4</v>
      </c>
      <c r="M701">
        <f t="shared" si="273"/>
        <v>59</v>
      </c>
      <c r="N701">
        <f t="shared" si="294"/>
        <v>61</v>
      </c>
      <c r="O701">
        <f t="shared" si="295"/>
        <v>46</v>
      </c>
      <c r="P701">
        <f t="shared" si="296"/>
        <v>68</v>
      </c>
      <c r="Q701">
        <f t="shared" si="297"/>
        <v>25</v>
      </c>
      <c r="R701">
        <f t="shared" si="298"/>
        <v>28</v>
      </c>
      <c r="U701">
        <f t="shared" si="293"/>
        <v>244</v>
      </c>
      <c r="V701">
        <f t="shared" si="274"/>
        <v>248</v>
      </c>
      <c r="W701">
        <f t="shared" si="275"/>
        <v>241</v>
      </c>
      <c r="X701">
        <f t="shared" si="276"/>
        <v>495</v>
      </c>
      <c r="Y701">
        <f t="shared" si="277"/>
        <v>149</v>
      </c>
      <c r="Z701">
        <f t="shared" si="278"/>
        <v>882</v>
      </c>
      <c r="AC701" s="1">
        <f t="shared" si="279"/>
        <v>-1.0699570329077337</v>
      </c>
      <c r="AD701" s="1">
        <f t="shared" si="280"/>
        <v>-1.0366206126401418</v>
      </c>
      <c r="AE701" s="1">
        <f t="shared" si="281"/>
        <v>-1.3188530803243581</v>
      </c>
      <c r="AF701" s="1">
        <f t="shared" si="282"/>
        <v>-0.92798677163734644</v>
      </c>
      <c r="AG701" s="1">
        <f t="shared" si="283"/>
        <v>-1.9286186519452522</v>
      </c>
      <c r="AH701" s="1">
        <f t="shared" si="284"/>
        <v>-1.8152899666382492</v>
      </c>
      <c r="AI701" s="149">
        <f t="shared" si="285"/>
        <v>-8.0973261160930807</v>
      </c>
      <c r="AL701" s="1">
        <f t="shared" si="286"/>
        <v>-1.374959876045784</v>
      </c>
      <c r="AM701" s="104">
        <f t="shared" si="287"/>
        <v>-1.3586993551740039</v>
      </c>
      <c r="AN701" s="104">
        <f t="shared" si="288"/>
        <v>-1.3873311678483309</v>
      </c>
      <c r="AO701" s="104">
        <f t="shared" si="289"/>
        <v>-0.66757033877029559</v>
      </c>
      <c r="AP701" s="104">
        <f t="shared" si="290"/>
        <v>-1.8681817953935267</v>
      </c>
      <c r="AQ701" s="104">
        <f t="shared" si="291"/>
        <v>-8.9936045332194625E-2</v>
      </c>
      <c r="AR701" s="151">
        <f t="shared" si="292"/>
        <v>-6.7466785785641354</v>
      </c>
    </row>
    <row r="702" spans="1:44" x14ac:dyDescent="0.2">
      <c r="A702" s="98">
        <v>10090</v>
      </c>
      <c r="B702" s="91" t="s">
        <v>103</v>
      </c>
      <c r="C702" s="110">
        <v>0.68588107750041005</v>
      </c>
      <c r="D702" s="91" t="s">
        <v>0</v>
      </c>
      <c r="E702" s="91">
        <v>2</v>
      </c>
      <c r="F702" s="92">
        <v>2</v>
      </c>
      <c r="G702" s="91" t="s">
        <v>6</v>
      </c>
      <c r="H702" s="91" t="s">
        <v>89</v>
      </c>
      <c r="I702" s="91" t="s">
        <v>4</v>
      </c>
      <c r="J702" s="93" t="s">
        <v>4</v>
      </c>
      <c r="M702">
        <f t="shared" si="273"/>
        <v>39</v>
      </c>
      <c r="N702">
        <f t="shared" si="294"/>
        <v>41</v>
      </c>
      <c r="O702">
        <f t="shared" si="295"/>
        <v>49</v>
      </c>
      <c r="P702">
        <f t="shared" si="296"/>
        <v>68</v>
      </c>
      <c r="Q702">
        <f t="shared" si="297"/>
        <v>37</v>
      </c>
      <c r="R702">
        <f t="shared" si="298"/>
        <v>144</v>
      </c>
      <c r="U702">
        <f t="shared" si="293"/>
        <v>241</v>
      </c>
      <c r="V702">
        <f t="shared" si="274"/>
        <v>239</v>
      </c>
      <c r="W702">
        <f t="shared" si="275"/>
        <v>233</v>
      </c>
      <c r="X702">
        <f t="shared" si="276"/>
        <v>495</v>
      </c>
      <c r="Y702">
        <f t="shared" si="277"/>
        <v>230</v>
      </c>
      <c r="Z702">
        <f t="shared" si="278"/>
        <v>83</v>
      </c>
      <c r="AC702" s="1">
        <f t="shared" si="279"/>
        <v>-1.4839328306838067</v>
      </c>
      <c r="AD702" s="1">
        <f t="shared" si="280"/>
        <v>-1.4339224101091452</v>
      </c>
      <c r="AE702" s="1">
        <f t="shared" si="281"/>
        <v>-1.2556741787028265</v>
      </c>
      <c r="AF702" s="1">
        <f t="shared" si="282"/>
        <v>-0.92798677163734644</v>
      </c>
      <c r="AG702" s="1">
        <f t="shared" si="283"/>
        <v>-1.5365765641692286</v>
      </c>
      <c r="AH702" s="1">
        <f t="shared" si="284"/>
        <v>-0.17768117723745236</v>
      </c>
      <c r="AI702" s="149">
        <f t="shared" si="285"/>
        <v>-6.8157739325398063</v>
      </c>
      <c r="AL702" s="1">
        <f t="shared" si="286"/>
        <v>-1.3873311678483309</v>
      </c>
      <c r="AM702" s="104">
        <f t="shared" si="287"/>
        <v>-1.3956645494074753</v>
      </c>
      <c r="AN702" s="104">
        <f t="shared" si="288"/>
        <v>-1.4210896477732855</v>
      </c>
      <c r="AO702" s="104">
        <f t="shared" si="289"/>
        <v>-0.66757033877029559</v>
      </c>
      <c r="AP702" s="104">
        <f t="shared" si="290"/>
        <v>-1.4340487924157905</v>
      </c>
      <c r="AQ702" s="104">
        <f t="shared" si="291"/>
        <v>-2.4532874935423878</v>
      </c>
      <c r="AR702" s="151">
        <f t="shared" si="292"/>
        <v>-8.7589919897575665</v>
      </c>
    </row>
    <row r="703" spans="1:44" x14ac:dyDescent="0.2">
      <c r="A703" s="99">
        <v>10244</v>
      </c>
      <c r="B703" s="95" t="s">
        <v>103</v>
      </c>
      <c r="C703" s="111">
        <v>0.68607610501934124</v>
      </c>
      <c r="D703" s="95" t="s">
        <v>2</v>
      </c>
      <c r="E703" s="95">
        <v>1</v>
      </c>
      <c r="F703" s="96">
        <v>1</v>
      </c>
      <c r="G703" s="95" t="s">
        <v>6</v>
      </c>
      <c r="H703" s="95" t="s">
        <v>91</v>
      </c>
      <c r="I703" s="95" t="s">
        <v>5</v>
      </c>
      <c r="J703" s="97" t="s">
        <v>5</v>
      </c>
      <c r="M703">
        <f t="shared" si="273"/>
        <v>36</v>
      </c>
      <c r="N703">
        <f t="shared" si="294"/>
        <v>35</v>
      </c>
      <c r="O703">
        <f t="shared" si="295"/>
        <v>48</v>
      </c>
      <c r="P703">
        <f t="shared" si="296"/>
        <v>68</v>
      </c>
      <c r="Q703">
        <f t="shared" si="297"/>
        <v>25</v>
      </c>
      <c r="R703">
        <f t="shared" si="298"/>
        <v>28</v>
      </c>
      <c r="U703">
        <f t="shared" si="293"/>
        <v>239</v>
      </c>
      <c r="V703">
        <f t="shared" si="274"/>
        <v>233</v>
      </c>
      <c r="W703">
        <f t="shared" si="275"/>
        <v>243</v>
      </c>
      <c r="X703">
        <f t="shared" si="276"/>
        <v>495</v>
      </c>
      <c r="Y703">
        <f t="shared" si="277"/>
        <v>149</v>
      </c>
      <c r="Z703">
        <f t="shared" si="278"/>
        <v>882</v>
      </c>
      <c r="AC703" s="1">
        <f t="shared" si="279"/>
        <v>-1.563975538357343</v>
      </c>
      <c r="AD703" s="1">
        <f t="shared" si="280"/>
        <v>-1.5921464153240394</v>
      </c>
      <c r="AE703" s="1">
        <f t="shared" si="281"/>
        <v>-1.276293465905562</v>
      </c>
      <c r="AF703" s="1">
        <f t="shared" si="282"/>
        <v>-0.92798677163734644</v>
      </c>
      <c r="AG703" s="1">
        <f t="shared" si="283"/>
        <v>-1.9286186519452522</v>
      </c>
      <c r="AH703" s="1">
        <f t="shared" si="284"/>
        <v>-1.8152899666382492</v>
      </c>
      <c r="AI703" s="149">
        <f t="shared" si="285"/>
        <v>-9.1043108098077923</v>
      </c>
      <c r="AL703" s="1">
        <f t="shared" si="286"/>
        <v>-1.3956645494074753</v>
      </c>
      <c r="AM703" s="104">
        <f t="shared" si="287"/>
        <v>-1.4210896477732855</v>
      </c>
      <c r="AN703" s="104">
        <f t="shared" si="288"/>
        <v>-1.3790666579984376</v>
      </c>
      <c r="AO703" s="104">
        <f t="shared" si="289"/>
        <v>-0.66757033877029559</v>
      </c>
      <c r="AP703" s="104">
        <f t="shared" si="290"/>
        <v>-1.8681817953935267</v>
      </c>
      <c r="AQ703" s="104">
        <f t="shared" si="291"/>
        <v>-8.9936045332194625E-2</v>
      </c>
      <c r="AR703" s="151">
        <f t="shared" si="292"/>
        <v>-6.8215090346752163</v>
      </c>
    </row>
    <row r="704" spans="1:44" x14ac:dyDescent="0.2">
      <c r="A704" s="98">
        <v>10511</v>
      </c>
      <c r="B704" s="91" t="s">
        <v>103</v>
      </c>
      <c r="C704" s="110">
        <v>0.68629654531147066</v>
      </c>
      <c r="D704" s="91" t="s">
        <v>0</v>
      </c>
      <c r="E704" s="91">
        <v>0</v>
      </c>
      <c r="F704" s="92">
        <v>0</v>
      </c>
      <c r="G704" s="91" t="s">
        <v>7</v>
      </c>
      <c r="H704" s="91" t="s">
        <v>88</v>
      </c>
      <c r="I704" s="91" t="s">
        <v>5</v>
      </c>
      <c r="J704" s="93" t="s">
        <v>5</v>
      </c>
      <c r="M704">
        <f t="shared" si="273"/>
        <v>39</v>
      </c>
      <c r="N704">
        <f t="shared" si="294"/>
        <v>35</v>
      </c>
      <c r="O704">
        <f t="shared" si="295"/>
        <v>29</v>
      </c>
      <c r="P704">
        <f t="shared" si="296"/>
        <v>104</v>
      </c>
      <c r="Q704">
        <f t="shared" si="297"/>
        <v>71</v>
      </c>
      <c r="R704">
        <f t="shared" si="298"/>
        <v>28</v>
      </c>
      <c r="U704">
        <f t="shared" si="293"/>
        <v>241</v>
      </c>
      <c r="V704">
        <f t="shared" si="274"/>
        <v>245</v>
      </c>
      <c r="W704">
        <f t="shared" si="275"/>
        <v>248</v>
      </c>
      <c r="X704">
        <f t="shared" si="276"/>
        <v>470</v>
      </c>
      <c r="Y704">
        <f t="shared" si="277"/>
        <v>425</v>
      </c>
      <c r="Z704">
        <f t="shared" si="278"/>
        <v>882</v>
      </c>
      <c r="AC704" s="1">
        <f t="shared" si="279"/>
        <v>-1.4839328306838067</v>
      </c>
      <c r="AD704" s="1">
        <f t="shared" si="280"/>
        <v>-1.5921464153240394</v>
      </c>
      <c r="AE704" s="1">
        <f t="shared" si="281"/>
        <v>-1.780198646826979</v>
      </c>
      <c r="AF704" s="1">
        <f t="shared" si="282"/>
        <v>-0.50310357767208047</v>
      </c>
      <c r="AG704" s="1">
        <f t="shared" si="283"/>
        <v>-0.88481459977213761</v>
      </c>
      <c r="AH704" s="1">
        <f t="shared" si="284"/>
        <v>-1.8152899666382492</v>
      </c>
      <c r="AI704" s="149">
        <f t="shared" si="285"/>
        <v>-8.059486036917292</v>
      </c>
      <c r="AL704" s="1">
        <f t="shared" si="286"/>
        <v>-1.3873311678483309</v>
      </c>
      <c r="AM704" s="104">
        <f t="shared" si="287"/>
        <v>-1.3708698907942589</v>
      </c>
      <c r="AN704" s="104">
        <f t="shared" si="288"/>
        <v>-1.3586993551740039</v>
      </c>
      <c r="AO704" s="104">
        <f t="shared" si="289"/>
        <v>-0.71939540663488166</v>
      </c>
      <c r="AP704" s="104">
        <f t="shared" si="290"/>
        <v>-0.82003893241456904</v>
      </c>
      <c r="AQ704" s="104">
        <f t="shared" si="291"/>
        <v>-8.9936045332194625E-2</v>
      </c>
      <c r="AR704" s="151">
        <f t="shared" si="292"/>
        <v>-5.746270798198239</v>
      </c>
    </row>
    <row r="705" spans="1:44" x14ac:dyDescent="0.2">
      <c r="A705" s="99">
        <v>10271</v>
      </c>
      <c r="B705" s="95" t="s">
        <v>103</v>
      </c>
      <c r="C705" s="111">
        <v>0.68663460096655227</v>
      </c>
      <c r="D705" s="95" t="s">
        <v>1</v>
      </c>
      <c r="E705" s="95">
        <v>3</v>
      </c>
      <c r="F705" s="96">
        <v>3</v>
      </c>
      <c r="G705" s="95" t="s">
        <v>6</v>
      </c>
      <c r="H705" s="95" t="s">
        <v>88</v>
      </c>
      <c r="I705" s="95" t="s">
        <v>4</v>
      </c>
      <c r="J705" s="97" t="s">
        <v>4</v>
      </c>
      <c r="M705">
        <f t="shared" si="273"/>
        <v>59</v>
      </c>
      <c r="N705">
        <f t="shared" si="294"/>
        <v>61</v>
      </c>
      <c r="O705">
        <f t="shared" si="295"/>
        <v>46</v>
      </c>
      <c r="P705">
        <f t="shared" si="296"/>
        <v>68</v>
      </c>
      <c r="Q705">
        <f t="shared" si="297"/>
        <v>71</v>
      </c>
      <c r="R705">
        <f t="shared" si="298"/>
        <v>144</v>
      </c>
      <c r="U705">
        <f t="shared" si="293"/>
        <v>244</v>
      </c>
      <c r="V705">
        <f t="shared" si="274"/>
        <v>248</v>
      </c>
      <c r="W705">
        <f t="shared" si="275"/>
        <v>241</v>
      </c>
      <c r="X705">
        <f t="shared" si="276"/>
        <v>495</v>
      </c>
      <c r="Y705">
        <f t="shared" si="277"/>
        <v>425</v>
      </c>
      <c r="Z705">
        <f t="shared" si="278"/>
        <v>83</v>
      </c>
      <c r="AC705" s="1">
        <f t="shared" si="279"/>
        <v>-1.0699570329077337</v>
      </c>
      <c r="AD705" s="1">
        <f t="shared" si="280"/>
        <v>-1.0366206126401418</v>
      </c>
      <c r="AE705" s="1">
        <f t="shared" si="281"/>
        <v>-1.3188530803243581</v>
      </c>
      <c r="AF705" s="1">
        <f t="shared" si="282"/>
        <v>-0.92798677163734644</v>
      </c>
      <c r="AG705" s="1">
        <f t="shared" si="283"/>
        <v>-0.88481459977213761</v>
      </c>
      <c r="AH705" s="1">
        <f t="shared" si="284"/>
        <v>-0.17768117723745236</v>
      </c>
      <c r="AI705" s="149">
        <f t="shared" si="285"/>
        <v>-5.4159132745191689</v>
      </c>
      <c r="AL705" s="1">
        <f t="shared" si="286"/>
        <v>-1.374959876045784</v>
      </c>
      <c r="AM705" s="104">
        <f t="shared" si="287"/>
        <v>-1.3586993551740039</v>
      </c>
      <c r="AN705" s="104">
        <f t="shared" si="288"/>
        <v>-1.3873311678483309</v>
      </c>
      <c r="AO705" s="104">
        <f t="shared" si="289"/>
        <v>-0.66757033877029559</v>
      </c>
      <c r="AP705" s="104">
        <f t="shared" si="290"/>
        <v>-0.82003893241456904</v>
      </c>
      <c r="AQ705" s="104">
        <f t="shared" si="291"/>
        <v>-2.4532874935423878</v>
      </c>
      <c r="AR705" s="151">
        <f t="shared" si="292"/>
        <v>-8.0618871637953706</v>
      </c>
    </row>
    <row r="706" spans="1:44" x14ac:dyDescent="0.2">
      <c r="A706" s="98">
        <v>10731</v>
      </c>
      <c r="B706" s="91" t="s">
        <v>103</v>
      </c>
      <c r="C706" s="110">
        <v>0.68666514211747898</v>
      </c>
      <c r="D706" s="91" t="s">
        <v>3</v>
      </c>
      <c r="E706" s="91">
        <v>0</v>
      </c>
      <c r="F706" s="92">
        <v>3</v>
      </c>
      <c r="G706" s="91" t="s">
        <v>6</v>
      </c>
      <c r="H706" s="91" t="s">
        <v>88</v>
      </c>
      <c r="I706" s="91" t="s">
        <v>5</v>
      </c>
      <c r="J706" s="93" t="s">
        <v>5</v>
      </c>
      <c r="M706">
        <f t="shared" si="273"/>
        <v>38</v>
      </c>
      <c r="N706">
        <f t="shared" si="294"/>
        <v>35</v>
      </c>
      <c r="O706">
        <f t="shared" si="295"/>
        <v>46</v>
      </c>
      <c r="P706">
        <f t="shared" si="296"/>
        <v>68</v>
      </c>
      <c r="Q706">
        <f t="shared" si="297"/>
        <v>71</v>
      </c>
      <c r="R706">
        <f t="shared" si="298"/>
        <v>28</v>
      </c>
      <c r="U706">
        <f t="shared" si="293"/>
        <v>241</v>
      </c>
      <c r="V706">
        <f t="shared" si="274"/>
        <v>245</v>
      </c>
      <c r="W706">
        <f t="shared" si="275"/>
        <v>241</v>
      </c>
      <c r="X706">
        <f t="shared" si="276"/>
        <v>495</v>
      </c>
      <c r="Y706">
        <f t="shared" si="277"/>
        <v>425</v>
      </c>
      <c r="Z706">
        <f t="shared" si="278"/>
        <v>882</v>
      </c>
      <c r="AC706" s="1">
        <f t="shared" si="279"/>
        <v>-1.5099083170870673</v>
      </c>
      <c r="AD706" s="1">
        <f t="shared" si="280"/>
        <v>-1.5921464153240394</v>
      </c>
      <c r="AE706" s="1">
        <f t="shared" si="281"/>
        <v>-1.3188530803243581</v>
      </c>
      <c r="AF706" s="1">
        <f t="shared" si="282"/>
        <v>-0.92798677163734644</v>
      </c>
      <c r="AG706" s="1">
        <f t="shared" si="283"/>
        <v>-0.88481459977213761</v>
      </c>
      <c r="AH706" s="1">
        <f t="shared" si="284"/>
        <v>-1.8152899666382492</v>
      </c>
      <c r="AI706" s="149">
        <f t="shared" si="285"/>
        <v>-8.0489991507831977</v>
      </c>
      <c r="AL706" s="1">
        <f t="shared" si="286"/>
        <v>-1.3873311678483309</v>
      </c>
      <c r="AM706" s="104">
        <f t="shared" si="287"/>
        <v>-1.3708698907942589</v>
      </c>
      <c r="AN706" s="104">
        <f t="shared" si="288"/>
        <v>-1.3873311678483309</v>
      </c>
      <c r="AO706" s="104">
        <f t="shared" si="289"/>
        <v>-0.66757033877029559</v>
      </c>
      <c r="AP706" s="104">
        <f t="shared" si="290"/>
        <v>-0.82003893241456904</v>
      </c>
      <c r="AQ706" s="104">
        <f t="shared" si="291"/>
        <v>-8.9936045332194625E-2</v>
      </c>
      <c r="AR706" s="151">
        <f t="shared" si="292"/>
        <v>-5.7230775430079808</v>
      </c>
    </row>
    <row r="707" spans="1:44" x14ac:dyDescent="0.2">
      <c r="A707" s="99">
        <v>10752</v>
      </c>
      <c r="B707" s="95" t="s">
        <v>103</v>
      </c>
      <c r="C707" s="111">
        <v>0.68706444172179348</v>
      </c>
      <c r="D707" s="95" t="s">
        <v>0</v>
      </c>
      <c r="E707" s="95">
        <v>2</v>
      </c>
      <c r="F707" s="96">
        <v>2</v>
      </c>
      <c r="G707" s="95" t="s">
        <v>6</v>
      </c>
      <c r="H707" s="95" t="s">
        <v>89</v>
      </c>
      <c r="I707" s="95" t="s">
        <v>5</v>
      </c>
      <c r="J707" s="97" t="s">
        <v>5</v>
      </c>
      <c r="M707">
        <f t="shared" si="273"/>
        <v>39</v>
      </c>
      <c r="N707">
        <f t="shared" si="294"/>
        <v>41</v>
      </c>
      <c r="O707">
        <f t="shared" si="295"/>
        <v>49</v>
      </c>
      <c r="P707">
        <f t="shared" si="296"/>
        <v>68</v>
      </c>
      <c r="Q707">
        <f t="shared" si="297"/>
        <v>37</v>
      </c>
      <c r="R707">
        <f t="shared" si="298"/>
        <v>28</v>
      </c>
      <c r="U707">
        <f t="shared" si="293"/>
        <v>241</v>
      </c>
      <c r="V707">
        <f t="shared" si="274"/>
        <v>239</v>
      </c>
      <c r="W707">
        <f t="shared" si="275"/>
        <v>233</v>
      </c>
      <c r="X707">
        <f t="shared" si="276"/>
        <v>495</v>
      </c>
      <c r="Y707">
        <f t="shared" si="277"/>
        <v>230</v>
      </c>
      <c r="Z707">
        <f t="shared" si="278"/>
        <v>882</v>
      </c>
      <c r="AC707" s="1">
        <f t="shared" si="279"/>
        <v>-1.4839328306838067</v>
      </c>
      <c r="AD707" s="1">
        <f t="shared" si="280"/>
        <v>-1.4339224101091452</v>
      </c>
      <c r="AE707" s="1">
        <f t="shared" si="281"/>
        <v>-1.2556741787028265</v>
      </c>
      <c r="AF707" s="1">
        <f t="shared" si="282"/>
        <v>-0.92798677163734644</v>
      </c>
      <c r="AG707" s="1">
        <f t="shared" si="283"/>
        <v>-1.5365765641692286</v>
      </c>
      <c r="AH707" s="1">
        <f t="shared" si="284"/>
        <v>-1.8152899666382492</v>
      </c>
      <c r="AI707" s="149">
        <f t="shared" si="285"/>
        <v>-8.4533827219406028</v>
      </c>
      <c r="AL707" s="1">
        <f t="shared" si="286"/>
        <v>-1.3873311678483309</v>
      </c>
      <c r="AM707" s="104">
        <f t="shared" si="287"/>
        <v>-1.3956645494074753</v>
      </c>
      <c r="AN707" s="104">
        <f t="shared" si="288"/>
        <v>-1.4210896477732855</v>
      </c>
      <c r="AO707" s="104">
        <f t="shared" si="289"/>
        <v>-0.66757033877029559</v>
      </c>
      <c r="AP707" s="104">
        <f t="shared" si="290"/>
        <v>-1.4340487924157905</v>
      </c>
      <c r="AQ707" s="104">
        <f t="shared" si="291"/>
        <v>-8.9936045332194625E-2</v>
      </c>
      <c r="AR707" s="151">
        <f t="shared" si="292"/>
        <v>-6.3956405415473734</v>
      </c>
    </row>
    <row r="708" spans="1:44" x14ac:dyDescent="0.2">
      <c r="A708" s="98">
        <v>11174</v>
      </c>
      <c r="B708" s="91" t="s">
        <v>103</v>
      </c>
      <c r="C708" s="110">
        <v>0.6880426008989301</v>
      </c>
      <c r="D708" s="91" t="s">
        <v>0</v>
      </c>
      <c r="E708" s="91">
        <v>2</v>
      </c>
      <c r="F708" s="92">
        <v>2</v>
      </c>
      <c r="G708" s="91" t="s">
        <v>6</v>
      </c>
      <c r="H708" s="91" t="s">
        <v>88</v>
      </c>
      <c r="I708" s="91" t="s">
        <v>5</v>
      </c>
      <c r="J708" s="93" t="s">
        <v>5</v>
      </c>
      <c r="M708">
        <f t="shared" si="273"/>
        <v>39</v>
      </c>
      <c r="N708">
        <f t="shared" si="294"/>
        <v>41</v>
      </c>
      <c r="O708">
        <f t="shared" si="295"/>
        <v>49</v>
      </c>
      <c r="P708">
        <f t="shared" si="296"/>
        <v>68</v>
      </c>
      <c r="Q708">
        <f t="shared" si="297"/>
        <v>71</v>
      </c>
      <c r="R708">
        <f t="shared" si="298"/>
        <v>28</v>
      </c>
      <c r="U708">
        <f t="shared" si="293"/>
        <v>241</v>
      </c>
      <c r="V708">
        <f t="shared" si="274"/>
        <v>239</v>
      </c>
      <c r="W708">
        <f t="shared" si="275"/>
        <v>233</v>
      </c>
      <c r="X708">
        <f t="shared" si="276"/>
        <v>495</v>
      </c>
      <c r="Y708">
        <f t="shared" si="277"/>
        <v>425</v>
      </c>
      <c r="Z708">
        <f t="shared" si="278"/>
        <v>882</v>
      </c>
      <c r="AC708" s="1">
        <f t="shared" si="279"/>
        <v>-1.4839328306838067</v>
      </c>
      <c r="AD708" s="1">
        <f t="shared" si="280"/>
        <v>-1.4339224101091452</v>
      </c>
      <c r="AE708" s="1">
        <f t="shared" si="281"/>
        <v>-1.2556741787028265</v>
      </c>
      <c r="AF708" s="1">
        <f t="shared" si="282"/>
        <v>-0.92798677163734644</v>
      </c>
      <c r="AG708" s="1">
        <f t="shared" si="283"/>
        <v>-0.88481459977213761</v>
      </c>
      <c r="AH708" s="1">
        <f t="shared" si="284"/>
        <v>-1.8152899666382492</v>
      </c>
      <c r="AI708" s="149">
        <f t="shared" si="285"/>
        <v>-7.8016207575435121</v>
      </c>
      <c r="AL708" s="1">
        <f t="shared" si="286"/>
        <v>-1.3873311678483309</v>
      </c>
      <c r="AM708" s="104">
        <f t="shared" si="287"/>
        <v>-1.3956645494074753</v>
      </c>
      <c r="AN708" s="104">
        <f t="shared" si="288"/>
        <v>-1.4210896477732855</v>
      </c>
      <c r="AO708" s="104">
        <f t="shared" si="289"/>
        <v>-0.66757033877029559</v>
      </c>
      <c r="AP708" s="104">
        <f t="shared" si="290"/>
        <v>-0.82003893241456904</v>
      </c>
      <c r="AQ708" s="104">
        <f t="shared" si="291"/>
        <v>-8.9936045332194625E-2</v>
      </c>
      <c r="AR708" s="151">
        <f t="shared" si="292"/>
        <v>-5.7816306815461518</v>
      </c>
    </row>
    <row r="709" spans="1:44" x14ac:dyDescent="0.2">
      <c r="A709" s="99">
        <v>10085</v>
      </c>
      <c r="B709" s="95" t="s">
        <v>103</v>
      </c>
      <c r="C709" s="111">
        <v>0.68809685299134349</v>
      </c>
      <c r="D709" s="95" t="s">
        <v>1</v>
      </c>
      <c r="E709" s="95">
        <v>0</v>
      </c>
      <c r="F709" s="96">
        <v>1</v>
      </c>
      <c r="G709" s="95" t="s">
        <v>7</v>
      </c>
      <c r="H709" s="95" t="s">
        <v>88</v>
      </c>
      <c r="I709" s="95" t="s">
        <v>5</v>
      </c>
      <c r="J709" s="97" t="s">
        <v>5</v>
      </c>
      <c r="M709">
        <f t="shared" ref="M709:M772" si="299">COUNTIFS(D$4:D$1140,D709,$J$4:$J$1140,$L$2)</f>
        <v>59</v>
      </c>
      <c r="N709">
        <f t="shared" si="294"/>
        <v>35</v>
      </c>
      <c r="O709">
        <f t="shared" si="295"/>
        <v>48</v>
      </c>
      <c r="P709">
        <f t="shared" si="296"/>
        <v>104</v>
      </c>
      <c r="Q709">
        <f t="shared" si="297"/>
        <v>71</v>
      </c>
      <c r="R709">
        <f t="shared" si="298"/>
        <v>28</v>
      </c>
      <c r="U709">
        <f t="shared" si="293"/>
        <v>244</v>
      </c>
      <c r="V709">
        <f t="shared" ref="V709:V772" si="300">COUNTIFS(E$4:E$1140,E709,$J$4:$J$1140,$T$2)</f>
        <v>245</v>
      </c>
      <c r="W709">
        <f t="shared" ref="W709:W772" si="301">COUNTIFS(F$4:F$1140,F709,$J$4:$J$1140,$T$2)</f>
        <v>243</v>
      </c>
      <c r="X709">
        <f t="shared" ref="X709:X772" si="302">COUNTIFS(G$4:G$1140,G709,$J$4:$J$1140,$T$2)</f>
        <v>470</v>
      </c>
      <c r="Y709">
        <f t="shared" ref="Y709:Y772" si="303">COUNTIFS(H$4:H$1140,H709,$J$4:$J$1140,$T$2)</f>
        <v>425</v>
      </c>
      <c r="Z709">
        <f t="shared" ref="Z709:Z772" si="304">COUNTIFS(I$4:I$1140,I709,$J$4:$J$1140,$T$2)</f>
        <v>882</v>
      </c>
      <c r="AC709" s="1">
        <f t="shared" ref="AC709:AC772" si="305">LN(M709/$AC$2)</f>
        <v>-1.0699570329077337</v>
      </c>
      <c r="AD709" s="1">
        <f t="shared" ref="AD709:AD772" si="306">LN(N709/$AC$2)</f>
        <v>-1.5921464153240394</v>
      </c>
      <c r="AE709" s="1">
        <f t="shared" ref="AE709:AE772" si="307">LN(O709/$AC$2)</f>
        <v>-1.276293465905562</v>
      </c>
      <c r="AF709" s="1">
        <f t="shared" ref="AF709:AF772" si="308">LN(P709/$AC$2)</f>
        <v>-0.50310357767208047</v>
      </c>
      <c r="AG709" s="1">
        <f t="shared" ref="AG709:AG772" si="309">LN(Q709/$AC$2)</f>
        <v>-0.88481459977213761</v>
      </c>
      <c r="AH709" s="1">
        <f t="shared" ref="AH709:AH772" si="310">LN(R709/$AC$2)</f>
        <v>-1.8152899666382492</v>
      </c>
      <c r="AI709" s="149">
        <f t="shared" ref="AI709:AI772" si="311">SUM(AC709:AH709)</f>
        <v>-7.1416050582198025</v>
      </c>
      <c r="AL709" s="1">
        <f t="shared" ref="AL709:AL772" si="312">LN(U709/$AL$2)</f>
        <v>-1.374959876045784</v>
      </c>
      <c r="AM709" s="104">
        <f t="shared" ref="AM709:AM772" si="313">LN(V709/$AL$2)</f>
        <v>-1.3708698907942589</v>
      </c>
      <c r="AN709" s="104">
        <f t="shared" ref="AN709:AN772" si="314">LN(W709/$AL$2)</f>
        <v>-1.3790666579984376</v>
      </c>
      <c r="AO709" s="104">
        <f t="shared" ref="AO709:AO772" si="315">LN(X709/$AL$2)</f>
        <v>-0.71939540663488166</v>
      </c>
      <c r="AP709" s="104">
        <f t="shared" ref="AP709:AP772" si="316">LN(Y709/$AL$2)</f>
        <v>-0.82003893241456904</v>
      </c>
      <c r="AQ709" s="104">
        <f t="shared" ref="AQ709:AQ772" si="317">LN(Z709/$AL$2)</f>
        <v>-8.9936045332194625E-2</v>
      </c>
      <c r="AR709" s="151">
        <f t="shared" ref="AR709:AR772" si="318">SUM(AL709:AQ709)</f>
        <v>-5.7542668092201259</v>
      </c>
    </row>
    <row r="710" spans="1:44" x14ac:dyDescent="0.2">
      <c r="A710" s="98">
        <v>10046</v>
      </c>
      <c r="B710" s="91" t="s">
        <v>103</v>
      </c>
      <c r="C710" s="110">
        <v>0.68870470903577974</v>
      </c>
      <c r="D710" s="91" t="s">
        <v>3</v>
      </c>
      <c r="E710" s="91">
        <v>0</v>
      </c>
      <c r="F710" s="92">
        <v>3</v>
      </c>
      <c r="G710" s="91" t="s">
        <v>6</v>
      </c>
      <c r="H710" s="91" t="s">
        <v>88</v>
      </c>
      <c r="I710" s="91" t="s">
        <v>5</v>
      </c>
      <c r="J710" s="93" t="s">
        <v>5</v>
      </c>
      <c r="M710">
        <f t="shared" si="299"/>
        <v>38</v>
      </c>
      <c r="N710">
        <f t="shared" si="294"/>
        <v>35</v>
      </c>
      <c r="O710">
        <f t="shared" si="295"/>
        <v>46</v>
      </c>
      <c r="P710">
        <f t="shared" si="296"/>
        <v>68</v>
      </c>
      <c r="Q710">
        <f t="shared" si="297"/>
        <v>71</v>
      </c>
      <c r="R710">
        <f t="shared" si="298"/>
        <v>28</v>
      </c>
      <c r="U710">
        <f t="shared" ref="U710:U773" si="319">COUNTIFS(D$4:D$1140,D710,$J$4:$J$1140,$T$2)</f>
        <v>241</v>
      </c>
      <c r="V710">
        <f t="shared" si="300"/>
        <v>245</v>
      </c>
      <c r="W710">
        <f t="shared" si="301"/>
        <v>241</v>
      </c>
      <c r="X710">
        <f t="shared" si="302"/>
        <v>495</v>
      </c>
      <c r="Y710">
        <f t="shared" si="303"/>
        <v>425</v>
      </c>
      <c r="Z710">
        <f t="shared" si="304"/>
        <v>882</v>
      </c>
      <c r="AC710" s="1">
        <f t="shared" si="305"/>
        <v>-1.5099083170870673</v>
      </c>
      <c r="AD710" s="1">
        <f t="shared" si="306"/>
        <v>-1.5921464153240394</v>
      </c>
      <c r="AE710" s="1">
        <f t="shared" si="307"/>
        <v>-1.3188530803243581</v>
      </c>
      <c r="AF710" s="1">
        <f t="shared" si="308"/>
        <v>-0.92798677163734644</v>
      </c>
      <c r="AG710" s="1">
        <f t="shared" si="309"/>
        <v>-0.88481459977213761</v>
      </c>
      <c r="AH710" s="1">
        <f t="shared" si="310"/>
        <v>-1.8152899666382492</v>
      </c>
      <c r="AI710" s="149">
        <f t="shared" si="311"/>
        <v>-8.0489991507831977</v>
      </c>
      <c r="AL710" s="1">
        <f t="shared" si="312"/>
        <v>-1.3873311678483309</v>
      </c>
      <c r="AM710" s="104">
        <f t="shared" si="313"/>
        <v>-1.3708698907942589</v>
      </c>
      <c r="AN710" s="104">
        <f t="shared" si="314"/>
        <v>-1.3873311678483309</v>
      </c>
      <c r="AO710" s="104">
        <f t="shared" si="315"/>
        <v>-0.66757033877029559</v>
      </c>
      <c r="AP710" s="104">
        <f t="shared" si="316"/>
        <v>-0.82003893241456904</v>
      </c>
      <c r="AQ710" s="104">
        <f t="shared" si="317"/>
        <v>-8.9936045332194625E-2</v>
      </c>
      <c r="AR710" s="151">
        <f t="shared" si="318"/>
        <v>-5.7230775430079808</v>
      </c>
    </row>
    <row r="711" spans="1:44" x14ac:dyDescent="0.2">
      <c r="A711" s="99">
        <v>11182</v>
      </c>
      <c r="B711" s="95" t="s">
        <v>103</v>
      </c>
      <c r="C711" s="111">
        <v>0.68993060248489357</v>
      </c>
      <c r="D711" s="95" t="s">
        <v>2</v>
      </c>
      <c r="E711" s="95">
        <v>2</v>
      </c>
      <c r="F711" s="96">
        <v>1</v>
      </c>
      <c r="G711" s="95" t="s">
        <v>6</v>
      </c>
      <c r="H711" s="95" t="s">
        <v>90</v>
      </c>
      <c r="I711" s="95" t="s">
        <v>5</v>
      </c>
      <c r="J711" s="97" t="s">
        <v>5</v>
      </c>
      <c r="M711">
        <f t="shared" si="299"/>
        <v>36</v>
      </c>
      <c r="N711">
        <f t="shared" si="294"/>
        <v>41</v>
      </c>
      <c r="O711">
        <f t="shared" si="295"/>
        <v>48</v>
      </c>
      <c r="P711">
        <f t="shared" si="296"/>
        <v>68</v>
      </c>
      <c r="Q711">
        <f t="shared" si="297"/>
        <v>39</v>
      </c>
      <c r="R711">
        <f t="shared" si="298"/>
        <v>28</v>
      </c>
      <c r="U711">
        <f t="shared" si="319"/>
        <v>239</v>
      </c>
      <c r="V711">
        <f t="shared" si="300"/>
        <v>239</v>
      </c>
      <c r="W711">
        <f t="shared" si="301"/>
        <v>243</v>
      </c>
      <c r="X711">
        <f t="shared" si="302"/>
        <v>495</v>
      </c>
      <c r="Y711">
        <f t="shared" si="303"/>
        <v>161</v>
      </c>
      <c r="Z711">
        <f t="shared" si="304"/>
        <v>882</v>
      </c>
      <c r="AC711" s="1">
        <f t="shared" si="305"/>
        <v>-1.563975538357343</v>
      </c>
      <c r="AD711" s="1">
        <f t="shared" si="306"/>
        <v>-1.4339224101091452</v>
      </c>
      <c r="AE711" s="1">
        <f t="shared" si="307"/>
        <v>-1.276293465905562</v>
      </c>
      <c r="AF711" s="1">
        <f t="shared" si="308"/>
        <v>-0.92798677163734644</v>
      </c>
      <c r="AG711" s="1">
        <f t="shared" si="309"/>
        <v>-1.4839328306838067</v>
      </c>
      <c r="AH711" s="1">
        <f t="shared" si="310"/>
        <v>-1.8152899666382492</v>
      </c>
      <c r="AI711" s="149">
        <f t="shared" si="311"/>
        <v>-8.5014009833314521</v>
      </c>
      <c r="AL711" s="1">
        <f t="shared" si="312"/>
        <v>-1.3956645494074753</v>
      </c>
      <c r="AM711" s="104">
        <f t="shared" si="313"/>
        <v>-1.3956645494074753</v>
      </c>
      <c r="AN711" s="104">
        <f t="shared" si="314"/>
        <v>-1.3790666579984376</v>
      </c>
      <c r="AO711" s="104">
        <f t="shared" si="315"/>
        <v>-0.66757033877029559</v>
      </c>
      <c r="AP711" s="104">
        <f t="shared" si="316"/>
        <v>-1.790723736354523</v>
      </c>
      <c r="AQ711" s="104">
        <f t="shared" si="317"/>
        <v>-8.9936045332194625E-2</v>
      </c>
      <c r="AR711" s="151">
        <f t="shared" si="318"/>
        <v>-6.7186258772704015</v>
      </c>
    </row>
    <row r="712" spans="1:44" x14ac:dyDescent="0.2">
      <c r="A712" s="98">
        <v>10565</v>
      </c>
      <c r="B712" s="91" t="s">
        <v>103</v>
      </c>
      <c r="C712" s="110">
        <v>0.69013655659342921</v>
      </c>
      <c r="D712" s="91" t="s">
        <v>1</v>
      </c>
      <c r="E712" s="91">
        <v>3</v>
      </c>
      <c r="F712" s="92">
        <v>2</v>
      </c>
      <c r="G712" s="91" t="s">
        <v>6</v>
      </c>
      <c r="H712" s="91" t="s">
        <v>89</v>
      </c>
      <c r="I712" s="91" t="s">
        <v>5</v>
      </c>
      <c r="J712" s="93" t="s">
        <v>5</v>
      </c>
      <c r="M712">
        <f t="shared" si="299"/>
        <v>59</v>
      </c>
      <c r="N712">
        <f t="shared" si="294"/>
        <v>61</v>
      </c>
      <c r="O712">
        <f t="shared" si="295"/>
        <v>49</v>
      </c>
      <c r="P712">
        <f t="shared" si="296"/>
        <v>68</v>
      </c>
      <c r="Q712">
        <f t="shared" si="297"/>
        <v>37</v>
      </c>
      <c r="R712">
        <f t="shared" si="298"/>
        <v>28</v>
      </c>
      <c r="U712">
        <f t="shared" si="319"/>
        <v>244</v>
      </c>
      <c r="V712">
        <f t="shared" si="300"/>
        <v>248</v>
      </c>
      <c r="W712">
        <f t="shared" si="301"/>
        <v>233</v>
      </c>
      <c r="X712">
        <f t="shared" si="302"/>
        <v>495</v>
      </c>
      <c r="Y712">
        <f t="shared" si="303"/>
        <v>230</v>
      </c>
      <c r="Z712">
        <f t="shared" si="304"/>
        <v>882</v>
      </c>
      <c r="AC712" s="1">
        <f t="shared" si="305"/>
        <v>-1.0699570329077337</v>
      </c>
      <c r="AD712" s="1">
        <f t="shared" si="306"/>
        <v>-1.0366206126401418</v>
      </c>
      <c r="AE712" s="1">
        <f t="shared" si="307"/>
        <v>-1.2556741787028265</v>
      </c>
      <c r="AF712" s="1">
        <f t="shared" si="308"/>
        <v>-0.92798677163734644</v>
      </c>
      <c r="AG712" s="1">
        <f t="shared" si="309"/>
        <v>-1.5365765641692286</v>
      </c>
      <c r="AH712" s="1">
        <f t="shared" si="310"/>
        <v>-1.8152899666382492</v>
      </c>
      <c r="AI712" s="149">
        <f t="shared" si="311"/>
        <v>-7.6421051266955269</v>
      </c>
      <c r="AL712" s="1">
        <f t="shared" si="312"/>
        <v>-1.374959876045784</v>
      </c>
      <c r="AM712" s="104">
        <f t="shared" si="313"/>
        <v>-1.3586993551740039</v>
      </c>
      <c r="AN712" s="104">
        <f t="shared" si="314"/>
        <v>-1.4210896477732855</v>
      </c>
      <c r="AO712" s="104">
        <f t="shared" si="315"/>
        <v>-0.66757033877029559</v>
      </c>
      <c r="AP712" s="104">
        <f t="shared" si="316"/>
        <v>-1.4340487924157905</v>
      </c>
      <c r="AQ712" s="104">
        <f t="shared" si="317"/>
        <v>-8.9936045332194625E-2</v>
      </c>
      <c r="AR712" s="151">
        <f t="shared" si="318"/>
        <v>-6.3463040555113546</v>
      </c>
    </row>
    <row r="713" spans="1:44" x14ac:dyDescent="0.2">
      <c r="A713" s="99">
        <v>10344</v>
      </c>
      <c r="B713" s="95" t="s">
        <v>103</v>
      </c>
      <c r="C713" s="111">
        <v>0.69055734195292084</v>
      </c>
      <c r="D713" s="95" t="s">
        <v>0</v>
      </c>
      <c r="E713" s="95">
        <v>0</v>
      </c>
      <c r="F713" s="96">
        <v>1</v>
      </c>
      <c r="G713" s="95" t="s">
        <v>6</v>
      </c>
      <c r="H713" s="95" t="s">
        <v>88</v>
      </c>
      <c r="I713" s="95" t="s">
        <v>5</v>
      </c>
      <c r="J713" s="97" t="s">
        <v>5</v>
      </c>
      <c r="M713">
        <f t="shared" si="299"/>
        <v>39</v>
      </c>
      <c r="N713">
        <f t="shared" si="294"/>
        <v>35</v>
      </c>
      <c r="O713">
        <f t="shared" si="295"/>
        <v>48</v>
      </c>
      <c r="P713">
        <f t="shared" si="296"/>
        <v>68</v>
      </c>
      <c r="Q713">
        <f t="shared" si="297"/>
        <v>71</v>
      </c>
      <c r="R713">
        <f t="shared" si="298"/>
        <v>28</v>
      </c>
      <c r="U713">
        <f t="shared" si="319"/>
        <v>241</v>
      </c>
      <c r="V713">
        <f t="shared" si="300"/>
        <v>245</v>
      </c>
      <c r="W713">
        <f t="shared" si="301"/>
        <v>243</v>
      </c>
      <c r="X713">
        <f t="shared" si="302"/>
        <v>495</v>
      </c>
      <c r="Y713">
        <f t="shared" si="303"/>
        <v>425</v>
      </c>
      <c r="Z713">
        <f t="shared" si="304"/>
        <v>882</v>
      </c>
      <c r="AC713" s="1">
        <f t="shared" si="305"/>
        <v>-1.4839328306838067</v>
      </c>
      <c r="AD713" s="1">
        <f t="shared" si="306"/>
        <v>-1.5921464153240394</v>
      </c>
      <c r="AE713" s="1">
        <f t="shared" si="307"/>
        <v>-1.276293465905562</v>
      </c>
      <c r="AF713" s="1">
        <f t="shared" si="308"/>
        <v>-0.92798677163734644</v>
      </c>
      <c r="AG713" s="1">
        <f t="shared" si="309"/>
        <v>-0.88481459977213761</v>
      </c>
      <c r="AH713" s="1">
        <f t="shared" si="310"/>
        <v>-1.8152899666382492</v>
      </c>
      <c r="AI713" s="149">
        <f t="shared" si="311"/>
        <v>-7.9804640499611414</v>
      </c>
      <c r="AL713" s="1">
        <f t="shared" si="312"/>
        <v>-1.3873311678483309</v>
      </c>
      <c r="AM713" s="104">
        <f t="shared" si="313"/>
        <v>-1.3708698907942589</v>
      </c>
      <c r="AN713" s="104">
        <f t="shared" si="314"/>
        <v>-1.3790666579984376</v>
      </c>
      <c r="AO713" s="104">
        <f t="shared" si="315"/>
        <v>-0.66757033877029559</v>
      </c>
      <c r="AP713" s="104">
        <f t="shared" si="316"/>
        <v>-0.82003893241456904</v>
      </c>
      <c r="AQ713" s="104">
        <f t="shared" si="317"/>
        <v>-8.9936045332194625E-2</v>
      </c>
      <c r="AR713" s="151">
        <f t="shared" si="318"/>
        <v>-5.7148130331580873</v>
      </c>
    </row>
    <row r="714" spans="1:44" x14ac:dyDescent="0.2">
      <c r="A714" s="98">
        <v>10681</v>
      </c>
      <c r="B714" s="91" t="s">
        <v>103</v>
      </c>
      <c r="C714" s="110">
        <v>0.690951063897562</v>
      </c>
      <c r="D714" s="91" t="s">
        <v>1</v>
      </c>
      <c r="E714" s="91">
        <v>2</v>
      </c>
      <c r="F714" s="92">
        <v>3</v>
      </c>
      <c r="G714" s="91" t="s">
        <v>7</v>
      </c>
      <c r="H714" s="91" t="s">
        <v>89</v>
      </c>
      <c r="I714" s="91" t="s">
        <v>5</v>
      </c>
      <c r="J714" s="93" t="s">
        <v>5</v>
      </c>
      <c r="M714">
        <f t="shared" si="299"/>
        <v>59</v>
      </c>
      <c r="N714">
        <f t="shared" si="294"/>
        <v>41</v>
      </c>
      <c r="O714">
        <f t="shared" si="295"/>
        <v>46</v>
      </c>
      <c r="P714">
        <f t="shared" si="296"/>
        <v>104</v>
      </c>
      <c r="Q714">
        <f t="shared" si="297"/>
        <v>37</v>
      </c>
      <c r="R714">
        <f t="shared" si="298"/>
        <v>28</v>
      </c>
      <c r="U714">
        <f t="shared" si="319"/>
        <v>244</v>
      </c>
      <c r="V714">
        <f t="shared" si="300"/>
        <v>239</v>
      </c>
      <c r="W714">
        <f t="shared" si="301"/>
        <v>241</v>
      </c>
      <c r="X714">
        <f t="shared" si="302"/>
        <v>470</v>
      </c>
      <c r="Y714">
        <f t="shared" si="303"/>
        <v>230</v>
      </c>
      <c r="Z714">
        <f t="shared" si="304"/>
        <v>882</v>
      </c>
      <c r="AC714" s="1">
        <f t="shared" si="305"/>
        <v>-1.0699570329077337</v>
      </c>
      <c r="AD714" s="1">
        <f t="shared" si="306"/>
        <v>-1.4339224101091452</v>
      </c>
      <c r="AE714" s="1">
        <f t="shared" si="307"/>
        <v>-1.3188530803243581</v>
      </c>
      <c r="AF714" s="1">
        <f t="shared" si="308"/>
        <v>-0.50310357767208047</v>
      </c>
      <c r="AG714" s="1">
        <f t="shared" si="309"/>
        <v>-1.5365765641692286</v>
      </c>
      <c r="AH714" s="1">
        <f t="shared" si="310"/>
        <v>-1.8152899666382492</v>
      </c>
      <c r="AI714" s="149">
        <f t="shared" si="311"/>
        <v>-7.6777026318207957</v>
      </c>
      <c r="AL714" s="1">
        <f t="shared" si="312"/>
        <v>-1.374959876045784</v>
      </c>
      <c r="AM714" s="104">
        <f t="shared" si="313"/>
        <v>-1.3956645494074753</v>
      </c>
      <c r="AN714" s="104">
        <f t="shared" si="314"/>
        <v>-1.3873311678483309</v>
      </c>
      <c r="AO714" s="104">
        <f t="shared" si="315"/>
        <v>-0.71939540663488166</v>
      </c>
      <c r="AP714" s="104">
        <f t="shared" si="316"/>
        <v>-1.4340487924157905</v>
      </c>
      <c r="AQ714" s="104">
        <f t="shared" si="317"/>
        <v>-8.9936045332194625E-2</v>
      </c>
      <c r="AR714" s="151">
        <f t="shared" si="318"/>
        <v>-6.4013358376844574</v>
      </c>
    </row>
    <row r="715" spans="1:44" x14ac:dyDescent="0.2">
      <c r="A715" s="99">
        <v>10941</v>
      </c>
      <c r="B715" s="95" t="s">
        <v>103</v>
      </c>
      <c r="C715" s="111">
        <v>0.69102802209731151</v>
      </c>
      <c r="D715" s="95" t="s">
        <v>3</v>
      </c>
      <c r="E715" s="95">
        <v>2</v>
      </c>
      <c r="F715" s="96">
        <v>3</v>
      </c>
      <c r="G715" s="95" t="s">
        <v>7</v>
      </c>
      <c r="H715" s="95" t="s">
        <v>91</v>
      </c>
      <c r="I715" s="95" t="s">
        <v>5</v>
      </c>
      <c r="J715" s="97" t="s">
        <v>5</v>
      </c>
      <c r="M715">
        <f t="shared" si="299"/>
        <v>38</v>
      </c>
      <c r="N715">
        <f t="shared" si="294"/>
        <v>41</v>
      </c>
      <c r="O715">
        <f t="shared" si="295"/>
        <v>46</v>
      </c>
      <c r="P715">
        <f t="shared" si="296"/>
        <v>104</v>
      </c>
      <c r="Q715">
        <f t="shared" si="297"/>
        <v>25</v>
      </c>
      <c r="R715">
        <f t="shared" si="298"/>
        <v>28</v>
      </c>
      <c r="U715">
        <f t="shared" si="319"/>
        <v>241</v>
      </c>
      <c r="V715">
        <f t="shared" si="300"/>
        <v>239</v>
      </c>
      <c r="W715">
        <f t="shared" si="301"/>
        <v>241</v>
      </c>
      <c r="X715">
        <f t="shared" si="302"/>
        <v>470</v>
      </c>
      <c r="Y715">
        <f t="shared" si="303"/>
        <v>149</v>
      </c>
      <c r="Z715">
        <f t="shared" si="304"/>
        <v>882</v>
      </c>
      <c r="AC715" s="1">
        <f t="shared" si="305"/>
        <v>-1.5099083170870673</v>
      </c>
      <c r="AD715" s="1">
        <f t="shared" si="306"/>
        <v>-1.4339224101091452</v>
      </c>
      <c r="AE715" s="1">
        <f t="shared" si="307"/>
        <v>-1.3188530803243581</v>
      </c>
      <c r="AF715" s="1">
        <f t="shared" si="308"/>
        <v>-0.50310357767208047</v>
      </c>
      <c r="AG715" s="1">
        <f t="shared" si="309"/>
        <v>-1.9286186519452522</v>
      </c>
      <c r="AH715" s="1">
        <f t="shared" si="310"/>
        <v>-1.8152899666382492</v>
      </c>
      <c r="AI715" s="149">
        <f t="shared" si="311"/>
        <v>-8.5096960037761509</v>
      </c>
      <c r="AL715" s="1">
        <f t="shared" si="312"/>
        <v>-1.3873311678483309</v>
      </c>
      <c r="AM715" s="104">
        <f t="shared" si="313"/>
        <v>-1.3956645494074753</v>
      </c>
      <c r="AN715" s="104">
        <f t="shared" si="314"/>
        <v>-1.3873311678483309</v>
      </c>
      <c r="AO715" s="104">
        <f t="shared" si="315"/>
        <v>-0.71939540663488166</v>
      </c>
      <c r="AP715" s="104">
        <f t="shared" si="316"/>
        <v>-1.8681817953935267</v>
      </c>
      <c r="AQ715" s="104">
        <f t="shared" si="317"/>
        <v>-8.9936045332194625E-2</v>
      </c>
      <c r="AR715" s="151">
        <f t="shared" si="318"/>
        <v>-6.8478401324647402</v>
      </c>
    </row>
    <row r="716" spans="1:44" x14ac:dyDescent="0.2">
      <c r="A716" s="98">
        <v>10799</v>
      </c>
      <c r="B716" s="91" t="s">
        <v>103</v>
      </c>
      <c r="C716" s="110">
        <v>0.69137791719909536</v>
      </c>
      <c r="D716" s="91" t="s">
        <v>3</v>
      </c>
      <c r="E716" s="91">
        <v>2</v>
      </c>
      <c r="F716" s="92">
        <v>1</v>
      </c>
      <c r="G716" s="91" t="s">
        <v>6</v>
      </c>
      <c r="H716" s="91" t="s">
        <v>88</v>
      </c>
      <c r="I716" s="91" t="s">
        <v>5</v>
      </c>
      <c r="J716" s="93" t="s">
        <v>5</v>
      </c>
      <c r="M716">
        <f t="shared" si="299"/>
        <v>38</v>
      </c>
      <c r="N716">
        <f t="shared" si="294"/>
        <v>41</v>
      </c>
      <c r="O716">
        <f t="shared" si="295"/>
        <v>48</v>
      </c>
      <c r="P716">
        <f t="shared" si="296"/>
        <v>68</v>
      </c>
      <c r="Q716">
        <f t="shared" si="297"/>
        <v>71</v>
      </c>
      <c r="R716">
        <f t="shared" si="298"/>
        <v>28</v>
      </c>
      <c r="U716">
        <f t="shared" si="319"/>
        <v>241</v>
      </c>
      <c r="V716">
        <f t="shared" si="300"/>
        <v>239</v>
      </c>
      <c r="W716">
        <f t="shared" si="301"/>
        <v>243</v>
      </c>
      <c r="X716">
        <f t="shared" si="302"/>
        <v>495</v>
      </c>
      <c r="Y716">
        <f t="shared" si="303"/>
        <v>425</v>
      </c>
      <c r="Z716">
        <f t="shared" si="304"/>
        <v>882</v>
      </c>
      <c r="AC716" s="1">
        <f t="shared" si="305"/>
        <v>-1.5099083170870673</v>
      </c>
      <c r="AD716" s="1">
        <f t="shared" si="306"/>
        <v>-1.4339224101091452</v>
      </c>
      <c r="AE716" s="1">
        <f t="shared" si="307"/>
        <v>-1.276293465905562</v>
      </c>
      <c r="AF716" s="1">
        <f t="shared" si="308"/>
        <v>-0.92798677163734644</v>
      </c>
      <c r="AG716" s="1">
        <f t="shared" si="309"/>
        <v>-0.88481459977213761</v>
      </c>
      <c r="AH716" s="1">
        <f t="shared" si="310"/>
        <v>-1.8152899666382492</v>
      </c>
      <c r="AI716" s="149">
        <f t="shared" si="311"/>
        <v>-7.8482155311495081</v>
      </c>
      <c r="AL716" s="1">
        <f t="shared" si="312"/>
        <v>-1.3873311678483309</v>
      </c>
      <c r="AM716" s="104">
        <f t="shared" si="313"/>
        <v>-1.3956645494074753</v>
      </c>
      <c r="AN716" s="104">
        <f t="shared" si="314"/>
        <v>-1.3790666579984376</v>
      </c>
      <c r="AO716" s="104">
        <f t="shared" si="315"/>
        <v>-0.66757033877029559</v>
      </c>
      <c r="AP716" s="104">
        <f t="shared" si="316"/>
        <v>-0.82003893241456904</v>
      </c>
      <c r="AQ716" s="104">
        <f t="shared" si="317"/>
        <v>-8.9936045332194625E-2</v>
      </c>
      <c r="AR716" s="151">
        <f t="shared" si="318"/>
        <v>-5.7396076917713037</v>
      </c>
    </row>
    <row r="717" spans="1:44" x14ac:dyDescent="0.2">
      <c r="A717" s="99">
        <v>11156</v>
      </c>
      <c r="B717" s="95" t="s">
        <v>103</v>
      </c>
      <c r="C717" s="111">
        <v>0.69142857025932292</v>
      </c>
      <c r="D717" s="95" t="s">
        <v>1</v>
      </c>
      <c r="E717" s="95">
        <v>1</v>
      </c>
      <c r="F717" s="96">
        <v>1</v>
      </c>
      <c r="G717" s="95" t="s">
        <v>7</v>
      </c>
      <c r="H717" s="95" t="s">
        <v>90</v>
      </c>
      <c r="I717" s="95" t="s">
        <v>5</v>
      </c>
      <c r="J717" s="97" t="s">
        <v>5</v>
      </c>
      <c r="M717">
        <f t="shared" si="299"/>
        <v>59</v>
      </c>
      <c r="N717">
        <f t="shared" si="294"/>
        <v>35</v>
      </c>
      <c r="O717">
        <f t="shared" si="295"/>
        <v>48</v>
      </c>
      <c r="P717">
        <f t="shared" si="296"/>
        <v>104</v>
      </c>
      <c r="Q717">
        <f t="shared" si="297"/>
        <v>39</v>
      </c>
      <c r="R717">
        <f t="shared" si="298"/>
        <v>28</v>
      </c>
      <c r="U717">
        <f t="shared" si="319"/>
        <v>244</v>
      </c>
      <c r="V717">
        <f t="shared" si="300"/>
        <v>233</v>
      </c>
      <c r="W717">
        <f t="shared" si="301"/>
        <v>243</v>
      </c>
      <c r="X717">
        <f t="shared" si="302"/>
        <v>470</v>
      </c>
      <c r="Y717">
        <f t="shared" si="303"/>
        <v>161</v>
      </c>
      <c r="Z717">
        <f t="shared" si="304"/>
        <v>882</v>
      </c>
      <c r="AC717" s="1">
        <f t="shared" si="305"/>
        <v>-1.0699570329077337</v>
      </c>
      <c r="AD717" s="1">
        <f t="shared" si="306"/>
        <v>-1.5921464153240394</v>
      </c>
      <c r="AE717" s="1">
        <f t="shared" si="307"/>
        <v>-1.276293465905562</v>
      </c>
      <c r="AF717" s="1">
        <f t="shared" si="308"/>
        <v>-0.50310357767208047</v>
      </c>
      <c r="AG717" s="1">
        <f t="shared" si="309"/>
        <v>-1.4839328306838067</v>
      </c>
      <c r="AH717" s="1">
        <f t="shared" si="310"/>
        <v>-1.8152899666382492</v>
      </c>
      <c r="AI717" s="149">
        <f t="shared" si="311"/>
        <v>-7.7407232891314717</v>
      </c>
      <c r="AL717" s="1">
        <f t="shared" si="312"/>
        <v>-1.374959876045784</v>
      </c>
      <c r="AM717" s="104">
        <f t="shared" si="313"/>
        <v>-1.4210896477732855</v>
      </c>
      <c r="AN717" s="104">
        <f t="shared" si="314"/>
        <v>-1.3790666579984376</v>
      </c>
      <c r="AO717" s="104">
        <f t="shared" si="315"/>
        <v>-0.71939540663488166</v>
      </c>
      <c r="AP717" s="104">
        <f t="shared" si="316"/>
        <v>-1.790723736354523</v>
      </c>
      <c r="AQ717" s="104">
        <f t="shared" si="317"/>
        <v>-8.9936045332194625E-2</v>
      </c>
      <c r="AR717" s="151">
        <f t="shared" si="318"/>
        <v>-6.7751713701391063</v>
      </c>
    </row>
    <row r="718" spans="1:44" x14ac:dyDescent="0.2">
      <c r="A718" s="98">
        <v>11292</v>
      </c>
      <c r="B718" s="91" t="s">
        <v>103</v>
      </c>
      <c r="C718" s="110">
        <v>0.69157417156489975</v>
      </c>
      <c r="D718" s="91" t="s">
        <v>3</v>
      </c>
      <c r="E718" s="91">
        <v>2</v>
      </c>
      <c r="F718" s="92">
        <v>3</v>
      </c>
      <c r="G718" s="91" t="s">
        <v>6</v>
      </c>
      <c r="H718" s="91" t="s">
        <v>90</v>
      </c>
      <c r="I718" s="91" t="s">
        <v>5</v>
      </c>
      <c r="J718" s="93" t="s">
        <v>5</v>
      </c>
      <c r="M718">
        <f t="shared" si="299"/>
        <v>38</v>
      </c>
      <c r="N718">
        <f t="shared" ref="N718:N781" si="320">COUNTIFS(E$4:E$1140,E718,$J$4:$J$1140,$L$2)</f>
        <v>41</v>
      </c>
      <c r="O718">
        <f t="shared" ref="O718:O781" si="321">COUNTIFS(F$4:F$1140,F718,$J$4:$J$1140,$L$2)</f>
        <v>46</v>
      </c>
      <c r="P718">
        <f t="shared" ref="P718:P781" si="322">COUNTIFS(G$4:G$1140,G718,$J$4:$J$1140,$L$2)</f>
        <v>68</v>
      </c>
      <c r="Q718">
        <f t="shared" ref="Q718:Q781" si="323">COUNTIFS(H$4:H$1140,H718,$J$4:$J$1140,$L$2)</f>
        <v>39</v>
      </c>
      <c r="R718">
        <f t="shared" ref="R718:R781" si="324">COUNTIFS(I$4:I$1140,I718,$J$4:$J$1140,$L$2)</f>
        <v>28</v>
      </c>
      <c r="U718">
        <f t="shared" si="319"/>
        <v>241</v>
      </c>
      <c r="V718">
        <f t="shared" si="300"/>
        <v>239</v>
      </c>
      <c r="W718">
        <f t="shared" si="301"/>
        <v>241</v>
      </c>
      <c r="X718">
        <f t="shared" si="302"/>
        <v>495</v>
      </c>
      <c r="Y718">
        <f t="shared" si="303"/>
        <v>161</v>
      </c>
      <c r="Z718">
        <f t="shared" si="304"/>
        <v>882</v>
      </c>
      <c r="AC718" s="1">
        <f t="shared" si="305"/>
        <v>-1.5099083170870673</v>
      </c>
      <c r="AD718" s="1">
        <f t="shared" si="306"/>
        <v>-1.4339224101091452</v>
      </c>
      <c r="AE718" s="1">
        <f t="shared" si="307"/>
        <v>-1.3188530803243581</v>
      </c>
      <c r="AF718" s="1">
        <f t="shared" si="308"/>
        <v>-0.92798677163734644</v>
      </c>
      <c r="AG718" s="1">
        <f t="shared" si="309"/>
        <v>-1.4839328306838067</v>
      </c>
      <c r="AH718" s="1">
        <f t="shared" si="310"/>
        <v>-1.8152899666382492</v>
      </c>
      <c r="AI718" s="149">
        <f t="shared" si="311"/>
        <v>-8.4898933764799729</v>
      </c>
      <c r="AL718" s="1">
        <f t="shared" si="312"/>
        <v>-1.3873311678483309</v>
      </c>
      <c r="AM718" s="104">
        <f t="shared" si="313"/>
        <v>-1.3956645494074753</v>
      </c>
      <c r="AN718" s="104">
        <f t="shared" si="314"/>
        <v>-1.3873311678483309</v>
      </c>
      <c r="AO718" s="104">
        <f t="shared" si="315"/>
        <v>-0.66757033877029559</v>
      </c>
      <c r="AP718" s="104">
        <f t="shared" si="316"/>
        <v>-1.790723736354523</v>
      </c>
      <c r="AQ718" s="104">
        <f t="shared" si="317"/>
        <v>-8.9936045332194625E-2</v>
      </c>
      <c r="AR718" s="151">
        <f t="shared" si="318"/>
        <v>-6.7185570055611503</v>
      </c>
    </row>
    <row r="719" spans="1:44" x14ac:dyDescent="0.2">
      <c r="A719" s="99">
        <v>10473</v>
      </c>
      <c r="B719" s="95" t="s">
        <v>103</v>
      </c>
      <c r="C719" s="111">
        <v>0.69284586081647703</v>
      </c>
      <c r="D719" s="95" t="s">
        <v>3</v>
      </c>
      <c r="E719" s="95">
        <v>2</v>
      </c>
      <c r="F719" s="96">
        <v>1</v>
      </c>
      <c r="G719" s="95" t="s">
        <v>6</v>
      </c>
      <c r="H719" s="95" t="s">
        <v>91</v>
      </c>
      <c r="I719" s="95" t="s">
        <v>5</v>
      </c>
      <c r="J719" s="97" t="s">
        <v>5</v>
      </c>
      <c r="M719">
        <f t="shared" si="299"/>
        <v>38</v>
      </c>
      <c r="N719">
        <f t="shared" si="320"/>
        <v>41</v>
      </c>
      <c r="O719">
        <f t="shared" si="321"/>
        <v>48</v>
      </c>
      <c r="P719">
        <f t="shared" si="322"/>
        <v>68</v>
      </c>
      <c r="Q719">
        <f t="shared" si="323"/>
        <v>25</v>
      </c>
      <c r="R719">
        <f t="shared" si="324"/>
        <v>28</v>
      </c>
      <c r="U719">
        <f t="shared" si="319"/>
        <v>241</v>
      </c>
      <c r="V719">
        <f t="shared" si="300"/>
        <v>239</v>
      </c>
      <c r="W719">
        <f t="shared" si="301"/>
        <v>243</v>
      </c>
      <c r="X719">
        <f t="shared" si="302"/>
        <v>495</v>
      </c>
      <c r="Y719">
        <f t="shared" si="303"/>
        <v>149</v>
      </c>
      <c r="Z719">
        <f t="shared" si="304"/>
        <v>882</v>
      </c>
      <c r="AC719" s="1">
        <f t="shared" si="305"/>
        <v>-1.5099083170870673</v>
      </c>
      <c r="AD719" s="1">
        <f t="shared" si="306"/>
        <v>-1.4339224101091452</v>
      </c>
      <c r="AE719" s="1">
        <f t="shared" si="307"/>
        <v>-1.276293465905562</v>
      </c>
      <c r="AF719" s="1">
        <f t="shared" si="308"/>
        <v>-0.92798677163734644</v>
      </c>
      <c r="AG719" s="1">
        <f t="shared" si="309"/>
        <v>-1.9286186519452522</v>
      </c>
      <c r="AH719" s="1">
        <f t="shared" si="310"/>
        <v>-1.8152899666382492</v>
      </c>
      <c r="AI719" s="149">
        <f t="shared" si="311"/>
        <v>-8.8920195833226217</v>
      </c>
      <c r="AL719" s="1">
        <f t="shared" si="312"/>
        <v>-1.3873311678483309</v>
      </c>
      <c r="AM719" s="104">
        <f t="shared" si="313"/>
        <v>-1.3956645494074753</v>
      </c>
      <c r="AN719" s="104">
        <f t="shared" si="314"/>
        <v>-1.3790666579984376</v>
      </c>
      <c r="AO719" s="104">
        <f t="shared" si="315"/>
        <v>-0.66757033877029559</v>
      </c>
      <c r="AP719" s="104">
        <f t="shared" si="316"/>
        <v>-1.8681817953935267</v>
      </c>
      <c r="AQ719" s="104">
        <f t="shared" si="317"/>
        <v>-8.9936045332194625E-2</v>
      </c>
      <c r="AR719" s="151">
        <f t="shared" si="318"/>
        <v>-6.7877505547502617</v>
      </c>
    </row>
    <row r="720" spans="1:44" x14ac:dyDescent="0.2">
      <c r="A720" s="98">
        <v>10106</v>
      </c>
      <c r="B720" s="91" t="s">
        <v>103</v>
      </c>
      <c r="C720" s="110">
        <v>0.69299359861756649</v>
      </c>
      <c r="D720" s="91" t="s">
        <v>0</v>
      </c>
      <c r="E720" s="91">
        <v>0</v>
      </c>
      <c r="F720" s="92">
        <v>3</v>
      </c>
      <c r="G720" s="91" t="s">
        <v>7</v>
      </c>
      <c r="H720" s="91" t="s">
        <v>88</v>
      </c>
      <c r="I720" s="91" t="s">
        <v>5</v>
      </c>
      <c r="J720" s="93" t="s">
        <v>5</v>
      </c>
      <c r="M720">
        <f t="shared" si="299"/>
        <v>39</v>
      </c>
      <c r="N720">
        <f t="shared" si="320"/>
        <v>35</v>
      </c>
      <c r="O720">
        <f t="shared" si="321"/>
        <v>46</v>
      </c>
      <c r="P720">
        <f t="shared" si="322"/>
        <v>104</v>
      </c>
      <c r="Q720">
        <f t="shared" si="323"/>
        <v>71</v>
      </c>
      <c r="R720">
        <f t="shared" si="324"/>
        <v>28</v>
      </c>
      <c r="U720">
        <f t="shared" si="319"/>
        <v>241</v>
      </c>
      <c r="V720">
        <f t="shared" si="300"/>
        <v>245</v>
      </c>
      <c r="W720">
        <f t="shared" si="301"/>
        <v>241</v>
      </c>
      <c r="X720">
        <f t="shared" si="302"/>
        <v>470</v>
      </c>
      <c r="Y720">
        <f t="shared" si="303"/>
        <v>425</v>
      </c>
      <c r="Z720">
        <f t="shared" si="304"/>
        <v>882</v>
      </c>
      <c r="AC720" s="1">
        <f t="shared" si="305"/>
        <v>-1.4839328306838067</v>
      </c>
      <c r="AD720" s="1">
        <f t="shared" si="306"/>
        <v>-1.5921464153240394</v>
      </c>
      <c r="AE720" s="1">
        <f t="shared" si="307"/>
        <v>-1.3188530803243581</v>
      </c>
      <c r="AF720" s="1">
        <f t="shared" si="308"/>
        <v>-0.50310357767208047</v>
      </c>
      <c r="AG720" s="1">
        <f t="shared" si="309"/>
        <v>-0.88481459977213761</v>
      </c>
      <c r="AH720" s="1">
        <f t="shared" si="310"/>
        <v>-1.8152899666382492</v>
      </c>
      <c r="AI720" s="149">
        <f t="shared" si="311"/>
        <v>-7.5981404704146716</v>
      </c>
      <c r="AL720" s="1">
        <f t="shared" si="312"/>
        <v>-1.3873311678483309</v>
      </c>
      <c r="AM720" s="104">
        <f t="shared" si="313"/>
        <v>-1.3708698907942589</v>
      </c>
      <c r="AN720" s="104">
        <f t="shared" si="314"/>
        <v>-1.3873311678483309</v>
      </c>
      <c r="AO720" s="104">
        <f t="shared" si="315"/>
        <v>-0.71939540663488166</v>
      </c>
      <c r="AP720" s="104">
        <f t="shared" si="316"/>
        <v>-0.82003893241456904</v>
      </c>
      <c r="AQ720" s="104">
        <f t="shared" si="317"/>
        <v>-8.9936045332194625E-2</v>
      </c>
      <c r="AR720" s="151">
        <f t="shared" si="318"/>
        <v>-5.7749026108725667</v>
      </c>
    </row>
    <row r="721" spans="1:44" x14ac:dyDescent="0.2">
      <c r="A721" s="99">
        <v>11341</v>
      </c>
      <c r="B721" s="95" t="s">
        <v>103</v>
      </c>
      <c r="C721" s="111">
        <v>0.69440798709811247</v>
      </c>
      <c r="D721" s="95" t="s">
        <v>1</v>
      </c>
      <c r="E721" s="95">
        <v>2</v>
      </c>
      <c r="F721" s="96">
        <v>3</v>
      </c>
      <c r="G721" s="95" t="s">
        <v>6</v>
      </c>
      <c r="H721" s="95" t="s">
        <v>89</v>
      </c>
      <c r="I721" s="95" t="s">
        <v>5</v>
      </c>
      <c r="J721" s="97" t="s">
        <v>5</v>
      </c>
      <c r="M721">
        <f t="shared" si="299"/>
        <v>59</v>
      </c>
      <c r="N721">
        <f t="shared" si="320"/>
        <v>41</v>
      </c>
      <c r="O721">
        <f t="shared" si="321"/>
        <v>46</v>
      </c>
      <c r="P721">
        <f t="shared" si="322"/>
        <v>68</v>
      </c>
      <c r="Q721">
        <f t="shared" si="323"/>
        <v>37</v>
      </c>
      <c r="R721">
        <f t="shared" si="324"/>
        <v>28</v>
      </c>
      <c r="U721">
        <f t="shared" si="319"/>
        <v>244</v>
      </c>
      <c r="V721">
        <f t="shared" si="300"/>
        <v>239</v>
      </c>
      <c r="W721">
        <f t="shared" si="301"/>
        <v>241</v>
      </c>
      <c r="X721">
        <f t="shared" si="302"/>
        <v>495</v>
      </c>
      <c r="Y721">
        <f t="shared" si="303"/>
        <v>230</v>
      </c>
      <c r="Z721">
        <f t="shared" si="304"/>
        <v>882</v>
      </c>
      <c r="AC721" s="1">
        <f t="shared" si="305"/>
        <v>-1.0699570329077337</v>
      </c>
      <c r="AD721" s="1">
        <f t="shared" si="306"/>
        <v>-1.4339224101091452</v>
      </c>
      <c r="AE721" s="1">
        <f t="shared" si="307"/>
        <v>-1.3188530803243581</v>
      </c>
      <c r="AF721" s="1">
        <f t="shared" si="308"/>
        <v>-0.92798677163734644</v>
      </c>
      <c r="AG721" s="1">
        <f t="shared" si="309"/>
        <v>-1.5365765641692286</v>
      </c>
      <c r="AH721" s="1">
        <f t="shared" si="310"/>
        <v>-1.8152899666382492</v>
      </c>
      <c r="AI721" s="149">
        <f t="shared" si="311"/>
        <v>-8.1025858257860612</v>
      </c>
      <c r="AL721" s="1">
        <f t="shared" si="312"/>
        <v>-1.374959876045784</v>
      </c>
      <c r="AM721" s="104">
        <f t="shared" si="313"/>
        <v>-1.3956645494074753</v>
      </c>
      <c r="AN721" s="104">
        <f t="shared" si="314"/>
        <v>-1.3873311678483309</v>
      </c>
      <c r="AO721" s="104">
        <f t="shared" si="315"/>
        <v>-0.66757033877029559</v>
      </c>
      <c r="AP721" s="104">
        <f t="shared" si="316"/>
        <v>-1.4340487924157905</v>
      </c>
      <c r="AQ721" s="104">
        <f t="shared" si="317"/>
        <v>-8.9936045332194625E-2</v>
      </c>
      <c r="AR721" s="151">
        <f t="shared" si="318"/>
        <v>-6.3495107698198714</v>
      </c>
    </row>
    <row r="722" spans="1:44" x14ac:dyDescent="0.2">
      <c r="A722" s="98">
        <v>10243</v>
      </c>
      <c r="B722" s="91" t="s">
        <v>103</v>
      </c>
      <c r="C722" s="110">
        <v>0.69483534968696437</v>
      </c>
      <c r="D722" s="91" t="s">
        <v>1</v>
      </c>
      <c r="E722" s="91">
        <v>2</v>
      </c>
      <c r="F722" s="92">
        <v>3</v>
      </c>
      <c r="G722" s="91" t="s">
        <v>6</v>
      </c>
      <c r="H722" s="91" t="s">
        <v>90</v>
      </c>
      <c r="I722" s="91" t="s">
        <v>5</v>
      </c>
      <c r="J722" s="93" t="s">
        <v>5</v>
      </c>
      <c r="M722">
        <f t="shared" si="299"/>
        <v>59</v>
      </c>
      <c r="N722">
        <f t="shared" si="320"/>
        <v>41</v>
      </c>
      <c r="O722">
        <f t="shared" si="321"/>
        <v>46</v>
      </c>
      <c r="P722">
        <f t="shared" si="322"/>
        <v>68</v>
      </c>
      <c r="Q722">
        <f t="shared" si="323"/>
        <v>39</v>
      </c>
      <c r="R722">
        <f t="shared" si="324"/>
        <v>28</v>
      </c>
      <c r="U722">
        <f t="shared" si="319"/>
        <v>244</v>
      </c>
      <c r="V722">
        <f t="shared" si="300"/>
        <v>239</v>
      </c>
      <c r="W722">
        <f t="shared" si="301"/>
        <v>241</v>
      </c>
      <c r="X722">
        <f t="shared" si="302"/>
        <v>495</v>
      </c>
      <c r="Y722">
        <f t="shared" si="303"/>
        <v>161</v>
      </c>
      <c r="Z722">
        <f t="shared" si="304"/>
        <v>882</v>
      </c>
      <c r="AC722" s="1">
        <f t="shared" si="305"/>
        <v>-1.0699570329077337</v>
      </c>
      <c r="AD722" s="1">
        <f t="shared" si="306"/>
        <v>-1.4339224101091452</v>
      </c>
      <c r="AE722" s="1">
        <f t="shared" si="307"/>
        <v>-1.3188530803243581</v>
      </c>
      <c r="AF722" s="1">
        <f t="shared" si="308"/>
        <v>-0.92798677163734644</v>
      </c>
      <c r="AG722" s="1">
        <f t="shared" si="309"/>
        <v>-1.4839328306838067</v>
      </c>
      <c r="AH722" s="1">
        <f t="shared" si="310"/>
        <v>-1.8152899666382492</v>
      </c>
      <c r="AI722" s="149">
        <f t="shared" si="311"/>
        <v>-8.049942092300638</v>
      </c>
      <c r="AL722" s="1">
        <f t="shared" si="312"/>
        <v>-1.374959876045784</v>
      </c>
      <c r="AM722" s="104">
        <f t="shared" si="313"/>
        <v>-1.3956645494074753</v>
      </c>
      <c r="AN722" s="104">
        <f t="shared" si="314"/>
        <v>-1.3873311678483309</v>
      </c>
      <c r="AO722" s="104">
        <f t="shared" si="315"/>
        <v>-0.66757033877029559</v>
      </c>
      <c r="AP722" s="104">
        <f t="shared" si="316"/>
        <v>-1.790723736354523</v>
      </c>
      <c r="AQ722" s="104">
        <f t="shared" si="317"/>
        <v>-8.9936045332194625E-2</v>
      </c>
      <c r="AR722" s="151">
        <f t="shared" si="318"/>
        <v>-6.7061857137586038</v>
      </c>
    </row>
    <row r="723" spans="1:44" x14ac:dyDescent="0.2">
      <c r="A723" s="99">
        <v>10853</v>
      </c>
      <c r="B723" s="95" t="s">
        <v>103</v>
      </c>
      <c r="C723" s="111">
        <v>0.69492612332676562</v>
      </c>
      <c r="D723" s="95" t="s">
        <v>1</v>
      </c>
      <c r="E723" s="95">
        <v>2</v>
      </c>
      <c r="F723" s="96">
        <v>0</v>
      </c>
      <c r="G723" s="95" t="s">
        <v>7</v>
      </c>
      <c r="H723" s="95" t="s">
        <v>88</v>
      </c>
      <c r="I723" s="95" t="s">
        <v>5</v>
      </c>
      <c r="J723" s="97" t="s">
        <v>5</v>
      </c>
      <c r="M723">
        <f t="shared" si="299"/>
        <v>59</v>
      </c>
      <c r="N723">
        <f t="shared" si="320"/>
        <v>41</v>
      </c>
      <c r="O723">
        <f t="shared" si="321"/>
        <v>29</v>
      </c>
      <c r="P723">
        <f t="shared" si="322"/>
        <v>104</v>
      </c>
      <c r="Q723">
        <f t="shared" si="323"/>
        <v>71</v>
      </c>
      <c r="R723">
        <f t="shared" si="324"/>
        <v>28</v>
      </c>
      <c r="U723">
        <f t="shared" si="319"/>
        <v>244</v>
      </c>
      <c r="V723">
        <f t="shared" si="300"/>
        <v>239</v>
      </c>
      <c r="W723">
        <f t="shared" si="301"/>
        <v>248</v>
      </c>
      <c r="X723">
        <f t="shared" si="302"/>
        <v>470</v>
      </c>
      <c r="Y723">
        <f t="shared" si="303"/>
        <v>425</v>
      </c>
      <c r="Z723">
        <f t="shared" si="304"/>
        <v>882</v>
      </c>
      <c r="AC723" s="1">
        <f t="shared" si="305"/>
        <v>-1.0699570329077337</v>
      </c>
      <c r="AD723" s="1">
        <f t="shared" si="306"/>
        <v>-1.4339224101091452</v>
      </c>
      <c r="AE723" s="1">
        <f t="shared" si="307"/>
        <v>-1.780198646826979</v>
      </c>
      <c r="AF723" s="1">
        <f t="shared" si="308"/>
        <v>-0.50310357767208047</v>
      </c>
      <c r="AG723" s="1">
        <f t="shared" si="309"/>
        <v>-0.88481459977213761</v>
      </c>
      <c r="AH723" s="1">
        <f t="shared" si="310"/>
        <v>-1.8152899666382492</v>
      </c>
      <c r="AI723" s="149">
        <f t="shared" si="311"/>
        <v>-7.4872862339263246</v>
      </c>
      <c r="AL723" s="1">
        <f t="shared" si="312"/>
        <v>-1.374959876045784</v>
      </c>
      <c r="AM723" s="104">
        <f t="shared" si="313"/>
        <v>-1.3956645494074753</v>
      </c>
      <c r="AN723" s="104">
        <f t="shared" si="314"/>
        <v>-1.3586993551740039</v>
      </c>
      <c r="AO723" s="104">
        <f t="shared" si="315"/>
        <v>-0.71939540663488166</v>
      </c>
      <c r="AP723" s="104">
        <f t="shared" si="316"/>
        <v>-0.82003893241456904</v>
      </c>
      <c r="AQ723" s="104">
        <f t="shared" si="317"/>
        <v>-8.9936045332194625E-2</v>
      </c>
      <c r="AR723" s="151">
        <f t="shared" si="318"/>
        <v>-5.7586941650089081</v>
      </c>
    </row>
    <row r="724" spans="1:44" x14ac:dyDescent="0.2">
      <c r="A724" s="98">
        <v>10736</v>
      </c>
      <c r="B724" s="91" t="s">
        <v>103</v>
      </c>
      <c r="C724" s="110">
        <v>0.69788440663998741</v>
      </c>
      <c r="D724" s="91" t="s">
        <v>2</v>
      </c>
      <c r="E724" s="91">
        <v>2</v>
      </c>
      <c r="F724" s="92">
        <v>3</v>
      </c>
      <c r="G724" s="91" t="s">
        <v>7</v>
      </c>
      <c r="H724" s="91" t="s">
        <v>91</v>
      </c>
      <c r="I724" s="91" t="s">
        <v>4</v>
      </c>
      <c r="J724" s="93" t="s">
        <v>5</v>
      </c>
      <c r="M724">
        <f t="shared" si="299"/>
        <v>36</v>
      </c>
      <c r="N724">
        <f t="shared" si="320"/>
        <v>41</v>
      </c>
      <c r="O724">
        <f t="shared" si="321"/>
        <v>46</v>
      </c>
      <c r="P724">
        <f t="shared" si="322"/>
        <v>104</v>
      </c>
      <c r="Q724">
        <f t="shared" si="323"/>
        <v>25</v>
      </c>
      <c r="R724">
        <f t="shared" si="324"/>
        <v>144</v>
      </c>
      <c r="U724">
        <f t="shared" si="319"/>
        <v>239</v>
      </c>
      <c r="V724">
        <f t="shared" si="300"/>
        <v>239</v>
      </c>
      <c r="W724">
        <f t="shared" si="301"/>
        <v>241</v>
      </c>
      <c r="X724">
        <f t="shared" si="302"/>
        <v>470</v>
      </c>
      <c r="Y724">
        <f t="shared" si="303"/>
        <v>149</v>
      </c>
      <c r="Z724">
        <f t="shared" si="304"/>
        <v>83</v>
      </c>
      <c r="AC724" s="1">
        <f t="shared" si="305"/>
        <v>-1.563975538357343</v>
      </c>
      <c r="AD724" s="1">
        <f t="shared" si="306"/>
        <v>-1.4339224101091452</v>
      </c>
      <c r="AE724" s="1">
        <f t="shared" si="307"/>
        <v>-1.3188530803243581</v>
      </c>
      <c r="AF724" s="1">
        <f t="shared" si="308"/>
        <v>-0.50310357767208047</v>
      </c>
      <c r="AG724" s="1">
        <f t="shared" si="309"/>
        <v>-1.9286186519452522</v>
      </c>
      <c r="AH724" s="1">
        <f t="shared" si="310"/>
        <v>-0.17768117723745236</v>
      </c>
      <c r="AI724" s="149">
        <f t="shared" si="311"/>
        <v>-6.926154435645631</v>
      </c>
      <c r="AL724" s="1">
        <f t="shared" si="312"/>
        <v>-1.3956645494074753</v>
      </c>
      <c r="AM724" s="104">
        <f t="shared" si="313"/>
        <v>-1.3956645494074753</v>
      </c>
      <c r="AN724" s="104">
        <f t="shared" si="314"/>
        <v>-1.3873311678483309</v>
      </c>
      <c r="AO724" s="104">
        <f t="shared" si="315"/>
        <v>-0.71939540663488166</v>
      </c>
      <c r="AP724" s="104">
        <f t="shared" si="316"/>
        <v>-1.8681817953935267</v>
      </c>
      <c r="AQ724" s="104">
        <f t="shared" si="317"/>
        <v>-2.4532874935423878</v>
      </c>
      <c r="AR724" s="151">
        <f t="shared" si="318"/>
        <v>-9.2195249622340789</v>
      </c>
    </row>
    <row r="725" spans="1:44" x14ac:dyDescent="0.2">
      <c r="A725" s="99">
        <v>11138</v>
      </c>
      <c r="B725" s="95" t="s">
        <v>103</v>
      </c>
      <c r="C725" s="111">
        <v>0.69914447290581272</v>
      </c>
      <c r="D725" s="95" t="s">
        <v>1</v>
      </c>
      <c r="E725" s="95">
        <v>2</v>
      </c>
      <c r="F725" s="96">
        <v>2</v>
      </c>
      <c r="G725" s="95" t="s">
        <v>6</v>
      </c>
      <c r="H725" s="95" t="s">
        <v>88</v>
      </c>
      <c r="I725" s="95" t="s">
        <v>4</v>
      </c>
      <c r="J725" s="97" t="s">
        <v>4</v>
      </c>
      <c r="M725">
        <f t="shared" si="299"/>
        <v>59</v>
      </c>
      <c r="N725">
        <f t="shared" si="320"/>
        <v>41</v>
      </c>
      <c r="O725">
        <f t="shared" si="321"/>
        <v>49</v>
      </c>
      <c r="P725">
        <f t="shared" si="322"/>
        <v>68</v>
      </c>
      <c r="Q725">
        <f t="shared" si="323"/>
        <v>71</v>
      </c>
      <c r="R725">
        <f t="shared" si="324"/>
        <v>144</v>
      </c>
      <c r="U725">
        <f t="shared" si="319"/>
        <v>244</v>
      </c>
      <c r="V725">
        <f t="shared" si="300"/>
        <v>239</v>
      </c>
      <c r="W725">
        <f t="shared" si="301"/>
        <v>233</v>
      </c>
      <c r="X725">
        <f t="shared" si="302"/>
        <v>495</v>
      </c>
      <c r="Y725">
        <f t="shared" si="303"/>
        <v>425</v>
      </c>
      <c r="Z725">
        <f t="shared" si="304"/>
        <v>83</v>
      </c>
      <c r="AC725" s="1">
        <f t="shared" si="305"/>
        <v>-1.0699570329077337</v>
      </c>
      <c r="AD725" s="1">
        <f t="shared" si="306"/>
        <v>-1.4339224101091452</v>
      </c>
      <c r="AE725" s="1">
        <f t="shared" si="307"/>
        <v>-1.2556741787028265</v>
      </c>
      <c r="AF725" s="1">
        <f t="shared" si="308"/>
        <v>-0.92798677163734644</v>
      </c>
      <c r="AG725" s="1">
        <f t="shared" si="309"/>
        <v>-0.88481459977213761</v>
      </c>
      <c r="AH725" s="1">
        <f t="shared" si="310"/>
        <v>-0.17768117723745236</v>
      </c>
      <c r="AI725" s="149">
        <f t="shared" si="311"/>
        <v>-5.7500361703666414</v>
      </c>
      <c r="AL725" s="1">
        <f t="shared" si="312"/>
        <v>-1.374959876045784</v>
      </c>
      <c r="AM725" s="104">
        <f t="shared" si="313"/>
        <v>-1.3956645494074753</v>
      </c>
      <c r="AN725" s="104">
        <f t="shared" si="314"/>
        <v>-1.4210896477732855</v>
      </c>
      <c r="AO725" s="104">
        <f t="shared" si="315"/>
        <v>-0.66757033877029559</v>
      </c>
      <c r="AP725" s="104">
        <f t="shared" si="316"/>
        <v>-0.82003893241456904</v>
      </c>
      <c r="AQ725" s="104">
        <f t="shared" si="317"/>
        <v>-2.4532874935423878</v>
      </c>
      <c r="AR725" s="151">
        <f t="shared" si="318"/>
        <v>-8.1326108379537967</v>
      </c>
    </row>
    <row r="726" spans="1:44" x14ac:dyDescent="0.2">
      <c r="A726" s="98">
        <v>10311</v>
      </c>
      <c r="B726" s="91" t="s">
        <v>103</v>
      </c>
      <c r="C726" s="110">
        <v>0.69958041482153432</v>
      </c>
      <c r="D726" s="91" t="s">
        <v>0</v>
      </c>
      <c r="E726" s="91">
        <v>1</v>
      </c>
      <c r="F726" s="92">
        <v>1</v>
      </c>
      <c r="G726" s="91" t="s">
        <v>6</v>
      </c>
      <c r="H726" s="91" t="s">
        <v>88</v>
      </c>
      <c r="I726" s="91" t="s">
        <v>5</v>
      </c>
      <c r="J726" s="93" t="s">
        <v>5</v>
      </c>
      <c r="M726">
        <f t="shared" si="299"/>
        <v>39</v>
      </c>
      <c r="N726">
        <f t="shared" si="320"/>
        <v>35</v>
      </c>
      <c r="O726">
        <f t="shared" si="321"/>
        <v>48</v>
      </c>
      <c r="P726">
        <f t="shared" si="322"/>
        <v>68</v>
      </c>
      <c r="Q726">
        <f t="shared" si="323"/>
        <v>71</v>
      </c>
      <c r="R726">
        <f t="shared" si="324"/>
        <v>28</v>
      </c>
      <c r="U726">
        <f t="shared" si="319"/>
        <v>241</v>
      </c>
      <c r="V726">
        <f t="shared" si="300"/>
        <v>233</v>
      </c>
      <c r="W726">
        <f t="shared" si="301"/>
        <v>243</v>
      </c>
      <c r="X726">
        <f t="shared" si="302"/>
        <v>495</v>
      </c>
      <c r="Y726">
        <f t="shared" si="303"/>
        <v>425</v>
      </c>
      <c r="Z726">
        <f t="shared" si="304"/>
        <v>882</v>
      </c>
      <c r="AC726" s="1">
        <f t="shared" si="305"/>
        <v>-1.4839328306838067</v>
      </c>
      <c r="AD726" s="1">
        <f t="shared" si="306"/>
        <v>-1.5921464153240394</v>
      </c>
      <c r="AE726" s="1">
        <f t="shared" si="307"/>
        <v>-1.276293465905562</v>
      </c>
      <c r="AF726" s="1">
        <f t="shared" si="308"/>
        <v>-0.92798677163734644</v>
      </c>
      <c r="AG726" s="1">
        <f t="shared" si="309"/>
        <v>-0.88481459977213761</v>
      </c>
      <c r="AH726" s="1">
        <f t="shared" si="310"/>
        <v>-1.8152899666382492</v>
      </c>
      <c r="AI726" s="149">
        <f t="shared" si="311"/>
        <v>-7.9804640499611414</v>
      </c>
      <c r="AL726" s="1">
        <f t="shared" si="312"/>
        <v>-1.3873311678483309</v>
      </c>
      <c r="AM726" s="104">
        <f t="shared" si="313"/>
        <v>-1.4210896477732855</v>
      </c>
      <c r="AN726" s="104">
        <f t="shared" si="314"/>
        <v>-1.3790666579984376</v>
      </c>
      <c r="AO726" s="104">
        <f t="shared" si="315"/>
        <v>-0.66757033877029559</v>
      </c>
      <c r="AP726" s="104">
        <f t="shared" si="316"/>
        <v>-0.82003893241456904</v>
      </c>
      <c r="AQ726" s="104">
        <f t="shared" si="317"/>
        <v>-8.9936045332194625E-2</v>
      </c>
      <c r="AR726" s="151">
        <f t="shared" si="318"/>
        <v>-5.7650327901371137</v>
      </c>
    </row>
    <row r="727" spans="1:44" x14ac:dyDescent="0.2">
      <c r="A727" s="99">
        <v>10609</v>
      </c>
      <c r="B727" s="95" t="s">
        <v>103</v>
      </c>
      <c r="C727" s="111">
        <v>0.70165497842679092</v>
      </c>
      <c r="D727" s="95" t="s">
        <v>2</v>
      </c>
      <c r="E727" s="95">
        <v>3</v>
      </c>
      <c r="F727" s="96">
        <v>1</v>
      </c>
      <c r="G727" s="95" t="s">
        <v>7</v>
      </c>
      <c r="H727" s="95" t="s">
        <v>89</v>
      </c>
      <c r="I727" s="95" t="s">
        <v>5</v>
      </c>
      <c r="J727" s="97" t="s">
        <v>5</v>
      </c>
      <c r="M727">
        <f t="shared" si="299"/>
        <v>36</v>
      </c>
      <c r="N727">
        <f t="shared" si="320"/>
        <v>61</v>
      </c>
      <c r="O727">
        <f t="shared" si="321"/>
        <v>48</v>
      </c>
      <c r="P727">
        <f t="shared" si="322"/>
        <v>104</v>
      </c>
      <c r="Q727">
        <f t="shared" si="323"/>
        <v>37</v>
      </c>
      <c r="R727">
        <f t="shared" si="324"/>
        <v>28</v>
      </c>
      <c r="U727">
        <f t="shared" si="319"/>
        <v>239</v>
      </c>
      <c r="V727">
        <f t="shared" si="300"/>
        <v>248</v>
      </c>
      <c r="W727">
        <f t="shared" si="301"/>
        <v>243</v>
      </c>
      <c r="X727">
        <f t="shared" si="302"/>
        <v>470</v>
      </c>
      <c r="Y727">
        <f t="shared" si="303"/>
        <v>230</v>
      </c>
      <c r="Z727">
        <f t="shared" si="304"/>
        <v>882</v>
      </c>
      <c r="AC727" s="1">
        <f t="shared" si="305"/>
        <v>-1.563975538357343</v>
      </c>
      <c r="AD727" s="1">
        <f t="shared" si="306"/>
        <v>-1.0366206126401418</v>
      </c>
      <c r="AE727" s="1">
        <f t="shared" si="307"/>
        <v>-1.276293465905562</v>
      </c>
      <c r="AF727" s="1">
        <f t="shared" si="308"/>
        <v>-0.50310357767208047</v>
      </c>
      <c r="AG727" s="1">
        <f t="shared" si="309"/>
        <v>-1.5365765641692286</v>
      </c>
      <c r="AH727" s="1">
        <f t="shared" si="310"/>
        <v>-1.8152899666382492</v>
      </c>
      <c r="AI727" s="149">
        <f t="shared" si="311"/>
        <v>-7.7318597253826056</v>
      </c>
      <c r="AL727" s="1">
        <f t="shared" si="312"/>
        <v>-1.3956645494074753</v>
      </c>
      <c r="AM727" s="104">
        <f t="shared" si="313"/>
        <v>-1.3586993551740039</v>
      </c>
      <c r="AN727" s="104">
        <f t="shared" si="314"/>
        <v>-1.3790666579984376</v>
      </c>
      <c r="AO727" s="104">
        <f t="shared" si="315"/>
        <v>-0.71939540663488166</v>
      </c>
      <c r="AP727" s="104">
        <f t="shared" si="316"/>
        <v>-1.4340487924157905</v>
      </c>
      <c r="AQ727" s="104">
        <f t="shared" si="317"/>
        <v>-8.9936045332194625E-2</v>
      </c>
      <c r="AR727" s="151">
        <f t="shared" si="318"/>
        <v>-6.3768108069627836</v>
      </c>
    </row>
    <row r="728" spans="1:44" x14ac:dyDescent="0.2">
      <c r="A728" s="98">
        <v>11079</v>
      </c>
      <c r="B728" s="91" t="s">
        <v>103</v>
      </c>
      <c r="C728" s="110">
        <v>0.70187786906514216</v>
      </c>
      <c r="D728" s="91" t="s">
        <v>3</v>
      </c>
      <c r="E728" s="91">
        <v>1</v>
      </c>
      <c r="F728" s="92">
        <v>0</v>
      </c>
      <c r="G728" s="91" t="s">
        <v>6</v>
      </c>
      <c r="H728" s="91" t="s">
        <v>89</v>
      </c>
      <c r="I728" s="91" t="s">
        <v>5</v>
      </c>
      <c r="J728" s="93" t="s">
        <v>5</v>
      </c>
      <c r="M728">
        <f t="shared" si="299"/>
        <v>38</v>
      </c>
      <c r="N728">
        <f t="shared" si="320"/>
        <v>35</v>
      </c>
      <c r="O728">
        <f t="shared" si="321"/>
        <v>29</v>
      </c>
      <c r="P728">
        <f t="shared" si="322"/>
        <v>68</v>
      </c>
      <c r="Q728">
        <f t="shared" si="323"/>
        <v>37</v>
      </c>
      <c r="R728">
        <f t="shared" si="324"/>
        <v>28</v>
      </c>
      <c r="U728">
        <f t="shared" si="319"/>
        <v>241</v>
      </c>
      <c r="V728">
        <f t="shared" si="300"/>
        <v>233</v>
      </c>
      <c r="W728">
        <f t="shared" si="301"/>
        <v>248</v>
      </c>
      <c r="X728">
        <f t="shared" si="302"/>
        <v>495</v>
      </c>
      <c r="Y728">
        <f t="shared" si="303"/>
        <v>230</v>
      </c>
      <c r="Z728">
        <f t="shared" si="304"/>
        <v>882</v>
      </c>
      <c r="AC728" s="1">
        <f t="shared" si="305"/>
        <v>-1.5099083170870673</v>
      </c>
      <c r="AD728" s="1">
        <f t="shared" si="306"/>
        <v>-1.5921464153240394</v>
      </c>
      <c r="AE728" s="1">
        <f t="shared" si="307"/>
        <v>-1.780198646826979</v>
      </c>
      <c r="AF728" s="1">
        <f t="shared" si="308"/>
        <v>-0.92798677163734644</v>
      </c>
      <c r="AG728" s="1">
        <f t="shared" si="309"/>
        <v>-1.5365765641692286</v>
      </c>
      <c r="AH728" s="1">
        <f t="shared" si="310"/>
        <v>-1.8152899666382492</v>
      </c>
      <c r="AI728" s="149">
        <f t="shared" si="311"/>
        <v>-9.1621066816829106</v>
      </c>
      <c r="AL728" s="1">
        <f t="shared" si="312"/>
        <v>-1.3873311678483309</v>
      </c>
      <c r="AM728" s="104">
        <f t="shared" si="313"/>
        <v>-1.4210896477732855</v>
      </c>
      <c r="AN728" s="104">
        <f t="shared" si="314"/>
        <v>-1.3586993551740039</v>
      </c>
      <c r="AO728" s="104">
        <f t="shared" si="315"/>
        <v>-0.66757033877029559</v>
      </c>
      <c r="AP728" s="104">
        <f t="shared" si="316"/>
        <v>-1.4340487924157905</v>
      </c>
      <c r="AQ728" s="104">
        <f t="shared" si="317"/>
        <v>-8.9936045332194625E-2</v>
      </c>
      <c r="AR728" s="151">
        <f t="shared" si="318"/>
        <v>-6.358675347313901</v>
      </c>
    </row>
    <row r="729" spans="1:44" x14ac:dyDescent="0.2">
      <c r="A729" s="99">
        <v>10528</v>
      </c>
      <c r="B729" s="95" t="s">
        <v>103</v>
      </c>
      <c r="C729" s="111">
        <v>0.70188841198245588</v>
      </c>
      <c r="D729" s="95" t="s">
        <v>3</v>
      </c>
      <c r="E729" s="95">
        <v>0</v>
      </c>
      <c r="F729" s="96">
        <v>1</v>
      </c>
      <c r="G729" s="95" t="s">
        <v>6</v>
      </c>
      <c r="H729" s="95" t="s">
        <v>88</v>
      </c>
      <c r="I729" s="95" t="s">
        <v>5</v>
      </c>
      <c r="J729" s="97" t="s">
        <v>5</v>
      </c>
      <c r="M729">
        <f t="shared" si="299"/>
        <v>38</v>
      </c>
      <c r="N729">
        <f t="shared" si="320"/>
        <v>35</v>
      </c>
      <c r="O729">
        <f t="shared" si="321"/>
        <v>48</v>
      </c>
      <c r="P729">
        <f t="shared" si="322"/>
        <v>68</v>
      </c>
      <c r="Q729">
        <f t="shared" si="323"/>
        <v>71</v>
      </c>
      <c r="R729">
        <f t="shared" si="324"/>
        <v>28</v>
      </c>
      <c r="U729">
        <f t="shared" si="319"/>
        <v>241</v>
      </c>
      <c r="V729">
        <f t="shared" si="300"/>
        <v>245</v>
      </c>
      <c r="W729">
        <f t="shared" si="301"/>
        <v>243</v>
      </c>
      <c r="X729">
        <f t="shared" si="302"/>
        <v>495</v>
      </c>
      <c r="Y729">
        <f t="shared" si="303"/>
        <v>425</v>
      </c>
      <c r="Z729">
        <f t="shared" si="304"/>
        <v>882</v>
      </c>
      <c r="AC729" s="1">
        <f t="shared" si="305"/>
        <v>-1.5099083170870673</v>
      </c>
      <c r="AD729" s="1">
        <f t="shared" si="306"/>
        <v>-1.5921464153240394</v>
      </c>
      <c r="AE729" s="1">
        <f t="shared" si="307"/>
        <v>-1.276293465905562</v>
      </c>
      <c r="AF729" s="1">
        <f t="shared" si="308"/>
        <v>-0.92798677163734644</v>
      </c>
      <c r="AG729" s="1">
        <f t="shared" si="309"/>
        <v>-0.88481459977213761</v>
      </c>
      <c r="AH729" s="1">
        <f t="shared" si="310"/>
        <v>-1.8152899666382492</v>
      </c>
      <c r="AI729" s="149">
        <f t="shared" si="311"/>
        <v>-8.0064395363644021</v>
      </c>
      <c r="AL729" s="1">
        <f t="shared" si="312"/>
        <v>-1.3873311678483309</v>
      </c>
      <c r="AM729" s="104">
        <f t="shared" si="313"/>
        <v>-1.3708698907942589</v>
      </c>
      <c r="AN729" s="104">
        <f t="shared" si="314"/>
        <v>-1.3790666579984376</v>
      </c>
      <c r="AO729" s="104">
        <f t="shared" si="315"/>
        <v>-0.66757033877029559</v>
      </c>
      <c r="AP729" s="104">
        <f t="shared" si="316"/>
        <v>-0.82003893241456904</v>
      </c>
      <c r="AQ729" s="104">
        <f t="shared" si="317"/>
        <v>-8.9936045332194625E-2</v>
      </c>
      <c r="AR729" s="151">
        <f t="shared" si="318"/>
        <v>-5.7148130331580873</v>
      </c>
    </row>
    <row r="730" spans="1:44" x14ac:dyDescent="0.2">
      <c r="A730" s="98">
        <v>11203</v>
      </c>
      <c r="B730" s="91" t="s">
        <v>103</v>
      </c>
      <c r="C730" s="110">
        <v>0.70303681847905009</v>
      </c>
      <c r="D730" s="91" t="s">
        <v>2</v>
      </c>
      <c r="E730" s="91">
        <v>0</v>
      </c>
      <c r="F730" s="92">
        <v>3</v>
      </c>
      <c r="G730" s="91" t="s">
        <v>6</v>
      </c>
      <c r="H730" s="91" t="s">
        <v>88</v>
      </c>
      <c r="I730" s="91" t="s">
        <v>4</v>
      </c>
      <c r="J730" s="93" t="s">
        <v>4</v>
      </c>
      <c r="M730">
        <f t="shared" si="299"/>
        <v>36</v>
      </c>
      <c r="N730">
        <f t="shared" si="320"/>
        <v>35</v>
      </c>
      <c r="O730">
        <f t="shared" si="321"/>
        <v>46</v>
      </c>
      <c r="P730">
        <f t="shared" si="322"/>
        <v>68</v>
      </c>
      <c r="Q730">
        <f t="shared" si="323"/>
        <v>71</v>
      </c>
      <c r="R730">
        <f t="shared" si="324"/>
        <v>144</v>
      </c>
      <c r="U730">
        <f t="shared" si="319"/>
        <v>239</v>
      </c>
      <c r="V730">
        <f t="shared" si="300"/>
        <v>245</v>
      </c>
      <c r="W730">
        <f t="shared" si="301"/>
        <v>241</v>
      </c>
      <c r="X730">
        <f t="shared" si="302"/>
        <v>495</v>
      </c>
      <c r="Y730">
        <f t="shared" si="303"/>
        <v>425</v>
      </c>
      <c r="Z730">
        <f t="shared" si="304"/>
        <v>83</v>
      </c>
      <c r="AC730" s="1">
        <f t="shared" si="305"/>
        <v>-1.563975538357343</v>
      </c>
      <c r="AD730" s="1">
        <f t="shared" si="306"/>
        <v>-1.5921464153240394</v>
      </c>
      <c r="AE730" s="1">
        <f t="shared" si="307"/>
        <v>-1.3188530803243581</v>
      </c>
      <c r="AF730" s="1">
        <f t="shared" si="308"/>
        <v>-0.92798677163734644</v>
      </c>
      <c r="AG730" s="1">
        <f t="shared" si="309"/>
        <v>-0.88481459977213761</v>
      </c>
      <c r="AH730" s="1">
        <f t="shared" si="310"/>
        <v>-0.17768117723745236</v>
      </c>
      <c r="AI730" s="149">
        <f t="shared" si="311"/>
        <v>-6.465457582652677</v>
      </c>
      <c r="AL730" s="1">
        <f t="shared" si="312"/>
        <v>-1.3956645494074753</v>
      </c>
      <c r="AM730" s="104">
        <f t="shared" si="313"/>
        <v>-1.3708698907942589</v>
      </c>
      <c r="AN730" s="104">
        <f t="shared" si="314"/>
        <v>-1.3873311678483309</v>
      </c>
      <c r="AO730" s="104">
        <f t="shared" si="315"/>
        <v>-0.66757033877029559</v>
      </c>
      <c r="AP730" s="104">
        <f t="shared" si="316"/>
        <v>-0.82003893241456904</v>
      </c>
      <c r="AQ730" s="104">
        <f t="shared" si="317"/>
        <v>-2.4532874935423878</v>
      </c>
      <c r="AR730" s="151">
        <f t="shared" si="318"/>
        <v>-8.0947623727773177</v>
      </c>
    </row>
    <row r="731" spans="1:44" x14ac:dyDescent="0.2">
      <c r="A731" s="99">
        <v>10821</v>
      </c>
      <c r="B731" s="95" t="s">
        <v>103</v>
      </c>
      <c r="C731" s="111">
        <v>0.70310476468106942</v>
      </c>
      <c r="D731" s="95" t="s">
        <v>2</v>
      </c>
      <c r="E731" s="95">
        <v>3</v>
      </c>
      <c r="F731" s="96">
        <v>2</v>
      </c>
      <c r="G731" s="95" t="s">
        <v>7</v>
      </c>
      <c r="H731" s="95" t="s">
        <v>90</v>
      </c>
      <c r="I731" s="95" t="s">
        <v>5</v>
      </c>
      <c r="J731" s="97" t="s">
        <v>4</v>
      </c>
      <c r="M731">
        <f t="shared" si="299"/>
        <v>36</v>
      </c>
      <c r="N731">
        <f t="shared" si="320"/>
        <v>61</v>
      </c>
      <c r="O731">
        <f t="shared" si="321"/>
        <v>49</v>
      </c>
      <c r="P731">
        <f t="shared" si="322"/>
        <v>104</v>
      </c>
      <c r="Q731">
        <f t="shared" si="323"/>
        <v>39</v>
      </c>
      <c r="R731">
        <f t="shared" si="324"/>
        <v>28</v>
      </c>
      <c r="U731">
        <f t="shared" si="319"/>
        <v>239</v>
      </c>
      <c r="V731">
        <f t="shared" si="300"/>
        <v>248</v>
      </c>
      <c r="W731">
        <f t="shared" si="301"/>
        <v>233</v>
      </c>
      <c r="X731">
        <f t="shared" si="302"/>
        <v>470</v>
      </c>
      <c r="Y731">
        <f t="shared" si="303"/>
        <v>161</v>
      </c>
      <c r="Z731">
        <f t="shared" si="304"/>
        <v>882</v>
      </c>
      <c r="AC731" s="1">
        <f t="shared" si="305"/>
        <v>-1.563975538357343</v>
      </c>
      <c r="AD731" s="1">
        <f t="shared" si="306"/>
        <v>-1.0366206126401418</v>
      </c>
      <c r="AE731" s="1">
        <f t="shared" si="307"/>
        <v>-1.2556741787028265</v>
      </c>
      <c r="AF731" s="1">
        <f t="shared" si="308"/>
        <v>-0.50310357767208047</v>
      </c>
      <c r="AG731" s="1">
        <f t="shared" si="309"/>
        <v>-1.4839328306838067</v>
      </c>
      <c r="AH731" s="1">
        <f t="shared" si="310"/>
        <v>-1.8152899666382492</v>
      </c>
      <c r="AI731" s="149">
        <f t="shared" si="311"/>
        <v>-7.6585967046944479</v>
      </c>
      <c r="AL731" s="1">
        <f t="shared" si="312"/>
        <v>-1.3956645494074753</v>
      </c>
      <c r="AM731" s="104">
        <f t="shared" si="313"/>
        <v>-1.3586993551740039</v>
      </c>
      <c r="AN731" s="104">
        <f t="shared" si="314"/>
        <v>-1.4210896477732855</v>
      </c>
      <c r="AO731" s="104">
        <f t="shared" si="315"/>
        <v>-0.71939540663488166</v>
      </c>
      <c r="AP731" s="104">
        <f t="shared" si="316"/>
        <v>-1.790723736354523</v>
      </c>
      <c r="AQ731" s="104">
        <f t="shared" si="317"/>
        <v>-8.9936045332194625E-2</v>
      </c>
      <c r="AR731" s="151">
        <f t="shared" si="318"/>
        <v>-6.7755087406763641</v>
      </c>
    </row>
    <row r="732" spans="1:44" x14ac:dyDescent="0.2">
      <c r="A732" s="98">
        <v>10170</v>
      </c>
      <c r="B732" s="91" t="s">
        <v>103</v>
      </c>
      <c r="C732" s="110">
        <v>0.70357268840081932</v>
      </c>
      <c r="D732" s="91" t="s">
        <v>2</v>
      </c>
      <c r="E732" s="91">
        <v>2</v>
      </c>
      <c r="F732" s="92">
        <v>3</v>
      </c>
      <c r="G732" s="91" t="s">
        <v>7</v>
      </c>
      <c r="H732" s="91" t="s">
        <v>89</v>
      </c>
      <c r="I732" s="91" t="s">
        <v>5</v>
      </c>
      <c r="J732" s="93" t="s">
        <v>5</v>
      </c>
      <c r="M732">
        <f t="shared" si="299"/>
        <v>36</v>
      </c>
      <c r="N732">
        <f t="shared" si="320"/>
        <v>41</v>
      </c>
      <c r="O732">
        <f t="shared" si="321"/>
        <v>46</v>
      </c>
      <c r="P732">
        <f t="shared" si="322"/>
        <v>104</v>
      </c>
      <c r="Q732">
        <f t="shared" si="323"/>
        <v>37</v>
      </c>
      <c r="R732">
        <f t="shared" si="324"/>
        <v>28</v>
      </c>
      <c r="U732">
        <f t="shared" si="319"/>
        <v>239</v>
      </c>
      <c r="V732">
        <f t="shared" si="300"/>
        <v>239</v>
      </c>
      <c r="W732">
        <f t="shared" si="301"/>
        <v>241</v>
      </c>
      <c r="X732">
        <f t="shared" si="302"/>
        <v>470</v>
      </c>
      <c r="Y732">
        <f t="shared" si="303"/>
        <v>230</v>
      </c>
      <c r="Z732">
        <f t="shared" si="304"/>
        <v>882</v>
      </c>
      <c r="AC732" s="1">
        <f t="shared" si="305"/>
        <v>-1.563975538357343</v>
      </c>
      <c r="AD732" s="1">
        <f t="shared" si="306"/>
        <v>-1.4339224101091452</v>
      </c>
      <c r="AE732" s="1">
        <f t="shared" si="307"/>
        <v>-1.3188530803243581</v>
      </c>
      <c r="AF732" s="1">
        <f t="shared" si="308"/>
        <v>-0.50310357767208047</v>
      </c>
      <c r="AG732" s="1">
        <f t="shared" si="309"/>
        <v>-1.5365765641692286</v>
      </c>
      <c r="AH732" s="1">
        <f t="shared" si="310"/>
        <v>-1.8152899666382492</v>
      </c>
      <c r="AI732" s="149">
        <f t="shared" si="311"/>
        <v>-8.1717211372704046</v>
      </c>
      <c r="AL732" s="1">
        <f t="shared" si="312"/>
        <v>-1.3956645494074753</v>
      </c>
      <c r="AM732" s="104">
        <f t="shared" si="313"/>
        <v>-1.3956645494074753</v>
      </c>
      <c r="AN732" s="104">
        <f t="shared" si="314"/>
        <v>-1.3873311678483309</v>
      </c>
      <c r="AO732" s="104">
        <f t="shared" si="315"/>
        <v>-0.71939540663488166</v>
      </c>
      <c r="AP732" s="104">
        <f t="shared" si="316"/>
        <v>-1.4340487924157905</v>
      </c>
      <c r="AQ732" s="104">
        <f t="shared" si="317"/>
        <v>-8.9936045332194625E-2</v>
      </c>
      <c r="AR732" s="151">
        <f t="shared" si="318"/>
        <v>-6.4220405110461485</v>
      </c>
    </row>
    <row r="733" spans="1:44" x14ac:dyDescent="0.2">
      <c r="A733" s="99">
        <v>10386</v>
      </c>
      <c r="B733" s="95" t="s">
        <v>103</v>
      </c>
      <c r="C733" s="111">
        <v>0.70474272114209657</v>
      </c>
      <c r="D733" s="95" t="s">
        <v>1</v>
      </c>
      <c r="E733" s="95">
        <v>0</v>
      </c>
      <c r="F733" s="96">
        <v>0</v>
      </c>
      <c r="G733" s="95" t="s">
        <v>7</v>
      </c>
      <c r="H733" s="95" t="s">
        <v>88</v>
      </c>
      <c r="I733" s="95" t="s">
        <v>5</v>
      </c>
      <c r="J733" s="97" t="s">
        <v>5</v>
      </c>
      <c r="M733">
        <f t="shared" si="299"/>
        <v>59</v>
      </c>
      <c r="N733">
        <f t="shared" si="320"/>
        <v>35</v>
      </c>
      <c r="O733">
        <f t="shared" si="321"/>
        <v>29</v>
      </c>
      <c r="P733">
        <f t="shared" si="322"/>
        <v>104</v>
      </c>
      <c r="Q733">
        <f t="shared" si="323"/>
        <v>71</v>
      </c>
      <c r="R733">
        <f t="shared" si="324"/>
        <v>28</v>
      </c>
      <c r="U733">
        <f t="shared" si="319"/>
        <v>244</v>
      </c>
      <c r="V733">
        <f t="shared" si="300"/>
        <v>245</v>
      </c>
      <c r="W733">
        <f t="shared" si="301"/>
        <v>248</v>
      </c>
      <c r="X733">
        <f t="shared" si="302"/>
        <v>470</v>
      </c>
      <c r="Y733">
        <f t="shared" si="303"/>
        <v>425</v>
      </c>
      <c r="Z733">
        <f t="shared" si="304"/>
        <v>882</v>
      </c>
      <c r="AC733" s="1">
        <f t="shared" si="305"/>
        <v>-1.0699570329077337</v>
      </c>
      <c r="AD733" s="1">
        <f t="shared" si="306"/>
        <v>-1.5921464153240394</v>
      </c>
      <c r="AE733" s="1">
        <f t="shared" si="307"/>
        <v>-1.780198646826979</v>
      </c>
      <c r="AF733" s="1">
        <f t="shared" si="308"/>
        <v>-0.50310357767208047</v>
      </c>
      <c r="AG733" s="1">
        <f t="shared" si="309"/>
        <v>-0.88481459977213761</v>
      </c>
      <c r="AH733" s="1">
        <f t="shared" si="310"/>
        <v>-1.8152899666382492</v>
      </c>
      <c r="AI733" s="149">
        <f t="shared" si="311"/>
        <v>-7.6455102391412186</v>
      </c>
      <c r="AL733" s="1">
        <f t="shared" si="312"/>
        <v>-1.374959876045784</v>
      </c>
      <c r="AM733" s="104">
        <f t="shared" si="313"/>
        <v>-1.3708698907942589</v>
      </c>
      <c r="AN733" s="104">
        <f t="shared" si="314"/>
        <v>-1.3586993551740039</v>
      </c>
      <c r="AO733" s="104">
        <f t="shared" si="315"/>
        <v>-0.71939540663488166</v>
      </c>
      <c r="AP733" s="104">
        <f t="shared" si="316"/>
        <v>-0.82003893241456904</v>
      </c>
      <c r="AQ733" s="104">
        <f t="shared" si="317"/>
        <v>-8.9936045332194625E-2</v>
      </c>
      <c r="AR733" s="151">
        <f t="shared" si="318"/>
        <v>-5.7338995063956917</v>
      </c>
    </row>
    <row r="734" spans="1:44" x14ac:dyDescent="0.2">
      <c r="A734" s="98">
        <v>10811</v>
      </c>
      <c r="B734" s="91" t="s">
        <v>103</v>
      </c>
      <c r="C734" s="110">
        <v>0.70639509322939009</v>
      </c>
      <c r="D734" s="91" t="s">
        <v>2</v>
      </c>
      <c r="E734" s="91">
        <v>2</v>
      </c>
      <c r="F734" s="92">
        <v>3</v>
      </c>
      <c r="G734" s="91" t="s">
        <v>7</v>
      </c>
      <c r="H734" s="91" t="s">
        <v>89</v>
      </c>
      <c r="I734" s="91" t="s">
        <v>5</v>
      </c>
      <c r="J734" s="93" t="s">
        <v>5</v>
      </c>
      <c r="M734">
        <f t="shared" si="299"/>
        <v>36</v>
      </c>
      <c r="N734">
        <f t="shared" si="320"/>
        <v>41</v>
      </c>
      <c r="O734">
        <f t="shared" si="321"/>
        <v>46</v>
      </c>
      <c r="P734">
        <f t="shared" si="322"/>
        <v>104</v>
      </c>
      <c r="Q734">
        <f t="shared" si="323"/>
        <v>37</v>
      </c>
      <c r="R734">
        <f t="shared" si="324"/>
        <v>28</v>
      </c>
      <c r="U734">
        <f t="shared" si="319"/>
        <v>239</v>
      </c>
      <c r="V734">
        <f t="shared" si="300"/>
        <v>239</v>
      </c>
      <c r="W734">
        <f t="shared" si="301"/>
        <v>241</v>
      </c>
      <c r="X734">
        <f t="shared" si="302"/>
        <v>470</v>
      </c>
      <c r="Y734">
        <f t="shared" si="303"/>
        <v>230</v>
      </c>
      <c r="Z734">
        <f t="shared" si="304"/>
        <v>882</v>
      </c>
      <c r="AC734" s="1">
        <f t="shared" si="305"/>
        <v>-1.563975538357343</v>
      </c>
      <c r="AD734" s="1">
        <f t="shared" si="306"/>
        <v>-1.4339224101091452</v>
      </c>
      <c r="AE734" s="1">
        <f t="shared" si="307"/>
        <v>-1.3188530803243581</v>
      </c>
      <c r="AF734" s="1">
        <f t="shared" si="308"/>
        <v>-0.50310357767208047</v>
      </c>
      <c r="AG734" s="1">
        <f t="shared" si="309"/>
        <v>-1.5365765641692286</v>
      </c>
      <c r="AH734" s="1">
        <f t="shared" si="310"/>
        <v>-1.8152899666382492</v>
      </c>
      <c r="AI734" s="149">
        <f t="shared" si="311"/>
        <v>-8.1717211372704046</v>
      </c>
      <c r="AL734" s="1">
        <f t="shared" si="312"/>
        <v>-1.3956645494074753</v>
      </c>
      <c r="AM734" s="104">
        <f t="shared" si="313"/>
        <v>-1.3956645494074753</v>
      </c>
      <c r="AN734" s="104">
        <f t="shared" si="314"/>
        <v>-1.3873311678483309</v>
      </c>
      <c r="AO734" s="104">
        <f t="shared" si="315"/>
        <v>-0.71939540663488166</v>
      </c>
      <c r="AP734" s="104">
        <f t="shared" si="316"/>
        <v>-1.4340487924157905</v>
      </c>
      <c r="AQ734" s="104">
        <f t="shared" si="317"/>
        <v>-8.9936045332194625E-2</v>
      </c>
      <c r="AR734" s="151">
        <f t="shared" si="318"/>
        <v>-6.4220405110461485</v>
      </c>
    </row>
    <row r="735" spans="1:44" x14ac:dyDescent="0.2">
      <c r="A735" s="99">
        <v>10645</v>
      </c>
      <c r="B735" s="95" t="s">
        <v>103</v>
      </c>
      <c r="C735" s="111">
        <v>0.70641092531494643</v>
      </c>
      <c r="D735" s="95" t="s">
        <v>2</v>
      </c>
      <c r="E735" s="95">
        <v>3</v>
      </c>
      <c r="F735" s="96">
        <v>0</v>
      </c>
      <c r="G735" s="95" t="s">
        <v>6</v>
      </c>
      <c r="H735" s="95" t="s">
        <v>88</v>
      </c>
      <c r="I735" s="95" t="s">
        <v>5</v>
      </c>
      <c r="J735" s="97" t="s">
        <v>5</v>
      </c>
      <c r="M735">
        <f t="shared" si="299"/>
        <v>36</v>
      </c>
      <c r="N735">
        <f t="shared" si="320"/>
        <v>61</v>
      </c>
      <c r="O735">
        <f t="shared" si="321"/>
        <v>29</v>
      </c>
      <c r="P735">
        <f t="shared" si="322"/>
        <v>68</v>
      </c>
      <c r="Q735">
        <f t="shared" si="323"/>
        <v>71</v>
      </c>
      <c r="R735">
        <f t="shared" si="324"/>
        <v>28</v>
      </c>
      <c r="U735">
        <f t="shared" si="319"/>
        <v>239</v>
      </c>
      <c r="V735">
        <f t="shared" si="300"/>
        <v>248</v>
      </c>
      <c r="W735">
        <f t="shared" si="301"/>
        <v>248</v>
      </c>
      <c r="X735">
        <f t="shared" si="302"/>
        <v>495</v>
      </c>
      <c r="Y735">
        <f t="shared" si="303"/>
        <v>425</v>
      </c>
      <c r="Z735">
        <f t="shared" si="304"/>
        <v>882</v>
      </c>
      <c r="AC735" s="1">
        <f t="shared" si="305"/>
        <v>-1.563975538357343</v>
      </c>
      <c r="AD735" s="1">
        <f t="shared" si="306"/>
        <v>-1.0366206126401418</v>
      </c>
      <c r="AE735" s="1">
        <f t="shared" si="307"/>
        <v>-1.780198646826979</v>
      </c>
      <c r="AF735" s="1">
        <f t="shared" si="308"/>
        <v>-0.92798677163734644</v>
      </c>
      <c r="AG735" s="1">
        <f t="shared" si="309"/>
        <v>-0.88481459977213761</v>
      </c>
      <c r="AH735" s="1">
        <f t="shared" si="310"/>
        <v>-1.8152899666382492</v>
      </c>
      <c r="AI735" s="149">
        <f t="shared" si="311"/>
        <v>-8.0088861358721974</v>
      </c>
      <c r="AL735" s="1">
        <f t="shared" si="312"/>
        <v>-1.3956645494074753</v>
      </c>
      <c r="AM735" s="104">
        <f t="shared" si="313"/>
        <v>-1.3586993551740039</v>
      </c>
      <c r="AN735" s="104">
        <f t="shared" si="314"/>
        <v>-1.3586993551740039</v>
      </c>
      <c r="AO735" s="104">
        <f t="shared" si="315"/>
        <v>-0.66757033877029559</v>
      </c>
      <c r="AP735" s="104">
        <f t="shared" si="316"/>
        <v>-0.82003893241456904</v>
      </c>
      <c r="AQ735" s="104">
        <f t="shared" si="317"/>
        <v>-8.9936045332194625E-2</v>
      </c>
      <c r="AR735" s="151">
        <f t="shared" si="318"/>
        <v>-5.6906085762725427</v>
      </c>
    </row>
    <row r="736" spans="1:44" x14ac:dyDescent="0.2">
      <c r="A736" s="98">
        <v>10721</v>
      </c>
      <c r="B736" s="91" t="s">
        <v>103</v>
      </c>
      <c r="C736" s="110">
        <v>0.7070422551264951</v>
      </c>
      <c r="D736" s="91" t="s">
        <v>1</v>
      </c>
      <c r="E736" s="91">
        <v>0</v>
      </c>
      <c r="F736" s="92">
        <v>3</v>
      </c>
      <c r="G736" s="91" t="s">
        <v>6</v>
      </c>
      <c r="H736" s="91" t="s">
        <v>88</v>
      </c>
      <c r="I736" s="91" t="s">
        <v>5</v>
      </c>
      <c r="J736" s="93" t="s">
        <v>5</v>
      </c>
      <c r="M736">
        <f t="shared" si="299"/>
        <v>59</v>
      </c>
      <c r="N736">
        <f t="shared" si="320"/>
        <v>35</v>
      </c>
      <c r="O736">
        <f t="shared" si="321"/>
        <v>46</v>
      </c>
      <c r="P736">
        <f t="shared" si="322"/>
        <v>68</v>
      </c>
      <c r="Q736">
        <f t="shared" si="323"/>
        <v>71</v>
      </c>
      <c r="R736">
        <f t="shared" si="324"/>
        <v>28</v>
      </c>
      <c r="U736">
        <f t="shared" si="319"/>
        <v>244</v>
      </c>
      <c r="V736">
        <f t="shared" si="300"/>
        <v>245</v>
      </c>
      <c r="W736">
        <f t="shared" si="301"/>
        <v>241</v>
      </c>
      <c r="X736">
        <f t="shared" si="302"/>
        <v>495</v>
      </c>
      <c r="Y736">
        <f t="shared" si="303"/>
        <v>425</v>
      </c>
      <c r="Z736">
        <f t="shared" si="304"/>
        <v>882</v>
      </c>
      <c r="AC736" s="1">
        <f t="shared" si="305"/>
        <v>-1.0699570329077337</v>
      </c>
      <c r="AD736" s="1">
        <f t="shared" si="306"/>
        <v>-1.5921464153240394</v>
      </c>
      <c r="AE736" s="1">
        <f t="shared" si="307"/>
        <v>-1.3188530803243581</v>
      </c>
      <c r="AF736" s="1">
        <f t="shared" si="308"/>
        <v>-0.92798677163734644</v>
      </c>
      <c r="AG736" s="1">
        <f t="shared" si="309"/>
        <v>-0.88481459977213761</v>
      </c>
      <c r="AH736" s="1">
        <f t="shared" si="310"/>
        <v>-1.8152899666382492</v>
      </c>
      <c r="AI736" s="149">
        <f t="shared" si="311"/>
        <v>-7.6090478666038646</v>
      </c>
      <c r="AL736" s="1">
        <f t="shared" si="312"/>
        <v>-1.374959876045784</v>
      </c>
      <c r="AM736" s="104">
        <f t="shared" si="313"/>
        <v>-1.3708698907942589</v>
      </c>
      <c r="AN736" s="104">
        <f t="shared" si="314"/>
        <v>-1.3873311678483309</v>
      </c>
      <c r="AO736" s="104">
        <f t="shared" si="315"/>
        <v>-0.66757033877029559</v>
      </c>
      <c r="AP736" s="104">
        <f t="shared" si="316"/>
        <v>-0.82003893241456904</v>
      </c>
      <c r="AQ736" s="104">
        <f t="shared" si="317"/>
        <v>-8.9936045332194625E-2</v>
      </c>
      <c r="AR736" s="151">
        <f t="shared" si="318"/>
        <v>-5.7107062512054325</v>
      </c>
    </row>
    <row r="737" spans="1:44" x14ac:dyDescent="0.2">
      <c r="A737" s="99">
        <v>10707</v>
      </c>
      <c r="B737" s="95" t="s">
        <v>103</v>
      </c>
      <c r="C737" s="111">
        <v>0.70826061126014372</v>
      </c>
      <c r="D737" s="95" t="s">
        <v>1</v>
      </c>
      <c r="E737" s="95">
        <v>2</v>
      </c>
      <c r="F737" s="96">
        <v>0</v>
      </c>
      <c r="G737" s="95" t="s">
        <v>7</v>
      </c>
      <c r="H737" s="95" t="s">
        <v>89</v>
      </c>
      <c r="I737" s="95" t="s">
        <v>4</v>
      </c>
      <c r="J737" s="97" t="s">
        <v>4</v>
      </c>
      <c r="M737">
        <f t="shared" si="299"/>
        <v>59</v>
      </c>
      <c r="N737">
        <f t="shared" si="320"/>
        <v>41</v>
      </c>
      <c r="O737">
        <f t="shared" si="321"/>
        <v>29</v>
      </c>
      <c r="P737">
        <f t="shared" si="322"/>
        <v>104</v>
      </c>
      <c r="Q737">
        <f t="shared" si="323"/>
        <v>37</v>
      </c>
      <c r="R737">
        <f t="shared" si="324"/>
        <v>144</v>
      </c>
      <c r="U737">
        <f t="shared" si="319"/>
        <v>244</v>
      </c>
      <c r="V737">
        <f t="shared" si="300"/>
        <v>239</v>
      </c>
      <c r="W737">
        <f t="shared" si="301"/>
        <v>248</v>
      </c>
      <c r="X737">
        <f t="shared" si="302"/>
        <v>470</v>
      </c>
      <c r="Y737">
        <f t="shared" si="303"/>
        <v>230</v>
      </c>
      <c r="Z737">
        <f t="shared" si="304"/>
        <v>83</v>
      </c>
      <c r="AC737" s="1">
        <f t="shared" si="305"/>
        <v>-1.0699570329077337</v>
      </c>
      <c r="AD737" s="1">
        <f t="shared" si="306"/>
        <v>-1.4339224101091452</v>
      </c>
      <c r="AE737" s="1">
        <f t="shared" si="307"/>
        <v>-1.780198646826979</v>
      </c>
      <c r="AF737" s="1">
        <f t="shared" si="308"/>
        <v>-0.50310357767208047</v>
      </c>
      <c r="AG737" s="1">
        <f t="shared" si="309"/>
        <v>-1.5365765641692286</v>
      </c>
      <c r="AH737" s="1">
        <f t="shared" si="310"/>
        <v>-0.17768117723745236</v>
      </c>
      <c r="AI737" s="149">
        <f t="shared" si="311"/>
        <v>-6.5014394089226188</v>
      </c>
      <c r="AL737" s="1">
        <f t="shared" si="312"/>
        <v>-1.374959876045784</v>
      </c>
      <c r="AM737" s="104">
        <f t="shared" si="313"/>
        <v>-1.3956645494074753</v>
      </c>
      <c r="AN737" s="104">
        <f t="shared" si="314"/>
        <v>-1.3586993551740039</v>
      </c>
      <c r="AO737" s="104">
        <f t="shared" si="315"/>
        <v>-0.71939540663488166</v>
      </c>
      <c r="AP737" s="104">
        <f t="shared" si="316"/>
        <v>-1.4340487924157905</v>
      </c>
      <c r="AQ737" s="104">
        <f t="shared" si="317"/>
        <v>-2.4532874935423878</v>
      </c>
      <c r="AR737" s="151">
        <f t="shared" si="318"/>
        <v>-8.7360554732203219</v>
      </c>
    </row>
    <row r="738" spans="1:44" x14ac:dyDescent="0.2">
      <c r="A738" s="98">
        <v>10813</v>
      </c>
      <c r="B738" s="91" t="s">
        <v>103</v>
      </c>
      <c r="C738" s="110">
        <v>0.70861461427608607</v>
      </c>
      <c r="D738" s="91" t="s">
        <v>2</v>
      </c>
      <c r="E738" s="91">
        <v>0</v>
      </c>
      <c r="F738" s="92">
        <v>0</v>
      </c>
      <c r="G738" s="91" t="s">
        <v>7</v>
      </c>
      <c r="H738" s="91" t="s">
        <v>88</v>
      </c>
      <c r="I738" s="91" t="s">
        <v>5</v>
      </c>
      <c r="J738" s="93" t="s">
        <v>5</v>
      </c>
      <c r="M738">
        <f t="shared" si="299"/>
        <v>36</v>
      </c>
      <c r="N738">
        <f t="shared" si="320"/>
        <v>35</v>
      </c>
      <c r="O738">
        <f t="shared" si="321"/>
        <v>29</v>
      </c>
      <c r="P738">
        <f t="shared" si="322"/>
        <v>104</v>
      </c>
      <c r="Q738">
        <f t="shared" si="323"/>
        <v>71</v>
      </c>
      <c r="R738">
        <f t="shared" si="324"/>
        <v>28</v>
      </c>
      <c r="U738">
        <f t="shared" si="319"/>
        <v>239</v>
      </c>
      <c r="V738">
        <f t="shared" si="300"/>
        <v>245</v>
      </c>
      <c r="W738">
        <f t="shared" si="301"/>
        <v>248</v>
      </c>
      <c r="X738">
        <f t="shared" si="302"/>
        <v>470</v>
      </c>
      <c r="Y738">
        <f t="shared" si="303"/>
        <v>425</v>
      </c>
      <c r="Z738">
        <f t="shared" si="304"/>
        <v>882</v>
      </c>
      <c r="AC738" s="1">
        <f t="shared" si="305"/>
        <v>-1.563975538357343</v>
      </c>
      <c r="AD738" s="1">
        <f t="shared" si="306"/>
        <v>-1.5921464153240394</v>
      </c>
      <c r="AE738" s="1">
        <f t="shared" si="307"/>
        <v>-1.780198646826979</v>
      </c>
      <c r="AF738" s="1">
        <f t="shared" si="308"/>
        <v>-0.50310357767208047</v>
      </c>
      <c r="AG738" s="1">
        <f t="shared" si="309"/>
        <v>-0.88481459977213761</v>
      </c>
      <c r="AH738" s="1">
        <f t="shared" si="310"/>
        <v>-1.8152899666382492</v>
      </c>
      <c r="AI738" s="149">
        <f t="shared" si="311"/>
        <v>-8.1395287445908284</v>
      </c>
      <c r="AL738" s="1">
        <f t="shared" si="312"/>
        <v>-1.3956645494074753</v>
      </c>
      <c r="AM738" s="104">
        <f t="shared" si="313"/>
        <v>-1.3708698907942589</v>
      </c>
      <c r="AN738" s="104">
        <f t="shared" si="314"/>
        <v>-1.3586993551740039</v>
      </c>
      <c r="AO738" s="104">
        <f t="shared" si="315"/>
        <v>-0.71939540663488166</v>
      </c>
      <c r="AP738" s="104">
        <f t="shared" si="316"/>
        <v>-0.82003893241456904</v>
      </c>
      <c r="AQ738" s="104">
        <f t="shared" si="317"/>
        <v>-8.9936045332194625E-2</v>
      </c>
      <c r="AR738" s="151">
        <f t="shared" si="318"/>
        <v>-5.7546041797573837</v>
      </c>
    </row>
    <row r="739" spans="1:44" x14ac:dyDescent="0.2">
      <c r="A739" s="99">
        <v>10354</v>
      </c>
      <c r="B739" s="95" t="s">
        <v>103</v>
      </c>
      <c r="C739" s="111">
        <v>0.70943287511795017</v>
      </c>
      <c r="D739" s="95" t="s">
        <v>3</v>
      </c>
      <c r="E739" s="95">
        <v>2</v>
      </c>
      <c r="F739" s="96">
        <v>1</v>
      </c>
      <c r="G739" s="95" t="s">
        <v>6</v>
      </c>
      <c r="H739" s="95" t="s">
        <v>91</v>
      </c>
      <c r="I739" s="95" t="s">
        <v>5</v>
      </c>
      <c r="J739" s="97" t="s">
        <v>5</v>
      </c>
      <c r="M739">
        <f t="shared" si="299"/>
        <v>38</v>
      </c>
      <c r="N739">
        <f t="shared" si="320"/>
        <v>41</v>
      </c>
      <c r="O739">
        <f t="shared" si="321"/>
        <v>48</v>
      </c>
      <c r="P739">
        <f t="shared" si="322"/>
        <v>68</v>
      </c>
      <c r="Q739">
        <f t="shared" si="323"/>
        <v>25</v>
      </c>
      <c r="R739">
        <f t="shared" si="324"/>
        <v>28</v>
      </c>
      <c r="U739">
        <f t="shared" si="319"/>
        <v>241</v>
      </c>
      <c r="V739">
        <f t="shared" si="300"/>
        <v>239</v>
      </c>
      <c r="W739">
        <f t="shared" si="301"/>
        <v>243</v>
      </c>
      <c r="X739">
        <f t="shared" si="302"/>
        <v>495</v>
      </c>
      <c r="Y739">
        <f t="shared" si="303"/>
        <v>149</v>
      </c>
      <c r="Z739">
        <f t="shared" si="304"/>
        <v>882</v>
      </c>
      <c r="AC739" s="1">
        <f t="shared" si="305"/>
        <v>-1.5099083170870673</v>
      </c>
      <c r="AD739" s="1">
        <f t="shared" si="306"/>
        <v>-1.4339224101091452</v>
      </c>
      <c r="AE739" s="1">
        <f t="shared" si="307"/>
        <v>-1.276293465905562</v>
      </c>
      <c r="AF739" s="1">
        <f t="shared" si="308"/>
        <v>-0.92798677163734644</v>
      </c>
      <c r="AG739" s="1">
        <f t="shared" si="309"/>
        <v>-1.9286186519452522</v>
      </c>
      <c r="AH739" s="1">
        <f t="shared" si="310"/>
        <v>-1.8152899666382492</v>
      </c>
      <c r="AI739" s="149">
        <f t="shared" si="311"/>
        <v>-8.8920195833226217</v>
      </c>
      <c r="AL739" s="1">
        <f t="shared" si="312"/>
        <v>-1.3873311678483309</v>
      </c>
      <c r="AM739" s="104">
        <f t="shared" si="313"/>
        <v>-1.3956645494074753</v>
      </c>
      <c r="AN739" s="104">
        <f t="shared" si="314"/>
        <v>-1.3790666579984376</v>
      </c>
      <c r="AO739" s="104">
        <f t="shared" si="315"/>
        <v>-0.66757033877029559</v>
      </c>
      <c r="AP739" s="104">
        <f t="shared" si="316"/>
        <v>-1.8681817953935267</v>
      </c>
      <c r="AQ739" s="104">
        <f t="shared" si="317"/>
        <v>-8.9936045332194625E-2</v>
      </c>
      <c r="AR739" s="151">
        <f t="shared" si="318"/>
        <v>-6.7877505547502617</v>
      </c>
    </row>
    <row r="740" spans="1:44" x14ac:dyDescent="0.2">
      <c r="A740" s="98">
        <v>10078</v>
      </c>
      <c r="B740" s="91" t="s">
        <v>103</v>
      </c>
      <c r="C740" s="110">
        <v>0.70945214554282754</v>
      </c>
      <c r="D740" s="91" t="s">
        <v>3</v>
      </c>
      <c r="E740" s="91">
        <v>3</v>
      </c>
      <c r="F740" s="92">
        <v>1</v>
      </c>
      <c r="G740" s="91" t="s">
        <v>7</v>
      </c>
      <c r="H740" s="91" t="s">
        <v>88</v>
      </c>
      <c r="I740" s="91" t="s">
        <v>4</v>
      </c>
      <c r="J740" s="93" t="s">
        <v>4</v>
      </c>
      <c r="M740">
        <f t="shared" si="299"/>
        <v>38</v>
      </c>
      <c r="N740">
        <f t="shared" si="320"/>
        <v>61</v>
      </c>
      <c r="O740">
        <f t="shared" si="321"/>
        <v>48</v>
      </c>
      <c r="P740">
        <f t="shared" si="322"/>
        <v>104</v>
      </c>
      <c r="Q740">
        <f t="shared" si="323"/>
        <v>71</v>
      </c>
      <c r="R740">
        <f t="shared" si="324"/>
        <v>144</v>
      </c>
      <c r="U740">
        <f t="shared" si="319"/>
        <v>241</v>
      </c>
      <c r="V740">
        <f t="shared" si="300"/>
        <v>248</v>
      </c>
      <c r="W740">
        <f t="shared" si="301"/>
        <v>243</v>
      </c>
      <c r="X740">
        <f t="shared" si="302"/>
        <v>470</v>
      </c>
      <c r="Y740">
        <f t="shared" si="303"/>
        <v>425</v>
      </c>
      <c r="Z740">
        <f t="shared" si="304"/>
        <v>83</v>
      </c>
      <c r="AC740" s="1">
        <f t="shared" si="305"/>
        <v>-1.5099083170870673</v>
      </c>
      <c r="AD740" s="1">
        <f t="shared" si="306"/>
        <v>-1.0366206126401418</v>
      </c>
      <c r="AE740" s="1">
        <f t="shared" si="307"/>
        <v>-1.276293465905562</v>
      </c>
      <c r="AF740" s="1">
        <f t="shared" si="308"/>
        <v>-0.50310357767208047</v>
      </c>
      <c r="AG740" s="1">
        <f t="shared" si="309"/>
        <v>-0.88481459977213761</v>
      </c>
      <c r="AH740" s="1">
        <f t="shared" si="310"/>
        <v>-0.17768117723745236</v>
      </c>
      <c r="AI740" s="149">
        <f t="shared" si="311"/>
        <v>-5.3884217503144409</v>
      </c>
      <c r="AL740" s="1">
        <f t="shared" si="312"/>
        <v>-1.3873311678483309</v>
      </c>
      <c r="AM740" s="104">
        <f t="shared" si="313"/>
        <v>-1.3586993551740039</v>
      </c>
      <c r="AN740" s="104">
        <f t="shared" si="314"/>
        <v>-1.3790666579984376</v>
      </c>
      <c r="AO740" s="104">
        <f t="shared" si="315"/>
        <v>-0.71939540663488166</v>
      </c>
      <c r="AP740" s="104">
        <f t="shared" si="316"/>
        <v>-0.82003893241456904</v>
      </c>
      <c r="AQ740" s="104">
        <f t="shared" si="317"/>
        <v>-2.4532874935423878</v>
      </c>
      <c r="AR740" s="151">
        <f t="shared" si="318"/>
        <v>-8.1178190136126105</v>
      </c>
    </row>
    <row r="741" spans="1:44" x14ac:dyDescent="0.2">
      <c r="A741" s="99">
        <v>10111</v>
      </c>
      <c r="B741" s="95" t="s">
        <v>103</v>
      </c>
      <c r="C741" s="111">
        <v>0.70952613822592436</v>
      </c>
      <c r="D741" s="95" t="s">
        <v>3</v>
      </c>
      <c r="E741" s="95">
        <v>1</v>
      </c>
      <c r="F741" s="96">
        <v>2</v>
      </c>
      <c r="G741" s="95" t="s">
        <v>7</v>
      </c>
      <c r="H741" s="95" t="s">
        <v>88</v>
      </c>
      <c r="I741" s="95" t="s">
        <v>5</v>
      </c>
      <c r="J741" s="97" t="s">
        <v>5</v>
      </c>
      <c r="M741">
        <f t="shared" si="299"/>
        <v>38</v>
      </c>
      <c r="N741">
        <f t="shared" si="320"/>
        <v>35</v>
      </c>
      <c r="O741">
        <f t="shared" si="321"/>
        <v>49</v>
      </c>
      <c r="P741">
        <f t="shared" si="322"/>
        <v>104</v>
      </c>
      <c r="Q741">
        <f t="shared" si="323"/>
        <v>71</v>
      </c>
      <c r="R741">
        <f t="shared" si="324"/>
        <v>28</v>
      </c>
      <c r="U741">
        <f t="shared" si="319"/>
        <v>241</v>
      </c>
      <c r="V741">
        <f t="shared" si="300"/>
        <v>233</v>
      </c>
      <c r="W741">
        <f t="shared" si="301"/>
        <v>233</v>
      </c>
      <c r="X741">
        <f t="shared" si="302"/>
        <v>470</v>
      </c>
      <c r="Y741">
        <f t="shared" si="303"/>
        <v>425</v>
      </c>
      <c r="Z741">
        <f t="shared" si="304"/>
        <v>882</v>
      </c>
      <c r="AC741" s="1">
        <f t="shared" si="305"/>
        <v>-1.5099083170870673</v>
      </c>
      <c r="AD741" s="1">
        <f t="shared" si="306"/>
        <v>-1.5921464153240394</v>
      </c>
      <c r="AE741" s="1">
        <f t="shared" si="307"/>
        <v>-1.2556741787028265</v>
      </c>
      <c r="AF741" s="1">
        <f t="shared" si="308"/>
        <v>-0.50310357767208047</v>
      </c>
      <c r="AG741" s="1">
        <f t="shared" si="309"/>
        <v>-0.88481459977213761</v>
      </c>
      <c r="AH741" s="1">
        <f t="shared" si="310"/>
        <v>-1.8152899666382492</v>
      </c>
      <c r="AI741" s="149">
        <f t="shared" si="311"/>
        <v>-7.5609370551964004</v>
      </c>
      <c r="AL741" s="1">
        <f t="shared" si="312"/>
        <v>-1.3873311678483309</v>
      </c>
      <c r="AM741" s="104">
        <f t="shared" si="313"/>
        <v>-1.4210896477732855</v>
      </c>
      <c r="AN741" s="104">
        <f t="shared" si="314"/>
        <v>-1.4210896477732855</v>
      </c>
      <c r="AO741" s="104">
        <f t="shared" si="315"/>
        <v>-0.71939540663488166</v>
      </c>
      <c r="AP741" s="104">
        <f t="shared" si="316"/>
        <v>-0.82003893241456904</v>
      </c>
      <c r="AQ741" s="104">
        <f t="shared" si="317"/>
        <v>-8.9936045332194625E-2</v>
      </c>
      <c r="AR741" s="151">
        <f t="shared" si="318"/>
        <v>-5.8588808477765477</v>
      </c>
    </row>
    <row r="742" spans="1:44" x14ac:dyDescent="0.2">
      <c r="A742" s="98">
        <v>11061</v>
      </c>
      <c r="B742" s="91" t="s">
        <v>103</v>
      </c>
      <c r="C742" s="110">
        <v>0.71040065073143766</v>
      </c>
      <c r="D742" s="91" t="s">
        <v>1</v>
      </c>
      <c r="E742" s="91">
        <v>0</v>
      </c>
      <c r="F742" s="92">
        <v>0</v>
      </c>
      <c r="G742" s="91" t="s">
        <v>7</v>
      </c>
      <c r="H742" s="91" t="s">
        <v>90</v>
      </c>
      <c r="I742" s="91" t="s">
        <v>4</v>
      </c>
      <c r="J742" s="93" t="s">
        <v>4</v>
      </c>
      <c r="M742">
        <f t="shared" si="299"/>
        <v>59</v>
      </c>
      <c r="N742">
        <f t="shared" si="320"/>
        <v>35</v>
      </c>
      <c r="O742">
        <f t="shared" si="321"/>
        <v>29</v>
      </c>
      <c r="P742">
        <f t="shared" si="322"/>
        <v>104</v>
      </c>
      <c r="Q742">
        <f t="shared" si="323"/>
        <v>39</v>
      </c>
      <c r="R742">
        <f t="shared" si="324"/>
        <v>144</v>
      </c>
      <c r="U742">
        <f t="shared" si="319"/>
        <v>244</v>
      </c>
      <c r="V742">
        <f t="shared" si="300"/>
        <v>245</v>
      </c>
      <c r="W742">
        <f t="shared" si="301"/>
        <v>248</v>
      </c>
      <c r="X742">
        <f t="shared" si="302"/>
        <v>470</v>
      </c>
      <c r="Y742">
        <f t="shared" si="303"/>
        <v>161</v>
      </c>
      <c r="Z742">
        <f t="shared" si="304"/>
        <v>83</v>
      </c>
      <c r="AC742" s="1">
        <f t="shared" si="305"/>
        <v>-1.0699570329077337</v>
      </c>
      <c r="AD742" s="1">
        <f t="shared" si="306"/>
        <v>-1.5921464153240394</v>
      </c>
      <c r="AE742" s="1">
        <f t="shared" si="307"/>
        <v>-1.780198646826979</v>
      </c>
      <c r="AF742" s="1">
        <f t="shared" si="308"/>
        <v>-0.50310357767208047</v>
      </c>
      <c r="AG742" s="1">
        <f t="shared" si="309"/>
        <v>-1.4839328306838067</v>
      </c>
      <c r="AH742" s="1">
        <f t="shared" si="310"/>
        <v>-0.17768117723745236</v>
      </c>
      <c r="AI742" s="149">
        <f t="shared" si="311"/>
        <v>-6.6070196806520904</v>
      </c>
      <c r="AL742" s="1">
        <f t="shared" si="312"/>
        <v>-1.374959876045784</v>
      </c>
      <c r="AM742" s="104">
        <f t="shared" si="313"/>
        <v>-1.3708698907942589</v>
      </c>
      <c r="AN742" s="104">
        <f t="shared" si="314"/>
        <v>-1.3586993551740039</v>
      </c>
      <c r="AO742" s="104">
        <f t="shared" si="315"/>
        <v>-0.71939540663488166</v>
      </c>
      <c r="AP742" s="104">
        <f t="shared" si="316"/>
        <v>-1.790723736354523</v>
      </c>
      <c r="AQ742" s="104">
        <f t="shared" si="317"/>
        <v>-2.4532874935423878</v>
      </c>
      <c r="AR742" s="151">
        <f t="shared" si="318"/>
        <v>-9.0679357585458398</v>
      </c>
    </row>
    <row r="743" spans="1:44" x14ac:dyDescent="0.2">
      <c r="A743" s="99">
        <v>10356</v>
      </c>
      <c r="B743" s="95" t="s">
        <v>103</v>
      </c>
      <c r="C743" s="111">
        <v>0.71050509071985402</v>
      </c>
      <c r="D743" s="95" t="s">
        <v>1</v>
      </c>
      <c r="E743" s="95">
        <v>1</v>
      </c>
      <c r="F743" s="96">
        <v>0</v>
      </c>
      <c r="G743" s="95" t="s">
        <v>7</v>
      </c>
      <c r="H743" s="95" t="s">
        <v>89</v>
      </c>
      <c r="I743" s="95" t="s">
        <v>4</v>
      </c>
      <c r="J743" s="97" t="s">
        <v>4</v>
      </c>
      <c r="M743">
        <f t="shared" si="299"/>
        <v>59</v>
      </c>
      <c r="N743">
        <f t="shared" si="320"/>
        <v>35</v>
      </c>
      <c r="O743">
        <f t="shared" si="321"/>
        <v>29</v>
      </c>
      <c r="P743">
        <f t="shared" si="322"/>
        <v>104</v>
      </c>
      <c r="Q743">
        <f t="shared" si="323"/>
        <v>37</v>
      </c>
      <c r="R743">
        <f t="shared" si="324"/>
        <v>144</v>
      </c>
      <c r="U743">
        <f t="shared" si="319"/>
        <v>244</v>
      </c>
      <c r="V743">
        <f t="shared" si="300"/>
        <v>233</v>
      </c>
      <c r="W743">
        <f t="shared" si="301"/>
        <v>248</v>
      </c>
      <c r="X743">
        <f t="shared" si="302"/>
        <v>470</v>
      </c>
      <c r="Y743">
        <f t="shared" si="303"/>
        <v>230</v>
      </c>
      <c r="Z743">
        <f t="shared" si="304"/>
        <v>83</v>
      </c>
      <c r="AC743" s="1">
        <f t="shared" si="305"/>
        <v>-1.0699570329077337</v>
      </c>
      <c r="AD743" s="1">
        <f t="shared" si="306"/>
        <v>-1.5921464153240394</v>
      </c>
      <c r="AE743" s="1">
        <f t="shared" si="307"/>
        <v>-1.780198646826979</v>
      </c>
      <c r="AF743" s="1">
        <f t="shared" si="308"/>
        <v>-0.50310357767208047</v>
      </c>
      <c r="AG743" s="1">
        <f t="shared" si="309"/>
        <v>-1.5365765641692286</v>
      </c>
      <c r="AH743" s="1">
        <f t="shared" si="310"/>
        <v>-0.17768117723745236</v>
      </c>
      <c r="AI743" s="149">
        <f t="shared" si="311"/>
        <v>-6.6596634141375128</v>
      </c>
      <c r="AL743" s="1">
        <f t="shared" si="312"/>
        <v>-1.374959876045784</v>
      </c>
      <c r="AM743" s="104">
        <f t="shared" si="313"/>
        <v>-1.4210896477732855</v>
      </c>
      <c r="AN743" s="104">
        <f t="shared" si="314"/>
        <v>-1.3586993551740039</v>
      </c>
      <c r="AO743" s="104">
        <f t="shared" si="315"/>
        <v>-0.71939540663488166</v>
      </c>
      <c r="AP743" s="104">
        <f t="shared" si="316"/>
        <v>-1.4340487924157905</v>
      </c>
      <c r="AQ743" s="104">
        <f t="shared" si="317"/>
        <v>-2.4532874935423878</v>
      </c>
      <c r="AR743" s="151">
        <f t="shared" si="318"/>
        <v>-8.7614805715861337</v>
      </c>
    </row>
    <row r="744" spans="1:44" x14ac:dyDescent="0.2">
      <c r="A744" s="98">
        <v>10921</v>
      </c>
      <c r="B744" s="91" t="s">
        <v>103</v>
      </c>
      <c r="C744" s="110">
        <v>0.71068520046005035</v>
      </c>
      <c r="D744" s="91" t="s">
        <v>1</v>
      </c>
      <c r="E744" s="91">
        <v>1</v>
      </c>
      <c r="F744" s="92">
        <v>3</v>
      </c>
      <c r="G744" s="91" t="s">
        <v>6</v>
      </c>
      <c r="H744" s="91" t="s">
        <v>90</v>
      </c>
      <c r="I744" s="91" t="s">
        <v>5</v>
      </c>
      <c r="J744" s="93" t="s">
        <v>5</v>
      </c>
      <c r="M744">
        <f t="shared" si="299"/>
        <v>59</v>
      </c>
      <c r="N744">
        <f t="shared" si="320"/>
        <v>35</v>
      </c>
      <c r="O744">
        <f t="shared" si="321"/>
        <v>46</v>
      </c>
      <c r="P744">
        <f t="shared" si="322"/>
        <v>68</v>
      </c>
      <c r="Q744">
        <f t="shared" si="323"/>
        <v>39</v>
      </c>
      <c r="R744">
        <f t="shared" si="324"/>
        <v>28</v>
      </c>
      <c r="U744">
        <f t="shared" si="319"/>
        <v>244</v>
      </c>
      <c r="V744">
        <f t="shared" si="300"/>
        <v>233</v>
      </c>
      <c r="W744">
        <f t="shared" si="301"/>
        <v>241</v>
      </c>
      <c r="X744">
        <f t="shared" si="302"/>
        <v>495</v>
      </c>
      <c r="Y744">
        <f t="shared" si="303"/>
        <v>161</v>
      </c>
      <c r="Z744">
        <f t="shared" si="304"/>
        <v>882</v>
      </c>
      <c r="AC744" s="1">
        <f t="shared" si="305"/>
        <v>-1.0699570329077337</v>
      </c>
      <c r="AD744" s="1">
        <f t="shared" si="306"/>
        <v>-1.5921464153240394</v>
      </c>
      <c r="AE744" s="1">
        <f t="shared" si="307"/>
        <v>-1.3188530803243581</v>
      </c>
      <c r="AF744" s="1">
        <f t="shared" si="308"/>
        <v>-0.92798677163734644</v>
      </c>
      <c r="AG744" s="1">
        <f t="shared" si="309"/>
        <v>-1.4839328306838067</v>
      </c>
      <c r="AH744" s="1">
        <f t="shared" si="310"/>
        <v>-1.8152899666382492</v>
      </c>
      <c r="AI744" s="149">
        <f t="shared" si="311"/>
        <v>-8.2081660975155337</v>
      </c>
      <c r="AL744" s="1">
        <f t="shared" si="312"/>
        <v>-1.374959876045784</v>
      </c>
      <c r="AM744" s="104">
        <f t="shared" si="313"/>
        <v>-1.4210896477732855</v>
      </c>
      <c r="AN744" s="104">
        <f t="shared" si="314"/>
        <v>-1.3873311678483309</v>
      </c>
      <c r="AO744" s="104">
        <f t="shared" si="315"/>
        <v>-0.66757033877029559</v>
      </c>
      <c r="AP744" s="104">
        <f t="shared" si="316"/>
        <v>-1.790723736354523</v>
      </c>
      <c r="AQ744" s="104">
        <f t="shared" si="317"/>
        <v>-8.9936045332194625E-2</v>
      </c>
      <c r="AR744" s="151">
        <f t="shared" si="318"/>
        <v>-6.7316108121244138</v>
      </c>
    </row>
    <row r="745" spans="1:44" x14ac:dyDescent="0.2">
      <c r="A745" s="99">
        <v>10373</v>
      </c>
      <c r="B745" s="95" t="s">
        <v>103</v>
      </c>
      <c r="C745" s="111">
        <v>0.71077583527619081</v>
      </c>
      <c r="D745" s="95" t="s">
        <v>2</v>
      </c>
      <c r="E745" s="95">
        <v>0</v>
      </c>
      <c r="F745" s="96">
        <v>0</v>
      </c>
      <c r="G745" s="95" t="s">
        <v>7</v>
      </c>
      <c r="H745" s="95" t="s">
        <v>90</v>
      </c>
      <c r="I745" s="95" t="s">
        <v>5</v>
      </c>
      <c r="J745" s="97" t="s">
        <v>5</v>
      </c>
      <c r="M745">
        <f t="shared" si="299"/>
        <v>36</v>
      </c>
      <c r="N745">
        <f t="shared" si="320"/>
        <v>35</v>
      </c>
      <c r="O745">
        <f t="shared" si="321"/>
        <v>29</v>
      </c>
      <c r="P745">
        <f t="shared" si="322"/>
        <v>104</v>
      </c>
      <c r="Q745">
        <f t="shared" si="323"/>
        <v>39</v>
      </c>
      <c r="R745">
        <f t="shared" si="324"/>
        <v>28</v>
      </c>
      <c r="U745">
        <f t="shared" si="319"/>
        <v>239</v>
      </c>
      <c r="V745">
        <f t="shared" si="300"/>
        <v>245</v>
      </c>
      <c r="W745">
        <f t="shared" si="301"/>
        <v>248</v>
      </c>
      <c r="X745">
        <f t="shared" si="302"/>
        <v>470</v>
      </c>
      <c r="Y745">
        <f t="shared" si="303"/>
        <v>161</v>
      </c>
      <c r="Z745">
        <f t="shared" si="304"/>
        <v>882</v>
      </c>
      <c r="AC745" s="1">
        <f t="shared" si="305"/>
        <v>-1.563975538357343</v>
      </c>
      <c r="AD745" s="1">
        <f t="shared" si="306"/>
        <v>-1.5921464153240394</v>
      </c>
      <c r="AE745" s="1">
        <f t="shared" si="307"/>
        <v>-1.780198646826979</v>
      </c>
      <c r="AF745" s="1">
        <f t="shared" si="308"/>
        <v>-0.50310357767208047</v>
      </c>
      <c r="AG745" s="1">
        <f t="shared" si="309"/>
        <v>-1.4839328306838067</v>
      </c>
      <c r="AH745" s="1">
        <f t="shared" si="310"/>
        <v>-1.8152899666382492</v>
      </c>
      <c r="AI745" s="149">
        <f t="shared" si="311"/>
        <v>-8.7386469755024976</v>
      </c>
      <c r="AL745" s="1">
        <f t="shared" si="312"/>
        <v>-1.3956645494074753</v>
      </c>
      <c r="AM745" s="104">
        <f t="shared" si="313"/>
        <v>-1.3708698907942589</v>
      </c>
      <c r="AN745" s="104">
        <f t="shared" si="314"/>
        <v>-1.3586993551740039</v>
      </c>
      <c r="AO745" s="104">
        <f t="shared" si="315"/>
        <v>-0.71939540663488166</v>
      </c>
      <c r="AP745" s="104">
        <f t="shared" si="316"/>
        <v>-1.790723736354523</v>
      </c>
      <c r="AQ745" s="104">
        <f t="shared" si="317"/>
        <v>-8.9936045332194625E-2</v>
      </c>
      <c r="AR745" s="151">
        <f t="shared" si="318"/>
        <v>-6.7252889836973377</v>
      </c>
    </row>
    <row r="746" spans="1:44" x14ac:dyDescent="0.2">
      <c r="A746" s="98">
        <v>10893</v>
      </c>
      <c r="B746" s="91" t="s">
        <v>103</v>
      </c>
      <c r="C746" s="110">
        <v>0.7122904474539693</v>
      </c>
      <c r="D746" s="91" t="s">
        <v>2</v>
      </c>
      <c r="E746" s="91">
        <v>1</v>
      </c>
      <c r="F746" s="92">
        <v>1</v>
      </c>
      <c r="G746" s="91" t="s">
        <v>7</v>
      </c>
      <c r="H746" s="91" t="s">
        <v>89</v>
      </c>
      <c r="I746" s="91" t="s">
        <v>5</v>
      </c>
      <c r="J746" s="93" t="s">
        <v>5</v>
      </c>
      <c r="M746">
        <f t="shared" si="299"/>
        <v>36</v>
      </c>
      <c r="N746">
        <f t="shared" si="320"/>
        <v>35</v>
      </c>
      <c r="O746">
        <f t="shared" si="321"/>
        <v>48</v>
      </c>
      <c r="P746">
        <f t="shared" si="322"/>
        <v>104</v>
      </c>
      <c r="Q746">
        <f t="shared" si="323"/>
        <v>37</v>
      </c>
      <c r="R746">
        <f t="shared" si="324"/>
        <v>28</v>
      </c>
      <c r="U746">
        <f t="shared" si="319"/>
        <v>239</v>
      </c>
      <c r="V746">
        <f t="shared" si="300"/>
        <v>233</v>
      </c>
      <c r="W746">
        <f t="shared" si="301"/>
        <v>243</v>
      </c>
      <c r="X746">
        <f t="shared" si="302"/>
        <v>470</v>
      </c>
      <c r="Y746">
        <f t="shared" si="303"/>
        <v>230</v>
      </c>
      <c r="Z746">
        <f t="shared" si="304"/>
        <v>882</v>
      </c>
      <c r="AC746" s="1">
        <f t="shared" si="305"/>
        <v>-1.563975538357343</v>
      </c>
      <c r="AD746" s="1">
        <f t="shared" si="306"/>
        <v>-1.5921464153240394</v>
      </c>
      <c r="AE746" s="1">
        <f t="shared" si="307"/>
        <v>-1.276293465905562</v>
      </c>
      <c r="AF746" s="1">
        <f t="shared" si="308"/>
        <v>-0.50310357767208047</v>
      </c>
      <c r="AG746" s="1">
        <f t="shared" si="309"/>
        <v>-1.5365765641692286</v>
      </c>
      <c r="AH746" s="1">
        <f t="shared" si="310"/>
        <v>-1.8152899666382492</v>
      </c>
      <c r="AI746" s="149">
        <f t="shared" si="311"/>
        <v>-8.287385528066503</v>
      </c>
      <c r="AL746" s="1">
        <f t="shared" si="312"/>
        <v>-1.3956645494074753</v>
      </c>
      <c r="AM746" s="104">
        <f t="shared" si="313"/>
        <v>-1.4210896477732855</v>
      </c>
      <c r="AN746" s="104">
        <f t="shared" si="314"/>
        <v>-1.3790666579984376</v>
      </c>
      <c r="AO746" s="104">
        <f t="shared" si="315"/>
        <v>-0.71939540663488166</v>
      </c>
      <c r="AP746" s="104">
        <f t="shared" si="316"/>
        <v>-1.4340487924157905</v>
      </c>
      <c r="AQ746" s="104">
        <f t="shared" si="317"/>
        <v>-8.9936045332194625E-2</v>
      </c>
      <c r="AR746" s="151">
        <f t="shared" si="318"/>
        <v>-6.4392010995620659</v>
      </c>
    </row>
    <row r="747" spans="1:44" x14ac:dyDescent="0.2">
      <c r="A747" s="99">
        <v>10716</v>
      </c>
      <c r="B747" s="95" t="s">
        <v>103</v>
      </c>
      <c r="C747" s="111">
        <v>0.71271103203091202</v>
      </c>
      <c r="D747" s="95" t="s">
        <v>1</v>
      </c>
      <c r="E747" s="95">
        <v>1</v>
      </c>
      <c r="F747" s="96">
        <v>3</v>
      </c>
      <c r="G747" s="95" t="s">
        <v>7</v>
      </c>
      <c r="H747" s="95" t="s">
        <v>89</v>
      </c>
      <c r="I747" s="95" t="s">
        <v>5</v>
      </c>
      <c r="J747" s="97" t="s">
        <v>5</v>
      </c>
      <c r="M747">
        <f t="shared" si="299"/>
        <v>59</v>
      </c>
      <c r="N747">
        <f t="shared" si="320"/>
        <v>35</v>
      </c>
      <c r="O747">
        <f t="shared" si="321"/>
        <v>46</v>
      </c>
      <c r="P747">
        <f t="shared" si="322"/>
        <v>104</v>
      </c>
      <c r="Q747">
        <f t="shared" si="323"/>
        <v>37</v>
      </c>
      <c r="R747">
        <f t="shared" si="324"/>
        <v>28</v>
      </c>
      <c r="U747">
        <f t="shared" si="319"/>
        <v>244</v>
      </c>
      <c r="V747">
        <f t="shared" si="300"/>
        <v>233</v>
      </c>
      <c r="W747">
        <f t="shared" si="301"/>
        <v>241</v>
      </c>
      <c r="X747">
        <f t="shared" si="302"/>
        <v>470</v>
      </c>
      <c r="Y747">
        <f t="shared" si="303"/>
        <v>230</v>
      </c>
      <c r="Z747">
        <f t="shared" si="304"/>
        <v>882</v>
      </c>
      <c r="AC747" s="1">
        <f t="shared" si="305"/>
        <v>-1.0699570329077337</v>
      </c>
      <c r="AD747" s="1">
        <f t="shared" si="306"/>
        <v>-1.5921464153240394</v>
      </c>
      <c r="AE747" s="1">
        <f t="shared" si="307"/>
        <v>-1.3188530803243581</v>
      </c>
      <c r="AF747" s="1">
        <f t="shared" si="308"/>
        <v>-0.50310357767208047</v>
      </c>
      <c r="AG747" s="1">
        <f t="shared" si="309"/>
        <v>-1.5365765641692286</v>
      </c>
      <c r="AH747" s="1">
        <f t="shared" si="310"/>
        <v>-1.8152899666382492</v>
      </c>
      <c r="AI747" s="149">
        <f t="shared" si="311"/>
        <v>-7.8359266370356897</v>
      </c>
      <c r="AL747" s="1">
        <f t="shared" si="312"/>
        <v>-1.374959876045784</v>
      </c>
      <c r="AM747" s="104">
        <f t="shared" si="313"/>
        <v>-1.4210896477732855</v>
      </c>
      <c r="AN747" s="104">
        <f t="shared" si="314"/>
        <v>-1.3873311678483309</v>
      </c>
      <c r="AO747" s="104">
        <f t="shared" si="315"/>
        <v>-0.71939540663488166</v>
      </c>
      <c r="AP747" s="104">
        <f t="shared" si="316"/>
        <v>-1.4340487924157905</v>
      </c>
      <c r="AQ747" s="104">
        <f t="shared" si="317"/>
        <v>-8.9936045332194625E-2</v>
      </c>
      <c r="AR747" s="151">
        <f t="shared" si="318"/>
        <v>-6.4267609360502673</v>
      </c>
    </row>
    <row r="748" spans="1:44" x14ac:dyDescent="0.2">
      <c r="A748" s="98">
        <v>10225</v>
      </c>
      <c r="B748" s="91" t="s">
        <v>103</v>
      </c>
      <c r="C748" s="110">
        <v>0.71276880427160816</v>
      </c>
      <c r="D748" s="91" t="s">
        <v>3</v>
      </c>
      <c r="E748" s="91">
        <v>3</v>
      </c>
      <c r="F748" s="92">
        <v>2</v>
      </c>
      <c r="G748" s="91" t="s">
        <v>7</v>
      </c>
      <c r="H748" s="91" t="s">
        <v>89</v>
      </c>
      <c r="I748" s="91" t="s">
        <v>5</v>
      </c>
      <c r="J748" s="93" t="s">
        <v>5</v>
      </c>
      <c r="M748">
        <f t="shared" si="299"/>
        <v>38</v>
      </c>
      <c r="N748">
        <f t="shared" si="320"/>
        <v>61</v>
      </c>
      <c r="O748">
        <f t="shared" si="321"/>
        <v>49</v>
      </c>
      <c r="P748">
        <f t="shared" si="322"/>
        <v>104</v>
      </c>
      <c r="Q748">
        <f t="shared" si="323"/>
        <v>37</v>
      </c>
      <c r="R748">
        <f t="shared" si="324"/>
        <v>28</v>
      </c>
      <c r="U748">
        <f t="shared" si="319"/>
        <v>241</v>
      </c>
      <c r="V748">
        <f t="shared" si="300"/>
        <v>248</v>
      </c>
      <c r="W748">
        <f t="shared" si="301"/>
        <v>233</v>
      </c>
      <c r="X748">
        <f t="shared" si="302"/>
        <v>470</v>
      </c>
      <c r="Y748">
        <f t="shared" si="303"/>
        <v>230</v>
      </c>
      <c r="Z748">
        <f t="shared" si="304"/>
        <v>882</v>
      </c>
      <c r="AC748" s="1">
        <f t="shared" si="305"/>
        <v>-1.5099083170870673</v>
      </c>
      <c r="AD748" s="1">
        <f t="shared" si="306"/>
        <v>-1.0366206126401418</v>
      </c>
      <c r="AE748" s="1">
        <f t="shared" si="307"/>
        <v>-1.2556741787028265</v>
      </c>
      <c r="AF748" s="1">
        <f t="shared" si="308"/>
        <v>-0.50310357767208047</v>
      </c>
      <c r="AG748" s="1">
        <f t="shared" si="309"/>
        <v>-1.5365765641692286</v>
      </c>
      <c r="AH748" s="1">
        <f t="shared" si="310"/>
        <v>-1.8152899666382492</v>
      </c>
      <c r="AI748" s="149">
        <f t="shared" si="311"/>
        <v>-7.6571732169095945</v>
      </c>
      <c r="AL748" s="1">
        <f t="shared" si="312"/>
        <v>-1.3873311678483309</v>
      </c>
      <c r="AM748" s="104">
        <f t="shared" si="313"/>
        <v>-1.3586993551740039</v>
      </c>
      <c r="AN748" s="104">
        <f t="shared" si="314"/>
        <v>-1.4210896477732855</v>
      </c>
      <c r="AO748" s="104">
        <f t="shared" si="315"/>
        <v>-0.71939540663488166</v>
      </c>
      <c r="AP748" s="104">
        <f t="shared" si="316"/>
        <v>-1.4340487924157905</v>
      </c>
      <c r="AQ748" s="104">
        <f t="shared" si="317"/>
        <v>-8.9936045332194625E-2</v>
      </c>
      <c r="AR748" s="151">
        <f t="shared" si="318"/>
        <v>-6.410500415178487</v>
      </c>
    </row>
    <row r="749" spans="1:44" x14ac:dyDescent="0.2">
      <c r="A749" s="99">
        <v>10903</v>
      </c>
      <c r="B749" s="95" t="s">
        <v>103</v>
      </c>
      <c r="C749" s="111">
        <v>0.71408251010811707</v>
      </c>
      <c r="D749" s="95" t="s">
        <v>3</v>
      </c>
      <c r="E749" s="95">
        <v>0</v>
      </c>
      <c r="F749" s="96">
        <v>2</v>
      </c>
      <c r="G749" s="95" t="s">
        <v>6</v>
      </c>
      <c r="H749" s="95" t="s">
        <v>90</v>
      </c>
      <c r="I749" s="95" t="s">
        <v>4</v>
      </c>
      <c r="J749" s="97" t="s">
        <v>4</v>
      </c>
      <c r="M749">
        <f t="shared" si="299"/>
        <v>38</v>
      </c>
      <c r="N749">
        <f t="shared" si="320"/>
        <v>35</v>
      </c>
      <c r="O749">
        <f t="shared" si="321"/>
        <v>49</v>
      </c>
      <c r="P749">
        <f t="shared" si="322"/>
        <v>68</v>
      </c>
      <c r="Q749">
        <f t="shared" si="323"/>
        <v>39</v>
      </c>
      <c r="R749">
        <f t="shared" si="324"/>
        <v>144</v>
      </c>
      <c r="U749">
        <f t="shared" si="319"/>
        <v>241</v>
      </c>
      <c r="V749">
        <f t="shared" si="300"/>
        <v>245</v>
      </c>
      <c r="W749">
        <f t="shared" si="301"/>
        <v>233</v>
      </c>
      <c r="X749">
        <f t="shared" si="302"/>
        <v>495</v>
      </c>
      <c r="Y749">
        <f t="shared" si="303"/>
        <v>161</v>
      </c>
      <c r="Z749">
        <f t="shared" si="304"/>
        <v>83</v>
      </c>
      <c r="AC749" s="1">
        <f t="shared" si="305"/>
        <v>-1.5099083170870673</v>
      </c>
      <c r="AD749" s="1">
        <f t="shared" si="306"/>
        <v>-1.5921464153240394</v>
      </c>
      <c r="AE749" s="1">
        <f t="shared" si="307"/>
        <v>-1.2556741787028265</v>
      </c>
      <c r="AF749" s="1">
        <f t="shared" si="308"/>
        <v>-0.92798677163734644</v>
      </c>
      <c r="AG749" s="1">
        <f t="shared" si="309"/>
        <v>-1.4839328306838067</v>
      </c>
      <c r="AH749" s="1">
        <f t="shared" si="310"/>
        <v>-0.17768117723745236</v>
      </c>
      <c r="AI749" s="149">
        <f t="shared" si="311"/>
        <v>-6.9473296906725386</v>
      </c>
      <c r="AL749" s="1">
        <f t="shared" si="312"/>
        <v>-1.3873311678483309</v>
      </c>
      <c r="AM749" s="104">
        <f t="shared" si="313"/>
        <v>-1.3708698907942589</v>
      </c>
      <c r="AN749" s="104">
        <f t="shared" si="314"/>
        <v>-1.4210896477732855</v>
      </c>
      <c r="AO749" s="104">
        <f t="shared" si="315"/>
        <v>-0.66757033877029559</v>
      </c>
      <c r="AP749" s="104">
        <f t="shared" si="316"/>
        <v>-1.790723736354523</v>
      </c>
      <c r="AQ749" s="104">
        <f t="shared" si="317"/>
        <v>-2.4532874935423878</v>
      </c>
      <c r="AR749" s="151">
        <f t="shared" si="318"/>
        <v>-9.0908722750830826</v>
      </c>
    </row>
    <row r="750" spans="1:44" x14ac:dyDescent="0.2">
      <c r="A750" s="98">
        <v>10899</v>
      </c>
      <c r="B750" s="91" t="s">
        <v>103</v>
      </c>
      <c r="C750" s="110">
        <v>0.7143350597211795</v>
      </c>
      <c r="D750" s="91" t="s">
        <v>1</v>
      </c>
      <c r="E750" s="91">
        <v>3</v>
      </c>
      <c r="F750" s="92">
        <v>1</v>
      </c>
      <c r="G750" s="91" t="s">
        <v>7</v>
      </c>
      <c r="H750" s="91" t="s">
        <v>88</v>
      </c>
      <c r="I750" s="91" t="s">
        <v>4</v>
      </c>
      <c r="J750" s="93" t="s">
        <v>5</v>
      </c>
      <c r="M750">
        <f t="shared" si="299"/>
        <v>59</v>
      </c>
      <c r="N750">
        <f t="shared" si="320"/>
        <v>61</v>
      </c>
      <c r="O750">
        <f t="shared" si="321"/>
        <v>48</v>
      </c>
      <c r="P750">
        <f t="shared" si="322"/>
        <v>104</v>
      </c>
      <c r="Q750">
        <f t="shared" si="323"/>
        <v>71</v>
      </c>
      <c r="R750">
        <f t="shared" si="324"/>
        <v>144</v>
      </c>
      <c r="U750">
        <f t="shared" si="319"/>
        <v>244</v>
      </c>
      <c r="V750">
        <f t="shared" si="300"/>
        <v>248</v>
      </c>
      <c r="W750">
        <f t="shared" si="301"/>
        <v>243</v>
      </c>
      <c r="X750">
        <f t="shared" si="302"/>
        <v>470</v>
      </c>
      <c r="Y750">
        <f t="shared" si="303"/>
        <v>425</v>
      </c>
      <c r="Z750">
        <f t="shared" si="304"/>
        <v>83</v>
      </c>
      <c r="AC750" s="1">
        <f t="shared" si="305"/>
        <v>-1.0699570329077337</v>
      </c>
      <c r="AD750" s="1">
        <f t="shared" si="306"/>
        <v>-1.0366206126401418</v>
      </c>
      <c r="AE750" s="1">
        <f t="shared" si="307"/>
        <v>-1.276293465905562</v>
      </c>
      <c r="AF750" s="1">
        <f t="shared" si="308"/>
        <v>-0.50310357767208047</v>
      </c>
      <c r="AG750" s="1">
        <f t="shared" si="309"/>
        <v>-0.88481459977213761</v>
      </c>
      <c r="AH750" s="1">
        <f t="shared" si="310"/>
        <v>-0.17768117723745236</v>
      </c>
      <c r="AI750" s="149">
        <f t="shared" si="311"/>
        <v>-4.9484704661351069</v>
      </c>
      <c r="AL750" s="1">
        <f t="shared" si="312"/>
        <v>-1.374959876045784</v>
      </c>
      <c r="AM750" s="104">
        <f t="shared" si="313"/>
        <v>-1.3586993551740039</v>
      </c>
      <c r="AN750" s="104">
        <f t="shared" si="314"/>
        <v>-1.3790666579984376</v>
      </c>
      <c r="AO750" s="104">
        <f t="shared" si="315"/>
        <v>-0.71939540663488166</v>
      </c>
      <c r="AP750" s="104">
        <f t="shared" si="316"/>
        <v>-0.82003893241456904</v>
      </c>
      <c r="AQ750" s="104">
        <f t="shared" si="317"/>
        <v>-2.4532874935423878</v>
      </c>
      <c r="AR750" s="151">
        <f t="shared" si="318"/>
        <v>-8.105447721810064</v>
      </c>
    </row>
    <row r="751" spans="1:44" x14ac:dyDescent="0.2">
      <c r="A751" s="99">
        <v>10149</v>
      </c>
      <c r="B751" s="95" t="s">
        <v>103</v>
      </c>
      <c r="C751" s="111">
        <v>0.7150515283770853</v>
      </c>
      <c r="D751" s="95" t="s">
        <v>1</v>
      </c>
      <c r="E751" s="95">
        <v>3</v>
      </c>
      <c r="F751" s="96">
        <v>0</v>
      </c>
      <c r="G751" s="95" t="s">
        <v>7</v>
      </c>
      <c r="H751" s="95" t="s">
        <v>91</v>
      </c>
      <c r="I751" s="95" t="s">
        <v>5</v>
      </c>
      <c r="J751" s="97" t="s">
        <v>4</v>
      </c>
      <c r="M751">
        <f t="shared" si="299"/>
        <v>59</v>
      </c>
      <c r="N751">
        <f t="shared" si="320"/>
        <v>61</v>
      </c>
      <c r="O751">
        <f t="shared" si="321"/>
        <v>29</v>
      </c>
      <c r="P751">
        <f t="shared" si="322"/>
        <v>104</v>
      </c>
      <c r="Q751">
        <f t="shared" si="323"/>
        <v>25</v>
      </c>
      <c r="R751">
        <f t="shared" si="324"/>
        <v>28</v>
      </c>
      <c r="U751">
        <f t="shared" si="319"/>
        <v>244</v>
      </c>
      <c r="V751">
        <f t="shared" si="300"/>
        <v>248</v>
      </c>
      <c r="W751">
        <f t="shared" si="301"/>
        <v>248</v>
      </c>
      <c r="X751">
        <f t="shared" si="302"/>
        <v>470</v>
      </c>
      <c r="Y751">
        <f t="shared" si="303"/>
        <v>149</v>
      </c>
      <c r="Z751">
        <f t="shared" si="304"/>
        <v>882</v>
      </c>
      <c r="AC751" s="1">
        <f t="shared" si="305"/>
        <v>-1.0699570329077337</v>
      </c>
      <c r="AD751" s="1">
        <f t="shared" si="306"/>
        <v>-1.0366206126401418</v>
      </c>
      <c r="AE751" s="1">
        <f t="shared" si="307"/>
        <v>-1.780198646826979</v>
      </c>
      <c r="AF751" s="1">
        <f t="shared" si="308"/>
        <v>-0.50310357767208047</v>
      </c>
      <c r="AG751" s="1">
        <f t="shared" si="309"/>
        <v>-1.9286186519452522</v>
      </c>
      <c r="AH751" s="1">
        <f t="shared" si="310"/>
        <v>-1.8152899666382492</v>
      </c>
      <c r="AI751" s="149">
        <f t="shared" si="311"/>
        <v>-8.1337884886304348</v>
      </c>
      <c r="AL751" s="1">
        <f t="shared" si="312"/>
        <v>-1.374959876045784</v>
      </c>
      <c r="AM751" s="104">
        <f t="shared" si="313"/>
        <v>-1.3586993551740039</v>
      </c>
      <c r="AN751" s="104">
        <f t="shared" si="314"/>
        <v>-1.3586993551740039</v>
      </c>
      <c r="AO751" s="104">
        <f t="shared" si="315"/>
        <v>-0.71939540663488166</v>
      </c>
      <c r="AP751" s="104">
        <f t="shared" si="316"/>
        <v>-1.8681817953935267</v>
      </c>
      <c r="AQ751" s="104">
        <f t="shared" si="317"/>
        <v>-8.9936045332194625E-2</v>
      </c>
      <c r="AR751" s="151">
        <f t="shared" si="318"/>
        <v>-6.7698718337543946</v>
      </c>
    </row>
    <row r="752" spans="1:44" x14ac:dyDescent="0.2">
      <c r="A752" s="98">
        <v>11149</v>
      </c>
      <c r="B752" s="91" t="s">
        <v>103</v>
      </c>
      <c r="C752" s="110">
        <v>0.71580578743673207</v>
      </c>
      <c r="D752" s="91" t="s">
        <v>0</v>
      </c>
      <c r="E752" s="91">
        <v>2</v>
      </c>
      <c r="F752" s="92">
        <v>0</v>
      </c>
      <c r="G752" s="91" t="s">
        <v>7</v>
      </c>
      <c r="H752" s="91" t="s">
        <v>88</v>
      </c>
      <c r="I752" s="91" t="s">
        <v>5</v>
      </c>
      <c r="J752" s="93" t="s">
        <v>5</v>
      </c>
      <c r="M752">
        <f t="shared" si="299"/>
        <v>39</v>
      </c>
      <c r="N752">
        <f t="shared" si="320"/>
        <v>41</v>
      </c>
      <c r="O752">
        <f t="shared" si="321"/>
        <v>29</v>
      </c>
      <c r="P752">
        <f t="shared" si="322"/>
        <v>104</v>
      </c>
      <c r="Q752">
        <f t="shared" si="323"/>
        <v>71</v>
      </c>
      <c r="R752">
        <f t="shared" si="324"/>
        <v>28</v>
      </c>
      <c r="U752">
        <f t="shared" si="319"/>
        <v>241</v>
      </c>
      <c r="V752">
        <f t="shared" si="300"/>
        <v>239</v>
      </c>
      <c r="W752">
        <f t="shared" si="301"/>
        <v>248</v>
      </c>
      <c r="X752">
        <f t="shared" si="302"/>
        <v>470</v>
      </c>
      <c r="Y752">
        <f t="shared" si="303"/>
        <v>425</v>
      </c>
      <c r="Z752">
        <f t="shared" si="304"/>
        <v>882</v>
      </c>
      <c r="AC752" s="1">
        <f t="shared" si="305"/>
        <v>-1.4839328306838067</v>
      </c>
      <c r="AD752" s="1">
        <f t="shared" si="306"/>
        <v>-1.4339224101091452</v>
      </c>
      <c r="AE752" s="1">
        <f t="shared" si="307"/>
        <v>-1.780198646826979</v>
      </c>
      <c r="AF752" s="1">
        <f t="shared" si="308"/>
        <v>-0.50310357767208047</v>
      </c>
      <c r="AG752" s="1">
        <f t="shared" si="309"/>
        <v>-0.88481459977213761</v>
      </c>
      <c r="AH752" s="1">
        <f t="shared" si="310"/>
        <v>-1.8152899666382492</v>
      </c>
      <c r="AI752" s="149">
        <f t="shared" si="311"/>
        <v>-7.901262031702398</v>
      </c>
      <c r="AL752" s="1">
        <f t="shared" si="312"/>
        <v>-1.3873311678483309</v>
      </c>
      <c r="AM752" s="104">
        <f t="shared" si="313"/>
        <v>-1.3956645494074753</v>
      </c>
      <c r="AN752" s="104">
        <f t="shared" si="314"/>
        <v>-1.3586993551740039</v>
      </c>
      <c r="AO752" s="104">
        <f t="shared" si="315"/>
        <v>-0.71939540663488166</v>
      </c>
      <c r="AP752" s="104">
        <f t="shared" si="316"/>
        <v>-0.82003893241456904</v>
      </c>
      <c r="AQ752" s="104">
        <f t="shared" si="317"/>
        <v>-8.9936045332194625E-2</v>
      </c>
      <c r="AR752" s="151">
        <f t="shared" si="318"/>
        <v>-5.7710654568114554</v>
      </c>
    </row>
    <row r="753" spans="1:44" x14ac:dyDescent="0.2">
      <c r="A753" s="99">
        <v>11186</v>
      </c>
      <c r="B753" s="95" t="s">
        <v>103</v>
      </c>
      <c r="C753" s="111">
        <v>0.71625212179744058</v>
      </c>
      <c r="D753" s="95" t="s">
        <v>2</v>
      </c>
      <c r="E753" s="95">
        <v>3</v>
      </c>
      <c r="F753" s="96">
        <v>1</v>
      </c>
      <c r="G753" s="95" t="s">
        <v>7</v>
      </c>
      <c r="H753" s="95" t="s">
        <v>88</v>
      </c>
      <c r="I753" s="95" t="s">
        <v>5</v>
      </c>
      <c r="J753" s="97" t="s">
        <v>5</v>
      </c>
      <c r="M753">
        <f t="shared" si="299"/>
        <v>36</v>
      </c>
      <c r="N753">
        <f t="shared" si="320"/>
        <v>61</v>
      </c>
      <c r="O753">
        <f t="shared" si="321"/>
        <v>48</v>
      </c>
      <c r="P753">
        <f t="shared" si="322"/>
        <v>104</v>
      </c>
      <c r="Q753">
        <f t="shared" si="323"/>
        <v>71</v>
      </c>
      <c r="R753">
        <f t="shared" si="324"/>
        <v>28</v>
      </c>
      <c r="U753">
        <f t="shared" si="319"/>
        <v>239</v>
      </c>
      <c r="V753">
        <f t="shared" si="300"/>
        <v>248</v>
      </c>
      <c r="W753">
        <f t="shared" si="301"/>
        <v>243</v>
      </c>
      <c r="X753">
        <f t="shared" si="302"/>
        <v>470</v>
      </c>
      <c r="Y753">
        <f t="shared" si="303"/>
        <v>425</v>
      </c>
      <c r="Z753">
        <f t="shared" si="304"/>
        <v>882</v>
      </c>
      <c r="AC753" s="1">
        <f t="shared" si="305"/>
        <v>-1.563975538357343</v>
      </c>
      <c r="AD753" s="1">
        <f t="shared" si="306"/>
        <v>-1.0366206126401418</v>
      </c>
      <c r="AE753" s="1">
        <f t="shared" si="307"/>
        <v>-1.276293465905562</v>
      </c>
      <c r="AF753" s="1">
        <f t="shared" si="308"/>
        <v>-0.50310357767208047</v>
      </c>
      <c r="AG753" s="1">
        <f t="shared" si="309"/>
        <v>-0.88481459977213761</v>
      </c>
      <c r="AH753" s="1">
        <f t="shared" si="310"/>
        <v>-1.8152899666382492</v>
      </c>
      <c r="AI753" s="149">
        <f t="shared" si="311"/>
        <v>-7.080097760985514</v>
      </c>
      <c r="AL753" s="1">
        <f t="shared" si="312"/>
        <v>-1.3956645494074753</v>
      </c>
      <c r="AM753" s="104">
        <f t="shared" si="313"/>
        <v>-1.3586993551740039</v>
      </c>
      <c r="AN753" s="104">
        <f t="shared" si="314"/>
        <v>-1.3790666579984376</v>
      </c>
      <c r="AO753" s="104">
        <f t="shared" si="315"/>
        <v>-0.71939540663488166</v>
      </c>
      <c r="AP753" s="104">
        <f t="shared" si="316"/>
        <v>-0.82003893241456904</v>
      </c>
      <c r="AQ753" s="104">
        <f t="shared" si="317"/>
        <v>-8.9936045332194625E-2</v>
      </c>
      <c r="AR753" s="151">
        <f t="shared" si="318"/>
        <v>-5.762800946961562</v>
      </c>
    </row>
    <row r="754" spans="1:44" x14ac:dyDescent="0.2">
      <c r="A754" s="98">
        <v>10963</v>
      </c>
      <c r="B754" s="91" t="s">
        <v>103</v>
      </c>
      <c r="C754" s="110">
        <v>0.71655320950485324</v>
      </c>
      <c r="D754" s="91" t="s">
        <v>1</v>
      </c>
      <c r="E754" s="91">
        <v>2</v>
      </c>
      <c r="F754" s="92">
        <v>0</v>
      </c>
      <c r="G754" s="91" t="s">
        <v>7</v>
      </c>
      <c r="H754" s="91" t="s">
        <v>88</v>
      </c>
      <c r="I754" s="91" t="s">
        <v>5</v>
      </c>
      <c r="J754" s="93" t="s">
        <v>5</v>
      </c>
      <c r="M754">
        <f t="shared" si="299"/>
        <v>59</v>
      </c>
      <c r="N754">
        <f t="shared" si="320"/>
        <v>41</v>
      </c>
      <c r="O754">
        <f t="shared" si="321"/>
        <v>29</v>
      </c>
      <c r="P754">
        <f t="shared" si="322"/>
        <v>104</v>
      </c>
      <c r="Q754">
        <f t="shared" si="323"/>
        <v>71</v>
      </c>
      <c r="R754">
        <f t="shared" si="324"/>
        <v>28</v>
      </c>
      <c r="U754">
        <f t="shared" si="319"/>
        <v>244</v>
      </c>
      <c r="V754">
        <f t="shared" si="300"/>
        <v>239</v>
      </c>
      <c r="W754">
        <f t="shared" si="301"/>
        <v>248</v>
      </c>
      <c r="X754">
        <f t="shared" si="302"/>
        <v>470</v>
      </c>
      <c r="Y754">
        <f t="shared" si="303"/>
        <v>425</v>
      </c>
      <c r="Z754">
        <f t="shared" si="304"/>
        <v>882</v>
      </c>
      <c r="AC754" s="1">
        <f t="shared" si="305"/>
        <v>-1.0699570329077337</v>
      </c>
      <c r="AD754" s="1">
        <f t="shared" si="306"/>
        <v>-1.4339224101091452</v>
      </c>
      <c r="AE754" s="1">
        <f t="shared" si="307"/>
        <v>-1.780198646826979</v>
      </c>
      <c r="AF754" s="1">
        <f t="shared" si="308"/>
        <v>-0.50310357767208047</v>
      </c>
      <c r="AG754" s="1">
        <f t="shared" si="309"/>
        <v>-0.88481459977213761</v>
      </c>
      <c r="AH754" s="1">
        <f t="shared" si="310"/>
        <v>-1.8152899666382492</v>
      </c>
      <c r="AI754" s="149">
        <f t="shared" si="311"/>
        <v>-7.4872862339263246</v>
      </c>
      <c r="AL754" s="1">
        <f t="shared" si="312"/>
        <v>-1.374959876045784</v>
      </c>
      <c r="AM754" s="104">
        <f t="shared" si="313"/>
        <v>-1.3956645494074753</v>
      </c>
      <c r="AN754" s="104">
        <f t="shared" si="314"/>
        <v>-1.3586993551740039</v>
      </c>
      <c r="AO754" s="104">
        <f t="shared" si="315"/>
        <v>-0.71939540663488166</v>
      </c>
      <c r="AP754" s="104">
        <f t="shared" si="316"/>
        <v>-0.82003893241456904</v>
      </c>
      <c r="AQ754" s="104">
        <f t="shared" si="317"/>
        <v>-8.9936045332194625E-2</v>
      </c>
      <c r="AR754" s="151">
        <f t="shared" si="318"/>
        <v>-5.7586941650089081</v>
      </c>
    </row>
    <row r="755" spans="1:44" x14ac:dyDescent="0.2">
      <c r="A755" s="99">
        <v>10245</v>
      </c>
      <c r="B755" s="95" t="s">
        <v>103</v>
      </c>
      <c r="C755" s="111">
        <v>0.71709972425602297</v>
      </c>
      <c r="D755" s="95" t="s">
        <v>1</v>
      </c>
      <c r="E755" s="95">
        <v>0</v>
      </c>
      <c r="F755" s="96">
        <v>2</v>
      </c>
      <c r="G755" s="95" t="s">
        <v>6</v>
      </c>
      <c r="H755" s="95" t="s">
        <v>91</v>
      </c>
      <c r="I755" s="95" t="s">
        <v>4</v>
      </c>
      <c r="J755" s="97" t="s">
        <v>5</v>
      </c>
      <c r="M755">
        <f t="shared" si="299"/>
        <v>59</v>
      </c>
      <c r="N755">
        <f t="shared" si="320"/>
        <v>35</v>
      </c>
      <c r="O755">
        <f t="shared" si="321"/>
        <v>49</v>
      </c>
      <c r="P755">
        <f t="shared" si="322"/>
        <v>68</v>
      </c>
      <c r="Q755">
        <f t="shared" si="323"/>
        <v>25</v>
      </c>
      <c r="R755">
        <f t="shared" si="324"/>
        <v>144</v>
      </c>
      <c r="U755">
        <f t="shared" si="319"/>
        <v>244</v>
      </c>
      <c r="V755">
        <f t="shared" si="300"/>
        <v>245</v>
      </c>
      <c r="W755">
        <f t="shared" si="301"/>
        <v>233</v>
      </c>
      <c r="X755">
        <f t="shared" si="302"/>
        <v>495</v>
      </c>
      <c r="Y755">
        <f t="shared" si="303"/>
        <v>149</v>
      </c>
      <c r="Z755">
        <f t="shared" si="304"/>
        <v>83</v>
      </c>
      <c r="AC755" s="1">
        <f t="shared" si="305"/>
        <v>-1.0699570329077337</v>
      </c>
      <c r="AD755" s="1">
        <f t="shared" si="306"/>
        <v>-1.5921464153240394</v>
      </c>
      <c r="AE755" s="1">
        <f t="shared" si="307"/>
        <v>-1.2556741787028265</v>
      </c>
      <c r="AF755" s="1">
        <f t="shared" si="308"/>
        <v>-0.92798677163734644</v>
      </c>
      <c r="AG755" s="1">
        <f t="shared" si="309"/>
        <v>-1.9286186519452522</v>
      </c>
      <c r="AH755" s="1">
        <f t="shared" si="310"/>
        <v>-0.17768117723745236</v>
      </c>
      <c r="AI755" s="149">
        <f t="shared" si="311"/>
        <v>-6.9520642277546498</v>
      </c>
      <c r="AL755" s="1">
        <f t="shared" si="312"/>
        <v>-1.374959876045784</v>
      </c>
      <c r="AM755" s="104">
        <f t="shared" si="313"/>
        <v>-1.3708698907942589</v>
      </c>
      <c r="AN755" s="104">
        <f t="shared" si="314"/>
        <v>-1.4210896477732855</v>
      </c>
      <c r="AO755" s="104">
        <f t="shared" si="315"/>
        <v>-0.66757033877029559</v>
      </c>
      <c r="AP755" s="104">
        <f t="shared" si="316"/>
        <v>-1.8681817953935267</v>
      </c>
      <c r="AQ755" s="104">
        <f t="shared" si="317"/>
        <v>-2.4532874935423878</v>
      </c>
      <c r="AR755" s="151">
        <f t="shared" si="318"/>
        <v>-9.1559590423195392</v>
      </c>
    </row>
    <row r="756" spans="1:44" x14ac:dyDescent="0.2">
      <c r="A756" s="98">
        <v>10091</v>
      </c>
      <c r="B756" s="91" t="s">
        <v>103</v>
      </c>
      <c r="C756" s="110">
        <v>0.71799264940990559</v>
      </c>
      <c r="D756" s="91" t="s">
        <v>1</v>
      </c>
      <c r="E756" s="91">
        <v>3</v>
      </c>
      <c r="F756" s="92">
        <v>2</v>
      </c>
      <c r="G756" s="91" t="s">
        <v>6</v>
      </c>
      <c r="H756" s="91" t="s">
        <v>88</v>
      </c>
      <c r="I756" s="91" t="s">
        <v>5</v>
      </c>
      <c r="J756" s="93" t="s">
        <v>5</v>
      </c>
      <c r="M756">
        <f t="shared" si="299"/>
        <v>59</v>
      </c>
      <c r="N756">
        <f t="shared" si="320"/>
        <v>61</v>
      </c>
      <c r="O756">
        <f t="shared" si="321"/>
        <v>49</v>
      </c>
      <c r="P756">
        <f t="shared" si="322"/>
        <v>68</v>
      </c>
      <c r="Q756">
        <f t="shared" si="323"/>
        <v>71</v>
      </c>
      <c r="R756">
        <f t="shared" si="324"/>
        <v>28</v>
      </c>
      <c r="U756">
        <f t="shared" si="319"/>
        <v>244</v>
      </c>
      <c r="V756">
        <f t="shared" si="300"/>
        <v>248</v>
      </c>
      <c r="W756">
        <f t="shared" si="301"/>
        <v>233</v>
      </c>
      <c r="X756">
        <f t="shared" si="302"/>
        <v>495</v>
      </c>
      <c r="Y756">
        <f t="shared" si="303"/>
        <v>425</v>
      </c>
      <c r="Z756">
        <f t="shared" si="304"/>
        <v>882</v>
      </c>
      <c r="AC756" s="1">
        <f t="shared" si="305"/>
        <v>-1.0699570329077337</v>
      </c>
      <c r="AD756" s="1">
        <f t="shared" si="306"/>
        <v>-1.0366206126401418</v>
      </c>
      <c r="AE756" s="1">
        <f t="shared" si="307"/>
        <v>-1.2556741787028265</v>
      </c>
      <c r="AF756" s="1">
        <f t="shared" si="308"/>
        <v>-0.92798677163734644</v>
      </c>
      <c r="AG756" s="1">
        <f t="shared" si="309"/>
        <v>-0.88481459977213761</v>
      </c>
      <c r="AH756" s="1">
        <f t="shared" si="310"/>
        <v>-1.8152899666382492</v>
      </c>
      <c r="AI756" s="149">
        <f t="shared" si="311"/>
        <v>-6.9903431622984353</v>
      </c>
      <c r="AL756" s="1">
        <f t="shared" si="312"/>
        <v>-1.374959876045784</v>
      </c>
      <c r="AM756" s="104">
        <f t="shared" si="313"/>
        <v>-1.3586993551740039</v>
      </c>
      <c r="AN756" s="104">
        <f t="shared" si="314"/>
        <v>-1.4210896477732855</v>
      </c>
      <c r="AO756" s="104">
        <f t="shared" si="315"/>
        <v>-0.66757033877029559</v>
      </c>
      <c r="AP756" s="104">
        <f t="shared" si="316"/>
        <v>-0.82003893241456904</v>
      </c>
      <c r="AQ756" s="104">
        <f t="shared" si="317"/>
        <v>-8.9936045332194625E-2</v>
      </c>
      <c r="AR756" s="151">
        <f t="shared" si="318"/>
        <v>-5.732294195510133</v>
      </c>
    </row>
    <row r="757" spans="1:44" x14ac:dyDescent="0.2">
      <c r="A757" s="99">
        <v>10463</v>
      </c>
      <c r="B757" s="95" t="s">
        <v>103</v>
      </c>
      <c r="C757" s="111">
        <v>0.71867934172348602</v>
      </c>
      <c r="D757" s="95" t="s">
        <v>3</v>
      </c>
      <c r="E757" s="95">
        <v>3</v>
      </c>
      <c r="F757" s="96">
        <v>1</v>
      </c>
      <c r="G757" s="95" t="s">
        <v>6</v>
      </c>
      <c r="H757" s="95" t="s">
        <v>90</v>
      </c>
      <c r="I757" s="95" t="s">
        <v>5</v>
      </c>
      <c r="J757" s="97" t="s">
        <v>5</v>
      </c>
      <c r="M757">
        <f t="shared" si="299"/>
        <v>38</v>
      </c>
      <c r="N757">
        <f t="shared" si="320"/>
        <v>61</v>
      </c>
      <c r="O757">
        <f t="shared" si="321"/>
        <v>48</v>
      </c>
      <c r="P757">
        <f t="shared" si="322"/>
        <v>68</v>
      </c>
      <c r="Q757">
        <f t="shared" si="323"/>
        <v>39</v>
      </c>
      <c r="R757">
        <f t="shared" si="324"/>
        <v>28</v>
      </c>
      <c r="U757">
        <f t="shared" si="319"/>
        <v>241</v>
      </c>
      <c r="V757">
        <f t="shared" si="300"/>
        <v>248</v>
      </c>
      <c r="W757">
        <f t="shared" si="301"/>
        <v>243</v>
      </c>
      <c r="X757">
        <f t="shared" si="302"/>
        <v>495</v>
      </c>
      <c r="Y757">
        <f t="shared" si="303"/>
        <v>161</v>
      </c>
      <c r="Z757">
        <f t="shared" si="304"/>
        <v>882</v>
      </c>
      <c r="AC757" s="1">
        <f t="shared" si="305"/>
        <v>-1.5099083170870673</v>
      </c>
      <c r="AD757" s="1">
        <f t="shared" si="306"/>
        <v>-1.0366206126401418</v>
      </c>
      <c r="AE757" s="1">
        <f t="shared" si="307"/>
        <v>-1.276293465905562</v>
      </c>
      <c r="AF757" s="1">
        <f t="shared" si="308"/>
        <v>-0.92798677163734644</v>
      </c>
      <c r="AG757" s="1">
        <f t="shared" si="309"/>
        <v>-1.4839328306838067</v>
      </c>
      <c r="AH757" s="1">
        <f t="shared" si="310"/>
        <v>-1.8152899666382492</v>
      </c>
      <c r="AI757" s="149">
        <f t="shared" si="311"/>
        <v>-8.0500319645921738</v>
      </c>
      <c r="AL757" s="1">
        <f t="shared" si="312"/>
        <v>-1.3873311678483309</v>
      </c>
      <c r="AM757" s="104">
        <f t="shared" si="313"/>
        <v>-1.3586993551740039</v>
      </c>
      <c r="AN757" s="104">
        <f t="shared" si="314"/>
        <v>-1.3790666579984376</v>
      </c>
      <c r="AO757" s="104">
        <f t="shared" si="315"/>
        <v>-0.66757033877029559</v>
      </c>
      <c r="AP757" s="104">
        <f t="shared" si="316"/>
        <v>-1.790723736354523</v>
      </c>
      <c r="AQ757" s="104">
        <f t="shared" si="317"/>
        <v>-8.9936045332194625E-2</v>
      </c>
      <c r="AR757" s="151">
        <f t="shared" si="318"/>
        <v>-6.6733273014777863</v>
      </c>
    </row>
    <row r="758" spans="1:44" x14ac:dyDescent="0.2">
      <c r="A758" s="98">
        <v>10227</v>
      </c>
      <c r="B758" s="91" t="s">
        <v>103</v>
      </c>
      <c r="C758" s="110">
        <v>0.71945796802649209</v>
      </c>
      <c r="D758" s="91" t="s">
        <v>1</v>
      </c>
      <c r="E758" s="91">
        <v>1</v>
      </c>
      <c r="F758" s="92">
        <v>2</v>
      </c>
      <c r="G758" s="91" t="s">
        <v>7</v>
      </c>
      <c r="H758" s="91" t="s">
        <v>89</v>
      </c>
      <c r="I758" s="91" t="s">
        <v>4</v>
      </c>
      <c r="J758" s="93" t="s">
        <v>4</v>
      </c>
      <c r="M758">
        <f t="shared" si="299"/>
        <v>59</v>
      </c>
      <c r="N758">
        <f t="shared" si="320"/>
        <v>35</v>
      </c>
      <c r="O758">
        <f t="shared" si="321"/>
        <v>49</v>
      </c>
      <c r="P758">
        <f t="shared" si="322"/>
        <v>104</v>
      </c>
      <c r="Q758">
        <f t="shared" si="323"/>
        <v>37</v>
      </c>
      <c r="R758">
        <f t="shared" si="324"/>
        <v>144</v>
      </c>
      <c r="U758">
        <f t="shared" si="319"/>
        <v>244</v>
      </c>
      <c r="V758">
        <f t="shared" si="300"/>
        <v>233</v>
      </c>
      <c r="W758">
        <f t="shared" si="301"/>
        <v>233</v>
      </c>
      <c r="X758">
        <f t="shared" si="302"/>
        <v>470</v>
      </c>
      <c r="Y758">
        <f t="shared" si="303"/>
        <v>230</v>
      </c>
      <c r="Z758">
        <f t="shared" si="304"/>
        <v>83</v>
      </c>
      <c r="AC758" s="1">
        <f t="shared" si="305"/>
        <v>-1.0699570329077337</v>
      </c>
      <c r="AD758" s="1">
        <f t="shared" si="306"/>
        <v>-1.5921464153240394</v>
      </c>
      <c r="AE758" s="1">
        <f t="shared" si="307"/>
        <v>-1.2556741787028265</v>
      </c>
      <c r="AF758" s="1">
        <f t="shared" si="308"/>
        <v>-0.50310357767208047</v>
      </c>
      <c r="AG758" s="1">
        <f t="shared" si="309"/>
        <v>-1.5365765641692286</v>
      </c>
      <c r="AH758" s="1">
        <f t="shared" si="310"/>
        <v>-0.17768117723745236</v>
      </c>
      <c r="AI758" s="149">
        <f t="shared" si="311"/>
        <v>-6.1351389460133605</v>
      </c>
      <c r="AL758" s="1">
        <f t="shared" si="312"/>
        <v>-1.374959876045784</v>
      </c>
      <c r="AM758" s="104">
        <f t="shared" si="313"/>
        <v>-1.4210896477732855</v>
      </c>
      <c r="AN758" s="104">
        <f t="shared" si="314"/>
        <v>-1.4210896477732855</v>
      </c>
      <c r="AO758" s="104">
        <f t="shared" si="315"/>
        <v>-0.71939540663488166</v>
      </c>
      <c r="AP758" s="104">
        <f t="shared" si="316"/>
        <v>-1.4340487924157905</v>
      </c>
      <c r="AQ758" s="104">
        <f t="shared" si="317"/>
        <v>-2.4532874935423878</v>
      </c>
      <c r="AR758" s="151">
        <f t="shared" si="318"/>
        <v>-8.823870864185416</v>
      </c>
    </row>
    <row r="759" spans="1:44" x14ac:dyDescent="0.2">
      <c r="A759" s="99">
        <v>11211</v>
      </c>
      <c r="B759" s="95" t="s">
        <v>103</v>
      </c>
      <c r="C759" s="111">
        <v>0.71984699046659439</v>
      </c>
      <c r="D759" s="95" t="s">
        <v>0</v>
      </c>
      <c r="E759" s="95">
        <v>3</v>
      </c>
      <c r="F759" s="96">
        <v>3</v>
      </c>
      <c r="G759" s="95" t="s">
        <v>7</v>
      </c>
      <c r="H759" s="95" t="s">
        <v>89</v>
      </c>
      <c r="I759" s="95" t="s">
        <v>5</v>
      </c>
      <c r="J759" s="97" t="s">
        <v>5</v>
      </c>
      <c r="M759">
        <f t="shared" si="299"/>
        <v>39</v>
      </c>
      <c r="N759">
        <f t="shared" si="320"/>
        <v>61</v>
      </c>
      <c r="O759">
        <f t="shared" si="321"/>
        <v>46</v>
      </c>
      <c r="P759">
        <f t="shared" si="322"/>
        <v>104</v>
      </c>
      <c r="Q759">
        <f t="shared" si="323"/>
        <v>37</v>
      </c>
      <c r="R759">
        <f t="shared" si="324"/>
        <v>28</v>
      </c>
      <c r="U759">
        <f t="shared" si="319"/>
        <v>241</v>
      </c>
      <c r="V759">
        <f t="shared" si="300"/>
        <v>248</v>
      </c>
      <c r="W759">
        <f t="shared" si="301"/>
        <v>241</v>
      </c>
      <c r="X759">
        <f t="shared" si="302"/>
        <v>470</v>
      </c>
      <c r="Y759">
        <f t="shared" si="303"/>
        <v>230</v>
      </c>
      <c r="Z759">
        <f t="shared" si="304"/>
        <v>882</v>
      </c>
      <c r="AC759" s="1">
        <f t="shared" si="305"/>
        <v>-1.4839328306838067</v>
      </c>
      <c r="AD759" s="1">
        <f t="shared" si="306"/>
        <v>-1.0366206126401418</v>
      </c>
      <c r="AE759" s="1">
        <f t="shared" si="307"/>
        <v>-1.3188530803243581</v>
      </c>
      <c r="AF759" s="1">
        <f t="shared" si="308"/>
        <v>-0.50310357767208047</v>
      </c>
      <c r="AG759" s="1">
        <f t="shared" si="309"/>
        <v>-1.5365765641692286</v>
      </c>
      <c r="AH759" s="1">
        <f t="shared" si="310"/>
        <v>-1.8152899666382492</v>
      </c>
      <c r="AI759" s="149">
        <f t="shared" si="311"/>
        <v>-7.6943766321278657</v>
      </c>
      <c r="AL759" s="1">
        <f t="shared" si="312"/>
        <v>-1.3873311678483309</v>
      </c>
      <c r="AM759" s="104">
        <f t="shared" si="313"/>
        <v>-1.3586993551740039</v>
      </c>
      <c r="AN759" s="104">
        <f t="shared" si="314"/>
        <v>-1.3873311678483309</v>
      </c>
      <c r="AO759" s="104">
        <f t="shared" si="315"/>
        <v>-0.71939540663488166</v>
      </c>
      <c r="AP759" s="104">
        <f t="shared" si="316"/>
        <v>-1.4340487924157905</v>
      </c>
      <c r="AQ759" s="104">
        <f t="shared" si="317"/>
        <v>-8.9936045332194625E-2</v>
      </c>
      <c r="AR759" s="151">
        <f t="shared" si="318"/>
        <v>-6.3767419352535333</v>
      </c>
    </row>
    <row r="760" spans="1:44" x14ac:dyDescent="0.2">
      <c r="A760" s="98">
        <v>10781</v>
      </c>
      <c r="B760" s="91" t="s">
        <v>103</v>
      </c>
      <c r="C760" s="110">
        <v>0.72086709464226972</v>
      </c>
      <c r="D760" s="91" t="s">
        <v>1</v>
      </c>
      <c r="E760" s="91">
        <v>0</v>
      </c>
      <c r="F760" s="92">
        <v>1</v>
      </c>
      <c r="G760" s="91" t="s">
        <v>7</v>
      </c>
      <c r="H760" s="91" t="s">
        <v>89</v>
      </c>
      <c r="I760" s="91" t="s">
        <v>5</v>
      </c>
      <c r="J760" s="93" t="s">
        <v>5</v>
      </c>
      <c r="M760">
        <f t="shared" si="299"/>
        <v>59</v>
      </c>
      <c r="N760">
        <f t="shared" si="320"/>
        <v>35</v>
      </c>
      <c r="O760">
        <f t="shared" si="321"/>
        <v>48</v>
      </c>
      <c r="P760">
        <f t="shared" si="322"/>
        <v>104</v>
      </c>
      <c r="Q760">
        <f t="shared" si="323"/>
        <v>37</v>
      </c>
      <c r="R760">
        <f t="shared" si="324"/>
        <v>28</v>
      </c>
      <c r="U760">
        <f t="shared" si="319"/>
        <v>244</v>
      </c>
      <c r="V760">
        <f t="shared" si="300"/>
        <v>245</v>
      </c>
      <c r="W760">
        <f t="shared" si="301"/>
        <v>243</v>
      </c>
      <c r="X760">
        <f t="shared" si="302"/>
        <v>470</v>
      </c>
      <c r="Y760">
        <f t="shared" si="303"/>
        <v>230</v>
      </c>
      <c r="Z760">
        <f t="shared" si="304"/>
        <v>882</v>
      </c>
      <c r="AC760" s="1">
        <f t="shared" si="305"/>
        <v>-1.0699570329077337</v>
      </c>
      <c r="AD760" s="1">
        <f t="shared" si="306"/>
        <v>-1.5921464153240394</v>
      </c>
      <c r="AE760" s="1">
        <f t="shared" si="307"/>
        <v>-1.276293465905562</v>
      </c>
      <c r="AF760" s="1">
        <f t="shared" si="308"/>
        <v>-0.50310357767208047</v>
      </c>
      <c r="AG760" s="1">
        <f t="shared" si="309"/>
        <v>-1.5365765641692286</v>
      </c>
      <c r="AH760" s="1">
        <f t="shared" si="310"/>
        <v>-1.8152899666382492</v>
      </c>
      <c r="AI760" s="149">
        <f t="shared" si="311"/>
        <v>-7.7933670226168941</v>
      </c>
      <c r="AL760" s="1">
        <f t="shared" si="312"/>
        <v>-1.374959876045784</v>
      </c>
      <c r="AM760" s="104">
        <f t="shared" si="313"/>
        <v>-1.3708698907942589</v>
      </c>
      <c r="AN760" s="104">
        <f t="shared" si="314"/>
        <v>-1.3790666579984376</v>
      </c>
      <c r="AO760" s="104">
        <f t="shared" si="315"/>
        <v>-0.71939540663488166</v>
      </c>
      <c r="AP760" s="104">
        <f t="shared" si="316"/>
        <v>-1.4340487924157905</v>
      </c>
      <c r="AQ760" s="104">
        <f t="shared" si="317"/>
        <v>-8.9936045332194625E-2</v>
      </c>
      <c r="AR760" s="151">
        <f t="shared" si="318"/>
        <v>-6.3682766692213475</v>
      </c>
    </row>
    <row r="761" spans="1:44" x14ac:dyDescent="0.2">
      <c r="A761" s="99">
        <v>10710</v>
      </c>
      <c r="B761" s="95" t="s">
        <v>103</v>
      </c>
      <c r="C761" s="111">
        <v>0.72116880936174588</v>
      </c>
      <c r="D761" s="95" t="s">
        <v>2</v>
      </c>
      <c r="E761" s="95">
        <v>0</v>
      </c>
      <c r="F761" s="96">
        <v>3</v>
      </c>
      <c r="G761" s="95" t="s">
        <v>6</v>
      </c>
      <c r="H761" s="95" t="s">
        <v>88</v>
      </c>
      <c r="I761" s="95" t="s">
        <v>5</v>
      </c>
      <c r="J761" s="97" t="s">
        <v>5</v>
      </c>
      <c r="M761">
        <f t="shared" si="299"/>
        <v>36</v>
      </c>
      <c r="N761">
        <f t="shared" si="320"/>
        <v>35</v>
      </c>
      <c r="O761">
        <f t="shared" si="321"/>
        <v>46</v>
      </c>
      <c r="P761">
        <f t="shared" si="322"/>
        <v>68</v>
      </c>
      <c r="Q761">
        <f t="shared" si="323"/>
        <v>71</v>
      </c>
      <c r="R761">
        <f t="shared" si="324"/>
        <v>28</v>
      </c>
      <c r="U761">
        <f t="shared" si="319"/>
        <v>239</v>
      </c>
      <c r="V761">
        <f t="shared" si="300"/>
        <v>245</v>
      </c>
      <c r="W761">
        <f t="shared" si="301"/>
        <v>241</v>
      </c>
      <c r="X761">
        <f t="shared" si="302"/>
        <v>495</v>
      </c>
      <c r="Y761">
        <f t="shared" si="303"/>
        <v>425</v>
      </c>
      <c r="Z761">
        <f t="shared" si="304"/>
        <v>882</v>
      </c>
      <c r="AC761" s="1">
        <f t="shared" si="305"/>
        <v>-1.563975538357343</v>
      </c>
      <c r="AD761" s="1">
        <f t="shared" si="306"/>
        <v>-1.5921464153240394</v>
      </c>
      <c r="AE761" s="1">
        <f t="shared" si="307"/>
        <v>-1.3188530803243581</v>
      </c>
      <c r="AF761" s="1">
        <f t="shared" si="308"/>
        <v>-0.92798677163734644</v>
      </c>
      <c r="AG761" s="1">
        <f t="shared" si="309"/>
        <v>-0.88481459977213761</v>
      </c>
      <c r="AH761" s="1">
        <f t="shared" si="310"/>
        <v>-1.8152899666382492</v>
      </c>
      <c r="AI761" s="149">
        <f t="shared" si="311"/>
        <v>-8.1030663720534744</v>
      </c>
      <c r="AL761" s="1">
        <f t="shared" si="312"/>
        <v>-1.3956645494074753</v>
      </c>
      <c r="AM761" s="104">
        <f t="shared" si="313"/>
        <v>-1.3708698907942589</v>
      </c>
      <c r="AN761" s="104">
        <f t="shared" si="314"/>
        <v>-1.3873311678483309</v>
      </c>
      <c r="AO761" s="104">
        <f t="shared" si="315"/>
        <v>-0.66757033877029559</v>
      </c>
      <c r="AP761" s="104">
        <f t="shared" si="316"/>
        <v>-0.82003893241456904</v>
      </c>
      <c r="AQ761" s="104">
        <f t="shared" si="317"/>
        <v>-8.9936045332194625E-2</v>
      </c>
      <c r="AR761" s="151">
        <f t="shared" si="318"/>
        <v>-5.7314109245671245</v>
      </c>
    </row>
    <row r="762" spans="1:44" x14ac:dyDescent="0.2">
      <c r="A762" s="98">
        <v>10793</v>
      </c>
      <c r="B762" s="91" t="s">
        <v>103</v>
      </c>
      <c r="C762" s="110">
        <v>0.72123707177535024</v>
      </c>
      <c r="D762" s="91" t="s">
        <v>0</v>
      </c>
      <c r="E762" s="91">
        <v>0</v>
      </c>
      <c r="F762" s="92">
        <v>3</v>
      </c>
      <c r="G762" s="91" t="s">
        <v>7</v>
      </c>
      <c r="H762" s="91" t="s">
        <v>90</v>
      </c>
      <c r="I762" s="91" t="s">
        <v>4</v>
      </c>
      <c r="J762" s="93" t="s">
        <v>4</v>
      </c>
      <c r="M762">
        <f t="shared" si="299"/>
        <v>39</v>
      </c>
      <c r="N762">
        <f t="shared" si="320"/>
        <v>35</v>
      </c>
      <c r="O762">
        <f t="shared" si="321"/>
        <v>46</v>
      </c>
      <c r="P762">
        <f t="shared" si="322"/>
        <v>104</v>
      </c>
      <c r="Q762">
        <f t="shared" si="323"/>
        <v>39</v>
      </c>
      <c r="R762">
        <f t="shared" si="324"/>
        <v>144</v>
      </c>
      <c r="U762">
        <f t="shared" si="319"/>
        <v>241</v>
      </c>
      <c r="V762">
        <f t="shared" si="300"/>
        <v>245</v>
      </c>
      <c r="W762">
        <f t="shared" si="301"/>
        <v>241</v>
      </c>
      <c r="X762">
        <f t="shared" si="302"/>
        <v>470</v>
      </c>
      <c r="Y762">
        <f t="shared" si="303"/>
        <v>161</v>
      </c>
      <c r="Z762">
        <f t="shared" si="304"/>
        <v>83</v>
      </c>
      <c r="AC762" s="1">
        <f t="shared" si="305"/>
        <v>-1.4839328306838067</v>
      </c>
      <c r="AD762" s="1">
        <f t="shared" si="306"/>
        <v>-1.5921464153240394</v>
      </c>
      <c r="AE762" s="1">
        <f t="shared" si="307"/>
        <v>-1.3188530803243581</v>
      </c>
      <c r="AF762" s="1">
        <f t="shared" si="308"/>
        <v>-0.50310357767208047</v>
      </c>
      <c r="AG762" s="1">
        <f t="shared" si="309"/>
        <v>-1.4839328306838067</v>
      </c>
      <c r="AH762" s="1">
        <f t="shared" si="310"/>
        <v>-0.17768117723745236</v>
      </c>
      <c r="AI762" s="149">
        <f t="shared" si="311"/>
        <v>-6.5596499119255434</v>
      </c>
      <c r="AL762" s="1">
        <f t="shared" si="312"/>
        <v>-1.3873311678483309</v>
      </c>
      <c r="AM762" s="104">
        <f t="shared" si="313"/>
        <v>-1.3708698907942589</v>
      </c>
      <c r="AN762" s="104">
        <f t="shared" si="314"/>
        <v>-1.3873311678483309</v>
      </c>
      <c r="AO762" s="104">
        <f t="shared" si="315"/>
        <v>-0.71939540663488166</v>
      </c>
      <c r="AP762" s="104">
        <f t="shared" si="316"/>
        <v>-1.790723736354523</v>
      </c>
      <c r="AQ762" s="104">
        <f t="shared" si="317"/>
        <v>-2.4532874935423878</v>
      </c>
      <c r="AR762" s="151">
        <f t="shared" si="318"/>
        <v>-9.1089388630227148</v>
      </c>
    </row>
    <row r="763" spans="1:44" x14ac:dyDescent="0.2">
      <c r="A763" s="99">
        <v>10543</v>
      </c>
      <c r="B763" s="95" t="s">
        <v>103</v>
      </c>
      <c r="C763" s="111">
        <v>0.72216900474723955</v>
      </c>
      <c r="D763" s="95" t="s">
        <v>1</v>
      </c>
      <c r="E763" s="95">
        <v>0</v>
      </c>
      <c r="F763" s="96">
        <v>0</v>
      </c>
      <c r="G763" s="95" t="s">
        <v>7</v>
      </c>
      <c r="H763" s="95" t="s">
        <v>89</v>
      </c>
      <c r="I763" s="95" t="s">
        <v>5</v>
      </c>
      <c r="J763" s="97" t="s">
        <v>5</v>
      </c>
      <c r="M763">
        <f t="shared" si="299"/>
        <v>59</v>
      </c>
      <c r="N763">
        <f t="shared" si="320"/>
        <v>35</v>
      </c>
      <c r="O763">
        <f t="shared" si="321"/>
        <v>29</v>
      </c>
      <c r="P763">
        <f t="shared" si="322"/>
        <v>104</v>
      </c>
      <c r="Q763">
        <f t="shared" si="323"/>
        <v>37</v>
      </c>
      <c r="R763">
        <f t="shared" si="324"/>
        <v>28</v>
      </c>
      <c r="U763">
        <f t="shared" si="319"/>
        <v>244</v>
      </c>
      <c r="V763">
        <f t="shared" si="300"/>
        <v>245</v>
      </c>
      <c r="W763">
        <f t="shared" si="301"/>
        <v>248</v>
      </c>
      <c r="X763">
        <f t="shared" si="302"/>
        <v>470</v>
      </c>
      <c r="Y763">
        <f t="shared" si="303"/>
        <v>230</v>
      </c>
      <c r="Z763">
        <f t="shared" si="304"/>
        <v>882</v>
      </c>
      <c r="AC763" s="1">
        <f t="shared" si="305"/>
        <v>-1.0699570329077337</v>
      </c>
      <c r="AD763" s="1">
        <f t="shared" si="306"/>
        <v>-1.5921464153240394</v>
      </c>
      <c r="AE763" s="1">
        <f t="shared" si="307"/>
        <v>-1.780198646826979</v>
      </c>
      <c r="AF763" s="1">
        <f t="shared" si="308"/>
        <v>-0.50310357767208047</v>
      </c>
      <c r="AG763" s="1">
        <f t="shared" si="309"/>
        <v>-1.5365765641692286</v>
      </c>
      <c r="AH763" s="1">
        <f t="shared" si="310"/>
        <v>-1.8152899666382492</v>
      </c>
      <c r="AI763" s="149">
        <f t="shared" si="311"/>
        <v>-8.2972722035383093</v>
      </c>
      <c r="AL763" s="1">
        <f t="shared" si="312"/>
        <v>-1.374959876045784</v>
      </c>
      <c r="AM763" s="104">
        <f t="shared" si="313"/>
        <v>-1.3708698907942589</v>
      </c>
      <c r="AN763" s="104">
        <f t="shared" si="314"/>
        <v>-1.3586993551740039</v>
      </c>
      <c r="AO763" s="104">
        <f t="shared" si="315"/>
        <v>-0.71939540663488166</v>
      </c>
      <c r="AP763" s="104">
        <f t="shared" si="316"/>
        <v>-1.4340487924157905</v>
      </c>
      <c r="AQ763" s="104">
        <f t="shared" si="317"/>
        <v>-8.9936045332194625E-2</v>
      </c>
      <c r="AR763" s="151">
        <f t="shared" si="318"/>
        <v>-6.3479093663969133</v>
      </c>
    </row>
    <row r="764" spans="1:44" x14ac:dyDescent="0.2">
      <c r="A764" s="98">
        <v>11238</v>
      </c>
      <c r="B764" s="91" t="s">
        <v>103</v>
      </c>
      <c r="C764" s="110">
        <v>0.72303847487419393</v>
      </c>
      <c r="D764" s="91" t="s">
        <v>1</v>
      </c>
      <c r="E764" s="91">
        <v>3</v>
      </c>
      <c r="F764" s="92">
        <v>1</v>
      </c>
      <c r="G764" s="91" t="s">
        <v>7</v>
      </c>
      <c r="H764" s="91" t="s">
        <v>89</v>
      </c>
      <c r="I764" s="91" t="s">
        <v>5</v>
      </c>
      <c r="J764" s="93" t="s">
        <v>5</v>
      </c>
      <c r="M764">
        <f t="shared" si="299"/>
        <v>59</v>
      </c>
      <c r="N764">
        <f t="shared" si="320"/>
        <v>61</v>
      </c>
      <c r="O764">
        <f t="shared" si="321"/>
        <v>48</v>
      </c>
      <c r="P764">
        <f t="shared" si="322"/>
        <v>104</v>
      </c>
      <c r="Q764">
        <f t="shared" si="323"/>
        <v>37</v>
      </c>
      <c r="R764">
        <f t="shared" si="324"/>
        <v>28</v>
      </c>
      <c r="U764">
        <f t="shared" si="319"/>
        <v>244</v>
      </c>
      <c r="V764">
        <f t="shared" si="300"/>
        <v>248</v>
      </c>
      <c r="W764">
        <f t="shared" si="301"/>
        <v>243</v>
      </c>
      <c r="X764">
        <f t="shared" si="302"/>
        <v>470</v>
      </c>
      <c r="Y764">
        <f t="shared" si="303"/>
        <v>230</v>
      </c>
      <c r="Z764">
        <f t="shared" si="304"/>
        <v>882</v>
      </c>
      <c r="AC764" s="1">
        <f t="shared" si="305"/>
        <v>-1.0699570329077337</v>
      </c>
      <c r="AD764" s="1">
        <f t="shared" si="306"/>
        <v>-1.0366206126401418</v>
      </c>
      <c r="AE764" s="1">
        <f t="shared" si="307"/>
        <v>-1.276293465905562</v>
      </c>
      <c r="AF764" s="1">
        <f t="shared" si="308"/>
        <v>-0.50310357767208047</v>
      </c>
      <c r="AG764" s="1">
        <f t="shared" si="309"/>
        <v>-1.5365765641692286</v>
      </c>
      <c r="AH764" s="1">
        <f t="shared" si="310"/>
        <v>-1.8152899666382492</v>
      </c>
      <c r="AI764" s="149">
        <f t="shared" si="311"/>
        <v>-7.2378412199329958</v>
      </c>
      <c r="AL764" s="1">
        <f t="shared" si="312"/>
        <v>-1.374959876045784</v>
      </c>
      <c r="AM764" s="104">
        <f t="shared" si="313"/>
        <v>-1.3586993551740039</v>
      </c>
      <c r="AN764" s="104">
        <f t="shared" si="314"/>
        <v>-1.3790666579984376</v>
      </c>
      <c r="AO764" s="104">
        <f t="shared" si="315"/>
        <v>-0.71939540663488166</v>
      </c>
      <c r="AP764" s="104">
        <f t="shared" si="316"/>
        <v>-1.4340487924157905</v>
      </c>
      <c r="AQ764" s="104">
        <f t="shared" si="317"/>
        <v>-8.9936045332194625E-2</v>
      </c>
      <c r="AR764" s="151">
        <f t="shared" si="318"/>
        <v>-6.3561061336010924</v>
      </c>
    </row>
    <row r="765" spans="1:44" x14ac:dyDescent="0.2">
      <c r="A765" s="99">
        <v>10147</v>
      </c>
      <c r="B765" s="95" t="s">
        <v>103</v>
      </c>
      <c r="C765" s="111">
        <v>0.72376531281842182</v>
      </c>
      <c r="D765" s="95" t="s">
        <v>0</v>
      </c>
      <c r="E765" s="95">
        <v>3</v>
      </c>
      <c r="F765" s="96">
        <v>0</v>
      </c>
      <c r="G765" s="95" t="s">
        <v>6</v>
      </c>
      <c r="H765" s="95" t="s">
        <v>88</v>
      </c>
      <c r="I765" s="95" t="s">
        <v>5</v>
      </c>
      <c r="J765" s="97" t="s">
        <v>5</v>
      </c>
      <c r="M765">
        <f t="shared" si="299"/>
        <v>39</v>
      </c>
      <c r="N765">
        <f t="shared" si="320"/>
        <v>61</v>
      </c>
      <c r="O765">
        <f t="shared" si="321"/>
        <v>29</v>
      </c>
      <c r="P765">
        <f t="shared" si="322"/>
        <v>68</v>
      </c>
      <c r="Q765">
        <f t="shared" si="323"/>
        <v>71</v>
      </c>
      <c r="R765">
        <f t="shared" si="324"/>
        <v>28</v>
      </c>
      <c r="U765">
        <f t="shared" si="319"/>
        <v>241</v>
      </c>
      <c r="V765">
        <f t="shared" si="300"/>
        <v>248</v>
      </c>
      <c r="W765">
        <f t="shared" si="301"/>
        <v>248</v>
      </c>
      <c r="X765">
        <f t="shared" si="302"/>
        <v>495</v>
      </c>
      <c r="Y765">
        <f t="shared" si="303"/>
        <v>425</v>
      </c>
      <c r="Z765">
        <f t="shared" si="304"/>
        <v>882</v>
      </c>
      <c r="AC765" s="1">
        <f t="shared" si="305"/>
        <v>-1.4839328306838067</v>
      </c>
      <c r="AD765" s="1">
        <f t="shared" si="306"/>
        <v>-1.0366206126401418</v>
      </c>
      <c r="AE765" s="1">
        <f t="shared" si="307"/>
        <v>-1.780198646826979</v>
      </c>
      <c r="AF765" s="1">
        <f t="shared" si="308"/>
        <v>-0.92798677163734644</v>
      </c>
      <c r="AG765" s="1">
        <f t="shared" si="309"/>
        <v>-0.88481459977213761</v>
      </c>
      <c r="AH765" s="1">
        <f t="shared" si="310"/>
        <v>-1.8152899666382492</v>
      </c>
      <c r="AI765" s="149">
        <f t="shared" si="311"/>
        <v>-7.9288434281986611</v>
      </c>
      <c r="AL765" s="1">
        <f t="shared" si="312"/>
        <v>-1.3873311678483309</v>
      </c>
      <c r="AM765" s="104">
        <f t="shared" si="313"/>
        <v>-1.3586993551740039</v>
      </c>
      <c r="AN765" s="104">
        <f t="shared" si="314"/>
        <v>-1.3586993551740039</v>
      </c>
      <c r="AO765" s="104">
        <f t="shared" si="315"/>
        <v>-0.66757033877029559</v>
      </c>
      <c r="AP765" s="104">
        <f t="shared" si="316"/>
        <v>-0.82003893241456904</v>
      </c>
      <c r="AQ765" s="104">
        <f t="shared" si="317"/>
        <v>-8.9936045332194625E-2</v>
      </c>
      <c r="AR765" s="151">
        <f t="shared" si="318"/>
        <v>-5.682275194713398</v>
      </c>
    </row>
    <row r="766" spans="1:44" x14ac:dyDescent="0.2">
      <c r="A766" s="98">
        <v>10548</v>
      </c>
      <c r="B766" s="91" t="s">
        <v>103</v>
      </c>
      <c r="C766" s="110">
        <v>0.7250747762558345</v>
      </c>
      <c r="D766" s="91" t="s">
        <v>1</v>
      </c>
      <c r="E766" s="91">
        <v>2</v>
      </c>
      <c r="F766" s="92">
        <v>3</v>
      </c>
      <c r="G766" s="91" t="s">
        <v>7</v>
      </c>
      <c r="H766" s="91" t="s">
        <v>88</v>
      </c>
      <c r="I766" s="91" t="s">
        <v>5</v>
      </c>
      <c r="J766" s="93" t="s">
        <v>5</v>
      </c>
      <c r="M766">
        <f t="shared" si="299"/>
        <v>59</v>
      </c>
      <c r="N766">
        <f t="shared" si="320"/>
        <v>41</v>
      </c>
      <c r="O766">
        <f t="shared" si="321"/>
        <v>46</v>
      </c>
      <c r="P766">
        <f t="shared" si="322"/>
        <v>104</v>
      </c>
      <c r="Q766">
        <f t="shared" si="323"/>
        <v>71</v>
      </c>
      <c r="R766">
        <f t="shared" si="324"/>
        <v>28</v>
      </c>
      <c r="U766">
        <f t="shared" si="319"/>
        <v>244</v>
      </c>
      <c r="V766">
        <f t="shared" si="300"/>
        <v>239</v>
      </c>
      <c r="W766">
        <f t="shared" si="301"/>
        <v>241</v>
      </c>
      <c r="X766">
        <f t="shared" si="302"/>
        <v>470</v>
      </c>
      <c r="Y766">
        <f t="shared" si="303"/>
        <v>425</v>
      </c>
      <c r="Z766">
        <f t="shared" si="304"/>
        <v>882</v>
      </c>
      <c r="AC766" s="1">
        <f t="shared" si="305"/>
        <v>-1.0699570329077337</v>
      </c>
      <c r="AD766" s="1">
        <f t="shared" si="306"/>
        <v>-1.4339224101091452</v>
      </c>
      <c r="AE766" s="1">
        <f t="shared" si="307"/>
        <v>-1.3188530803243581</v>
      </c>
      <c r="AF766" s="1">
        <f t="shared" si="308"/>
        <v>-0.50310357767208047</v>
      </c>
      <c r="AG766" s="1">
        <f t="shared" si="309"/>
        <v>-0.88481459977213761</v>
      </c>
      <c r="AH766" s="1">
        <f t="shared" si="310"/>
        <v>-1.8152899666382492</v>
      </c>
      <c r="AI766" s="149">
        <f t="shared" si="311"/>
        <v>-7.0259406674237042</v>
      </c>
      <c r="AL766" s="1">
        <f t="shared" si="312"/>
        <v>-1.374959876045784</v>
      </c>
      <c r="AM766" s="104">
        <f t="shared" si="313"/>
        <v>-1.3956645494074753</v>
      </c>
      <c r="AN766" s="104">
        <f t="shared" si="314"/>
        <v>-1.3873311678483309</v>
      </c>
      <c r="AO766" s="104">
        <f t="shared" si="315"/>
        <v>-0.71939540663488166</v>
      </c>
      <c r="AP766" s="104">
        <f t="shared" si="316"/>
        <v>-0.82003893241456904</v>
      </c>
      <c r="AQ766" s="104">
        <f t="shared" si="317"/>
        <v>-8.9936045332194625E-2</v>
      </c>
      <c r="AR766" s="151">
        <f t="shared" si="318"/>
        <v>-5.7873259776832358</v>
      </c>
    </row>
    <row r="767" spans="1:44" x14ac:dyDescent="0.2">
      <c r="A767" s="99">
        <v>10116</v>
      </c>
      <c r="B767" s="95" t="s">
        <v>103</v>
      </c>
      <c r="C767" s="111">
        <v>0.72565432826887533</v>
      </c>
      <c r="D767" s="95" t="s">
        <v>2</v>
      </c>
      <c r="E767" s="95">
        <v>1</v>
      </c>
      <c r="F767" s="96">
        <v>3</v>
      </c>
      <c r="G767" s="95" t="s">
        <v>7</v>
      </c>
      <c r="H767" s="95" t="s">
        <v>90</v>
      </c>
      <c r="I767" s="95" t="s">
        <v>5</v>
      </c>
      <c r="J767" s="97" t="s">
        <v>5</v>
      </c>
      <c r="M767">
        <f t="shared" si="299"/>
        <v>36</v>
      </c>
      <c r="N767">
        <f t="shared" si="320"/>
        <v>35</v>
      </c>
      <c r="O767">
        <f t="shared" si="321"/>
        <v>46</v>
      </c>
      <c r="P767">
        <f t="shared" si="322"/>
        <v>104</v>
      </c>
      <c r="Q767">
        <f t="shared" si="323"/>
        <v>39</v>
      </c>
      <c r="R767">
        <f t="shared" si="324"/>
        <v>28</v>
      </c>
      <c r="U767">
        <f t="shared" si="319"/>
        <v>239</v>
      </c>
      <c r="V767">
        <f t="shared" si="300"/>
        <v>233</v>
      </c>
      <c r="W767">
        <f t="shared" si="301"/>
        <v>241</v>
      </c>
      <c r="X767">
        <f t="shared" si="302"/>
        <v>470</v>
      </c>
      <c r="Y767">
        <f t="shared" si="303"/>
        <v>161</v>
      </c>
      <c r="Z767">
        <f t="shared" si="304"/>
        <v>882</v>
      </c>
      <c r="AC767" s="1">
        <f t="shared" si="305"/>
        <v>-1.563975538357343</v>
      </c>
      <c r="AD767" s="1">
        <f t="shared" si="306"/>
        <v>-1.5921464153240394</v>
      </c>
      <c r="AE767" s="1">
        <f t="shared" si="307"/>
        <v>-1.3188530803243581</v>
      </c>
      <c r="AF767" s="1">
        <f t="shared" si="308"/>
        <v>-0.50310357767208047</v>
      </c>
      <c r="AG767" s="1">
        <f t="shared" si="309"/>
        <v>-1.4839328306838067</v>
      </c>
      <c r="AH767" s="1">
        <f t="shared" si="310"/>
        <v>-1.8152899666382492</v>
      </c>
      <c r="AI767" s="149">
        <f t="shared" si="311"/>
        <v>-8.2773014089998771</v>
      </c>
      <c r="AL767" s="1">
        <f t="shared" si="312"/>
        <v>-1.3956645494074753</v>
      </c>
      <c r="AM767" s="104">
        <f t="shared" si="313"/>
        <v>-1.4210896477732855</v>
      </c>
      <c r="AN767" s="104">
        <f t="shared" si="314"/>
        <v>-1.3873311678483309</v>
      </c>
      <c r="AO767" s="104">
        <f t="shared" si="315"/>
        <v>-0.71939540663488166</v>
      </c>
      <c r="AP767" s="104">
        <f t="shared" si="316"/>
        <v>-1.790723736354523</v>
      </c>
      <c r="AQ767" s="104">
        <f t="shared" si="317"/>
        <v>-8.9936045332194625E-2</v>
      </c>
      <c r="AR767" s="151">
        <f t="shared" si="318"/>
        <v>-6.8041405533506918</v>
      </c>
    </row>
    <row r="768" spans="1:44" x14ac:dyDescent="0.2">
      <c r="A768" s="98">
        <v>10411</v>
      </c>
      <c r="B768" s="91" t="s">
        <v>103</v>
      </c>
      <c r="C768" s="110">
        <v>0.72581125189140405</v>
      </c>
      <c r="D768" s="91" t="s">
        <v>1</v>
      </c>
      <c r="E768" s="91">
        <v>2</v>
      </c>
      <c r="F768" s="92">
        <v>2</v>
      </c>
      <c r="G768" s="91" t="s">
        <v>6</v>
      </c>
      <c r="H768" s="91" t="s">
        <v>88</v>
      </c>
      <c r="I768" s="91" t="s">
        <v>5</v>
      </c>
      <c r="J768" s="93" t="s">
        <v>5</v>
      </c>
      <c r="M768">
        <f t="shared" si="299"/>
        <v>59</v>
      </c>
      <c r="N768">
        <f t="shared" si="320"/>
        <v>41</v>
      </c>
      <c r="O768">
        <f t="shared" si="321"/>
        <v>49</v>
      </c>
      <c r="P768">
        <f t="shared" si="322"/>
        <v>68</v>
      </c>
      <c r="Q768">
        <f t="shared" si="323"/>
        <v>71</v>
      </c>
      <c r="R768">
        <f t="shared" si="324"/>
        <v>28</v>
      </c>
      <c r="U768">
        <f t="shared" si="319"/>
        <v>244</v>
      </c>
      <c r="V768">
        <f t="shared" si="300"/>
        <v>239</v>
      </c>
      <c r="W768">
        <f t="shared" si="301"/>
        <v>233</v>
      </c>
      <c r="X768">
        <f t="shared" si="302"/>
        <v>495</v>
      </c>
      <c r="Y768">
        <f t="shared" si="303"/>
        <v>425</v>
      </c>
      <c r="Z768">
        <f t="shared" si="304"/>
        <v>882</v>
      </c>
      <c r="AC768" s="1">
        <f t="shared" si="305"/>
        <v>-1.0699570329077337</v>
      </c>
      <c r="AD768" s="1">
        <f t="shared" si="306"/>
        <v>-1.4339224101091452</v>
      </c>
      <c r="AE768" s="1">
        <f t="shared" si="307"/>
        <v>-1.2556741787028265</v>
      </c>
      <c r="AF768" s="1">
        <f t="shared" si="308"/>
        <v>-0.92798677163734644</v>
      </c>
      <c r="AG768" s="1">
        <f t="shared" si="309"/>
        <v>-0.88481459977213761</v>
      </c>
      <c r="AH768" s="1">
        <f t="shared" si="310"/>
        <v>-1.8152899666382492</v>
      </c>
      <c r="AI768" s="149">
        <f t="shared" si="311"/>
        <v>-7.3876449597674387</v>
      </c>
      <c r="AL768" s="1">
        <f t="shared" si="312"/>
        <v>-1.374959876045784</v>
      </c>
      <c r="AM768" s="104">
        <f t="shared" si="313"/>
        <v>-1.3956645494074753</v>
      </c>
      <c r="AN768" s="104">
        <f t="shared" si="314"/>
        <v>-1.4210896477732855</v>
      </c>
      <c r="AO768" s="104">
        <f t="shared" si="315"/>
        <v>-0.66757033877029559</v>
      </c>
      <c r="AP768" s="104">
        <f t="shared" si="316"/>
        <v>-0.82003893241456904</v>
      </c>
      <c r="AQ768" s="104">
        <f t="shared" si="317"/>
        <v>-8.9936045332194625E-2</v>
      </c>
      <c r="AR768" s="151">
        <f t="shared" si="318"/>
        <v>-5.7692593897436035</v>
      </c>
    </row>
    <row r="769" spans="1:44" x14ac:dyDescent="0.2">
      <c r="A769" s="99">
        <v>10392</v>
      </c>
      <c r="B769" s="95" t="s">
        <v>103</v>
      </c>
      <c r="C769" s="111">
        <v>0.72588731261798622</v>
      </c>
      <c r="D769" s="95" t="s">
        <v>2</v>
      </c>
      <c r="E769" s="95">
        <v>0</v>
      </c>
      <c r="F769" s="96">
        <v>2</v>
      </c>
      <c r="G769" s="95" t="s">
        <v>6</v>
      </c>
      <c r="H769" s="95" t="s">
        <v>89</v>
      </c>
      <c r="I769" s="95" t="s">
        <v>5</v>
      </c>
      <c r="J769" s="97" t="s">
        <v>5</v>
      </c>
      <c r="M769">
        <f t="shared" si="299"/>
        <v>36</v>
      </c>
      <c r="N769">
        <f t="shared" si="320"/>
        <v>35</v>
      </c>
      <c r="O769">
        <f t="shared" si="321"/>
        <v>49</v>
      </c>
      <c r="P769">
        <f t="shared" si="322"/>
        <v>68</v>
      </c>
      <c r="Q769">
        <f t="shared" si="323"/>
        <v>37</v>
      </c>
      <c r="R769">
        <f t="shared" si="324"/>
        <v>28</v>
      </c>
      <c r="U769">
        <f t="shared" si="319"/>
        <v>239</v>
      </c>
      <c r="V769">
        <f t="shared" si="300"/>
        <v>245</v>
      </c>
      <c r="W769">
        <f t="shared" si="301"/>
        <v>233</v>
      </c>
      <c r="X769">
        <f t="shared" si="302"/>
        <v>495</v>
      </c>
      <c r="Y769">
        <f t="shared" si="303"/>
        <v>230</v>
      </c>
      <c r="Z769">
        <f t="shared" si="304"/>
        <v>882</v>
      </c>
      <c r="AC769" s="1">
        <f t="shared" si="305"/>
        <v>-1.563975538357343</v>
      </c>
      <c r="AD769" s="1">
        <f t="shared" si="306"/>
        <v>-1.5921464153240394</v>
      </c>
      <c r="AE769" s="1">
        <f t="shared" si="307"/>
        <v>-1.2556741787028265</v>
      </c>
      <c r="AF769" s="1">
        <f t="shared" si="308"/>
        <v>-0.92798677163734644</v>
      </c>
      <c r="AG769" s="1">
        <f t="shared" si="309"/>
        <v>-1.5365765641692286</v>
      </c>
      <c r="AH769" s="1">
        <f t="shared" si="310"/>
        <v>-1.8152899666382492</v>
      </c>
      <c r="AI769" s="149">
        <f t="shared" si="311"/>
        <v>-8.6916494348290332</v>
      </c>
      <c r="AL769" s="1">
        <f t="shared" si="312"/>
        <v>-1.3956645494074753</v>
      </c>
      <c r="AM769" s="104">
        <f t="shared" si="313"/>
        <v>-1.3708698907942589</v>
      </c>
      <c r="AN769" s="104">
        <f t="shared" si="314"/>
        <v>-1.4210896477732855</v>
      </c>
      <c r="AO769" s="104">
        <f t="shared" si="315"/>
        <v>-0.66757033877029559</v>
      </c>
      <c r="AP769" s="104">
        <f t="shared" si="316"/>
        <v>-1.4340487924157905</v>
      </c>
      <c r="AQ769" s="104">
        <f t="shared" si="317"/>
        <v>-8.9936045332194625E-2</v>
      </c>
      <c r="AR769" s="151">
        <f t="shared" si="318"/>
        <v>-6.3791792644933007</v>
      </c>
    </row>
    <row r="770" spans="1:44" x14ac:dyDescent="0.2">
      <c r="A770" s="98">
        <v>10192</v>
      </c>
      <c r="B770" s="91" t="s">
        <v>103</v>
      </c>
      <c r="C770" s="110">
        <v>0.72607018404819912</v>
      </c>
      <c r="D770" s="91" t="s">
        <v>2</v>
      </c>
      <c r="E770" s="91">
        <v>3</v>
      </c>
      <c r="F770" s="92">
        <v>3</v>
      </c>
      <c r="G770" s="91" t="s">
        <v>7</v>
      </c>
      <c r="H770" s="91" t="s">
        <v>88</v>
      </c>
      <c r="I770" s="91" t="s">
        <v>5</v>
      </c>
      <c r="J770" s="93" t="s">
        <v>5</v>
      </c>
      <c r="M770">
        <f t="shared" si="299"/>
        <v>36</v>
      </c>
      <c r="N770">
        <f t="shared" si="320"/>
        <v>61</v>
      </c>
      <c r="O770">
        <f t="shared" si="321"/>
        <v>46</v>
      </c>
      <c r="P770">
        <f t="shared" si="322"/>
        <v>104</v>
      </c>
      <c r="Q770">
        <f t="shared" si="323"/>
        <v>71</v>
      </c>
      <c r="R770">
        <f t="shared" si="324"/>
        <v>28</v>
      </c>
      <c r="U770">
        <f t="shared" si="319"/>
        <v>239</v>
      </c>
      <c r="V770">
        <f t="shared" si="300"/>
        <v>248</v>
      </c>
      <c r="W770">
        <f t="shared" si="301"/>
        <v>241</v>
      </c>
      <c r="X770">
        <f t="shared" si="302"/>
        <v>470</v>
      </c>
      <c r="Y770">
        <f t="shared" si="303"/>
        <v>425</v>
      </c>
      <c r="Z770">
        <f t="shared" si="304"/>
        <v>882</v>
      </c>
      <c r="AC770" s="1">
        <f t="shared" si="305"/>
        <v>-1.563975538357343</v>
      </c>
      <c r="AD770" s="1">
        <f t="shared" si="306"/>
        <v>-1.0366206126401418</v>
      </c>
      <c r="AE770" s="1">
        <f t="shared" si="307"/>
        <v>-1.3188530803243581</v>
      </c>
      <c r="AF770" s="1">
        <f t="shared" si="308"/>
        <v>-0.50310357767208047</v>
      </c>
      <c r="AG770" s="1">
        <f t="shared" si="309"/>
        <v>-0.88481459977213761</v>
      </c>
      <c r="AH770" s="1">
        <f t="shared" si="310"/>
        <v>-1.8152899666382492</v>
      </c>
      <c r="AI770" s="149">
        <f t="shared" si="311"/>
        <v>-7.1226573754043105</v>
      </c>
      <c r="AL770" s="1">
        <f t="shared" si="312"/>
        <v>-1.3956645494074753</v>
      </c>
      <c r="AM770" s="104">
        <f t="shared" si="313"/>
        <v>-1.3586993551740039</v>
      </c>
      <c r="AN770" s="104">
        <f t="shared" si="314"/>
        <v>-1.3873311678483309</v>
      </c>
      <c r="AO770" s="104">
        <f t="shared" si="315"/>
        <v>-0.71939540663488166</v>
      </c>
      <c r="AP770" s="104">
        <f t="shared" si="316"/>
        <v>-0.82003893241456904</v>
      </c>
      <c r="AQ770" s="104">
        <f t="shared" si="317"/>
        <v>-8.9936045332194625E-2</v>
      </c>
      <c r="AR770" s="151">
        <f t="shared" si="318"/>
        <v>-5.7710654568114554</v>
      </c>
    </row>
    <row r="771" spans="1:44" x14ac:dyDescent="0.2">
      <c r="A771" s="99">
        <v>10637</v>
      </c>
      <c r="B771" s="95" t="s">
        <v>103</v>
      </c>
      <c r="C771" s="111">
        <v>0.72626979119819512</v>
      </c>
      <c r="D771" s="95" t="s">
        <v>0</v>
      </c>
      <c r="E771" s="95">
        <v>2</v>
      </c>
      <c r="F771" s="96">
        <v>1</v>
      </c>
      <c r="G771" s="95" t="s">
        <v>6</v>
      </c>
      <c r="H771" s="95" t="s">
        <v>91</v>
      </c>
      <c r="I771" s="95" t="s">
        <v>5</v>
      </c>
      <c r="J771" s="97" t="s">
        <v>5</v>
      </c>
      <c r="M771">
        <f t="shared" si="299"/>
        <v>39</v>
      </c>
      <c r="N771">
        <f t="shared" si="320"/>
        <v>41</v>
      </c>
      <c r="O771">
        <f t="shared" si="321"/>
        <v>48</v>
      </c>
      <c r="P771">
        <f t="shared" si="322"/>
        <v>68</v>
      </c>
      <c r="Q771">
        <f t="shared" si="323"/>
        <v>25</v>
      </c>
      <c r="R771">
        <f t="shared" si="324"/>
        <v>28</v>
      </c>
      <c r="U771">
        <f t="shared" si="319"/>
        <v>241</v>
      </c>
      <c r="V771">
        <f t="shared" si="300"/>
        <v>239</v>
      </c>
      <c r="W771">
        <f t="shared" si="301"/>
        <v>243</v>
      </c>
      <c r="X771">
        <f t="shared" si="302"/>
        <v>495</v>
      </c>
      <c r="Y771">
        <f t="shared" si="303"/>
        <v>149</v>
      </c>
      <c r="Z771">
        <f t="shared" si="304"/>
        <v>882</v>
      </c>
      <c r="AC771" s="1">
        <f t="shared" si="305"/>
        <v>-1.4839328306838067</v>
      </c>
      <c r="AD771" s="1">
        <f t="shared" si="306"/>
        <v>-1.4339224101091452</v>
      </c>
      <c r="AE771" s="1">
        <f t="shared" si="307"/>
        <v>-1.276293465905562</v>
      </c>
      <c r="AF771" s="1">
        <f t="shared" si="308"/>
        <v>-0.92798677163734644</v>
      </c>
      <c r="AG771" s="1">
        <f t="shared" si="309"/>
        <v>-1.9286186519452522</v>
      </c>
      <c r="AH771" s="1">
        <f t="shared" si="310"/>
        <v>-1.8152899666382492</v>
      </c>
      <c r="AI771" s="149">
        <f t="shared" si="311"/>
        <v>-8.8660440969193619</v>
      </c>
      <c r="AL771" s="1">
        <f t="shared" si="312"/>
        <v>-1.3873311678483309</v>
      </c>
      <c r="AM771" s="104">
        <f t="shared" si="313"/>
        <v>-1.3956645494074753</v>
      </c>
      <c r="AN771" s="104">
        <f t="shared" si="314"/>
        <v>-1.3790666579984376</v>
      </c>
      <c r="AO771" s="104">
        <f t="shared" si="315"/>
        <v>-0.66757033877029559</v>
      </c>
      <c r="AP771" s="104">
        <f t="shared" si="316"/>
        <v>-1.8681817953935267</v>
      </c>
      <c r="AQ771" s="104">
        <f t="shared" si="317"/>
        <v>-8.9936045332194625E-2</v>
      </c>
      <c r="AR771" s="151">
        <f t="shared" si="318"/>
        <v>-6.7877505547502617</v>
      </c>
    </row>
    <row r="772" spans="1:44" x14ac:dyDescent="0.2">
      <c r="A772" s="98">
        <v>10198</v>
      </c>
      <c r="B772" s="91" t="s">
        <v>103</v>
      </c>
      <c r="C772" s="110">
        <v>0.7276463780353466</v>
      </c>
      <c r="D772" s="91" t="s">
        <v>0</v>
      </c>
      <c r="E772" s="91">
        <v>2</v>
      </c>
      <c r="F772" s="92">
        <v>1</v>
      </c>
      <c r="G772" s="91" t="s">
        <v>6</v>
      </c>
      <c r="H772" s="91" t="s">
        <v>89</v>
      </c>
      <c r="I772" s="91" t="s">
        <v>5</v>
      </c>
      <c r="J772" s="93" t="s">
        <v>5</v>
      </c>
      <c r="M772">
        <f t="shared" si="299"/>
        <v>39</v>
      </c>
      <c r="N772">
        <f t="shared" si="320"/>
        <v>41</v>
      </c>
      <c r="O772">
        <f t="shared" si="321"/>
        <v>48</v>
      </c>
      <c r="P772">
        <f t="shared" si="322"/>
        <v>68</v>
      </c>
      <c r="Q772">
        <f t="shared" si="323"/>
        <v>37</v>
      </c>
      <c r="R772">
        <f t="shared" si="324"/>
        <v>28</v>
      </c>
      <c r="U772">
        <f t="shared" si="319"/>
        <v>241</v>
      </c>
      <c r="V772">
        <f t="shared" si="300"/>
        <v>239</v>
      </c>
      <c r="W772">
        <f t="shared" si="301"/>
        <v>243</v>
      </c>
      <c r="X772">
        <f t="shared" si="302"/>
        <v>495</v>
      </c>
      <c r="Y772">
        <f t="shared" si="303"/>
        <v>230</v>
      </c>
      <c r="Z772">
        <f t="shared" si="304"/>
        <v>882</v>
      </c>
      <c r="AC772" s="1">
        <f t="shared" si="305"/>
        <v>-1.4839328306838067</v>
      </c>
      <c r="AD772" s="1">
        <f t="shared" si="306"/>
        <v>-1.4339224101091452</v>
      </c>
      <c r="AE772" s="1">
        <f t="shared" si="307"/>
        <v>-1.276293465905562</v>
      </c>
      <c r="AF772" s="1">
        <f t="shared" si="308"/>
        <v>-0.92798677163734644</v>
      </c>
      <c r="AG772" s="1">
        <f t="shared" si="309"/>
        <v>-1.5365765641692286</v>
      </c>
      <c r="AH772" s="1">
        <f t="shared" si="310"/>
        <v>-1.8152899666382492</v>
      </c>
      <c r="AI772" s="149">
        <f t="shared" si="311"/>
        <v>-8.474002009143339</v>
      </c>
      <c r="AL772" s="1">
        <f t="shared" si="312"/>
        <v>-1.3873311678483309</v>
      </c>
      <c r="AM772" s="104">
        <f t="shared" si="313"/>
        <v>-1.3956645494074753</v>
      </c>
      <c r="AN772" s="104">
        <f t="shared" si="314"/>
        <v>-1.3790666579984376</v>
      </c>
      <c r="AO772" s="104">
        <f t="shared" si="315"/>
        <v>-0.66757033877029559</v>
      </c>
      <c r="AP772" s="104">
        <f t="shared" si="316"/>
        <v>-1.4340487924157905</v>
      </c>
      <c r="AQ772" s="104">
        <f t="shared" si="317"/>
        <v>-8.9936045332194625E-2</v>
      </c>
      <c r="AR772" s="151">
        <f t="shared" si="318"/>
        <v>-6.3536175517725253</v>
      </c>
    </row>
    <row r="773" spans="1:44" x14ac:dyDescent="0.2">
      <c r="A773" s="99">
        <v>11043</v>
      </c>
      <c r="B773" s="95" t="s">
        <v>103</v>
      </c>
      <c r="C773" s="111">
        <v>0.7286430966028633</v>
      </c>
      <c r="D773" s="95" t="s">
        <v>3</v>
      </c>
      <c r="E773" s="95">
        <v>3</v>
      </c>
      <c r="F773" s="96">
        <v>2</v>
      </c>
      <c r="G773" s="95" t="s">
        <v>7</v>
      </c>
      <c r="H773" s="95" t="s">
        <v>88</v>
      </c>
      <c r="I773" s="95" t="s">
        <v>5</v>
      </c>
      <c r="J773" s="97" t="s">
        <v>5</v>
      </c>
      <c r="M773">
        <f t="shared" ref="M773:M836" si="325">COUNTIFS(D$4:D$1140,D773,$J$4:$J$1140,$L$2)</f>
        <v>38</v>
      </c>
      <c r="N773">
        <f t="shared" si="320"/>
        <v>61</v>
      </c>
      <c r="O773">
        <f t="shared" si="321"/>
        <v>49</v>
      </c>
      <c r="P773">
        <f t="shared" si="322"/>
        <v>104</v>
      </c>
      <c r="Q773">
        <f t="shared" si="323"/>
        <v>71</v>
      </c>
      <c r="R773">
        <f t="shared" si="324"/>
        <v>28</v>
      </c>
      <c r="U773">
        <f t="shared" si="319"/>
        <v>241</v>
      </c>
      <c r="V773">
        <f t="shared" ref="V773:V836" si="326">COUNTIFS(E$4:E$1140,E773,$J$4:$J$1140,$T$2)</f>
        <v>248</v>
      </c>
      <c r="W773">
        <f t="shared" ref="W773:W836" si="327">COUNTIFS(F$4:F$1140,F773,$J$4:$J$1140,$T$2)</f>
        <v>233</v>
      </c>
      <c r="X773">
        <f t="shared" ref="X773:X836" si="328">COUNTIFS(G$4:G$1140,G773,$J$4:$J$1140,$T$2)</f>
        <v>470</v>
      </c>
      <c r="Y773">
        <f t="shared" ref="Y773:Y836" si="329">COUNTIFS(H$4:H$1140,H773,$J$4:$J$1140,$T$2)</f>
        <v>425</v>
      </c>
      <c r="Z773">
        <f t="shared" ref="Z773:Z836" si="330">COUNTIFS(I$4:I$1140,I773,$J$4:$J$1140,$T$2)</f>
        <v>882</v>
      </c>
      <c r="AC773" s="1">
        <f t="shared" ref="AC773:AC836" si="331">LN(M773/$AC$2)</f>
        <v>-1.5099083170870673</v>
      </c>
      <c r="AD773" s="1">
        <f t="shared" ref="AD773:AD836" si="332">LN(N773/$AC$2)</f>
        <v>-1.0366206126401418</v>
      </c>
      <c r="AE773" s="1">
        <f t="shared" ref="AE773:AE836" si="333">LN(O773/$AC$2)</f>
        <v>-1.2556741787028265</v>
      </c>
      <c r="AF773" s="1">
        <f t="shared" ref="AF773:AF836" si="334">LN(P773/$AC$2)</f>
        <v>-0.50310357767208047</v>
      </c>
      <c r="AG773" s="1">
        <f t="shared" ref="AG773:AG836" si="335">LN(Q773/$AC$2)</f>
        <v>-0.88481459977213761</v>
      </c>
      <c r="AH773" s="1">
        <f t="shared" ref="AH773:AH836" si="336">LN(R773/$AC$2)</f>
        <v>-1.8152899666382492</v>
      </c>
      <c r="AI773" s="149">
        <f t="shared" ref="AI773:AI836" si="337">SUM(AC773:AH773)</f>
        <v>-7.005411252512503</v>
      </c>
      <c r="AL773" s="1">
        <f t="shared" ref="AL773:AL836" si="338">LN(U773/$AL$2)</f>
        <v>-1.3873311678483309</v>
      </c>
      <c r="AM773" s="104">
        <f t="shared" ref="AM773:AM836" si="339">LN(V773/$AL$2)</f>
        <v>-1.3586993551740039</v>
      </c>
      <c r="AN773" s="104">
        <f t="shared" ref="AN773:AN836" si="340">LN(W773/$AL$2)</f>
        <v>-1.4210896477732855</v>
      </c>
      <c r="AO773" s="104">
        <f t="shared" ref="AO773:AO836" si="341">LN(X773/$AL$2)</f>
        <v>-0.71939540663488166</v>
      </c>
      <c r="AP773" s="104">
        <f t="shared" ref="AP773:AP836" si="342">LN(Y773/$AL$2)</f>
        <v>-0.82003893241456904</v>
      </c>
      <c r="AQ773" s="104">
        <f t="shared" ref="AQ773:AQ836" si="343">LN(Z773/$AL$2)</f>
        <v>-8.9936045332194625E-2</v>
      </c>
      <c r="AR773" s="151">
        <f t="shared" ref="AR773:AR836" si="344">SUM(AL773:AQ773)</f>
        <v>-5.7964905551772654</v>
      </c>
    </row>
    <row r="774" spans="1:44" x14ac:dyDescent="0.2">
      <c r="A774" s="98">
        <v>10154</v>
      </c>
      <c r="B774" s="91" t="s">
        <v>103</v>
      </c>
      <c r="C774" s="110">
        <v>0.72889661653192872</v>
      </c>
      <c r="D774" s="91" t="s">
        <v>0</v>
      </c>
      <c r="E774" s="91">
        <v>1</v>
      </c>
      <c r="F774" s="92">
        <v>2</v>
      </c>
      <c r="G774" s="91" t="s">
        <v>6</v>
      </c>
      <c r="H774" s="91" t="s">
        <v>88</v>
      </c>
      <c r="I774" s="91" t="s">
        <v>5</v>
      </c>
      <c r="J774" s="93" t="s">
        <v>5</v>
      </c>
      <c r="M774">
        <f t="shared" si="325"/>
        <v>39</v>
      </c>
      <c r="N774">
        <f t="shared" si="320"/>
        <v>35</v>
      </c>
      <c r="O774">
        <f t="shared" si="321"/>
        <v>49</v>
      </c>
      <c r="P774">
        <f t="shared" si="322"/>
        <v>68</v>
      </c>
      <c r="Q774">
        <f t="shared" si="323"/>
        <v>71</v>
      </c>
      <c r="R774">
        <f t="shared" si="324"/>
        <v>28</v>
      </c>
      <c r="U774">
        <f t="shared" ref="U774:U837" si="345">COUNTIFS(D$4:D$1140,D774,$J$4:$J$1140,$T$2)</f>
        <v>241</v>
      </c>
      <c r="V774">
        <f t="shared" si="326"/>
        <v>233</v>
      </c>
      <c r="W774">
        <f t="shared" si="327"/>
        <v>233</v>
      </c>
      <c r="X774">
        <f t="shared" si="328"/>
        <v>495</v>
      </c>
      <c r="Y774">
        <f t="shared" si="329"/>
        <v>425</v>
      </c>
      <c r="Z774">
        <f t="shared" si="330"/>
        <v>882</v>
      </c>
      <c r="AC774" s="1">
        <f t="shared" si="331"/>
        <v>-1.4839328306838067</v>
      </c>
      <c r="AD774" s="1">
        <f t="shared" si="332"/>
        <v>-1.5921464153240394</v>
      </c>
      <c r="AE774" s="1">
        <f t="shared" si="333"/>
        <v>-1.2556741787028265</v>
      </c>
      <c r="AF774" s="1">
        <f t="shared" si="334"/>
        <v>-0.92798677163734644</v>
      </c>
      <c r="AG774" s="1">
        <f t="shared" si="335"/>
        <v>-0.88481459977213761</v>
      </c>
      <c r="AH774" s="1">
        <f t="shared" si="336"/>
        <v>-1.8152899666382492</v>
      </c>
      <c r="AI774" s="149">
        <f t="shared" si="337"/>
        <v>-7.9598447627584061</v>
      </c>
      <c r="AL774" s="1">
        <f t="shared" si="338"/>
        <v>-1.3873311678483309</v>
      </c>
      <c r="AM774" s="104">
        <f t="shared" si="339"/>
        <v>-1.4210896477732855</v>
      </c>
      <c r="AN774" s="104">
        <f t="shared" si="340"/>
        <v>-1.4210896477732855</v>
      </c>
      <c r="AO774" s="104">
        <f t="shared" si="341"/>
        <v>-0.66757033877029559</v>
      </c>
      <c r="AP774" s="104">
        <f t="shared" si="342"/>
        <v>-0.82003893241456904</v>
      </c>
      <c r="AQ774" s="104">
        <f t="shared" si="343"/>
        <v>-8.9936045332194625E-2</v>
      </c>
      <c r="AR774" s="151">
        <f t="shared" si="344"/>
        <v>-5.8070557799119618</v>
      </c>
    </row>
    <row r="775" spans="1:44" x14ac:dyDescent="0.2">
      <c r="A775" s="99">
        <v>10494</v>
      </c>
      <c r="B775" s="95" t="s">
        <v>103</v>
      </c>
      <c r="C775" s="111">
        <v>0.72913433100936986</v>
      </c>
      <c r="D775" s="95" t="s">
        <v>2</v>
      </c>
      <c r="E775" s="95">
        <v>0</v>
      </c>
      <c r="F775" s="96">
        <v>2</v>
      </c>
      <c r="G775" s="95" t="s">
        <v>6</v>
      </c>
      <c r="H775" s="95" t="s">
        <v>88</v>
      </c>
      <c r="I775" s="95" t="s">
        <v>4</v>
      </c>
      <c r="J775" s="97" t="s">
        <v>5</v>
      </c>
      <c r="M775">
        <f t="shared" si="325"/>
        <v>36</v>
      </c>
      <c r="N775">
        <f t="shared" si="320"/>
        <v>35</v>
      </c>
      <c r="O775">
        <f t="shared" si="321"/>
        <v>49</v>
      </c>
      <c r="P775">
        <f t="shared" si="322"/>
        <v>68</v>
      </c>
      <c r="Q775">
        <f t="shared" si="323"/>
        <v>71</v>
      </c>
      <c r="R775">
        <f t="shared" si="324"/>
        <v>144</v>
      </c>
      <c r="U775">
        <f t="shared" si="345"/>
        <v>239</v>
      </c>
      <c r="V775">
        <f t="shared" si="326"/>
        <v>245</v>
      </c>
      <c r="W775">
        <f t="shared" si="327"/>
        <v>233</v>
      </c>
      <c r="X775">
        <f t="shared" si="328"/>
        <v>495</v>
      </c>
      <c r="Y775">
        <f t="shared" si="329"/>
        <v>425</v>
      </c>
      <c r="Z775">
        <f t="shared" si="330"/>
        <v>83</v>
      </c>
      <c r="AC775" s="1">
        <f t="shared" si="331"/>
        <v>-1.563975538357343</v>
      </c>
      <c r="AD775" s="1">
        <f t="shared" si="332"/>
        <v>-1.5921464153240394</v>
      </c>
      <c r="AE775" s="1">
        <f t="shared" si="333"/>
        <v>-1.2556741787028265</v>
      </c>
      <c r="AF775" s="1">
        <f t="shared" si="334"/>
        <v>-0.92798677163734644</v>
      </c>
      <c r="AG775" s="1">
        <f t="shared" si="335"/>
        <v>-0.88481459977213761</v>
      </c>
      <c r="AH775" s="1">
        <f t="shared" si="336"/>
        <v>-0.17768117723745236</v>
      </c>
      <c r="AI775" s="149">
        <f t="shared" si="337"/>
        <v>-6.4022786810311452</v>
      </c>
      <c r="AL775" s="1">
        <f t="shared" si="338"/>
        <v>-1.3956645494074753</v>
      </c>
      <c r="AM775" s="104">
        <f t="shared" si="339"/>
        <v>-1.3708698907942589</v>
      </c>
      <c r="AN775" s="104">
        <f t="shared" si="340"/>
        <v>-1.4210896477732855</v>
      </c>
      <c r="AO775" s="104">
        <f t="shared" si="341"/>
        <v>-0.66757033877029559</v>
      </c>
      <c r="AP775" s="104">
        <f t="shared" si="342"/>
        <v>-0.82003893241456904</v>
      </c>
      <c r="AQ775" s="104">
        <f t="shared" si="343"/>
        <v>-2.4532874935423878</v>
      </c>
      <c r="AR775" s="151">
        <f t="shared" si="344"/>
        <v>-8.1285208527022732</v>
      </c>
    </row>
    <row r="776" spans="1:44" x14ac:dyDescent="0.2">
      <c r="A776" s="98">
        <v>10559</v>
      </c>
      <c r="B776" s="91" t="s">
        <v>103</v>
      </c>
      <c r="C776" s="110">
        <v>0.72969043325211158</v>
      </c>
      <c r="D776" s="91" t="s">
        <v>2</v>
      </c>
      <c r="E776" s="91">
        <v>3</v>
      </c>
      <c r="F776" s="92">
        <v>3</v>
      </c>
      <c r="G776" s="91" t="s">
        <v>6</v>
      </c>
      <c r="H776" s="91" t="s">
        <v>88</v>
      </c>
      <c r="I776" s="91" t="s">
        <v>5</v>
      </c>
      <c r="J776" s="93" t="s">
        <v>5</v>
      </c>
      <c r="M776">
        <f t="shared" si="325"/>
        <v>36</v>
      </c>
      <c r="N776">
        <f t="shared" si="320"/>
        <v>61</v>
      </c>
      <c r="O776">
        <f t="shared" si="321"/>
        <v>46</v>
      </c>
      <c r="P776">
        <f t="shared" si="322"/>
        <v>68</v>
      </c>
      <c r="Q776">
        <f t="shared" si="323"/>
        <v>71</v>
      </c>
      <c r="R776">
        <f t="shared" si="324"/>
        <v>28</v>
      </c>
      <c r="U776">
        <f t="shared" si="345"/>
        <v>239</v>
      </c>
      <c r="V776">
        <f t="shared" si="326"/>
        <v>248</v>
      </c>
      <c r="W776">
        <f t="shared" si="327"/>
        <v>241</v>
      </c>
      <c r="X776">
        <f t="shared" si="328"/>
        <v>495</v>
      </c>
      <c r="Y776">
        <f t="shared" si="329"/>
        <v>425</v>
      </c>
      <c r="Z776">
        <f t="shared" si="330"/>
        <v>882</v>
      </c>
      <c r="AC776" s="1">
        <f t="shared" si="331"/>
        <v>-1.563975538357343</v>
      </c>
      <c r="AD776" s="1">
        <f t="shared" si="332"/>
        <v>-1.0366206126401418</v>
      </c>
      <c r="AE776" s="1">
        <f t="shared" si="333"/>
        <v>-1.3188530803243581</v>
      </c>
      <c r="AF776" s="1">
        <f t="shared" si="334"/>
        <v>-0.92798677163734644</v>
      </c>
      <c r="AG776" s="1">
        <f t="shared" si="335"/>
        <v>-0.88481459977213761</v>
      </c>
      <c r="AH776" s="1">
        <f t="shared" si="336"/>
        <v>-1.8152899666382492</v>
      </c>
      <c r="AI776" s="149">
        <f t="shared" si="337"/>
        <v>-7.5475405693695761</v>
      </c>
      <c r="AL776" s="1">
        <f t="shared" si="338"/>
        <v>-1.3956645494074753</v>
      </c>
      <c r="AM776" s="104">
        <f t="shared" si="339"/>
        <v>-1.3586993551740039</v>
      </c>
      <c r="AN776" s="104">
        <f t="shared" si="340"/>
        <v>-1.3873311678483309</v>
      </c>
      <c r="AO776" s="104">
        <f t="shared" si="341"/>
        <v>-0.66757033877029559</v>
      </c>
      <c r="AP776" s="104">
        <f t="shared" si="342"/>
        <v>-0.82003893241456904</v>
      </c>
      <c r="AQ776" s="104">
        <f t="shared" si="343"/>
        <v>-8.9936045332194625E-2</v>
      </c>
      <c r="AR776" s="151">
        <f t="shared" si="344"/>
        <v>-5.7192403889468695</v>
      </c>
    </row>
    <row r="777" spans="1:44" x14ac:dyDescent="0.2">
      <c r="A777" s="99">
        <v>10480</v>
      </c>
      <c r="B777" s="95" t="s">
        <v>103</v>
      </c>
      <c r="C777" s="111">
        <v>0.72970160582638666</v>
      </c>
      <c r="D777" s="95" t="s">
        <v>1</v>
      </c>
      <c r="E777" s="95">
        <v>3</v>
      </c>
      <c r="F777" s="96">
        <v>2</v>
      </c>
      <c r="G777" s="95" t="s">
        <v>6</v>
      </c>
      <c r="H777" s="95" t="s">
        <v>88</v>
      </c>
      <c r="I777" s="95" t="s">
        <v>5</v>
      </c>
      <c r="J777" s="97" t="s">
        <v>5</v>
      </c>
      <c r="M777">
        <f t="shared" si="325"/>
        <v>59</v>
      </c>
      <c r="N777">
        <f t="shared" si="320"/>
        <v>61</v>
      </c>
      <c r="O777">
        <f t="shared" si="321"/>
        <v>49</v>
      </c>
      <c r="P777">
        <f t="shared" si="322"/>
        <v>68</v>
      </c>
      <c r="Q777">
        <f t="shared" si="323"/>
        <v>71</v>
      </c>
      <c r="R777">
        <f t="shared" si="324"/>
        <v>28</v>
      </c>
      <c r="U777">
        <f t="shared" si="345"/>
        <v>244</v>
      </c>
      <c r="V777">
        <f t="shared" si="326"/>
        <v>248</v>
      </c>
      <c r="W777">
        <f t="shared" si="327"/>
        <v>233</v>
      </c>
      <c r="X777">
        <f t="shared" si="328"/>
        <v>495</v>
      </c>
      <c r="Y777">
        <f t="shared" si="329"/>
        <v>425</v>
      </c>
      <c r="Z777">
        <f t="shared" si="330"/>
        <v>882</v>
      </c>
      <c r="AC777" s="1">
        <f t="shared" si="331"/>
        <v>-1.0699570329077337</v>
      </c>
      <c r="AD777" s="1">
        <f t="shared" si="332"/>
        <v>-1.0366206126401418</v>
      </c>
      <c r="AE777" s="1">
        <f t="shared" si="333"/>
        <v>-1.2556741787028265</v>
      </c>
      <c r="AF777" s="1">
        <f t="shared" si="334"/>
        <v>-0.92798677163734644</v>
      </c>
      <c r="AG777" s="1">
        <f t="shared" si="335"/>
        <v>-0.88481459977213761</v>
      </c>
      <c r="AH777" s="1">
        <f t="shared" si="336"/>
        <v>-1.8152899666382492</v>
      </c>
      <c r="AI777" s="149">
        <f t="shared" si="337"/>
        <v>-6.9903431622984353</v>
      </c>
      <c r="AL777" s="1">
        <f t="shared" si="338"/>
        <v>-1.374959876045784</v>
      </c>
      <c r="AM777" s="104">
        <f t="shared" si="339"/>
        <v>-1.3586993551740039</v>
      </c>
      <c r="AN777" s="104">
        <f t="shared" si="340"/>
        <v>-1.4210896477732855</v>
      </c>
      <c r="AO777" s="104">
        <f t="shared" si="341"/>
        <v>-0.66757033877029559</v>
      </c>
      <c r="AP777" s="104">
        <f t="shared" si="342"/>
        <v>-0.82003893241456904</v>
      </c>
      <c r="AQ777" s="104">
        <f t="shared" si="343"/>
        <v>-8.9936045332194625E-2</v>
      </c>
      <c r="AR777" s="151">
        <f t="shared" si="344"/>
        <v>-5.732294195510133</v>
      </c>
    </row>
    <row r="778" spans="1:44" x14ac:dyDescent="0.2">
      <c r="A778" s="98">
        <v>10687</v>
      </c>
      <c r="B778" s="91" t="s">
        <v>103</v>
      </c>
      <c r="C778" s="110">
        <v>0.73000447907604293</v>
      </c>
      <c r="D778" s="91" t="s">
        <v>2</v>
      </c>
      <c r="E778" s="91">
        <v>3</v>
      </c>
      <c r="F778" s="92">
        <v>3</v>
      </c>
      <c r="G778" s="91" t="s">
        <v>6</v>
      </c>
      <c r="H778" s="91" t="s">
        <v>88</v>
      </c>
      <c r="I778" s="91" t="s">
        <v>5</v>
      </c>
      <c r="J778" s="93" t="s">
        <v>5</v>
      </c>
      <c r="M778">
        <f t="shared" si="325"/>
        <v>36</v>
      </c>
      <c r="N778">
        <f t="shared" si="320"/>
        <v>61</v>
      </c>
      <c r="O778">
        <f t="shared" si="321"/>
        <v>46</v>
      </c>
      <c r="P778">
        <f t="shared" si="322"/>
        <v>68</v>
      </c>
      <c r="Q778">
        <f t="shared" si="323"/>
        <v>71</v>
      </c>
      <c r="R778">
        <f t="shared" si="324"/>
        <v>28</v>
      </c>
      <c r="U778">
        <f t="shared" si="345"/>
        <v>239</v>
      </c>
      <c r="V778">
        <f t="shared" si="326"/>
        <v>248</v>
      </c>
      <c r="W778">
        <f t="shared" si="327"/>
        <v>241</v>
      </c>
      <c r="X778">
        <f t="shared" si="328"/>
        <v>495</v>
      </c>
      <c r="Y778">
        <f t="shared" si="329"/>
        <v>425</v>
      </c>
      <c r="Z778">
        <f t="shared" si="330"/>
        <v>882</v>
      </c>
      <c r="AC778" s="1">
        <f t="shared" si="331"/>
        <v>-1.563975538357343</v>
      </c>
      <c r="AD778" s="1">
        <f t="shared" si="332"/>
        <v>-1.0366206126401418</v>
      </c>
      <c r="AE778" s="1">
        <f t="shared" si="333"/>
        <v>-1.3188530803243581</v>
      </c>
      <c r="AF778" s="1">
        <f t="shared" si="334"/>
        <v>-0.92798677163734644</v>
      </c>
      <c r="AG778" s="1">
        <f t="shared" si="335"/>
        <v>-0.88481459977213761</v>
      </c>
      <c r="AH778" s="1">
        <f t="shared" si="336"/>
        <v>-1.8152899666382492</v>
      </c>
      <c r="AI778" s="149">
        <f t="shared" si="337"/>
        <v>-7.5475405693695761</v>
      </c>
      <c r="AL778" s="1">
        <f t="shared" si="338"/>
        <v>-1.3956645494074753</v>
      </c>
      <c r="AM778" s="104">
        <f t="shared" si="339"/>
        <v>-1.3586993551740039</v>
      </c>
      <c r="AN778" s="104">
        <f t="shared" si="340"/>
        <v>-1.3873311678483309</v>
      </c>
      <c r="AO778" s="104">
        <f t="shared" si="341"/>
        <v>-0.66757033877029559</v>
      </c>
      <c r="AP778" s="104">
        <f t="shared" si="342"/>
        <v>-0.82003893241456904</v>
      </c>
      <c r="AQ778" s="104">
        <f t="shared" si="343"/>
        <v>-8.9936045332194625E-2</v>
      </c>
      <c r="AR778" s="151">
        <f t="shared" si="344"/>
        <v>-5.7192403889468695</v>
      </c>
    </row>
    <row r="779" spans="1:44" x14ac:dyDescent="0.2">
      <c r="A779" s="99">
        <v>10652</v>
      </c>
      <c r="B779" s="95" t="s">
        <v>103</v>
      </c>
      <c r="C779" s="111">
        <v>0.73022989737731481</v>
      </c>
      <c r="D779" s="95" t="s">
        <v>2</v>
      </c>
      <c r="E779" s="95">
        <v>3</v>
      </c>
      <c r="F779" s="96">
        <v>3</v>
      </c>
      <c r="G779" s="95" t="s">
        <v>7</v>
      </c>
      <c r="H779" s="95" t="s">
        <v>89</v>
      </c>
      <c r="I779" s="95" t="s">
        <v>5</v>
      </c>
      <c r="J779" s="97" t="s">
        <v>5</v>
      </c>
      <c r="M779">
        <f t="shared" si="325"/>
        <v>36</v>
      </c>
      <c r="N779">
        <f t="shared" si="320"/>
        <v>61</v>
      </c>
      <c r="O779">
        <f t="shared" si="321"/>
        <v>46</v>
      </c>
      <c r="P779">
        <f t="shared" si="322"/>
        <v>104</v>
      </c>
      <c r="Q779">
        <f t="shared" si="323"/>
        <v>37</v>
      </c>
      <c r="R779">
        <f t="shared" si="324"/>
        <v>28</v>
      </c>
      <c r="U779">
        <f t="shared" si="345"/>
        <v>239</v>
      </c>
      <c r="V779">
        <f t="shared" si="326"/>
        <v>248</v>
      </c>
      <c r="W779">
        <f t="shared" si="327"/>
        <v>241</v>
      </c>
      <c r="X779">
        <f t="shared" si="328"/>
        <v>470</v>
      </c>
      <c r="Y779">
        <f t="shared" si="329"/>
        <v>230</v>
      </c>
      <c r="Z779">
        <f t="shared" si="330"/>
        <v>882</v>
      </c>
      <c r="AC779" s="1">
        <f t="shared" si="331"/>
        <v>-1.563975538357343</v>
      </c>
      <c r="AD779" s="1">
        <f t="shared" si="332"/>
        <v>-1.0366206126401418</v>
      </c>
      <c r="AE779" s="1">
        <f t="shared" si="333"/>
        <v>-1.3188530803243581</v>
      </c>
      <c r="AF779" s="1">
        <f t="shared" si="334"/>
        <v>-0.50310357767208047</v>
      </c>
      <c r="AG779" s="1">
        <f t="shared" si="335"/>
        <v>-1.5365765641692286</v>
      </c>
      <c r="AH779" s="1">
        <f t="shared" si="336"/>
        <v>-1.8152899666382492</v>
      </c>
      <c r="AI779" s="149">
        <f t="shared" si="337"/>
        <v>-7.7744193398014021</v>
      </c>
      <c r="AL779" s="1">
        <f t="shared" si="338"/>
        <v>-1.3956645494074753</v>
      </c>
      <c r="AM779" s="104">
        <f t="shared" si="339"/>
        <v>-1.3586993551740039</v>
      </c>
      <c r="AN779" s="104">
        <f t="shared" si="340"/>
        <v>-1.3873311678483309</v>
      </c>
      <c r="AO779" s="104">
        <f t="shared" si="341"/>
        <v>-0.71939540663488166</v>
      </c>
      <c r="AP779" s="104">
        <f t="shared" si="342"/>
        <v>-1.4340487924157905</v>
      </c>
      <c r="AQ779" s="104">
        <f t="shared" si="343"/>
        <v>-8.9936045332194625E-2</v>
      </c>
      <c r="AR779" s="151">
        <f t="shared" si="344"/>
        <v>-6.385075316812677</v>
      </c>
    </row>
    <row r="780" spans="1:44" x14ac:dyDescent="0.2">
      <c r="A780" s="98">
        <v>10769</v>
      </c>
      <c r="B780" s="91" t="s">
        <v>103</v>
      </c>
      <c r="C780" s="110">
        <v>0.73094731807465518</v>
      </c>
      <c r="D780" s="91" t="s">
        <v>1</v>
      </c>
      <c r="E780" s="91">
        <v>3</v>
      </c>
      <c r="F780" s="92">
        <v>0</v>
      </c>
      <c r="G780" s="91" t="s">
        <v>7</v>
      </c>
      <c r="H780" s="91" t="s">
        <v>89</v>
      </c>
      <c r="I780" s="91" t="s">
        <v>5</v>
      </c>
      <c r="J780" s="93" t="s">
        <v>5</v>
      </c>
      <c r="M780">
        <f t="shared" si="325"/>
        <v>59</v>
      </c>
      <c r="N780">
        <f t="shared" si="320"/>
        <v>61</v>
      </c>
      <c r="O780">
        <f t="shared" si="321"/>
        <v>29</v>
      </c>
      <c r="P780">
        <f t="shared" si="322"/>
        <v>104</v>
      </c>
      <c r="Q780">
        <f t="shared" si="323"/>
        <v>37</v>
      </c>
      <c r="R780">
        <f t="shared" si="324"/>
        <v>28</v>
      </c>
      <c r="U780">
        <f t="shared" si="345"/>
        <v>244</v>
      </c>
      <c r="V780">
        <f t="shared" si="326"/>
        <v>248</v>
      </c>
      <c r="W780">
        <f t="shared" si="327"/>
        <v>248</v>
      </c>
      <c r="X780">
        <f t="shared" si="328"/>
        <v>470</v>
      </c>
      <c r="Y780">
        <f t="shared" si="329"/>
        <v>230</v>
      </c>
      <c r="Z780">
        <f t="shared" si="330"/>
        <v>882</v>
      </c>
      <c r="AC780" s="1">
        <f t="shared" si="331"/>
        <v>-1.0699570329077337</v>
      </c>
      <c r="AD780" s="1">
        <f t="shared" si="332"/>
        <v>-1.0366206126401418</v>
      </c>
      <c r="AE780" s="1">
        <f t="shared" si="333"/>
        <v>-1.780198646826979</v>
      </c>
      <c r="AF780" s="1">
        <f t="shared" si="334"/>
        <v>-0.50310357767208047</v>
      </c>
      <c r="AG780" s="1">
        <f t="shared" si="335"/>
        <v>-1.5365765641692286</v>
      </c>
      <c r="AH780" s="1">
        <f t="shared" si="336"/>
        <v>-1.8152899666382492</v>
      </c>
      <c r="AI780" s="149">
        <f t="shared" si="337"/>
        <v>-7.7417464008544128</v>
      </c>
      <c r="AL780" s="1">
        <f t="shared" si="338"/>
        <v>-1.374959876045784</v>
      </c>
      <c r="AM780" s="104">
        <f t="shared" si="339"/>
        <v>-1.3586993551740039</v>
      </c>
      <c r="AN780" s="104">
        <f t="shared" si="340"/>
        <v>-1.3586993551740039</v>
      </c>
      <c r="AO780" s="104">
        <f t="shared" si="341"/>
        <v>-0.71939540663488166</v>
      </c>
      <c r="AP780" s="104">
        <f t="shared" si="342"/>
        <v>-1.4340487924157905</v>
      </c>
      <c r="AQ780" s="104">
        <f t="shared" si="343"/>
        <v>-8.9936045332194625E-2</v>
      </c>
      <c r="AR780" s="151">
        <f t="shared" si="344"/>
        <v>-6.3357388307766582</v>
      </c>
    </row>
    <row r="781" spans="1:44" x14ac:dyDescent="0.2">
      <c r="A781" s="99">
        <v>10849</v>
      </c>
      <c r="B781" s="95" t="s">
        <v>103</v>
      </c>
      <c r="C781" s="111">
        <v>0.73118493796474571</v>
      </c>
      <c r="D781" s="95" t="s">
        <v>1</v>
      </c>
      <c r="E781" s="95">
        <v>3</v>
      </c>
      <c r="F781" s="96">
        <v>1</v>
      </c>
      <c r="G781" s="95" t="s">
        <v>7</v>
      </c>
      <c r="H781" s="95" t="s">
        <v>90</v>
      </c>
      <c r="I781" s="95" t="s">
        <v>4</v>
      </c>
      <c r="J781" s="97" t="s">
        <v>4</v>
      </c>
      <c r="M781">
        <f t="shared" si="325"/>
        <v>59</v>
      </c>
      <c r="N781">
        <f t="shared" si="320"/>
        <v>61</v>
      </c>
      <c r="O781">
        <f t="shared" si="321"/>
        <v>48</v>
      </c>
      <c r="P781">
        <f t="shared" si="322"/>
        <v>104</v>
      </c>
      <c r="Q781">
        <f t="shared" si="323"/>
        <v>39</v>
      </c>
      <c r="R781">
        <f t="shared" si="324"/>
        <v>144</v>
      </c>
      <c r="U781">
        <f t="shared" si="345"/>
        <v>244</v>
      </c>
      <c r="V781">
        <f t="shared" si="326"/>
        <v>248</v>
      </c>
      <c r="W781">
        <f t="shared" si="327"/>
        <v>243</v>
      </c>
      <c r="X781">
        <f t="shared" si="328"/>
        <v>470</v>
      </c>
      <c r="Y781">
        <f t="shared" si="329"/>
        <v>161</v>
      </c>
      <c r="Z781">
        <f t="shared" si="330"/>
        <v>83</v>
      </c>
      <c r="AC781" s="1">
        <f t="shared" si="331"/>
        <v>-1.0699570329077337</v>
      </c>
      <c r="AD781" s="1">
        <f t="shared" si="332"/>
        <v>-1.0366206126401418</v>
      </c>
      <c r="AE781" s="1">
        <f t="shared" si="333"/>
        <v>-1.276293465905562</v>
      </c>
      <c r="AF781" s="1">
        <f t="shared" si="334"/>
        <v>-0.50310357767208047</v>
      </c>
      <c r="AG781" s="1">
        <f t="shared" si="335"/>
        <v>-1.4839328306838067</v>
      </c>
      <c r="AH781" s="1">
        <f t="shared" si="336"/>
        <v>-0.17768117723745236</v>
      </c>
      <c r="AI781" s="149">
        <f t="shared" si="337"/>
        <v>-5.547588697046776</v>
      </c>
      <c r="AL781" s="1">
        <f t="shared" si="338"/>
        <v>-1.374959876045784</v>
      </c>
      <c r="AM781" s="104">
        <f t="shared" si="339"/>
        <v>-1.3586993551740039</v>
      </c>
      <c r="AN781" s="104">
        <f t="shared" si="340"/>
        <v>-1.3790666579984376</v>
      </c>
      <c r="AO781" s="104">
        <f t="shared" si="341"/>
        <v>-0.71939540663488166</v>
      </c>
      <c r="AP781" s="104">
        <f t="shared" si="342"/>
        <v>-1.790723736354523</v>
      </c>
      <c r="AQ781" s="104">
        <f t="shared" si="343"/>
        <v>-2.4532874935423878</v>
      </c>
      <c r="AR781" s="151">
        <f t="shared" si="344"/>
        <v>-9.0761325257500189</v>
      </c>
    </row>
    <row r="782" spans="1:44" x14ac:dyDescent="0.2">
      <c r="A782" s="98">
        <v>11342</v>
      </c>
      <c r="B782" s="91" t="s">
        <v>103</v>
      </c>
      <c r="C782" s="110">
        <v>0.73118736968439402</v>
      </c>
      <c r="D782" s="91" t="s">
        <v>1</v>
      </c>
      <c r="E782" s="91">
        <v>1</v>
      </c>
      <c r="F782" s="92">
        <v>1</v>
      </c>
      <c r="G782" s="91" t="s">
        <v>7</v>
      </c>
      <c r="H782" s="91" t="s">
        <v>89</v>
      </c>
      <c r="I782" s="91" t="s">
        <v>4</v>
      </c>
      <c r="J782" s="93" t="s">
        <v>4</v>
      </c>
      <c r="M782">
        <f t="shared" si="325"/>
        <v>59</v>
      </c>
      <c r="N782">
        <f t="shared" ref="N782:N845" si="346">COUNTIFS(E$4:E$1140,E782,$J$4:$J$1140,$L$2)</f>
        <v>35</v>
      </c>
      <c r="O782">
        <f t="shared" ref="O782:O845" si="347">COUNTIFS(F$4:F$1140,F782,$J$4:$J$1140,$L$2)</f>
        <v>48</v>
      </c>
      <c r="P782">
        <f t="shared" ref="P782:P845" si="348">COUNTIFS(G$4:G$1140,G782,$J$4:$J$1140,$L$2)</f>
        <v>104</v>
      </c>
      <c r="Q782">
        <f t="shared" ref="Q782:Q845" si="349">COUNTIFS(H$4:H$1140,H782,$J$4:$J$1140,$L$2)</f>
        <v>37</v>
      </c>
      <c r="R782">
        <f t="shared" ref="R782:R845" si="350">COUNTIFS(I$4:I$1140,I782,$J$4:$J$1140,$L$2)</f>
        <v>144</v>
      </c>
      <c r="U782">
        <f t="shared" si="345"/>
        <v>244</v>
      </c>
      <c r="V782">
        <f t="shared" si="326"/>
        <v>233</v>
      </c>
      <c r="W782">
        <f t="shared" si="327"/>
        <v>243</v>
      </c>
      <c r="X782">
        <f t="shared" si="328"/>
        <v>470</v>
      </c>
      <c r="Y782">
        <f t="shared" si="329"/>
        <v>230</v>
      </c>
      <c r="Z782">
        <f t="shared" si="330"/>
        <v>83</v>
      </c>
      <c r="AC782" s="1">
        <f t="shared" si="331"/>
        <v>-1.0699570329077337</v>
      </c>
      <c r="AD782" s="1">
        <f t="shared" si="332"/>
        <v>-1.5921464153240394</v>
      </c>
      <c r="AE782" s="1">
        <f t="shared" si="333"/>
        <v>-1.276293465905562</v>
      </c>
      <c r="AF782" s="1">
        <f t="shared" si="334"/>
        <v>-0.50310357767208047</v>
      </c>
      <c r="AG782" s="1">
        <f t="shared" si="335"/>
        <v>-1.5365765641692286</v>
      </c>
      <c r="AH782" s="1">
        <f t="shared" si="336"/>
        <v>-0.17768117723745236</v>
      </c>
      <c r="AI782" s="149">
        <f t="shared" si="337"/>
        <v>-6.1557582332160967</v>
      </c>
      <c r="AL782" s="1">
        <f t="shared" si="338"/>
        <v>-1.374959876045784</v>
      </c>
      <c r="AM782" s="104">
        <f t="shared" si="339"/>
        <v>-1.4210896477732855</v>
      </c>
      <c r="AN782" s="104">
        <f t="shared" si="340"/>
        <v>-1.3790666579984376</v>
      </c>
      <c r="AO782" s="104">
        <f t="shared" si="341"/>
        <v>-0.71939540663488166</v>
      </c>
      <c r="AP782" s="104">
        <f t="shared" si="342"/>
        <v>-1.4340487924157905</v>
      </c>
      <c r="AQ782" s="104">
        <f t="shared" si="343"/>
        <v>-2.4532874935423878</v>
      </c>
      <c r="AR782" s="151">
        <f t="shared" si="344"/>
        <v>-8.7818478744105661</v>
      </c>
    </row>
    <row r="783" spans="1:44" x14ac:dyDescent="0.2">
      <c r="A783" s="99">
        <v>11113</v>
      </c>
      <c r="B783" s="95" t="s">
        <v>103</v>
      </c>
      <c r="C783" s="111">
        <v>0.73136010327115308</v>
      </c>
      <c r="D783" s="95" t="s">
        <v>1</v>
      </c>
      <c r="E783" s="95">
        <v>3</v>
      </c>
      <c r="F783" s="96">
        <v>0</v>
      </c>
      <c r="G783" s="95" t="s">
        <v>6</v>
      </c>
      <c r="H783" s="95" t="s">
        <v>91</v>
      </c>
      <c r="I783" s="95" t="s">
        <v>4</v>
      </c>
      <c r="J783" s="97" t="s">
        <v>4</v>
      </c>
      <c r="M783">
        <f t="shared" si="325"/>
        <v>59</v>
      </c>
      <c r="N783">
        <f t="shared" si="346"/>
        <v>61</v>
      </c>
      <c r="O783">
        <f t="shared" si="347"/>
        <v>29</v>
      </c>
      <c r="P783">
        <f t="shared" si="348"/>
        <v>68</v>
      </c>
      <c r="Q783">
        <f t="shared" si="349"/>
        <v>25</v>
      </c>
      <c r="R783">
        <f t="shared" si="350"/>
        <v>144</v>
      </c>
      <c r="U783">
        <f t="shared" si="345"/>
        <v>244</v>
      </c>
      <c r="V783">
        <f t="shared" si="326"/>
        <v>248</v>
      </c>
      <c r="W783">
        <f t="shared" si="327"/>
        <v>248</v>
      </c>
      <c r="X783">
        <f t="shared" si="328"/>
        <v>495</v>
      </c>
      <c r="Y783">
        <f t="shared" si="329"/>
        <v>149</v>
      </c>
      <c r="Z783">
        <f t="shared" si="330"/>
        <v>83</v>
      </c>
      <c r="AC783" s="1">
        <f t="shared" si="331"/>
        <v>-1.0699570329077337</v>
      </c>
      <c r="AD783" s="1">
        <f t="shared" si="332"/>
        <v>-1.0366206126401418</v>
      </c>
      <c r="AE783" s="1">
        <f t="shared" si="333"/>
        <v>-1.780198646826979</v>
      </c>
      <c r="AF783" s="1">
        <f t="shared" si="334"/>
        <v>-0.92798677163734644</v>
      </c>
      <c r="AG783" s="1">
        <f t="shared" si="335"/>
        <v>-1.9286186519452522</v>
      </c>
      <c r="AH783" s="1">
        <f t="shared" si="336"/>
        <v>-0.17768117723745236</v>
      </c>
      <c r="AI783" s="149">
        <f t="shared" si="337"/>
        <v>-6.9210628931949048</v>
      </c>
      <c r="AL783" s="1">
        <f t="shared" si="338"/>
        <v>-1.374959876045784</v>
      </c>
      <c r="AM783" s="104">
        <f t="shared" si="339"/>
        <v>-1.3586993551740039</v>
      </c>
      <c r="AN783" s="104">
        <f t="shared" si="340"/>
        <v>-1.3586993551740039</v>
      </c>
      <c r="AO783" s="104">
        <f t="shared" si="341"/>
        <v>-0.66757033877029559</v>
      </c>
      <c r="AP783" s="104">
        <f t="shared" si="342"/>
        <v>-1.8681817953935267</v>
      </c>
      <c r="AQ783" s="104">
        <f t="shared" si="343"/>
        <v>-2.4532874935423878</v>
      </c>
      <c r="AR783" s="151">
        <f t="shared" si="344"/>
        <v>-9.0813982141000018</v>
      </c>
    </row>
    <row r="784" spans="1:44" x14ac:dyDescent="0.2">
      <c r="A784" s="98">
        <v>10739</v>
      </c>
      <c r="B784" s="91" t="s">
        <v>103</v>
      </c>
      <c r="C784" s="110">
        <v>0.73142985118521719</v>
      </c>
      <c r="D784" s="91" t="s">
        <v>1</v>
      </c>
      <c r="E784" s="91">
        <v>2</v>
      </c>
      <c r="F784" s="92">
        <v>3</v>
      </c>
      <c r="G784" s="91" t="s">
        <v>7</v>
      </c>
      <c r="H784" s="91" t="s">
        <v>90</v>
      </c>
      <c r="I784" s="91" t="s">
        <v>5</v>
      </c>
      <c r="J784" s="93" t="s">
        <v>5</v>
      </c>
      <c r="M784">
        <f t="shared" si="325"/>
        <v>59</v>
      </c>
      <c r="N784">
        <f t="shared" si="346"/>
        <v>41</v>
      </c>
      <c r="O784">
        <f t="shared" si="347"/>
        <v>46</v>
      </c>
      <c r="P784">
        <f t="shared" si="348"/>
        <v>104</v>
      </c>
      <c r="Q784">
        <f t="shared" si="349"/>
        <v>39</v>
      </c>
      <c r="R784">
        <f t="shared" si="350"/>
        <v>28</v>
      </c>
      <c r="U784">
        <f t="shared" si="345"/>
        <v>244</v>
      </c>
      <c r="V784">
        <f t="shared" si="326"/>
        <v>239</v>
      </c>
      <c r="W784">
        <f t="shared" si="327"/>
        <v>241</v>
      </c>
      <c r="X784">
        <f t="shared" si="328"/>
        <v>470</v>
      </c>
      <c r="Y784">
        <f t="shared" si="329"/>
        <v>161</v>
      </c>
      <c r="Z784">
        <f t="shared" si="330"/>
        <v>882</v>
      </c>
      <c r="AC784" s="1">
        <f t="shared" si="331"/>
        <v>-1.0699570329077337</v>
      </c>
      <c r="AD784" s="1">
        <f t="shared" si="332"/>
        <v>-1.4339224101091452</v>
      </c>
      <c r="AE784" s="1">
        <f t="shared" si="333"/>
        <v>-1.3188530803243581</v>
      </c>
      <c r="AF784" s="1">
        <f t="shared" si="334"/>
        <v>-0.50310357767208047</v>
      </c>
      <c r="AG784" s="1">
        <f t="shared" si="335"/>
        <v>-1.4839328306838067</v>
      </c>
      <c r="AH784" s="1">
        <f t="shared" si="336"/>
        <v>-1.8152899666382492</v>
      </c>
      <c r="AI784" s="149">
        <f t="shared" si="337"/>
        <v>-7.6250588983353733</v>
      </c>
      <c r="AL784" s="1">
        <f t="shared" si="338"/>
        <v>-1.374959876045784</v>
      </c>
      <c r="AM784" s="104">
        <f t="shared" si="339"/>
        <v>-1.3956645494074753</v>
      </c>
      <c r="AN784" s="104">
        <f t="shared" si="340"/>
        <v>-1.3873311678483309</v>
      </c>
      <c r="AO784" s="104">
        <f t="shared" si="341"/>
        <v>-0.71939540663488166</v>
      </c>
      <c r="AP784" s="104">
        <f t="shared" si="342"/>
        <v>-1.790723736354523</v>
      </c>
      <c r="AQ784" s="104">
        <f t="shared" si="343"/>
        <v>-8.9936045332194625E-2</v>
      </c>
      <c r="AR784" s="151">
        <f t="shared" si="344"/>
        <v>-6.7580107816231898</v>
      </c>
    </row>
    <row r="785" spans="1:44" x14ac:dyDescent="0.2">
      <c r="A785" s="99">
        <v>10355</v>
      </c>
      <c r="B785" s="95" t="s">
        <v>103</v>
      </c>
      <c r="C785" s="111">
        <v>0.73344365881043561</v>
      </c>
      <c r="D785" s="95" t="s">
        <v>3</v>
      </c>
      <c r="E785" s="95">
        <v>2</v>
      </c>
      <c r="F785" s="96">
        <v>0</v>
      </c>
      <c r="G785" s="95" t="s">
        <v>7</v>
      </c>
      <c r="H785" s="95" t="s">
        <v>88</v>
      </c>
      <c r="I785" s="95" t="s">
        <v>5</v>
      </c>
      <c r="J785" s="97" t="s">
        <v>5</v>
      </c>
      <c r="M785">
        <f t="shared" si="325"/>
        <v>38</v>
      </c>
      <c r="N785">
        <f t="shared" si="346"/>
        <v>41</v>
      </c>
      <c r="O785">
        <f t="shared" si="347"/>
        <v>29</v>
      </c>
      <c r="P785">
        <f t="shared" si="348"/>
        <v>104</v>
      </c>
      <c r="Q785">
        <f t="shared" si="349"/>
        <v>71</v>
      </c>
      <c r="R785">
        <f t="shared" si="350"/>
        <v>28</v>
      </c>
      <c r="U785">
        <f t="shared" si="345"/>
        <v>241</v>
      </c>
      <c r="V785">
        <f t="shared" si="326"/>
        <v>239</v>
      </c>
      <c r="W785">
        <f t="shared" si="327"/>
        <v>248</v>
      </c>
      <c r="X785">
        <f t="shared" si="328"/>
        <v>470</v>
      </c>
      <c r="Y785">
        <f t="shared" si="329"/>
        <v>425</v>
      </c>
      <c r="Z785">
        <f t="shared" si="330"/>
        <v>882</v>
      </c>
      <c r="AC785" s="1">
        <f t="shared" si="331"/>
        <v>-1.5099083170870673</v>
      </c>
      <c r="AD785" s="1">
        <f t="shared" si="332"/>
        <v>-1.4339224101091452</v>
      </c>
      <c r="AE785" s="1">
        <f t="shared" si="333"/>
        <v>-1.780198646826979</v>
      </c>
      <c r="AF785" s="1">
        <f t="shared" si="334"/>
        <v>-0.50310357767208047</v>
      </c>
      <c r="AG785" s="1">
        <f t="shared" si="335"/>
        <v>-0.88481459977213761</v>
      </c>
      <c r="AH785" s="1">
        <f t="shared" si="336"/>
        <v>-1.8152899666382492</v>
      </c>
      <c r="AI785" s="149">
        <f t="shared" si="337"/>
        <v>-7.9272375181056587</v>
      </c>
      <c r="AL785" s="1">
        <f t="shared" si="338"/>
        <v>-1.3873311678483309</v>
      </c>
      <c r="AM785" s="104">
        <f t="shared" si="339"/>
        <v>-1.3956645494074753</v>
      </c>
      <c r="AN785" s="104">
        <f t="shared" si="340"/>
        <v>-1.3586993551740039</v>
      </c>
      <c r="AO785" s="104">
        <f t="shared" si="341"/>
        <v>-0.71939540663488166</v>
      </c>
      <c r="AP785" s="104">
        <f t="shared" si="342"/>
        <v>-0.82003893241456904</v>
      </c>
      <c r="AQ785" s="104">
        <f t="shared" si="343"/>
        <v>-8.9936045332194625E-2</v>
      </c>
      <c r="AR785" s="151">
        <f t="shared" si="344"/>
        <v>-5.7710654568114554</v>
      </c>
    </row>
    <row r="786" spans="1:44" x14ac:dyDescent="0.2">
      <c r="A786" s="98">
        <v>10886</v>
      </c>
      <c r="B786" s="91" t="s">
        <v>103</v>
      </c>
      <c r="C786" s="110">
        <v>0.73364379177270311</v>
      </c>
      <c r="D786" s="91" t="s">
        <v>3</v>
      </c>
      <c r="E786" s="91">
        <v>0</v>
      </c>
      <c r="F786" s="92">
        <v>1</v>
      </c>
      <c r="G786" s="91" t="s">
        <v>7</v>
      </c>
      <c r="H786" s="91" t="s">
        <v>91</v>
      </c>
      <c r="I786" s="91" t="s">
        <v>4</v>
      </c>
      <c r="J786" s="93" t="s">
        <v>4</v>
      </c>
      <c r="M786">
        <f t="shared" si="325"/>
        <v>38</v>
      </c>
      <c r="N786">
        <f t="shared" si="346"/>
        <v>35</v>
      </c>
      <c r="O786">
        <f t="shared" si="347"/>
        <v>48</v>
      </c>
      <c r="P786">
        <f t="shared" si="348"/>
        <v>104</v>
      </c>
      <c r="Q786">
        <f t="shared" si="349"/>
        <v>25</v>
      </c>
      <c r="R786">
        <f t="shared" si="350"/>
        <v>144</v>
      </c>
      <c r="U786">
        <f t="shared" si="345"/>
        <v>241</v>
      </c>
      <c r="V786">
        <f t="shared" si="326"/>
        <v>245</v>
      </c>
      <c r="W786">
        <f t="shared" si="327"/>
        <v>243</v>
      </c>
      <c r="X786">
        <f t="shared" si="328"/>
        <v>470</v>
      </c>
      <c r="Y786">
        <f t="shared" si="329"/>
        <v>149</v>
      </c>
      <c r="Z786">
        <f t="shared" si="330"/>
        <v>83</v>
      </c>
      <c r="AC786" s="1">
        <f t="shared" si="331"/>
        <v>-1.5099083170870673</v>
      </c>
      <c r="AD786" s="1">
        <f t="shared" si="332"/>
        <v>-1.5921464153240394</v>
      </c>
      <c r="AE786" s="1">
        <f t="shared" si="333"/>
        <v>-1.276293465905562</v>
      </c>
      <c r="AF786" s="1">
        <f t="shared" si="334"/>
        <v>-0.50310357767208047</v>
      </c>
      <c r="AG786" s="1">
        <f t="shared" si="335"/>
        <v>-1.9286186519452522</v>
      </c>
      <c r="AH786" s="1">
        <f t="shared" si="336"/>
        <v>-0.17768117723745236</v>
      </c>
      <c r="AI786" s="149">
        <f t="shared" si="337"/>
        <v>-6.9877516051714528</v>
      </c>
      <c r="AL786" s="1">
        <f t="shared" si="338"/>
        <v>-1.3873311678483309</v>
      </c>
      <c r="AM786" s="104">
        <f t="shared" si="339"/>
        <v>-1.3708698907942589</v>
      </c>
      <c r="AN786" s="104">
        <f t="shared" si="340"/>
        <v>-1.3790666579984376</v>
      </c>
      <c r="AO786" s="104">
        <f t="shared" si="341"/>
        <v>-0.71939540663488166</v>
      </c>
      <c r="AP786" s="104">
        <f t="shared" si="342"/>
        <v>-1.8681817953935267</v>
      </c>
      <c r="AQ786" s="104">
        <f t="shared" si="343"/>
        <v>-2.4532874935423878</v>
      </c>
      <c r="AR786" s="151">
        <f t="shared" si="344"/>
        <v>-9.1781324122118235</v>
      </c>
    </row>
    <row r="787" spans="1:44" x14ac:dyDescent="0.2">
      <c r="A787" s="99">
        <v>11161</v>
      </c>
      <c r="B787" s="95" t="s">
        <v>103</v>
      </c>
      <c r="C787" s="111">
        <v>0.73417881443306987</v>
      </c>
      <c r="D787" s="95" t="s">
        <v>2</v>
      </c>
      <c r="E787" s="95">
        <v>2</v>
      </c>
      <c r="F787" s="96">
        <v>1</v>
      </c>
      <c r="G787" s="95" t="s">
        <v>6</v>
      </c>
      <c r="H787" s="95" t="s">
        <v>91</v>
      </c>
      <c r="I787" s="95" t="s">
        <v>5</v>
      </c>
      <c r="J787" s="97" t="s">
        <v>5</v>
      </c>
      <c r="M787">
        <f t="shared" si="325"/>
        <v>36</v>
      </c>
      <c r="N787">
        <f t="shared" si="346"/>
        <v>41</v>
      </c>
      <c r="O787">
        <f t="shared" si="347"/>
        <v>48</v>
      </c>
      <c r="P787">
        <f t="shared" si="348"/>
        <v>68</v>
      </c>
      <c r="Q787">
        <f t="shared" si="349"/>
        <v>25</v>
      </c>
      <c r="R787">
        <f t="shared" si="350"/>
        <v>28</v>
      </c>
      <c r="U787">
        <f t="shared" si="345"/>
        <v>239</v>
      </c>
      <c r="V787">
        <f t="shared" si="326"/>
        <v>239</v>
      </c>
      <c r="W787">
        <f t="shared" si="327"/>
        <v>243</v>
      </c>
      <c r="X787">
        <f t="shared" si="328"/>
        <v>495</v>
      </c>
      <c r="Y787">
        <f t="shared" si="329"/>
        <v>149</v>
      </c>
      <c r="Z787">
        <f t="shared" si="330"/>
        <v>882</v>
      </c>
      <c r="AC787" s="1">
        <f t="shared" si="331"/>
        <v>-1.563975538357343</v>
      </c>
      <c r="AD787" s="1">
        <f t="shared" si="332"/>
        <v>-1.4339224101091452</v>
      </c>
      <c r="AE787" s="1">
        <f t="shared" si="333"/>
        <v>-1.276293465905562</v>
      </c>
      <c r="AF787" s="1">
        <f t="shared" si="334"/>
        <v>-0.92798677163734644</v>
      </c>
      <c r="AG787" s="1">
        <f t="shared" si="335"/>
        <v>-1.9286186519452522</v>
      </c>
      <c r="AH787" s="1">
        <f t="shared" si="336"/>
        <v>-1.8152899666382492</v>
      </c>
      <c r="AI787" s="149">
        <f t="shared" si="337"/>
        <v>-8.9460868045928983</v>
      </c>
      <c r="AL787" s="1">
        <f t="shared" si="338"/>
        <v>-1.3956645494074753</v>
      </c>
      <c r="AM787" s="104">
        <f t="shared" si="339"/>
        <v>-1.3956645494074753</v>
      </c>
      <c r="AN787" s="104">
        <f t="shared" si="340"/>
        <v>-1.3790666579984376</v>
      </c>
      <c r="AO787" s="104">
        <f t="shared" si="341"/>
        <v>-0.66757033877029559</v>
      </c>
      <c r="AP787" s="104">
        <f t="shared" si="342"/>
        <v>-1.8681817953935267</v>
      </c>
      <c r="AQ787" s="104">
        <f t="shared" si="343"/>
        <v>-8.9936045332194625E-2</v>
      </c>
      <c r="AR787" s="151">
        <f t="shared" si="344"/>
        <v>-6.7960839363094054</v>
      </c>
    </row>
    <row r="788" spans="1:44" x14ac:dyDescent="0.2">
      <c r="A788" s="98">
        <v>10761</v>
      </c>
      <c r="B788" s="91" t="s">
        <v>103</v>
      </c>
      <c r="C788" s="110">
        <v>0.73443444099129074</v>
      </c>
      <c r="D788" s="91" t="s">
        <v>3</v>
      </c>
      <c r="E788" s="91">
        <v>0</v>
      </c>
      <c r="F788" s="92">
        <v>0</v>
      </c>
      <c r="G788" s="91" t="s">
        <v>7</v>
      </c>
      <c r="H788" s="91" t="s">
        <v>88</v>
      </c>
      <c r="I788" s="91" t="s">
        <v>4</v>
      </c>
      <c r="J788" s="93" t="s">
        <v>5</v>
      </c>
      <c r="M788">
        <f t="shared" si="325"/>
        <v>38</v>
      </c>
      <c r="N788">
        <f t="shared" si="346"/>
        <v>35</v>
      </c>
      <c r="O788">
        <f t="shared" si="347"/>
        <v>29</v>
      </c>
      <c r="P788">
        <f t="shared" si="348"/>
        <v>104</v>
      </c>
      <c r="Q788">
        <f t="shared" si="349"/>
        <v>71</v>
      </c>
      <c r="R788">
        <f t="shared" si="350"/>
        <v>144</v>
      </c>
      <c r="U788">
        <f t="shared" si="345"/>
        <v>241</v>
      </c>
      <c r="V788">
        <f t="shared" si="326"/>
        <v>245</v>
      </c>
      <c r="W788">
        <f t="shared" si="327"/>
        <v>248</v>
      </c>
      <c r="X788">
        <f t="shared" si="328"/>
        <v>470</v>
      </c>
      <c r="Y788">
        <f t="shared" si="329"/>
        <v>425</v>
      </c>
      <c r="Z788">
        <f t="shared" si="330"/>
        <v>83</v>
      </c>
      <c r="AC788" s="1">
        <f t="shared" si="331"/>
        <v>-1.5099083170870673</v>
      </c>
      <c r="AD788" s="1">
        <f t="shared" si="332"/>
        <v>-1.5921464153240394</v>
      </c>
      <c r="AE788" s="1">
        <f t="shared" si="333"/>
        <v>-1.780198646826979</v>
      </c>
      <c r="AF788" s="1">
        <f t="shared" si="334"/>
        <v>-0.50310357767208047</v>
      </c>
      <c r="AG788" s="1">
        <f t="shared" si="335"/>
        <v>-0.88481459977213761</v>
      </c>
      <c r="AH788" s="1">
        <f t="shared" si="336"/>
        <v>-0.17768117723745236</v>
      </c>
      <c r="AI788" s="149">
        <f t="shared" si="337"/>
        <v>-6.4478527339197553</v>
      </c>
      <c r="AL788" s="1">
        <f t="shared" si="338"/>
        <v>-1.3873311678483309</v>
      </c>
      <c r="AM788" s="104">
        <f t="shared" si="339"/>
        <v>-1.3708698907942589</v>
      </c>
      <c r="AN788" s="104">
        <f t="shared" si="340"/>
        <v>-1.3586993551740039</v>
      </c>
      <c r="AO788" s="104">
        <f t="shared" si="341"/>
        <v>-0.71939540663488166</v>
      </c>
      <c r="AP788" s="104">
        <f t="shared" si="342"/>
        <v>-0.82003893241456904</v>
      </c>
      <c r="AQ788" s="104">
        <f t="shared" si="343"/>
        <v>-2.4532874935423878</v>
      </c>
      <c r="AR788" s="151">
        <f t="shared" si="344"/>
        <v>-8.1096222464084313</v>
      </c>
    </row>
    <row r="789" spans="1:44" x14ac:dyDescent="0.2">
      <c r="A789" s="99">
        <v>11104</v>
      </c>
      <c r="B789" s="95" t="s">
        <v>103</v>
      </c>
      <c r="C789" s="111">
        <v>0.7346335572964221</v>
      </c>
      <c r="D789" s="95" t="s">
        <v>1</v>
      </c>
      <c r="E789" s="95">
        <v>1</v>
      </c>
      <c r="F789" s="96">
        <v>2</v>
      </c>
      <c r="G789" s="95" t="s">
        <v>7</v>
      </c>
      <c r="H789" s="95" t="s">
        <v>89</v>
      </c>
      <c r="I789" s="95" t="s">
        <v>5</v>
      </c>
      <c r="J789" s="97" t="s">
        <v>5</v>
      </c>
      <c r="M789">
        <f t="shared" si="325"/>
        <v>59</v>
      </c>
      <c r="N789">
        <f t="shared" si="346"/>
        <v>35</v>
      </c>
      <c r="O789">
        <f t="shared" si="347"/>
        <v>49</v>
      </c>
      <c r="P789">
        <f t="shared" si="348"/>
        <v>104</v>
      </c>
      <c r="Q789">
        <f t="shared" si="349"/>
        <v>37</v>
      </c>
      <c r="R789">
        <f t="shared" si="350"/>
        <v>28</v>
      </c>
      <c r="U789">
        <f t="shared" si="345"/>
        <v>244</v>
      </c>
      <c r="V789">
        <f t="shared" si="326"/>
        <v>233</v>
      </c>
      <c r="W789">
        <f t="shared" si="327"/>
        <v>233</v>
      </c>
      <c r="X789">
        <f t="shared" si="328"/>
        <v>470</v>
      </c>
      <c r="Y789">
        <f t="shared" si="329"/>
        <v>230</v>
      </c>
      <c r="Z789">
        <f t="shared" si="330"/>
        <v>882</v>
      </c>
      <c r="AC789" s="1">
        <f t="shared" si="331"/>
        <v>-1.0699570329077337</v>
      </c>
      <c r="AD789" s="1">
        <f t="shared" si="332"/>
        <v>-1.5921464153240394</v>
      </c>
      <c r="AE789" s="1">
        <f t="shared" si="333"/>
        <v>-1.2556741787028265</v>
      </c>
      <c r="AF789" s="1">
        <f t="shared" si="334"/>
        <v>-0.50310357767208047</v>
      </c>
      <c r="AG789" s="1">
        <f t="shared" si="335"/>
        <v>-1.5365765641692286</v>
      </c>
      <c r="AH789" s="1">
        <f t="shared" si="336"/>
        <v>-1.8152899666382492</v>
      </c>
      <c r="AI789" s="149">
        <f t="shared" si="337"/>
        <v>-7.7727477354141579</v>
      </c>
      <c r="AL789" s="1">
        <f t="shared" si="338"/>
        <v>-1.374959876045784</v>
      </c>
      <c r="AM789" s="104">
        <f t="shared" si="339"/>
        <v>-1.4210896477732855</v>
      </c>
      <c r="AN789" s="104">
        <f t="shared" si="340"/>
        <v>-1.4210896477732855</v>
      </c>
      <c r="AO789" s="104">
        <f t="shared" si="341"/>
        <v>-0.71939540663488166</v>
      </c>
      <c r="AP789" s="104">
        <f t="shared" si="342"/>
        <v>-1.4340487924157905</v>
      </c>
      <c r="AQ789" s="104">
        <f t="shared" si="343"/>
        <v>-8.9936045332194625E-2</v>
      </c>
      <c r="AR789" s="151">
        <f t="shared" si="344"/>
        <v>-6.4605194159752219</v>
      </c>
    </row>
    <row r="790" spans="1:44" x14ac:dyDescent="0.2">
      <c r="A790" s="98">
        <v>10773</v>
      </c>
      <c r="B790" s="91" t="s">
        <v>103</v>
      </c>
      <c r="C790" s="110">
        <v>0.73556532664120478</v>
      </c>
      <c r="D790" s="91" t="s">
        <v>2</v>
      </c>
      <c r="E790" s="91">
        <v>2</v>
      </c>
      <c r="F790" s="92">
        <v>0</v>
      </c>
      <c r="G790" s="91" t="s">
        <v>7</v>
      </c>
      <c r="H790" s="91" t="s">
        <v>90</v>
      </c>
      <c r="I790" s="91" t="s">
        <v>4</v>
      </c>
      <c r="J790" s="93" t="s">
        <v>4</v>
      </c>
      <c r="M790">
        <f t="shared" si="325"/>
        <v>36</v>
      </c>
      <c r="N790">
        <f t="shared" si="346"/>
        <v>41</v>
      </c>
      <c r="O790">
        <f t="shared" si="347"/>
        <v>29</v>
      </c>
      <c r="P790">
        <f t="shared" si="348"/>
        <v>104</v>
      </c>
      <c r="Q790">
        <f t="shared" si="349"/>
        <v>39</v>
      </c>
      <c r="R790">
        <f t="shared" si="350"/>
        <v>144</v>
      </c>
      <c r="U790">
        <f t="shared" si="345"/>
        <v>239</v>
      </c>
      <c r="V790">
        <f t="shared" si="326"/>
        <v>239</v>
      </c>
      <c r="W790">
        <f t="shared" si="327"/>
        <v>248</v>
      </c>
      <c r="X790">
        <f t="shared" si="328"/>
        <v>470</v>
      </c>
      <c r="Y790">
        <f t="shared" si="329"/>
        <v>161</v>
      </c>
      <c r="Z790">
        <f t="shared" si="330"/>
        <v>83</v>
      </c>
      <c r="AC790" s="1">
        <f t="shared" si="331"/>
        <v>-1.563975538357343</v>
      </c>
      <c r="AD790" s="1">
        <f t="shared" si="332"/>
        <v>-1.4339224101091452</v>
      </c>
      <c r="AE790" s="1">
        <f t="shared" si="333"/>
        <v>-1.780198646826979</v>
      </c>
      <c r="AF790" s="1">
        <f t="shared" si="334"/>
        <v>-0.50310357767208047</v>
      </c>
      <c r="AG790" s="1">
        <f t="shared" si="335"/>
        <v>-1.4839328306838067</v>
      </c>
      <c r="AH790" s="1">
        <f t="shared" si="336"/>
        <v>-0.17768117723745236</v>
      </c>
      <c r="AI790" s="149">
        <f t="shared" si="337"/>
        <v>-6.9428141808868062</v>
      </c>
      <c r="AL790" s="1">
        <f t="shared" si="338"/>
        <v>-1.3956645494074753</v>
      </c>
      <c r="AM790" s="104">
        <f t="shared" si="339"/>
        <v>-1.3956645494074753</v>
      </c>
      <c r="AN790" s="104">
        <f t="shared" si="340"/>
        <v>-1.3586993551740039</v>
      </c>
      <c r="AO790" s="104">
        <f t="shared" si="341"/>
        <v>-0.71939540663488166</v>
      </c>
      <c r="AP790" s="104">
        <f t="shared" si="342"/>
        <v>-1.790723736354523</v>
      </c>
      <c r="AQ790" s="104">
        <f t="shared" si="343"/>
        <v>-2.4532874935423878</v>
      </c>
      <c r="AR790" s="151">
        <f t="shared" si="344"/>
        <v>-9.1134350905207473</v>
      </c>
    </row>
    <row r="791" spans="1:44" x14ac:dyDescent="0.2">
      <c r="A791" s="99">
        <v>11192</v>
      </c>
      <c r="B791" s="95" t="s">
        <v>103</v>
      </c>
      <c r="C791" s="111">
        <v>0.7357135842602347</v>
      </c>
      <c r="D791" s="95" t="s">
        <v>1</v>
      </c>
      <c r="E791" s="95">
        <v>2</v>
      </c>
      <c r="F791" s="96">
        <v>3</v>
      </c>
      <c r="G791" s="95" t="s">
        <v>6</v>
      </c>
      <c r="H791" s="95" t="s">
        <v>88</v>
      </c>
      <c r="I791" s="95" t="s">
        <v>4</v>
      </c>
      <c r="J791" s="97" t="s">
        <v>5</v>
      </c>
      <c r="M791">
        <f t="shared" si="325"/>
        <v>59</v>
      </c>
      <c r="N791">
        <f t="shared" si="346"/>
        <v>41</v>
      </c>
      <c r="O791">
        <f t="shared" si="347"/>
        <v>46</v>
      </c>
      <c r="P791">
        <f t="shared" si="348"/>
        <v>68</v>
      </c>
      <c r="Q791">
        <f t="shared" si="349"/>
        <v>71</v>
      </c>
      <c r="R791">
        <f t="shared" si="350"/>
        <v>144</v>
      </c>
      <c r="U791">
        <f t="shared" si="345"/>
        <v>244</v>
      </c>
      <c r="V791">
        <f t="shared" si="326"/>
        <v>239</v>
      </c>
      <c r="W791">
        <f t="shared" si="327"/>
        <v>241</v>
      </c>
      <c r="X791">
        <f t="shared" si="328"/>
        <v>495</v>
      </c>
      <c r="Y791">
        <f t="shared" si="329"/>
        <v>425</v>
      </c>
      <c r="Z791">
        <f t="shared" si="330"/>
        <v>83</v>
      </c>
      <c r="AC791" s="1">
        <f t="shared" si="331"/>
        <v>-1.0699570329077337</v>
      </c>
      <c r="AD791" s="1">
        <f t="shared" si="332"/>
        <v>-1.4339224101091452</v>
      </c>
      <c r="AE791" s="1">
        <f t="shared" si="333"/>
        <v>-1.3188530803243581</v>
      </c>
      <c r="AF791" s="1">
        <f t="shared" si="334"/>
        <v>-0.92798677163734644</v>
      </c>
      <c r="AG791" s="1">
        <f t="shared" si="335"/>
        <v>-0.88481459977213761</v>
      </c>
      <c r="AH791" s="1">
        <f t="shared" si="336"/>
        <v>-0.17768117723745236</v>
      </c>
      <c r="AI791" s="149">
        <f t="shared" si="337"/>
        <v>-5.8132150719881723</v>
      </c>
      <c r="AL791" s="1">
        <f t="shared" si="338"/>
        <v>-1.374959876045784</v>
      </c>
      <c r="AM791" s="104">
        <f t="shared" si="339"/>
        <v>-1.3956645494074753</v>
      </c>
      <c r="AN791" s="104">
        <f t="shared" si="340"/>
        <v>-1.3873311678483309</v>
      </c>
      <c r="AO791" s="104">
        <f t="shared" si="341"/>
        <v>-0.66757033877029559</v>
      </c>
      <c r="AP791" s="104">
        <f t="shared" si="342"/>
        <v>-0.82003893241456904</v>
      </c>
      <c r="AQ791" s="104">
        <f t="shared" si="343"/>
        <v>-2.4532874935423878</v>
      </c>
      <c r="AR791" s="151">
        <f t="shared" si="344"/>
        <v>-8.098852358028843</v>
      </c>
    </row>
    <row r="792" spans="1:44" x14ac:dyDescent="0.2">
      <c r="A792" s="98">
        <v>11073</v>
      </c>
      <c r="B792" s="91" t="s">
        <v>103</v>
      </c>
      <c r="C792" s="110">
        <v>0.73627429116424581</v>
      </c>
      <c r="D792" s="91" t="s">
        <v>2</v>
      </c>
      <c r="E792" s="91">
        <v>1</v>
      </c>
      <c r="F792" s="92">
        <v>2</v>
      </c>
      <c r="G792" s="91" t="s">
        <v>7</v>
      </c>
      <c r="H792" s="91" t="s">
        <v>88</v>
      </c>
      <c r="I792" s="91" t="s">
        <v>5</v>
      </c>
      <c r="J792" s="93" t="s">
        <v>5</v>
      </c>
      <c r="M792">
        <f t="shared" si="325"/>
        <v>36</v>
      </c>
      <c r="N792">
        <f t="shared" si="346"/>
        <v>35</v>
      </c>
      <c r="O792">
        <f t="shared" si="347"/>
        <v>49</v>
      </c>
      <c r="P792">
        <f t="shared" si="348"/>
        <v>104</v>
      </c>
      <c r="Q792">
        <f t="shared" si="349"/>
        <v>71</v>
      </c>
      <c r="R792">
        <f t="shared" si="350"/>
        <v>28</v>
      </c>
      <c r="U792">
        <f t="shared" si="345"/>
        <v>239</v>
      </c>
      <c r="V792">
        <f t="shared" si="326"/>
        <v>233</v>
      </c>
      <c r="W792">
        <f t="shared" si="327"/>
        <v>233</v>
      </c>
      <c r="X792">
        <f t="shared" si="328"/>
        <v>470</v>
      </c>
      <c r="Y792">
        <f t="shared" si="329"/>
        <v>425</v>
      </c>
      <c r="Z792">
        <f t="shared" si="330"/>
        <v>882</v>
      </c>
      <c r="AC792" s="1">
        <f t="shared" si="331"/>
        <v>-1.563975538357343</v>
      </c>
      <c r="AD792" s="1">
        <f t="shared" si="332"/>
        <v>-1.5921464153240394</v>
      </c>
      <c r="AE792" s="1">
        <f t="shared" si="333"/>
        <v>-1.2556741787028265</v>
      </c>
      <c r="AF792" s="1">
        <f t="shared" si="334"/>
        <v>-0.50310357767208047</v>
      </c>
      <c r="AG792" s="1">
        <f t="shared" si="335"/>
        <v>-0.88481459977213761</v>
      </c>
      <c r="AH792" s="1">
        <f t="shared" si="336"/>
        <v>-1.8152899666382492</v>
      </c>
      <c r="AI792" s="149">
        <f t="shared" si="337"/>
        <v>-7.6150042764666761</v>
      </c>
      <c r="AL792" s="1">
        <f t="shared" si="338"/>
        <v>-1.3956645494074753</v>
      </c>
      <c r="AM792" s="104">
        <f t="shared" si="339"/>
        <v>-1.4210896477732855</v>
      </c>
      <c r="AN792" s="104">
        <f t="shared" si="340"/>
        <v>-1.4210896477732855</v>
      </c>
      <c r="AO792" s="104">
        <f t="shared" si="341"/>
        <v>-0.71939540663488166</v>
      </c>
      <c r="AP792" s="104">
        <f t="shared" si="342"/>
        <v>-0.82003893241456904</v>
      </c>
      <c r="AQ792" s="104">
        <f t="shared" si="343"/>
        <v>-8.9936045332194625E-2</v>
      </c>
      <c r="AR792" s="151">
        <f t="shared" si="344"/>
        <v>-5.8672142293356915</v>
      </c>
    </row>
    <row r="793" spans="1:44" x14ac:dyDescent="0.2">
      <c r="A793" s="99">
        <v>11127</v>
      </c>
      <c r="B793" s="95" t="s">
        <v>103</v>
      </c>
      <c r="C793" s="111">
        <v>0.73639750631305545</v>
      </c>
      <c r="D793" s="95" t="s">
        <v>0</v>
      </c>
      <c r="E793" s="95">
        <v>3</v>
      </c>
      <c r="F793" s="96">
        <v>3</v>
      </c>
      <c r="G793" s="95" t="s">
        <v>6</v>
      </c>
      <c r="H793" s="95" t="s">
        <v>88</v>
      </c>
      <c r="I793" s="95" t="s">
        <v>5</v>
      </c>
      <c r="J793" s="97" t="s">
        <v>5</v>
      </c>
      <c r="M793">
        <f t="shared" si="325"/>
        <v>39</v>
      </c>
      <c r="N793">
        <f t="shared" si="346"/>
        <v>61</v>
      </c>
      <c r="O793">
        <f t="shared" si="347"/>
        <v>46</v>
      </c>
      <c r="P793">
        <f t="shared" si="348"/>
        <v>68</v>
      </c>
      <c r="Q793">
        <f t="shared" si="349"/>
        <v>71</v>
      </c>
      <c r="R793">
        <f t="shared" si="350"/>
        <v>28</v>
      </c>
      <c r="U793">
        <f t="shared" si="345"/>
        <v>241</v>
      </c>
      <c r="V793">
        <f t="shared" si="326"/>
        <v>248</v>
      </c>
      <c r="W793">
        <f t="shared" si="327"/>
        <v>241</v>
      </c>
      <c r="X793">
        <f t="shared" si="328"/>
        <v>495</v>
      </c>
      <c r="Y793">
        <f t="shared" si="329"/>
        <v>425</v>
      </c>
      <c r="Z793">
        <f t="shared" si="330"/>
        <v>882</v>
      </c>
      <c r="AC793" s="1">
        <f t="shared" si="331"/>
        <v>-1.4839328306838067</v>
      </c>
      <c r="AD793" s="1">
        <f t="shared" si="332"/>
        <v>-1.0366206126401418</v>
      </c>
      <c r="AE793" s="1">
        <f t="shared" si="333"/>
        <v>-1.3188530803243581</v>
      </c>
      <c r="AF793" s="1">
        <f t="shared" si="334"/>
        <v>-0.92798677163734644</v>
      </c>
      <c r="AG793" s="1">
        <f t="shared" si="335"/>
        <v>-0.88481459977213761</v>
      </c>
      <c r="AH793" s="1">
        <f t="shared" si="336"/>
        <v>-1.8152899666382492</v>
      </c>
      <c r="AI793" s="149">
        <f t="shared" si="337"/>
        <v>-7.4674978616960397</v>
      </c>
      <c r="AL793" s="1">
        <f t="shared" si="338"/>
        <v>-1.3873311678483309</v>
      </c>
      <c r="AM793" s="104">
        <f t="shared" si="339"/>
        <v>-1.3586993551740039</v>
      </c>
      <c r="AN793" s="104">
        <f t="shared" si="340"/>
        <v>-1.3873311678483309</v>
      </c>
      <c r="AO793" s="104">
        <f t="shared" si="341"/>
        <v>-0.66757033877029559</v>
      </c>
      <c r="AP793" s="104">
        <f t="shared" si="342"/>
        <v>-0.82003893241456904</v>
      </c>
      <c r="AQ793" s="104">
        <f t="shared" si="343"/>
        <v>-8.9936045332194625E-2</v>
      </c>
      <c r="AR793" s="151">
        <f t="shared" si="344"/>
        <v>-5.7109070073877257</v>
      </c>
    </row>
    <row r="794" spans="1:44" x14ac:dyDescent="0.2">
      <c r="A794" s="98">
        <v>10800</v>
      </c>
      <c r="B794" s="91" t="s">
        <v>103</v>
      </c>
      <c r="C794" s="110">
        <v>0.73752880041322244</v>
      </c>
      <c r="D794" s="91" t="s">
        <v>0</v>
      </c>
      <c r="E794" s="91">
        <v>3</v>
      </c>
      <c r="F794" s="92">
        <v>3</v>
      </c>
      <c r="G794" s="91" t="s">
        <v>7</v>
      </c>
      <c r="H794" s="91" t="s">
        <v>91</v>
      </c>
      <c r="I794" s="91" t="s">
        <v>5</v>
      </c>
      <c r="J794" s="93" t="s">
        <v>4</v>
      </c>
      <c r="M794">
        <f t="shared" si="325"/>
        <v>39</v>
      </c>
      <c r="N794">
        <f t="shared" si="346"/>
        <v>61</v>
      </c>
      <c r="O794">
        <f t="shared" si="347"/>
        <v>46</v>
      </c>
      <c r="P794">
        <f t="shared" si="348"/>
        <v>104</v>
      </c>
      <c r="Q794">
        <f t="shared" si="349"/>
        <v>25</v>
      </c>
      <c r="R794">
        <f t="shared" si="350"/>
        <v>28</v>
      </c>
      <c r="U794">
        <f t="shared" si="345"/>
        <v>241</v>
      </c>
      <c r="V794">
        <f t="shared" si="326"/>
        <v>248</v>
      </c>
      <c r="W794">
        <f t="shared" si="327"/>
        <v>241</v>
      </c>
      <c r="X794">
        <f t="shared" si="328"/>
        <v>470</v>
      </c>
      <c r="Y794">
        <f t="shared" si="329"/>
        <v>149</v>
      </c>
      <c r="Z794">
        <f t="shared" si="330"/>
        <v>882</v>
      </c>
      <c r="AC794" s="1">
        <f t="shared" si="331"/>
        <v>-1.4839328306838067</v>
      </c>
      <c r="AD794" s="1">
        <f t="shared" si="332"/>
        <v>-1.0366206126401418</v>
      </c>
      <c r="AE794" s="1">
        <f t="shared" si="333"/>
        <v>-1.3188530803243581</v>
      </c>
      <c r="AF794" s="1">
        <f t="shared" si="334"/>
        <v>-0.50310357767208047</v>
      </c>
      <c r="AG794" s="1">
        <f t="shared" si="335"/>
        <v>-1.9286186519452522</v>
      </c>
      <c r="AH794" s="1">
        <f t="shared" si="336"/>
        <v>-1.8152899666382492</v>
      </c>
      <c r="AI794" s="149">
        <f t="shared" si="337"/>
        <v>-8.0864187199038877</v>
      </c>
      <c r="AL794" s="1">
        <f t="shared" si="338"/>
        <v>-1.3873311678483309</v>
      </c>
      <c r="AM794" s="104">
        <f t="shared" si="339"/>
        <v>-1.3586993551740039</v>
      </c>
      <c r="AN794" s="104">
        <f t="shared" si="340"/>
        <v>-1.3873311678483309</v>
      </c>
      <c r="AO794" s="104">
        <f t="shared" si="341"/>
        <v>-0.71939540663488166</v>
      </c>
      <c r="AP794" s="104">
        <f t="shared" si="342"/>
        <v>-1.8681817953935267</v>
      </c>
      <c r="AQ794" s="104">
        <f t="shared" si="343"/>
        <v>-8.9936045332194625E-2</v>
      </c>
      <c r="AR794" s="151">
        <f t="shared" si="344"/>
        <v>-6.8108749382312697</v>
      </c>
    </row>
    <row r="795" spans="1:44" x14ac:dyDescent="0.2">
      <c r="A795" s="99">
        <v>10889</v>
      </c>
      <c r="B795" s="95" t="s">
        <v>103</v>
      </c>
      <c r="C795" s="111">
        <v>0.73958450981237522</v>
      </c>
      <c r="D795" s="95" t="s">
        <v>2</v>
      </c>
      <c r="E795" s="95">
        <v>0</v>
      </c>
      <c r="F795" s="96">
        <v>3</v>
      </c>
      <c r="G795" s="95" t="s">
        <v>7</v>
      </c>
      <c r="H795" s="95" t="s">
        <v>89</v>
      </c>
      <c r="I795" s="95" t="s">
        <v>4</v>
      </c>
      <c r="J795" s="97" t="s">
        <v>5</v>
      </c>
      <c r="M795">
        <f t="shared" si="325"/>
        <v>36</v>
      </c>
      <c r="N795">
        <f t="shared" si="346"/>
        <v>35</v>
      </c>
      <c r="O795">
        <f t="shared" si="347"/>
        <v>46</v>
      </c>
      <c r="P795">
        <f t="shared" si="348"/>
        <v>104</v>
      </c>
      <c r="Q795">
        <f t="shared" si="349"/>
        <v>37</v>
      </c>
      <c r="R795">
        <f t="shared" si="350"/>
        <v>144</v>
      </c>
      <c r="U795">
        <f t="shared" si="345"/>
        <v>239</v>
      </c>
      <c r="V795">
        <f t="shared" si="326"/>
        <v>245</v>
      </c>
      <c r="W795">
        <f t="shared" si="327"/>
        <v>241</v>
      </c>
      <c r="X795">
        <f t="shared" si="328"/>
        <v>470</v>
      </c>
      <c r="Y795">
        <f t="shared" si="329"/>
        <v>230</v>
      </c>
      <c r="Z795">
        <f t="shared" si="330"/>
        <v>83</v>
      </c>
      <c r="AC795" s="1">
        <f t="shared" si="331"/>
        <v>-1.563975538357343</v>
      </c>
      <c r="AD795" s="1">
        <f t="shared" si="332"/>
        <v>-1.5921464153240394</v>
      </c>
      <c r="AE795" s="1">
        <f t="shared" si="333"/>
        <v>-1.3188530803243581</v>
      </c>
      <c r="AF795" s="1">
        <f t="shared" si="334"/>
        <v>-0.50310357767208047</v>
      </c>
      <c r="AG795" s="1">
        <f t="shared" si="335"/>
        <v>-1.5365765641692286</v>
      </c>
      <c r="AH795" s="1">
        <f t="shared" si="336"/>
        <v>-0.17768117723745236</v>
      </c>
      <c r="AI795" s="149">
        <f t="shared" si="337"/>
        <v>-6.6923363530845021</v>
      </c>
      <c r="AL795" s="1">
        <f t="shared" si="338"/>
        <v>-1.3956645494074753</v>
      </c>
      <c r="AM795" s="104">
        <f t="shared" si="339"/>
        <v>-1.3708698907942589</v>
      </c>
      <c r="AN795" s="104">
        <f t="shared" si="340"/>
        <v>-1.3873311678483309</v>
      </c>
      <c r="AO795" s="104">
        <f t="shared" si="341"/>
        <v>-0.71939540663488166</v>
      </c>
      <c r="AP795" s="104">
        <f t="shared" si="342"/>
        <v>-1.4340487924157905</v>
      </c>
      <c r="AQ795" s="104">
        <f t="shared" si="343"/>
        <v>-2.4532874935423878</v>
      </c>
      <c r="AR795" s="151">
        <f t="shared" si="344"/>
        <v>-8.7605973006431253</v>
      </c>
    </row>
    <row r="796" spans="1:44" x14ac:dyDescent="0.2">
      <c r="A796" s="98">
        <v>10962</v>
      </c>
      <c r="B796" s="91" t="s">
        <v>103</v>
      </c>
      <c r="C796" s="110">
        <v>0.7396435039312047</v>
      </c>
      <c r="D796" s="91" t="s">
        <v>0</v>
      </c>
      <c r="E796" s="91">
        <v>2</v>
      </c>
      <c r="F796" s="92">
        <v>0</v>
      </c>
      <c r="G796" s="91" t="s">
        <v>6</v>
      </c>
      <c r="H796" s="91" t="s">
        <v>89</v>
      </c>
      <c r="I796" s="91" t="s">
        <v>5</v>
      </c>
      <c r="J796" s="93" t="s">
        <v>5</v>
      </c>
      <c r="M796">
        <f t="shared" si="325"/>
        <v>39</v>
      </c>
      <c r="N796">
        <f t="shared" si="346"/>
        <v>41</v>
      </c>
      <c r="O796">
        <f t="shared" si="347"/>
        <v>29</v>
      </c>
      <c r="P796">
        <f t="shared" si="348"/>
        <v>68</v>
      </c>
      <c r="Q796">
        <f t="shared" si="349"/>
        <v>37</v>
      </c>
      <c r="R796">
        <f t="shared" si="350"/>
        <v>28</v>
      </c>
      <c r="U796">
        <f t="shared" si="345"/>
        <v>241</v>
      </c>
      <c r="V796">
        <f t="shared" si="326"/>
        <v>239</v>
      </c>
      <c r="W796">
        <f t="shared" si="327"/>
        <v>248</v>
      </c>
      <c r="X796">
        <f t="shared" si="328"/>
        <v>495</v>
      </c>
      <c r="Y796">
        <f t="shared" si="329"/>
        <v>230</v>
      </c>
      <c r="Z796">
        <f t="shared" si="330"/>
        <v>882</v>
      </c>
      <c r="AC796" s="1">
        <f t="shared" si="331"/>
        <v>-1.4839328306838067</v>
      </c>
      <c r="AD796" s="1">
        <f t="shared" si="332"/>
        <v>-1.4339224101091452</v>
      </c>
      <c r="AE796" s="1">
        <f t="shared" si="333"/>
        <v>-1.780198646826979</v>
      </c>
      <c r="AF796" s="1">
        <f t="shared" si="334"/>
        <v>-0.92798677163734644</v>
      </c>
      <c r="AG796" s="1">
        <f t="shared" si="335"/>
        <v>-1.5365765641692286</v>
      </c>
      <c r="AH796" s="1">
        <f t="shared" si="336"/>
        <v>-1.8152899666382492</v>
      </c>
      <c r="AI796" s="149">
        <f t="shared" si="337"/>
        <v>-8.9779071900647551</v>
      </c>
      <c r="AL796" s="1">
        <f t="shared" si="338"/>
        <v>-1.3873311678483309</v>
      </c>
      <c r="AM796" s="104">
        <f t="shared" si="339"/>
        <v>-1.3956645494074753</v>
      </c>
      <c r="AN796" s="104">
        <f t="shared" si="340"/>
        <v>-1.3586993551740039</v>
      </c>
      <c r="AO796" s="104">
        <f t="shared" si="341"/>
        <v>-0.66757033877029559</v>
      </c>
      <c r="AP796" s="104">
        <f t="shared" si="342"/>
        <v>-1.4340487924157905</v>
      </c>
      <c r="AQ796" s="104">
        <f t="shared" si="343"/>
        <v>-8.9936045332194625E-2</v>
      </c>
      <c r="AR796" s="151">
        <f t="shared" si="344"/>
        <v>-6.3332502489480911</v>
      </c>
    </row>
    <row r="797" spans="1:44" x14ac:dyDescent="0.2">
      <c r="A797" s="99">
        <v>11225</v>
      </c>
      <c r="B797" s="95" t="s">
        <v>103</v>
      </c>
      <c r="C797" s="111">
        <v>0.74007994108255071</v>
      </c>
      <c r="D797" s="95" t="s">
        <v>0</v>
      </c>
      <c r="E797" s="95">
        <v>0</v>
      </c>
      <c r="F797" s="96">
        <v>3</v>
      </c>
      <c r="G797" s="95" t="s">
        <v>6</v>
      </c>
      <c r="H797" s="95" t="s">
        <v>88</v>
      </c>
      <c r="I797" s="95" t="s">
        <v>4</v>
      </c>
      <c r="J797" s="97" t="s">
        <v>5</v>
      </c>
      <c r="M797">
        <f t="shared" si="325"/>
        <v>39</v>
      </c>
      <c r="N797">
        <f t="shared" si="346"/>
        <v>35</v>
      </c>
      <c r="O797">
        <f t="shared" si="347"/>
        <v>46</v>
      </c>
      <c r="P797">
        <f t="shared" si="348"/>
        <v>68</v>
      </c>
      <c r="Q797">
        <f t="shared" si="349"/>
        <v>71</v>
      </c>
      <c r="R797">
        <f t="shared" si="350"/>
        <v>144</v>
      </c>
      <c r="U797">
        <f t="shared" si="345"/>
        <v>241</v>
      </c>
      <c r="V797">
        <f t="shared" si="326"/>
        <v>245</v>
      </c>
      <c r="W797">
        <f t="shared" si="327"/>
        <v>241</v>
      </c>
      <c r="X797">
        <f t="shared" si="328"/>
        <v>495</v>
      </c>
      <c r="Y797">
        <f t="shared" si="329"/>
        <v>425</v>
      </c>
      <c r="Z797">
        <f t="shared" si="330"/>
        <v>83</v>
      </c>
      <c r="AC797" s="1">
        <f t="shared" si="331"/>
        <v>-1.4839328306838067</v>
      </c>
      <c r="AD797" s="1">
        <f t="shared" si="332"/>
        <v>-1.5921464153240394</v>
      </c>
      <c r="AE797" s="1">
        <f t="shared" si="333"/>
        <v>-1.3188530803243581</v>
      </c>
      <c r="AF797" s="1">
        <f t="shared" si="334"/>
        <v>-0.92798677163734644</v>
      </c>
      <c r="AG797" s="1">
        <f t="shared" si="335"/>
        <v>-0.88481459977213761</v>
      </c>
      <c r="AH797" s="1">
        <f t="shared" si="336"/>
        <v>-0.17768117723745236</v>
      </c>
      <c r="AI797" s="149">
        <f t="shared" si="337"/>
        <v>-6.3854148749791406</v>
      </c>
      <c r="AL797" s="1">
        <f t="shared" si="338"/>
        <v>-1.3873311678483309</v>
      </c>
      <c r="AM797" s="104">
        <f t="shared" si="339"/>
        <v>-1.3708698907942589</v>
      </c>
      <c r="AN797" s="104">
        <f t="shared" si="340"/>
        <v>-1.3873311678483309</v>
      </c>
      <c r="AO797" s="104">
        <f t="shared" si="341"/>
        <v>-0.66757033877029559</v>
      </c>
      <c r="AP797" s="104">
        <f t="shared" si="342"/>
        <v>-0.82003893241456904</v>
      </c>
      <c r="AQ797" s="104">
        <f t="shared" si="343"/>
        <v>-2.4532874935423878</v>
      </c>
      <c r="AR797" s="151">
        <f t="shared" si="344"/>
        <v>-8.0864289912181739</v>
      </c>
    </row>
    <row r="798" spans="1:44" x14ac:dyDescent="0.2">
      <c r="A798" s="98">
        <v>10876</v>
      </c>
      <c r="B798" s="91" t="s">
        <v>103</v>
      </c>
      <c r="C798" s="110">
        <v>0.74088919843268941</v>
      </c>
      <c r="D798" s="91" t="s">
        <v>0</v>
      </c>
      <c r="E798" s="91">
        <v>3</v>
      </c>
      <c r="F798" s="92">
        <v>2</v>
      </c>
      <c r="G798" s="91" t="s">
        <v>7</v>
      </c>
      <c r="H798" s="91" t="s">
        <v>88</v>
      </c>
      <c r="I798" s="91" t="s">
        <v>5</v>
      </c>
      <c r="J798" s="93" t="s">
        <v>5</v>
      </c>
      <c r="M798">
        <f t="shared" si="325"/>
        <v>39</v>
      </c>
      <c r="N798">
        <f t="shared" si="346"/>
        <v>61</v>
      </c>
      <c r="O798">
        <f t="shared" si="347"/>
        <v>49</v>
      </c>
      <c r="P798">
        <f t="shared" si="348"/>
        <v>104</v>
      </c>
      <c r="Q798">
        <f t="shared" si="349"/>
        <v>71</v>
      </c>
      <c r="R798">
        <f t="shared" si="350"/>
        <v>28</v>
      </c>
      <c r="U798">
        <f t="shared" si="345"/>
        <v>241</v>
      </c>
      <c r="V798">
        <f t="shared" si="326"/>
        <v>248</v>
      </c>
      <c r="W798">
        <f t="shared" si="327"/>
        <v>233</v>
      </c>
      <c r="X798">
        <f t="shared" si="328"/>
        <v>470</v>
      </c>
      <c r="Y798">
        <f t="shared" si="329"/>
        <v>425</v>
      </c>
      <c r="Z798">
        <f t="shared" si="330"/>
        <v>882</v>
      </c>
      <c r="AC798" s="1">
        <f t="shared" si="331"/>
        <v>-1.4839328306838067</v>
      </c>
      <c r="AD798" s="1">
        <f t="shared" si="332"/>
        <v>-1.0366206126401418</v>
      </c>
      <c r="AE798" s="1">
        <f t="shared" si="333"/>
        <v>-1.2556741787028265</v>
      </c>
      <c r="AF798" s="1">
        <f t="shared" si="334"/>
        <v>-0.50310357767208047</v>
      </c>
      <c r="AG798" s="1">
        <f t="shared" si="335"/>
        <v>-0.88481459977213761</v>
      </c>
      <c r="AH798" s="1">
        <f t="shared" si="336"/>
        <v>-1.8152899666382492</v>
      </c>
      <c r="AI798" s="149">
        <f t="shared" si="337"/>
        <v>-6.9794357661092423</v>
      </c>
      <c r="AL798" s="1">
        <f t="shared" si="338"/>
        <v>-1.3873311678483309</v>
      </c>
      <c r="AM798" s="104">
        <f t="shared" si="339"/>
        <v>-1.3586993551740039</v>
      </c>
      <c r="AN798" s="104">
        <f t="shared" si="340"/>
        <v>-1.4210896477732855</v>
      </c>
      <c r="AO798" s="104">
        <f t="shared" si="341"/>
        <v>-0.71939540663488166</v>
      </c>
      <c r="AP798" s="104">
        <f t="shared" si="342"/>
        <v>-0.82003893241456904</v>
      </c>
      <c r="AQ798" s="104">
        <f t="shared" si="343"/>
        <v>-8.9936045332194625E-2</v>
      </c>
      <c r="AR798" s="151">
        <f t="shared" si="344"/>
        <v>-5.7964905551772654</v>
      </c>
    </row>
    <row r="799" spans="1:44" x14ac:dyDescent="0.2">
      <c r="A799" s="99">
        <v>11123</v>
      </c>
      <c r="B799" s="95" t="s">
        <v>103</v>
      </c>
      <c r="C799" s="111">
        <v>0.74184434949559153</v>
      </c>
      <c r="D799" s="95" t="s">
        <v>3</v>
      </c>
      <c r="E799" s="95">
        <v>3</v>
      </c>
      <c r="F799" s="96">
        <v>1</v>
      </c>
      <c r="G799" s="95" t="s">
        <v>7</v>
      </c>
      <c r="H799" s="95" t="s">
        <v>91</v>
      </c>
      <c r="I799" s="95" t="s">
        <v>5</v>
      </c>
      <c r="J799" s="97" t="s">
        <v>5</v>
      </c>
      <c r="M799">
        <f t="shared" si="325"/>
        <v>38</v>
      </c>
      <c r="N799">
        <f t="shared" si="346"/>
        <v>61</v>
      </c>
      <c r="O799">
        <f t="shared" si="347"/>
        <v>48</v>
      </c>
      <c r="P799">
        <f t="shared" si="348"/>
        <v>104</v>
      </c>
      <c r="Q799">
        <f t="shared" si="349"/>
        <v>25</v>
      </c>
      <c r="R799">
        <f t="shared" si="350"/>
        <v>28</v>
      </c>
      <c r="U799">
        <f t="shared" si="345"/>
        <v>241</v>
      </c>
      <c r="V799">
        <f t="shared" si="326"/>
        <v>248</v>
      </c>
      <c r="W799">
        <f t="shared" si="327"/>
        <v>243</v>
      </c>
      <c r="X799">
        <f t="shared" si="328"/>
        <v>470</v>
      </c>
      <c r="Y799">
        <f t="shared" si="329"/>
        <v>149</v>
      </c>
      <c r="Z799">
        <f t="shared" si="330"/>
        <v>882</v>
      </c>
      <c r="AC799" s="1">
        <f t="shared" si="331"/>
        <v>-1.5099083170870673</v>
      </c>
      <c r="AD799" s="1">
        <f t="shared" si="332"/>
        <v>-1.0366206126401418</v>
      </c>
      <c r="AE799" s="1">
        <f t="shared" si="333"/>
        <v>-1.276293465905562</v>
      </c>
      <c r="AF799" s="1">
        <f t="shared" si="334"/>
        <v>-0.50310357767208047</v>
      </c>
      <c r="AG799" s="1">
        <f t="shared" si="335"/>
        <v>-1.9286186519452522</v>
      </c>
      <c r="AH799" s="1">
        <f t="shared" si="336"/>
        <v>-1.8152899666382492</v>
      </c>
      <c r="AI799" s="149">
        <f t="shared" si="337"/>
        <v>-8.0698345918883518</v>
      </c>
      <c r="AL799" s="1">
        <f t="shared" si="338"/>
        <v>-1.3873311678483309</v>
      </c>
      <c r="AM799" s="104">
        <f t="shared" si="339"/>
        <v>-1.3586993551740039</v>
      </c>
      <c r="AN799" s="104">
        <f t="shared" si="340"/>
        <v>-1.3790666579984376</v>
      </c>
      <c r="AO799" s="104">
        <f t="shared" si="341"/>
        <v>-0.71939540663488166</v>
      </c>
      <c r="AP799" s="104">
        <f t="shared" si="342"/>
        <v>-1.8681817953935267</v>
      </c>
      <c r="AQ799" s="104">
        <f t="shared" si="343"/>
        <v>-8.9936045332194625E-2</v>
      </c>
      <c r="AR799" s="151">
        <f t="shared" si="344"/>
        <v>-6.8026104283813762</v>
      </c>
    </row>
    <row r="800" spans="1:44" x14ac:dyDescent="0.2">
      <c r="A800" s="98">
        <v>10616</v>
      </c>
      <c r="B800" s="91" t="s">
        <v>103</v>
      </c>
      <c r="C800" s="110">
        <v>0.74304148191922592</v>
      </c>
      <c r="D800" s="91" t="s">
        <v>3</v>
      </c>
      <c r="E800" s="91">
        <v>0</v>
      </c>
      <c r="F800" s="92">
        <v>0</v>
      </c>
      <c r="G800" s="91" t="s">
        <v>6</v>
      </c>
      <c r="H800" s="91" t="s">
        <v>88</v>
      </c>
      <c r="I800" s="91" t="s">
        <v>5</v>
      </c>
      <c r="J800" s="93" t="s">
        <v>5</v>
      </c>
      <c r="M800">
        <f t="shared" si="325"/>
        <v>38</v>
      </c>
      <c r="N800">
        <f t="shared" si="346"/>
        <v>35</v>
      </c>
      <c r="O800">
        <f t="shared" si="347"/>
        <v>29</v>
      </c>
      <c r="P800">
        <f t="shared" si="348"/>
        <v>68</v>
      </c>
      <c r="Q800">
        <f t="shared" si="349"/>
        <v>71</v>
      </c>
      <c r="R800">
        <f t="shared" si="350"/>
        <v>28</v>
      </c>
      <c r="U800">
        <f t="shared" si="345"/>
        <v>241</v>
      </c>
      <c r="V800">
        <f t="shared" si="326"/>
        <v>245</v>
      </c>
      <c r="W800">
        <f t="shared" si="327"/>
        <v>248</v>
      </c>
      <c r="X800">
        <f t="shared" si="328"/>
        <v>495</v>
      </c>
      <c r="Y800">
        <f t="shared" si="329"/>
        <v>425</v>
      </c>
      <c r="Z800">
        <f t="shared" si="330"/>
        <v>882</v>
      </c>
      <c r="AC800" s="1">
        <f t="shared" si="331"/>
        <v>-1.5099083170870673</v>
      </c>
      <c r="AD800" s="1">
        <f t="shared" si="332"/>
        <v>-1.5921464153240394</v>
      </c>
      <c r="AE800" s="1">
        <f t="shared" si="333"/>
        <v>-1.780198646826979</v>
      </c>
      <c r="AF800" s="1">
        <f t="shared" si="334"/>
        <v>-0.92798677163734644</v>
      </c>
      <c r="AG800" s="1">
        <f t="shared" si="335"/>
        <v>-0.88481459977213761</v>
      </c>
      <c r="AH800" s="1">
        <f t="shared" si="336"/>
        <v>-1.8152899666382492</v>
      </c>
      <c r="AI800" s="149">
        <f t="shared" si="337"/>
        <v>-8.5103447172858182</v>
      </c>
      <c r="AL800" s="1">
        <f t="shared" si="338"/>
        <v>-1.3873311678483309</v>
      </c>
      <c r="AM800" s="104">
        <f t="shared" si="339"/>
        <v>-1.3708698907942589</v>
      </c>
      <c r="AN800" s="104">
        <f t="shared" si="340"/>
        <v>-1.3586993551740039</v>
      </c>
      <c r="AO800" s="104">
        <f t="shared" si="341"/>
        <v>-0.66757033877029559</v>
      </c>
      <c r="AP800" s="104">
        <f t="shared" si="342"/>
        <v>-0.82003893241456904</v>
      </c>
      <c r="AQ800" s="104">
        <f t="shared" si="343"/>
        <v>-8.9936045332194625E-2</v>
      </c>
      <c r="AR800" s="151">
        <f t="shared" si="344"/>
        <v>-5.6944457303336531</v>
      </c>
    </row>
    <row r="801" spans="1:44" x14ac:dyDescent="0.2">
      <c r="A801" s="99">
        <v>10995</v>
      </c>
      <c r="B801" s="95" t="s">
        <v>103</v>
      </c>
      <c r="C801" s="111">
        <v>0.7436223376636345</v>
      </c>
      <c r="D801" s="95" t="s">
        <v>3</v>
      </c>
      <c r="E801" s="95">
        <v>1</v>
      </c>
      <c r="F801" s="96">
        <v>3</v>
      </c>
      <c r="G801" s="95" t="s">
        <v>7</v>
      </c>
      <c r="H801" s="95" t="s">
        <v>89</v>
      </c>
      <c r="I801" s="95" t="s">
        <v>5</v>
      </c>
      <c r="J801" s="97" t="s">
        <v>5</v>
      </c>
      <c r="M801">
        <f t="shared" si="325"/>
        <v>38</v>
      </c>
      <c r="N801">
        <f t="shared" si="346"/>
        <v>35</v>
      </c>
      <c r="O801">
        <f t="shared" si="347"/>
        <v>46</v>
      </c>
      <c r="P801">
        <f t="shared" si="348"/>
        <v>104</v>
      </c>
      <c r="Q801">
        <f t="shared" si="349"/>
        <v>37</v>
      </c>
      <c r="R801">
        <f t="shared" si="350"/>
        <v>28</v>
      </c>
      <c r="U801">
        <f t="shared" si="345"/>
        <v>241</v>
      </c>
      <c r="V801">
        <f t="shared" si="326"/>
        <v>233</v>
      </c>
      <c r="W801">
        <f t="shared" si="327"/>
        <v>241</v>
      </c>
      <c r="X801">
        <f t="shared" si="328"/>
        <v>470</v>
      </c>
      <c r="Y801">
        <f t="shared" si="329"/>
        <v>230</v>
      </c>
      <c r="Z801">
        <f t="shared" si="330"/>
        <v>882</v>
      </c>
      <c r="AC801" s="1">
        <f t="shared" si="331"/>
        <v>-1.5099083170870673</v>
      </c>
      <c r="AD801" s="1">
        <f t="shared" si="332"/>
        <v>-1.5921464153240394</v>
      </c>
      <c r="AE801" s="1">
        <f t="shared" si="333"/>
        <v>-1.3188530803243581</v>
      </c>
      <c r="AF801" s="1">
        <f t="shared" si="334"/>
        <v>-0.50310357767208047</v>
      </c>
      <c r="AG801" s="1">
        <f t="shared" si="335"/>
        <v>-1.5365765641692286</v>
      </c>
      <c r="AH801" s="1">
        <f t="shared" si="336"/>
        <v>-1.8152899666382492</v>
      </c>
      <c r="AI801" s="149">
        <f t="shared" si="337"/>
        <v>-8.275877921215022</v>
      </c>
      <c r="AL801" s="1">
        <f t="shared" si="338"/>
        <v>-1.3873311678483309</v>
      </c>
      <c r="AM801" s="104">
        <f t="shared" si="339"/>
        <v>-1.4210896477732855</v>
      </c>
      <c r="AN801" s="104">
        <f t="shared" si="340"/>
        <v>-1.3873311678483309</v>
      </c>
      <c r="AO801" s="104">
        <f t="shared" si="341"/>
        <v>-0.71939540663488166</v>
      </c>
      <c r="AP801" s="104">
        <f t="shared" si="342"/>
        <v>-1.4340487924157905</v>
      </c>
      <c r="AQ801" s="104">
        <f t="shared" si="343"/>
        <v>-8.9936045332194625E-2</v>
      </c>
      <c r="AR801" s="151">
        <f t="shared" si="344"/>
        <v>-6.4391322278528138</v>
      </c>
    </row>
    <row r="802" spans="1:44" x14ac:dyDescent="0.2">
      <c r="A802" s="98">
        <v>10805</v>
      </c>
      <c r="B802" s="91" t="s">
        <v>103</v>
      </c>
      <c r="C802" s="110">
        <v>0.74374510222202128</v>
      </c>
      <c r="D802" s="91" t="s">
        <v>3</v>
      </c>
      <c r="E802" s="91">
        <v>1</v>
      </c>
      <c r="F802" s="92">
        <v>2</v>
      </c>
      <c r="G802" s="91" t="s">
        <v>6</v>
      </c>
      <c r="H802" s="91" t="s">
        <v>88</v>
      </c>
      <c r="I802" s="91" t="s">
        <v>5</v>
      </c>
      <c r="J802" s="93" t="s">
        <v>5</v>
      </c>
      <c r="M802">
        <f t="shared" si="325"/>
        <v>38</v>
      </c>
      <c r="N802">
        <f t="shared" si="346"/>
        <v>35</v>
      </c>
      <c r="O802">
        <f t="shared" si="347"/>
        <v>49</v>
      </c>
      <c r="P802">
        <f t="shared" si="348"/>
        <v>68</v>
      </c>
      <c r="Q802">
        <f t="shared" si="349"/>
        <v>71</v>
      </c>
      <c r="R802">
        <f t="shared" si="350"/>
        <v>28</v>
      </c>
      <c r="U802">
        <f t="shared" si="345"/>
        <v>241</v>
      </c>
      <c r="V802">
        <f t="shared" si="326"/>
        <v>233</v>
      </c>
      <c r="W802">
        <f t="shared" si="327"/>
        <v>233</v>
      </c>
      <c r="X802">
        <f t="shared" si="328"/>
        <v>495</v>
      </c>
      <c r="Y802">
        <f t="shared" si="329"/>
        <v>425</v>
      </c>
      <c r="Z802">
        <f t="shared" si="330"/>
        <v>882</v>
      </c>
      <c r="AC802" s="1">
        <f t="shared" si="331"/>
        <v>-1.5099083170870673</v>
      </c>
      <c r="AD802" s="1">
        <f t="shared" si="332"/>
        <v>-1.5921464153240394</v>
      </c>
      <c r="AE802" s="1">
        <f t="shared" si="333"/>
        <v>-1.2556741787028265</v>
      </c>
      <c r="AF802" s="1">
        <f t="shared" si="334"/>
        <v>-0.92798677163734644</v>
      </c>
      <c r="AG802" s="1">
        <f t="shared" si="335"/>
        <v>-0.88481459977213761</v>
      </c>
      <c r="AH802" s="1">
        <f t="shared" si="336"/>
        <v>-1.8152899666382492</v>
      </c>
      <c r="AI802" s="149">
        <f t="shared" si="337"/>
        <v>-7.9858202491616668</v>
      </c>
      <c r="AL802" s="1">
        <f t="shared" si="338"/>
        <v>-1.3873311678483309</v>
      </c>
      <c r="AM802" s="104">
        <f t="shared" si="339"/>
        <v>-1.4210896477732855</v>
      </c>
      <c r="AN802" s="104">
        <f t="shared" si="340"/>
        <v>-1.4210896477732855</v>
      </c>
      <c r="AO802" s="104">
        <f t="shared" si="341"/>
        <v>-0.66757033877029559</v>
      </c>
      <c r="AP802" s="104">
        <f t="shared" si="342"/>
        <v>-0.82003893241456904</v>
      </c>
      <c r="AQ802" s="104">
        <f t="shared" si="343"/>
        <v>-8.9936045332194625E-2</v>
      </c>
      <c r="AR802" s="151">
        <f t="shared" si="344"/>
        <v>-5.8070557799119618</v>
      </c>
    </row>
    <row r="803" spans="1:44" x14ac:dyDescent="0.2">
      <c r="A803" s="99">
        <v>11323</v>
      </c>
      <c r="B803" s="95" t="s">
        <v>103</v>
      </c>
      <c r="C803" s="111">
        <v>0.74387435112463562</v>
      </c>
      <c r="D803" s="95" t="s">
        <v>3</v>
      </c>
      <c r="E803" s="95">
        <v>1</v>
      </c>
      <c r="F803" s="96">
        <v>0</v>
      </c>
      <c r="G803" s="95" t="s">
        <v>7</v>
      </c>
      <c r="H803" s="95" t="s">
        <v>91</v>
      </c>
      <c r="I803" s="95" t="s">
        <v>5</v>
      </c>
      <c r="J803" s="97" t="s">
        <v>5</v>
      </c>
      <c r="M803">
        <f t="shared" si="325"/>
        <v>38</v>
      </c>
      <c r="N803">
        <f t="shared" si="346"/>
        <v>35</v>
      </c>
      <c r="O803">
        <f t="shared" si="347"/>
        <v>29</v>
      </c>
      <c r="P803">
        <f t="shared" si="348"/>
        <v>104</v>
      </c>
      <c r="Q803">
        <f t="shared" si="349"/>
        <v>25</v>
      </c>
      <c r="R803">
        <f t="shared" si="350"/>
        <v>28</v>
      </c>
      <c r="U803">
        <f t="shared" si="345"/>
        <v>241</v>
      </c>
      <c r="V803">
        <f t="shared" si="326"/>
        <v>233</v>
      </c>
      <c r="W803">
        <f t="shared" si="327"/>
        <v>248</v>
      </c>
      <c r="X803">
        <f t="shared" si="328"/>
        <v>470</v>
      </c>
      <c r="Y803">
        <f t="shared" si="329"/>
        <v>149</v>
      </c>
      <c r="Z803">
        <f t="shared" si="330"/>
        <v>882</v>
      </c>
      <c r="AC803" s="1">
        <f t="shared" si="331"/>
        <v>-1.5099083170870673</v>
      </c>
      <c r="AD803" s="1">
        <f t="shared" si="332"/>
        <v>-1.5921464153240394</v>
      </c>
      <c r="AE803" s="1">
        <f t="shared" si="333"/>
        <v>-1.780198646826979</v>
      </c>
      <c r="AF803" s="1">
        <f t="shared" si="334"/>
        <v>-0.50310357767208047</v>
      </c>
      <c r="AG803" s="1">
        <f t="shared" si="335"/>
        <v>-1.9286186519452522</v>
      </c>
      <c r="AH803" s="1">
        <f t="shared" si="336"/>
        <v>-1.8152899666382492</v>
      </c>
      <c r="AI803" s="149">
        <f t="shared" si="337"/>
        <v>-9.1292655754936671</v>
      </c>
      <c r="AL803" s="1">
        <f t="shared" si="338"/>
        <v>-1.3873311678483309</v>
      </c>
      <c r="AM803" s="104">
        <f t="shared" si="339"/>
        <v>-1.4210896477732855</v>
      </c>
      <c r="AN803" s="104">
        <f t="shared" si="340"/>
        <v>-1.3586993551740039</v>
      </c>
      <c r="AO803" s="104">
        <f t="shared" si="341"/>
        <v>-0.71939540663488166</v>
      </c>
      <c r="AP803" s="104">
        <f t="shared" si="342"/>
        <v>-1.8681817953935267</v>
      </c>
      <c r="AQ803" s="104">
        <f t="shared" si="343"/>
        <v>-8.9936045332194625E-2</v>
      </c>
      <c r="AR803" s="151">
        <f t="shared" si="344"/>
        <v>-6.8446334181562234</v>
      </c>
    </row>
    <row r="804" spans="1:44" x14ac:dyDescent="0.2">
      <c r="A804" s="98">
        <v>10994</v>
      </c>
      <c r="B804" s="91" t="s">
        <v>103</v>
      </c>
      <c r="C804" s="110">
        <v>0.74390373579628633</v>
      </c>
      <c r="D804" s="91" t="s">
        <v>2</v>
      </c>
      <c r="E804" s="91">
        <v>2</v>
      </c>
      <c r="F804" s="92">
        <v>0</v>
      </c>
      <c r="G804" s="91" t="s">
        <v>6</v>
      </c>
      <c r="H804" s="91" t="s">
        <v>88</v>
      </c>
      <c r="I804" s="91" t="s">
        <v>4</v>
      </c>
      <c r="J804" s="93" t="s">
        <v>4</v>
      </c>
      <c r="M804">
        <f t="shared" si="325"/>
        <v>36</v>
      </c>
      <c r="N804">
        <f t="shared" si="346"/>
        <v>41</v>
      </c>
      <c r="O804">
        <f t="shared" si="347"/>
        <v>29</v>
      </c>
      <c r="P804">
        <f t="shared" si="348"/>
        <v>68</v>
      </c>
      <c r="Q804">
        <f t="shared" si="349"/>
        <v>71</v>
      </c>
      <c r="R804">
        <f t="shared" si="350"/>
        <v>144</v>
      </c>
      <c r="U804">
        <f t="shared" si="345"/>
        <v>239</v>
      </c>
      <c r="V804">
        <f t="shared" si="326"/>
        <v>239</v>
      </c>
      <c r="W804">
        <f t="shared" si="327"/>
        <v>248</v>
      </c>
      <c r="X804">
        <f t="shared" si="328"/>
        <v>495</v>
      </c>
      <c r="Y804">
        <f t="shared" si="329"/>
        <v>425</v>
      </c>
      <c r="Z804">
        <f t="shared" si="330"/>
        <v>83</v>
      </c>
      <c r="AC804" s="1">
        <f t="shared" si="331"/>
        <v>-1.563975538357343</v>
      </c>
      <c r="AD804" s="1">
        <f t="shared" si="332"/>
        <v>-1.4339224101091452</v>
      </c>
      <c r="AE804" s="1">
        <f t="shared" si="333"/>
        <v>-1.780198646826979</v>
      </c>
      <c r="AF804" s="1">
        <f t="shared" si="334"/>
        <v>-0.92798677163734644</v>
      </c>
      <c r="AG804" s="1">
        <f t="shared" si="335"/>
        <v>-0.88481459977213761</v>
      </c>
      <c r="AH804" s="1">
        <f t="shared" si="336"/>
        <v>-0.17768117723745236</v>
      </c>
      <c r="AI804" s="149">
        <f t="shared" si="337"/>
        <v>-6.7685791439404035</v>
      </c>
      <c r="AL804" s="1">
        <f t="shared" si="338"/>
        <v>-1.3956645494074753</v>
      </c>
      <c r="AM804" s="104">
        <f t="shared" si="339"/>
        <v>-1.3956645494074753</v>
      </c>
      <c r="AN804" s="104">
        <f t="shared" si="340"/>
        <v>-1.3586993551740039</v>
      </c>
      <c r="AO804" s="104">
        <f t="shared" si="341"/>
        <v>-0.66757033877029559</v>
      </c>
      <c r="AP804" s="104">
        <f t="shared" si="342"/>
        <v>-0.82003893241456904</v>
      </c>
      <c r="AQ804" s="104">
        <f t="shared" si="343"/>
        <v>-2.4532874935423878</v>
      </c>
      <c r="AR804" s="151">
        <f t="shared" si="344"/>
        <v>-8.0909252187162082</v>
      </c>
    </row>
    <row r="805" spans="1:44" x14ac:dyDescent="0.2">
      <c r="A805" s="99">
        <v>10435</v>
      </c>
      <c r="B805" s="95" t="s">
        <v>103</v>
      </c>
      <c r="C805" s="111">
        <v>0.74445041019787739</v>
      </c>
      <c r="D805" s="95" t="s">
        <v>0</v>
      </c>
      <c r="E805" s="95">
        <v>1</v>
      </c>
      <c r="F805" s="96">
        <v>1</v>
      </c>
      <c r="G805" s="95" t="s">
        <v>6</v>
      </c>
      <c r="H805" s="95" t="s">
        <v>89</v>
      </c>
      <c r="I805" s="95" t="s">
        <v>5</v>
      </c>
      <c r="J805" s="97" t="s">
        <v>5</v>
      </c>
      <c r="M805">
        <f t="shared" si="325"/>
        <v>39</v>
      </c>
      <c r="N805">
        <f t="shared" si="346"/>
        <v>35</v>
      </c>
      <c r="O805">
        <f t="shared" si="347"/>
        <v>48</v>
      </c>
      <c r="P805">
        <f t="shared" si="348"/>
        <v>68</v>
      </c>
      <c r="Q805">
        <f t="shared" si="349"/>
        <v>37</v>
      </c>
      <c r="R805">
        <f t="shared" si="350"/>
        <v>28</v>
      </c>
      <c r="U805">
        <f t="shared" si="345"/>
        <v>241</v>
      </c>
      <c r="V805">
        <f t="shared" si="326"/>
        <v>233</v>
      </c>
      <c r="W805">
        <f t="shared" si="327"/>
        <v>243</v>
      </c>
      <c r="X805">
        <f t="shared" si="328"/>
        <v>495</v>
      </c>
      <c r="Y805">
        <f t="shared" si="329"/>
        <v>230</v>
      </c>
      <c r="Z805">
        <f t="shared" si="330"/>
        <v>882</v>
      </c>
      <c r="AC805" s="1">
        <f t="shared" si="331"/>
        <v>-1.4839328306838067</v>
      </c>
      <c r="AD805" s="1">
        <f t="shared" si="332"/>
        <v>-1.5921464153240394</v>
      </c>
      <c r="AE805" s="1">
        <f t="shared" si="333"/>
        <v>-1.276293465905562</v>
      </c>
      <c r="AF805" s="1">
        <f t="shared" si="334"/>
        <v>-0.92798677163734644</v>
      </c>
      <c r="AG805" s="1">
        <f t="shared" si="335"/>
        <v>-1.5365765641692286</v>
      </c>
      <c r="AH805" s="1">
        <f t="shared" si="336"/>
        <v>-1.8152899666382492</v>
      </c>
      <c r="AI805" s="149">
        <f t="shared" si="337"/>
        <v>-8.632226014358233</v>
      </c>
      <c r="AL805" s="1">
        <f t="shared" si="338"/>
        <v>-1.3873311678483309</v>
      </c>
      <c r="AM805" s="104">
        <f t="shared" si="339"/>
        <v>-1.4210896477732855</v>
      </c>
      <c r="AN805" s="104">
        <f t="shared" si="340"/>
        <v>-1.3790666579984376</v>
      </c>
      <c r="AO805" s="104">
        <f t="shared" si="341"/>
        <v>-0.66757033877029559</v>
      </c>
      <c r="AP805" s="104">
        <f t="shared" si="342"/>
        <v>-1.4340487924157905</v>
      </c>
      <c r="AQ805" s="104">
        <f t="shared" si="343"/>
        <v>-8.9936045332194625E-2</v>
      </c>
      <c r="AR805" s="151">
        <f t="shared" si="344"/>
        <v>-6.3790426501383353</v>
      </c>
    </row>
    <row r="806" spans="1:44" x14ac:dyDescent="0.2">
      <c r="A806" s="98">
        <v>11144</v>
      </c>
      <c r="B806" s="91" t="s">
        <v>103</v>
      </c>
      <c r="C806" s="110">
        <v>0.74552779817080106</v>
      </c>
      <c r="D806" s="91" t="s">
        <v>3</v>
      </c>
      <c r="E806" s="91">
        <v>2</v>
      </c>
      <c r="F806" s="92">
        <v>1</v>
      </c>
      <c r="G806" s="91" t="s">
        <v>6</v>
      </c>
      <c r="H806" s="91" t="s">
        <v>89</v>
      </c>
      <c r="I806" s="91" t="s">
        <v>4</v>
      </c>
      <c r="J806" s="93" t="s">
        <v>5</v>
      </c>
      <c r="M806">
        <f t="shared" si="325"/>
        <v>38</v>
      </c>
      <c r="N806">
        <f t="shared" si="346"/>
        <v>41</v>
      </c>
      <c r="O806">
        <f t="shared" si="347"/>
        <v>48</v>
      </c>
      <c r="P806">
        <f t="shared" si="348"/>
        <v>68</v>
      </c>
      <c r="Q806">
        <f t="shared" si="349"/>
        <v>37</v>
      </c>
      <c r="R806">
        <f t="shared" si="350"/>
        <v>144</v>
      </c>
      <c r="U806">
        <f t="shared" si="345"/>
        <v>241</v>
      </c>
      <c r="V806">
        <f t="shared" si="326"/>
        <v>239</v>
      </c>
      <c r="W806">
        <f t="shared" si="327"/>
        <v>243</v>
      </c>
      <c r="X806">
        <f t="shared" si="328"/>
        <v>495</v>
      </c>
      <c r="Y806">
        <f t="shared" si="329"/>
        <v>230</v>
      </c>
      <c r="Z806">
        <f t="shared" si="330"/>
        <v>83</v>
      </c>
      <c r="AC806" s="1">
        <f t="shared" si="331"/>
        <v>-1.5099083170870673</v>
      </c>
      <c r="AD806" s="1">
        <f t="shared" si="332"/>
        <v>-1.4339224101091452</v>
      </c>
      <c r="AE806" s="1">
        <f t="shared" si="333"/>
        <v>-1.276293465905562</v>
      </c>
      <c r="AF806" s="1">
        <f t="shared" si="334"/>
        <v>-0.92798677163734644</v>
      </c>
      <c r="AG806" s="1">
        <f t="shared" si="335"/>
        <v>-1.5365765641692286</v>
      </c>
      <c r="AH806" s="1">
        <f t="shared" si="336"/>
        <v>-0.17768117723745236</v>
      </c>
      <c r="AI806" s="149">
        <f t="shared" si="337"/>
        <v>-6.8623687061458023</v>
      </c>
      <c r="AL806" s="1">
        <f t="shared" si="338"/>
        <v>-1.3873311678483309</v>
      </c>
      <c r="AM806" s="104">
        <f t="shared" si="339"/>
        <v>-1.3956645494074753</v>
      </c>
      <c r="AN806" s="104">
        <f t="shared" si="340"/>
        <v>-1.3790666579984376</v>
      </c>
      <c r="AO806" s="104">
        <f t="shared" si="341"/>
        <v>-0.66757033877029559</v>
      </c>
      <c r="AP806" s="104">
        <f t="shared" si="342"/>
        <v>-1.4340487924157905</v>
      </c>
      <c r="AQ806" s="104">
        <f t="shared" si="343"/>
        <v>-2.4532874935423878</v>
      </c>
      <c r="AR806" s="151">
        <f t="shared" si="344"/>
        <v>-8.7169689999827185</v>
      </c>
    </row>
    <row r="807" spans="1:44" x14ac:dyDescent="0.2">
      <c r="A807" s="99">
        <v>10351</v>
      </c>
      <c r="B807" s="95" t="s">
        <v>103</v>
      </c>
      <c r="C807" s="111">
        <v>0.74896179039977251</v>
      </c>
      <c r="D807" s="95" t="s">
        <v>0</v>
      </c>
      <c r="E807" s="95">
        <v>1</v>
      </c>
      <c r="F807" s="96">
        <v>0</v>
      </c>
      <c r="G807" s="95" t="s">
        <v>7</v>
      </c>
      <c r="H807" s="95" t="s">
        <v>88</v>
      </c>
      <c r="I807" s="95" t="s">
        <v>5</v>
      </c>
      <c r="J807" s="97" t="s">
        <v>5</v>
      </c>
      <c r="M807">
        <f t="shared" si="325"/>
        <v>39</v>
      </c>
      <c r="N807">
        <f t="shared" si="346"/>
        <v>35</v>
      </c>
      <c r="O807">
        <f t="shared" si="347"/>
        <v>29</v>
      </c>
      <c r="P807">
        <f t="shared" si="348"/>
        <v>104</v>
      </c>
      <c r="Q807">
        <f t="shared" si="349"/>
        <v>71</v>
      </c>
      <c r="R807">
        <f t="shared" si="350"/>
        <v>28</v>
      </c>
      <c r="U807">
        <f t="shared" si="345"/>
        <v>241</v>
      </c>
      <c r="V807">
        <f t="shared" si="326"/>
        <v>233</v>
      </c>
      <c r="W807">
        <f t="shared" si="327"/>
        <v>248</v>
      </c>
      <c r="X807">
        <f t="shared" si="328"/>
        <v>470</v>
      </c>
      <c r="Y807">
        <f t="shared" si="329"/>
        <v>425</v>
      </c>
      <c r="Z807">
        <f t="shared" si="330"/>
        <v>882</v>
      </c>
      <c r="AC807" s="1">
        <f t="shared" si="331"/>
        <v>-1.4839328306838067</v>
      </c>
      <c r="AD807" s="1">
        <f t="shared" si="332"/>
        <v>-1.5921464153240394</v>
      </c>
      <c r="AE807" s="1">
        <f t="shared" si="333"/>
        <v>-1.780198646826979</v>
      </c>
      <c r="AF807" s="1">
        <f t="shared" si="334"/>
        <v>-0.50310357767208047</v>
      </c>
      <c r="AG807" s="1">
        <f t="shared" si="335"/>
        <v>-0.88481459977213761</v>
      </c>
      <c r="AH807" s="1">
        <f t="shared" si="336"/>
        <v>-1.8152899666382492</v>
      </c>
      <c r="AI807" s="149">
        <f t="shared" si="337"/>
        <v>-8.059486036917292</v>
      </c>
      <c r="AL807" s="1">
        <f t="shared" si="338"/>
        <v>-1.3873311678483309</v>
      </c>
      <c r="AM807" s="104">
        <f t="shared" si="339"/>
        <v>-1.4210896477732855</v>
      </c>
      <c r="AN807" s="104">
        <f t="shared" si="340"/>
        <v>-1.3586993551740039</v>
      </c>
      <c r="AO807" s="104">
        <f t="shared" si="341"/>
        <v>-0.71939540663488166</v>
      </c>
      <c r="AP807" s="104">
        <f t="shared" si="342"/>
        <v>-0.82003893241456904</v>
      </c>
      <c r="AQ807" s="104">
        <f t="shared" si="343"/>
        <v>-8.9936045332194625E-2</v>
      </c>
      <c r="AR807" s="151">
        <f t="shared" si="344"/>
        <v>-5.7964905551772654</v>
      </c>
    </row>
    <row r="808" spans="1:44" x14ac:dyDescent="0.2">
      <c r="A808" s="98">
        <v>10976</v>
      </c>
      <c r="B808" s="91" t="s">
        <v>103</v>
      </c>
      <c r="C808" s="110">
        <v>0.74905762958196964</v>
      </c>
      <c r="D808" s="91" t="s">
        <v>0</v>
      </c>
      <c r="E808" s="91">
        <v>1</v>
      </c>
      <c r="F808" s="92">
        <v>3</v>
      </c>
      <c r="G808" s="91" t="s">
        <v>6</v>
      </c>
      <c r="H808" s="91" t="s">
        <v>90</v>
      </c>
      <c r="I808" s="91" t="s">
        <v>5</v>
      </c>
      <c r="J808" s="93" t="s">
        <v>5</v>
      </c>
      <c r="M808">
        <f t="shared" si="325"/>
        <v>39</v>
      </c>
      <c r="N808">
        <f t="shared" si="346"/>
        <v>35</v>
      </c>
      <c r="O808">
        <f t="shared" si="347"/>
        <v>46</v>
      </c>
      <c r="P808">
        <f t="shared" si="348"/>
        <v>68</v>
      </c>
      <c r="Q808">
        <f t="shared" si="349"/>
        <v>39</v>
      </c>
      <c r="R808">
        <f t="shared" si="350"/>
        <v>28</v>
      </c>
      <c r="U808">
        <f t="shared" si="345"/>
        <v>241</v>
      </c>
      <c r="V808">
        <f t="shared" si="326"/>
        <v>233</v>
      </c>
      <c r="W808">
        <f t="shared" si="327"/>
        <v>241</v>
      </c>
      <c r="X808">
        <f t="shared" si="328"/>
        <v>495</v>
      </c>
      <c r="Y808">
        <f t="shared" si="329"/>
        <v>161</v>
      </c>
      <c r="Z808">
        <f t="shared" si="330"/>
        <v>882</v>
      </c>
      <c r="AC808" s="1">
        <f t="shared" si="331"/>
        <v>-1.4839328306838067</v>
      </c>
      <c r="AD808" s="1">
        <f t="shared" si="332"/>
        <v>-1.5921464153240394</v>
      </c>
      <c r="AE808" s="1">
        <f t="shared" si="333"/>
        <v>-1.3188530803243581</v>
      </c>
      <c r="AF808" s="1">
        <f t="shared" si="334"/>
        <v>-0.92798677163734644</v>
      </c>
      <c r="AG808" s="1">
        <f t="shared" si="335"/>
        <v>-1.4839328306838067</v>
      </c>
      <c r="AH808" s="1">
        <f t="shared" si="336"/>
        <v>-1.8152899666382492</v>
      </c>
      <c r="AI808" s="149">
        <f t="shared" si="337"/>
        <v>-8.6221418952916071</v>
      </c>
      <c r="AL808" s="1">
        <f t="shared" si="338"/>
        <v>-1.3873311678483309</v>
      </c>
      <c r="AM808" s="104">
        <f t="shared" si="339"/>
        <v>-1.4210896477732855</v>
      </c>
      <c r="AN808" s="104">
        <f t="shared" si="340"/>
        <v>-1.3873311678483309</v>
      </c>
      <c r="AO808" s="104">
        <f t="shared" si="341"/>
        <v>-0.66757033877029559</v>
      </c>
      <c r="AP808" s="104">
        <f t="shared" si="342"/>
        <v>-1.790723736354523</v>
      </c>
      <c r="AQ808" s="104">
        <f t="shared" si="343"/>
        <v>-8.9936045332194625E-2</v>
      </c>
      <c r="AR808" s="151">
        <f t="shared" si="344"/>
        <v>-6.7439821039269603</v>
      </c>
    </row>
    <row r="809" spans="1:44" x14ac:dyDescent="0.2">
      <c r="A809" s="99">
        <v>10838</v>
      </c>
      <c r="B809" s="95" t="s">
        <v>103</v>
      </c>
      <c r="C809" s="111">
        <v>0.74927093554399071</v>
      </c>
      <c r="D809" s="95" t="s">
        <v>0</v>
      </c>
      <c r="E809" s="95">
        <v>1</v>
      </c>
      <c r="F809" s="96">
        <v>3</v>
      </c>
      <c r="G809" s="95" t="s">
        <v>6</v>
      </c>
      <c r="H809" s="95" t="s">
        <v>90</v>
      </c>
      <c r="I809" s="95" t="s">
        <v>4</v>
      </c>
      <c r="J809" s="97" t="s">
        <v>5</v>
      </c>
      <c r="M809">
        <f t="shared" si="325"/>
        <v>39</v>
      </c>
      <c r="N809">
        <f t="shared" si="346"/>
        <v>35</v>
      </c>
      <c r="O809">
        <f t="shared" si="347"/>
        <v>46</v>
      </c>
      <c r="P809">
        <f t="shared" si="348"/>
        <v>68</v>
      </c>
      <c r="Q809">
        <f t="shared" si="349"/>
        <v>39</v>
      </c>
      <c r="R809">
        <f t="shared" si="350"/>
        <v>144</v>
      </c>
      <c r="U809">
        <f t="shared" si="345"/>
        <v>241</v>
      </c>
      <c r="V809">
        <f t="shared" si="326"/>
        <v>233</v>
      </c>
      <c r="W809">
        <f t="shared" si="327"/>
        <v>241</v>
      </c>
      <c r="X809">
        <f t="shared" si="328"/>
        <v>495</v>
      </c>
      <c r="Y809">
        <f t="shared" si="329"/>
        <v>161</v>
      </c>
      <c r="Z809">
        <f t="shared" si="330"/>
        <v>83</v>
      </c>
      <c r="AC809" s="1">
        <f t="shared" si="331"/>
        <v>-1.4839328306838067</v>
      </c>
      <c r="AD809" s="1">
        <f t="shared" si="332"/>
        <v>-1.5921464153240394</v>
      </c>
      <c r="AE809" s="1">
        <f t="shared" si="333"/>
        <v>-1.3188530803243581</v>
      </c>
      <c r="AF809" s="1">
        <f t="shared" si="334"/>
        <v>-0.92798677163734644</v>
      </c>
      <c r="AG809" s="1">
        <f t="shared" si="335"/>
        <v>-1.4839328306838067</v>
      </c>
      <c r="AH809" s="1">
        <f t="shared" si="336"/>
        <v>-0.17768117723745236</v>
      </c>
      <c r="AI809" s="149">
        <f t="shared" si="337"/>
        <v>-6.9845331058908098</v>
      </c>
      <c r="AL809" s="1">
        <f t="shared" si="338"/>
        <v>-1.3873311678483309</v>
      </c>
      <c r="AM809" s="104">
        <f t="shared" si="339"/>
        <v>-1.4210896477732855</v>
      </c>
      <c r="AN809" s="104">
        <f t="shared" si="340"/>
        <v>-1.3873311678483309</v>
      </c>
      <c r="AO809" s="104">
        <f t="shared" si="341"/>
        <v>-0.66757033877029559</v>
      </c>
      <c r="AP809" s="104">
        <f t="shared" si="342"/>
        <v>-1.790723736354523</v>
      </c>
      <c r="AQ809" s="104">
        <f t="shared" si="343"/>
        <v>-2.4532874935423878</v>
      </c>
      <c r="AR809" s="151">
        <f t="shared" si="344"/>
        <v>-9.1073335521371526</v>
      </c>
    </row>
    <row r="810" spans="1:44" x14ac:dyDescent="0.2">
      <c r="A810" s="98">
        <v>11201</v>
      </c>
      <c r="B810" s="91" t="s">
        <v>103</v>
      </c>
      <c r="C810" s="110">
        <v>0.75026691602691509</v>
      </c>
      <c r="D810" s="91" t="s">
        <v>3</v>
      </c>
      <c r="E810" s="91">
        <v>1</v>
      </c>
      <c r="F810" s="92">
        <v>2</v>
      </c>
      <c r="G810" s="91" t="s">
        <v>7</v>
      </c>
      <c r="H810" s="91" t="s">
        <v>89</v>
      </c>
      <c r="I810" s="91" t="s">
        <v>4</v>
      </c>
      <c r="J810" s="93" t="s">
        <v>4</v>
      </c>
      <c r="M810">
        <f t="shared" si="325"/>
        <v>38</v>
      </c>
      <c r="N810">
        <f t="shared" si="346"/>
        <v>35</v>
      </c>
      <c r="O810">
        <f t="shared" si="347"/>
        <v>49</v>
      </c>
      <c r="P810">
        <f t="shared" si="348"/>
        <v>104</v>
      </c>
      <c r="Q810">
        <f t="shared" si="349"/>
        <v>37</v>
      </c>
      <c r="R810">
        <f t="shared" si="350"/>
        <v>144</v>
      </c>
      <c r="U810">
        <f t="shared" si="345"/>
        <v>241</v>
      </c>
      <c r="V810">
        <f t="shared" si="326"/>
        <v>233</v>
      </c>
      <c r="W810">
        <f t="shared" si="327"/>
        <v>233</v>
      </c>
      <c r="X810">
        <f t="shared" si="328"/>
        <v>470</v>
      </c>
      <c r="Y810">
        <f t="shared" si="329"/>
        <v>230</v>
      </c>
      <c r="Z810">
        <f t="shared" si="330"/>
        <v>83</v>
      </c>
      <c r="AC810" s="1">
        <f t="shared" si="331"/>
        <v>-1.5099083170870673</v>
      </c>
      <c r="AD810" s="1">
        <f t="shared" si="332"/>
        <v>-1.5921464153240394</v>
      </c>
      <c r="AE810" s="1">
        <f t="shared" si="333"/>
        <v>-1.2556741787028265</v>
      </c>
      <c r="AF810" s="1">
        <f t="shared" si="334"/>
        <v>-0.50310357767208047</v>
      </c>
      <c r="AG810" s="1">
        <f t="shared" si="335"/>
        <v>-1.5365765641692286</v>
      </c>
      <c r="AH810" s="1">
        <f t="shared" si="336"/>
        <v>-0.17768117723745236</v>
      </c>
      <c r="AI810" s="149">
        <f t="shared" si="337"/>
        <v>-6.5750902301926946</v>
      </c>
      <c r="AL810" s="1">
        <f t="shared" si="338"/>
        <v>-1.3873311678483309</v>
      </c>
      <c r="AM810" s="104">
        <f t="shared" si="339"/>
        <v>-1.4210896477732855</v>
      </c>
      <c r="AN810" s="104">
        <f t="shared" si="340"/>
        <v>-1.4210896477732855</v>
      </c>
      <c r="AO810" s="104">
        <f t="shared" si="341"/>
        <v>-0.71939540663488166</v>
      </c>
      <c r="AP810" s="104">
        <f t="shared" si="342"/>
        <v>-1.4340487924157905</v>
      </c>
      <c r="AQ810" s="104">
        <f t="shared" si="343"/>
        <v>-2.4532874935423878</v>
      </c>
      <c r="AR810" s="151">
        <f t="shared" si="344"/>
        <v>-8.8362421559879625</v>
      </c>
    </row>
    <row r="811" spans="1:44" x14ac:dyDescent="0.2">
      <c r="A811" s="99">
        <v>10316</v>
      </c>
      <c r="B811" s="95" t="s">
        <v>103</v>
      </c>
      <c r="C811" s="111">
        <v>0.75066026809662867</v>
      </c>
      <c r="D811" s="95" t="s">
        <v>0</v>
      </c>
      <c r="E811" s="95">
        <v>1</v>
      </c>
      <c r="F811" s="96">
        <v>0</v>
      </c>
      <c r="G811" s="95" t="s">
        <v>6</v>
      </c>
      <c r="H811" s="95" t="s">
        <v>89</v>
      </c>
      <c r="I811" s="95" t="s">
        <v>5</v>
      </c>
      <c r="J811" s="97" t="s">
        <v>5</v>
      </c>
      <c r="M811">
        <f t="shared" si="325"/>
        <v>39</v>
      </c>
      <c r="N811">
        <f t="shared" si="346"/>
        <v>35</v>
      </c>
      <c r="O811">
        <f t="shared" si="347"/>
        <v>29</v>
      </c>
      <c r="P811">
        <f t="shared" si="348"/>
        <v>68</v>
      </c>
      <c r="Q811">
        <f t="shared" si="349"/>
        <v>37</v>
      </c>
      <c r="R811">
        <f t="shared" si="350"/>
        <v>28</v>
      </c>
      <c r="U811">
        <f t="shared" si="345"/>
        <v>241</v>
      </c>
      <c r="V811">
        <f t="shared" si="326"/>
        <v>233</v>
      </c>
      <c r="W811">
        <f t="shared" si="327"/>
        <v>248</v>
      </c>
      <c r="X811">
        <f t="shared" si="328"/>
        <v>495</v>
      </c>
      <c r="Y811">
        <f t="shared" si="329"/>
        <v>230</v>
      </c>
      <c r="Z811">
        <f t="shared" si="330"/>
        <v>882</v>
      </c>
      <c r="AC811" s="1">
        <f t="shared" si="331"/>
        <v>-1.4839328306838067</v>
      </c>
      <c r="AD811" s="1">
        <f t="shared" si="332"/>
        <v>-1.5921464153240394</v>
      </c>
      <c r="AE811" s="1">
        <f t="shared" si="333"/>
        <v>-1.780198646826979</v>
      </c>
      <c r="AF811" s="1">
        <f t="shared" si="334"/>
        <v>-0.92798677163734644</v>
      </c>
      <c r="AG811" s="1">
        <f t="shared" si="335"/>
        <v>-1.5365765641692286</v>
      </c>
      <c r="AH811" s="1">
        <f t="shared" si="336"/>
        <v>-1.8152899666382492</v>
      </c>
      <c r="AI811" s="149">
        <f t="shared" si="337"/>
        <v>-9.1361311952796491</v>
      </c>
      <c r="AL811" s="1">
        <f t="shared" si="338"/>
        <v>-1.3873311678483309</v>
      </c>
      <c r="AM811" s="104">
        <f t="shared" si="339"/>
        <v>-1.4210896477732855</v>
      </c>
      <c r="AN811" s="104">
        <f t="shared" si="340"/>
        <v>-1.3586993551740039</v>
      </c>
      <c r="AO811" s="104">
        <f t="shared" si="341"/>
        <v>-0.66757033877029559</v>
      </c>
      <c r="AP811" s="104">
        <f t="shared" si="342"/>
        <v>-1.4340487924157905</v>
      </c>
      <c r="AQ811" s="104">
        <f t="shared" si="343"/>
        <v>-8.9936045332194625E-2</v>
      </c>
      <c r="AR811" s="151">
        <f t="shared" si="344"/>
        <v>-6.358675347313901</v>
      </c>
    </row>
    <row r="812" spans="1:44" x14ac:dyDescent="0.2">
      <c r="A812" s="98">
        <v>10259</v>
      </c>
      <c r="B812" s="91" t="s">
        <v>103</v>
      </c>
      <c r="C812" s="110">
        <v>0.75112183637269014</v>
      </c>
      <c r="D812" s="91" t="s">
        <v>2</v>
      </c>
      <c r="E812" s="91">
        <v>0</v>
      </c>
      <c r="F812" s="92">
        <v>1</v>
      </c>
      <c r="G812" s="91" t="s">
        <v>6</v>
      </c>
      <c r="H812" s="91" t="s">
        <v>90</v>
      </c>
      <c r="I812" s="91" t="s">
        <v>5</v>
      </c>
      <c r="J812" s="93" t="s">
        <v>5</v>
      </c>
      <c r="M812">
        <f t="shared" si="325"/>
        <v>36</v>
      </c>
      <c r="N812">
        <f t="shared" si="346"/>
        <v>35</v>
      </c>
      <c r="O812">
        <f t="shared" si="347"/>
        <v>48</v>
      </c>
      <c r="P812">
        <f t="shared" si="348"/>
        <v>68</v>
      </c>
      <c r="Q812">
        <f t="shared" si="349"/>
        <v>39</v>
      </c>
      <c r="R812">
        <f t="shared" si="350"/>
        <v>28</v>
      </c>
      <c r="U812">
        <f t="shared" si="345"/>
        <v>239</v>
      </c>
      <c r="V812">
        <f t="shared" si="326"/>
        <v>245</v>
      </c>
      <c r="W812">
        <f t="shared" si="327"/>
        <v>243</v>
      </c>
      <c r="X812">
        <f t="shared" si="328"/>
        <v>495</v>
      </c>
      <c r="Y812">
        <f t="shared" si="329"/>
        <v>161</v>
      </c>
      <c r="Z812">
        <f t="shared" si="330"/>
        <v>882</v>
      </c>
      <c r="AC812" s="1">
        <f t="shared" si="331"/>
        <v>-1.563975538357343</v>
      </c>
      <c r="AD812" s="1">
        <f t="shared" si="332"/>
        <v>-1.5921464153240394</v>
      </c>
      <c r="AE812" s="1">
        <f t="shared" si="333"/>
        <v>-1.276293465905562</v>
      </c>
      <c r="AF812" s="1">
        <f t="shared" si="334"/>
        <v>-0.92798677163734644</v>
      </c>
      <c r="AG812" s="1">
        <f t="shared" si="335"/>
        <v>-1.4839328306838067</v>
      </c>
      <c r="AH812" s="1">
        <f t="shared" si="336"/>
        <v>-1.8152899666382492</v>
      </c>
      <c r="AI812" s="149">
        <f t="shared" si="337"/>
        <v>-8.6596249885463461</v>
      </c>
      <c r="AL812" s="1">
        <f t="shared" si="338"/>
        <v>-1.3956645494074753</v>
      </c>
      <c r="AM812" s="104">
        <f t="shared" si="339"/>
        <v>-1.3708698907942589</v>
      </c>
      <c r="AN812" s="104">
        <f t="shared" si="340"/>
        <v>-1.3790666579984376</v>
      </c>
      <c r="AO812" s="104">
        <f t="shared" si="341"/>
        <v>-0.66757033877029559</v>
      </c>
      <c r="AP812" s="104">
        <f t="shared" si="342"/>
        <v>-1.790723736354523</v>
      </c>
      <c r="AQ812" s="104">
        <f t="shared" si="343"/>
        <v>-8.9936045332194625E-2</v>
      </c>
      <c r="AR812" s="151">
        <f t="shared" si="344"/>
        <v>-6.6938312186571851</v>
      </c>
    </row>
    <row r="813" spans="1:44" x14ac:dyDescent="0.2">
      <c r="A813" s="99">
        <v>10686</v>
      </c>
      <c r="B813" s="95" t="s">
        <v>103</v>
      </c>
      <c r="C813" s="111">
        <v>0.75174275299133275</v>
      </c>
      <c r="D813" s="95" t="s">
        <v>2</v>
      </c>
      <c r="E813" s="95">
        <v>3</v>
      </c>
      <c r="F813" s="96">
        <v>3</v>
      </c>
      <c r="G813" s="95" t="s">
        <v>6</v>
      </c>
      <c r="H813" s="95" t="s">
        <v>88</v>
      </c>
      <c r="I813" s="95" t="s">
        <v>4</v>
      </c>
      <c r="J813" s="97" t="s">
        <v>4</v>
      </c>
      <c r="M813">
        <f t="shared" si="325"/>
        <v>36</v>
      </c>
      <c r="N813">
        <f t="shared" si="346"/>
        <v>61</v>
      </c>
      <c r="O813">
        <f t="shared" si="347"/>
        <v>46</v>
      </c>
      <c r="P813">
        <f t="shared" si="348"/>
        <v>68</v>
      </c>
      <c r="Q813">
        <f t="shared" si="349"/>
        <v>71</v>
      </c>
      <c r="R813">
        <f t="shared" si="350"/>
        <v>144</v>
      </c>
      <c r="U813">
        <f t="shared" si="345"/>
        <v>239</v>
      </c>
      <c r="V813">
        <f t="shared" si="326"/>
        <v>248</v>
      </c>
      <c r="W813">
        <f t="shared" si="327"/>
        <v>241</v>
      </c>
      <c r="X813">
        <f t="shared" si="328"/>
        <v>495</v>
      </c>
      <c r="Y813">
        <f t="shared" si="329"/>
        <v>425</v>
      </c>
      <c r="Z813">
        <f t="shared" si="330"/>
        <v>83</v>
      </c>
      <c r="AC813" s="1">
        <f t="shared" si="331"/>
        <v>-1.563975538357343</v>
      </c>
      <c r="AD813" s="1">
        <f t="shared" si="332"/>
        <v>-1.0366206126401418</v>
      </c>
      <c r="AE813" s="1">
        <f t="shared" si="333"/>
        <v>-1.3188530803243581</v>
      </c>
      <c r="AF813" s="1">
        <f t="shared" si="334"/>
        <v>-0.92798677163734644</v>
      </c>
      <c r="AG813" s="1">
        <f t="shared" si="335"/>
        <v>-0.88481459977213761</v>
      </c>
      <c r="AH813" s="1">
        <f t="shared" si="336"/>
        <v>-0.17768117723745236</v>
      </c>
      <c r="AI813" s="149">
        <f t="shared" si="337"/>
        <v>-5.9099317799687787</v>
      </c>
      <c r="AL813" s="1">
        <f t="shared" si="338"/>
        <v>-1.3956645494074753</v>
      </c>
      <c r="AM813" s="104">
        <f t="shared" si="339"/>
        <v>-1.3586993551740039</v>
      </c>
      <c r="AN813" s="104">
        <f t="shared" si="340"/>
        <v>-1.3873311678483309</v>
      </c>
      <c r="AO813" s="104">
        <f t="shared" si="341"/>
        <v>-0.66757033877029559</v>
      </c>
      <c r="AP813" s="104">
        <f t="shared" si="342"/>
        <v>-0.82003893241456904</v>
      </c>
      <c r="AQ813" s="104">
        <f t="shared" si="343"/>
        <v>-2.4532874935423878</v>
      </c>
      <c r="AR813" s="151">
        <f t="shared" si="344"/>
        <v>-8.0825918371570626</v>
      </c>
    </row>
    <row r="814" spans="1:44" x14ac:dyDescent="0.2">
      <c r="A814" s="98">
        <v>10951</v>
      </c>
      <c r="B814" s="91" t="s">
        <v>103</v>
      </c>
      <c r="C814" s="110">
        <v>0.75261751965639923</v>
      </c>
      <c r="D814" s="91" t="s">
        <v>1</v>
      </c>
      <c r="E814" s="91">
        <v>0</v>
      </c>
      <c r="F814" s="92">
        <v>0</v>
      </c>
      <c r="G814" s="91" t="s">
        <v>7</v>
      </c>
      <c r="H814" s="91" t="s">
        <v>88</v>
      </c>
      <c r="I814" s="91" t="s">
        <v>5</v>
      </c>
      <c r="J814" s="93" t="s">
        <v>5</v>
      </c>
      <c r="M814">
        <f t="shared" si="325"/>
        <v>59</v>
      </c>
      <c r="N814">
        <f t="shared" si="346"/>
        <v>35</v>
      </c>
      <c r="O814">
        <f t="shared" si="347"/>
        <v>29</v>
      </c>
      <c r="P814">
        <f t="shared" si="348"/>
        <v>104</v>
      </c>
      <c r="Q814">
        <f t="shared" si="349"/>
        <v>71</v>
      </c>
      <c r="R814">
        <f t="shared" si="350"/>
        <v>28</v>
      </c>
      <c r="U814">
        <f t="shared" si="345"/>
        <v>244</v>
      </c>
      <c r="V814">
        <f t="shared" si="326"/>
        <v>245</v>
      </c>
      <c r="W814">
        <f t="shared" si="327"/>
        <v>248</v>
      </c>
      <c r="X814">
        <f t="shared" si="328"/>
        <v>470</v>
      </c>
      <c r="Y814">
        <f t="shared" si="329"/>
        <v>425</v>
      </c>
      <c r="Z814">
        <f t="shared" si="330"/>
        <v>882</v>
      </c>
      <c r="AC814" s="1">
        <f t="shared" si="331"/>
        <v>-1.0699570329077337</v>
      </c>
      <c r="AD814" s="1">
        <f t="shared" si="332"/>
        <v>-1.5921464153240394</v>
      </c>
      <c r="AE814" s="1">
        <f t="shared" si="333"/>
        <v>-1.780198646826979</v>
      </c>
      <c r="AF814" s="1">
        <f t="shared" si="334"/>
        <v>-0.50310357767208047</v>
      </c>
      <c r="AG814" s="1">
        <f t="shared" si="335"/>
        <v>-0.88481459977213761</v>
      </c>
      <c r="AH814" s="1">
        <f t="shared" si="336"/>
        <v>-1.8152899666382492</v>
      </c>
      <c r="AI814" s="149">
        <f t="shared" si="337"/>
        <v>-7.6455102391412186</v>
      </c>
      <c r="AL814" s="1">
        <f t="shared" si="338"/>
        <v>-1.374959876045784</v>
      </c>
      <c r="AM814" s="104">
        <f t="shared" si="339"/>
        <v>-1.3708698907942589</v>
      </c>
      <c r="AN814" s="104">
        <f t="shared" si="340"/>
        <v>-1.3586993551740039</v>
      </c>
      <c r="AO814" s="104">
        <f t="shared" si="341"/>
        <v>-0.71939540663488166</v>
      </c>
      <c r="AP814" s="104">
        <f t="shared" si="342"/>
        <v>-0.82003893241456904</v>
      </c>
      <c r="AQ814" s="104">
        <f t="shared" si="343"/>
        <v>-8.9936045332194625E-2</v>
      </c>
      <c r="AR814" s="151">
        <f t="shared" si="344"/>
        <v>-5.7338995063956917</v>
      </c>
    </row>
    <row r="815" spans="1:44" x14ac:dyDescent="0.2">
      <c r="A815" s="99">
        <v>11086</v>
      </c>
      <c r="B815" s="95" t="s">
        <v>103</v>
      </c>
      <c r="C815" s="111">
        <v>0.75412588111507362</v>
      </c>
      <c r="D815" s="95" t="s">
        <v>0</v>
      </c>
      <c r="E815" s="95">
        <v>2</v>
      </c>
      <c r="F815" s="96">
        <v>2</v>
      </c>
      <c r="G815" s="95" t="s">
        <v>6</v>
      </c>
      <c r="H815" s="95" t="s">
        <v>89</v>
      </c>
      <c r="I815" s="95" t="s">
        <v>5</v>
      </c>
      <c r="J815" s="97" t="s">
        <v>5</v>
      </c>
      <c r="M815">
        <f t="shared" si="325"/>
        <v>39</v>
      </c>
      <c r="N815">
        <f t="shared" si="346"/>
        <v>41</v>
      </c>
      <c r="O815">
        <f t="shared" si="347"/>
        <v>49</v>
      </c>
      <c r="P815">
        <f t="shared" si="348"/>
        <v>68</v>
      </c>
      <c r="Q815">
        <f t="shared" si="349"/>
        <v>37</v>
      </c>
      <c r="R815">
        <f t="shared" si="350"/>
        <v>28</v>
      </c>
      <c r="U815">
        <f t="shared" si="345"/>
        <v>241</v>
      </c>
      <c r="V815">
        <f t="shared" si="326"/>
        <v>239</v>
      </c>
      <c r="W815">
        <f t="shared" si="327"/>
        <v>233</v>
      </c>
      <c r="X815">
        <f t="shared" si="328"/>
        <v>495</v>
      </c>
      <c r="Y815">
        <f t="shared" si="329"/>
        <v>230</v>
      </c>
      <c r="Z815">
        <f t="shared" si="330"/>
        <v>882</v>
      </c>
      <c r="AC815" s="1">
        <f t="shared" si="331"/>
        <v>-1.4839328306838067</v>
      </c>
      <c r="AD815" s="1">
        <f t="shared" si="332"/>
        <v>-1.4339224101091452</v>
      </c>
      <c r="AE815" s="1">
        <f t="shared" si="333"/>
        <v>-1.2556741787028265</v>
      </c>
      <c r="AF815" s="1">
        <f t="shared" si="334"/>
        <v>-0.92798677163734644</v>
      </c>
      <c r="AG815" s="1">
        <f t="shared" si="335"/>
        <v>-1.5365765641692286</v>
      </c>
      <c r="AH815" s="1">
        <f t="shared" si="336"/>
        <v>-1.8152899666382492</v>
      </c>
      <c r="AI815" s="149">
        <f t="shared" si="337"/>
        <v>-8.4533827219406028</v>
      </c>
      <c r="AL815" s="1">
        <f t="shared" si="338"/>
        <v>-1.3873311678483309</v>
      </c>
      <c r="AM815" s="104">
        <f t="shared" si="339"/>
        <v>-1.3956645494074753</v>
      </c>
      <c r="AN815" s="104">
        <f t="shared" si="340"/>
        <v>-1.4210896477732855</v>
      </c>
      <c r="AO815" s="104">
        <f t="shared" si="341"/>
        <v>-0.66757033877029559</v>
      </c>
      <c r="AP815" s="104">
        <f t="shared" si="342"/>
        <v>-1.4340487924157905</v>
      </c>
      <c r="AQ815" s="104">
        <f t="shared" si="343"/>
        <v>-8.9936045332194625E-2</v>
      </c>
      <c r="AR815" s="151">
        <f t="shared" si="344"/>
        <v>-6.3956405415473734</v>
      </c>
    </row>
    <row r="816" spans="1:44" x14ac:dyDescent="0.2">
      <c r="A816" s="98">
        <v>10674</v>
      </c>
      <c r="B816" s="91" t="s">
        <v>103</v>
      </c>
      <c r="C816" s="110">
        <v>0.75629751679191404</v>
      </c>
      <c r="D816" s="91" t="s">
        <v>2</v>
      </c>
      <c r="E816" s="91">
        <v>2</v>
      </c>
      <c r="F816" s="92">
        <v>2</v>
      </c>
      <c r="G816" s="91" t="s">
        <v>7</v>
      </c>
      <c r="H816" s="91" t="s">
        <v>88</v>
      </c>
      <c r="I816" s="91" t="s">
        <v>5</v>
      </c>
      <c r="J816" s="93" t="s">
        <v>5</v>
      </c>
      <c r="M816">
        <f t="shared" si="325"/>
        <v>36</v>
      </c>
      <c r="N816">
        <f t="shared" si="346"/>
        <v>41</v>
      </c>
      <c r="O816">
        <f t="shared" si="347"/>
        <v>49</v>
      </c>
      <c r="P816">
        <f t="shared" si="348"/>
        <v>104</v>
      </c>
      <c r="Q816">
        <f t="shared" si="349"/>
        <v>71</v>
      </c>
      <c r="R816">
        <f t="shared" si="350"/>
        <v>28</v>
      </c>
      <c r="U816">
        <f t="shared" si="345"/>
        <v>239</v>
      </c>
      <c r="V816">
        <f t="shared" si="326"/>
        <v>239</v>
      </c>
      <c r="W816">
        <f t="shared" si="327"/>
        <v>233</v>
      </c>
      <c r="X816">
        <f t="shared" si="328"/>
        <v>470</v>
      </c>
      <c r="Y816">
        <f t="shared" si="329"/>
        <v>425</v>
      </c>
      <c r="Z816">
        <f t="shared" si="330"/>
        <v>882</v>
      </c>
      <c r="AC816" s="1">
        <f t="shared" si="331"/>
        <v>-1.563975538357343</v>
      </c>
      <c r="AD816" s="1">
        <f t="shared" si="332"/>
        <v>-1.4339224101091452</v>
      </c>
      <c r="AE816" s="1">
        <f t="shared" si="333"/>
        <v>-1.2556741787028265</v>
      </c>
      <c r="AF816" s="1">
        <f t="shared" si="334"/>
        <v>-0.50310357767208047</v>
      </c>
      <c r="AG816" s="1">
        <f t="shared" si="335"/>
        <v>-0.88481459977213761</v>
      </c>
      <c r="AH816" s="1">
        <f t="shared" si="336"/>
        <v>-1.8152899666382492</v>
      </c>
      <c r="AI816" s="149">
        <f t="shared" si="337"/>
        <v>-7.4567802712517821</v>
      </c>
      <c r="AL816" s="1">
        <f t="shared" si="338"/>
        <v>-1.3956645494074753</v>
      </c>
      <c r="AM816" s="104">
        <f t="shared" si="339"/>
        <v>-1.3956645494074753</v>
      </c>
      <c r="AN816" s="104">
        <f t="shared" si="340"/>
        <v>-1.4210896477732855</v>
      </c>
      <c r="AO816" s="104">
        <f t="shared" si="341"/>
        <v>-0.71939540663488166</v>
      </c>
      <c r="AP816" s="104">
        <f t="shared" si="342"/>
        <v>-0.82003893241456904</v>
      </c>
      <c r="AQ816" s="104">
        <f t="shared" si="343"/>
        <v>-8.9936045332194625E-2</v>
      </c>
      <c r="AR816" s="151">
        <f t="shared" si="344"/>
        <v>-5.8417891309698815</v>
      </c>
    </row>
    <row r="817" spans="1:44" x14ac:dyDescent="0.2">
      <c r="A817" s="99">
        <v>10011</v>
      </c>
      <c r="B817" s="95" t="s">
        <v>103</v>
      </c>
      <c r="C817" s="111">
        <v>0.75682361752784799</v>
      </c>
      <c r="D817" s="95" t="s">
        <v>0</v>
      </c>
      <c r="E817" s="95">
        <v>2</v>
      </c>
      <c r="F817" s="96">
        <v>3</v>
      </c>
      <c r="G817" s="95" t="s">
        <v>7</v>
      </c>
      <c r="H817" s="95" t="s">
        <v>90</v>
      </c>
      <c r="I817" s="95" t="s">
        <v>4</v>
      </c>
      <c r="J817" s="97" t="s">
        <v>5</v>
      </c>
      <c r="M817">
        <f t="shared" si="325"/>
        <v>39</v>
      </c>
      <c r="N817">
        <f t="shared" si="346"/>
        <v>41</v>
      </c>
      <c r="O817">
        <f t="shared" si="347"/>
        <v>46</v>
      </c>
      <c r="P817">
        <f t="shared" si="348"/>
        <v>104</v>
      </c>
      <c r="Q817">
        <f t="shared" si="349"/>
        <v>39</v>
      </c>
      <c r="R817">
        <f t="shared" si="350"/>
        <v>144</v>
      </c>
      <c r="U817">
        <f t="shared" si="345"/>
        <v>241</v>
      </c>
      <c r="V817">
        <f t="shared" si="326"/>
        <v>239</v>
      </c>
      <c r="W817">
        <f t="shared" si="327"/>
        <v>241</v>
      </c>
      <c r="X817">
        <f t="shared" si="328"/>
        <v>470</v>
      </c>
      <c r="Y817">
        <f t="shared" si="329"/>
        <v>161</v>
      </c>
      <c r="Z817">
        <f t="shared" si="330"/>
        <v>83</v>
      </c>
      <c r="AC817" s="1">
        <f t="shared" si="331"/>
        <v>-1.4839328306838067</v>
      </c>
      <c r="AD817" s="1">
        <f t="shared" si="332"/>
        <v>-1.4339224101091452</v>
      </c>
      <c r="AE817" s="1">
        <f t="shared" si="333"/>
        <v>-1.3188530803243581</v>
      </c>
      <c r="AF817" s="1">
        <f t="shared" si="334"/>
        <v>-0.50310357767208047</v>
      </c>
      <c r="AG817" s="1">
        <f t="shared" si="335"/>
        <v>-1.4839328306838067</v>
      </c>
      <c r="AH817" s="1">
        <f t="shared" si="336"/>
        <v>-0.17768117723745236</v>
      </c>
      <c r="AI817" s="149">
        <f t="shared" si="337"/>
        <v>-6.4014259067106494</v>
      </c>
      <c r="AL817" s="1">
        <f t="shared" si="338"/>
        <v>-1.3873311678483309</v>
      </c>
      <c r="AM817" s="104">
        <f t="shared" si="339"/>
        <v>-1.3956645494074753</v>
      </c>
      <c r="AN817" s="104">
        <f t="shared" si="340"/>
        <v>-1.3873311678483309</v>
      </c>
      <c r="AO817" s="104">
        <f t="shared" si="341"/>
        <v>-0.71939540663488166</v>
      </c>
      <c r="AP817" s="104">
        <f t="shared" si="342"/>
        <v>-1.790723736354523</v>
      </c>
      <c r="AQ817" s="104">
        <f t="shared" si="343"/>
        <v>-2.4532874935423878</v>
      </c>
      <c r="AR817" s="151">
        <f t="shared" si="344"/>
        <v>-9.1337335216359286</v>
      </c>
    </row>
    <row r="818" spans="1:44" x14ac:dyDescent="0.2">
      <c r="A818" s="98">
        <v>11184</v>
      </c>
      <c r="B818" s="91" t="s">
        <v>103</v>
      </c>
      <c r="C818" s="110">
        <v>0.7573680673114207</v>
      </c>
      <c r="D818" s="91" t="s">
        <v>1</v>
      </c>
      <c r="E818" s="91">
        <v>0</v>
      </c>
      <c r="F818" s="92">
        <v>2</v>
      </c>
      <c r="G818" s="91" t="s">
        <v>7</v>
      </c>
      <c r="H818" s="91" t="s">
        <v>90</v>
      </c>
      <c r="I818" s="91" t="s">
        <v>4</v>
      </c>
      <c r="J818" s="93" t="s">
        <v>4</v>
      </c>
      <c r="M818">
        <f t="shared" si="325"/>
        <v>59</v>
      </c>
      <c r="N818">
        <f t="shared" si="346"/>
        <v>35</v>
      </c>
      <c r="O818">
        <f t="shared" si="347"/>
        <v>49</v>
      </c>
      <c r="P818">
        <f t="shared" si="348"/>
        <v>104</v>
      </c>
      <c r="Q818">
        <f t="shared" si="349"/>
        <v>39</v>
      </c>
      <c r="R818">
        <f t="shared" si="350"/>
        <v>144</v>
      </c>
      <c r="U818">
        <f t="shared" si="345"/>
        <v>244</v>
      </c>
      <c r="V818">
        <f t="shared" si="326"/>
        <v>245</v>
      </c>
      <c r="W818">
        <f t="shared" si="327"/>
        <v>233</v>
      </c>
      <c r="X818">
        <f t="shared" si="328"/>
        <v>470</v>
      </c>
      <c r="Y818">
        <f t="shared" si="329"/>
        <v>161</v>
      </c>
      <c r="Z818">
        <f t="shared" si="330"/>
        <v>83</v>
      </c>
      <c r="AC818" s="1">
        <f t="shared" si="331"/>
        <v>-1.0699570329077337</v>
      </c>
      <c r="AD818" s="1">
        <f t="shared" si="332"/>
        <v>-1.5921464153240394</v>
      </c>
      <c r="AE818" s="1">
        <f t="shared" si="333"/>
        <v>-1.2556741787028265</v>
      </c>
      <c r="AF818" s="1">
        <f t="shared" si="334"/>
        <v>-0.50310357767208047</v>
      </c>
      <c r="AG818" s="1">
        <f t="shared" si="335"/>
        <v>-1.4839328306838067</v>
      </c>
      <c r="AH818" s="1">
        <f t="shared" si="336"/>
        <v>-0.17768117723745236</v>
      </c>
      <c r="AI818" s="149">
        <f t="shared" si="337"/>
        <v>-6.0824952125279381</v>
      </c>
      <c r="AL818" s="1">
        <f t="shared" si="338"/>
        <v>-1.374959876045784</v>
      </c>
      <c r="AM818" s="104">
        <f t="shared" si="339"/>
        <v>-1.3708698907942589</v>
      </c>
      <c r="AN818" s="104">
        <f t="shared" si="340"/>
        <v>-1.4210896477732855</v>
      </c>
      <c r="AO818" s="104">
        <f t="shared" si="341"/>
        <v>-0.71939540663488166</v>
      </c>
      <c r="AP818" s="104">
        <f t="shared" si="342"/>
        <v>-1.790723736354523</v>
      </c>
      <c r="AQ818" s="104">
        <f t="shared" si="343"/>
        <v>-2.4532874935423878</v>
      </c>
      <c r="AR818" s="151">
        <f t="shared" si="344"/>
        <v>-9.1303260511451221</v>
      </c>
    </row>
    <row r="819" spans="1:44" x14ac:dyDescent="0.2">
      <c r="A819" s="99">
        <v>11072</v>
      </c>
      <c r="B819" s="95" t="s">
        <v>103</v>
      </c>
      <c r="C819" s="111">
        <v>0.75765220842763714</v>
      </c>
      <c r="D819" s="95" t="s">
        <v>2</v>
      </c>
      <c r="E819" s="95">
        <v>3</v>
      </c>
      <c r="F819" s="96">
        <v>2</v>
      </c>
      <c r="G819" s="95" t="s">
        <v>6</v>
      </c>
      <c r="H819" s="95" t="s">
        <v>88</v>
      </c>
      <c r="I819" s="95" t="s">
        <v>5</v>
      </c>
      <c r="J819" s="97" t="s">
        <v>5</v>
      </c>
      <c r="M819">
        <f t="shared" si="325"/>
        <v>36</v>
      </c>
      <c r="N819">
        <f t="shared" si="346"/>
        <v>61</v>
      </c>
      <c r="O819">
        <f t="shared" si="347"/>
        <v>49</v>
      </c>
      <c r="P819">
        <f t="shared" si="348"/>
        <v>68</v>
      </c>
      <c r="Q819">
        <f t="shared" si="349"/>
        <v>71</v>
      </c>
      <c r="R819">
        <f t="shared" si="350"/>
        <v>28</v>
      </c>
      <c r="U819">
        <f t="shared" si="345"/>
        <v>239</v>
      </c>
      <c r="V819">
        <f t="shared" si="326"/>
        <v>248</v>
      </c>
      <c r="W819">
        <f t="shared" si="327"/>
        <v>233</v>
      </c>
      <c r="X819">
        <f t="shared" si="328"/>
        <v>495</v>
      </c>
      <c r="Y819">
        <f t="shared" si="329"/>
        <v>425</v>
      </c>
      <c r="Z819">
        <f t="shared" si="330"/>
        <v>882</v>
      </c>
      <c r="AC819" s="1">
        <f t="shared" si="331"/>
        <v>-1.563975538357343</v>
      </c>
      <c r="AD819" s="1">
        <f t="shared" si="332"/>
        <v>-1.0366206126401418</v>
      </c>
      <c r="AE819" s="1">
        <f t="shared" si="333"/>
        <v>-1.2556741787028265</v>
      </c>
      <c r="AF819" s="1">
        <f t="shared" si="334"/>
        <v>-0.92798677163734644</v>
      </c>
      <c r="AG819" s="1">
        <f t="shared" si="335"/>
        <v>-0.88481459977213761</v>
      </c>
      <c r="AH819" s="1">
        <f t="shared" si="336"/>
        <v>-1.8152899666382492</v>
      </c>
      <c r="AI819" s="149">
        <f t="shared" si="337"/>
        <v>-7.4843616677480451</v>
      </c>
      <c r="AL819" s="1">
        <f t="shared" si="338"/>
        <v>-1.3956645494074753</v>
      </c>
      <c r="AM819" s="104">
        <f t="shared" si="339"/>
        <v>-1.3586993551740039</v>
      </c>
      <c r="AN819" s="104">
        <f t="shared" si="340"/>
        <v>-1.4210896477732855</v>
      </c>
      <c r="AO819" s="104">
        <f t="shared" si="341"/>
        <v>-0.66757033877029559</v>
      </c>
      <c r="AP819" s="104">
        <f t="shared" si="342"/>
        <v>-0.82003893241456904</v>
      </c>
      <c r="AQ819" s="104">
        <f t="shared" si="343"/>
        <v>-8.9936045332194625E-2</v>
      </c>
      <c r="AR819" s="151">
        <f t="shared" si="344"/>
        <v>-5.7529988688718241</v>
      </c>
    </row>
    <row r="820" spans="1:44" x14ac:dyDescent="0.2">
      <c r="A820" s="98">
        <v>10742</v>
      </c>
      <c r="B820" s="91" t="s">
        <v>103</v>
      </c>
      <c r="C820" s="110">
        <v>0.75776517312013991</v>
      </c>
      <c r="D820" s="91" t="s">
        <v>1</v>
      </c>
      <c r="E820" s="91">
        <v>0</v>
      </c>
      <c r="F820" s="92">
        <v>1</v>
      </c>
      <c r="G820" s="91" t="s">
        <v>7</v>
      </c>
      <c r="H820" s="91" t="s">
        <v>88</v>
      </c>
      <c r="I820" s="91" t="s">
        <v>5</v>
      </c>
      <c r="J820" s="93" t="s">
        <v>5</v>
      </c>
      <c r="M820">
        <f t="shared" si="325"/>
        <v>59</v>
      </c>
      <c r="N820">
        <f t="shared" si="346"/>
        <v>35</v>
      </c>
      <c r="O820">
        <f t="shared" si="347"/>
        <v>48</v>
      </c>
      <c r="P820">
        <f t="shared" si="348"/>
        <v>104</v>
      </c>
      <c r="Q820">
        <f t="shared" si="349"/>
        <v>71</v>
      </c>
      <c r="R820">
        <f t="shared" si="350"/>
        <v>28</v>
      </c>
      <c r="U820">
        <f t="shared" si="345"/>
        <v>244</v>
      </c>
      <c r="V820">
        <f t="shared" si="326"/>
        <v>245</v>
      </c>
      <c r="W820">
        <f t="shared" si="327"/>
        <v>243</v>
      </c>
      <c r="X820">
        <f t="shared" si="328"/>
        <v>470</v>
      </c>
      <c r="Y820">
        <f t="shared" si="329"/>
        <v>425</v>
      </c>
      <c r="Z820">
        <f t="shared" si="330"/>
        <v>882</v>
      </c>
      <c r="AC820" s="1">
        <f t="shared" si="331"/>
        <v>-1.0699570329077337</v>
      </c>
      <c r="AD820" s="1">
        <f t="shared" si="332"/>
        <v>-1.5921464153240394</v>
      </c>
      <c r="AE820" s="1">
        <f t="shared" si="333"/>
        <v>-1.276293465905562</v>
      </c>
      <c r="AF820" s="1">
        <f t="shared" si="334"/>
        <v>-0.50310357767208047</v>
      </c>
      <c r="AG820" s="1">
        <f t="shared" si="335"/>
        <v>-0.88481459977213761</v>
      </c>
      <c r="AH820" s="1">
        <f t="shared" si="336"/>
        <v>-1.8152899666382492</v>
      </c>
      <c r="AI820" s="149">
        <f t="shared" si="337"/>
        <v>-7.1416050582198025</v>
      </c>
      <c r="AL820" s="1">
        <f t="shared" si="338"/>
        <v>-1.374959876045784</v>
      </c>
      <c r="AM820" s="104">
        <f t="shared" si="339"/>
        <v>-1.3708698907942589</v>
      </c>
      <c r="AN820" s="104">
        <f t="shared" si="340"/>
        <v>-1.3790666579984376</v>
      </c>
      <c r="AO820" s="104">
        <f t="shared" si="341"/>
        <v>-0.71939540663488166</v>
      </c>
      <c r="AP820" s="104">
        <f t="shared" si="342"/>
        <v>-0.82003893241456904</v>
      </c>
      <c r="AQ820" s="104">
        <f t="shared" si="343"/>
        <v>-8.9936045332194625E-2</v>
      </c>
      <c r="AR820" s="151">
        <f t="shared" si="344"/>
        <v>-5.7542668092201259</v>
      </c>
    </row>
    <row r="821" spans="1:44" x14ac:dyDescent="0.2">
      <c r="A821" s="99">
        <v>10103</v>
      </c>
      <c r="B821" s="95" t="s">
        <v>103</v>
      </c>
      <c r="C821" s="111">
        <v>0.75899237759972837</v>
      </c>
      <c r="D821" s="95" t="s">
        <v>0</v>
      </c>
      <c r="E821" s="95">
        <v>1</v>
      </c>
      <c r="F821" s="96">
        <v>1</v>
      </c>
      <c r="G821" s="95" t="s">
        <v>7</v>
      </c>
      <c r="H821" s="95" t="s">
        <v>88</v>
      </c>
      <c r="I821" s="95" t="s">
        <v>5</v>
      </c>
      <c r="J821" s="97" t="s">
        <v>5</v>
      </c>
      <c r="M821">
        <f t="shared" si="325"/>
        <v>39</v>
      </c>
      <c r="N821">
        <f t="shared" si="346"/>
        <v>35</v>
      </c>
      <c r="O821">
        <f t="shared" si="347"/>
        <v>48</v>
      </c>
      <c r="P821">
        <f t="shared" si="348"/>
        <v>104</v>
      </c>
      <c r="Q821">
        <f t="shared" si="349"/>
        <v>71</v>
      </c>
      <c r="R821">
        <f t="shared" si="350"/>
        <v>28</v>
      </c>
      <c r="U821">
        <f t="shared" si="345"/>
        <v>241</v>
      </c>
      <c r="V821">
        <f t="shared" si="326"/>
        <v>233</v>
      </c>
      <c r="W821">
        <f t="shared" si="327"/>
        <v>243</v>
      </c>
      <c r="X821">
        <f t="shared" si="328"/>
        <v>470</v>
      </c>
      <c r="Y821">
        <f t="shared" si="329"/>
        <v>425</v>
      </c>
      <c r="Z821">
        <f t="shared" si="330"/>
        <v>882</v>
      </c>
      <c r="AC821" s="1">
        <f t="shared" si="331"/>
        <v>-1.4839328306838067</v>
      </c>
      <c r="AD821" s="1">
        <f t="shared" si="332"/>
        <v>-1.5921464153240394</v>
      </c>
      <c r="AE821" s="1">
        <f t="shared" si="333"/>
        <v>-1.276293465905562</v>
      </c>
      <c r="AF821" s="1">
        <f t="shared" si="334"/>
        <v>-0.50310357767208047</v>
      </c>
      <c r="AG821" s="1">
        <f t="shared" si="335"/>
        <v>-0.88481459977213761</v>
      </c>
      <c r="AH821" s="1">
        <f t="shared" si="336"/>
        <v>-1.8152899666382492</v>
      </c>
      <c r="AI821" s="149">
        <f t="shared" si="337"/>
        <v>-7.555580855995875</v>
      </c>
      <c r="AL821" s="1">
        <f t="shared" si="338"/>
        <v>-1.3873311678483309</v>
      </c>
      <c r="AM821" s="104">
        <f t="shared" si="339"/>
        <v>-1.4210896477732855</v>
      </c>
      <c r="AN821" s="104">
        <f t="shared" si="340"/>
        <v>-1.3790666579984376</v>
      </c>
      <c r="AO821" s="104">
        <f t="shared" si="341"/>
        <v>-0.71939540663488166</v>
      </c>
      <c r="AP821" s="104">
        <f t="shared" si="342"/>
        <v>-0.82003893241456904</v>
      </c>
      <c r="AQ821" s="104">
        <f t="shared" si="343"/>
        <v>-8.9936045332194625E-2</v>
      </c>
      <c r="AR821" s="151">
        <f t="shared" si="344"/>
        <v>-5.8168578580016996</v>
      </c>
    </row>
    <row r="822" spans="1:44" x14ac:dyDescent="0.2">
      <c r="A822" s="98">
        <v>10258</v>
      </c>
      <c r="B822" s="91" t="s">
        <v>103</v>
      </c>
      <c r="C822" s="110">
        <v>0.75946394314737964</v>
      </c>
      <c r="D822" s="91" t="s">
        <v>3</v>
      </c>
      <c r="E822" s="91">
        <v>3</v>
      </c>
      <c r="F822" s="92">
        <v>3</v>
      </c>
      <c r="G822" s="91" t="s">
        <v>6</v>
      </c>
      <c r="H822" s="91" t="s">
        <v>88</v>
      </c>
      <c r="I822" s="91" t="s">
        <v>5</v>
      </c>
      <c r="J822" s="93" t="s">
        <v>5</v>
      </c>
      <c r="M822">
        <f t="shared" si="325"/>
        <v>38</v>
      </c>
      <c r="N822">
        <f t="shared" si="346"/>
        <v>61</v>
      </c>
      <c r="O822">
        <f t="shared" si="347"/>
        <v>46</v>
      </c>
      <c r="P822">
        <f t="shared" si="348"/>
        <v>68</v>
      </c>
      <c r="Q822">
        <f t="shared" si="349"/>
        <v>71</v>
      </c>
      <c r="R822">
        <f t="shared" si="350"/>
        <v>28</v>
      </c>
      <c r="U822">
        <f t="shared" si="345"/>
        <v>241</v>
      </c>
      <c r="V822">
        <f t="shared" si="326"/>
        <v>248</v>
      </c>
      <c r="W822">
        <f t="shared" si="327"/>
        <v>241</v>
      </c>
      <c r="X822">
        <f t="shared" si="328"/>
        <v>495</v>
      </c>
      <c r="Y822">
        <f t="shared" si="329"/>
        <v>425</v>
      </c>
      <c r="Z822">
        <f t="shared" si="330"/>
        <v>882</v>
      </c>
      <c r="AC822" s="1">
        <f t="shared" si="331"/>
        <v>-1.5099083170870673</v>
      </c>
      <c r="AD822" s="1">
        <f t="shared" si="332"/>
        <v>-1.0366206126401418</v>
      </c>
      <c r="AE822" s="1">
        <f t="shared" si="333"/>
        <v>-1.3188530803243581</v>
      </c>
      <c r="AF822" s="1">
        <f t="shared" si="334"/>
        <v>-0.92798677163734644</v>
      </c>
      <c r="AG822" s="1">
        <f t="shared" si="335"/>
        <v>-0.88481459977213761</v>
      </c>
      <c r="AH822" s="1">
        <f t="shared" si="336"/>
        <v>-1.8152899666382492</v>
      </c>
      <c r="AI822" s="149">
        <f t="shared" si="337"/>
        <v>-7.4934733480993003</v>
      </c>
      <c r="AL822" s="1">
        <f t="shared" si="338"/>
        <v>-1.3873311678483309</v>
      </c>
      <c r="AM822" s="104">
        <f t="shared" si="339"/>
        <v>-1.3586993551740039</v>
      </c>
      <c r="AN822" s="104">
        <f t="shared" si="340"/>
        <v>-1.3873311678483309</v>
      </c>
      <c r="AO822" s="104">
        <f t="shared" si="341"/>
        <v>-0.66757033877029559</v>
      </c>
      <c r="AP822" s="104">
        <f t="shared" si="342"/>
        <v>-0.82003893241456904</v>
      </c>
      <c r="AQ822" s="104">
        <f t="shared" si="343"/>
        <v>-8.9936045332194625E-2</v>
      </c>
      <c r="AR822" s="151">
        <f t="shared" si="344"/>
        <v>-5.7109070073877257</v>
      </c>
    </row>
    <row r="823" spans="1:44" x14ac:dyDescent="0.2">
      <c r="A823" s="99">
        <v>11171</v>
      </c>
      <c r="B823" s="95" t="s">
        <v>103</v>
      </c>
      <c r="C823" s="111">
        <v>0.76191717264794057</v>
      </c>
      <c r="D823" s="95" t="s">
        <v>1</v>
      </c>
      <c r="E823" s="95">
        <v>0</v>
      </c>
      <c r="F823" s="96">
        <v>3</v>
      </c>
      <c r="G823" s="95" t="s">
        <v>6</v>
      </c>
      <c r="H823" s="95" t="s">
        <v>88</v>
      </c>
      <c r="I823" s="95" t="s">
        <v>5</v>
      </c>
      <c r="J823" s="97" t="s">
        <v>5</v>
      </c>
      <c r="M823">
        <f t="shared" si="325"/>
        <v>59</v>
      </c>
      <c r="N823">
        <f t="shared" si="346"/>
        <v>35</v>
      </c>
      <c r="O823">
        <f t="shared" si="347"/>
        <v>46</v>
      </c>
      <c r="P823">
        <f t="shared" si="348"/>
        <v>68</v>
      </c>
      <c r="Q823">
        <f t="shared" si="349"/>
        <v>71</v>
      </c>
      <c r="R823">
        <f t="shared" si="350"/>
        <v>28</v>
      </c>
      <c r="U823">
        <f t="shared" si="345"/>
        <v>244</v>
      </c>
      <c r="V823">
        <f t="shared" si="326"/>
        <v>245</v>
      </c>
      <c r="W823">
        <f t="shared" si="327"/>
        <v>241</v>
      </c>
      <c r="X823">
        <f t="shared" si="328"/>
        <v>495</v>
      </c>
      <c r="Y823">
        <f t="shared" si="329"/>
        <v>425</v>
      </c>
      <c r="Z823">
        <f t="shared" si="330"/>
        <v>882</v>
      </c>
      <c r="AC823" s="1">
        <f t="shared" si="331"/>
        <v>-1.0699570329077337</v>
      </c>
      <c r="AD823" s="1">
        <f t="shared" si="332"/>
        <v>-1.5921464153240394</v>
      </c>
      <c r="AE823" s="1">
        <f t="shared" si="333"/>
        <v>-1.3188530803243581</v>
      </c>
      <c r="AF823" s="1">
        <f t="shared" si="334"/>
        <v>-0.92798677163734644</v>
      </c>
      <c r="AG823" s="1">
        <f t="shared" si="335"/>
        <v>-0.88481459977213761</v>
      </c>
      <c r="AH823" s="1">
        <f t="shared" si="336"/>
        <v>-1.8152899666382492</v>
      </c>
      <c r="AI823" s="149">
        <f t="shared" si="337"/>
        <v>-7.6090478666038646</v>
      </c>
      <c r="AL823" s="1">
        <f t="shared" si="338"/>
        <v>-1.374959876045784</v>
      </c>
      <c r="AM823" s="104">
        <f t="shared" si="339"/>
        <v>-1.3708698907942589</v>
      </c>
      <c r="AN823" s="104">
        <f t="shared" si="340"/>
        <v>-1.3873311678483309</v>
      </c>
      <c r="AO823" s="104">
        <f t="shared" si="341"/>
        <v>-0.66757033877029559</v>
      </c>
      <c r="AP823" s="104">
        <f t="shared" si="342"/>
        <v>-0.82003893241456904</v>
      </c>
      <c r="AQ823" s="104">
        <f t="shared" si="343"/>
        <v>-8.9936045332194625E-2</v>
      </c>
      <c r="AR823" s="151">
        <f t="shared" si="344"/>
        <v>-5.7107062512054325</v>
      </c>
    </row>
    <row r="824" spans="1:44" x14ac:dyDescent="0.2">
      <c r="A824" s="98">
        <v>11195</v>
      </c>
      <c r="B824" s="91" t="s">
        <v>103</v>
      </c>
      <c r="C824" s="110">
        <v>0.76268542892809821</v>
      </c>
      <c r="D824" s="91" t="s">
        <v>2</v>
      </c>
      <c r="E824" s="91">
        <v>1</v>
      </c>
      <c r="F824" s="92">
        <v>2</v>
      </c>
      <c r="G824" s="91" t="s">
        <v>6</v>
      </c>
      <c r="H824" s="91" t="s">
        <v>88</v>
      </c>
      <c r="I824" s="91" t="s">
        <v>5</v>
      </c>
      <c r="J824" s="93" t="s">
        <v>5</v>
      </c>
      <c r="M824">
        <f t="shared" si="325"/>
        <v>36</v>
      </c>
      <c r="N824">
        <f t="shared" si="346"/>
        <v>35</v>
      </c>
      <c r="O824">
        <f t="shared" si="347"/>
        <v>49</v>
      </c>
      <c r="P824">
        <f t="shared" si="348"/>
        <v>68</v>
      </c>
      <c r="Q824">
        <f t="shared" si="349"/>
        <v>71</v>
      </c>
      <c r="R824">
        <f t="shared" si="350"/>
        <v>28</v>
      </c>
      <c r="U824">
        <f t="shared" si="345"/>
        <v>239</v>
      </c>
      <c r="V824">
        <f t="shared" si="326"/>
        <v>233</v>
      </c>
      <c r="W824">
        <f t="shared" si="327"/>
        <v>233</v>
      </c>
      <c r="X824">
        <f t="shared" si="328"/>
        <v>495</v>
      </c>
      <c r="Y824">
        <f t="shared" si="329"/>
        <v>425</v>
      </c>
      <c r="Z824">
        <f t="shared" si="330"/>
        <v>882</v>
      </c>
      <c r="AC824" s="1">
        <f t="shared" si="331"/>
        <v>-1.563975538357343</v>
      </c>
      <c r="AD824" s="1">
        <f t="shared" si="332"/>
        <v>-1.5921464153240394</v>
      </c>
      <c r="AE824" s="1">
        <f t="shared" si="333"/>
        <v>-1.2556741787028265</v>
      </c>
      <c r="AF824" s="1">
        <f t="shared" si="334"/>
        <v>-0.92798677163734644</v>
      </c>
      <c r="AG824" s="1">
        <f t="shared" si="335"/>
        <v>-0.88481459977213761</v>
      </c>
      <c r="AH824" s="1">
        <f t="shared" si="336"/>
        <v>-1.8152899666382492</v>
      </c>
      <c r="AI824" s="149">
        <f t="shared" si="337"/>
        <v>-8.0398874704319425</v>
      </c>
      <c r="AL824" s="1">
        <f t="shared" si="338"/>
        <v>-1.3956645494074753</v>
      </c>
      <c r="AM824" s="104">
        <f t="shared" si="339"/>
        <v>-1.4210896477732855</v>
      </c>
      <c r="AN824" s="104">
        <f t="shared" si="340"/>
        <v>-1.4210896477732855</v>
      </c>
      <c r="AO824" s="104">
        <f t="shared" si="341"/>
        <v>-0.66757033877029559</v>
      </c>
      <c r="AP824" s="104">
        <f t="shared" si="342"/>
        <v>-0.82003893241456904</v>
      </c>
      <c r="AQ824" s="104">
        <f t="shared" si="343"/>
        <v>-8.9936045332194625E-2</v>
      </c>
      <c r="AR824" s="151">
        <f t="shared" si="344"/>
        <v>-5.8153891614711055</v>
      </c>
    </row>
    <row r="825" spans="1:44" x14ac:dyDescent="0.2">
      <c r="A825" s="99">
        <v>10268</v>
      </c>
      <c r="B825" s="95" t="s">
        <v>103</v>
      </c>
      <c r="C825" s="111">
        <v>0.7628455354210304</v>
      </c>
      <c r="D825" s="95" t="s">
        <v>0</v>
      </c>
      <c r="E825" s="95">
        <v>3</v>
      </c>
      <c r="F825" s="96">
        <v>3</v>
      </c>
      <c r="G825" s="95" t="s">
        <v>7</v>
      </c>
      <c r="H825" s="95" t="s">
        <v>88</v>
      </c>
      <c r="I825" s="95" t="s">
        <v>5</v>
      </c>
      <c r="J825" s="97" t="s">
        <v>5</v>
      </c>
      <c r="M825">
        <f t="shared" si="325"/>
        <v>39</v>
      </c>
      <c r="N825">
        <f t="shared" si="346"/>
        <v>61</v>
      </c>
      <c r="O825">
        <f t="shared" si="347"/>
        <v>46</v>
      </c>
      <c r="P825">
        <f t="shared" si="348"/>
        <v>104</v>
      </c>
      <c r="Q825">
        <f t="shared" si="349"/>
        <v>71</v>
      </c>
      <c r="R825">
        <f t="shared" si="350"/>
        <v>28</v>
      </c>
      <c r="U825">
        <f t="shared" si="345"/>
        <v>241</v>
      </c>
      <c r="V825">
        <f t="shared" si="326"/>
        <v>248</v>
      </c>
      <c r="W825">
        <f t="shared" si="327"/>
        <v>241</v>
      </c>
      <c r="X825">
        <f t="shared" si="328"/>
        <v>470</v>
      </c>
      <c r="Y825">
        <f t="shared" si="329"/>
        <v>425</v>
      </c>
      <c r="Z825">
        <f t="shared" si="330"/>
        <v>882</v>
      </c>
      <c r="AC825" s="1">
        <f t="shared" si="331"/>
        <v>-1.4839328306838067</v>
      </c>
      <c r="AD825" s="1">
        <f t="shared" si="332"/>
        <v>-1.0366206126401418</v>
      </c>
      <c r="AE825" s="1">
        <f t="shared" si="333"/>
        <v>-1.3188530803243581</v>
      </c>
      <c r="AF825" s="1">
        <f t="shared" si="334"/>
        <v>-0.50310357767208047</v>
      </c>
      <c r="AG825" s="1">
        <f t="shared" si="335"/>
        <v>-0.88481459977213761</v>
      </c>
      <c r="AH825" s="1">
        <f t="shared" si="336"/>
        <v>-1.8152899666382492</v>
      </c>
      <c r="AI825" s="149">
        <f t="shared" si="337"/>
        <v>-7.0426146677307742</v>
      </c>
      <c r="AL825" s="1">
        <f t="shared" si="338"/>
        <v>-1.3873311678483309</v>
      </c>
      <c r="AM825" s="104">
        <f t="shared" si="339"/>
        <v>-1.3586993551740039</v>
      </c>
      <c r="AN825" s="104">
        <f t="shared" si="340"/>
        <v>-1.3873311678483309</v>
      </c>
      <c r="AO825" s="104">
        <f t="shared" si="341"/>
        <v>-0.71939540663488166</v>
      </c>
      <c r="AP825" s="104">
        <f t="shared" si="342"/>
        <v>-0.82003893241456904</v>
      </c>
      <c r="AQ825" s="104">
        <f t="shared" si="343"/>
        <v>-8.9936045332194625E-2</v>
      </c>
      <c r="AR825" s="151">
        <f t="shared" si="344"/>
        <v>-5.7627320752523117</v>
      </c>
    </row>
    <row r="826" spans="1:44" x14ac:dyDescent="0.2">
      <c r="A826" s="98">
        <v>10624</v>
      </c>
      <c r="B826" s="91" t="s">
        <v>103</v>
      </c>
      <c r="C826" s="110">
        <v>0.76375460632732162</v>
      </c>
      <c r="D826" s="91" t="s">
        <v>0</v>
      </c>
      <c r="E826" s="91">
        <v>0</v>
      </c>
      <c r="F826" s="92">
        <v>3</v>
      </c>
      <c r="G826" s="91" t="s">
        <v>7</v>
      </c>
      <c r="H826" s="91" t="s">
        <v>88</v>
      </c>
      <c r="I826" s="91" t="s">
        <v>5</v>
      </c>
      <c r="J826" s="93" t="s">
        <v>5</v>
      </c>
      <c r="M826">
        <f t="shared" si="325"/>
        <v>39</v>
      </c>
      <c r="N826">
        <f t="shared" si="346"/>
        <v>35</v>
      </c>
      <c r="O826">
        <f t="shared" si="347"/>
        <v>46</v>
      </c>
      <c r="P826">
        <f t="shared" si="348"/>
        <v>104</v>
      </c>
      <c r="Q826">
        <f t="shared" si="349"/>
        <v>71</v>
      </c>
      <c r="R826">
        <f t="shared" si="350"/>
        <v>28</v>
      </c>
      <c r="U826">
        <f t="shared" si="345"/>
        <v>241</v>
      </c>
      <c r="V826">
        <f t="shared" si="326"/>
        <v>245</v>
      </c>
      <c r="W826">
        <f t="shared" si="327"/>
        <v>241</v>
      </c>
      <c r="X826">
        <f t="shared" si="328"/>
        <v>470</v>
      </c>
      <c r="Y826">
        <f t="shared" si="329"/>
        <v>425</v>
      </c>
      <c r="Z826">
        <f t="shared" si="330"/>
        <v>882</v>
      </c>
      <c r="AC826" s="1">
        <f t="shared" si="331"/>
        <v>-1.4839328306838067</v>
      </c>
      <c r="AD826" s="1">
        <f t="shared" si="332"/>
        <v>-1.5921464153240394</v>
      </c>
      <c r="AE826" s="1">
        <f t="shared" si="333"/>
        <v>-1.3188530803243581</v>
      </c>
      <c r="AF826" s="1">
        <f t="shared" si="334"/>
        <v>-0.50310357767208047</v>
      </c>
      <c r="AG826" s="1">
        <f t="shared" si="335"/>
        <v>-0.88481459977213761</v>
      </c>
      <c r="AH826" s="1">
        <f t="shared" si="336"/>
        <v>-1.8152899666382492</v>
      </c>
      <c r="AI826" s="149">
        <f t="shared" si="337"/>
        <v>-7.5981404704146716</v>
      </c>
      <c r="AL826" s="1">
        <f t="shared" si="338"/>
        <v>-1.3873311678483309</v>
      </c>
      <c r="AM826" s="104">
        <f t="shared" si="339"/>
        <v>-1.3708698907942589</v>
      </c>
      <c r="AN826" s="104">
        <f t="shared" si="340"/>
        <v>-1.3873311678483309</v>
      </c>
      <c r="AO826" s="104">
        <f t="shared" si="341"/>
        <v>-0.71939540663488166</v>
      </c>
      <c r="AP826" s="104">
        <f t="shared" si="342"/>
        <v>-0.82003893241456904</v>
      </c>
      <c r="AQ826" s="104">
        <f t="shared" si="343"/>
        <v>-8.9936045332194625E-2</v>
      </c>
      <c r="AR826" s="151">
        <f t="shared" si="344"/>
        <v>-5.7749026108725667</v>
      </c>
    </row>
    <row r="827" spans="1:44" x14ac:dyDescent="0.2">
      <c r="A827" s="99">
        <v>10955</v>
      </c>
      <c r="B827" s="95" t="s">
        <v>103</v>
      </c>
      <c r="C827" s="111">
        <v>0.76479111935955935</v>
      </c>
      <c r="D827" s="95" t="s">
        <v>0</v>
      </c>
      <c r="E827" s="95">
        <v>1</v>
      </c>
      <c r="F827" s="96">
        <v>3</v>
      </c>
      <c r="G827" s="95" t="s">
        <v>6</v>
      </c>
      <c r="H827" s="95" t="s">
        <v>89</v>
      </c>
      <c r="I827" s="95" t="s">
        <v>5</v>
      </c>
      <c r="J827" s="97" t="s">
        <v>5</v>
      </c>
      <c r="M827">
        <f t="shared" si="325"/>
        <v>39</v>
      </c>
      <c r="N827">
        <f t="shared" si="346"/>
        <v>35</v>
      </c>
      <c r="O827">
        <f t="shared" si="347"/>
        <v>46</v>
      </c>
      <c r="P827">
        <f t="shared" si="348"/>
        <v>68</v>
      </c>
      <c r="Q827">
        <f t="shared" si="349"/>
        <v>37</v>
      </c>
      <c r="R827">
        <f t="shared" si="350"/>
        <v>28</v>
      </c>
      <c r="U827">
        <f t="shared" si="345"/>
        <v>241</v>
      </c>
      <c r="V827">
        <f t="shared" si="326"/>
        <v>233</v>
      </c>
      <c r="W827">
        <f t="shared" si="327"/>
        <v>241</v>
      </c>
      <c r="X827">
        <f t="shared" si="328"/>
        <v>495</v>
      </c>
      <c r="Y827">
        <f t="shared" si="329"/>
        <v>230</v>
      </c>
      <c r="Z827">
        <f t="shared" si="330"/>
        <v>882</v>
      </c>
      <c r="AC827" s="1">
        <f t="shared" si="331"/>
        <v>-1.4839328306838067</v>
      </c>
      <c r="AD827" s="1">
        <f t="shared" si="332"/>
        <v>-1.5921464153240394</v>
      </c>
      <c r="AE827" s="1">
        <f t="shared" si="333"/>
        <v>-1.3188530803243581</v>
      </c>
      <c r="AF827" s="1">
        <f t="shared" si="334"/>
        <v>-0.92798677163734644</v>
      </c>
      <c r="AG827" s="1">
        <f t="shared" si="335"/>
        <v>-1.5365765641692286</v>
      </c>
      <c r="AH827" s="1">
        <f t="shared" si="336"/>
        <v>-1.8152899666382492</v>
      </c>
      <c r="AI827" s="149">
        <f t="shared" si="337"/>
        <v>-8.6747856287770286</v>
      </c>
      <c r="AL827" s="1">
        <f t="shared" si="338"/>
        <v>-1.3873311678483309</v>
      </c>
      <c r="AM827" s="104">
        <f t="shared" si="339"/>
        <v>-1.4210896477732855</v>
      </c>
      <c r="AN827" s="104">
        <f t="shared" si="340"/>
        <v>-1.3873311678483309</v>
      </c>
      <c r="AO827" s="104">
        <f t="shared" si="341"/>
        <v>-0.66757033877029559</v>
      </c>
      <c r="AP827" s="104">
        <f t="shared" si="342"/>
        <v>-1.4340487924157905</v>
      </c>
      <c r="AQ827" s="104">
        <f t="shared" si="343"/>
        <v>-8.9936045332194625E-2</v>
      </c>
      <c r="AR827" s="151">
        <f t="shared" si="344"/>
        <v>-6.3873071599882278</v>
      </c>
    </row>
    <row r="828" spans="1:44" x14ac:dyDescent="0.2">
      <c r="A828" s="98">
        <v>11249</v>
      </c>
      <c r="B828" s="91" t="s">
        <v>103</v>
      </c>
      <c r="C828" s="110">
        <v>0.76604403543122657</v>
      </c>
      <c r="D828" s="91" t="s">
        <v>0</v>
      </c>
      <c r="E828" s="91">
        <v>1</v>
      </c>
      <c r="F828" s="92">
        <v>3</v>
      </c>
      <c r="G828" s="91" t="s">
        <v>7</v>
      </c>
      <c r="H828" s="91" t="s">
        <v>91</v>
      </c>
      <c r="I828" s="91" t="s">
        <v>4</v>
      </c>
      <c r="J828" s="93" t="s">
        <v>5</v>
      </c>
      <c r="M828">
        <f t="shared" si="325"/>
        <v>39</v>
      </c>
      <c r="N828">
        <f t="shared" si="346"/>
        <v>35</v>
      </c>
      <c r="O828">
        <f t="shared" si="347"/>
        <v>46</v>
      </c>
      <c r="P828">
        <f t="shared" si="348"/>
        <v>104</v>
      </c>
      <c r="Q828">
        <f t="shared" si="349"/>
        <v>25</v>
      </c>
      <c r="R828">
        <f t="shared" si="350"/>
        <v>144</v>
      </c>
      <c r="U828">
        <f t="shared" si="345"/>
        <v>241</v>
      </c>
      <c r="V828">
        <f t="shared" si="326"/>
        <v>233</v>
      </c>
      <c r="W828">
        <f t="shared" si="327"/>
        <v>241</v>
      </c>
      <c r="X828">
        <f t="shared" si="328"/>
        <v>470</v>
      </c>
      <c r="Y828">
        <f t="shared" si="329"/>
        <v>149</v>
      </c>
      <c r="Z828">
        <f t="shared" si="330"/>
        <v>83</v>
      </c>
      <c r="AC828" s="1">
        <f t="shared" si="331"/>
        <v>-1.4839328306838067</v>
      </c>
      <c r="AD828" s="1">
        <f t="shared" si="332"/>
        <v>-1.5921464153240394</v>
      </c>
      <c r="AE828" s="1">
        <f t="shared" si="333"/>
        <v>-1.3188530803243581</v>
      </c>
      <c r="AF828" s="1">
        <f t="shared" si="334"/>
        <v>-0.50310357767208047</v>
      </c>
      <c r="AG828" s="1">
        <f t="shared" si="335"/>
        <v>-1.9286186519452522</v>
      </c>
      <c r="AH828" s="1">
        <f t="shared" si="336"/>
        <v>-0.17768117723745236</v>
      </c>
      <c r="AI828" s="149">
        <f t="shared" si="337"/>
        <v>-7.0043357331869887</v>
      </c>
      <c r="AL828" s="1">
        <f t="shared" si="338"/>
        <v>-1.3873311678483309</v>
      </c>
      <c r="AM828" s="104">
        <f t="shared" si="339"/>
        <v>-1.4210896477732855</v>
      </c>
      <c r="AN828" s="104">
        <f t="shared" si="340"/>
        <v>-1.3873311678483309</v>
      </c>
      <c r="AO828" s="104">
        <f t="shared" si="341"/>
        <v>-0.71939540663488166</v>
      </c>
      <c r="AP828" s="104">
        <f t="shared" si="342"/>
        <v>-1.8681817953935267</v>
      </c>
      <c r="AQ828" s="104">
        <f t="shared" si="343"/>
        <v>-2.4532874935423878</v>
      </c>
      <c r="AR828" s="151">
        <f t="shared" si="344"/>
        <v>-9.2366166790407433</v>
      </c>
    </row>
    <row r="829" spans="1:44" x14ac:dyDescent="0.2">
      <c r="A829" s="99">
        <v>10730</v>
      </c>
      <c r="B829" s="95" t="s">
        <v>103</v>
      </c>
      <c r="C829" s="111">
        <v>0.76622788873479963</v>
      </c>
      <c r="D829" s="95" t="s">
        <v>2</v>
      </c>
      <c r="E829" s="95">
        <v>1</v>
      </c>
      <c r="F829" s="96">
        <v>1</v>
      </c>
      <c r="G829" s="95" t="s">
        <v>7</v>
      </c>
      <c r="H829" s="95" t="s">
        <v>89</v>
      </c>
      <c r="I829" s="95" t="s">
        <v>5</v>
      </c>
      <c r="J829" s="97" t="s">
        <v>5</v>
      </c>
      <c r="M829">
        <f t="shared" si="325"/>
        <v>36</v>
      </c>
      <c r="N829">
        <f t="shared" si="346"/>
        <v>35</v>
      </c>
      <c r="O829">
        <f t="shared" si="347"/>
        <v>48</v>
      </c>
      <c r="P829">
        <f t="shared" si="348"/>
        <v>104</v>
      </c>
      <c r="Q829">
        <f t="shared" si="349"/>
        <v>37</v>
      </c>
      <c r="R829">
        <f t="shared" si="350"/>
        <v>28</v>
      </c>
      <c r="U829">
        <f t="shared" si="345"/>
        <v>239</v>
      </c>
      <c r="V829">
        <f t="shared" si="326"/>
        <v>233</v>
      </c>
      <c r="W829">
        <f t="shared" si="327"/>
        <v>243</v>
      </c>
      <c r="X829">
        <f t="shared" si="328"/>
        <v>470</v>
      </c>
      <c r="Y829">
        <f t="shared" si="329"/>
        <v>230</v>
      </c>
      <c r="Z829">
        <f t="shared" si="330"/>
        <v>882</v>
      </c>
      <c r="AC829" s="1">
        <f t="shared" si="331"/>
        <v>-1.563975538357343</v>
      </c>
      <c r="AD829" s="1">
        <f t="shared" si="332"/>
        <v>-1.5921464153240394</v>
      </c>
      <c r="AE829" s="1">
        <f t="shared" si="333"/>
        <v>-1.276293465905562</v>
      </c>
      <c r="AF829" s="1">
        <f t="shared" si="334"/>
        <v>-0.50310357767208047</v>
      </c>
      <c r="AG829" s="1">
        <f t="shared" si="335"/>
        <v>-1.5365765641692286</v>
      </c>
      <c r="AH829" s="1">
        <f t="shared" si="336"/>
        <v>-1.8152899666382492</v>
      </c>
      <c r="AI829" s="149">
        <f t="shared" si="337"/>
        <v>-8.287385528066503</v>
      </c>
      <c r="AL829" s="1">
        <f t="shared" si="338"/>
        <v>-1.3956645494074753</v>
      </c>
      <c r="AM829" s="104">
        <f t="shared" si="339"/>
        <v>-1.4210896477732855</v>
      </c>
      <c r="AN829" s="104">
        <f t="shared" si="340"/>
        <v>-1.3790666579984376</v>
      </c>
      <c r="AO829" s="104">
        <f t="shared" si="341"/>
        <v>-0.71939540663488166</v>
      </c>
      <c r="AP829" s="104">
        <f t="shared" si="342"/>
        <v>-1.4340487924157905</v>
      </c>
      <c r="AQ829" s="104">
        <f t="shared" si="343"/>
        <v>-8.9936045332194625E-2</v>
      </c>
      <c r="AR829" s="151">
        <f t="shared" si="344"/>
        <v>-6.4392010995620659</v>
      </c>
    </row>
    <row r="830" spans="1:44" x14ac:dyDescent="0.2">
      <c r="A830" s="98">
        <v>10822</v>
      </c>
      <c r="B830" s="91" t="s">
        <v>103</v>
      </c>
      <c r="C830" s="110">
        <v>0.76708661224576213</v>
      </c>
      <c r="D830" s="91" t="s">
        <v>2</v>
      </c>
      <c r="E830" s="91">
        <v>0</v>
      </c>
      <c r="F830" s="92">
        <v>0</v>
      </c>
      <c r="G830" s="91" t="s">
        <v>6</v>
      </c>
      <c r="H830" s="91" t="s">
        <v>88</v>
      </c>
      <c r="I830" s="91" t="s">
        <v>5</v>
      </c>
      <c r="J830" s="93" t="s">
        <v>5</v>
      </c>
      <c r="M830">
        <f t="shared" si="325"/>
        <v>36</v>
      </c>
      <c r="N830">
        <f t="shared" si="346"/>
        <v>35</v>
      </c>
      <c r="O830">
        <f t="shared" si="347"/>
        <v>29</v>
      </c>
      <c r="P830">
        <f t="shared" si="348"/>
        <v>68</v>
      </c>
      <c r="Q830">
        <f t="shared" si="349"/>
        <v>71</v>
      </c>
      <c r="R830">
        <f t="shared" si="350"/>
        <v>28</v>
      </c>
      <c r="U830">
        <f t="shared" si="345"/>
        <v>239</v>
      </c>
      <c r="V830">
        <f t="shared" si="326"/>
        <v>245</v>
      </c>
      <c r="W830">
        <f t="shared" si="327"/>
        <v>248</v>
      </c>
      <c r="X830">
        <f t="shared" si="328"/>
        <v>495</v>
      </c>
      <c r="Y830">
        <f t="shared" si="329"/>
        <v>425</v>
      </c>
      <c r="Z830">
        <f t="shared" si="330"/>
        <v>882</v>
      </c>
      <c r="AC830" s="1">
        <f t="shared" si="331"/>
        <v>-1.563975538357343</v>
      </c>
      <c r="AD830" s="1">
        <f t="shared" si="332"/>
        <v>-1.5921464153240394</v>
      </c>
      <c r="AE830" s="1">
        <f t="shared" si="333"/>
        <v>-1.780198646826979</v>
      </c>
      <c r="AF830" s="1">
        <f t="shared" si="334"/>
        <v>-0.92798677163734644</v>
      </c>
      <c r="AG830" s="1">
        <f t="shared" si="335"/>
        <v>-0.88481459977213761</v>
      </c>
      <c r="AH830" s="1">
        <f t="shared" si="336"/>
        <v>-1.8152899666382492</v>
      </c>
      <c r="AI830" s="149">
        <f t="shared" si="337"/>
        <v>-8.5644119385560948</v>
      </c>
      <c r="AL830" s="1">
        <f t="shared" si="338"/>
        <v>-1.3956645494074753</v>
      </c>
      <c r="AM830" s="104">
        <f t="shared" si="339"/>
        <v>-1.3708698907942589</v>
      </c>
      <c r="AN830" s="104">
        <f t="shared" si="340"/>
        <v>-1.3586993551740039</v>
      </c>
      <c r="AO830" s="104">
        <f t="shared" si="341"/>
        <v>-0.66757033877029559</v>
      </c>
      <c r="AP830" s="104">
        <f t="shared" si="342"/>
        <v>-0.82003893241456904</v>
      </c>
      <c r="AQ830" s="104">
        <f t="shared" si="343"/>
        <v>-8.9936045332194625E-2</v>
      </c>
      <c r="AR830" s="151">
        <f t="shared" si="344"/>
        <v>-5.7027791118927977</v>
      </c>
    </row>
    <row r="831" spans="1:44" x14ac:dyDescent="0.2">
      <c r="A831" s="99">
        <v>10421</v>
      </c>
      <c r="B831" s="95" t="s">
        <v>103</v>
      </c>
      <c r="C831" s="111">
        <v>0.76719608502904291</v>
      </c>
      <c r="D831" s="95" t="s">
        <v>0</v>
      </c>
      <c r="E831" s="95">
        <v>1</v>
      </c>
      <c r="F831" s="96">
        <v>3</v>
      </c>
      <c r="G831" s="95" t="s">
        <v>7</v>
      </c>
      <c r="H831" s="95" t="s">
        <v>89</v>
      </c>
      <c r="I831" s="95" t="s">
        <v>5</v>
      </c>
      <c r="J831" s="97" t="s">
        <v>5</v>
      </c>
      <c r="M831">
        <f t="shared" si="325"/>
        <v>39</v>
      </c>
      <c r="N831">
        <f t="shared" si="346"/>
        <v>35</v>
      </c>
      <c r="O831">
        <f t="shared" si="347"/>
        <v>46</v>
      </c>
      <c r="P831">
        <f t="shared" si="348"/>
        <v>104</v>
      </c>
      <c r="Q831">
        <f t="shared" si="349"/>
        <v>37</v>
      </c>
      <c r="R831">
        <f t="shared" si="350"/>
        <v>28</v>
      </c>
      <c r="U831">
        <f t="shared" si="345"/>
        <v>241</v>
      </c>
      <c r="V831">
        <f t="shared" si="326"/>
        <v>233</v>
      </c>
      <c r="W831">
        <f t="shared" si="327"/>
        <v>241</v>
      </c>
      <c r="X831">
        <f t="shared" si="328"/>
        <v>470</v>
      </c>
      <c r="Y831">
        <f t="shared" si="329"/>
        <v>230</v>
      </c>
      <c r="Z831">
        <f t="shared" si="330"/>
        <v>882</v>
      </c>
      <c r="AC831" s="1">
        <f t="shared" si="331"/>
        <v>-1.4839328306838067</v>
      </c>
      <c r="AD831" s="1">
        <f t="shared" si="332"/>
        <v>-1.5921464153240394</v>
      </c>
      <c r="AE831" s="1">
        <f t="shared" si="333"/>
        <v>-1.3188530803243581</v>
      </c>
      <c r="AF831" s="1">
        <f t="shared" si="334"/>
        <v>-0.50310357767208047</v>
      </c>
      <c r="AG831" s="1">
        <f t="shared" si="335"/>
        <v>-1.5365765641692286</v>
      </c>
      <c r="AH831" s="1">
        <f t="shared" si="336"/>
        <v>-1.8152899666382492</v>
      </c>
      <c r="AI831" s="149">
        <f t="shared" si="337"/>
        <v>-8.2499024348117622</v>
      </c>
      <c r="AL831" s="1">
        <f t="shared" si="338"/>
        <v>-1.3873311678483309</v>
      </c>
      <c r="AM831" s="104">
        <f t="shared" si="339"/>
        <v>-1.4210896477732855</v>
      </c>
      <c r="AN831" s="104">
        <f t="shared" si="340"/>
        <v>-1.3873311678483309</v>
      </c>
      <c r="AO831" s="104">
        <f t="shared" si="341"/>
        <v>-0.71939540663488166</v>
      </c>
      <c r="AP831" s="104">
        <f t="shared" si="342"/>
        <v>-1.4340487924157905</v>
      </c>
      <c r="AQ831" s="104">
        <f t="shared" si="343"/>
        <v>-8.9936045332194625E-2</v>
      </c>
      <c r="AR831" s="151">
        <f t="shared" si="344"/>
        <v>-6.4391322278528138</v>
      </c>
    </row>
    <row r="832" spans="1:44" x14ac:dyDescent="0.2">
      <c r="A832" s="98">
        <v>11008</v>
      </c>
      <c r="B832" s="91" t="s">
        <v>103</v>
      </c>
      <c r="C832" s="110">
        <v>0.76745121360430424</v>
      </c>
      <c r="D832" s="91" t="s">
        <v>0</v>
      </c>
      <c r="E832" s="91">
        <v>1</v>
      </c>
      <c r="F832" s="92">
        <v>0</v>
      </c>
      <c r="G832" s="91" t="s">
        <v>7</v>
      </c>
      <c r="H832" s="91" t="s">
        <v>91</v>
      </c>
      <c r="I832" s="91" t="s">
        <v>5</v>
      </c>
      <c r="J832" s="93" t="s">
        <v>5</v>
      </c>
      <c r="M832">
        <f t="shared" si="325"/>
        <v>39</v>
      </c>
      <c r="N832">
        <f t="shared" si="346"/>
        <v>35</v>
      </c>
      <c r="O832">
        <f t="shared" si="347"/>
        <v>29</v>
      </c>
      <c r="P832">
        <f t="shared" si="348"/>
        <v>104</v>
      </c>
      <c r="Q832">
        <f t="shared" si="349"/>
        <v>25</v>
      </c>
      <c r="R832">
        <f t="shared" si="350"/>
        <v>28</v>
      </c>
      <c r="U832">
        <f t="shared" si="345"/>
        <v>241</v>
      </c>
      <c r="V832">
        <f t="shared" si="326"/>
        <v>233</v>
      </c>
      <c r="W832">
        <f t="shared" si="327"/>
        <v>248</v>
      </c>
      <c r="X832">
        <f t="shared" si="328"/>
        <v>470</v>
      </c>
      <c r="Y832">
        <f t="shared" si="329"/>
        <v>149</v>
      </c>
      <c r="Z832">
        <f t="shared" si="330"/>
        <v>882</v>
      </c>
      <c r="AC832" s="1">
        <f t="shared" si="331"/>
        <v>-1.4839328306838067</v>
      </c>
      <c r="AD832" s="1">
        <f t="shared" si="332"/>
        <v>-1.5921464153240394</v>
      </c>
      <c r="AE832" s="1">
        <f t="shared" si="333"/>
        <v>-1.780198646826979</v>
      </c>
      <c r="AF832" s="1">
        <f t="shared" si="334"/>
        <v>-0.50310357767208047</v>
      </c>
      <c r="AG832" s="1">
        <f t="shared" si="335"/>
        <v>-1.9286186519452522</v>
      </c>
      <c r="AH832" s="1">
        <f t="shared" si="336"/>
        <v>-1.8152899666382492</v>
      </c>
      <c r="AI832" s="149">
        <f t="shared" si="337"/>
        <v>-9.1032900890904056</v>
      </c>
      <c r="AL832" s="1">
        <f t="shared" si="338"/>
        <v>-1.3873311678483309</v>
      </c>
      <c r="AM832" s="104">
        <f t="shared" si="339"/>
        <v>-1.4210896477732855</v>
      </c>
      <c r="AN832" s="104">
        <f t="shared" si="340"/>
        <v>-1.3586993551740039</v>
      </c>
      <c r="AO832" s="104">
        <f t="shared" si="341"/>
        <v>-0.71939540663488166</v>
      </c>
      <c r="AP832" s="104">
        <f t="shared" si="342"/>
        <v>-1.8681817953935267</v>
      </c>
      <c r="AQ832" s="104">
        <f t="shared" si="343"/>
        <v>-8.9936045332194625E-2</v>
      </c>
      <c r="AR832" s="151">
        <f t="shared" si="344"/>
        <v>-6.8446334181562234</v>
      </c>
    </row>
    <row r="833" spans="1:44" x14ac:dyDescent="0.2">
      <c r="A833" s="99">
        <v>10248</v>
      </c>
      <c r="B833" s="95" t="s">
        <v>103</v>
      </c>
      <c r="C833" s="111">
        <v>0.76764649902989646</v>
      </c>
      <c r="D833" s="95" t="s">
        <v>0</v>
      </c>
      <c r="E833" s="95">
        <v>3</v>
      </c>
      <c r="F833" s="96">
        <v>2</v>
      </c>
      <c r="G833" s="95" t="s">
        <v>6</v>
      </c>
      <c r="H833" s="95" t="s">
        <v>88</v>
      </c>
      <c r="I833" s="95" t="s">
        <v>5</v>
      </c>
      <c r="J833" s="97" t="s">
        <v>5</v>
      </c>
      <c r="M833">
        <f t="shared" si="325"/>
        <v>39</v>
      </c>
      <c r="N833">
        <f t="shared" si="346"/>
        <v>61</v>
      </c>
      <c r="O833">
        <f t="shared" si="347"/>
        <v>49</v>
      </c>
      <c r="P833">
        <f t="shared" si="348"/>
        <v>68</v>
      </c>
      <c r="Q833">
        <f t="shared" si="349"/>
        <v>71</v>
      </c>
      <c r="R833">
        <f t="shared" si="350"/>
        <v>28</v>
      </c>
      <c r="U833">
        <f t="shared" si="345"/>
        <v>241</v>
      </c>
      <c r="V833">
        <f t="shared" si="326"/>
        <v>248</v>
      </c>
      <c r="W833">
        <f t="shared" si="327"/>
        <v>233</v>
      </c>
      <c r="X833">
        <f t="shared" si="328"/>
        <v>495</v>
      </c>
      <c r="Y833">
        <f t="shared" si="329"/>
        <v>425</v>
      </c>
      <c r="Z833">
        <f t="shared" si="330"/>
        <v>882</v>
      </c>
      <c r="AC833" s="1">
        <f t="shared" si="331"/>
        <v>-1.4839328306838067</v>
      </c>
      <c r="AD833" s="1">
        <f t="shared" si="332"/>
        <v>-1.0366206126401418</v>
      </c>
      <c r="AE833" s="1">
        <f t="shared" si="333"/>
        <v>-1.2556741787028265</v>
      </c>
      <c r="AF833" s="1">
        <f t="shared" si="334"/>
        <v>-0.92798677163734644</v>
      </c>
      <c r="AG833" s="1">
        <f t="shared" si="335"/>
        <v>-0.88481459977213761</v>
      </c>
      <c r="AH833" s="1">
        <f t="shared" si="336"/>
        <v>-1.8152899666382492</v>
      </c>
      <c r="AI833" s="149">
        <f t="shared" si="337"/>
        <v>-7.4043189600745087</v>
      </c>
      <c r="AL833" s="1">
        <f t="shared" si="338"/>
        <v>-1.3873311678483309</v>
      </c>
      <c r="AM833" s="104">
        <f t="shared" si="339"/>
        <v>-1.3586993551740039</v>
      </c>
      <c r="AN833" s="104">
        <f t="shared" si="340"/>
        <v>-1.4210896477732855</v>
      </c>
      <c r="AO833" s="104">
        <f t="shared" si="341"/>
        <v>-0.66757033877029559</v>
      </c>
      <c r="AP833" s="104">
        <f t="shared" si="342"/>
        <v>-0.82003893241456904</v>
      </c>
      <c r="AQ833" s="104">
        <f t="shared" si="343"/>
        <v>-8.9936045332194625E-2</v>
      </c>
      <c r="AR833" s="151">
        <f t="shared" si="344"/>
        <v>-5.7446654873126795</v>
      </c>
    </row>
    <row r="834" spans="1:44" x14ac:dyDescent="0.2">
      <c r="A834" s="98">
        <v>10685</v>
      </c>
      <c r="B834" s="91" t="s">
        <v>103</v>
      </c>
      <c r="C834" s="110">
        <v>0.7680169668355239</v>
      </c>
      <c r="D834" s="91" t="s">
        <v>1</v>
      </c>
      <c r="E834" s="91">
        <v>3</v>
      </c>
      <c r="F834" s="92">
        <v>0</v>
      </c>
      <c r="G834" s="91" t="s">
        <v>7</v>
      </c>
      <c r="H834" s="91" t="s">
        <v>89</v>
      </c>
      <c r="I834" s="91" t="s">
        <v>5</v>
      </c>
      <c r="J834" s="93" t="s">
        <v>5</v>
      </c>
      <c r="M834">
        <f t="shared" si="325"/>
        <v>59</v>
      </c>
      <c r="N834">
        <f t="shared" si="346"/>
        <v>61</v>
      </c>
      <c r="O834">
        <f t="shared" si="347"/>
        <v>29</v>
      </c>
      <c r="P834">
        <f t="shared" si="348"/>
        <v>104</v>
      </c>
      <c r="Q834">
        <f t="shared" si="349"/>
        <v>37</v>
      </c>
      <c r="R834">
        <f t="shared" si="350"/>
        <v>28</v>
      </c>
      <c r="U834">
        <f t="shared" si="345"/>
        <v>244</v>
      </c>
      <c r="V834">
        <f t="shared" si="326"/>
        <v>248</v>
      </c>
      <c r="W834">
        <f t="shared" si="327"/>
        <v>248</v>
      </c>
      <c r="X834">
        <f t="shared" si="328"/>
        <v>470</v>
      </c>
      <c r="Y834">
        <f t="shared" si="329"/>
        <v>230</v>
      </c>
      <c r="Z834">
        <f t="shared" si="330"/>
        <v>882</v>
      </c>
      <c r="AC834" s="1">
        <f t="shared" si="331"/>
        <v>-1.0699570329077337</v>
      </c>
      <c r="AD834" s="1">
        <f t="shared" si="332"/>
        <v>-1.0366206126401418</v>
      </c>
      <c r="AE834" s="1">
        <f t="shared" si="333"/>
        <v>-1.780198646826979</v>
      </c>
      <c r="AF834" s="1">
        <f t="shared" si="334"/>
        <v>-0.50310357767208047</v>
      </c>
      <c r="AG834" s="1">
        <f t="shared" si="335"/>
        <v>-1.5365765641692286</v>
      </c>
      <c r="AH834" s="1">
        <f t="shared" si="336"/>
        <v>-1.8152899666382492</v>
      </c>
      <c r="AI834" s="149">
        <f t="shared" si="337"/>
        <v>-7.7417464008544128</v>
      </c>
      <c r="AL834" s="1">
        <f t="shared" si="338"/>
        <v>-1.374959876045784</v>
      </c>
      <c r="AM834" s="104">
        <f t="shared" si="339"/>
        <v>-1.3586993551740039</v>
      </c>
      <c r="AN834" s="104">
        <f t="shared" si="340"/>
        <v>-1.3586993551740039</v>
      </c>
      <c r="AO834" s="104">
        <f t="shared" si="341"/>
        <v>-0.71939540663488166</v>
      </c>
      <c r="AP834" s="104">
        <f t="shared" si="342"/>
        <v>-1.4340487924157905</v>
      </c>
      <c r="AQ834" s="104">
        <f t="shared" si="343"/>
        <v>-8.9936045332194625E-2</v>
      </c>
      <c r="AR834" s="151">
        <f t="shared" si="344"/>
        <v>-6.3357388307766582</v>
      </c>
    </row>
    <row r="835" spans="1:44" x14ac:dyDescent="0.2">
      <c r="A835" s="99">
        <v>10037</v>
      </c>
      <c r="B835" s="95" t="s">
        <v>103</v>
      </c>
      <c r="C835" s="111">
        <v>0.76909379799388089</v>
      </c>
      <c r="D835" s="95" t="s">
        <v>1</v>
      </c>
      <c r="E835" s="95">
        <v>3</v>
      </c>
      <c r="F835" s="96">
        <v>3</v>
      </c>
      <c r="G835" s="95" t="s">
        <v>7</v>
      </c>
      <c r="H835" s="95" t="s">
        <v>89</v>
      </c>
      <c r="I835" s="95" t="s">
        <v>5</v>
      </c>
      <c r="J835" s="97" t="s">
        <v>4</v>
      </c>
      <c r="M835">
        <f t="shared" si="325"/>
        <v>59</v>
      </c>
      <c r="N835">
        <f t="shared" si="346"/>
        <v>61</v>
      </c>
      <c r="O835">
        <f t="shared" si="347"/>
        <v>46</v>
      </c>
      <c r="P835">
        <f t="shared" si="348"/>
        <v>104</v>
      </c>
      <c r="Q835">
        <f t="shared" si="349"/>
        <v>37</v>
      </c>
      <c r="R835">
        <f t="shared" si="350"/>
        <v>28</v>
      </c>
      <c r="U835">
        <f t="shared" si="345"/>
        <v>244</v>
      </c>
      <c r="V835">
        <f t="shared" si="326"/>
        <v>248</v>
      </c>
      <c r="W835">
        <f t="shared" si="327"/>
        <v>241</v>
      </c>
      <c r="X835">
        <f t="shared" si="328"/>
        <v>470</v>
      </c>
      <c r="Y835">
        <f t="shared" si="329"/>
        <v>230</v>
      </c>
      <c r="Z835">
        <f t="shared" si="330"/>
        <v>882</v>
      </c>
      <c r="AC835" s="1">
        <f t="shared" si="331"/>
        <v>-1.0699570329077337</v>
      </c>
      <c r="AD835" s="1">
        <f t="shared" si="332"/>
        <v>-1.0366206126401418</v>
      </c>
      <c r="AE835" s="1">
        <f t="shared" si="333"/>
        <v>-1.3188530803243581</v>
      </c>
      <c r="AF835" s="1">
        <f t="shared" si="334"/>
        <v>-0.50310357767208047</v>
      </c>
      <c r="AG835" s="1">
        <f t="shared" si="335"/>
        <v>-1.5365765641692286</v>
      </c>
      <c r="AH835" s="1">
        <f t="shared" si="336"/>
        <v>-1.8152899666382492</v>
      </c>
      <c r="AI835" s="149">
        <f t="shared" si="337"/>
        <v>-7.2804008343517923</v>
      </c>
      <c r="AL835" s="1">
        <f t="shared" si="338"/>
        <v>-1.374959876045784</v>
      </c>
      <c r="AM835" s="104">
        <f t="shared" si="339"/>
        <v>-1.3586993551740039</v>
      </c>
      <c r="AN835" s="104">
        <f t="shared" si="340"/>
        <v>-1.3873311678483309</v>
      </c>
      <c r="AO835" s="104">
        <f t="shared" si="341"/>
        <v>-0.71939540663488166</v>
      </c>
      <c r="AP835" s="104">
        <f t="shared" si="342"/>
        <v>-1.4340487924157905</v>
      </c>
      <c r="AQ835" s="104">
        <f t="shared" si="343"/>
        <v>-8.9936045332194625E-2</v>
      </c>
      <c r="AR835" s="151">
        <f t="shared" si="344"/>
        <v>-6.364370643450985</v>
      </c>
    </row>
    <row r="836" spans="1:44" x14ac:dyDescent="0.2">
      <c r="A836" s="98">
        <v>10313</v>
      </c>
      <c r="B836" s="91" t="s">
        <v>103</v>
      </c>
      <c r="C836" s="110">
        <v>0.76945967892449985</v>
      </c>
      <c r="D836" s="91" t="s">
        <v>1</v>
      </c>
      <c r="E836" s="91">
        <v>0</v>
      </c>
      <c r="F836" s="92">
        <v>3</v>
      </c>
      <c r="G836" s="91" t="s">
        <v>7</v>
      </c>
      <c r="H836" s="91" t="s">
        <v>90</v>
      </c>
      <c r="I836" s="91" t="s">
        <v>4</v>
      </c>
      <c r="J836" s="93" t="s">
        <v>4</v>
      </c>
      <c r="M836">
        <f t="shared" si="325"/>
        <v>59</v>
      </c>
      <c r="N836">
        <f t="shared" si="346"/>
        <v>35</v>
      </c>
      <c r="O836">
        <f t="shared" si="347"/>
        <v>46</v>
      </c>
      <c r="P836">
        <f t="shared" si="348"/>
        <v>104</v>
      </c>
      <c r="Q836">
        <f t="shared" si="349"/>
        <v>39</v>
      </c>
      <c r="R836">
        <f t="shared" si="350"/>
        <v>144</v>
      </c>
      <c r="U836">
        <f t="shared" si="345"/>
        <v>244</v>
      </c>
      <c r="V836">
        <f t="shared" si="326"/>
        <v>245</v>
      </c>
      <c r="W836">
        <f t="shared" si="327"/>
        <v>241</v>
      </c>
      <c r="X836">
        <f t="shared" si="328"/>
        <v>470</v>
      </c>
      <c r="Y836">
        <f t="shared" si="329"/>
        <v>161</v>
      </c>
      <c r="Z836">
        <f t="shared" si="330"/>
        <v>83</v>
      </c>
      <c r="AC836" s="1">
        <f t="shared" si="331"/>
        <v>-1.0699570329077337</v>
      </c>
      <c r="AD836" s="1">
        <f t="shared" si="332"/>
        <v>-1.5921464153240394</v>
      </c>
      <c r="AE836" s="1">
        <f t="shared" si="333"/>
        <v>-1.3188530803243581</v>
      </c>
      <c r="AF836" s="1">
        <f t="shared" si="334"/>
        <v>-0.50310357767208047</v>
      </c>
      <c r="AG836" s="1">
        <f t="shared" si="335"/>
        <v>-1.4839328306838067</v>
      </c>
      <c r="AH836" s="1">
        <f t="shared" si="336"/>
        <v>-0.17768117723745236</v>
      </c>
      <c r="AI836" s="149">
        <f t="shared" si="337"/>
        <v>-6.14567411414947</v>
      </c>
      <c r="AL836" s="1">
        <f t="shared" si="338"/>
        <v>-1.374959876045784</v>
      </c>
      <c r="AM836" s="104">
        <f t="shared" si="339"/>
        <v>-1.3708698907942589</v>
      </c>
      <c r="AN836" s="104">
        <f t="shared" si="340"/>
        <v>-1.3873311678483309</v>
      </c>
      <c r="AO836" s="104">
        <f t="shared" si="341"/>
        <v>-0.71939540663488166</v>
      </c>
      <c r="AP836" s="104">
        <f t="shared" si="342"/>
        <v>-1.790723736354523</v>
      </c>
      <c r="AQ836" s="104">
        <f t="shared" si="343"/>
        <v>-2.4532874935423878</v>
      </c>
      <c r="AR836" s="151">
        <f t="shared" si="344"/>
        <v>-9.0965675712201666</v>
      </c>
    </row>
    <row r="837" spans="1:44" x14ac:dyDescent="0.2">
      <c r="A837" s="99">
        <v>10112</v>
      </c>
      <c r="B837" s="95" t="s">
        <v>103</v>
      </c>
      <c r="C837" s="111">
        <v>0.77045941363031978</v>
      </c>
      <c r="D837" s="95" t="s">
        <v>2</v>
      </c>
      <c r="E837" s="95">
        <v>0</v>
      </c>
      <c r="F837" s="96">
        <v>1</v>
      </c>
      <c r="G837" s="95" t="s">
        <v>6</v>
      </c>
      <c r="H837" s="95" t="s">
        <v>88</v>
      </c>
      <c r="I837" s="95" t="s">
        <v>5</v>
      </c>
      <c r="J837" s="97" t="s">
        <v>5</v>
      </c>
      <c r="M837">
        <f t="shared" ref="M837:M900" si="351">COUNTIFS(D$4:D$1140,D837,$J$4:$J$1140,$L$2)</f>
        <v>36</v>
      </c>
      <c r="N837">
        <f t="shared" si="346"/>
        <v>35</v>
      </c>
      <c r="O837">
        <f t="shared" si="347"/>
        <v>48</v>
      </c>
      <c r="P837">
        <f t="shared" si="348"/>
        <v>68</v>
      </c>
      <c r="Q837">
        <f t="shared" si="349"/>
        <v>71</v>
      </c>
      <c r="R837">
        <f t="shared" si="350"/>
        <v>28</v>
      </c>
      <c r="U837">
        <f t="shared" si="345"/>
        <v>239</v>
      </c>
      <c r="V837">
        <f t="shared" ref="V837:V900" si="352">COUNTIFS(E$4:E$1140,E837,$J$4:$J$1140,$T$2)</f>
        <v>245</v>
      </c>
      <c r="W837">
        <f t="shared" ref="W837:W900" si="353">COUNTIFS(F$4:F$1140,F837,$J$4:$J$1140,$T$2)</f>
        <v>243</v>
      </c>
      <c r="X837">
        <f t="shared" ref="X837:X900" si="354">COUNTIFS(G$4:G$1140,G837,$J$4:$J$1140,$T$2)</f>
        <v>495</v>
      </c>
      <c r="Y837">
        <f t="shared" ref="Y837:Y900" si="355">COUNTIFS(H$4:H$1140,H837,$J$4:$J$1140,$T$2)</f>
        <v>425</v>
      </c>
      <c r="Z837">
        <f t="shared" ref="Z837:Z900" si="356">COUNTIFS(I$4:I$1140,I837,$J$4:$J$1140,$T$2)</f>
        <v>882</v>
      </c>
      <c r="AC837" s="1">
        <f t="shared" ref="AC837:AC900" si="357">LN(M837/$AC$2)</f>
        <v>-1.563975538357343</v>
      </c>
      <c r="AD837" s="1">
        <f t="shared" ref="AD837:AD900" si="358">LN(N837/$AC$2)</f>
        <v>-1.5921464153240394</v>
      </c>
      <c r="AE837" s="1">
        <f t="shared" ref="AE837:AE900" si="359">LN(O837/$AC$2)</f>
        <v>-1.276293465905562</v>
      </c>
      <c r="AF837" s="1">
        <f t="shared" ref="AF837:AF900" si="360">LN(P837/$AC$2)</f>
        <v>-0.92798677163734644</v>
      </c>
      <c r="AG837" s="1">
        <f t="shared" ref="AG837:AG900" si="361">LN(Q837/$AC$2)</f>
        <v>-0.88481459977213761</v>
      </c>
      <c r="AH837" s="1">
        <f t="shared" ref="AH837:AH900" si="362">LN(R837/$AC$2)</f>
        <v>-1.8152899666382492</v>
      </c>
      <c r="AI837" s="149">
        <f t="shared" ref="AI837:AI900" si="363">SUM(AC837:AH837)</f>
        <v>-8.0605067576346769</v>
      </c>
      <c r="AL837" s="1">
        <f t="shared" ref="AL837:AL900" si="364">LN(U837/$AL$2)</f>
        <v>-1.3956645494074753</v>
      </c>
      <c r="AM837" s="104">
        <f t="shared" ref="AM837:AM900" si="365">LN(V837/$AL$2)</f>
        <v>-1.3708698907942589</v>
      </c>
      <c r="AN837" s="104">
        <f t="shared" ref="AN837:AN900" si="366">LN(W837/$AL$2)</f>
        <v>-1.3790666579984376</v>
      </c>
      <c r="AO837" s="104">
        <f t="shared" ref="AO837:AO900" si="367">LN(X837/$AL$2)</f>
        <v>-0.66757033877029559</v>
      </c>
      <c r="AP837" s="104">
        <f t="shared" ref="AP837:AP900" si="368">LN(Y837/$AL$2)</f>
        <v>-0.82003893241456904</v>
      </c>
      <c r="AQ837" s="104">
        <f t="shared" ref="AQ837:AQ900" si="369">LN(Z837/$AL$2)</f>
        <v>-8.9936045332194625E-2</v>
      </c>
      <c r="AR837" s="151">
        <f t="shared" ref="AR837:AR900" si="370">SUM(AL837:AQ837)</f>
        <v>-5.7231464147172311</v>
      </c>
    </row>
    <row r="838" spans="1:44" x14ac:dyDescent="0.2">
      <c r="A838" s="98">
        <v>10303</v>
      </c>
      <c r="B838" s="91" t="s">
        <v>103</v>
      </c>
      <c r="C838" s="110">
        <v>0.77123685908636141</v>
      </c>
      <c r="D838" s="91" t="s">
        <v>1</v>
      </c>
      <c r="E838" s="91">
        <v>3</v>
      </c>
      <c r="F838" s="92">
        <v>2</v>
      </c>
      <c r="G838" s="91" t="s">
        <v>7</v>
      </c>
      <c r="H838" s="91" t="s">
        <v>91</v>
      </c>
      <c r="I838" s="91" t="s">
        <v>5</v>
      </c>
      <c r="J838" s="93" t="s">
        <v>5</v>
      </c>
      <c r="M838">
        <f t="shared" si="351"/>
        <v>59</v>
      </c>
      <c r="N838">
        <f t="shared" si="346"/>
        <v>61</v>
      </c>
      <c r="O838">
        <f t="shared" si="347"/>
        <v>49</v>
      </c>
      <c r="P838">
        <f t="shared" si="348"/>
        <v>104</v>
      </c>
      <c r="Q838">
        <f t="shared" si="349"/>
        <v>25</v>
      </c>
      <c r="R838">
        <f t="shared" si="350"/>
        <v>28</v>
      </c>
      <c r="U838">
        <f t="shared" ref="U838:U901" si="371">COUNTIFS(D$4:D$1140,D838,$J$4:$J$1140,$T$2)</f>
        <v>244</v>
      </c>
      <c r="V838">
        <f t="shared" si="352"/>
        <v>248</v>
      </c>
      <c r="W838">
        <f t="shared" si="353"/>
        <v>233</v>
      </c>
      <c r="X838">
        <f t="shared" si="354"/>
        <v>470</v>
      </c>
      <c r="Y838">
        <f t="shared" si="355"/>
        <v>149</v>
      </c>
      <c r="Z838">
        <f t="shared" si="356"/>
        <v>882</v>
      </c>
      <c r="AC838" s="1">
        <f t="shared" si="357"/>
        <v>-1.0699570329077337</v>
      </c>
      <c r="AD838" s="1">
        <f t="shared" si="358"/>
        <v>-1.0366206126401418</v>
      </c>
      <c r="AE838" s="1">
        <f t="shared" si="359"/>
        <v>-1.2556741787028265</v>
      </c>
      <c r="AF838" s="1">
        <f t="shared" si="360"/>
        <v>-0.50310357767208047</v>
      </c>
      <c r="AG838" s="1">
        <f t="shared" si="361"/>
        <v>-1.9286186519452522</v>
      </c>
      <c r="AH838" s="1">
        <f t="shared" si="362"/>
        <v>-1.8152899666382492</v>
      </c>
      <c r="AI838" s="149">
        <f t="shared" si="363"/>
        <v>-7.6092640205062834</v>
      </c>
      <c r="AL838" s="1">
        <f t="shared" si="364"/>
        <v>-1.374959876045784</v>
      </c>
      <c r="AM838" s="104">
        <f t="shared" si="365"/>
        <v>-1.3586993551740039</v>
      </c>
      <c r="AN838" s="104">
        <f t="shared" si="366"/>
        <v>-1.4210896477732855</v>
      </c>
      <c r="AO838" s="104">
        <f t="shared" si="367"/>
        <v>-0.71939540663488166</v>
      </c>
      <c r="AP838" s="104">
        <f t="shared" si="368"/>
        <v>-1.8681817953935267</v>
      </c>
      <c r="AQ838" s="104">
        <f t="shared" si="369"/>
        <v>-8.9936045332194625E-2</v>
      </c>
      <c r="AR838" s="151">
        <f t="shared" si="370"/>
        <v>-6.8322621263536769</v>
      </c>
    </row>
    <row r="839" spans="1:44" x14ac:dyDescent="0.2">
      <c r="A839" s="99">
        <v>10790</v>
      </c>
      <c r="B839" s="95" t="s">
        <v>103</v>
      </c>
      <c r="C839" s="111">
        <v>0.77235100541766444</v>
      </c>
      <c r="D839" s="95" t="s">
        <v>2</v>
      </c>
      <c r="E839" s="95">
        <v>0</v>
      </c>
      <c r="F839" s="96">
        <v>3</v>
      </c>
      <c r="G839" s="95" t="s">
        <v>7</v>
      </c>
      <c r="H839" s="95" t="s">
        <v>88</v>
      </c>
      <c r="I839" s="95" t="s">
        <v>5</v>
      </c>
      <c r="J839" s="97" t="s">
        <v>5</v>
      </c>
      <c r="M839">
        <f t="shared" si="351"/>
        <v>36</v>
      </c>
      <c r="N839">
        <f t="shared" si="346"/>
        <v>35</v>
      </c>
      <c r="O839">
        <f t="shared" si="347"/>
        <v>46</v>
      </c>
      <c r="P839">
        <f t="shared" si="348"/>
        <v>104</v>
      </c>
      <c r="Q839">
        <f t="shared" si="349"/>
        <v>71</v>
      </c>
      <c r="R839">
        <f t="shared" si="350"/>
        <v>28</v>
      </c>
      <c r="U839">
        <f t="shared" si="371"/>
        <v>239</v>
      </c>
      <c r="V839">
        <f t="shared" si="352"/>
        <v>245</v>
      </c>
      <c r="W839">
        <f t="shared" si="353"/>
        <v>241</v>
      </c>
      <c r="X839">
        <f t="shared" si="354"/>
        <v>470</v>
      </c>
      <c r="Y839">
        <f t="shared" si="355"/>
        <v>425</v>
      </c>
      <c r="Z839">
        <f t="shared" si="356"/>
        <v>882</v>
      </c>
      <c r="AC839" s="1">
        <f t="shared" si="357"/>
        <v>-1.563975538357343</v>
      </c>
      <c r="AD839" s="1">
        <f t="shared" si="358"/>
        <v>-1.5921464153240394</v>
      </c>
      <c r="AE839" s="1">
        <f t="shared" si="359"/>
        <v>-1.3188530803243581</v>
      </c>
      <c r="AF839" s="1">
        <f t="shared" si="360"/>
        <v>-0.50310357767208047</v>
      </c>
      <c r="AG839" s="1">
        <f t="shared" si="361"/>
        <v>-0.88481459977213761</v>
      </c>
      <c r="AH839" s="1">
        <f t="shared" si="362"/>
        <v>-1.8152899666382492</v>
      </c>
      <c r="AI839" s="149">
        <f t="shared" si="363"/>
        <v>-7.6781831780882079</v>
      </c>
      <c r="AL839" s="1">
        <f t="shared" si="364"/>
        <v>-1.3956645494074753</v>
      </c>
      <c r="AM839" s="104">
        <f t="shared" si="365"/>
        <v>-1.3708698907942589</v>
      </c>
      <c r="AN839" s="104">
        <f t="shared" si="366"/>
        <v>-1.3873311678483309</v>
      </c>
      <c r="AO839" s="104">
        <f t="shared" si="367"/>
        <v>-0.71939540663488166</v>
      </c>
      <c r="AP839" s="104">
        <f t="shared" si="368"/>
        <v>-0.82003893241456904</v>
      </c>
      <c r="AQ839" s="104">
        <f t="shared" si="369"/>
        <v>-8.9936045332194625E-2</v>
      </c>
      <c r="AR839" s="151">
        <f t="shared" si="370"/>
        <v>-5.7832359924317105</v>
      </c>
    </row>
    <row r="840" spans="1:44" x14ac:dyDescent="0.2">
      <c r="A840" s="98">
        <v>10489</v>
      </c>
      <c r="B840" s="91" t="s">
        <v>103</v>
      </c>
      <c r="C840" s="110">
        <v>0.77338681418533817</v>
      </c>
      <c r="D840" s="91" t="s">
        <v>2</v>
      </c>
      <c r="E840" s="91">
        <v>0</v>
      </c>
      <c r="F840" s="92">
        <v>2</v>
      </c>
      <c r="G840" s="91" t="s">
        <v>6</v>
      </c>
      <c r="H840" s="91" t="s">
        <v>89</v>
      </c>
      <c r="I840" s="91" t="s">
        <v>5</v>
      </c>
      <c r="J840" s="93" t="s">
        <v>5</v>
      </c>
      <c r="M840">
        <f t="shared" si="351"/>
        <v>36</v>
      </c>
      <c r="N840">
        <f t="shared" si="346"/>
        <v>35</v>
      </c>
      <c r="O840">
        <f t="shared" si="347"/>
        <v>49</v>
      </c>
      <c r="P840">
        <f t="shared" si="348"/>
        <v>68</v>
      </c>
      <c r="Q840">
        <f t="shared" si="349"/>
        <v>37</v>
      </c>
      <c r="R840">
        <f t="shared" si="350"/>
        <v>28</v>
      </c>
      <c r="U840">
        <f t="shared" si="371"/>
        <v>239</v>
      </c>
      <c r="V840">
        <f t="shared" si="352"/>
        <v>245</v>
      </c>
      <c r="W840">
        <f t="shared" si="353"/>
        <v>233</v>
      </c>
      <c r="X840">
        <f t="shared" si="354"/>
        <v>495</v>
      </c>
      <c r="Y840">
        <f t="shared" si="355"/>
        <v>230</v>
      </c>
      <c r="Z840">
        <f t="shared" si="356"/>
        <v>882</v>
      </c>
      <c r="AC840" s="1">
        <f t="shared" si="357"/>
        <v>-1.563975538357343</v>
      </c>
      <c r="AD840" s="1">
        <f t="shared" si="358"/>
        <v>-1.5921464153240394</v>
      </c>
      <c r="AE840" s="1">
        <f t="shared" si="359"/>
        <v>-1.2556741787028265</v>
      </c>
      <c r="AF840" s="1">
        <f t="shared" si="360"/>
        <v>-0.92798677163734644</v>
      </c>
      <c r="AG840" s="1">
        <f t="shared" si="361"/>
        <v>-1.5365765641692286</v>
      </c>
      <c r="AH840" s="1">
        <f t="shared" si="362"/>
        <v>-1.8152899666382492</v>
      </c>
      <c r="AI840" s="149">
        <f t="shared" si="363"/>
        <v>-8.6916494348290332</v>
      </c>
      <c r="AL840" s="1">
        <f t="shared" si="364"/>
        <v>-1.3956645494074753</v>
      </c>
      <c r="AM840" s="104">
        <f t="shared" si="365"/>
        <v>-1.3708698907942589</v>
      </c>
      <c r="AN840" s="104">
        <f t="shared" si="366"/>
        <v>-1.4210896477732855</v>
      </c>
      <c r="AO840" s="104">
        <f t="shared" si="367"/>
        <v>-0.66757033877029559</v>
      </c>
      <c r="AP840" s="104">
        <f t="shared" si="368"/>
        <v>-1.4340487924157905</v>
      </c>
      <c r="AQ840" s="104">
        <f t="shared" si="369"/>
        <v>-8.9936045332194625E-2</v>
      </c>
      <c r="AR840" s="151">
        <f t="shared" si="370"/>
        <v>-6.3791792644933007</v>
      </c>
    </row>
    <row r="841" spans="1:44" x14ac:dyDescent="0.2">
      <c r="A841" s="99">
        <v>10163</v>
      </c>
      <c r="B841" s="95" t="s">
        <v>103</v>
      </c>
      <c r="C841" s="111">
        <v>0.77353524731109302</v>
      </c>
      <c r="D841" s="95" t="s">
        <v>3</v>
      </c>
      <c r="E841" s="95">
        <v>0</v>
      </c>
      <c r="F841" s="96">
        <v>3</v>
      </c>
      <c r="G841" s="95" t="s">
        <v>6</v>
      </c>
      <c r="H841" s="95" t="s">
        <v>88</v>
      </c>
      <c r="I841" s="95" t="s">
        <v>5</v>
      </c>
      <c r="J841" s="97" t="s">
        <v>5</v>
      </c>
      <c r="M841">
        <f t="shared" si="351"/>
        <v>38</v>
      </c>
      <c r="N841">
        <f t="shared" si="346"/>
        <v>35</v>
      </c>
      <c r="O841">
        <f t="shared" si="347"/>
        <v>46</v>
      </c>
      <c r="P841">
        <f t="shared" si="348"/>
        <v>68</v>
      </c>
      <c r="Q841">
        <f t="shared" si="349"/>
        <v>71</v>
      </c>
      <c r="R841">
        <f t="shared" si="350"/>
        <v>28</v>
      </c>
      <c r="U841">
        <f t="shared" si="371"/>
        <v>241</v>
      </c>
      <c r="V841">
        <f t="shared" si="352"/>
        <v>245</v>
      </c>
      <c r="W841">
        <f t="shared" si="353"/>
        <v>241</v>
      </c>
      <c r="X841">
        <f t="shared" si="354"/>
        <v>495</v>
      </c>
      <c r="Y841">
        <f t="shared" si="355"/>
        <v>425</v>
      </c>
      <c r="Z841">
        <f t="shared" si="356"/>
        <v>882</v>
      </c>
      <c r="AC841" s="1">
        <f t="shared" si="357"/>
        <v>-1.5099083170870673</v>
      </c>
      <c r="AD841" s="1">
        <f t="shared" si="358"/>
        <v>-1.5921464153240394</v>
      </c>
      <c r="AE841" s="1">
        <f t="shared" si="359"/>
        <v>-1.3188530803243581</v>
      </c>
      <c r="AF841" s="1">
        <f t="shared" si="360"/>
        <v>-0.92798677163734644</v>
      </c>
      <c r="AG841" s="1">
        <f t="shared" si="361"/>
        <v>-0.88481459977213761</v>
      </c>
      <c r="AH841" s="1">
        <f t="shared" si="362"/>
        <v>-1.8152899666382492</v>
      </c>
      <c r="AI841" s="149">
        <f t="shared" si="363"/>
        <v>-8.0489991507831977</v>
      </c>
      <c r="AL841" s="1">
        <f t="shared" si="364"/>
        <v>-1.3873311678483309</v>
      </c>
      <c r="AM841" s="104">
        <f t="shared" si="365"/>
        <v>-1.3708698907942589</v>
      </c>
      <c r="AN841" s="104">
        <f t="shared" si="366"/>
        <v>-1.3873311678483309</v>
      </c>
      <c r="AO841" s="104">
        <f t="shared" si="367"/>
        <v>-0.66757033877029559</v>
      </c>
      <c r="AP841" s="104">
        <f t="shared" si="368"/>
        <v>-0.82003893241456904</v>
      </c>
      <c r="AQ841" s="104">
        <f t="shared" si="369"/>
        <v>-8.9936045332194625E-2</v>
      </c>
      <c r="AR841" s="151">
        <f t="shared" si="370"/>
        <v>-5.7230775430079808</v>
      </c>
    </row>
    <row r="842" spans="1:44" x14ac:dyDescent="0.2">
      <c r="A842" s="98">
        <v>10457</v>
      </c>
      <c r="B842" s="91" t="s">
        <v>103</v>
      </c>
      <c r="C842" s="110">
        <v>0.77355298318063348</v>
      </c>
      <c r="D842" s="91" t="s">
        <v>2</v>
      </c>
      <c r="E842" s="91">
        <v>2</v>
      </c>
      <c r="F842" s="92">
        <v>3</v>
      </c>
      <c r="G842" s="91" t="s">
        <v>6</v>
      </c>
      <c r="H842" s="91" t="s">
        <v>91</v>
      </c>
      <c r="I842" s="91" t="s">
        <v>5</v>
      </c>
      <c r="J842" s="93" t="s">
        <v>5</v>
      </c>
      <c r="M842">
        <f t="shared" si="351"/>
        <v>36</v>
      </c>
      <c r="N842">
        <f t="shared" si="346"/>
        <v>41</v>
      </c>
      <c r="O842">
        <f t="shared" si="347"/>
        <v>46</v>
      </c>
      <c r="P842">
        <f t="shared" si="348"/>
        <v>68</v>
      </c>
      <c r="Q842">
        <f t="shared" si="349"/>
        <v>25</v>
      </c>
      <c r="R842">
        <f t="shared" si="350"/>
        <v>28</v>
      </c>
      <c r="U842">
        <f t="shared" si="371"/>
        <v>239</v>
      </c>
      <c r="V842">
        <f t="shared" si="352"/>
        <v>239</v>
      </c>
      <c r="W842">
        <f t="shared" si="353"/>
        <v>241</v>
      </c>
      <c r="X842">
        <f t="shared" si="354"/>
        <v>495</v>
      </c>
      <c r="Y842">
        <f t="shared" si="355"/>
        <v>149</v>
      </c>
      <c r="Z842">
        <f t="shared" si="356"/>
        <v>882</v>
      </c>
      <c r="AC842" s="1">
        <f t="shared" si="357"/>
        <v>-1.563975538357343</v>
      </c>
      <c r="AD842" s="1">
        <f t="shared" si="358"/>
        <v>-1.4339224101091452</v>
      </c>
      <c r="AE842" s="1">
        <f t="shared" si="359"/>
        <v>-1.3188530803243581</v>
      </c>
      <c r="AF842" s="1">
        <f t="shared" si="360"/>
        <v>-0.92798677163734644</v>
      </c>
      <c r="AG842" s="1">
        <f t="shared" si="361"/>
        <v>-1.9286186519452522</v>
      </c>
      <c r="AH842" s="1">
        <f t="shared" si="362"/>
        <v>-1.8152899666382492</v>
      </c>
      <c r="AI842" s="149">
        <f t="shared" si="363"/>
        <v>-8.9886464190116939</v>
      </c>
      <c r="AL842" s="1">
        <f t="shared" si="364"/>
        <v>-1.3956645494074753</v>
      </c>
      <c r="AM842" s="104">
        <f t="shared" si="365"/>
        <v>-1.3956645494074753</v>
      </c>
      <c r="AN842" s="104">
        <f t="shared" si="366"/>
        <v>-1.3873311678483309</v>
      </c>
      <c r="AO842" s="104">
        <f t="shared" si="367"/>
        <v>-0.66757033877029559</v>
      </c>
      <c r="AP842" s="104">
        <f t="shared" si="368"/>
        <v>-1.8681817953935267</v>
      </c>
      <c r="AQ842" s="104">
        <f t="shared" si="369"/>
        <v>-8.9936045332194625E-2</v>
      </c>
      <c r="AR842" s="151">
        <f t="shared" si="370"/>
        <v>-6.8043484461592989</v>
      </c>
    </row>
    <row r="843" spans="1:44" x14ac:dyDescent="0.2">
      <c r="A843" s="99">
        <v>11287</v>
      </c>
      <c r="B843" s="95" t="s">
        <v>103</v>
      </c>
      <c r="C843" s="111">
        <v>0.77528054591898665</v>
      </c>
      <c r="D843" s="95" t="s">
        <v>1</v>
      </c>
      <c r="E843" s="95">
        <v>0</v>
      </c>
      <c r="F843" s="96">
        <v>1</v>
      </c>
      <c r="G843" s="95" t="s">
        <v>7</v>
      </c>
      <c r="H843" s="95" t="s">
        <v>89</v>
      </c>
      <c r="I843" s="95" t="s">
        <v>5</v>
      </c>
      <c r="J843" s="97" t="s">
        <v>5</v>
      </c>
      <c r="M843">
        <f t="shared" si="351"/>
        <v>59</v>
      </c>
      <c r="N843">
        <f t="shared" si="346"/>
        <v>35</v>
      </c>
      <c r="O843">
        <f t="shared" si="347"/>
        <v>48</v>
      </c>
      <c r="P843">
        <f t="shared" si="348"/>
        <v>104</v>
      </c>
      <c r="Q843">
        <f t="shared" si="349"/>
        <v>37</v>
      </c>
      <c r="R843">
        <f t="shared" si="350"/>
        <v>28</v>
      </c>
      <c r="U843">
        <f t="shared" si="371"/>
        <v>244</v>
      </c>
      <c r="V843">
        <f t="shared" si="352"/>
        <v>245</v>
      </c>
      <c r="W843">
        <f t="shared" si="353"/>
        <v>243</v>
      </c>
      <c r="X843">
        <f t="shared" si="354"/>
        <v>470</v>
      </c>
      <c r="Y843">
        <f t="shared" si="355"/>
        <v>230</v>
      </c>
      <c r="Z843">
        <f t="shared" si="356"/>
        <v>882</v>
      </c>
      <c r="AC843" s="1">
        <f t="shared" si="357"/>
        <v>-1.0699570329077337</v>
      </c>
      <c r="AD843" s="1">
        <f t="shared" si="358"/>
        <v>-1.5921464153240394</v>
      </c>
      <c r="AE843" s="1">
        <f t="shared" si="359"/>
        <v>-1.276293465905562</v>
      </c>
      <c r="AF843" s="1">
        <f t="shared" si="360"/>
        <v>-0.50310357767208047</v>
      </c>
      <c r="AG843" s="1">
        <f t="shared" si="361"/>
        <v>-1.5365765641692286</v>
      </c>
      <c r="AH843" s="1">
        <f t="shared" si="362"/>
        <v>-1.8152899666382492</v>
      </c>
      <c r="AI843" s="149">
        <f t="shared" si="363"/>
        <v>-7.7933670226168941</v>
      </c>
      <c r="AL843" s="1">
        <f t="shared" si="364"/>
        <v>-1.374959876045784</v>
      </c>
      <c r="AM843" s="104">
        <f t="shared" si="365"/>
        <v>-1.3708698907942589</v>
      </c>
      <c r="AN843" s="104">
        <f t="shared" si="366"/>
        <v>-1.3790666579984376</v>
      </c>
      <c r="AO843" s="104">
        <f t="shared" si="367"/>
        <v>-0.71939540663488166</v>
      </c>
      <c r="AP843" s="104">
        <f t="shared" si="368"/>
        <v>-1.4340487924157905</v>
      </c>
      <c r="AQ843" s="104">
        <f t="shared" si="369"/>
        <v>-8.9936045332194625E-2</v>
      </c>
      <c r="AR843" s="151">
        <f t="shared" si="370"/>
        <v>-6.3682766692213475</v>
      </c>
    </row>
    <row r="844" spans="1:44" x14ac:dyDescent="0.2">
      <c r="A844" s="98">
        <v>10595</v>
      </c>
      <c r="B844" s="91" t="s">
        <v>103</v>
      </c>
      <c r="C844" s="110">
        <v>0.77601373715870692</v>
      </c>
      <c r="D844" s="91" t="s">
        <v>0</v>
      </c>
      <c r="E844" s="91">
        <v>0</v>
      </c>
      <c r="F844" s="92">
        <v>2</v>
      </c>
      <c r="G844" s="91" t="s">
        <v>6</v>
      </c>
      <c r="H844" s="91" t="s">
        <v>88</v>
      </c>
      <c r="I844" s="91" t="s">
        <v>5</v>
      </c>
      <c r="J844" s="93" t="s">
        <v>5</v>
      </c>
      <c r="M844">
        <f t="shared" si="351"/>
        <v>39</v>
      </c>
      <c r="N844">
        <f t="shared" si="346"/>
        <v>35</v>
      </c>
      <c r="O844">
        <f t="shared" si="347"/>
        <v>49</v>
      </c>
      <c r="P844">
        <f t="shared" si="348"/>
        <v>68</v>
      </c>
      <c r="Q844">
        <f t="shared" si="349"/>
        <v>71</v>
      </c>
      <c r="R844">
        <f t="shared" si="350"/>
        <v>28</v>
      </c>
      <c r="U844">
        <f t="shared" si="371"/>
        <v>241</v>
      </c>
      <c r="V844">
        <f t="shared" si="352"/>
        <v>245</v>
      </c>
      <c r="W844">
        <f t="shared" si="353"/>
        <v>233</v>
      </c>
      <c r="X844">
        <f t="shared" si="354"/>
        <v>495</v>
      </c>
      <c r="Y844">
        <f t="shared" si="355"/>
        <v>425</v>
      </c>
      <c r="Z844">
        <f t="shared" si="356"/>
        <v>882</v>
      </c>
      <c r="AC844" s="1">
        <f t="shared" si="357"/>
        <v>-1.4839328306838067</v>
      </c>
      <c r="AD844" s="1">
        <f t="shared" si="358"/>
        <v>-1.5921464153240394</v>
      </c>
      <c r="AE844" s="1">
        <f t="shared" si="359"/>
        <v>-1.2556741787028265</v>
      </c>
      <c r="AF844" s="1">
        <f t="shared" si="360"/>
        <v>-0.92798677163734644</v>
      </c>
      <c r="AG844" s="1">
        <f t="shared" si="361"/>
        <v>-0.88481459977213761</v>
      </c>
      <c r="AH844" s="1">
        <f t="shared" si="362"/>
        <v>-1.8152899666382492</v>
      </c>
      <c r="AI844" s="149">
        <f t="shared" si="363"/>
        <v>-7.9598447627584061</v>
      </c>
      <c r="AL844" s="1">
        <f t="shared" si="364"/>
        <v>-1.3873311678483309</v>
      </c>
      <c r="AM844" s="104">
        <f t="shared" si="365"/>
        <v>-1.3708698907942589</v>
      </c>
      <c r="AN844" s="104">
        <f t="shared" si="366"/>
        <v>-1.4210896477732855</v>
      </c>
      <c r="AO844" s="104">
        <f t="shared" si="367"/>
        <v>-0.66757033877029559</v>
      </c>
      <c r="AP844" s="104">
        <f t="shared" si="368"/>
        <v>-0.82003893241456904</v>
      </c>
      <c r="AQ844" s="104">
        <f t="shared" si="369"/>
        <v>-8.9936045332194625E-2</v>
      </c>
      <c r="AR844" s="151">
        <f t="shared" si="370"/>
        <v>-5.7568360229329345</v>
      </c>
    </row>
    <row r="845" spans="1:44" x14ac:dyDescent="0.2">
      <c r="A845" s="99">
        <v>11318</v>
      </c>
      <c r="B845" s="95" t="s">
        <v>103</v>
      </c>
      <c r="C845" s="111">
        <v>0.77646200193227322</v>
      </c>
      <c r="D845" s="95" t="s">
        <v>0</v>
      </c>
      <c r="E845" s="95">
        <v>2</v>
      </c>
      <c r="F845" s="96">
        <v>2</v>
      </c>
      <c r="G845" s="95" t="s">
        <v>7</v>
      </c>
      <c r="H845" s="95" t="s">
        <v>90</v>
      </c>
      <c r="I845" s="95" t="s">
        <v>5</v>
      </c>
      <c r="J845" s="97" t="s">
        <v>5</v>
      </c>
      <c r="M845">
        <f t="shared" si="351"/>
        <v>39</v>
      </c>
      <c r="N845">
        <f t="shared" si="346"/>
        <v>41</v>
      </c>
      <c r="O845">
        <f t="shared" si="347"/>
        <v>49</v>
      </c>
      <c r="P845">
        <f t="shared" si="348"/>
        <v>104</v>
      </c>
      <c r="Q845">
        <f t="shared" si="349"/>
        <v>39</v>
      </c>
      <c r="R845">
        <f t="shared" si="350"/>
        <v>28</v>
      </c>
      <c r="U845">
        <f t="shared" si="371"/>
        <v>241</v>
      </c>
      <c r="V845">
        <f t="shared" si="352"/>
        <v>239</v>
      </c>
      <c r="W845">
        <f t="shared" si="353"/>
        <v>233</v>
      </c>
      <c r="X845">
        <f t="shared" si="354"/>
        <v>470</v>
      </c>
      <c r="Y845">
        <f t="shared" si="355"/>
        <v>161</v>
      </c>
      <c r="Z845">
        <f t="shared" si="356"/>
        <v>882</v>
      </c>
      <c r="AC845" s="1">
        <f t="shared" si="357"/>
        <v>-1.4839328306838067</v>
      </c>
      <c r="AD845" s="1">
        <f t="shared" si="358"/>
        <v>-1.4339224101091452</v>
      </c>
      <c r="AE845" s="1">
        <f t="shared" si="359"/>
        <v>-1.2556741787028265</v>
      </c>
      <c r="AF845" s="1">
        <f t="shared" si="360"/>
        <v>-0.50310357767208047</v>
      </c>
      <c r="AG845" s="1">
        <f t="shared" si="361"/>
        <v>-1.4839328306838067</v>
      </c>
      <c r="AH845" s="1">
        <f t="shared" si="362"/>
        <v>-1.8152899666382492</v>
      </c>
      <c r="AI845" s="149">
        <f t="shared" si="363"/>
        <v>-7.9758557944899149</v>
      </c>
      <c r="AL845" s="1">
        <f t="shared" si="364"/>
        <v>-1.3873311678483309</v>
      </c>
      <c r="AM845" s="104">
        <f t="shared" si="365"/>
        <v>-1.3956645494074753</v>
      </c>
      <c r="AN845" s="104">
        <f t="shared" si="366"/>
        <v>-1.4210896477732855</v>
      </c>
      <c r="AO845" s="104">
        <f t="shared" si="367"/>
        <v>-0.71939540663488166</v>
      </c>
      <c r="AP845" s="104">
        <f t="shared" si="368"/>
        <v>-1.790723736354523</v>
      </c>
      <c r="AQ845" s="104">
        <f t="shared" si="369"/>
        <v>-8.9936045332194625E-2</v>
      </c>
      <c r="AR845" s="151">
        <f t="shared" si="370"/>
        <v>-6.8041405533506918</v>
      </c>
    </row>
    <row r="846" spans="1:44" x14ac:dyDescent="0.2">
      <c r="A846" s="98">
        <v>10209</v>
      </c>
      <c r="B846" s="91" t="s">
        <v>103</v>
      </c>
      <c r="C846" s="110">
        <v>0.77734868947881119</v>
      </c>
      <c r="D846" s="91" t="s">
        <v>2</v>
      </c>
      <c r="E846" s="91">
        <v>0</v>
      </c>
      <c r="F846" s="92">
        <v>2</v>
      </c>
      <c r="G846" s="91" t="s">
        <v>6</v>
      </c>
      <c r="H846" s="91" t="s">
        <v>91</v>
      </c>
      <c r="I846" s="91" t="s">
        <v>5</v>
      </c>
      <c r="J846" s="93" t="s">
        <v>5</v>
      </c>
      <c r="M846">
        <f t="shared" si="351"/>
        <v>36</v>
      </c>
      <c r="N846">
        <f t="shared" ref="N846:N909" si="372">COUNTIFS(E$4:E$1140,E846,$J$4:$J$1140,$L$2)</f>
        <v>35</v>
      </c>
      <c r="O846">
        <f t="shared" ref="O846:O909" si="373">COUNTIFS(F$4:F$1140,F846,$J$4:$J$1140,$L$2)</f>
        <v>49</v>
      </c>
      <c r="P846">
        <f t="shared" ref="P846:P909" si="374">COUNTIFS(G$4:G$1140,G846,$J$4:$J$1140,$L$2)</f>
        <v>68</v>
      </c>
      <c r="Q846">
        <f t="shared" ref="Q846:Q909" si="375">COUNTIFS(H$4:H$1140,H846,$J$4:$J$1140,$L$2)</f>
        <v>25</v>
      </c>
      <c r="R846">
        <f t="shared" ref="R846:R909" si="376">COUNTIFS(I$4:I$1140,I846,$J$4:$J$1140,$L$2)</f>
        <v>28</v>
      </c>
      <c r="U846">
        <f t="shared" si="371"/>
        <v>239</v>
      </c>
      <c r="V846">
        <f t="shared" si="352"/>
        <v>245</v>
      </c>
      <c r="W846">
        <f t="shared" si="353"/>
        <v>233</v>
      </c>
      <c r="X846">
        <f t="shared" si="354"/>
        <v>495</v>
      </c>
      <c r="Y846">
        <f t="shared" si="355"/>
        <v>149</v>
      </c>
      <c r="Z846">
        <f t="shared" si="356"/>
        <v>882</v>
      </c>
      <c r="AC846" s="1">
        <f t="shared" si="357"/>
        <v>-1.563975538357343</v>
      </c>
      <c r="AD846" s="1">
        <f t="shared" si="358"/>
        <v>-1.5921464153240394</v>
      </c>
      <c r="AE846" s="1">
        <f t="shared" si="359"/>
        <v>-1.2556741787028265</v>
      </c>
      <c r="AF846" s="1">
        <f t="shared" si="360"/>
        <v>-0.92798677163734644</v>
      </c>
      <c r="AG846" s="1">
        <f t="shared" si="361"/>
        <v>-1.9286186519452522</v>
      </c>
      <c r="AH846" s="1">
        <f t="shared" si="362"/>
        <v>-1.8152899666382492</v>
      </c>
      <c r="AI846" s="149">
        <f t="shared" si="363"/>
        <v>-9.0836915226050561</v>
      </c>
      <c r="AL846" s="1">
        <f t="shared" si="364"/>
        <v>-1.3956645494074753</v>
      </c>
      <c r="AM846" s="104">
        <f t="shared" si="365"/>
        <v>-1.3708698907942589</v>
      </c>
      <c r="AN846" s="104">
        <f t="shared" si="366"/>
        <v>-1.4210896477732855</v>
      </c>
      <c r="AO846" s="104">
        <f t="shared" si="367"/>
        <v>-0.66757033877029559</v>
      </c>
      <c r="AP846" s="104">
        <f t="shared" si="368"/>
        <v>-1.8681817953935267</v>
      </c>
      <c r="AQ846" s="104">
        <f t="shared" si="369"/>
        <v>-8.9936045332194625E-2</v>
      </c>
      <c r="AR846" s="151">
        <f t="shared" si="370"/>
        <v>-6.8133122674710371</v>
      </c>
    </row>
    <row r="847" spans="1:44" x14ac:dyDescent="0.2">
      <c r="A847" s="99">
        <v>10361</v>
      </c>
      <c r="B847" s="95" t="s">
        <v>103</v>
      </c>
      <c r="C847" s="111">
        <v>0.77898327521137745</v>
      </c>
      <c r="D847" s="95" t="s">
        <v>3</v>
      </c>
      <c r="E847" s="95">
        <v>1</v>
      </c>
      <c r="F847" s="96">
        <v>2</v>
      </c>
      <c r="G847" s="95" t="s">
        <v>7</v>
      </c>
      <c r="H847" s="95" t="s">
        <v>91</v>
      </c>
      <c r="I847" s="95" t="s">
        <v>4</v>
      </c>
      <c r="J847" s="97" t="s">
        <v>4</v>
      </c>
      <c r="M847">
        <f t="shared" si="351"/>
        <v>38</v>
      </c>
      <c r="N847">
        <f t="shared" si="372"/>
        <v>35</v>
      </c>
      <c r="O847">
        <f t="shared" si="373"/>
        <v>49</v>
      </c>
      <c r="P847">
        <f t="shared" si="374"/>
        <v>104</v>
      </c>
      <c r="Q847">
        <f t="shared" si="375"/>
        <v>25</v>
      </c>
      <c r="R847">
        <f t="shared" si="376"/>
        <v>144</v>
      </c>
      <c r="U847">
        <f t="shared" si="371"/>
        <v>241</v>
      </c>
      <c r="V847">
        <f t="shared" si="352"/>
        <v>233</v>
      </c>
      <c r="W847">
        <f t="shared" si="353"/>
        <v>233</v>
      </c>
      <c r="X847">
        <f t="shared" si="354"/>
        <v>470</v>
      </c>
      <c r="Y847">
        <f t="shared" si="355"/>
        <v>149</v>
      </c>
      <c r="Z847">
        <f t="shared" si="356"/>
        <v>83</v>
      </c>
      <c r="AC847" s="1">
        <f t="shared" si="357"/>
        <v>-1.5099083170870673</v>
      </c>
      <c r="AD847" s="1">
        <f t="shared" si="358"/>
        <v>-1.5921464153240394</v>
      </c>
      <c r="AE847" s="1">
        <f t="shared" si="359"/>
        <v>-1.2556741787028265</v>
      </c>
      <c r="AF847" s="1">
        <f t="shared" si="360"/>
        <v>-0.50310357767208047</v>
      </c>
      <c r="AG847" s="1">
        <f t="shared" si="361"/>
        <v>-1.9286186519452522</v>
      </c>
      <c r="AH847" s="1">
        <f t="shared" si="362"/>
        <v>-0.17768117723745236</v>
      </c>
      <c r="AI847" s="149">
        <f t="shared" si="363"/>
        <v>-6.9671323179687183</v>
      </c>
      <c r="AL847" s="1">
        <f t="shared" si="364"/>
        <v>-1.3873311678483309</v>
      </c>
      <c r="AM847" s="104">
        <f t="shared" si="365"/>
        <v>-1.4210896477732855</v>
      </c>
      <c r="AN847" s="104">
        <f t="shared" si="366"/>
        <v>-1.4210896477732855</v>
      </c>
      <c r="AO847" s="104">
        <f t="shared" si="367"/>
        <v>-0.71939540663488166</v>
      </c>
      <c r="AP847" s="104">
        <f t="shared" si="368"/>
        <v>-1.8681817953935267</v>
      </c>
      <c r="AQ847" s="104">
        <f t="shared" si="369"/>
        <v>-2.4532874935423878</v>
      </c>
      <c r="AR847" s="151">
        <f t="shared" si="370"/>
        <v>-9.2703751589656989</v>
      </c>
    </row>
    <row r="848" spans="1:44" x14ac:dyDescent="0.2">
      <c r="A848" s="98">
        <v>10610</v>
      </c>
      <c r="B848" s="91" t="s">
        <v>103</v>
      </c>
      <c r="C848" s="110">
        <v>0.77977377740121567</v>
      </c>
      <c r="D848" s="91" t="s">
        <v>0</v>
      </c>
      <c r="E848" s="91">
        <v>3</v>
      </c>
      <c r="F848" s="92">
        <v>3</v>
      </c>
      <c r="G848" s="91" t="s">
        <v>7</v>
      </c>
      <c r="H848" s="91" t="s">
        <v>88</v>
      </c>
      <c r="I848" s="91" t="s">
        <v>5</v>
      </c>
      <c r="J848" s="93" t="s">
        <v>5</v>
      </c>
      <c r="M848">
        <f t="shared" si="351"/>
        <v>39</v>
      </c>
      <c r="N848">
        <f t="shared" si="372"/>
        <v>61</v>
      </c>
      <c r="O848">
        <f t="shared" si="373"/>
        <v>46</v>
      </c>
      <c r="P848">
        <f t="shared" si="374"/>
        <v>104</v>
      </c>
      <c r="Q848">
        <f t="shared" si="375"/>
        <v>71</v>
      </c>
      <c r="R848">
        <f t="shared" si="376"/>
        <v>28</v>
      </c>
      <c r="U848">
        <f t="shared" si="371"/>
        <v>241</v>
      </c>
      <c r="V848">
        <f t="shared" si="352"/>
        <v>248</v>
      </c>
      <c r="W848">
        <f t="shared" si="353"/>
        <v>241</v>
      </c>
      <c r="X848">
        <f t="shared" si="354"/>
        <v>470</v>
      </c>
      <c r="Y848">
        <f t="shared" si="355"/>
        <v>425</v>
      </c>
      <c r="Z848">
        <f t="shared" si="356"/>
        <v>882</v>
      </c>
      <c r="AC848" s="1">
        <f t="shared" si="357"/>
        <v>-1.4839328306838067</v>
      </c>
      <c r="AD848" s="1">
        <f t="shared" si="358"/>
        <v>-1.0366206126401418</v>
      </c>
      <c r="AE848" s="1">
        <f t="shared" si="359"/>
        <v>-1.3188530803243581</v>
      </c>
      <c r="AF848" s="1">
        <f t="shared" si="360"/>
        <v>-0.50310357767208047</v>
      </c>
      <c r="AG848" s="1">
        <f t="shared" si="361"/>
        <v>-0.88481459977213761</v>
      </c>
      <c r="AH848" s="1">
        <f t="shared" si="362"/>
        <v>-1.8152899666382492</v>
      </c>
      <c r="AI848" s="149">
        <f t="shared" si="363"/>
        <v>-7.0426146677307742</v>
      </c>
      <c r="AL848" s="1">
        <f t="shared" si="364"/>
        <v>-1.3873311678483309</v>
      </c>
      <c r="AM848" s="104">
        <f t="shared" si="365"/>
        <v>-1.3586993551740039</v>
      </c>
      <c r="AN848" s="104">
        <f t="shared" si="366"/>
        <v>-1.3873311678483309</v>
      </c>
      <c r="AO848" s="104">
        <f t="shared" si="367"/>
        <v>-0.71939540663488166</v>
      </c>
      <c r="AP848" s="104">
        <f t="shared" si="368"/>
        <v>-0.82003893241456904</v>
      </c>
      <c r="AQ848" s="104">
        <f t="shared" si="369"/>
        <v>-8.9936045332194625E-2</v>
      </c>
      <c r="AR848" s="151">
        <f t="shared" si="370"/>
        <v>-5.7627320752523117</v>
      </c>
    </row>
    <row r="849" spans="1:44" x14ac:dyDescent="0.2">
      <c r="A849" s="99">
        <v>10158</v>
      </c>
      <c r="B849" s="95" t="s">
        <v>103</v>
      </c>
      <c r="C849" s="111">
        <v>0.78215866927043498</v>
      </c>
      <c r="D849" s="95" t="s">
        <v>2</v>
      </c>
      <c r="E849" s="95">
        <v>3</v>
      </c>
      <c r="F849" s="96">
        <v>0</v>
      </c>
      <c r="G849" s="95" t="s">
        <v>6</v>
      </c>
      <c r="H849" s="95" t="s">
        <v>90</v>
      </c>
      <c r="I849" s="95" t="s">
        <v>5</v>
      </c>
      <c r="J849" s="97" t="s">
        <v>5</v>
      </c>
      <c r="M849">
        <f t="shared" si="351"/>
        <v>36</v>
      </c>
      <c r="N849">
        <f t="shared" si="372"/>
        <v>61</v>
      </c>
      <c r="O849">
        <f t="shared" si="373"/>
        <v>29</v>
      </c>
      <c r="P849">
        <f t="shared" si="374"/>
        <v>68</v>
      </c>
      <c r="Q849">
        <f t="shared" si="375"/>
        <v>39</v>
      </c>
      <c r="R849">
        <f t="shared" si="376"/>
        <v>28</v>
      </c>
      <c r="U849">
        <f t="shared" si="371"/>
        <v>239</v>
      </c>
      <c r="V849">
        <f t="shared" si="352"/>
        <v>248</v>
      </c>
      <c r="W849">
        <f t="shared" si="353"/>
        <v>248</v>
      </c>
      <c r="X849">
        <f t="shared" si="354"/>
        <v>495</v>
      </c>
      <c r="Y849">
        <f t="shared" si="355"/>
        <v>161</v>
      </c>
      <c r="Z849">
        <f t="shared" si="356"/>
        <v>882</v>
      </c>
      <c r="AC849" s="1">
        <f t="shared" si="357"/>
        <v>-1.563975538357343</v>
      </c>
      <c r="AD849" s="1">
        <f t="shared" si="358"/>
        <v>-1.0366206126401418</v>
      </c>
      <c r="AE849" s="1">
        <f t="shared" si="359"/>
        <v>-1.780198646826979</v>
      </c>
      <c r="AF849" s="1">
        <f t="shared" si="360"/>
        <v>-0.92798677163734644</v>
      </c>
      <c r="AG849" s="1">
        <f t="shared" si="361"/>
        <v>-1.4839328306838067</v>
      </c>
      <c r="AH849" s="1">
        <f t="shared" si="362"/>
        <v>-1.8152899666382492</v>
      </c>
      <c r="AI849" s="149">
        <f t="shared" si="363"/>
        <v>-8.6080043667838666</v>
      </c>
      <c r="AL849" s="1">
        <f t="shared" si="364"/>
        <v>-1.3956645494074753</v>
      </c>
      <c r="AM849" s="104">
        <f t="shared" si="365"/>
        <v>-1.3586993551740039</v>
      </c>
      <c r="AN849" s="104">
        <f t="shared" si="366"/>
        <v>-1.3586993551740039</v>
      </c>
      <c r="AO849" s="104">
        <f t="shared" si="367"/>
        <v>-0.66757033877029559</v>
      </c>
      <c r="AP849" s="104">
        <f t="shared" si="368"/>
        <v>-1.790723736354523</v>
      </c>
      <c r="AQ849" s="104">
        <f t="shared" si="369"/>
        <v>-8.9936045332194625E-2</v>
      </c>
      <c r="AR849" s="151">
        <f t="shared" si="370"/>
        <v>-6.6612933802124967</v>
      </c>
    </row>
    <row r="850" spans="1:44" x14ac:dyDescent="0.2">
      <c r="A850" s="98">
        <v>10662</v>
      </c>
      <c r="B850" s="91" t="s">
        <v>103</v>
      </c>
      <c r="C850" s="110">
        <v>0.78267102937234034</v>
      </c>
      <c r="D850" s="91" t="s">
        <v>0</v>
      </c>
      <c r="E850" s="91">
        <v>2</v>
      </c>
      <c r="F850" s="92">
        <v>2</v>
      </c>
      <c r="G850" s="91" t="s">
        <v>6</v>
      </c>
      <c r="H850" s="91" t="s">
        <v>91</v>
      </c>
      <c r="I850" s="91" t="s">
        <v>5</v>
      </c>
      <c r="J850" s="93" t="s">
        <v>5</v>
      </c>
      <c r="M850">
        <f t="shared" si="351"/>
        <v>39</v>
      </c>
      <c r="N850">
        <f t="shared" si="372"/>
        <v>41</v>
      </c>
      <c r="O850">
        <f t="shared" si="373"/>
        <v>49</v>
      </c>
      <c r="P850">
        <f t="shared" si="374"/>
        <v>68</v>
      </c>
      <c r="Q850">
        <f t="shared" si="375"/>
        <v>25</v>
      </c>
      <c r="R850">
        <f t="shared" si="376"/>
        <v>28</v>
      </c>
      <c r="U850">
        <f t="shared" si="371"/>
        <v>241</v>
      </c>
      <c r="V850">
        <f t="shared" si="352"/>
        <v>239</v>
      </c>
      <c r="W850">
        <f t="shared" si="353"/>
        <v>233</v>
      </c>
      <c r="X850">
        <f t="shared" si="354"/>
        <v>495</v>
      </c>
      <c r="Y850">
        <f t="shared" si="355"/>
        <v>149</v>
      </c>
      <c r="Z850">
        <f t="shared" si="356"/>
        <v>882</v>
      </c>
      <c r="AC850" s="1">
        <f t="shared" si="357"/>
        <v>-1.4839328306838067</v>
      </c>
      <c r="AD850" s="1">
        <f t="shared" si="358"/>
        <v>-1.4339224101091452</v>
      </c>
      <c r="AE850" s="1">
        <f t="shared" si="359"/>
        <v>-1.2556741787028265</v>
      </c>
      <c r="AF850" s="1">
        <f t="shared" si="360"/>
        <v>-0.92798677163734644</v>
      </c>
      <c r="AG850" s="1">
        <f t="shared" si="361"/>
        <v>-1.9286186519452522</v>
      </c>
      <c r="AH850" s="1">
        <f t="shared" si="362"/>
        <v>-1.8152899666382492</v>
      </c>
      <c r="AI850" s="149">
        <f t="shared" si="363"/>
        <v>-8.8454248097166257</v>
      </c>
      <c r="AL850" s="1">
        <f t="shared" si="364"/>
        <v>-1.3873311678483309</v>
      </c>
      <c r="AM850" s="104">
        <f t="shared" si="365"/>
        <v>-1.3956645494074753</v>
      </c>
      <c r="AN850" s="104">
        <f t="shared" si="366"/>
        <v>-1.4210896477732855</v>
      </c>
      <c r="AO850" s="104">
        <f t="shared" si="367"/>
        <v>-0.66757033877029559</v>
      </c>
      <c r="AP850" s="104">
        <f t="shared" si="368"/>
        <v>-1.8681817953935267</v>
      </c>
      <c r="AQ850" s="104">
        <f t="shared" si="369"/>
        <v>-8.9936045332194625E-2</v>
      </c>
      <c r="AR850" s="151">
        <f t="shared" si="370"/>
        <v>-6.8297735445251098</v>
      </c>
    </row>
    <row r="851" spans="1:44" x14ac:dyDescent="0.2">
      <c r="A851" s="99">
        <v>10549</v>
      </c>
      <c r="B851" s="95" t="s">
        <v>103</v>
      </c>
      <c r="C851" s="111">
        <v>0.78335592895351314</v>
      </c>
      <c r="D851" s="95" t="s">
        <v>2</v>
      </c>
      <c r="E851" s="95">
        <v>0</v>
      </c>
      <c r="F851" s="96">
        <v>0</v>
      </c>
      <c r="G851" s="95" t="s">
        <v>6</v>
      </c>
      <c r="H851" s="95" t="s">
        <v>88</v>
      </c>
      <c r="I851" s="95" t="s">
        <v>5</v>
      </c>
      <c r="J851" s="97" t="s">
        <v>5</v>
      </c>
      <c r="M851">
        <f t="shared" si="351"/>
        <v>36</v>
      </c>
      <c r="N851">
        <f t="shared" si="372"/>
        <v>35</v>
      </c>
      <c r="O851">
        <f t="shared" si="373"/>
        <v>29</v>
      </c>
      <c r="P851">
        <f t="shared" si="374"/>
        <v>68</v>
      </c>
      <c r="Q851">
        <f t="shared" si="375"/>
        <v>71</v>
      </c>
      <c r="R851">
        <f t="shared" si="376"/>
        <v>28</v>
      </c>
      <c r="U851">
        <f t="shared" si="371"/>
        <v>239</v>
      </c>
      <c r="V851">
        <f t="shared" si="352"/>
        <v>245</v>
      </c>
      <c r="W851">
        <f t="shared" si="353"/>
        <v>248</v>
      </c>
      <c r="X851">
        <f t="shared" si="354"/>
        <v>495</v>
      </c>
      <c r="Y851">
        <f t="shared" si="355"/>
        <v>425</v>
      </c>
      <c r="Z851">
        <f t="shared" si="356"/>
        <v>882</v>
      </c>
      <c r="AC851" s="1">
        <f t="shared" si="357"/>
        <v>-1.563975538357343</v>
      </c>
      <c r="AD851" s="1">
        <f t="shared" si="358"/>
        <v>-1.5921464153240394</v>
      </c>
      <c r="AE851" s="1">
        <f t="shared" si="359"/>
        <v>-1.780198646826979</v>
      </c>
      <c r="AF851" s="1">
        <f t="shared" si="360"/>
        <v>-0.92798677163734644</v>
      </c>
      <c r="AG851" s="1">
        <f t="shared" si="361"/>
        <v>-0.88481459977213761</v>
      </c>
      <c r="AH851" s="1">
        <f t="shared" si="362"/>
        <v>-1.8152899666382492</v>
      </c>
      <c r="AI851" s="149">
        <f t="shared" si="363"/>
        <v>-8.5644119385560948</v>
      </c>
      <c r="AL851" s="1">
        <f t="shared" si="364"/>
        <v>-1.3956645494074753</v>
      </c>
      <c r="AM851" s="104">
        <f t="shared" si="365"/>
        <v>-1.3708698907942589</v>
      </c>
      <c r="AN851" s="104">
        <f t="shared" si="366"/>
        <v>-1.3586993551740039</v>
      </c>
      <c r="AO851" s="104">
        <f t="shared" si="367"/>
        <v>-0.66757033877029559</v>
      </c>
      <c r="AP851" s="104">
        <f t="shared" si="368"/>
        <v>-0.82003893241456904</v>
      </c>
      <c r="AQ851" s="104">
        <f t="shared" si="369"/>
        <v>-8.9936045332194625E-2</v>
      </c>
      <c r="AR851" s="151">
        <f t="shared" si="370"/>
        <v>-5.7027791118927977</v>
      </c>
    </row>
    <row r="852" spans="1:44" x14ac:dyDescent="0.2">
      <c r="A852" s="98">
        <v>10309</v>
      </c>
      <c r="B852" s="91" t="s">
        <v>103</v>
      </c>
      <c r="C852" s="110">
        <v>0.7836872237890381</v>
      </c>
      <c r="D852" s="91" t="s">
        <v>0</v>
      </c>
      <c r="E852" s="91">
        <v>3</v>
      </c>
      <c r="F852" s="92">
        <v>3</v>
      </c>
      <c r="G852" s="91" t="s">
        <v>7</v>
      </c>
      <c r="H852" s="91" t="s">
        <v>91</v>
      </c>
      <c r="I852" s="91" t="s">
        <v>5</v>
      </c>
      <c r="J852" s="93" t="s">
        <v>5</v>
      </c>
      <c r="M852">
        <f t="shared" si="351"/>
        <v>39</v>
      </c>
      <c r="N852">
        <f t="shared" si="372"/>
        <v>61</v>
      </c>
      <c r="O852">
        <f t="shared" si="373"/>
        <v>46</v>
      </c>
      <c r="P852">
        <f t="shared" si="374"/>
        <v>104</v>
      </c>
      <c r="Q852">
        <f t="shared" si="375"/>
        <v>25</v>
      </c>
      <c r="R852">
        <f t="shared" si="376"/>
        <v>28</v>
      </c>
      <c r="U852">
        <f t="shared" si="371"/>
        <v>241</v>
      </c>
      <c r="V852">
        <f t="shared" si="352"/>
        <v>248</v>
      </c>
      <c r="W852">
        <f t="shared" si="353"/>
        <v>241</v>
      </c>
      <c r="X852">
        <f t="shared" si="354"/>
        <v>470</v>
      </c>
      <c r="Y852">
        <f t="shared" si="355"/>
        <v>149</v>
      </c>
      <c r="Z852">
        <f t="shared" si="356"/>
        <v>882</v>
      </c>
      <c r="AC852" s="1">
        <f t="shared" si="357"/>
        <v>-1.4839328306838067</v>
      </c>
      <c r="AD852" s="1">
        <f t="shared" si="358"/>
        <v>-1.0366206126401418</v>
      </c>
      <c r="AE852" s="1">
        <f t="shared" si="359"/>
        <v>-1.3188530803243581</v>
      </c>
      <c r="AF852" s="1">
        <f t="shared" si="360"/>
        <v>-0.50310357767208047</v>
      </c>
      <c r="AG852" s="1">
        <f t="shared" si="361"/>
        <v>-1.9286186519452522</v>
      </c>
      <c r="AH852" s="1">
        <f t="shared" si="362"/>
        <v>-1.8152899666382492</v>
      </c>
      <c r="AI852" s="149">
        <f t="shared" si="363"/>
        <v>-8.0864187199038877</v>
      </c>
      <c r="AL852" s="1">
        <f t="shared" si="364"/>
        <v>-1.3873311678483309</v>
      </c>
      <c r="AM852" s="104">
        <f t="shared" si="365"/>
        <v>-1.3586993551740039</v>
      </c>
      <c r="AN852" s="104">
        <f t="shared" si="366"/>
        <v>-1.3873311678483309</v>
      </c>
      <c r="AO852" s="104">
        <f t="shared" si="367"/>
        <v>-0.71939540663488166</v>
      </c>
      <c r="AP852" s="104">
        <f t="shared" si="368"/>
        <v>-1.8681817953935267</v>
      </c>
      <c r="AQ852" s="104">
        <f t="shared" si="369"/>
        <v>-8.9936045332194625E-2</v>
      </c>
      <c r="AR852" s="151">
        <f t="shared" si="370"/>
        <v>-6.8108749382312697</v>
      </c>
    </row>
    <row r="853" spans="1:44" x14ac:dyDescent="0.2">
      <c r="A853" s="99">
        <v>10927</v>
      </c>
      <c r="B853" s="95" t="s">
        <v>103</v>
      </c>
      <c r="C853" s="111">
        <v>0.78456579771884594</v>
      </c>
      <c r="D853" s="95" t="s">
        <v>1</v>
      </c>
      <c r="E853" s="95">
        <v>0</v>
      </c>
      <c r="F853" s="96">
        <v>0</v>
      </c>
      <c r="G853" s="95" t="s">
        <v>7</v>
      </c>
      <c r="H853" s="95" t="s">
        <v>88</v>
      </c>
      <c r="I853" s="95" t="s">
        <v>5</v>
      </c>
      <c r="J853" s="97" t="s">
        <v>5</v>
      </c>
      <c r="M853">
        <f t="shared" si="351"/>
        <v>59</v>
      </c>
      <c r="N853">
        <f t="shared" si="372"/>
        <v>35</v>
      </c>
      <c r="O853">
        <f t="shared" si="373"/>
        <v>29</v>
      </c>
      <c r="P853">
        <f t="shared" si="374"/>
        <v>104</v>
      </c>
      <c r="Q853">
        <f t="shared" si="375"/>
        <v>71</v>
      </c>
      <c r="R853">
        <f t="shared" si="376"/>
        <v>28</v>
      </c>
      <c r="U853">
        <f t="shared" si="371"/>
        <v>244</v>
      </c>
      <c r="V853">
        <f t="shared" si="352"/>
        <v>245</v>
      </c>
      <c r="W853">
        <f t="shared" si="353"/>
        <v>248</v>
      </c>
      <c r="X853">
        <f t="shared" si="354"/>
        <v>470</v>
      </c>
      <c r="Y853">
        <f t="shared" si="355"/>
        <v>425</v>
      </c>
      <c r="Z853">
        <f t="shared" si="356"/>
        <v>882</v>
      </c>
      <c r="AC853" s="1">
        <f t="shared" si="357"/>
        <v>-1.0699570329077337</v>
      </c>
      <c r="AD853" s="1">
        <f t="shared" si="358"/>
        <v>-1.5921464153240394</v>
      </c>
      <c r="AE853" s="1">
        <f t="shared" si="359"/>
        <v>-1.780198646826979</v>
      </c>
      <c r="AF853" s="1">
        <f t="shared" si="360"/>
        <v>-0.50310357767208047</v>
      </c>
      <c r="AG853" s="1">
        <f t="shared" si="361"/>
        <v>-0.88481459977213761</v>
      </c>
      <c r="AH853" s="1">
        <f t="shared" si="362"/>
        <v>-1.8152899666382492</v>
      </c>
      <c r="AI853" s="149">
        <f t="shared" si="363"/>
        <v>-7.6455102391412186</v>
      </c>
      <c r="AL853" s="1">
        <f t="shared" si="364"/>
        <v>-1.374959876045784</v>
      </c>
      <c r="AM853" s="104">
        <f t="shared" si="365"/>
        <v>-1.3708698907942589</v>
      </c>
      <c r="AN853" s="104">
        <f t="shared" si="366"/>
        <v>-1.3586993551740039</v>
      </c>
      <c r="AO853" s="104">
        <f t="shared" si="367"/>
        <v>-0.71939540663488166</v>
      </c>
      <c r="AP853" s="104">
        <f t="shared" si="368"/>
        <v>-0.82003893241456904</v>
      </c>
      <c r="AQ853" s="104">
        <f t="shared" si="369"/>
        <v>-8.9936045332194625E-2</v>
      </c>
      <c r="AR853" s="151">
        <f t="shared" si="370"/>
        <v>-5.7338995063956917</v>
      </c>
    </row>
    <row r="854" spans="1:44" x14ac:dyDescent="0.2">
      <c r="A854" s="98">
        <v>10878</v>
      </c>
      <c r="B854" s="91" t="s">
        <v>103</v>
      </c>
      <c r="C854" s="110">
        <v>0.7861031800561249</v>
      </c>
      <c r="D854" s="91" t="s">
        <v>3</v>
      </c>
      <c r="E854" s="91">
        <v>1</v>
      </c>
      <c r="F854" s="92">
        <v>0</v>
      </c>
      <c r="G854" s="91" t="s">
        <v>6</v>
      </c>
      <c r="H854" s="91" t="s">
        <v>88</v>
      </c>
      <c r="I854" s="91" t="s">
        <v>5</v>
      </c>
      <c r="J854" s="93" t="s">
        <v>5</v>
      </c>
      <c r="M854">
        <f t="shared" si="351"/>
        <v>38</v>
      </c>
      <c r="N854">
        <f t="shared" si="372"/>
        <v>35</v>
      </c>
      <c r="O854">
        <f t="shared" si="373"/>
        <v>29</v>
      </c>
      <c r="P854">
        <f t="shared" si="374"/>
        <v>68</v>
      </c>
      <c r="Q854">
        <f t="shared" si="375"/>
        <v>71</v>
      </c>
      <c r="R854">
        <f t="shared" si="376"/>
        <v>28</v>
      </c>
      <c r="U854">
        <f t="shared" si="371"/>
        <v>241</v>
      </c>
      <c r="V854">
        <f t="shared" si="352"/>
        <v>233</v>
      </c>
      <c r="W854">
        <f t="shared" si="353"/>
        <v>248</v>
      </c>
      <c r="X854">
        <f t="shared" si="354"/>
        <v>495</v>
      </c>
      <c r="Y854">
        <f t="shared" si="355"/>
        <v>425</v>
      </c>
      <c r="Z854">
        <f t="shared" si="356"/>
        <v>882</v>
      </c>
      <c r="AC854" s="1">
        <f t="shared" si="357"/>
        <v>-1.5099083170870673</v>
      </c>
      <c r="AD854" s="1">
        <f t="shared" si="358"/>
        <v>-1.5921464153240394</v>
      </c>
      <c r="AE854" s="1">
        <f t="shared" si="359"/>
        <v>-1.780198646826979</v>
      </c>
      <c r="AF854" s="1">
        <f t="shared" si="360"/>
        <v>-0.92798677163734644</v>
      </c>
      <c r="AG854" s="1">
        <f t="shared" si="361"/>
        <v>-0.88481459977213761</v>
      </c>
      <c r="AH854" s="1">
        <f t="shared" si="362"/>
        <v>-1.8152899666382492</v>
      </c>
      <c r="AI854" s="149">
        <f t="shared" si="363"/>
        <v>-8.5103447172858182</v>
      </c>
      <c r="AL854" s="1">
        <f t="shared" si="364"/>
        <v>-1.3873311678483309</v>
      </c>
      <c r="AM854" s="104">
        <f t="shared" si="365"/>
        <v>-1.4210896477732855</v>
      </c>
      <c r="AN854" s="104">
        <f t="shared" si="366"/>
        <v>-1.3586993551740039</v>
      </c>
      <c r="AO854" s="104">
        <f t="shared" si="367"/>
        <v>-0.66757033877029559</v>
      </c>
      <c r="AP854" s="104">
        <f t="shared" si="368"/>
        <v>-0.82003893241456904</v>
      </c>
      <c r="AQ854" s="104">
        <f t="shared" si="369"/>
        <v>-8.9936045332194625E-2</v>
      </c>
      <c r="AR854" s="151">
        <f t="shared" si="370"/>
        <v>-5.7446654873126795</v>
      </c>
    </row>
    <row r="855" spans="1:44" x14ac:dyDescent="0.2">
      <c r="A855" s="99">
        <v>10132</v>
      </c>
      <c r="B855" s="95" t="s">
        <v>103</v>
      </c>
      <c r="C855" s="111">
        <v>0.7862648460493824</v>
      </c>
      <c r="D855" s="95" t="s">
        <v>3</v>
      </c>
      <c r="E855" s="95">
        <v>0</v>
      </c>
      <c r="F855" s="96">
        <v>0</v>
      </c>
      <c r="G855" s="95" t="s">
        <v>6</v>
      </c>
      <c r="H855" s="95" t="s">
        <v>88</v>
      </c>
      <c r="I855" s="95" t="s">
        <v>5</v>
      </c>
      <c r="J855" s="97" t="s">
        <v>5</v>
      </c>
      <c r="M855">
        <f t="shared" si="351"/>
        <v>38</v>
      </c>
      <c r="N855">
        <f t="shared" si="372"/>
        <v>35</v>
      </c>
      <c r="O855">
        <f t="shared" si="373"/>
        <v>29</v>
      </c>
      <c r="P855">
        <f t="shared" si="374"/>
        <v>68</v>
      </c>
      <c r="Q855">
        <f t="shared" si="375"/>
        <v>71</v>
      </c>
      <c r="R855">
        <f t="shared" si="376"/>
        <v>28</v>
      </c>
      <c r="U855">
        <f t="shared" si="371"/>
        <v>241</v>
      </c>
      <c r="V855">
        <f t="shared" si="352"/>
        <v>245</v>
      </c>
      <c r="W855">
        <f t="shared" si="353"/>
        <v>248</v>
      </c>
      <c r="X855">
        <f t="shared" si="354"/>
        <v>495</v>
      </c>
      <c r="Y855">
        <f t="shared" si="355"/>
        <v>425</v>
      </c>
      <c r="Z855">
        <f t="shared" si="356"/>
        <v>882</v>
      </c>
      <c r="AC855" s="1">
        <f t="shared" si="357"/>
        <v>-1.5099083170870673</v>
      </c>
      <c r="AD855" s="1">
        <f t="shared" si="358"/>
        <v>-1.5921464153240394</v>
      </c>
      <c r="AE855" s="1">
        <f t="shared" si="359"/>
        <v>-1.780198646826979</v>
      </c>
      <c r="AF855" s="1">
        <f t="shared" si="360"/>
        <v>-0.92798677163734644</v>
      </c>
      <c r="AG855" s="1">
        <f t="shared" si="361"/>
        <v>-0.88481459977213761</v>
      </c>
      <c r="AH855" s="1">
        <f t="shared" si="362"/>
        <v>-1.8152899666382492</v>
      </c>
      <c r="AI855" s="149">
        <f t="shared" si="363"/>
        <v>-8.5103447172858182</v>
      </c>
      <c r="AL855" s="1">
        <f t="shared" si="364"/>
        <v>-1.3873311678483309</v>
      </c>
      <c r="AM855" s="104">
        <f t="shared" si="365"/>
        <v>-1.3708698907942589</v>
      </c>
      <c r="AN855" s="104">
        <f t="shared" si="366"/>
        <v>-1.3586993551740039</v>
      </c>
      <c r="AO855" s="104">
        <f t="shared" si="367"/>
        <v>-0.66757033877029559</v>
      </c>
      <c r="AP855" s="104">
        <f t="shared" si="368"/>
        <v>-0.82003893241456904</v>
      </c>
      <c r="AQ855" s="104">
        <f t="shared" si="369"/>
        <v>-8.9936045332194625E-2</v>
      </c>
      <c r="AR855" s="151">
        <f t="shared" si="370"/>
        <v>-5.6944457303336531</v>
      </c>
    </row>
    <row r="856" spans="1:44" x14ac:dyDescent="0.2">
      <c r="A856" s="98">
        <v>10780</v>
      </c>
      <c r="B856" s="91" t="s">
        <v>103</v>
      </c>
      <c r="C856" s="110">
        <v>0.78762456433732475</v>
      </c>
      <c r="D856" s="91" t="s">
        <v>3</v>
      </c>
      <c r="E856" s="91">
        <v>0</v>
      </c>
      <c r="F856" s="92">
        <v>0</v>
      </c>
      <c r="G856" s="91" t="s">
        <v>6</v>
      </c>
      <c r="H856" s="91" t="s">
        <v>89</v>
      </c>
      <c r="I856" s="91" t="s">
        <v>4</v>
      </c>
      <c r="J856" s="93" t="s">
        <v>5</v>
      </c>
      <c r="M856">
        <f t="shared" si="351"/>
        <v>38</v>
      </c>
      <c r="N856">
        <f t="shared" si="372"/>
        <v>35</v>
      </c>
      <c r="O856">
        <f t="shared" si="373"/>
        <v>29</v>
      </c>
      <c r="P856">
        <f t="shared" si="374"/>
        <v>68</v>
      </c>
      <c r="Q856">
        <f t="shared" si="375"/>
        <v>37</v>
      </c>
      <c r="R856">
        <f t="shared" si="376"/>
        <v>144</v>
      </c>
      <c r="U856">
        <f t="shared" si="371"/>
        <v>241</v>
      </c>
      <c r="V856">
        <f t="shared" si="352"/>
        <v>245</v>
      </c>
      <c r="W856">
        <f t="shared" si="353"/>
        <v>248</v>
      </c>
      <c r="X856">
        <f t="shared" si="354"/>
        <v>495</v>
      </c>
      <c r="Y856">
        <f t="shared" si="355"/>
        <v>230</v>
      </c>
      <c r="Z856">
        <f t="shared" si="356"/>
        <v>83</v>
      </c>
      <c r="AC856" s="1">
        <f t="shared" si="357"/>
        <v>-1.5099083170870673</v>
      </c>
      <c r="AD856" s="1">
        <f t="shared" si="358"/>
        <v>-1.5921464153240394</v>
      </c>
      <c r="AE856" s="1">
        <f t="shared" si="359"/>
        <v>-1.780198646826979</v>
      </c>
      <c r="AF856" s="1">
        <f t="shared" si="360"/>
        <v>-0.92798677163734644</v>
      </c>
      <c r="AG856" s="1">
        <f t="shared" si="361"/>
        <v>-1.5365765641692286</v>
      </c>
      <c r="AH856" s="1">
        <f t="shared" si="362"/>
        <v>-0.17768117723745236</v>
      </c>
      <c r="AI856" s="149">
        <f t="shared" si="363"/>
        <v>-7.5244978922821133</v>
      </c>
      <c r="AL856" s="1">
        <f t="shared" si="364"/>
        <v>-1.3873311678483309</v>
      </c>
      <c r="AM856" s="104">
        <f t="shared" si="365"/>
        <v>-1.3708698907942589</v>
      </c>
      <c r="AN856" s="104">
        <f t="shared" si="366"/>
        <v>-1.3586993551740039</v>
      </c>
      <c r="AO856" s="104">
        <f t="shared" si="367"/>
        <v>-0.66757033877029559</v>
      </c>
      <c r="AP856" s="104">
        <f t="shared" si="368"/>
        <v>-1.4340487924157905</v>
      </c>
      <c r="AQ856" s="104">
        <f t="shared" si="369"/>
        <v>-2.4532874935423878</v>
      </c>
      <c r="AR856" s="151">
        <f t="shared" si="370"/>
        <v>-8.6718070385450687</v>
      </c>
    </row>
    <row r="857" spans="1:44" x14ac:dyDescent="0.2">
      <c r="A857" s="99">
        <v>10692</v>
      </c>
      <c r="B857" s="95" t="s">
        <v>103</v>
      </c>
      <c r="C857" s="111">
        <v>0.78915095482443975</v>
      </c>
      <c r="D857" s="95" t="s">
        <v>0</v>
      </c>
      <c r="E857" s="95">
        <v>3</v>
      </c>
      <c r="F857" s="96">
        <v>2</v>
      </c>
      <c r="G857" s="95" t="s">
        <v>6</v>
      </c>
      <c r="H857" s="95" t="s">
        <v>90</v>
      </c>
      <c r="I857" s="95" t="s">
        <v>5</v>
      </c>
      <c r="J857" s="97" t="s">
        <v>5</v>
      </c>
      <c r="M857">
        <f t="shared" si="351"/>
        <v>39</v>
      </c>
      <c r="N857">
        <f t="shared" si="372"/>
        <v>61</v>
      </c>
      <c r="O857">
        <f t="shared" si="373"/>
        <v>49</v>
      </c>
      <c r="P857">
        <f t="shared" si="374"/>
        <v>68</v>
      </c>
      <c r="Q857">
        <f t="shared" si="375"/>
        <v>39</v>
      </c>
      <c r="R857">
        <f t="shared" si="376"/>
        <v>28</v>
      </c>
      <c r="U857">
        <f t="shared" si="371"/>
        <v>241</v>
      </c>
      <c r="V857">
        <f t="shared" si="352"/>
        <v>248</v>
      </c>
      <c r="W857">
        <f t="shared" si="353"/>
        <v>233</v>
      </c>
      <c r="X857">
        <f t="shared" si="354"/>
        <v>495</v>
      </c>
      <c r="Y857">
        <f t="shared" si="355"/>
        <v>161</v>
      </c>
      <c r="Z857">
        <f t="shared" si="356"/>
        <v>882</v>
      </c>
      <c r="AC857" s="1">
        <f t="shared" si="357"/>
        <v>-1.4839328306838067</v>
      </c>
      <c r="AD857" s="1">
        <f t="shared" si="358"/>
        <v>-1.0366206126401418</v>
      </c>
      <c r="AE857" s="1">
        <f t="shared" si="359"/>
        <v>-1.2556741787028265</v>
      </c>
      <c r="AF857" s="1">
        <f t="shared" si="360"/>
        <v>-0.92798677163734644</v>
      </c>
      <c r="AG857" s="1">
        <f t="shared" si="361"/>
        <v>-1.4839328306838067</v>
      </c>
      <c r="AH857" s="1">
        <f t="shared" si="362"/>
        <v>-1.8152899666382492</v>
      </c>
      <c r="AI857" s="149">
        <f t="shared" si="363"/>
        <v>-8.0034371909861779</v>
      </c>
      <c r="AL857" s="1">
        <f t="shared" si="364"/>
        <v>-1.3873311678483309</v>
      </c>
      <c r="AM857" s="104">
        <f t="shared" si="365"/>
        <v>-1.3586993551740039</v>
      </c>
      <c r="AN857" s="104">
        <f t="shared" si="366"/>
        <v>-1.4210896477732855</v>
      </c>
      <c r="AO857" s="104">
        <f t="shared" si="367"/>
        <v>-0.66757033877029559</v>
      </c>
      <c r="AP857" s="104">
        <f t="shared" si="368"/>
        <v>-1.790723736354523</v>
      </c>
      <c r="AQ857" s="104">
        <f t="shared" si="369"/>
        <v>-8.9936045332194625E-2</v>
      </c>
      <c r="AR857" s="151">
        <f t="shared" si="370"/>
        <v>-6.7153502912526335</v>
      </c>
    </row>
    <row r="858" spans="1:44" x14ac:dyDescent="0.2">
      <c r="A858" s="98">
        <v>11280</v>
      </c>
      <c r="B858" s="91" t="s">
        <v>103</v>
      </c>
      <c r="C858" s="110">
        <v>0.78930193846336616</v>
      </c>
      <c r="D858" s="91" t="s">
        <v>0</v>
      </c>
      <c r="E858" s="91">
        <v>3</v>
      </c>
      <c r="F858" s="92">
        <v>1</v>
      </c>
      <c r="G858" s="91" t="s">
        <v>7</v>
      </c>
      <c r="H858" s="91" t="s">
        <v>88</v>
      </c>
      <c r="I858" s="91" t="s">
        <v>5</v>
      </c>
      <c r="J858" s="93" t="s">
        <v>5</v>
      </c>
      <c r="M858">
        <f t="shared" si="351"/>
        <v>39</v>
      </c>
      <c r="N858">
        <f t="shared" si="372"/>
        <v>61</v>
      </c>
      <c r="O858">
        <f t="shared" si="373"/>
        <v>48</v>
      </c>
      <c r="P858">
        <f t="shared" si="374"/>
        <v>104</v>
      </c>
      <c r="Q858">
        <f t="shared" si="375"/>
        <v>71</v>
      </c>
      <c r="R858">
        <f t="shared" si="376"/>
        <v>28</v>
      </c>
      <c r="U858">
        <f t="shared" si="371"/>
        <v>241</v>
      </c>
      <c r="V858">
        <f t="shared" si="352"/>
        <v>248</v>
      </c>
      <c r="W858">
        <f t="shared" si="353"/>
        <v>243</v>
      </c>
      <c r="X858">
        <f t="shared" si="354"/>
        <v>470</v>
      </c>
      <c r="Y858">
        <f t="shared" si="355"/>
        <v>425</v>
      </c>
      <c r="Z858">
        <f t="shared" si="356"/>
        <v>882</v>
      </c>
      <c r="AC858" s="1">
        <f t="shared" si="357"/>
        <v>-1.4839328306838067</v>
      </c>
      <c r="AD858" s="1">
        <f t="shared" si="358"/>
        <v>-1.0366206126401418</v>
      </c>
      <c r="AE858" s="1">
        <f t="shared" si="359"/>
        <v>-1.276293465905562</v>
      </c>
      <c r="AF858" s="1">
        <f t="shared" si="360"/>
        <v>-0.50310357767208047</v>
      </c>
      <c r="AG858" s="1">
        <f t="shared" si="361"/>
        <v>-0.88481459977213761</v>
      </c>
      <c r="AH858" s="1">
        <f t="shared" si="362"/>
        <v>-1.8152899666382492</v>
      </c>
      <c r="AI858" s="149">
        <f t="shared" si="363"/>
        <v>-7.0000550533119776</v>
      </c>
      <c r="AL858" s="1">
        <f t="shared" si="364"/>
        <v>-1.3873311678483309</v>
      </c>
      <c r="AM858" s="104">
        <f t="shared" si="365"/>
        <v>-1.3586993551740039</v>
      </c>
      <c r="AN858" s="104">
        <f t="shared" si="366"/>
        <v>-1.3790666579984376</v>
      </c>
      <c r="AO858" s="104">
        <f t="shared" si="367"/>
        <v>-0.71939540663488166</v>
      </c>
      <c r="AP858" s="104">
        <f t="shared" si="368"/>
        <v>-0.82003893241456904</v>
      </c>
      <c r="AQ858" s="104">
        <f t="shared" si="369"/>
        <v>-8.9936045332194625E-2</v>
      </c>
      <c r="AR858" s="151">
        <f t="shared" si="370"/>
        <v>-5.7544675654024182</v>
      </c>
    </row>
    <row r="859" spans="1:44" x14ac:dyDescent="0.2">
      <c r="A859" s="99">
        <v>10419</v>
      </c>
      <c r="B859" s="95" t="s">
        <v>103</v>
      </c>
      <c r="C859" s="111">
        <v>0.7895806948483437</v>
      </c>
      <c r="D859" s="95" t="s">
        <v>1</v>
      </c>
      <c r="E859" s="95">
        <v>0</v>
      </c>
      <c r="F859" s="96">
        <v>3</v>
      </c>
      <c r="G859" s="95" t="s">
        <v>7</v>
      </c>
      <c r="H859" s="95" t="s">
        <v>88</v>
      </c>
      <c r="I859" s="95" t="s">
        <v>5</v>
      </c>
      <c r="J859" s="97" t="s">
        <v>5</v>
      </c>
      <c r="M859">
        <f t="shared" si="351"/>
        <v>59</v>
      </c>
      <c r="N859">
        <f t="shared" si="372"/>
        <v>35</v>
      </c>
      <c r="O859">
        <f t="shared" si="373"/>
        <v>46</v>
      </c>
      <c r="P859">
        <f t="shared" si="374"/>
        <v>104</v>
      </c>
      <c r="Q859">
        <f t="shared" si="375"/>
        <v>71</v>
      </c>
      <c r="R859">
        <f t="shared" si="376"/>
        <v>28</v>
      </c>
      <c r="U859">
        <f t="shared" si="371"/>
        <v>244</v>
      </c>
      <c r="V859">
        <f t="shared" si="352"/>
        <v>245</v>
      </c>
      <c r="W859">
        <f t="shared" si="353"/>
        <v>241</v>
      </c>
      <c r="X859">
        <f t="shared" si="354"/>
        <v>470</v>
      </c>
      <c r="Y859">
        <f t="shared" si="355"/>
        <v>425</v>
      </c>
      <c r="Z859">
        <f t="shared" si="356"/>
        <v>882</v>
      </c>
      <c r="AC859" s="1">
        <f t="shared" si="357"/>
        <v>-1.0699570329077337</v>
      </c>
      <c r="AD859" s="1">
        <f t="shared" si="358"/>
        <v>-1.5921464153240394</v>
      </c>
      <c r="AE859" s="1">
        <f t="shared" si="359"/>
        <v>-1.3188530803243581</v>
      </c>
      <c r="AF859" s="1">
        <f t="shared" si="360"/>
        <v>-0.50310357767208047</v>
      </c>
      <c r="AG859" s="1">
        <f t="shared" si="361"/>
        <v>-0.88481459977213761</v>
      </c>
      <c r="AH859" s="1">
        <f t="shared" si="362"/>
        <v>-1.8152899666382492</v>
      </c>
      <c r="AI859" s="149">
        <f t="shared" si="363"/>
        <v>-7.1841646726385981</v>
      </c>
      <c r="AL859" s="1">
        <f t="shared" si="364"/>
        <v>-1.374959876045784</v>
      </c>
      <c r="AM859" s="104">
        <f t="shared" si="365"/>
        <v>-1.3708698907942589</v>
      </c>
      <c r="AN859" s="104">
        <f t="shared" si="366"/>
        <v>-1.3873311678483309</v>
      </c>
      <c r="AO859" s="104">
        <f t="shared" si="367"/>
        <v>-0.71939540663488166</v>
      </c>
      <c r="AP859" s="104">
        <f t="shared" si="368"/>
        <v>-0.82003893241456904</v>
      </c>
      <c r="AQ859" s="104">
        <f t="shared" si="369"/>
        <v>-8.9936045332194625E-2</v>
      </c>
      <c r="AR859" s="151">
        <f t="shared" si="370"/>
        <v>-5.7625313190700185</v>
      </c>
    </row>
    <row r="860" spans="1:44" x14ac:dyDescent="0.2">
      <c r="A860" s="98">
        <v>10579</v>
      </c>
      <c r="B860" s="91" t="s">
        <v>103</v>
      </c>
      <c r="C860" s="110">
        <v>0.79003260001679332</v>
      </c>
      <c r="D860" s="91" t="s">
        <v>3</v>
      </c>
      <c r="E860" s="91">
        <v>2</v>
      </c>
      <c r="F860" s="92">
        <v>1</v>
      </c>
      <c r="G860" s="91" t="s">
        <v>6</v>
      </c>
      <c r="H860" s="91" t="s">
        <v>88</v>
      </c>
      <c r="I860" s="91" t="s">
        <v>5</v>
      </c>
      <c r="J860" s="93" t="s">
        <v>5</v>
      </c>
      <c r="M860">
        <f t="shared" si="351"/>
        <v>38</v>
      </c>
      <c r="N860">
        <f t="shared" si="372"/>
        <v>41</v>
      </c>
      <c r="O860">
        <f t="shared" si="373"/>
        <v>48</v>
      </c>
      <c r="P860">
        <f t="shared" si="374"/>
        <v>68</v>
      </c>
      <c r="Q860">
        <f t="shared" si="375"/>
        <v>71</v>
      </c>
      <c r="R860">
        <f t="shared" si="376"/>
        <v>28</v>
      </c>
      <c r="U860">
        <f t="shared" si="371"/>
        <v>241</v>
      </c>
      <c r="V860">
        <f t="shared" si="352"/>
        <v>239</v>
      </c>
      <c r="W860">
        <f t="shared" si="353"/>
        <v>243</v>
      </c>
      <c r="X860">
        <f t="shared" si="354"/>
        <v>495</v>
      </c>
      <c r="Y860">
        <f t="shared" si="355"/>
        <v>425</v>
      </c>
      <c r="Z860">
        <f t="shared" si="356"/>
        <v>882</v>
      </c>
      <c r="AC860" s="1">
        <f t="shared" si="357"/>
        <v>-1.5099083170870673</v>
      </c>
      <c r="AD860" s="1">
        <f t="shared" si="358"/>
        <v>-1.4339224101091452</v>
      </c>
      <c r="AE860" s="1">
        <f t="shared" si="359"/>
        <v>-1.276293465905562</v>
      </c>
      <c r="AF860" s="1">
        <f t="shared" si="360"/>
        <v>-0.92798677163734644</v>
      </c>
      <c r="AG860" s="1">
        <f t="shared" si="361"/>
        <v>-0.88481459977213761</v>
      </c>
      <c r="AH860" s="1">
        <f t="shared" si="362"/>
        <v>-1.8152899666382492</v>
      </c>
      <c r="AI860" s="149">
        <f t="shared" si="363"/>
        <v>-7.8482155311495081</v>
      </c>
      <c r="AL860" s="1">
        <f t="shared" si="364"/>
        <v>-1.3873311678483309</v>
      </c>
      <c r="AM860" s="104">
        <f t="shared" si="365"/>
        <v>-1.3956645494074753</v>
      </c>
      <c r="AN860" s="104">
        <f t="shared" si="366"/>
        <v>-1.3790666579984376</v>
      </c>
      <c r="AO860" s="104">
        <f t="shared" si="367"/>
        <v>-0.66757033877029559</v>
      </c>
      <c r="AP860" s="104">
        <f t="shared" si="368"/>
        <v>-0.82003893241456904</v>
      </c>
      <c r="AQ860" s="104">
        <f t="shared" si="369"/>
        <v>-8.9936045332194625E-2</v>
      </c>
      <c r="AR860" s="151">
        <f t="shared" si="370"/>
        <v>-5.7396076917713037</v>
      </c>
    </row>
    <row r="861" spans="1:44" x14ac:dyDescent="0.2">
      <c r="A861" s="99">
        <v>10598</v>
      </c>
      <c r="B861" s="95" t="s">
        <v>103</v>
      </c>
      <c r="C861" s="111">
        <v>0.7904180393461967</v>
      </c>
      <c r="D861" s="95" t="s">
        <v>1</v>
      </c>
      <c r="E861" s="95">
        <v>3</v>
      </c>
      <c r="F861" s="96">
        <v>0</v>
      </c>
      <c r="G861" s="95" t="s">
        <v>7</v>
      </c>
      <c r="H861" s="95" t="s">
        <v>88</v>
      </c>
      <c r="I861" s="95" t="s">
        <v>5</v>
      </c>
      <c r="J861" s="97" t="s">
        <v>5</v>
      </c>
      <c r="M861">
        <f t="shared" si="351"/>
        <v>59</v>
      </c>
      <c r="N861">
        <f t="shared" si="372"/>
        <v>61</v>
      </c>
      <c r="O861">
        <f t="shared" si="373"/>
        <v>29</v>
      </c>
      <c r="P861">
        <f t="shared" si="374"/>
        <v>104</v>
      </c>
      <c r="Q861">
        <f t="shared" si="375"/>
        <v>71</v>
      </c>
      <c r="R861">
        <f t="shared" si="376"/>
        <v>28</v>
      </c>
      <c r="U861">
        <f t="shared" si="371"/>
        <v>244</v>
      </c>
      <c r="V861">
        <f t="shared" si="352"/>
        <v>248</v>
      </c>
      <c r="W861">
        <f t="shared" si="353"/>
        <v>248</v>
      </c>
      <c r="X861">
        <f t="shared" si="354"/>
        <v>470</v>
      </c>
      <c r="Y861">
        <f t="shared" si="355"/>
        <v>425</v>
      </c>
      <c r="Z861">
        <f t="shared" si="356"/>
        <v>882</v>
      </c>
      <c r="AC861" s="1">
        <f t="shared" si="357"/>
        <v>-1.0699570329077337</v>
      </c>
      <c r="AD861" s="1">
        <f t="shared" si="358"/>
        <v>-1.0366206126401418</v>
      </c>
      <c r="AE861" s="1">
        <f t="shared" si="359"/>
        <v>-1.780198646826979</v>
      </c>
      <c r="AF861" s="1">
        <f t="shared" si="360"/>
        <v>-0.50310357767208047</v>
      </c>
      <c r="AG861" s="1">
        <f t="shared" si="361"/>
        <v>-0.88481459977213761</v>
      </c>
      <c r="AH861" s="1">
        <f t="shared" si="362"/>
        <v>-1.8152899666382492</v>
      </c>
      <c r="AI861" s="149">
        <f t="shared" si="363"/>
        <v>-7.0899844364573212</v>
      </c>
      <c r="AL861" s="1">
        <f t="shared" si="364"/>
        <v>-1.374959876045784</v>
      </c>
      <c r="AM861" s="104">
        <f t="shared" si="365"/>
        <v>-1.3586993551740039</v>
      </c>
      <c r="AN861" s="104">
        <f t="shared" si="366"/>
        <v>-1.3586993551740039</v>
      </c>
      <c r="AO861" s="104">
        <f t="shared" si="367"/>
        <v>-0.71939540663488166</v>
      </c>
      <c r="AP861" s="104">
        <f t="shared" si="368"/>
        <v>-0.82003893241456904</v>
      </c>
      <c r="AQ861" s="104">
        <f t="shared" si="369"/>
        <v>-8.9936045332194625E-2</v>
      </c>
      <c r="AR861" s="151">
        <f t="shared" si="370"/>
        <v>-5.7217289707754366</v>
      </c>
    </row>
    <row r="862" spans="1:44" x14ac:dyDescent="0.2">
      <c r="A862" s="98">
        <v>11313</v>
      </c>
      <c r="B862" s="91" t="s">
        <v>103</v>
      </c>
      <c r="C862" s="110">
        <v>0.79043933916199394</v>
      </c>
      <c r="D862" s="91" t="s">
        <v>2</v>
      </c>
      <c r="E862" s="91">
        <v>1</v>
      </c>
      <c r="F862" s="92">
        <v>2</v>
      </c>
      <c r="G862" s="91" t="s">
        <v>6</v>
      </c>
      <c r="H862" s="91" t="s">
        <v>90</v>
      </c>
      <c r="I862" s="91" t="s">
        <v>5</v>
      </c>
      <c r="J862" s="93" t="s">
        <v>5</v>
      </c>
      <c r="M862">
        <f t="shared" si="351"/>
        <v>36</v>
      </c>
      <c r="N862">
        <f t="shared" si="372"/>
        <v>35</v>
      </c>
      <c r="O862">
        <f t="shared" si="373"/>
        <v>49</v>
      </c>
      <c r="P862">
        <f t="shared" si="374"/>
        <v>68</v>
      </c>
      <c r="Q862">
        <f t="shared" si="375"/>
        <v>39</v>
      </c>
      <c r="R862">
        <f t="shared" si="376"/>
        <v>28</v>
      </c>
      <c r="U862">
        <f t="shared" si="371"/>
        <v>239</v>
      </c>
      <c r="V862">
        <f t="shared" si="352"/>
        <v>233</v>
      </c>
      <c r="W862">
        <f t="shared" si="353"/>
        <v>233</v>
      </c>
      <c r="X862">
        <f t="shared" si="354"/>
        <v>495</v>
      </c>
      <c r="Y862">
        <f t="shared" si="355"/>
        <v>161</v>
      </c>
      <c r="Z862">
        <f t="shared" si="356"/>
        <v>882</v>
      </c>
      <c r="AC862" s="1">
        <f t="shared" si="357"/>
        <v>-1.563975538357343</v>
      </c>
      <c r="AD862" s="1">
        <f t="shared" si="358"/>
        <v>-1.5921464153240394</v>
      </c>
      <c r="AE862" s="1">
        <f t="shared" si="359"/>
        <v>-1.2556741787028265</v>
      </c>
      <c r="AF862" s="1">
        <f t="shared" si="360"/>
        <v>-0.92798677163734644</v>
      </c>
      <c r="AG862" s="1">
        <f t="shared" si="361"/>
        <v>-1.4839328306838067</v>
      </c>
      <c r="AH862" s="1">
        <f t="shared" si="362"/>
        <v>-1.8152899666382492</v>
      </c>
      <c r="AI862" s="149">
        <f t="shared" si="363"/>
        <v>-8.6390057013436117</v>
      </c>
      <c r="AL862" s="1">
        <f t="shared" si="364"/>
        <v>-1.3956645494074753</v>
      </c>
      <c r="AM862" s="104">
        <f t="shared" si="365"/>
        <v>-1.4210896477732855</v>
      </c>
      <c r="AN862" s="104">
        <f t="shared" si="366"/>
        <v>-1.4210896477732855</v>
      </c>
      <c r="AO862" s="104">
        <f t="shared" si="367"/>
        <v>-0.66757033877029559</v>
      </c>
      <c r="AP862" s="104">
        <f t="shared" si="368"/>
        <v>-1.790723736354523</v>
      </c>
      <c r="AQ862" s="104">
        <f t="shared" si="369"/>
        <v>-8.9936045332194625E-2</v>
      </c>
      <c r="AR862" s="151">
        <f t="shared" si="370"/>
        <v>-6.7860739654110596</v>
      </c>
    </row>
    <row r="863" spans="1:44" x14ac:dyDescent="0.2">
      <c r="A863" s="99">
        <v>10045</v>
      </c>
      <c r="B863" s="95" t="s">
        <v>103</v>
      </c>
      <c r="C863" s="111">
        <v>0.79116003924425105</v>
      </c>
      <c r="D863" s="95" t="s">
        <v>0</v>
      </c>
      <c r="E863" s="95">
        <v>3</v>
      </c>
      <c r="F863" s="96">
        <v>0</v>
      </c>
      <c r="G863" s="95" t="s">
        <v>7</v>
      </c>
      <c r="H863" s="95" t="s">
        <v>89</v>
      </c>
      <c r="I863" s="95" t="s">
        <v>5</v>
      </c>
      <c r="J863" s="97" t="s">
        <v>5</v>
      </c>
      <c r="M863">
        <f t="shared" si="351"/>
        <v>39</v>
      </c>
      <c r="N863">
        <f t="shared" si="372"/>
        <v>61</v>
      </c>
      <c r="O863">
        <f t="shared" si="373"/>
        <v>29</v>
      </c>
      <c r="P863">
        <f t="shared" si="374"/>
        <v>104</v>
      </c>
      <c r="Q863">
        <f t="shared" si="375"/>
        <v>37</v>
      </c>
      <c r="R863">
        <f t="shared" si="376"/>
        <v>28</v>
      </c>
      <c r="U863">
        <f t="shared" si="371"/>
        <v>241</v>
      </c>
      <c r="V863">
        <f t="shared" si="352"/>
        <v>248</v>
      </c>
      <c r="W863">
        <f t="shared" si="353"/>
        <v>248</v>
      </c>
      <c r="X863">
        <f t="shared" si="354"/>
        <v>470</v>
      </c>
      <c r="Y863">
        <f t="shared" si="355"/>
        <v>230</v>
      </c>
      <c r="Z863">
        <f t="shared" si="356"/>
        <v>882</v>
      </c>
      <c r="AC863" s="1">
        <f t="shared" si="357"/>
        <v>-1.4839328306838067</v>
      </c>
      <c r="AD863" s="1">
        <f t="shared" si="358"/>
        <v>-1.0366206126401418</v>
      </c>
      <c r="AE863" s="1">
        <f t="shared" si="359"/>
        <v>-1.780198646826979</v>
      </c>
      <c r="AF863" s="1">
        <f t="shared" si="360"/>
        <v>-0.50310357767208047</v>
      </c>
      <c r="AG863" s="1">
        <f t="shared" si="361"/>
        <v>-1.5365765641692286</v>
      </c>
      <c r="AH863" s="1">
        <f t="shared" si="362"/>
        <v>-1.8152899666382492</v>
      </c>
      <c r="AI863" s="149">
        <f t="shared" si="363"/>
        <v>-8.1557221986304853</v>
      </c>
      <c r="AL863" s="1">
        <f t="shared" si="364"/>
        <v>-1.3873311678483309</v>
      </c>
      <c r="AM863" s="104">
        <f t="shared" si="365"/>
        <v>-1.3586993551740039</v>
      </c>
      <c r="AN863" s="104">
        <f t="shared" si="366"/>
        <v>-1.3586993551740039</v>
      </c>
      <c r="AO863" s="104">
        <f t="shared" si="367"/>
        <v>-0.71939540663488166</v>
      </c>
      <c r="AP863" s="104">
        <f t="shared" si="368"/>
        <v>-1.4340487924157905</v>
      </c>
      <c r="AQ863" s="104">
        <f t="shared" si="369"/>
        <v>-8.9936045332194625E-2</v>
      </c>
      <c r="AR863" s="151">
        <f t="shared" si="370"/>
        <v>-6.3481101225792056</v>
      </c>
    </row>
    <row r="864" spans="1:44" x14ac:dyDescent="0.2">
      <c r="A864" s="98">
        <v>10138</v>
      </c>
      <c r="B864" s="91" t="s">
        <v>103</v>
      </c>
      <c r="C864" s="110">
        <v>0.79128886661066589</v>
      </c>
      <c r="D864" s="91" t="s">
        <v>1</v>
      </c>
      <c r="E864" s="91">
        <v>2</v>
      </c>
      <c r="F864" s="92">
        <v>0</v>
      </c>
      <c r="G864" s="91" t="s">
        <v>7</v>
      </c>
      <c r="H864" s="91" t="s">
        <v>88</v>
      </c>
      <c r="I864" s="91" t="s">
        <v>5</v>
      </c>
      <c r="J864" s="93" t="s">
        <v>5</v>
      </c>
      <c r="M864">
        <f t="shared" si="351"/>
        <v>59</v>
      </c>
      <c r="N864">
        <f t="shared" si="372"/>
        <v>41</v>
      </c>
      <c r="O864">
        <f t="shared" si="373"/>
        <v>29</v>
      </c>
      <c r="P864">
        <f t="shared" si="374"/>
        <v>104</v>
      </c>
      <c r="Q864">
        <f t="shared" si="375"/>
        <v>71</v>
      </c>
      <c r="R864">
        <f t="shared" si="376"/>
        <v>28</v>
      </c>
      <c r="U864">
        <f t="shared" si="371"/>
        <v>244</v>
      </c>
      <c r="V864">
        <f t="shared" si="352"/>
        <v>239</v>
      </c>
      <c r="W864">
        <f t="shared" si="353"/>
        <v>248</v>
      </c>
      <c r="X864">
        <f t="shared" si="354"/>
        <v>470</v>
      </c>
      <c r="Y864">
        <f t="shared" si="355"/>
        <v>425</v>
      </c>
      <c r="Z864">
        <f t="shared" si="356"/>
        <v>882</v>
      </c>
      <c r="AC864" s="1">
        <f t="shared" si="357"/>
        <v>-1.0699570329077337</v>
      </c>
      <c r="AD864" s="1">
        <f t="shared" si="358"/>
        <v>-1.4339224101091452</v>
      </c>
      <c r="AE864" s="1">
        <f t="shared" si="359"/>
        <v>-1.780198646826979</v>
      </c>
      <c r="AF864" s="1">
        <f t="shared" si="360"/>
        <v>-0.50310357767208047</v>
      </c>
      <c r="AG864" s="1">
        <f t="shared" si="361"/>
        <v>-0.88481459977213761</v>
      </c>
      <c r="AH864" s="1">
        <f t="shared" si="362"/>
        <v>-1.8152899666382492</v>
      </c>
      <c r="AI864" s="149">
        <f t="shared" si="363"/>
        <v>-7.4872862339263246</v>
      </c>
      <c r="AL864" s="1">
        <f t="shared" si="364"/>
        <v>-1.374959876045784</v>
      </c>
      <c r="AM864" s="104">
        <f t="shared" si="365"/>
        <v>-1.3956645494074753</v>
      </c>
      <c r="AN864" s="104">
        <f t="shared" si="366"/>
        <v>-1.3586993551740039</v>
      </c>
      <c r="AO864" s="104">
        <f t="shared" si="367"/>
        <v>-0.71939540663488166</v>
      </c>
      <c r="AP864" s="104">
        <f t="shared" si="368"/>
        <v>-0.82003893241456904</v>
      </c>
      <c r="AQ864" s="104">
        <f t="shared" si="369"/>
        <v>-8.9936045332194625E-2</v>
      </c>
      <c r="AR864" s="151">
        <f t="shared" si="370"/>
        <v>-5.7586941650089081</v>
      </c>
    </row>
    <row r="865" spans="1:44" x14ac:dyDescent="0.2">
      <c r="A865" s="99">
        <v>10456</v>
      </c>
      <c r="B865" s="95" t="s">
        <v>103</v>
      </c>
      <c r="C865" s="111">
        <v>0.79141312393470331</v>
      </c>
      <c r="D865" s="95" t="s">
        <v>1</v>
      </c>
      <c r="E865" s="95">
        <v>0</v>
      </c>
      <c r="F865" s="96">
        <v>1</v>
      </c>
      <c r="G865" s="95" t="s">
        <v>7</v>
      </c>
      <c r="H865" s="95" t="s">
        <v>88</v>
      </c>
      <c r="I865" s="95" t="s">
        <v>4</v>
      </c>
      <c r="J865" s="97" t="s">
        <v>4</v>
      </c>
      <c r="M865">
        <f t="shared" si="351"/>
        <v>59</v>
      </c>
      <c r="N865">
        <f t="shared" si="372"/>
        <v>35</v>
      </c>
      <c r="O865">
        <f t="shared" si="373"/>
        <v>48</v>
      </c>
      <c r="P865">
        <f t="shared" si="374"/>
        <v>104</v>
      </c>
      <c r="Q865">
        <f t="shared" si="375"/>
        <v>71</v>
      </c>
      <c r="R865">
        <f t="shared" si="376"/>
        <v>144</v>
      </c>
      <c r="U865">
        <f t="shared" si="371"/>
        <v>244</v>
      </c>
      <c r="V865">
        <f t="shared" si="352"/>
        <v>245</v>
      </c>
      <c r="W865">
        <f t="shared" si="353"/>
        <v>243</v>
      </c>
      <c r="X865">
        <f t="shared" si="354"/>
        <v>470</v>
      </c>
      <c r="Y865">
        <f t="shared" si="355"/>
        <v>425</v>
      </c>
      <c r="Z865">
        <f t="shared" si="356"/>
        <v>83</v>
      </c>
      <c r="AC865" s="1">
        <f t="shared" si="357"/>
        <v>-1.0699570329077337</v>
      </c>
      <c r="AD865" s="1">
        <f t="shared" si="358"/>
        <v>-1.5921464153240394</v>
      </c>
      <c r="AE865" s="1">
        <f t="shared" si="359"/>
        <v>-1.276293465905562</v>
      </c>
      <c r="AF865" s="1">
        <f t="shared" si="360"/>
        <v>-0.50310357767208047</v>
      </c>
      <c r="AG865" s="1">
        <f t="shared" si="361"/>
        <v>-0.88481459977213761</v>
      </c>
      <c r="AH865" s="1">
        <f t="shared" si="362"/>
        <v>-0.17768117723745236</v>
      </c>
      <c r="AI865" s="149">
        <f t="shared" si="363"/>
        <v>-5.5039962688190052</v>
      </c>
      <c r="AL865" s="1">
        <f t="shared" si="364"/>
        <v>-1.374959876045784</v>
      </c>
      <c r="AM865" s="104">
        <f t="shared" si="365"/>
        <v>-1.3708698907942589</v>
      </c>
      <c r="AN865" s="104">
        <f t="shared" si="366"/>
        <v>-1.3790666579984376</v>
      </c>
      <c r="AO865" s="104">
        <f t="shared" si="367"/>
        <v>-0.71939540663488166</v>
      </c>
      <c r="AP865" s="104">
        <f t="shared" si="368"/>
        <v>-0.82003893241456904</v>
      </c>
      <c r="AQ865" s="104">
        <f t="shared" si="369"/>
        <v>-2.4532874935423878</v>
      </c>
      <c r="AR865" s="151">
        <f t="shared" si="370"/>
        <v>-8.1176182574303191</v>
      </c>
    </row>
    <row r="866" spans="1:44" x14ac:dyDescent="0.2">
      <c r="A866" s="98">
        <v>10070</v>
      </c>
      <c r="B866" s="91" t="s">
        <v>103</v>
      </c>
      <c r="C866" s="110">
        <v>0.79162505256881999</v>
      </c>
      <c r="D866" s="91" t="s">
        <v>2</v>
      </c>
      <c r="E866" s="91">
        <v>0</v>
      </c>
      <c r="F866" s="92">
        <v>3</v>
      </c>
      <c r="G866" s="91" t="s">
        <v>7</v>
      </c>
      <c r="H866" s="91" t="s">
        <v>88</v>
      </c>
      <c r="I866" s="91" t="s">
        <v>5</v>
      </c>
      <c r="J866" s="93" t="s">
        <v>5</v>
      </c>
      <c r="M866">
        <f t="shared" si="351"/>
        <v>36</v>
      </c>
      <c r="N866">
        <f t="shared" si="372"/>
        <v>35</v>
      </c>
      <c r="O866">
        <f t="shared" si="373"/>
        <v>46</v>
      </c>
      <c r="P866">
        <f t="shared" si="374"/>
        <v>104</v>
      </c>
      <c r="Q866">
        <f t="shared" si="375"/>
        <v>71</v>
      </c>
      <c r="R866">
        <f t="shared" si="376"/>
        <v>28</v>
      </c>
      <c r="U866">
        <f t="shared" si="371"/>
        <v>239</v>
      </c>
      <c r="V866">
        <f t="shared" si="352"/>
        <v>245</v>
      </c>
      <c r="W866">
        <f t="shared" si="353"/>
        <v>241</v>
      </c>
      <c r="X866">
        <f t="shared" si="354"/>
        <v>470</v>
      </c>
      <c r="Y866">
        <f t="shared" si="355"/>
        <v>425</v>
      </c>
      <c r="Z866">
        <f t="shared" si="356"/>
        <v>882</v>
      </c>
      <c r="AC866" s="1">
        <f t="shared" si="357"/>
        <v>-1.563975538357343</v>
      </c>
      <c r="AD866" s="1">
        <f t="shared" si="358"/>
        <v>-1.5921464153240394</v>
      </c>
      <c r="AE866" s="1">
        <f t="shared" si="359"/>
        <v>-1.3188530803243581</v>
      </c>
      <c r="AF866" s="1">
        <f t="shared" si="360"/>
        <v>-0.50310357767208047</v>
      </c>
      <c r="AG866" s="1">
        <f t="shared" si="361"/>
        <v>-0.88481459977213761</v>
      </c>
      <c r="AH866" s="1">
        <f t="shared" si="362"/>
        <v>-1.8152899666382492</v>
      </c>
      <c r="AI866" s="149">
        <f t="shared" si="363"/>
        <v>-7.6781831780882079</v>
      </c>
      <c r="AL866" s="1">
        <f t="shared" si="364"/>
        <v>-1.3956645494074753</v>
      </c>
      <c r="AM866" s="104">
        <f t="shared" si="365"/>
        <v>-1.3708698907942589</v>
      </c>
      <c r="AN866" s="104">
        <f t="shared" si="366"/>
        <v>-1.3873311678483309</v>
      </c>
      <c r="AO866" s="104">
        <f t="shared" si="367"/>
        <v>-0.71939540663488166</v>
      </c>
      <c r="AP866" s="104">
        <f t="shared" si="368"/>
        <v>-0.82003893241456904</v>
      </c>
      <c r="AQ866" s="104">
        <f t="shared" si="369"/>
        <v>-8.9936045332194625E-2</v>
      </c>
      <c r="AR866" s="151">
        <f t="shared" si="370"/>
        <v>-5.7832359924317105</v>
      </c>
    </row>
    <row r="867" spans="1:44" x14ac:dyDescent="0.2">
      <c r="A867" s="99">
        <v>10334</v>
      </c>
      <c r="B867" s="95" t="s">
        <v>103</v>
      </c>
      <c r="C867" s="111">
        <v>0.79182062826981914</v>
      </c>
      <c r="D867" s="95" t="s">
        <v>0</v>
      </c>
      <c r="E867" s="95">
        <v>1</v>
      </c>
      <c r="F867" s="96">
        <v>3</v>
      </c>
      <c r="G867" s="95" t="s">
        <v>6</v>
      </c>
      <c r="H867" s="95" t="s">
        <v>88</v>
      </c>
      <c r="I867" s="95" t="s">
        <v>4</v>
      </c>
      <c r="J867" s="97" t="s">
        <v>5</v>
      </c>
      <c r="M867">
        <f t="shared" si="351"/>
        <v>39</v>
      </c>
      <c r="N867">
        <f t="shared" si="372"/>
        <v>35</v>
      </c>
      <c r="O867">
        <f t="shared" si="373"/>
        <v>46</v>
      </c>
      <c r="P867">
        <f t="shared" si="374"/>
        <v>68</v>
      </c>
      <c r="Q867">
        <f t="shared" si="375"/>
        <v>71</v>
      </c>
      <c r="R867">
        <f t="shared" si="376"/>
        <v>144</v>
      </c>
      <c r="U867">
        <f t="shared" si="371"/>
        <v>241</v>
      </c>
      <c r="V867">
        <f t="shared" si="352"/>
        <v>233</v>
      </c>
      <c r="W867">
        <f t="shared" si="353"/>
        <v>241</v>
      </c>
      <c r="X867">
        <f t="shared" si="354"/>
        <v>495</v>
      </c>
      <c r="Y867">
        <f t="shared" si="355"/>
        <v>425</v>
      </c>
      <c r="Z867">
        <f t="shared" si="356"/>
        <v>83</v>
      </c>
      <c r="AC867" s="1">
        <f t="shared" si="357"/>
        <v>-1.4839328306838067</v>
      </c>
      <c r="AD867" s="1">
        <f t="shared" si="358"/>
        <v>-1.5921464153240394</v>
      </c>
      <c r="AE867" s="1">
        <f t="shared" si="359"/>
        <v>-1.3188530803243581</v>
      </c>
      <c r="AF867" s="1">
        <f t="shared" si="360"/>
        <v>-0.92798677163734644</v>
      </c>
      <c r="AG867" s="1">
        <f t="shared" si="361"/>
        <v>-0.88481459977213761</v>
      </c>
      <c r="AH867" s="1">
        <f t="shared" si="362"/>
        <v>-0.17768117723745236</v>
      </c>
      <c r="AI867" s="149">
        <f t="shared" si="363"/>
        <v>-6.3854148749791406</v>
      </c>
      <c r="AL867" s="1">
        <f t="shared" si="364"/>
        <v>-1.3873311678483309</v>
      </c>
      <c r="AM867" s="104">
        <f t="shared" si="365"/>
        <v>-1.4210896477732855</v>
      </c>
      <c r="AN867" s="104">
        <f t="shared" si="366"/>
        <v>-1.3873311678483309</v>
      </c>
      <c r="AO867" s="104">
        <f t="shared" si="367"/>
        <v>-0.66757033877029559</v>
      </c>
      <c r="AP867" s="104">
        <f t="shared" si="368"/>
        <v>-0.82003893241456904</v>
      </c>
      <c r="AQ867" s="104">
        <f t="shared" si="369"/>
        <v>-2.4532874935423878</v>
      </c>
      <c r="AR867" s="151">
        <f t="shared" si="370"/>
        <v>-8.1366487481971994</v>
      </c>
    </row>
    <row r="868" spans="1:44" x14ac:dyDescent="0.2">
      <c r="A868" s="98">
        <v>10629</v>
      </c>
      <c r="B868" s="91" t="s">
        <v>103</v>
      </c>
      <c r="C868" s="110">
        <v>0.79223405935707336</v>
      </c>
      <c r="D868" s="91" t="s">
        <v>2</v>
      </c>
      <c r="E868" s="91">
        <v>3</v>
      </c>
      <c r="F868" s="92">
        <v>2</v>
      </c>
      <c r="G868" s="91" t="s">
        <v>7</v>
      </c>
      <c r="H868" s="91" t="s">
        <v>91</v>
      </c>
      <c r="I868" s="91" t="s">
        <v>5</v>
      </c>
      <c r="J868" s="93" t="s">
        <v>4</v>
      </c>
      <c r="M868">
        <f t="shared" si="351"/>
        <v>36</v>
      </c>
      <c r="N868">
        <f t="shared" si="372"/>
        <v>61</v>
      </c>
      <c r="O868">
        <f t="shared" si="373"/>
        <v>49</v>
      </c>
      <c r="P868">
        <f t="shared" si="374"/>
        <v>104</v>
      </c>
      <c r="Q868">
        <f t="shared" si="375"/>
        <v>25</v>
      </c>
      <c r="R868">
        <f t="shared" si="376"/>
        <v>28</v>
      </c>
      <c r="U868">
        <f t="shared" si="371"/>
        <v>239</v>
      </c>
      <c r="V868">
        <f t="shared" si="352"/>
        <v>248</v>
      </c>
      <c r="W868">
        <f t="shared" si="353"/>
        <v>233</v>
      </c>
      <c r="X868">
        <f t="shared" si="354"/>
        <v>470</v>
      </c>
      <c r="Y868">
        <f t="shared" si="355"/>
        <v>149</v>
      </c>
      <c r="Z868">
        <f t="shared" si="356"/>
        <v>882</v>
      </c>
      <c r="AC868" s="1">
        <f t="shared" si="357"/>
        <v>-1.563975538357343</v>
      </c>
      <c r="AD868" s="1">
        <f t="shared" si="358"/>
        <v>-1.0366206126401418</v>
      </c>
      <c r="AE868" s="1">
        <f t="shared" si="359"/>
        <v>-1.2556741787028265</v>
      </c>
      <c r="AF868" s="1">
        <f t="shared" si="360"/>
        <v>-0.50310357767208047</v>
      </c>
      <c r="AG868" s="1">
        <f t="shared" si="361"/>
        <v>-1.9286186519452522</v>
      </c>
      <c r="AH868" s="1">
        <f t="shared" si="362"/>
        <v>-1.8152899666382492</v>
      </c>
      <c r="AI868" s="149">
        <f t="shared" si="363"/>
        <v>-8.1032825259558923</v>
      </c>
      <c r="AL868" s="1">
        <f t="shared" si="364"/>
        <v>-1.3956645494074753</v>
      </c>
      <c r="AM868" s="104">
        <f t="shared" si="365"/>
        <v>-1.3586993551740039</v>
      </c>
      <c r="AN868" s="104">
        <f t="shared" si="366"/>
        <v>-1.4210896477732855</v>
      </c>
      <c r="AO868" s="104">
        <f t="shared" si="367"/>
        <v>-0.71939540663488166</v>
      </c>
      <c r="AP868" s="104">
        <f t="shared" si="368"/>
        <v>-1.8681817953935267</v>
      </c>
      <c r="AQ868" s="104">
        <f t="shared" si="369"/>
        <v>-8.9936045332194625E-2</v>
      </c>
      <c r="AR868" s="151">
        <f t="shared" si="370"/>
        <v>-6.852966799715368</v>
      </c>
    </row>
    <row r="869" spans="1:44" x14ac:dyDescent="0.2">
      <c r="A869" s="99">
        <v>10884</v>
      </c>
      <c r="B869" s="95" t="s">
        <v>103</v>
      </c>
      <c r="C869" s="111">
        <v>0.79291532920753216</v>
      </c>
      <c r="D869" s="95" t="s">
        <v>0</v>
      </c>
      <c r="E869" s="95">
        <v>1</v>
      </c>
      <c r="F869" s="96">
        <v>3</v>
      </c>
      <c r="G869" s="95" t="s">
        <v>7</v>
      </c>
      <c r="H869" s="95" t="s">
        <v>89</v>
      </c>
      <c r="I869" s="95" t="s">
        <v>4</v>
      </c>
      <c r="J869" s="97" t="s">
        <v>5</v>
      </c>
      <c r="M869">
        <f t="shared" si="351"/>
        <v>39</v>
      </c>
      <c r="N869">
        <f t="shared" si="372"/>
        <v>35</v>
      </c>
      <c r="O869">
        <f t="shared" si="373"/>
        <v>46</v>
      </c>
      <c r="P869">
        <f t="shared" si="374"/>
        <v>104</v>
      </c>
      <c r="Q869">
        <f t="shared" si="375"/>
        <v>37</v>
      </c>
      <c r="R869">
        <f t="shared" si="376"/>
        <v>144</v>
      </c>
      <c r="U869">
        <f t="shared" si="371"/>
        <v>241</v>
      </c>
      <c r="V869">
        <f t="shared" si="352"/>
        <v>233</v>
      </c>
      <c r="W869">
        <f t="shared" si="353"/>
        <v>241</v>
      </c>
      <c r="X869">
        <f t="shared" si="354"/>
        <v>470</v>
      </c>
      <c r="Y869">
        <f t="shared" si="355"/>
        <v>230</v>
      </c>
      <c r="Z869">
        <f t="shared" si="356"/>
        <v>83</v>
      </c>
      <c r="AC869" s="1">
        <f t="shared" si="357"/>
        <v>-1.4839328306838067</v>
      </c>
      <c r="AD869" s="1">
        <f t="shared" si="358"/>
        <v>-1.5921464153240394</v>
      </c>
      <c r="AE869" s="1">
        <f t="shared" si="359"/>
        <v>-1.3188530803243581</v>
      </c>
      <c r="AF869" s="1">
        <f t="shared" si="360"/>
        <v>-0.50310357767208047</v>
      </c>
      <c r="AG869" s="1">
        <f t="shared" si="361"/>
        <v>-1.5365765641692286</v>
      </c>
      <c r="AH869" s="1">
        <f t="shared" si="362"/>
        <v>-0.17768117723745236</v>
      </c>
      <c r="AI869" s="149">
        <f t="shared" si="363"/>
        <v>-6.6122936454109658</v>
      </c>
      <c r="AL869" s="1">
        <f t="shared" si="364"/>
        <v>-1.3873311678483309</v>
      </c>
      <c r="AM869" s="104">
        <f t="shared" si="365"/>
        <v>-1.4210896477732855</v>
      </c>
      <c r="AN869" s="104">
        <f t="shared" si="366"/>
        <v>-1.3873311678483309</v>
      </c>
      <c r="AO869" s="104">
        <f t="shared" si="367"/>
        <v>-0.71939540663488166</v>
      </c>
      <c r="AP869" s="104">
        <f t="shared" si="368"/>
        <v>-1.4340487924157905</v>
      </c>
      <c r="AQ869" s="104">
        <f t="shared" si="369"/>
        <v>-2.4532874935423878</v>
      </c>
      <c r="AR869" s="151">
        <f t="shared" si="370"/>
        <v>-8.802483676063007</v>
      </c>
    </row>
    <row r="870" spans="1:44" x14ac:dyDescent="0.2">
      <c r="A870" s="98">
        <v>11301</v>
      </c>
      <c r="B870" s="91" t="s">
        <v>103</v>
      </c>
      <c r="C870" s="110">
        <v>0.793053380383277</v>
      </c>
      <c r="D870" s="91" t="s">
        <v>1</v>
      </c>
      <c r="E870" s="91">
        <v>2</v>
      </c>
      <c r="F870" s="92">
        <v>0</v>
      </c>
      <c r="G870" s="91" t="s">
        <v>6</v>
      </c>
      <c r="H870" s="91" t="s">
        <v>89</v>
      </c>
      <c r="I870" s="91" t="s">
        <v>5</v>
      </c>
      <c r="J870" s="93" t="s">
        <v>5</v>
      </c>
      <c r="M870">
        <f t="shared" si="351"/>
        <v>59</v>
      </c>
      <c r="N870">
        <f t="shared" si="372"/>
        <v>41</v>
      </c>
      <c r="O870">
        <f t="shared" si="373"/>
        <v>29</v>
      </c>
      <c r="P870">
        <f t="shared" si="374"/>
        <v>68</v>
      </c>
      <c r="Q870">
        <f t="shared" si="375"/>
        <v>37</v>
      </c>
      <c r="R870">
        <f t="shared" si="376"/>
        <v>28</v>
      </c>
      <c r="U870">
        <f t="shared" si="371"/>
        <v>244</v>
      </c>
      <c r="V870">
        <f t="shared" si="352"/>
        <v>239</v>
      </c>
      <c r="W870">
        <f t="shared" si="353"/>
        <v>248</v>
      </c>
      <c r="X870">
        <f t="shared" si="354"/>
        <v>495</v>
      </c>
      <c r="Y870">
        <f t="shared" si="355"/>
        <v>230</v>
      </c>
      <c r="Z870">
        <f t="shared" si="356"/>
        <v>882</v>
      </c>
      <c r="AC870" s="1">
        <f t="shared" si="357"/>
        <v>-1.0699570329077337</v>
      </c>
      <c r="AD870" s="1">
        <f t="shared" si="358"/>
        <v>-1.4339224101091452</v>
      </c>
      <c r="AE870" s="1">
        <f t="shared" si="359"/>
        <v>-1.780198646826979</v>
      </c>
      <c r="AF870" s="1">
        <f t="shared" si="360"/>
        <v>-0.92798677163734644</v>
      </c>
      <c r="AG870" s="1">
        <f t="shared" si="361"/>
        <v>-1.5365765641692286</v>
      </c>
      <c r="AH870" s="1">
        <f t="shared" si="362"/>
        <v>-1.8152899666382492</v>
      </c>
      <c r="AI870" s="149">
        <f t="shared" si="363"/>
        <v>-8.5639313922886817</v>
      </c>
      <c r="AL870" s="1">
        <f t="shared" si="364"/>
        <v>-1.374959876045784</v>
      </c>
      <c r="AM870" s="104">
        <f t="shared" si="365"/>
        <v>-1.3956645494074753</v>
      </c>
      <c r="AN870" s="104">
        <f t="shared" si="366"/>
        <v>-1.3586993551740039</v>
      </c>
      <c r="AO870" s="104">
        <f t="shared" si="367"/>
        <v>-0.66757033877029559</v>
      </c>
      <c r="AP870" s="104">
        <f t="shared" si="368"/>
        <v>-1.4340487924157905</v>
      </c>
      <c r="AQ870" s="104">
        <f t="shared" si="369"/>
        <v>-8.9936045332194625E-2</v>
      </c>
      <c r="AR870" s="151">
        <f t="shared" si="370"/>
        <v>-6.3208789571455437</v>
      </c>
    </row>
    <row r="871" spans="1:44" x14ac:dyDescent="0.2">
      <c r="A871" s="99">
        <v>10072</v>
      </c>
      <c r="B871" s="95" t="s">
        <v>103</v>
      </c>
      <c r="C871" s="111">
        <v>0.79334505004767542</v>
      </c>
      <c r="D871" s="95" t="s">
        <v>2</v>
      </c>
      <c r="E871" s="95">
        <v>2</v>
      </c>
      <c r="F871" s="96">
        <v>3</v>
      </c>
      <c r="G871" s="95" t="s">
        <v>6</v>
      </c>
      <c r="H871" s="95" t="s">
        <v>89</v>
      </c>
      <c r="I871" s="95" t="s">
        <v>5</v>
      </c>
      <c r="J871" s="97" t="s">
        <v>5</v>
      </c>
      <c r="M871">
        <f t="shared" si="351"/>
        <v>36</v>
      </c>
      <c r="N871">
        <f t="shared" si="372"/>
        <v>41</v>
      </c>
      <c r="O871">
        <f t="shared" si="373"/>
        <v>46</v>
      </c>
      <c r="P871">
        <f t="shared" si="374"/>
        <v>68</v>
      </c>
      <c r="Q871">
        <f t="shared" si="375"/>
        <v>37</v>
      </c>
      <c r="R871">
        <f t="shared" si="376"/>
        <v>28</v>
      </c>
      <c r="U871">
        <f t="shared" si="371"/>
        <v>239</v>
      </c>
      <c r="V871">
        <f t="shared" si="352"/>
        <v>239</v>
      </c>
      <c r="W871">
        <f t="shared" si="353"/>
        <v>241</v>
      </c>
      <c r="X871">
        <f t="shared" si="354"/>
        <v>495</v>
      </c>
      <c r="Y871">
        <f t="shared" si="355"/>
        <v>230</v>
      </c>
      <c r="Z871">
        <f t="shared" si="356"/>
        <v>882</v>
      </c>
      <c r="AC871" s="1">
        <f t="shared" si="357"/>
        <v>-1.563975538357343</v>
      </c>
      <c r="AD871" s="1">
        <f t="shared" si="358"/>
        <v>-1.4339224101091452</v>
      </c>
      <c r="AE871" s="1">
        <f t="shared" si="359"/>
        <v>-1.3188530803243581</v>
      </c>
      <c r="AF871" s="1">
        <f t="shared" si="360"/>
        <v>-0.92798677163734644</v>
      </c>
      <c r="AG871" s="1">
        <f t="shared" si="361"/>
        <v>-1.5365765641692286</v>
      </c>
      <c r="AH871" s="1">
        <f t="shared" si="362"/>
        <v>-1.8152899666382492</v>
      </c>
      <c r="AI871" s="149">
        <f t="shared" si="363"/>
        <v>-8.596604331235671</v>
      </c>
      <c r="AL871" s="1">
        <f t="shared" si="364"/>
        <v>-1.3956645494074753</v>
      </c>
      <c r="AM871" s="104">
        <f t="shared" si="365"/>
        <v>-1.3956645494074753</v>
      </c>
      <c r="AN871" s="104">
        <f t="shared" si="366"/>
        <v>-1.3873311678483309</v>
      </c>
      <c r="AO871" s="104">
        <f t="shared" si="367"/>
        <v>-0.66757033877029559</v>
      </c>
      <c r="AP871" s="104">
        <f t="shared" si="368"/>
        <v>-1.4340487924157905</v>
      </c>
      <c r="AQ871" s="104">
        <f t="shared" si="369"/>
        <v>-8.9936045332194625E-2</v>
      </c>
      <c r="AR871" s="151">
        <f t="shared" si="370"/>
        <v>-6.3702154431815625</v>
      </c>
    </row>
    <row r="872" spans="1:44" x14ac:dyDescent="0.2">
      <c r="A872" s="98">
        <v>10898</v>
      </c>
      <c r="B872" s="91" t="s">
        <v>103</v>
      </c>
      <c r="C872" s="110">
        <v>0.79396973193703613</v>
      </c>
      <c r="D872" s="91" t="s">
        <v>1</v>
      </c>
      <c r="E872" s="91">
        <v>3</v>
      </c>
      <c r="F872" s="92">
        <v>3</v>
      </c>
      <c r="G872" s="91" t="s">
        <v>7</v>
      </c>
      <c r="H872" s="91" t="s">
        <v>88</v>
      </c>
      <c r="I872" s="91" t="s">
        <v>5</v>
      </c>
      <c r="J872" s="93" t="s">
        <v>4</v>
      </c>
      <c r="M872">
        <f t="shared" si="351"/>
        <v>59</v>
      </c>
      <c r="N872">
        <f t="shared" si="372"/>
        <v>61</v>
      </c>
      <c r="O872">
        <f t="shared" si="373"/>
        <v>46</v>
      </c>
      <c r="P872">
        <f t="shared" si="374"/>
        <v>104</v>
      </c>
      <c r="Q872">
        <f t="shared" si="375"/>
        <v>71</v>
      </c>
      <c r="R872">
        <f t="shared" si="376"/>
        <v>28</v>
      </c>
      <c r="U872">
        <f t="shared" si="371"/>
        <v>244</v>
      </c>
      <c r="V872">
        <f t="shared" si="352"/>
        <v>248</v>
      </c>
      <c r="W872">
        <f t="shared" si="353"/>
        <v>241</v>
      </c>
      <c r="X872">
        <f t="shared" si="354"/>
        <v>470</v>
      </c>
      <c r="Y872">
        <f t="shared" si="355"/>
        <v>425</v>
      </c>
      <c r="Z872">
        <f t="shared" si="356"/>
        <v>882</v>
      </c>
      <c r="AC872" s="1">
        <f t="shared" si="357"/>
        <v>-1.0699570329077337</v>
      </c>
      <c r="AD872" s="1">
        <f t="shared" si="358"/>
        <v>-1.0366206126401418</v>
      </c>
      <c r="AE872" s="1">
        <f t="shared" si="359"/>
        <v>-1.3188530803243581</v>
      </c>
      <c r="AF872" s="1">
        <f t="shared" si="360"/>
        <v>-0.50310357767208047</v>
      </c>
      <c r="AG872" s="1">
        <f t="shared" si="361"/>
        <v>-0.88481459977213761</v>
      </c>
      <c r="AH872" s="1">
        <f t="shared" si="362"/>
        <v>-1.8152899666382492</v>
      </c>
      <c r="AI872" s="149">
        <f t="shared" si="363"/>
        <v>-6.6286388699547008</v>
      </c>
      <c r="AL872" s="1">
        <f t="shared" si="364"/>
        <v>-1.374959876045784</v>
      </c>
      <c r="AM872" s="104">
        <f t="shared" si="365"/>
        <v>-1.3586993551740039</v>
      </c>
      <c r="AN872" s="104">
        <f t="shared" si="366"/>
        <v>-1.3873311678483309</v>
      </c>
      <c r="AO872" s="104">
        <f t="shared" si="367"/>
        <v>-0.71939540663488166</v>
      </c>
      <c r="AP872" s="104">
        <f t="shared" si="368"/>
        <v>-0.82003893241456904</v>
      </c>
      <c r="AQ872" s="104">
        <f t="shared" si="369"/>
        <v>-8.9936045332194625E-2</v>
      </c>
      <c r="AR872" s="151">
        <f t="shared" si="370"/>
        <v>-5.7503607834497634</v>
      </c>
    </row>
    <row r="873" spans="1:44" x14ac:dyDescent="0.2">
      <c r="A873" s="99">
        <v>11267</v>
      </c>
      <c r="B873" s="95" t="s">
        <v>103</v>
      </c>
      <c r="C873" s="111">
        <v>0.79422786147915836</v>
      </c>
      <c r="D873" s="95" t="s">
        <v>1</v>
      </c>
      <c r="E873" s="95">
        <v>1</v>
      </c>
      <c r="F873" s="96">
        <v>1</v>
      </c>
      <c r="G873" s="95" t="s">
        <v>7</v>
      </c>
      <c r="H873" s="95" t="s">
        <v>91</v>
      </c>
      <c r="I873" s="95" t="s">
        <v>4</v>
      </c>
      <c r="J873" s="97" t="s">
        <v>4</v>
      </c>
      <c r="M873">
        <f t="shared" si="351"/>
        <v>59</v>
      </c>
      <c r="N873">
        <f t="shared" si="372"/>
        <v>35</v>
      </c>
      <c r="O873">
        <f t="shared" si="373"/>
        <v>48</v>
      </c>
      <c r="P873">
        <f t="shared" si="374"/>
        <v>104</v>
      </c>
      <c r="Q873">
        <f t="shared" si="375"/>
        <v>25</v>
      </c>
      <c r="R873">
        <f t="shared" si="376"/>
        <v>144</v>
      </c>
      <c r="U873">
        <f t="shared" si="371"/>
        <v>244</v>
      </c>
      <c r="V873">
        <f t="shared" si="352"/>
        <v>233</v>
      </c>
      <c r="W873">
        <f t="shared" si="353"/>
        <v>243</v>
      </c>
      <c r="X873">
        <f t="shared" si="354"/>
        <v>470</v>
      </c>
      <c r="Y873">
        <f t="shared" si="355"/>
        <v>149</v>
      </c>
      <c r="Z873">
        <f t="shared" si="356"/>
        <v>83</v>
      </c>
      <c r="AC873" s="1">
        <f t="shared" si="357"/>
        <v>-1.0699570329077337</v>
      </c>
      <c r="AD873" s="1">
        <f t="shared" si="358"/>
        <v>-1.5921464153240394</v>
      </c>
      <c r="AE873" s="1">
        <f t="shared" si="359"/>
        <v>-1.276293465905562</v>
      </c>
      <c r="AF873" s="1">
        <f t="shared" si="360"/>
        <v>-0.50310357767208047</v>
      </c>
      <c r="AG873" s="1">
        <f t="shared" si="361"/>
        <v>-1.9286186519452522</v>
      </c>
      <c r="AH873" s="1">
        <f t="shared" si="362"/>
        <v>-0.17768117723745236</v>
      </c>
      <c r="AI873" s="149">
        <f t="shared" si="363"/>
        <v>-6.5478003209921196</v>
      </c>
      <c r="AL873" s="1">
        <f t="shared" si="364"/>
        <v>-1.374959876045784</v>
      </c>
      <c r="AM873" s="104">
        <f t="shared" si="365"/>
        <v>-1.4210896477732855</v>
      </c>
      <c r="AN873" s="104">
        <f t="shared" si="366"/>
        <v>-1.3790666579984376</v>
      </c>
      <c r="AO873" s="104">
        <f t="shared" si="367"/>
        <v>-0.71939540663488166</v>
      </c>
      <c r="AP873" s="104">
        <f t="shared" si="368"/>
        <v>-1.8681817953935267</v>
      </c>
      <c r="AQ873" s="104">
        <f t="shared" si="369"/>
        <v>-2.4532874935423878</v>
      </c>
      <c r="AR873" s="151">
        <f t="shared" si="370"/>
        <v>-9.2159808773883043</v>
      </c>
    </row>
    <row r="874" spans="1:44" x14ac:dyDescent="0.2">
      <c r="A874" s="98">
        <v>11262</v>
      </c>
      <c r="B874" s="91" t="s">
        <v>103</v>
      </c>
      <c r="C874" s="110">
        <v>0.79434712557765019</v>
      </c>
      <c r="D874" s="91" t="s">
        <v>1</v>
      </c>
      <c r="E874" s="91">
        <v>0</v>
      </c>
      <c r="F874" s="92">
        <v>3</v>
      </c>
      <c r="G874" s="91" t="s">
        <v>6</v>
      </c>
      <c r="H874" s="91" t="s">
        <v>90</v>
      </c>
      <c r="I874" s="91" t="s">
        <v>5</v>
      </c>
      <c r="J874" s="93" t="s">
        <v>5</v>
      </c>
      <c r="M874">
        <f t="shared" si="351"/>
        <v>59</v>
      </c>
      <c r="N874">
        <f t="shared" si="372"/>
        <v>35</v>
      </c>
      <c r="O874">
        <f t="shared" si="373"/>
        <v>46</v>
      </c>
      <c r="P874">
        <f t="shared" si="374"/>
        <v>68</v>
      </c>
      <c r="Q874">
        <f t="shared" si="375"/>
        <v>39</v>
      </c>
      <c r="R874">
        <f t="shared" si="376"/>
        <v>28</v>
      </c>
      <c r="U874">
        <f t="shared" si="371"/>
        <v>244</v>
      </c>
      <c r="V874">
        <f t="shared" si="352"/>
        <v>245</v>
      </c>
      <c r="W874">
        <f t="shared" si="353"/>
        <v>241</v>
      </c>
      <c r="X874">
        <f t="shared" si="354"/>
        <v>495</v>
      </c>
      <c r="Y874">
        <f t="shared" si="355"/>
        <v>161</v>
      </c>
      <c r="Z874">
        <f t="shared" si="356"/>
        <v>882</v>
      </c>
      <c r="AC874" s="1">
        <f t="shared" si="357"/>
        <v>-1.0699570329077337</v>
      </c>
      <c r="AD874" s="1">
        <f t="shared" si="358"/>
        <v>-1.5921464153240394</v>
      </c>
      <c r="AE874" s="1">
        <f t="shared" si="359"/>
        <v>-1.3188530803243581</v>
      </c>
      <c r="AF874" s="1">
        <f t="shared" si="360"/>
        <v>-0.92798677163734644</v>
      </c>
      <c r="AG874" s="1">
        <f t="shared" si="361"/>
        <v>-1.4839328306838067</v>
      </c>
      <c r="AH874" s="1">
        <f t="shared" si="362"/>
        <v>-1.8152899666382492</v>
      </c>
      <c r="AI874" s="149">
        <f t="shared" si="363"/>
        <v>-8.2081660975155337</v>
      </c>
      <c r="AL874" s="1">
        <f t="shared" si="364"/>
        <v>-1.374959876045784</v>
      </c>
      <c r="AM874" s="104">
        <f t="shared" si="365"/>
        <v>-1.3708698907942589</v>
      </c>
      <c r="AN874" s="104">
        <f t="shared" si="366"/>
        <v>-1.3873311678483309</v>
      </c>
      <c r="AO874" s="104">
        <f t="shared" si="367"/>
        <v>-0.66757033877029559</v>
      </c>
      <c r="AP874" s="104">
        <f t="shared" si="368"/>
        <v>-1.790723736354523</v>
      </c>
      <c r="AQ874" s="104">
        <f t="shared" si="369"/>
        <v>-8.9936045332194625E-2</v>
      </c>
      <c r="AR874" s="151">
        <f t="shared" si="370"/>
        <v>-6.6813910551453866</v>
      </c>
    </row>
    <row r="875" spans="1:44" x14ac:dyDescent="0.2">
      <c r="A875" s="99">
        <v>10129</v>
      </c>
      <c r="B875" s="95" t="s">
        <v>103</v>
      </c>
      <c r="C875" s="111">
        <v>0.79499578359662837</v>
      </c>
      <c r="D875" s="95" t="s">
        <v>3</v>
      </c>
      <c r="E875" s="95">
        <v>2</v>
      </c>
      <c r="F875" s="96">
        <v>2</v>
      </c>
      <c r="G875" s="95" t="s">
        <v>6</v>
      </c>
      <c r="H875" s="95" t="s">
        <v>88</v>
      </c>
      <c r="I875" s="95" t="s">
        <v>5</v>
      </c>
      <c r="J875" s="97" t="s">
        <v>5</v>
      </c>
      <c r="M875">
        <f t="shared" si="351"/>
        <v>38</v>
      </c>
      <c r="N875">
        <f t="shared" si="372"/>
        <v>41</v>
      </c>
      <c r="O875">
        <f t="shared" si="373"/>
        <v>49</v>
      </c>
      <c r="P875">
        <f t="shared" si="374"/>
        <v>68</v>
      </c>
      <c r="Q875">
        <f t="shared" si="375"/>
        <v>71</v>
      </c>
      <c r="R875">
        <f t="shared" si="376"/>
        <v>28</v>
      </c>
      <c r="U875">
        <f t="shared" si="371"/>
        <v>241</v>
      </c>
      <c r="V875">
        <f t="shared" si="352"/>
        <v>239</v>
      </c>
      <c r="W875">
        <f t="shared" si="353"/>
        <v>233</v>
      </c>
      <c r="X875">
        <f t="shared" si="354"/>
        <v>495</v>
      </c>
      <c r="Y875">
        <f t="shared" si="355"/>
        <v>425</v>
      </c>
      <c r="Z875">
        <f t="shared" si="356"/>
        <v>882</v>
      </c>
      <c r="AC875" s="1">
        <f t="shared" si="357"/>
        <v>-1.5099083170870673</v>
      </c>
      <c r="AD875" s="1">
        <f t="shared" si="358"/>
        <v>-1.4339224101091452</v>
      </c>
      <c r="AE875" s="1">
        <f t="shared" si="359"/>
        <v>-1.2556741787028265</v>
      </c>
      <c r="AF875" s="1">
        <f t="shared" si="360"/>
        <v>-0.92798677163734644</v>
      </c>
      <c r="AG875" s="1">
        <f t="shared" si="361"/>
        <v>-0.88481459977213761</v>
      </c>
      <c r="AH875" s="1">
        <f t="shared" si="362"/>
        <v>-1.8152899666382492</v>
      </c>
      <c r="AI875" s="149">
        <f t="shared" si="363"/>
        <v>-7.8275962439467728</v>
      </c>
      <c r="AL875" s="1">
        <f t="shared" si="364"/>
        <v>-1.3873311678483309</v>
      </c>
      <c r="AM875" s="104">
        <f t="shared" si="365"/>
        <v>-1.3956645494074753</v>
      </c>
      <c r="AN875" s="104">
        <f t="shared" si="366"/>
        <v>-1.4210896477732855</v>
      </c>
      <c r="AO875" s="104">
        <f t="shared" si="367"/>
        <v>-0.66757033877029559</v>
      </c>
      <c r="AP875" s="104">
        <f t="shared" si="368"/>
        <v>-0.82003893241456904</v>
      </c>
      <c r="AQ875" s="104">
        <f t="shared" si="369"/>
        <v>-8.9936045332194625E-2</v>
      </c>
      <c r="AR875" s="151">
        <f t="shared" si="370"/>
        <v>-5.7816306815461518</v>
      </c>
    </row>
    <row r="876" spans="1:44" x14ac:dyDescent="0.2">
      <c r="A876" s="98">
        <v>10469</v>
      </c>
      <c r="B876" s="91" t="s">
        <v>103</v>
      </c>
      <c r="C876" s="110">
        <v>0.7950204795282737</v>
      </c>
      <c r="D876" s="91" t="s">
        <v>1</v>
      </c>
      <c r="E876" s="91">
        <v>1</v>
      </c>
      <c r="F876" s="92">
        <v>1</v>
      </c>
      <c r="G876" s="91" t="s">
        <v>6</v>
      </c>
      <c r="H876" s="91" t="s">
        <v>89</v>
      </c>
      <c r="I876" s="91" t="s">
        <v>5</v>
      </c>
      <c r="J876" s="93" t="s">
        <v>5</v>
      </c>
      <c r="M876">
        <f t="shared" si="351"/>
        <v>59</v>
      </c>
      <c r="N876">
        <f t="shared" si="372"/>
        <v>35</v>
      </c>
      <c r="O876">
        <f t="shared" si="373"/>
        <v>48</v>
      </c>
      <c r="P876">
        <f t="shared" si="374"/>
        <v>68</v>
      </c>
      <c r="Q876">
        <f t="shared" si="375"/>
        <v>37</v>
      </c>
      <c r="R876">
        <f t="shared" si="376"/>
        <v>28</v>
      </c>
      <c r="U876">
        <f t="shared" si="371"/>
        <v>244</v>
      </c>
      <c r="V876">
        <f t="shared" si="352"/>
        <v>233</v>
      </c>
      <c r="W876">
        <f t="shared" si="353"/>
        <v>243</v>
      </c>
      <c r="X876">
        <f t="shared" si="354"/>
        <v>495</v>
      </c>
      <c r="Y876">
        <f t="shared" si="355"/>
        <v>230</v>
      </c>
      <c r="Z876">
        <f t="shared" si="356"/>
        <v>882</v>
      </c>
      <c r="AC876" s="1">
        <f t="shared" si="357"/>
        <v>-1.0699570329077337</v>
      </c>
      <c r="AD876" s="1">
        <f t="shared" si="358"/>
        <v>-1.5921464153240394</v>
      </c>
      <c r="AE876" s="1">
        <f t="shared" si="359"/>
        <v>-1.276293465905562</v>
      </c>
      <c r="AF876" s="1">
        <f t="shared" si="360"/>
        <v>-0.92798677163734644</v>
      </c>
      <c r="AG876" s="1">
        <f t="shared" si="361"/>
        <v>-1.5365765641692286</v>
      </c>
      <c r="AH876" s="1">
        <f t="shared" si="362"/>
        <v>-1.8152899666382492</v>
      </c>
      <c r="AI876" s="149">
        <f t="shared" si="363"/>
        <v>-8.2182502165821596</v>
      </c>
      <c r="AL876" s="1">
        <f t="shared" si="364"/>
        <v>-1.374959876045784</v>
      </c>
      <c r="AM876" s="104">
        <f t="shared" si="365"/>
        <v>-1.4210896477732855</v>
      </c>
      <c r="AN876" s="104">
        <f t="shared" si="366"/>
        <v>-1.3790666579984376</v>
      </c>
      <c r="AO876" s="104">
        <f t="shared" si="367"/>
        <v>-0.66757033877029559</v>
      </c>
      <c r="AP876" s="104">
        <f t="shared" si="368"/>
        <v>-1.4340487924157905</v>
      </c>
      <c r="AQ876" s="104">
        <f t="shared" si="369"/>
        <v>-8.9936045332194625E-2</v>
      </c>
      <c r="AR876" s="151">
        <f t="shared" si="370"/>
        <v>-6.3666713583357879</v>
      </c>
    </row>
    <row r="877" spans="1:44" x14ac:dyDescent="0.2">
      <c r="A877" s="99">
        <v>10523</v>
      </c>
      <c r="B877" s="95" t="s">
        <v>103</v>
      </c>
      <c r="C877" s="111">
        <v>0.79559639408318794</v>
      </c>
      <c r="D877" s="95" t="s">
        <v>0</v>
      </c>
      <c r="E877" s="95">
        <v>0</v>
      </c>
      <c r="F877" s="96">
        <v>0</v>
      </c>
      <c r="G877" s="95" t="s">
        <v>6</v>
      </c>
      <c r="H877" s="95" t="s">
        <v>89</v>
      </c>
      <c r="I877" s="95" t="s">
        <v>5</v>
      </c>
      <c r="J877" s="97" t="s">
        <v>5</v>
      </c>
      <c r="M877">
        <f t="shared" si="351"/>
        <v>39</v>
      </c>
      <c r="N877">
        <f t="shared" si="372"/>
        <v>35</v>
      </c>
      <c r="O877">
        <f t="shared" si="373"/>
        <v>29</v>
      </c>
      <c r="P877">
        <f t="shared" si="374"/>
        <v>68</v>
      </c>
      <c r="Q877">
        <f t="shared" si="375"/>
        <v>37</v>
      </c>
      <c r="R877">
        <f t="shared" si="376"/>
        <v>28</v>
      </c>
      <c r="U877">
        <f t="shared" si="371"/>
        <v>241</v>
      </c>
      <c r="V877">
        <f t="shared" si="352"/>
        <v>245</v>
      </c>
      <c r="W877">
        <f t="shared" si="353"/>
        <v>248</v>
      </c>
      <c r="X877">
        <f t="shared" si="354"/>
        <v>495</v>
      </c>
      <c r="Y877">
        <f t="shared" si="355"/>
        <v>230</v>
      </c>
      <c r="Z877">
        <f t="shared" si="356"/>
        <v>882</v>
      </c>
      <c r="AC877" s="1">
        <f t="shared" si="357"/>
        <v>-1.4839328306838067</v>
      </c>
      <c r="AD877" s="1">
        <f t="shared" si="358"/>
        <v>-1.5921464153240394</v>
      </c>
      <c r="AE877" s="1">
        <f t="shared" si="359"/>
        <v>-1.780198646826979</v>
      </c>
      <c r="AF877" s="1">
        <f t="shared" si="360"/>
        <v>-0.92798677163734644</v>
      </c>
      <c r="AG877" s="1">
        <f t="shared" si="361"/>
        <v>-1.5365765641692286</v>
      </c>
      <c r="AH877" s="1">
        <f t="shared" si="362"/>
        <v>-1.8152899666382492</v>
      </c>
      <c r="AI877" s="149">
        <f t="shared" si="363"/>
        <v>-9.1361311952796491</v>
      </c>
      <c r="AL877" s="1">
        <f t="shared" si="364"/>
        <v>-1.3873311678483309</v>
      </c>
      <c r="AM877" s="104">
        <f t="shared" si="365"/>
        <v>-1.3708698907942589</v>
      </c>
      <c r="AN877" s="104">
        <f t="shared" si="366"/>
        <v>-1.3586993551740039</v>
      </c>
      <c r="AO877" s="104">
        <f t="shared" si="367"/>
        <v>-0.66757033877029559</v>
      </c>
      <c r="AP877" s="104">
        <f t="shared" si="368"/>
        <v>-1.4340487924157905</v>
      </c>
      <c r="AQ877" s="104">
        <f t="shared" si="369"/>
        <v>-8.9936045332194625E-2</v>
      </c>
      <c r="AR877" s="151">
        <f t="shared" si="370"/>
        <v>-6.3084555903348747</v>
      </c>
    </row>
    <row r="878" spans="1:44" x14ac:dyDescent="0.2">
      <c r="A878" s="98">
        <v>11048</v>
      </c>
      <c r="B878" s="91" t="s">
        <v>103</v>
      </c>
      <c r="C878" s="110">
        <v>0.79698714202281873</v>
      </c>
      <c r="D878" s="91" t="s">
        <v>0</v>
      </c>
      <c r="E878" s="91">
        <v>1</v>
      </c>
      <c r="F878" s="92">
        <v>0</v>
      </c>
      <c r="G878" s="91" t="s">
        <v>6</v>
      </c>
      <c r="H878" s="91" t="s">
        <v>90</v>
      </c>
      <c r="I878" s="91" t="s">
        <v>5</v>
      </c>
      <c r="J878" s="93" t="s">
        <v>5</v>
      </c>
      <c r="M878">
        <f t="shared" si="351"/>
        <v>39</v>
      </c>
      <c r="N878">
        <f t="shared" si="372"/>
        <v>35</v>
      </c>
      <c r="O878">
        <f t="shared" si="373"/>
        <v>29</v>
      </c>
      <c r="P878">
        <f t="shared" si="374"/>
        <v>68</v>
      </c>
      <c r="Q878">
        <f t="shared" si="375"/>
        <v>39</v>
      </c>
      <c r="R878">
        <f t="shared" si="376"/>
        <v>28</v>
      </c>
      <c r="U878">
        <f t="shared" si="371"/>
        <v>241</v>
      </c>
      <c r="V878">
        <f t="shared" si="352"/>
        <v>233</v>
      </c>
      <c r="W878">
        <f t="shared" si="353"/>
        <v>248</v>
      </c>
      <c r="X878">
        <f t="shared" si="354"/>
        <v>495</v>
      </c>
      <c r="Y878">
        <f t="shared" si="355"/>
        <v>161</v>
      </c>
      <c r="Z878">
        <f t="shared" si="356"/>
        <v>882</v>
      </c>
      <c r="AC878" s="1">
        <f t="shared" si="357"/>
        <v>-1.4839328306838067</v>
      </c>
      <c r="AD878" s="1">
        <f t="shared" si="358"/>
        <v>-1.5921464153240394</v>
      </c>
      <c r="AE878" s="1">
        <f t="shared" si="359"/>
        <v>-1.780198646826979</v>
      </c>
      <c r="AF878" s="1">
        <f t="shared" si="360"/>
        <v>-0.92798677163734644</v>
      </c>
      <c r="AG878" s="1">
        <f t="shared" si="361"/>
        <v>-1.4839328306838067</v>
      </c>
      <c r="AH878" s="1">
        <f t="shared" si="362"/>
        <v>-1.8152899666382492</v>
      </c>
      <c r="AI878" s="149">
        <f t="shared" si="363"/>
        <v>-9.0834874617942276</v>
      </c>
      <c r="AL878" s="1">
        <f t="shared" si="364"/>
        <v>-1.3873311678483309</v>
      </c>
      <c r="AM878" s="104">
        <f t="shared" si="365"/>
        <v>-1.4210896477732855</v>
      </c>
      <c r="AN878" s="104">
        <f t="shared" si="366"/>
        <v>-1.3586993551740039</v>
      </c>
      <c r="AO878" s="104">
        <f t="shared" si="367"/>
        <v>-0.66757033877029559</v>
      </c>
      <c r="AP878" s="104">
        <f t="shared" si="368"/>
        <v>-1.790723736354523</v>
      </c>
      <c r="AQ878" s="104">
        <f t="shared" si="369"/>
        <v>-8.9936045332194625E-2</v>
      </c>
      <c r="AR878" s="151">
        <f t="shared" si="370"/>
        <v>-6.7153502912526335</v>
      </c>
    </row>
    <row r="879" spans="1:44" x14ac:dyDescent="0.2">
      <c r="A879" s="99">
        <v>10536</v>
      </c>
      <c r="B879" s="95" t="s">
        <v>103</v>
      </c>
      <c r="C879" s="111">
        <v>0.79734057374828593</v>
      </c>
      <c r="D879" s="95" t="s">
        <v>2</v>
      </c>
      <c r="E879" s="95">
        <v>1</v>
      </c>
      <c r="F879" s="96">
        <v>3</v>
      </c>
      <c r="G879" s="95" t="s">
        <v>6</v>
      </c>
      <c r="H879" s="95" t="s">
        <v>91</v>
      </c>
      <c r="I879" s="95" t="s">
        <v>4</v>
      </c>
      <c r="J879" s="97" t="s">
        <v>4</v>
      </c>
      <c r="M879">
        <f t="shared" si="351"/>
        <v>36</v>
      </c>
      <c r="N879">
        <f t="shared" si="372"/>
        <v>35</v>
      </c>
      <c r="O879">
        <f t="shared" si="373"/>
        <v>46</v>
      </c>
      <c r="P879">
        <f t="shared" si="374"/>
        <v>68</v>
      </c>
      <c r="Q879">
        <f t="shared" si="375"/>
        <v>25</v>
      </c>
      <c r="R879">
        <f t="shared" si="376"/>
        <v>144</v>
      </c>
      <c r="U879">
        <f t="shared" si="371"/>
        <v>239</v>
      </c>
      <c r="V879">
        <f t="shared" si="352"/>
        <v>233</v>
      </c>
      <c r="W879">
        <f t="shared" si="353"/>
        <v>241</v>
      </c>
      <c r="X879">
        <f t="shared" si="354"/>
        <v>495</v>
      </c>
      <c r="Y879">
        <f t="shared" si="355"/>
        <v>149</v>
      </c>
      <c r="Z879">
        <f t="shared" si="356"/>
        <v>83</v>
      </c>
      <c r="AC879" s="1">
        <f t="shared" si="357"/>
        <v>-1.563975538357343</v>
      </c>
      <c r="AD879" s="1">
        <f t="shared" si="358"/>
        <v>-1.5921464153240394</v>
      </c>
      <c r="AE879" s="1">
        <f t="shared" si="359"/>
        <v>-1.3188530803243581</v>
      </c>
      <c r="AF879" s="1">
        <f t="shared" si="360"/>
        <v>-0.92798677163734644</v>
      </c>
      <c r="AG879" s="1">
        <f t="shared" si="361"/>
        <v>-1.9286186519452522</v>
      </c>
      <c r="AH879" s="1">
        <f t="shared" si="362"/>
        <v>-0.17768117723745236</v>
      </c>
      <c r="AI879" s="149">
        <f t="shared" si="363"/>
        <v>-7.5092616348257915</v>
      </c>
      <c r="AL879" s="1">
        <f t="shared" si="364"/>
        <v>-1.3956645494074753</v>
      </c>
      <c r="AM879" s="104">
        <f t="shared" si="365"/>
        <v>-1.4210896477732855</v>
      </c>
      <c r="AN879" s="104">
        <f t="shared" si="366"/>
        <v>-1.3873311678483309</v>
      </c>
      <c r="AO879" s="104">
        <f t="shared" si="367"/>
        <v>-0.66757033877029559</v>
      </c>
      <c r="AP879" s="104">
        <f t="shared" si="368"/>
        <v>-1.8681817953935267</v>
      </c>
      <c r="AQ879" s="104">
        <f t="shared" si="369"/>
        <v>-2.4532874935423878</v>
      </c>
      <c r="AR879" s="151">
        <f t="shared" si="370"/>
        <v>-9.1931249927353029</v>
      </c>
    </row>
    <row r="880" spans="1:44" x14ac:dyDescent="0.2">
      <c r="A880" s="98">
        <v>10564</v>
      </c>
      <c r="B880" s="91" t="s">
        <v>103</v>
      </c>
      <c r="C880" s="110">
        <v>0.79830087747679834</v>
      </c>
      <c r="D880" s="91" t="s">
        <v>1</v>
      </c>
      <c r="E880" s="91">
        <v>1</v>
      </c>
      <c r="F880" s="92">
        <v>0</v>
      </c>
      <c r="G880" s="91" t="s">
        <v>7</v>
      </c>
      <c r="H880" s="91" t="s">
        <v>88</v>
      </c>
      <c r="I880" s="91" t="s">
        <v>5</v>
      </c>
      <c r="J880" s="93" t="s">
        <v>5</v>
      </c>
      <c r="M880">
        <f t="shared" si="351"/>
        <v>59</v>
      </c>
      <c r="N880">
        <f t="shared" si="372"/>
        <v>35</v>
      </c>
      <c r="O880">
        <f t="shared" si="373"/>
        <v>29</v>
      </c>
      <c r="P880">
        <f t="shared" si="374"/>
        <v>104</v>
      </c>
      <c r="Q880">
        <f t="shared" si="375"/>
        <v>71</v>
      </c>
      <c r="R880">
        <f t="shared" si="376"/>
        <v>28</v>
      </c>
      <c r="U880">
        <f t="shared" si="371"/>
        <v>244</v>
      </c>
      <c r="V880">
        <f t="shared" si="352"/>
        <v>233</v>
      </c>
      <c r="W880">
        <f t="shared" si="353"/>
        <v>248</v>
      </c>
      <c r="X880">
        <f t="shared" si="354"/>
        <v>470</v>
      </c>
      <c r="Y880">
        <f t="shared" si="355"/>
        <v>425</v>
      </c>
      <c r="Z880">
        <f t="shared" si="356"/>
        <v>882</v>
      </c>
      <c r="AC880" s="1">
        <f t="shared" si="357"/>
        <v>-1.0699570329077337</v>
      </c>
      <c r="AD880" s="1">
        <f t="shared" si="358"/>
        <v>-1.5921464153240394</v>
      </c>
      <c r="AE880" s="1">
        <f t="shared" si="359"/>
        <v>-1.780198646826979</v>
      </c>
      <c r="AF880" s="1">
        <f t="shared" si="360"/>
        <v>-0.50310357767208047</v>
      </c>
      <c r="AG880" s="1">
        <f t="shared" si="361"/>
        <v>-0.88481459977213761</v>
      </c>
      <c r="AH880" s="1">
        <f t="shared" si="362"/>
        <v>-1.8152899666382492</v>
      </c>
      <c r="AI880" s="149">
        <f t="shared" si="363"/>
        <v>-7.6455102391412186</v>
      </c>
      <c r="AL880" s="1">
        <f t="shared" si="364"/>
        <v>-1.374959876045784</v>
      </c>
      <c r="AM880" s="104">
        <f t="shared" si="365"/>
        <v>-1.4210896477732855</v>
      </c>
      <c r="AN880" s="104">
        <f t="shared" si="366"/>
        <v>-1.3586993551740039</v>
      </c>
      <c r="AO880" s="104">
        <f t="shared" si="367"/>
        <v>-0.71939540663488166</v>
      </c>
      <c r="AP880" s="104">
        <f t="shared" si="368"/>
        <v>-0.82003893241456904</v>
      </c>
      <c r="AQ880" s="104">
        <f t="shared" si="369"/>
        <v>-8.9936045332194625E-2</v>
      </c>
      <c r="AR880" s="151">
        <f t="shared" si="370"/>
        <v>-5.7841192633747189</v>
      </c>
    </row>
    <row r="881" spans="1:44" x14ac:dyDescent="0.2">
      <c r="A881" s="99">
        <v>10378</v>
      </c>
      <c r="B881" s="95" t="s">
        <v>103</v>
      </c>
      <c r="C881" s="111">
        <v>0.80013004250527886</v>
      </c>
      <c r="D881" s="95" t="s">
        <v>0</v>
      </c>
      <c r="E881" s="95">
        <v>2</v>
      </c>
      <c r="F881" s="96">
        <v>0</v>
      </c>
      <c r="G881" s="95" t="s">
        <v>7</v>
      </c>
      <c r="H881" s="95" t="s">
        <v>88</v>
      </c>
      <c r="I881" s="95" t="s">
        <v>4</v>
      </c>
      <c r="J881" s="97" t="s">
        <v>5</v>
      </c>
      <c r="M881">
        <f t="shared" si="351"/>
        <v>39</v>
      </c>
      <c r="N881">
        <f t="shared" si="372"/>
        <v>41</v>
      </c>
      <c r="O881">
        <f t="shared" si="373"/>
        <v>29</v>
      </c>
      <c r="P881">
        <f t="shared" si="374"/>
        <v>104</v>
      </c>
      <c r="Q881">
        <f t="shared" si="375"/>
        <v>71</v>
      </c>
      <c r="R881">
        <f t="shared" si="376"/>
        <v>144</v>
      </c>
      <c r="U881">
        <f t="shared" si="371"/>
        <v>241</v>
      </c>
      <c r="V881">
        <f t="shared" si="352"/>
        <v>239</v>
      </c>
      <c r="W881">
        <f t="shared" si="353"/>
        <v>248</v>
      </c>
      <c r="X881">
        <f t="shared" si="354"/>
        <v>470</v>
      </c>
      <c r="Y881">
        <f t="shared" si="355"/>
        <v>425</v>
      </c>
      <c r="Z881">
        <f t="shared" si="356"/>
        <v>83</v>
      </c>
      <c r="AC881" s="1">
        <f t="shared" si="357"/>
        <v>-1.4839328306838067</v>
      </c>
      <c r="AD881" s="1">
        <f t="shared" si="358"/>
        <v>-1.4339224101091452</v>
      </c>
      <c r="AE881" s="1">
        <f t="shared" si="359"/>
        <v>-1.780198646826979</v>
      </c>
      <c r="AF881" s="1">
        <f t="shared" si="360"/>
        <v>-0.50310357767208047</v>
      </c>
      <c r="AG881" s="1">
        <f t="shared" si="361"/>
        <v>-0.88481459977213761</v>
      </c>
      <c r="AH881" s="1">
        <f t="shared" si="362"/>
        <v>-0.17768117723745236</v>
      </c>
      <c r="AI881" s="149">
        <f t="shared" si="363"/>
        <v>-6.2636532423016007</v>
      </c>
      <c r="AL881" s="1">
        <f t="shared" si="364"/>
        <v>-1.3873311678483309</v>
      </c>
      <c r="AM881" s="104">
        <f t="shared" si="365"/>
        <v>-1.3956645494074753</v>
      </c>
      <c r="AN881" s="104">
        <f t="shared" si="366"/>
        <v>-1.3586993551740039</v>
      </c>
      <c r="AO881" s="104">
        <f t="shared" si="367"/>
        <v>-0.71939540663488166</v>
      </c>
      <c r="AP881" s="104">
        <f t="shared" si="368"/>
        <v>-0.82003893241456904</v>
      </c>
      <c r="AQ881" s="104">
        <f t="shared" si="369"/>
        <v>-2.4532874935423878</v>
      </c>
      <c r="AR881" s="151">
        <f t="shared" si="370"/>
        <v>-8.1344169050216486</v>
      </c>
    </row>
    <row r="882" spans="1:44" x14ac:dyDescent="0.2">
      <c r="A882" s="98">
        <v>10084</v>
      </c>
      <c r="B882" s="91" t="s">
        <v>103</v>
      </c>
      <c r="C882" s="110">
        <v>0.80019900139427813</v>
      </c>
      <c r="D882" s="91" t="s">
        <v>2</v>
      </c>
      <c r="E882" s="91">
        <v>1</v>
      </c>
      <c r="F882" s="92">
        <v>3</v>
      </c>
      <c r="G882" s="91" t="s">
        <v>7</v>
      </c>
      <c r="H882" s="91" t="s">
        <v>91</v>
      </c>
      <c r="I882" s="91" t="s">
        <v>4</v>
      </c>
      <c r="J882" s="93" t="s">
        <v>5</v>
      </c>
      <c r="M882">
        <f t="shared" si="351"/>
        <v>36</v>
      </c>
      <c r="N882">
        <f t="shared" si="372"/>
        <v>35</v>
      </c>
      <c r="O882">
        <f t="shared" si="373"/>
        <v>46</v>
      </c>
      <c r="P882">
        <f t="shared" si="374"/>
        <v>104</v>
      </c>
      <c r="Q882">
        <f t="shared" si="375"/>
        <v>25</v>
      </c>
      <c r="R882">
        <f t="shared" si="376"/>
        <v>144</v>
      </c>
      <c r="U882">
        <f t="shared" si="371"/>
        <v>239</v>
      </c>
      <c r="V882">
        <f t="shared" si="352"/>
        <v>233</v>
      </c>
      <c r="W882">
        <f t="shared" si="353"/>
        <v>241</v>
      </c>
      <c r="X882">
        <f t="shared" si="354"/>
        <v>470</v>
      </c>
      <c r="Y882">
        <f t="shared" si="355"/>
        <v>149</v>
      </c>
      <c r="Z882">
        <f t="shared" si="356"/>
        <v>83</v>
      </c>
      <c r="AC882" s="1">
        <f t="shared" si="357"/>
        <v>-1.563975538357343</v>
      </c>
      <c r="AD882" s="1">
        <f t="shared" si="358"/>
        <v>-1.5921464153240394</v>
      </c>
      <c r="AE882" s="1">
        <f t="shared" si="359"/>
        <v>-1.3188530803243581</v>
      </c>
      <c r="AF882" s="1">
        <f t="shared" si="360"/>
        <v>-0.50310357767208047</v>
      </c>
      <c r="AG882" s="1">
        <f t="shared" si="361"/>
        <v>-1.9286186519452522</v>
      </c>
      <c r="AH882" s="1">
        <f t="shared" si="362"/>
        <v>-0.17768117723745236</v>
      </c>
      <c r="AI882" s="149">
        <f t="shared" si="363"/>
        <v>-7.084378440860525</v>
      </c>
      <c r="AL882" s="1">
        <f t="shared" si="364"/>
        <v>-1.3956645494074753</v>
      </c>
      <c r="AM882" s="104">
        <f t="shared" si="365"/>
        <v>-1.4210896477732855</v>
      </c>
      <c r="AN882" s="104">
        <f t="shared" si="366"/>
        <v>-1.3873311678483309</v>
      </c>
      <c r="AO882" s="104">
        <f t="shared" si="367"/>
        <v>-0.71939540663488166</v>
      </c>
      <c r="AP882" s="104">
        <f t="shared" si="368"/>
        <v>-1.8681817953935267</v>
      </c>
      <c r="AQ882" s="104">
        <f t="shared" si="369"/>
        <v>-2.4532874935423878</v>
      </c>
      <c r="AR882" s="151">
        <f t="shared" si="370"/>
        <v>-9.2449500605998889</v>
      </c>
    </row>
    <row r="883" spans="1:44" x14ac:dyDescent="0.2">
      <c r="A883" s="99">
        <v>11266</v>
      </c>
      <c r="B883" s="95" t="s">
        <v>103</v>
      </c>
      <c r="C883" s="111">
        <v>0.80043162091124709</v>
      </c>
      <c r="D883" s="95" t="s">
        <v>1</v>
      </c>
      <c r="E883" s="95">
        <v>2</v>
      </c>
      <c r="F883" s="96">
        <v>3</v>
      </c>
      <c r="G883" s="95" t="s">
        <v>6</v>
      </c>
      <c r="H883" s="95" t="s">
        <v>88</v>
      </c>
      <c r="I883" s="95" t="s">
        <v>5</v>
      </c>
      <c r="J883" s="97" t="s">
        <v>5</v>
      </c>
      <c r="M883">
        <f t="shared" si="351"/>
        <v>59</v>
      </c>
      <c r="N883">
        <f t="shared" si="372"/>
        <v>41</v>
      </c>
      <c r="O883">
        <f t="shared" si="373"/>
        <v>46</v>
      </c>
      <c r="P883">
        <f t="shared" si="374"/>
        <v>68</v>
      </c>
      <c r="Q883">
        <f t="shared" si="375"/>
        <v>71</v>
      </c>
      <c r="R883">
        <f t="shared" si="376"/>
        <v>28</v>
      </c>
      <c r="U883">
        <f t="shared" si="371"/>
        <v>244</v>
      </c>
      <c r="V883">
        <f t="shared" si="352"/>
        <v>239</v>
      </c>
      <c r="W883">
        <f t="shared" si="353"/>
        <v>241</v>
      </c>
      <c r="X883">
        <f t="shared" si="354"/>
        <v>495</v>
      </c>
      <c r="Y883">
        <f t="shared" si="355"/>
        <v>425</v>
      </c>
      <c r="Z883">
        <f t="shared" si="356"/>
        <v>882</v>
      </c>
      <c r="AC883" s="1">
        <f t="shared" si="357"/>
        <v>-1.0699570329077337</v>
      </c>
      <c r="AD883" s="1">
        <f t="shared" si="358"/>
        <v>-1.4339224101091452</v>
      </c>
      <c r="AE883" s="1">
        <f t="shared" si="359"/>
        <v>-1.3188530803243581</v>
      </c>
      <c r="AF883" s="1">
        <f t="shared" si="360"/>
        <v>-0.92798677163734644</v>
      </c>
      <c r="AG883" s="1">
        <f t="shared" si="361"/>
        <v>-0.88481459977213761</v>
      </c>
      <c r="AH883" s="1">
        <f t="shared" si="362"/>
        <v>-1.8152899666382492</v>
      </c>
      <c r="AI883" s="149">
        <f t="shared" si="363"/>
        <v>-7.4508238613889697</v>
      </c>
      <c r="AL883" s="1">
        <f t="shared" si="364"/>
        <v>-1.374959876045784</v>
      </c>
      <c r="AM883" s="104">
        <f t="shared" si="365"/>
        <v>-1.3956645494074753</v>
      </c>
      <c r="AN883" s="104">
        <f t="shared" si="366"/>
        <v>-1.3873311678483309</v>
      </c>
      <c r="AO883" s="104">
        <f t="shared" si="367"/>
        <v>-0.66757033877029559</v>
      </c>
      <c r="AP883" s="104">
        <f t="shared" si="368"/>
        <v>-0.82003893241456904</v>
      </c>
      <c r="AQ883" s="104">
        <f t="shared" si="369"/>
        <v>-8.9936045332194625E-2</v>
      </c>
      <c r="AR883" s="151">
        <f t="shared" si="370"/>
        <v>-5.7355009098186498</v>
      </c>
    </row>
    <row r="884" spans="1:44" x14ac:dyDescent="0.2">
      <c r="A884" s="98">
        <v>11099</v>
      </c>
      <c r="B884" s="91" t="s">
        <v>103</v>
      </c>
      <c r="C884" s="110">
        <v>0.80126687305812616</v>
      </c>
      <c r="D884" s="91" t="s">
        <v>1</v>
      </c>
      <c r="E884" s="91">
        <v>1</v>
      </c>
      <c r="F884" s="92">
        <v>3</v>
      </c>
      <c r="G884" s="91" t="s">
        <v>7</v>
      </c>
      <c r="H884" s="91" t="s">
        <v>90</v>
      </c>
      <c r="I884" s="91" t="s">
        <v>5</v>
      </c>
      <c r="J884" s="93" t="s">
        <v>5</v>
      </c>
      <c r="M884">
        <f t="shared" si="351"/>
        <v>59</v>
      </c>
      <c r="N884">
        <f t="shared" si="372"/>
        <v>35</v>
      </c>
      <c r="O884">
        <f t="shared" si="373"/>
        <v>46</v>
      </c>
      <c r="P884">
        <f t="shared" si="374"/>
        <v>104</v>
      </c>
      <c r="Q884">
        <f t="shared" si="375"/>
        <v>39</v>
      </c>
      <c r="R884">
        <f t="shared" si="376"/>
        <v>28</v>
      </c>
      <c r="U884">
        <f t="shared" si="371"/>
        <v>244</v>
      </c>
      <c r="V884">
        <f t="shared" si="352"/>
        <v>233</v>
      </c>
      <c r="W884">
        <f t="shared" si="353"/>
        <v>241</v>
      </c>
      <c r="X884">
        <f t="shared" si="354"/>
        <v>470</v>
      </c>
      <c r="Y884">
        <f t="shared" si="355"/>
        <v>161</v>
      </c>
      <c r="Z884">
        <f t="shared" si="356"/>
        <v>882</v>
      </c>
      <c r="AC884" s="1">
        <f t="shared" si="357"/>
        <v>-1.0699570329077337</v>
      </c>
      <c r="AD884" s="1">
        <f t="shared" si="358"/>
        <v>-1.5921464153240394</v>
      </c>
      <c r="AE884" s="1">
        <f t="shared" si="359"/>
        <v>-1.3188530803243581</v>
      </c>
      <c r="AF884" s="1">
        <f t="shared" si="360"/>
        <v>-0.50310357767208047</v>
      </c>
      <c r="AG884" s="1">
        <f t="shared" si="361"/>
        <v>-1.4839328306838067</v>
      </c>
      <c r="AH884" s="1">
        <f t="shared" si="362"/>
        <v>-1.8152899666382492</v>
      </c>
      <c r="AI884" s="149">
        <f t="shared" si="363"/>
        <v>-7.7832829035502673</v>
      </c>
      <c r="AL884" s="1">
        <f t="shared" si="364"/>
        <v>-1.374959876045784</v>
      </c>
      <c r="AM884" s="104">
        <f t="shared" si="365"/>
        <v>-1.4210896477732855</v>
      </c>
      <c r="AN884" s="104">
        <f t="shared" si="366"/>
        <v>-1.3873311678483309</v>
      </c>
      <c r="AO884" s="104">
        <f t="shared" si="367"/>
        <v>-0.71939540663488166</v>
      </c>
      <c r="AP884" s="104">
        <f t="shared" si="368"/>
        <v>-1.790723736354523</v>
      </c>
      <c r="AQ884" s="104">
        <f t="shared" si="369"/>
        <v>-8.9936045332194625E-2</v>
      </c>
      <c r="AR884" s="151">
        <f t="shared" si="370"/>
        <v>-6.7834358799889998</v>
      </c>
    </row>
    <row r="885" spans="1:44" x14ac:dyDescent="0.2">
      <c r="A885" s="99">
        <v>10709</v>
      </c>
      <c r="B885" s="95" t="s">
        <v>103</v>
      </c>
      <c r="C885" s="111">
        <v>0.80140459914574069</v>
      </c>
      <c r="D885" s="95" t="s">
        <v>2</v>
      </c>
      <c r="E885" s="95">
        <v>3</v>
      </c>
      <c r="F885" s="96">
        <v>2</v>
      </c>
      <c r="G885" s="95" t="s">
        <v>6</v>
      </c>
      <c r="H885" s="95" t="s">
        <v>88</v>
      </c>
      <c r="I885" s="95" t="s">
        <v>5</v>
      </c>
      <c r="J885" s="97" t="s">
        <v>4</v>
      </c>
      <c r="M885">
        <f t="shared" si="351"/>
        <v>36</v>
      </c>
      <c r="N885">
        <f t="shared" si="372"/>
        <v>61</v>
      </c>
      <c r="O885">
        <f t="shared" si="373"/>
        <v>49</v>
      </c>
      <c r="P885">
        <f t="shared" si="374"/>
        <v>68</v>
      </c>
      <c r="Q885">
        <f t="shared" si="375"/>
        <v>71</v>
      </c>
      <c r="R885">
        <f t="shared" si="376"/>
        <v>28</v>
      </c>
      <c r="U885">
        <f t="shared" si="371"/>
        <v>239</v>
      </c>
      <c r="V885">
        <f t="shared" si="352"/>
        <v>248</v>
      </c>
      <c r="W885">
        <f t="shared" si="353"/>
        <v>233</v>
      </c>
      <c r="X885">
        <f t="shared" si="354"/>
        <v>495</v>
      </c>
      <c r="Y885">
        <f t="shared" si="355"/>
        <v>425</v>
      </c>
      <c r="Z885">
        <f t="shared" si="356"/>
        <v>882</v>
      </c>
      <c r="AC885" s="1">
        <f t="shared" si="357"/>
        <v>-1.563975538357343</v>
      </c>
      <c r="AD885" s="1">
        <f t="shared" si="358"/>
        <v>-1.0366206126401418</v>
      </c>
      <c r="AE885" s="1">
        <f t="shared" si="359"/>
        <v>-1.2556741787028265</v>
      </c>
      <c r="AF885" s="1">
        <f t="shared" si="360"/>
        <v>-0.92798677163734644</v>
      </c>
      <c r="AG885" s="1">
        <f t="shared" si="361"/>
        <v>-0.88481459977213761</v>
      </c>
      <c r="AH885" s="1">
        <f t="shared" si="362"/>
        <v>-1.8152899666382492</v>
      </c>
      <c r="AI885" s="149">
        <f t="shared" si="363"/>
        <v>-7.4843616677480451</v>
      </c>
      <c r="AL885" s="1">
        <f t="shared" si="364"/>
        <v>-1.3956645494074753</v>
      </c>
      <c r="AM885" s="104">
        <f t="shared" si="365"/>
        <v>-1.3586993551740039</v>
      </c>
      <c r="AN885" s="104">
        <f t="shared" si="366"/>
        <v>-1.4210896477732855</v>
      </c>
      <c r="AO885" s="104">
        <f t="shared" si="367"/>
        <v>-0.66757033877029559</v>
      </c>
      <c r="AP885" s="104">
        <f t="shared" si="368"/>
        <v>-0.82003893241456904</v>
      </c>
      <c r="AQ885" s="104">
        <f t="shared" si="369"/>
        <v>-8.9936045332194625E-2</v>
      </c>
      <c r="AR885" s="151">
        <f t="shared" si="370"/>
        <v>-5.7529988688718241</v>
      </c>
    </row>
    <row r="886" spans="1:44" x14ac:dyDescent="0.2">
      <c r="A886" s="98">
        <v>10216</v>
      </c>
      <c r="B886" s="91" t="s">
        <v>103</v>
      </c>
      <c r="C886" s="110">
        <v>0.80165256343613356</v>
      </c>
      <c r="D886" s="91" t="s">
        <v>0</v>
      </c>
      <c r="E886" s="91">
        <v>3</v>
      </c>
      <c r="F886" s="92">
        <v>2</v>
      </c>
      <c r="G886" s="91" t="s">
        <v>7</v>
      </c>
      <c r="H886" s="91" t="s">
        <v>88</v>
      </c>
      <c r="I886" s="91" t="s">
        <v>5</v>
      </c>
      <c r="J886" s="93" t="s">
        <v>5</v>
      </c>
      <c r="M886">
        <f t="shared" si="351"/>
        <v>39</v>
      </c>
      <c r="N886">
        <f t="shared" si="372"/>
        <v>61</v>
      </c>
      <c r="O886">
        <f t="shared" si="373"/>
        <v>49</v>
      </c>
      <c r="P886">
        <f t="shared" si="374"/>
        <v>104</v>
      </c>
      <c r="Q886">
        <f t="shared" si="375"/>
        <v>71</v>
      </c>
      <c r="R886">
        <f t="shared" si="376"/>
        <v>28</v>
      </c>
      <c r="U886">
        <f t="shared" si="371"/>
        <v>241</v>
      </c>
      <c r="V886">
        <f t="shared" si="352"/>
        <v>248</v>
      </c>
      <c r="W886">
        <f t="shared" si="353"/>
        <v>233</v>
      </c>
      <c r="X886">
        <f t="shared" si="354"/>
        <v>470</v>
      </c>
      <c r="Y886">
        <f t="shared" si="355"/>
        <v>425</v>
      </c>
      <c r="Z886">
        <f t="shared" si="356"/>
        <v>882</v>
      </c>
      <c r="AC886" s="1">
        <f t="shared" si="357"/>
        <v>-1.4839328306838067</v>
      </c>
      <c r="AD886" s="1">
        <f t="shared" si="358"/>
        <v>-1.0366206126401418</v>
      </c>
      <c r="AE886" s="1">
        <f t="shared" si="359"/>
        <v>-1.2556741787028265</v>
      </c>
      <c r="AF886" s="1">
        <f t="shared" si="360"/>
        <v>-0.50310357767208047</v>
      </c>
      <c r="AG886" s="1">
        <f t="shared" si="361"/>
        <v>-0.88481459977213761</v>
      </c>
      <c r="AH886" s="1">
        <f t="shared" si="362"/>
        <v>-1.8152899666382492</v>
      </c>
      <c r="AI886" s="149">
        <f t="shared" si="363"/>
        <v>-6.9794357661092423</v>
      </c>
      <c r="AL886" s="1">
        <f t="shared" si="364"/>
        <v>-1.3873311678483309</v>
      </c>
      <c r="AM886" s="104">
        <f t="shared" si="365"/>
        <v>-1.3586993551740039</v>
      </c>
      <c r="AN886" s="104">
        <f t="shared" si="366"/>
        <v>-1.4210896477732855</v>
      </c>
      <c r="AO886" s="104">
        <f t="shared" si="367"/>
        <v>-0.71939540663488166</v>
      </c>
      <c r="AP886" s="104">
        <f t="shared" si="368"/>
        <v>-0.82003893241456904</v>
      </c>
      <c r="AQ886" s="104">
        <f t="shared" si="369"/>
        <v>-8.9936045332194625E-2</v>
      </c>
      <c r="AR886" s="151">
        <f t="shared" si="370"/>
        <v>-5.7964905551772654</v>
      </c>
    </row>
    <row r="887" spans="1:44" x14ac:dyDescent="0.2">
      <c r="A887" s="99">
        <v>10483</v>
      </c>
      <c r="B887" s="95" t="s">
        <v>103</v>
      </c>
      <c r="C887" s="111">
        <v>0.80208344473058035</v>
      </c>
      <c r="D887" s="95" t="s">
        <v>0</v>
      </c>
      <c r="E887" s="95">
        <v>2</v>
      </c>
      <c r="F887" s="96">
        <v>0</v>
      </c>
      <c r="G887" s="95" t="s">
        <v>7</v>
      </c>
      <c r="H887" s="95" t="s">
        <v>90</v>
      </c>
      <c r="I887" s="95" t="s">
        <v>4</v>
      </c>
      <c r="J887" s="97" t="s">
        <v>4</v>
      </c>
      <c r="M887">
        <f t="shared" si="351"/>
        <v>39</v>
      </c>
      <c r="N887">
        <f t="shared" si="372"/>
        <v>41</v>
      </c>
      <c r="O887">
        <f t="shared" si="373"/>
        <v>29</v>
      </c>
      <c r="P887">
        <f t="shared" si="374"/>
        <v>104</v>
      </c>
      <c r="Q887">
        <f t="shared" si="375"/>
        <v>39</v>
      </c>
      <c r="R887">
        <f t="shared" si="376"/>
        <v>144</v>
      </c>
      <c r="U887">
        <f t="shared" si="371"/>
        <v>241</v>
      </c>
      <c r="V887">
        <f t="shared" si="352"/>
        <v>239</v>
      </c>
      <c r="W887">
        <f t="shared" si="353"/>
        <v>248</v>
      </c>
      <c r="X887">
        <f t="shared" si="354"/>
        <v>470</v>
      </c>
      <c r="Y887">
        <f t="shared" si="355"/>
        <v>161</v>
      </c>
      <c r="Z887">
        <f t="shared" si="356"/>
        <v>83</v>
      </c>
      <c r="AC887" s="1">
        <f t="shared" si="357"/>
        <v>-1.4839328306838067</v>
      </c>
      <c r="AD887" s="1">
        <f t="shared" si="358"/>
        <v>-1.4339224101091452</v>
      </c>
      <c r="AE887" s="1">
        <f t="shared" si="359"/>
        <v>-1.780198646826979</v>
      </c>
      <c r="AF887" s="1">
        <f t="shared" si="360"/>
        <v>-0.50310357767208047</v>
      </c>
      <c r="AG887" s="1">
        <f t="shared" si="361"/>
        <v>-1.4839328306838067</v>
      </c>
      <c r="AH887" s="1">
        <f t="shared" si="362"/>
        <v>-0.17768117723745236</v>
      </c>
      <c r="AI887" s="149">
        <f t="shared" si="363"/>
        <v>-6.8627714732132699</v>
      </c>
      <c r="AL887" s="1">
        <f t="shared" si="364"/>
        <v>-1.3873311678483309</v>
      </c>
      <c r="AM887" s="104">
        <f t="shared" si="365"/>
        <v>-1.3956645494074753</v>
      </c>
      <c r="AN887" s="104">
        <f t="shared" si="366"/>
        <v>-1.3586993551740039</v>
      </c>
      <c r="AO887" s="104">
        <f t="shared" si="367"/>
        <v>-0.71939540663488166</v>
      </c>
      <c r="AP887" s="104">
        <f t="shared" si="368"/>
        <v>-1.790723736354523</v>
      </c>
      <c r="AQ887" s="104">
        <f t="shared" si="369"/>
        <v>-2.4532874935423878</v>
      </c>
      <c r="AR887" s="151">
        <f t="shared" si="370"/>
        <v>-9.1051017089616018</v>
      </c>
    </row>
    <row r="888" spans="1:44" x14ac:dyDescent="0.2">
      <c r="A888" s="98">
        <v>10277</v>
      </c>
      <c r="B888" s="91" t="s">
        <v>103</v>
      </c>
      <c r="C888" s="110">
        <v>0.80417999200867674</v>
      </c>
      <c r="D888" s="91" t="s">
        <v>2</v>
      </c>
      <c r="E888" s="91">
        <v>3</v>
      </c>
      <c r="F888" s="92">
        <v>0</v>
      </c>
      <c r="G888" s="91" t="s">
        <v>7</v>
      </c>
      <c r="H888" s="91" t="s">
        <v>89</v>
      </c>
      <c r="I888" s="91" t="s">
        <v>5</v>
      </c>
      <c r="J888" s="93" t="s">
        <v>5</v>
      </c>
      <c r="M888">
        <f t="shared" si="351"/>
        <v>36</v>
      </c>
      <c r="N888">
        <f t="shared" si="372"/>
        <v>61</v>
      </c>
      <c r="O888">
        <f t="shared" si="373"/>
        <v>29</v>
      </c>
      <c r="P888">
        <f t="shared" si="374"/>
        <v>104</v>
      </c>
      <c r="Q888">
        <f t="shared" si="375"/>
        <v>37</v>
      </c>
      <c r="R888">
        <f t="shared" si="376"/>
        <v>28</v>
      </c>
      <c r="U888">
        <f t="shared" si="371"/>
        <v>239</v>
      </c>
      <c r="V888">
        <f t="shared" si="352"/>
        <v>248</v>
      </c>
      <c r="W888">
        <f t="shared" si="353"/>
        <v>248</v>
      </c>
      <c r="X888">
        <f t="shared" si="354"/>
        <v>470</v>
      </c>
      <c r="Y888">
        <f t="shared" si="355"/>
        <v>230</v>
      </c>
      <c r="Z888">
        <f t="shared" si="356"/>
        <v>882</v>
      </c>
      <c r="AC888" s="1">
        <f t="shared" si="357"/>
        <v>-1.563975538357343</v>
      </c>
      <c r="AD888" s="1">
        <f t="shared" si="358"/>
        <v>-1.0366206126401418</v>
      </c>
      <c r="AE888" s="1">
        <f t="shared" si="359"/>
        <v>-1.780198646826979</v>
      </c>
      <c r="AF888" s="1">
        <f t="shared" si="360"/>
        <v>-0.50310357767208047</v>
      </c>
      <c r="AG888" s="1">
        <f t="shared" si="361"/>
        <v>-1.5365765641692286</v>
      </c>
      <c r="AH888" s="1">
        <f t="shared" si="362"/>
        <v>-1.8152899666382492</v>
      </c>
      <c r="AI888" s="149">
        <f t="shared" si="363"/>
        <v>-8.2357649063040217</v>
      </c>
      <c r="AL888" s="1">
        <f t="shared" si="364"/>
        <v>-1.3956645494074753</v>
      </c>
      <c r="AM888" s="104">
        <f t="shared" si="365"/>
        <v>-1.3586993551740039</v>
      </c>
      <c r="AN888" s="104">
        <f t="shared" si="366"/>
        <v>-1.3586993551740039</v>
      </c>
      <c r="AO888" s="104">
        <f t="shared" si="367"/>
        <v>-0.71939540663488166</v>
      </c>
      <c r="AP888" s="104">
        <f t="shared" si="368"/>
        <v>-1.4340487924157905</v>
      </c>
      <c r="AQ888" s="104">
        <f t="shared" si="369"/>
        <v>-8.9936045332194625E-2</v>
      </c>
      <c r="AR888" s="151">
        <f t="shared" si="370"/>
        <v>-6.3564435041383502</v>
      </c>
    </row>
    <row r="889" spans="1:44" x14ac:dyDescent="0.2">
      <c r="A889" s="99">
        <v>10960</v>
      </c>
      <c r="B889" s="95" t="s">
        <v>103</v>
      </c>
      <c r="C889" s="111">
        <v>0.80525502234691271</v>
      </c>
      <c r="D889" s="95" t="s">
        <v>1</v>
      </c>
      <c r="E889" s="95">
        <v>0</v>
      </c>
      <c r="F889" s="96">
        <v>1</v>
      </c>
      <c r="G889" s="95" t="s">
        <v>6</v>
      </c>
      <c r="H889" s="95" t="s">
        <v>89</v>
      </c>
      <c r="I889" s="95" t="s">
        <v>5</v>
      </c>
      <c r="J889" s="97" t="s">
        <v>5</v>
      </c>
      <c r="M889">
        <f t="shared" si="351"/>
        <v>59</v>
      </c>
      <c r="N889">
        <f t="shared" si="372"/>
        <v>35</v>
      </c>
      <c r="O889">
        <f t="shared" si="373"/>
        <v>48</v>
      </c>
      <c r="P889">
        <f t="shared" si="374"/>
        <v>68</v>
      </c>
      <c r="Q889">
        <f t="shared" si="375"/>
        <v>37</v>
      </c>
      <c r="R889">
        <f t="shared" si="376"/>
        <v>28</v>
      </c>
      <c r="U889">
        <f t="shared" si="371"/>
        <v>244</v>
      </c>
      <c r="V889">
        <f t="shared" si="352"/>
        <v>245</v>
      </c>
      <c r="W889">
        <f t="shared" si="353"/>
        <v>243</v>
      </c>
      <c r="X889">
        <f t="shared" si="354"/>
        <v>495</v>
      </c>
      <c r="Y889">
        <f t="shared" si="355"/>
        <v>230</v>
      </c>
      <c r="Z889">
        <f t="shared" si="356"/>
        <v>882</v>
      </c>
      <c r="AC889" s="1">
        <f t="shared" si="357"/>
        <v>-1.0699570329077337</v>
      </c>
      <c r="AD889" s="1">
        <f t="shared" si="358"/>
        <v>-1.5921464153240394</v>
      </c>
      <c r="AE889" s="1">
        <f t="shared" si="359"/>
        <v>-1.276293465905562</v>
      </c>
      <c r="AF889" s="1">
        <f t="shared" si="360"/>
        <v>-0.92798677163734644</v>
      </c>
      <c r="AG889" s="1">
        <f t="shared" si="361"/>
        <v>-1.5365765641692286</v>
      </c>
      <c r="AH889" s="1">
        <f t="shared" si="362"/>
        <v>-1.8152899666382492</v>
      </c>
      <c r="AI889" s="149">
        <f t="shared" si="363"/>
        <v>-8.2182502165821596</v>
      </c>
      <c r="AL889" s="1">
        <f t="shared" si="364"/>
        <v>-1.374959876045784</v>
      </c>
      <c r="AM889" s="104">
        <f t="shared" si="365"/>
        <v>-1.3708698907942589</v>
      </c>
      <c r="AN889" s="104">
        <f t="shared" si="366"/>
        <v>-1.3790666579984376</v>
      </c>
      <c r="AO889" s="104">
        <f t="shared" si="367"/>
        <v>-0.66757033877029559</v>
      </c>
      <c r="AP889" s="104">
        <f t="shared" si="368"/>
        <v>-1.4340487924157905</v>
      </c>
      <c r="AQ889" s="104">
        <f t="shared" si="369"/>
        <v>-8.9936045332194625E-2</v>
      </c>
      <c r="AR889" s="151">
        <f t="shared" si="370"/>
        <v>-6.3164516013567615</v>
      </c>
    </row>
    <row r="890" spans="1:44" x14ac:dyDescent="0.2">
      <c r="A890" s="98">
        <v>10054</v>
      </c>
      <c r="B890" s="91" t="s">
        <v>103</v>
      </c>
      <c r="C890" s="110">
        <v>0.80583859690618231</v>
      </c>
      <c r="D890" s="91" t="s">
        <v>0</v>
      </c>
      <c r="E890" s="91">
        <v>0</v>
      </c>
      <c r="F890" s="92">
        <v>2</v>
      </c>
      <c r="G890" s="91" t="s">
        <v>6</v>
      </c>
      <c r="H890" s="91" t="s">
        <v>88</v>
      </c>
      <c r="I890" s="91" t="s">
        <v>5</v>
      </c>
      <c r="J890" s="93" t="s">
        <v>5</v>
      </c>
      <c r="M890">
        <f t="shared" si="351"/>
        <v>39</v>
      </c>
      <c r="N890">
        <f t="shared" si="372"/>
        <v>35</v>
      </c>
      <c r="O890">
        <f t="shared" si="373"/>
        <v>49</v>
      </c>
      <c r="P890">
        <f t="shared" si="374"/>
        <v>68</v>
      </c>
      <c r="Q890">
        <f t="shared" si="375"/>
        <v>71</v>
      </c>
      <c r="R890">
        <f t="shared" si="376"/>
        <v>28</v>
      </c>
      <c r="U890">
        <f t="shared" si="371"/>
        <v>241</v>
      </c>
      <c r="V890">
        <f t="shared" si="352"/>
        <v>245</v>
      </c>
      <c r="W890">
        <f t="shared" si="353"/>
        <v>233</v>
      </c>
      <c r="X890">
        <f t="shared" si="354"/>
        <v>495</v>
      </c>
      <c r="Y890">
        <f t="shared" si="355"/>
        <v>425</v>
      </c>
      <c r="Z890">
        <f t="shared" si="356"/>
        <v>882</v>
      </c>
      <c r="AC890" s="1">
        <f t="shared" si="357"/>
        <v>-1.4839328306838067</v>
      </c>
      <c r="AD890" s="1">
        <f t="shared" si="358"/>
        <v>-1.5921464153240394</v>
      </c>
      <c r="AE890" s="1">
        <f t="shared" si="359"/>
        <v>-1.2556741787028265</v>
      </c>
      <c r="AF890" s="1">
        <f t="shared" si="360"/>
        <v>-0.92798677163734644</v>
      </c>
      <c r="AG890" s="1">
        <f t="shared" si="361"/>
        <v>-0.88481459977213761</v>
      </c>
      <c r="AH890" s="1">
        <f t="shared" si="362"/>
        <v>-1.8152899666382492</v>
      </c>
      <c r="AI890" s="149">
        <f t="shared" si="363"/>
        <v>-7.9598447627584061</v>
      </c>
      <c r="AL890" s="1">
        <f t="shared" si="364"/>
        <v>-1.3873311678483309</v>
      </c>
      <c r="AM890" s="104">
        <f t="shared" si="365"/>
        <v>-1.3708698907942589</v>
      </c>
      <c r="AN890" s="104">
        <f t="shared" si="366"/>
        <v>-1.4210896477732855</v>
      </c>
      <c r="AO890" s="104">
        <f t="shared" si="367"/>
        <v>-0.66757033877029559</v>
      </c>
      <c r="AP890" s="104">
        <f t="shared" si="368"/>
        <v>-0.82003893241456904</v>
      </c>
      <c r="AQ890" s="104">
        <f t="shared" si="369"/>
        <v>-8.9936045332194625E-2</v>
      </c>
      <c r="AR890" s="151">
        <f t="shared" si="370"/>
        <v>-5.7568360229329345</v>
      </c>
    </row>
    <row r="891" spans="1:44" x14ac:dyDescent="0.2">
      <c r="A891" s="99">
        <v>10324</v>
      </c>
      <c r="B891" s="95" t="s">
        <v>103</v>
      </c>
      <c r="C891" s="111">
        <v>0.80586175154786388</v>
      </c>
      <c r="D891" s="95" t="s">
        <v>2</v>
      </c>
      <c r="E891" s="95">
        <v>1</v>
      </c>
      <c r="F891" s="96">
        <v>0</v>
      </c>
      <c r="G891" s="95" t="s">
        <v>7</v>
      </c>
      <c r="H891" s="95" t="s">
        <v>91</v>
      </c>
      <c r="I891" s="95" t="s">
        <v>5</v>
      </c>
      <c r="J891" s="97" t="s">
        <v>5</v>
      </c>
      <c r="M891">
        <f t="shared" si="351"/>
        <v>36</v>
      </c>
      <c r="N891">
        <f t="shared" si="372"/>
        <v>35</v>
      </c>
      <c r="O891">
        <f t="shared" si="373"/>
        <v>29</v>
      </c>
      <c r="P891">
        <f t="shared" si="374"/>
        <v>104</v>
      </c>
      <c r="Q891">
        <f t="shared" si="375"/>
        <v>25</v>
      </c>
      <c r="R891">
        <f t="shared" si="376"/>
        <v>28</v>
      </c>
      <c r="U891">
        <f t="shared" si="371"/>
        <v>239</v>
      </c>
      <c r="V891">
        <f t="shared" si="352"/>
        <v>233</v>
      </c>
      <c r="W891">
        <f t="shared" si="353"/>
        <v>248</v>
      </c>
      <c r="X891">
        <f t="shared" si="354"/>
        <v>470</v>
      </c>
      <c r="Y891">
        <f t="shared" si="355"/>
        <v>149</v>
      </c>
      <c r="Z891">
        <f t="shared" si="356"/>
        <v>882</v>
      </c>
      <c r="AC891" s="1">
        <f t="shared" si="357"/>
        <v>-1.563975538357343</v>
      </c>
      <c r="AD891" s="1">
        <f t="shared" si="358"/>
        <v>-1.5921464153240394</v>
      </c>
      <c r="AE891" s="1">
        <f t="shared" si="359"/>
        <v>-1.780198646826979</v>
      </c>
      <c r="AF891" s="1">
        <f t="shared" si="360"/>
        <v>-0.50310357767208047</v>
      </c>
      <c r="AG891" s="1">
        <f t="shared" si="361"/>
        <v>-1.9286186519452522</v>
      </c>
      <c r="AH891" s="1">
        <f t="shared" si="362"/>
        <v>-1.8152899666382492</v>
      </c>
      <c r="AI891" s="149">
        <f t="shared" si="363"/>
        <v>-9.183332796763942</v>
      </c>
      <c r="AL891" s="1">
        <f t="shared" si="364"/>
        <v>-1.3956645494074753</v>
      </c>
      <c r="AM891" s="104">
        <f t="shared" si="365"/>
        <v>-1.4210896477732855</v>
      </c>
      <c r="AN891" s="104">
        <f t="shared" si="366"/>
        <v>-1.3586993551740039</v>
      </c>
      <c r="AO891" s="104">
        <f t="shared" si="367"/>
        <v>-0.71939540663488166</v>
      </c>
      <c r="AP891" s="104">
        <f t="shared" si="368"/>
        <v>-1.8681817953935267</v>
      </c>
      <c r="AQ891" s="104">
        <f t="shared" si="369"/>
        <v>-8.9936045332194625E-2</v>
      </c>
      <c r="AR891" s="151">
        <f t="shared" si="370"/>
        <v>-6.852966799715368</v>
      </c>
    </row>
    <row r="892" spans="1:44" x14ac:dyDescent="0.2">
      <c r="A892" s="98">
        <v>11248</v>
      </c>
      <c r="B892" s="91" t="s">
        <v>103</v>
      </c>
      <c r="C892" s="110">
        <v>0.80617845996874371</v>
      </c>
      <c r="D892" s="91" t="s">
        <v>3</v>
      </c>
      <c r="E892" s="91">
        <v>2</v>
      </c>
      <c r="F892" s="92">
        <v>2</v>
      </c>
      <c r="G892" s="91" t="s">
        <v>7</v>
      </c>
      <c r="H892" s="91" t="s">
        <v>89</v>
      </c>
      <c r="I892" s="91" t="s">
        <v>5</v>
      </c>
      <c r="J892" s="93" t="s">
        <v>5</v>
      </c>
      <c r="M892">
        <f t="shared" si="351"/>
        <v>38</v>
      </c>
      <c r="N892">
        <f t="shared" si="372"/>
        <v>41</v>
      </c>
      <c r="O892">
        <f t="shared" si="373"/>
        <v>49</v>
      </c>
      <c r="P892">
        <f t="shared" si="374"/>
        <v>104</v>
      </c>
      <c r="Q892">
        <f t="shared" si="375"/>
        <v>37</v>
      </c>
      <c r="R892">
        <f t="shared" si="376"/>
        <v>28</v>
      </c>
      <c r="U892">
        <f t="shared" si="371"/>
        <v>241</v>
      </c>
      <c r="V892">
        <f t="shared" si="352"/>
        <v>239</v>
      </c>
      <c r="W892">
        <f t="shared" si="353"/>
        <v>233</v>
      </c>
      <c r="X892">
        <f t="shared" si="354"/>
        <v>470</v>
      </c>
      <c r="Y892">
        <f t="shared" si="355"/>
        <v>230</v>
      </c>
      <c r="Z892">
        <f t="shared" si="356"/>
        <v>882</v>
      </c>
      <c r="AC892" s="1">
        <f t="shared" si="357"/>
        <v>-1.5099083170870673</v>
      </c>
      <c r="AD892" s="1">
        <f t="shared" si="358"/>
        <v>-1.4339224101091452</v>
      </c>
      <c r="AE892" s="1">
        <f t="shared" si="359"/>
        <v>-1.2556741787028265</v>
      </c>
      <c r="AF892" s="1">
        <f t="shared" si="360"/>
        <v>-0.50310357767208047</v>
      </c>
      <c r="AG892" s="1">
        <f t="shared" si="361"/>
        <v>-1.5365765641692286</v>
      </c>
      <c r="AH892" s="1">
        <f t="shared" si="362"/>
        <v>-1.8152899666382492</v>
      </c>
      <c r="AI892" s="149">
        <f t="shared" si="363"/>
        <v>-8.0544750143785979</v>
      </c>
      <c r="AL892" s="1">
        <f t="shared" si="364"/>
        <v>-1.3873311678483309</v>
      </c>
      <c r="AM892" s="104">
        <f t="shared" si="365"/>
        <v>-1.3956645494074753</v>
      </c>
      <c r="AN892" s="104">
        <f t="shared" si="366"/>
        <v>-1.4210896477732855</v>
      </c>
      <c r="AO892" s="104">
        <f t="shared" si="367"/>
        <v>-0.71939540663488166</v>
      </c>
      <c r="AP892" s="104">
        <f t="shared" si="368"/>
        <v>-1.4340487924157905</v>
      </c>
      <c r="AQ892" s="104">
        <f t="shared" si="369"/>
        <v>-8.9936045332194625E-2</v>
      </c>
      <c r="AR892" s="151">
        <f t="shared" si="370"/>
        <v>-6.4474656094119593</v>
      </c>
    </row>
    <row r="893" spans="1:44" x14ac:dyDescent="0.2">
      <c r="A893" s="99">
        <v>10520</v>
      </c>
      <c r="B893" s="95" t="s">
        <v>103</v>
      </c>
      <c r="C893" s="111">
        <v>0.80624690606725147</v>
      </c>
      <c r="D893" s="95" t="s">
        <v>3</v>
      </c>
      <c r="E893" s="95">
        <v>3</v>
      </c>
      <c r="F893" s="96">
        <v>1</v>
      </c>
      <c r="G893" s="95" t="s">
        <v>6</v>
      </c>
      <c r="H893" s="95" t="s">
        <v>88</v>
      </c>
      <c r="I893" s="95" t="s">
        <v>5</v>
      </c>
      <c r="J893" s="97" t="s">
        <v>5</v>
      </c>
      <c r="M893">
        <f t="shared" si="351"/>
        <v>38</v>
      </c>
      <c r="N893">
        <f t="shared" si="372"/>
        <v>61</v>
      </c>
      <c r="O893">
        <f t="shared" si="373"/>
        <v>48</v>
      </c>
      <c r="P893">
        <f t="shared" si="374"/>
        <v>68</v>
      </c>
      <c r="Q893">
        <f t="shared" si="375"/>
        <v>71</v>
      </c>
      <c r="R893">
        <f t="shared" si="376"/>
        <v>28</v>
      </c>
      <c r="U893">
        <f t="shared" si="371"/>
        <v>241</v>
      </c>
      <c r="V893">
        <f t="shared" si="352"/>
        <v>248</v>
      </c>
      <c r="W893">
        <f t="shared" si="353"/>
        <v>243</v>
      </c>
      <c r="X893">
        <f t="shared" si="354"/>
        <v>495</v>
      </c>
      <c r="Y893">
        <f t="shared" si="355"/>
        <v>425</v>
      </c>
      <c r="Z893">
        <f t="shared" si="356"/>
        <v>882</v>
      </c>
      <c r="AC893" s="1">
        <f t="shared" si="357"/>
        <v>-1.5099083170870673</v>
      </c>
      <c r="AD893" s="1">
        <f t="shared" si="358"/>
        <v>-1.0366206126401418</v>
      </c>
      <c r="AE893" s="1">
        <f t="shared" si="359"/>
        <v>-1.276293465905562</v>
      </c>
      <c r="AF893" s="1">
        <f t="shared" si="360"/>
        <v>-0.92798677163734644</v>
      </c>
      <c r="AG893" s="1">
        <f t="shared" si="361"/>
        <v>-0.88481459977213761</v>
      </c>
      <c r="AH893" s="1">
        <f t="shared" si="362"/>
        <v>-1.8152899666382492</v>
      </c>
      <c r="AI893" s="149">
        <f t="shared" si="363"/>
        <v>-7.4509137336805047</v>
      </c>
      <c r="AL893" s="1">
        <f t="shared" si="364"/>
        <v>-1.3873311678483309</v>
      </c>
      <c r="AM893" s="104">
        <f t="shared" si="365"/>
        <v>-1.3586993551740039</v>
      </c>
      <c r="AN893" s="104">
        <f t="shared" si="366"/>
        <v>-1.3790666579984376</v>
      </c>
      <c r="AO893" s="104">
        <f t="shared" si="367"/>
        <v>-0.66757033877029559</v>
      </c>
      <c r="AP893" s="104">
        <f t="shared" si="368"/>
        <v>-0.82003893241456904</v>
      </c>
      <c r="AQ893" s="104">
        <f t="shared" si="369"/>
        <v>-8.9936045332194625E-2</v>
      </c>
      <c r="AR893" s="151">
        <f t="shared" si="370"/>
        <v>-5.7026424975378323</v>
      </c>
    </row>
    <row r="894" spans="1:44" x14ac:dyDescent="0.2">
      <c r="A894" s="98">
        <v>11259</v>
      </c>
      <c r="B894" s="91" t="s">
        <v>103</v>
      </c>
      <c r="C894" s="110">
        <v>0.80646482360550709</v>
      </c>
      <c r="D894" s="91" t="s">
        <v>1</v>
      </c>
      <c r="E894" s="91">
        <v>1</v>
      </c>
      <c r="F894" s="92">
        <v>3</v>
      </c>
      <c r="G894" s="91" t="s">
        <v>6</v>
      </c>
      <c r="H894" s="91" t="s">
        <v>90</v>
      </c>
      <c r="I894" s="91" t="s">
        <v>5</v>
      </c>
      <c r="J894" s="93" t="s">
        <v>5</v>
      </c>
      <c r="M894">
        <f t="shared" si="351"/>
        <v>59</v>
      </c>
      <c r="N894">
        <f t="shared" si="372"/>
        <v>35</v>
      </c>
      <c r="O894">
        <f t="shared" si="373"/>
        <v>46</v>
      </c>
      <c r="P894">
        <f t="shared" si="374"/>
        <v>68</v>
      </c>
      <c r="Q894">
        <f t="shared" si="375"/>
        <v>39</v>
      </c>
      <c r="R894">
        <f t="shared" si="376"/>
        <v>28</v>
      </c>
      <c r="U894">
        <f t="shared" si="371"/>
        <v>244</v>
      </c>
      <c r="V894">
        <f t="shared" si="352"/>
        <v>233</v>
      </c>
      <c r="W894">
        <f t="shared" si="353"/>
        <v>241</v>
      </c>
      <c r="X894">
        <f t="shared" si="354"/>
        <v>495</v>
      </c>
      <c r="Y894">
        <f t="shared" si="355"/>
        <v>161</v>
      </c>
      <c r="Z894">
        <f t="shared" si="356"/>
        <v>882</v>
      </c>
      <c r="AC894" s="1">
        <f t="shared" si="357"/>
        <v>-1.0699570329077337</v>
      </c>
      <c r="AD894" s="1">
        <f t="shared" si="358"/>
        <v>-1.5921464153240394</v>
      </c>
      <c r="AE894" s="1">
        <f t="shared" si="359"/>
        <v>-1.3188530803243581</v>
      </c>
      <c r="AF894" s="1">
        <f t="shared" si="360"/>
        <v>-0.92798677163734644</v>
      </c>
      <c r="AG894" s="1">
        <f t="shared" si="361"/>
        <v>-1.4839328306838067</v>
      </c>
      <c r="AH894" s="1">
        <f t="shared" si="362"/>
        <v>-1.8152899666382492</v>
      </c>
      <c r="AI894" s="149">
        <f t="shared" si="363"/>
        <v>-8.2081660975155337</v>
      </c>
      <c r="AL894" s="1">
        <f t="shared" si="364"/>
        <v>-1.374959876045784</v>
      </c>
      <c r="AM894" s="104">
        <f t="shared" si="365"/>
        <v>-1.4210896477732855</v>
      </c>
      <c r="AN894" s="104">
        <f t="shared" si="366"/>
        <v>-1.3873311678483309</v>
      </c>
      <c r="AO894" s="104">
        <f t="shared" si="367"/>
        <v>-0.66757033877029559</v>
      </c>
      <c r="AP894" s="104">
        <f t="shared" si="368"/>
        <v>-1.790723736354523</v>
      </c>
      <c r="AQ894" s="104">
        <f t="shared" si="369"/>
        <v>-8.9936045332194625E-2</v>
      </c>
      <c r="AR894" s="151">
        <f t="shared" si="370"/>
        <v>-6.7316108121244138</v>
      </c>
    </row>
    <row r="895" spans="1:44" x14ac:dyDescent="0.2">
      <c r="A895" s="99">
        <v>10459</v>
      </c>
      <c r="B895" s="95" t="s">
        <v>103</v>
      </c>
      <c r="C895" s="111">
        <v>0.8064884854074077</v>
      </c>
      <c r="D895" s="95" t="s">
        <v>2</v>
      </c>
      <c r="E895" s="95">
        <v>2</v>
      </c>
      <c r="F895" s="96">
        <v>0</v>
      </c>
      <c r="G895" s="95" t="s">
        <v>7</v>
      </c>
      <c r="H895" s="95" t="s">
        <v>91</v>
      </c>
      <c r="I895" s="95" t="s">
        <v>5</v>
      </c>
      <c r="J895" s="97" t="s">
        <v>5</v>
      </c>
      <c r="M895">
        <f t="shared" si="351"/>
        <v>36</v>
      </c>
      <c r="N895">
        <f t="shared" si="372"/>
        <v>41</v>
      </c>
      <c r="O895">
        <f t="shared" si="373"/>
        <v>29</v>
      </c>
      <c r="P895">
        <f t="shared" si="374"/>
        <v>104</v>
      </c>
      <c r="Q895">
        <f t="shared" si="375"/>
        <v>25</v>
      </c>
      <c r="R895">
        <f t="shared" si="376"/>
        <v>28</v>
      </c>
      <c r="U895">
        <f t="shared" si="371"/>
        <v>239</v>
      </c>
      <c r="V895">
        <f t="shared" si="352"/>
        <v>239</v>
      </c>
      <c r="W895">
        <f t="shared" si="353"/>
        <v>248</v>
      </c>
      <c r="X895">
        <f t="shared" si="354"/>
        <v>470</v>
      </c>
      <c r="Y895">
        <f t="shared" si="355"/>
        <v>149</v>
      </c>
      <c r="Z895">
        <f t="shared" si="356"/>
        <v>882</v>
      </c>
      <c r="AC895" s="1">
        <f t="shared" si="357"/>
        <v>-1.563975538357343</v>
      </c>
      <c r="AD895" s="1">
        <f t="shared" si="358"/>
        <v>-1.4339224101091452</v>
      </c>
      <c r="AE895" s="1">
        <f t="shared" si="359"/>
        <v>-1.780198646826979</v>
      </c>
      <c r="AF895" s="1">
        <f t="shared" si="360"/>
        <v>-0.50310357767208047</v>
      </c>
      <c r="AG895" s="1">
        <f t="shared" si="361"/>
        <v>-1.9286186519452522</v>
      </c>
      <c r="AH895" s="1">
        <f t="shared" si="362"/>
        <v>-1.8152899666382492</v>
      </c>
      <c r="AI895" s="149">
        <f t="shared" si="363"/>
        <v>-9.025108791549048</v>
      </c>
      <c r="AL895" s="1">
        <f t="shared" si="364"/>
        <v>-1.3956645494074753</v>
      </c>
      <c r="AM895" s="104">
        <f t="shared" si="365"/>
        <v>-1.3956645494074753</v>
      </c>
      <c r="AN895" s="104">
        <f t="shared" si="366"/>
        <v>-1.3586993551740039</v>
      </c>
      <c r="AO895" s="104">
        <f t="shared" si="367"/>
        <v>-0.71939540663488166</v>
      </c>
      <c r="AP895" s="104">
        <f t="shared" si="368"/>
        <v>-1.8681817953935267</v>
      </c>
      <c r="AQ895" s="104">
        <f t="shared" si="369"/>
        <v>-8.9936045332194625E-2</v>
      </c>
      <c r="AR895" s="151">
        <f t="shared" si="370"/>
        <v>-6.8275417013495581</v>
      </c>
    </row>
    <row r="896" spans="1:44" x14ac:dyDescent="0.2">
      <c r="A896" s="98">
        <v>10669</v>
      </c>
      <c r="B896" s="91" t="s">
        <v>103</v>
      </c>
      <c r="C896" s="110">
        <v>0.80667369580654946</v>
      </c>
      <c r="D896" s="91" t="s">
        <v>2</v>
      </c>
      <c r="E896" s="91">
        <v>3</v>
      </c>
      <c r="F896" s="92">
        <v>0</v>
      </c>
      <c r="G896" s="91" t="s">
        <v>6</v>
      </c>
      <c r="H896" s="91" t="s">
        <v>88</v>
      </c>
      <c r="I896" s="91" t="s">
        <v>5</v>
      </c>
      <c r="J896" s="93" t="s">
        <v>5</v>
      </c>
      <c r="M896">
        <f t="shared" si="351"/>
        <v>36</v>
      </c>
      <c r="N896">
        <f t="shared" si="372"/>
        <v>61</v>
      </c>
      <c r="O896">
        <f t="shared" si="373"/>
        <v>29</v>
      </c>
      <c r="P896">
        <f t="shared" si="374"/>
        <v>68</v>
      </c>
      <c r="Q896">
        <f t="shared" si="375"/>
        <v>71</v>
      </c>
      <c r="R896">
        <f t="shared" si="376"/>
        <v>28</v>
      </c>
      <c r="U896">
        <f t="shared" si="371"/>
        <v>239</v>
      </c>
      <c r="V896">
        <f t="shared" si="352"/>
        <v>248</v>
      </c>
      <c r="W896">
        <f t="shared" si="353"/>
        <v>248</v>
      </c>
      <c r="X896">
        <f t="shared" si="354"/>
        <v>495</v>
      </c>
      <c r="Y896">
        <f t="shared" si="355"/>
        <v>425</v>
      </c>
      <c r="Z896">
        <f t="shared" si="356"/>
        <v>882</v>
      </c>
      <c r="AC896" s="1">
        <f t="shared" si="357"/>
        <v>-1.563975538357343</v>
      </c>
      <c r="AD896" s="1">
        <f t="shared" si="358"/>
        <v>-1.0366206126401418</v>
      </c>
      <c r="AE896" s="1">
        <f t="shared" si="359"/>
        <v>-1.780198646826979</v>
      </c>
      <c r="AF896" s="1">
        <f t="shared" si="360"/>
        <v>-0.92798677163734644</v>
      </c>
      <c r="AG896" s="1">
        <f t="shared" si="361"/>
        <v>-0.88481459977213761</v>
      </c>
      <c r="AH896" s="1">
        <f t="shared" si="362"/>
        <v>-1.8152899666382492</v>
      </c>
      <c r="AI896" s="149">
        <f t="shared" si="363"/>
        <v>-8.0088861358721974</v>
      </c>
      <c r="AL896" s="1">
        <f t="shared" si="364"/>
        <v>-1.3956645494074753</v>
      </c>
      <c r="AM896" s="104">
        <f t="shared" si="365"/>
        <v>-1.3586993551740039</v>
      </c>
      <c r="AN896" s="104">
        <f t="shared" si="366"/>
        <v>-1.3586993551740039</v>
      </c>
      <c r="AO896" s="104">
        <f t="shared" si="367"/>
        <v>-0.66757033877029559</v>
      </c>
      <c r="AP896" s="104">
        <f t="shared" si="368"/>
        <v>-0.82003893241456904</v>
      </c>
      <c r="AQ896" s="104">
        <f t="shared" si="369"/>
        <v>-8.9936045332194625E-2</v>
      </c>
      <c r="AR896" s="151">
        <f t="shared" si="370"/>
        <v>-5.6906085762725427</v>
      </c>
    </row>
    <row r="897" spans="1:44" x14ac:dyDescent="0.2">
      <c r="A897" s="99">
        <v>11237</v>
      </c>
      <c r="B897" s="95" t="s">
        <v>103</v>
      </c>
      <c r="C897" s="111">
        <v>0.80824092050080032</v>
      </c>
      <c r="D897" s="95" t="s">
        <v>0</v>
      </c>
      <c r="E897" s="95">
        <v>3</v>
      </c>
      <c r="F897" s="96">
        <v>3</v>
      </c>
      <c r="G897" s="95" t="s">
        <v>7</v>
      </c>
      <c r="H897" s="95" t="s">
        <v>88</v>
      </c>
      <c r="I897" s="95" t="s">
        <v>5</v>
      </c>
      <c r="J897" s="97" t="s">
        <v>5</v>
      </c>
      <c r="M897">
        <f t="shared" si="351"/>
        <v>39</v>
      </c>
      <c r="N897">
        <f t="shared" si="372"/>
        <v>61</v>
      </c>
      <c r="O897">
        <f t="shared" si="373"/>
        <v>46</v>
      </c>
      <c r="P897">
        <f t="shared" si="374"/>
        <v>104</v>
      </c>
      <c r="Q897">
        <f t="shared" si="375"/>
        <v>71</v>
      </c>
      <c r="R897">
        <f t="shared" si="376"/>
        <v>28</v>
      </c>
      <c r="U897">
        <f t="shared" si="371"/>
        <v>241</v>
      </c>
      <c r="V897">
        <f t="shared" si="352"/>
        <v>248</v>
      </c>
      <c r="W897">
        <f t="shared" si="353"/>
        <v>241</v>
      </c>
      <c r="X897">
        <f t="shared" si="354"/>
        <v>470</v>
      </c>
      <c r="Y897">
        <f t="shared" si="355"/>
        <v>425</v>
      </c>
      <c r="Z897">
        <f t="shared" si="356"/>
        <v>882</v>
      </c>
      <c r="AC897" s="1">
        <f t="shared" si="357"/>
        <v>-1.4839328306838067</v>
      </c>
      <c r="AD897" s="1">
        <f t="shared" si="358"/>
        <v>-1.0366206126401418</v>
      </c>
      <c r="AE897" s="1">
        <f t="shared" si="359"/>
        <v>-1.3188530803243581</v>
      </c>
      <c r="AF897" s="1">
        <f t="shared" si="360"/>
        <v>-0.50310357767208047</v>
      </c>
      <c r="AG897" s="1">
        <f t="shared" si="361"/>
        <v>-0.88481459977213761</v>
      </c>
      <c r="AH897" s="1">
        <f t="shared" si="362"/>
        <v>-1.8152899666382492</v>
      </c>
      <c r="AI897" s="149">
        <f t="shared" si="363"/>
        <v>-7.0426146677307742</v>
      </c>
      <c r="AL897" s="1">
        <f t="shared" si="364"/>
        <v>-1.3873311678483309</v>
      </c>
      <c r="AM897" s="104">
        <f t="shared" si="365"/>
        <v>-1.3586993551740039</v>
      </c>
      <c r="AN897" s="104">
        <f t="shared" si="366"/>
        <v>-1.3873311678483309</v>
      </c>
      <c r="AO897" s="104">
        <f t="shared" si="367"/>
        <v>-0.71939540663488166</v>
      </c>
      <c r="AP897" s="104">
        <f t="shared" si="368"/>
        <v>-0.82003893241456904</v>
      </c>
      <c r="AQ897" s="104">
        <f t="shared" si="369"/>
        <v>-8.9936045332194625E-2</v>
      </c>
      <c r="AR897" s="151">
        <f t="shared" si="370"/>
        <v>-5.7627320752523117</v>
      </c>
    </row>
    <row r="898" spans="1:44" x14ac:dyDescent="0.2">
      <c r="A898" s="98">
        <v>11141</v>
      </c>
      <c r="B898" s="91" t="s">
        <v>103</v>
      </c>
      <c r="C898" s="110">
        <v>0.80844420820866625</v>
      </c>
      <c r="D898" s="91" t="s">
        <v>1</v>
      </c>
      <c r="E898" s="91">
        <v>3</v>
      </c>
      <c r="F898" s="92">
        <v>3</v>
      </c>
      <c r="G898" s="91" t="s">
        <v>6</v>
      </c>
      <c r="H898" s="91" t="s">
        <v>89</v>
      </c>
      <c r="I898" s="91" t="s">
        <v>5</v>
      </c>
      <c r="J898" s="93" t="s">
        <v>5</v>
      </c>
      <c r="M898">
        <f t="shared" si="351"/>
        <v>59</v>
      </c>
      <c r="N898">
        <f t="shared" si="372"/>
        <v>61</v>
      </c>
      <c r="O898">
        <f t="shared" si="373"/>
        <v>46</v>
      </c>
      <c r="P898">
        <f t="shared" si="374"/>
        <v>68</v>
      </c>
      <c r="Q898">
        <f t="shared" si="375"/>
        <v>37</v>
      </c>
      <c r="R898">
        <f t="shared" si="376"/>
        <v>28</v>
      </c>
      <c r="U898">
        <f t="shared" si="371"/>
        <v>244</v>
      </c>
      <c r="V898">
        <f t="shared" si="352"/>
        <v>248</v>
      </c>
      <c r="W898">
        <f t="shared" si="353"/>
        <v>241</v>
      </c>
      <c r="X898">
        <f t="shared" si="354"/>
        <v>495</v>
      </c>
      <c r="Y898">
        <f t="shared" si="355"/>
        <v>230</v>
      </c>
      <c r="Z898">
        <f t="shared" si="356"/>
        <v>882</v>
      </c>
      <c r="AC898" s="1">
        <f t="shared" si="357"/>
        <v>-1.0699570329077337</v>
      </c>
      <c r="AD898" s="1">
        <f t="shared" si="358"/>
        <v>-1.0366206126401418</v>
      </c>
      <c r="AE898" s="1">
        <f t="shared" si="359"/>
        <v>-1.3188530803243581</v>
      </c>
      <c r="AF898" s="1">
        <f t="shared" si="360"/>
        <v>-0.92798677163734644</v>
      </c>
      <c r="AG898" s="1">
        <f t="shared" si="361"/>
        <v>-1.5365765641692286</v>
      </c>
      <c r="AH898" s="1">
        <f t="shared" si="362"/>
        <v>-1.8152899666382492</v>
      </c>
      <c r="AI898" s="149">
        <f t="shared" si="363"/>
        <v>-7.7052840283170578</v>
      </c>
      <c r="AL898" s="1">
        <f t="shared" si="364"/>
        <v>-1.374959876045784</v>
      </c>
      <c r="AM898" s="104">
        <f t="shared" si="365"/>
        <v>-1.3586993551740039</v>
      </c>
      <c r="AN898" s="104">
        <f t="shared" si="366"/>
        <v>-1.3873311678483309</v>
      </c>
      <c r="AO898" s="104">
        <f t="shared" si="367"/>
        <v>-0.66757033877029559</v>
      </c>
      <c r="AP898" s="104">
        <f t="shared" si="368"/>
        <v>-1.4340487924157905</v>
      </c>
      <c r="AQ898" s="104">
        <f t="shared" si="369"/>
        <v>-8.9936045332194625E-2</v>
      </c>
      <c r="AR898" s="151">
        <f t="shared" si="370"/>
        <v>-6.3125455755863991</v>
      </c>
    </row>
    <row r="899" spans="1:44" x14ac:dyDescent="0.2">
      <c r="A899" s="99">
        <v>10867</v>
      </c>
      <c r="B899" s="95" t="s">
        <v>103</v>
      </c>
      <c r="C899" s="111">
        <v>0.80880611263274826</v>
      </c>
      <c r="D899" s="95" t="s">
        <v>1</v>
      </c>
      <c r="E899" s="95">
        <v>1</v>
      </c>
      <c r="F899" s="96">
        <v>0</v>
      </c>
      <c r="G899" s="95" t="s">
        <v>6</v>
      </c>
      <c r="H899" s="95" t="s">
        <v>88</v>
      </c>
      <c r="I899" s="95" t="s">
        <v>5</v>
      </c>
      <c r="J899" s="97" t="s">
        <v>5</v>
      </c>
      <c r="M899">
        <f t="shared" si="351"/>
        <v>59</v>
      </c>
      <c r="N899">
        <f t="shared" si="372"/>
        <v>35</v>
      </c>
      <c r="O899">
        <f t="shared" si="373"/>
        <v>29</v>
      </c>
      <c r="P899">
        <f t="shared" si="374"/>
        <v>68</v>
      </c>
      <c r="Q899">
        <f t="shared" si="375"/>
        <v>71</v>
      </c>
      <c r="R899">
        <f t="shared" si="376"/>
        <v>28</v>
      </c>
      <c r="U899">
        <f t="shared" si="371"/>
        <v>244</v>
      </c>
      <c r="V899">
        <f t="shared" si="352"/>
        <v>233</v>
      </c>
      <c r="W899">
        <f t="shared" si="353"/>
        <v>248</v>
      </c>
      <c r="X899">
        <f t="shared" si="354"/>
        <v>495</v>
      </c>
      <c r="Y899">
        <f t="shared" si="355"/>
        <v>425</v>
      </c>
      <c r="Z899">
        <f t="shared" si="356"/>
        <v>882</v>
      </c>
      <c r="AC899" s="1">
        <f t="shared" si="357"/>
        <v>-1.0699570329077337</v>
      </c>
      <c r="AD899" s="1">
        <f t="shared" si="358"/>
        <v>-1.5921464153240394</v>
      </c>
      <c r="AE899" s="1">
        <f t="shared" si="359"/>
        <v>-1.780198646826979</v>
      </c>
      <c r="AF899" s="1">
        <f t="shared" si="360"/>
        <v>-0.92798677163734644</v>
      </c>
      <c r="AG899" s="1">
        <f t="shared" si="361"/>
        <v>-0.88481459977213761</v>
      </c>
      <c r="AH899" s="1">
        <f t="shared" si="362"/>
        <v>-1.8152899666382492</v>
      </c>
      <c r="AI899" s="149">
        <f t="shared" si="363"/>
        <v>-8.070393433106485</v>
      </c>
      <c r="AL899" s="1">
        <f t="shared" si="364"/>
        <v>-1.374959876045784</v>
      </c>
      <c r="AM899" s="104">
        <f t="shared" si="365"/>
        <v>-1.4210896477732855</v>
      </c>
      <c r="AN899" s="104">
        <f t="shared" si="366"/>
        <v>-1.3586993551740039</v>
      </c>
      <c r="AO899" s="104">
        <f t="shared" si="367"/>
        <v>-0.66757033877029559</v>
      </c>
      <c r="AP899" s="104">
        <f t="shared" si="368"/>
        <v>-0.82003893241456904</v>
      </c>
      <c r="AQ899" s="104">
        <f t="shared" si="369"/>
        <v>-8.9936045332194625E-2</v>
      </c>
      <c r="AR899" s="151">
        <f t="shared" si="370"/>
        <v>-5.732294195510133</v>
      </c>
    </row>
    <row r="900" spans="1:44" x14ac:dyDescent="0.2">
      <c r="A900" s="98">
        <v>10887</v>
      </c>
      <c r="B900" s="91" t="s">
        <v>103</v>
      </c>
      <c r="C900" s="110">
        <v>0.8105161221678443</v>
      </c>
      <c r="D900" s="91" t="s">
        <v>0</v>
      </c>
      <c r="E900" s="91">
        <v>3</v>
      </c>
      <c r="F900" s="92">
        <v>0</v>
      </c>
      <c r="G900" s="91" t="s">
        <v>6</v>
      </c>
      <c r="H900" s="91" t="s">
        <v>88</v>
      </c>
      <c r="I900" s="91" t="s">
        <v>5</v>
      </c>
      <c r="J900" s="93" t="s">
        <v>5</v>
      </c>
      <c r="M900">
        <f t="shared" si="351"/>
        <v>39</v>
      </c>
      <c r="N900">
        <f t="shared" si="372"/>
        <v>61</v>
      </c>
      <c r="O900">
        <f t="shared" si="373"/>
        <v>29</v>
      </c>
      <c r="P900">
        <f t="shared" si="374"/>
        <v>68</v>
      </c>
      <c r="Q900">
        <f t="shared" si="375"/>
        <v>71</v>
      </c>
      <c r="R900">
        <f t="shared" si="376"/>
        <v>28</v>
      </c>
      <c r="U900">
        <f t="shared" si="371"/>
        <v>241</v>
      </c>
      <c r="V900">
        <f t="shared" si="352"/>
        <v>248</v>
      </c>
      <c r="W900">
        <f t="shared" si="353"/>
        <v>248</v>
      </c>
      <c r="X900">
        <f t="shared" si="354"/>
        <v>495</v>
      </c>
      <c r="Y900">
        <f t="shared" si="355"/>
        <v>425</v>
      </c>
      <c r="Z900">
        <f t="shared" si="356"/>
        <v>882</v>
      </c>
      <c r="AC900" s="1">
        <f t="shared" si="357"/>
        <v>-1.4839328306838067</v>
      </c>
      <c r="AD900" s="1">
        <f t="shared" si="358"/>
        <v>-1.0366206126401418</v>
      </c>
      <c r="AE900" s="1">
        <f t="shared" si="359"/>
        <v>-1.780198646826979</v>
      </c>
      <c r="AF900" s="1">
        <f t="shared" si="360"/>
        <v>-0.92798677163734644</v>
      </c>
      <c r="AG900" s="1">
        <f t="shared" si="361"/>
        <v>-0.88481459977213761</v>
      </c>
      <c r="AH900" s="1">
        <f t="shared" si="362"/>
        <v>-1.8152899666382492</v>
      </c>
      <c r="AI900" s="149">
        <f t="shared" si="363"/>
        <v>-7.9288434281986611</v>
      </c>
      <c r="AL900" s="1">
        <f t="shared" si="364"/>
        <v>-1.3873311678483309</v>
      </c>
      <c r="AM900" s="104">
        <f t="shared" si="365"/>
        <v>-1.3586993551740039</v>
      </c>
      <c r="AN900" s="104">
        <f t="shared" si="366"/>
        <v>-1.3586993551740039</v>
      </c>
      <c r="AO900" s="104">
        <f t="shared" si="367"/>
        <v>-0.66757033877029559</v>
      </c>
      <c r="AP900" s="104">
        <f t="shared" si="368"/>
        <v>-0.82003893241456904</v>
      </c>
      <c r="AQ900" s="104">
        <f t="shared" si="369"/>
        <v>-8.9936045332194625E-2</v>
      </c>
      <c r="AR900" s="151">
        <f t="shared" si="370"/>
        <v>-5.682275194713398</v>
      </c>
    </row>
    <row r="901" spans="1:44" x14ac:dyDescent="0.2">
      <c r="A901" s="99">
        <v>10159</v>
      </c>
      <c r="B901" s="95" t="s">
        <v>103</v>
      </c>
      <c r="C901" s="111">
        <v>0.8105667194722892</v>
      </c>
      <c r="D901" s="95" t="s">
        <v>1</v>
      </c>
      <c r="E901" s="95">
        <v>2</v>
      </c>
      <c r="F901" s="96">
        <v>0</v>
      </c>
      <c r="G901" s="95" t="s">
        <v>7</v>
      </c>
      <c r="H901" s="95" t="s">
        <v>89</v>
      </c>
      <c r="I901" s="95" t="s">
        <v>5</v>
      </c>
      <c r="J901" s="97" t="s">
        <v>5</v>
      </c>
      <c r="M901">
        <f t="shared" ref="M901:M964" si="377">COUNTIFS(D$4:D$1140,D901,$J$4:$J$1140,$L$2)</f>
        <v>59</v>
      </c>
      <c r="N901">
        <f t="shared" si="372"/>
        <v>41</v>
      </c>
      <c r="O901">
        <f t="shared" si="373"/>
        <v>29</v>
      </c>
      <c r="P901">
        <f t="shared" si="374"/>
        <v>104</v>
      </c>
      <c r="Q901">
        <f t="shared" si="375"/>
        <v>37</v>
      </c>
      <c r="R901">
        <f t="shared" si="376"/>
        <v>28</v>
      </c>
      <c r="U901">
        <f t="shared" si="371"/>
        <v>244</v>
      </c>
      <c r="V901">
        <f t="shared" ref="V901:V964" si="378">COUNTIFS(E$4:E$1140,E901,$J$4:$J$1140,$T$2)</f>
        <v>239</v>
      </c>
      <c r="W901">
        <f t="shared" ref="W901:W964" si="379">COUNTIFS(F$4:F$1140,F901,$J$4:$J$1140,$T$2)</f>
        <v>248</v>
      </c>
      <c r="X901">
        <f t="shared" ref="X901:X964" si="380">COUNTIFS(G$4:G$1140,G901,$J$4:$J$1140,$T$2)</f>
        <v>470</v>
      </c>
      <c r="Y901">
        <f t="shared" ref="Y901:Y964" si="381">COUNTIFS(H$4:H$1140,H901,$J$4:$J$1140,$T$2)</f>
        <v>230</v>
      </c>
      <c r="Z901">
        <f t="shared" ref="Z901:Z964" si="382">COUNTIFS(I$4:I$1140,I901,$J$4:$J$1140,$T$2)</f>
        <v>882</v>
      </c>
      <c r="AC901" s="1">
        <f t="shared" ref="AC901:AC964" si="383">LN(M901/$AC$2)</f>
        <v>-1.0699570329077337</v>
      </c>
      <c r="AD901" s="1">
        <f t="shared" ref="AD901:AD964" si="384">LN(N901/$AC$2)</f>
        <v>-1.4339224101091452</v>
      </c>
      <c r="AE901" s="1">
        <f t="shared" ref="AE901:AE964" si="385">LN(O901/$AC$2)</f>
        <v>-1.780198646826979</v>
      </c>
      <c r="AF901" s="1">
        <f t="shared" ref="AF901:AF964" si="386">LN(P901/$AC$2)</f>
        <v>-0.50310357767208047</v>
      </c>
      <c r="AG901" s="1">
        <f t="shared" ref="AG901:AG964" si="387">LN(Q901/$AC$2)</f>
        <v>-1.5365765641692286</v>
      </c>
      <c r="AH901" s="1">
        <f t="shared" ref="AH901:AH964" si="388">LN(R901/$AC$2)</f>
        <v>-1.8152899666382492</v>
      </c>
      <c r="AI901" s="149">
        <f t="shared" ref="AI901:AI964" si="389">SUM(AC901:AH901)</f>
        <v>-8.1390481983234153</v>
      </c>
      <c r="AL901" s="1">
        <f t="shared" ref="AL901:AL964" si="390">LN(U901/$AL$2)</f>
        <v>-1.374959876045784</v>
      </c>
      <c r="AM901" s="104">
        <f t="shared" ref="AM901:AM964" si="391">LN(V901/$AL$2)</f>
        <v>-1.3956645494074753</v>
      </c>
      <c r="AN901" s="104">
        <f t="shared" ref="AN901:AN964" si="392">LN(W901/$AL$2)</f>
        <v>-1.3586993551740039</v>
      </c>
      <c r="AO901" s="104">
        <f t="shared" ref="AO901:AO964" si="393">LN(X901/$AL$2)</f>
        <v>-0.71939540663488166</v>
      </c>
      <c r="AP901" s="104">
        <f t="shared" ref="AP901:AP964" si="394">LN(Y901/$AL$2)</f>
        <v>-1.4340487924157905</v>
      </c>
      <c r="AQ901" s="104">
        <f t="shared" ref="AQ901:AQ964" si="395">LN(Z901/$AL$2)</f>
        <v>-8.9936045332194625E-2</v>
      </c>
      <c r="AR901" s="151">
        <f t="shared" ref="AR901:AR964" si="396">SUM(AL901:AQ901)</f>
        <v>-6.3727040250101297</v>
      </c>
    </row>
    <row r="902" spans="1:44" x14ac:dyDescent="0.2">
      <c r="A902" s="98">
        <v>10396</v>
      </c>
      <c r="B902" s="91" t="s">
        <v>103</v>
      </c>
      <c r="C902" s="110">
        <v>0.81061996661711944</v>
      </c>
      <c r="D902" s="91" t="s">
        <v>1</v>
      </c>
      <c r="E902" s="91">
        <v>0</v>
      </c>
      <c r="F902" s="92">
        <v>3</v>
      </c>
      <c r="G902" s="91" t="s">
        <v>7</v>
      </c>
      <c r="H902" s="91" t="s">
        <v>88</v>
      </c>
      <c r="I902" s="91" t="s">
        <v>5</v>
      </c>
      <c r="J902" s="93" t="s">
        <v>5</v>
      </c>
      <c r="M902">
        <f t="shared" si="377"/>
        <v>59</v>
      </c>
      <c r="N902">
        <f t="shared" si="372"/>
        <v>35</v>
      </c>
      <c r="O902">
        <f t="shared" si="373"/>
        <v>46</v>
      </c>
      <c r="P902">
        <f t="shared" si="374"/>
        <v>104</v>
      </c>
      <c r="Q902">
        <f t="shared" si="375"/>
        <v>71</v>
      </c>
      <c r="R902">
        <f t="shared" si="376"/>
        <v>28</v>
      </c>
      <c r="U902">
        <f t="shared" ref="U902:U965" si="397">COUNTIFS(D$4:D$1140,D902,$J$4:$J$1140,$T$2)</f>
        <v>244</v>
      </c>
      <c r="V902">
        <f t="shared" si="378"/>
        <v>245</v>
      </c>
      <c r="W902">
        <f t="shared" si="379"/>
        <v>241</v>
      </c>
      <c r="X902">
        <f t="shared" si="380"/>
        <v>470</v>
      </c>
      <c r="Y902">
        <f t="shared" si="381"/>
        <v>425</v>
      </c>
      <c r="Z902">
        <f t="shared" si="382"/>
        <v>882</v>
      </c>
      <c r="AC902" s="1">
        <f t="shared" si="383"/>
        <v>-1.0699570329077337</v>
      </c>
      <c r="AD902" s="1">
        <f t="shared" si="384"/>
        <v>-1.5921464153240394</v>
      </c>
      <c r="AE902" s="1">
        <f t="shared" si="385"/>
        <v>-1.3188530803243581</v>
      </c>
      <c r="AF902" s="1">
        <f t="shared" si="386"/>
        <v>-0.50310357767208047</v>
      </c>
      <c r="AG902" s="1">
        <f t="shared" si="387"/>
        <v>-0.88481459977213761</v>
      </c>
      <c r="AH902" s="1">
        <f t="shared" si="388"/>
        <v>-1.8152899666382492</v>
      </c>
      <c r="AI902" s="149">
        <f t="shared" si="389"/>
        <v>-7.1841646726385981</v>
      </c>
      <c r="AL902" s="1">
        <f t="shared" si="390"/>
        <v>-1.374959876045784</v>
      </c>
      <c r="AM902" s="104">
        <f t="shared" si="391"/>
        <v>-1.3708698907942589</v>
      </c>
      <c r="AN902" s="104">
        <f t="shared" si="392"/>
        <v>-1.3873311678483309</v>
      </c>
      <c r="AO902" s="104">
        <f t="shared" si="393"/>
        <v>-0.71939540663488166</v>
      </c>
      <c r="AP902" s="104">
        <f t="shared" si="394"/>
        <v>-0.82003893241456904</v>
      </c>
      <c r="AQ902" s="104">
        <f t="shared" si="395"/>
        <v>-8.9936045332194625E-2</v>
      </c>
      <c r="AR902" s="151">
        <f t="shared" si="396"/>
        <v>-5.7625313190700185</v>
      </c>
    </row>
    <row r="903" spans="1:44" x14ac:dyDescent="0.2">
      <c r="A903" s="99">
        <v>10211</v>
      </c>
      <c r="B903" s="95" t="s">
        <v>103</v>
      </c>
      <c r="C903" s="111">
        <v>0.81074116998372203</v>
      </c>
      <c r="D903" s="95" t="s">
        <v>1</v>
      </c>
      <c r="E903" s="95">
        <v>0</v>
      </c>
      <c r="F903" s="96">
        <v>2</v>
      </c>
      <c r="G903" s="95" t="s">
        <v>6</v>
      </c>
      <c r="H903" s="95" t="s">
        <v>88</v>
      </c>
      <c r="I903" s="95" t="s">
        <v>5</v>
      </c>
      <c r="J903" s="97" t="s">
        <v>5</v>
      </c>
      <c r="M903">
        <f t="shared" si="377"/>
        <v>59</v>
      </c>
      <c r="N903">
        <f t="shared" si="372"/>
        <v>35</v>
      </c>
      <c r="O903">
        <f t="shared" si="373"/>
        <v>49</v>
      </c>
      <c r="P903">
        <f t="shared" si="374"/>
        <v>68</v>
      </c>
      <c r="Q903">
        <f t="shared" si="375"/>
        <v>71</v>
      </c>
      <c r="R903">
        <f t="shared" si="376"/>
        <v>28</v>
      </c>
      <c r="U903">
        <f t="shared" si="397"/>
        <v>244</v>
      </c>
      <c r="V903">
        <f t="shared" si="378"/>
        <v>245</v>
      </c>
      <c r="W903">
        <f t="shared" si="379"/>
        <v>233</v>
      </c>
      <c r="X903">
        <f t="shared" si="380"/>
        <v>495</v>
      </c>
      <c r="Y903">
        <f t="shared" si="381"/>
        <v>425</v>
      </c>
      <c r="Z903">
        <f t="shared" si="382"/>
        <v>882</v>
      </c>
      <c r="AC903" s="1">
        <f t="shared" si="383"/>
        <v>-1.0699570329077337</v>
      </c>
      <c r="AD903" s="1">
        <f t="shared" si="384"/>
        <v>-1.5921464153240394</v>
      </c>
      <c r="AE903" s="1">
        <f t="shared" si="385"/>
        <v>-1.2556741787028265</v>
      </c>
      <c r="AF903" s="1">
        <f t="shared" si="386"/>
        <v>-0.92798677163734644</v>
      </c>
      <c r="AG903" s="1">
        <f t="shared" si="387"/>
        <v>-0.88481459977213761</v>
      </c>
      <c r="AH903" s="1">
        <f t="shared" si="388"/>
        <v>-1.8152899666382492</v>
      </c>
      <c r="AI903" s="149">
        <f t="shared" si="389"/>
        <v>-7.5458689649823327</v>
      </c>
      <c r="AL903" s="1">
        <f t="shared" si="390"/>
        <v>-1.374959876045784</v>
      </c>
      <c r="AM903" s="104">
        <f t="shared" si="391"/>
        <v>-1.3708698907942589</v>
      </c>
      <c r="AN903" s="104">
        <f t="shared" si="392"/>
        <v>-1.4210896477732855</v>
      </c>
      <c r="AO903" s="104">
        <f t="shared" si="393"/>
        <v>-0.66757033877029559</v>
      </c>
      <c r="AP903" s="104">
        <f t="shared" si="394"/>
        <v>-0.82003893241456904</v>
      </c>
      <c r="AQ903" s="104">
        <f t="shared" si="395"/>
        <v>-8.9936045332194625E-2</v>
      </c>
      <c r="AR903" s="151">
        <f t="shared" si="396"/>
        <v>-5.744464731130388</v>
      </c>
    </row>
    <row r="904" spans="1:44" x14ac:dyDescent="0.2">
      <c r="A904" s="98">
        <v>11245</v>
      </c>
      <c r="B904" s="91" t="s">
        <v>103</v>
      </c>
      <c r="C904" s="110">
        <v>0.8117052806313555</v>
      </c>
      <c r="D904" s="91" t="s">
        <v>1</v>
      </c>
      <c r="E904" s="91">
        <v>0</v>
      </c>
      <c r="F904" s="92">
        <v>2</v>
      </c>
      <c r="G904" s="91" t="s">
        <v>6</v>
      </c>
      <c r="H904" s="91" t="s">
        <v>88</v>
      </c>
      <c r="I904" s="91" t="s">
        <v>5</v>
      </c>
      <c r="J904" s="93" t="s">
        <v>5</v>
      </c>
      <c r="M904">
        <f t="shared" si="377"/>
        <v>59</v>
      </c>
      <c r="N904">
        <f t="shared" si="372"/>
        <v>35</v>
      </c>
      <c r="O904">
        <f t="shared" si="373"/>
        <v>49</v>
      </c>
      <c r="P904">
        <f t="shared" si="374"/>
        <v>68</v>
      </c>
      <c r="Q904">
        <f t="shared" si="375"/>
        <v>71</v>
      </c>
      <c r="R904">
        <f t="shared" si="376"/>
        <v>28</v>
      </c>
      <c r="U904">
        <f t="shared" si="397"/>
        <v>244</v>
      </c>
      <c r="V904">
        <f t="shared" si="378"/>
        <v>245</v>
      </c>
      <c r="W904">
        <f t="shared" si="379"/>
        <v>233</v>
      </c>
      <c r="X904">
        <f t="shared" si="380"/>
        <v>495</v>
      </c>
      <c r="Y904">
        <f t="shared" si="381"/>
        <v>425</v>
      </c>
      <c r="Z904">
        <f t="shared" si="382"/>
        <v>882</v>
      </c>
      <c r="AC904" s="1">
        <f t="shared" si="383"/>
        <v>-1.0699570329077337</v>
      </c>
      <c r="AD904" s="1">
        <f t="shared" si="384"/>
        <v>-1.5921464153240394</v>
      </c>
      <c r="AE904" s="1">
        <f t="shared" si="385"/>
        <v>-1.2556741787028265</v>
      </c>
      <c r="AF904" s="1">
        <f t="shared" si="386"/>
        <v>-0.92798677163734644</v>
      </c>
      <c r="AG904" s="1">
        <f t="shared" si="387"/>
        <v>-0.88481459977213761</v>
      </c>
      <c r="AH904" s="1">
        <f t="shared" si="388"/>
        <v>-1.8152899666382492</v>
      </c>
      <c r="AI904" s="149">
        <f t="shared" si="389"/>
        <v>-7.5458689649823327</v>
      </c>
      <c r="AL904" s="1">
        <f t="shared" si="390"/>
        <v>-1.374959876045784</v>
      </c>
      <c r="AM904" s="104">
        <f t="shared" si="391"/>
        <v>-1.3708698907942589</v>
      </c>
      <c r="AN904" s="104">
        <f t="shared" si="392"/>
        <v>-1.4210896477732855</v>
      </c>
      <c r="AO904" s="104">
        <f t="shared" si="393"/>
        <v>-0.66757033877029559</v>
      </c>
      <c r="AP904" s="104">
        <f t="shared" si="394"/>
        <v>-0.82003893241456904</v>
      </c>
      <c r="AQ904" s="104">
        <f t="shared" si="395"/>
        <v>-8.9936045332194625E-2</v>
      </c>
      <c r="AR904" s="151">
        <f t="shared" si="396"/>
        <v>-5.744464731130388</v>
      </c>
    </row>
    <row r="905" spans="1:44" x14ac:dyDescent="0.2">
      <c r="A905" s="99">
        <v>11020</v>
      </c>
      <c r="B905" s="95" t="s">
        <v>103</v>
      </c>
      <c r="C905" s="111">
        <v>0.8120405595013469</v>
      </c>
      <c r="D905" s="95" t="s">
        <v>2</v>
      </c>
      <c r="E905" s="95">
        <v>0</v>
      </c>
      <c r="F905" s="96">
        <v>2</v>
      </c>
      <c r="G905" s="95" t="s">
        <v>6</v>
      </c>
      <c r="H905" s="95" t="s">
        <v>88</v>
      </c>
      <c r="I905" s="95" t="s">
        <v>5</v>
      </c>
      <c r="J905" s="97" t="s">
        <v>5</v>
      </c>
      <c r="M905">
        <f t="shared" si="377"/>
        <v>36</v>
      </c>
      <c r="N905">
        <f t="shared" si="372"/>
        <v>35</v>
      </c>
      <c r="O905">
        <f t="shared" si="373"/>
        <v>49</v>
      </c>
      <c r="P905">
        <f t="shared" si="374"/>
        <v>68</v>
      </c>
      <c r="Q905">
        <f t="shared" si="375"/>
        <v>71</v>
      </c>
      <c r="R905">
        <f t="shared" si="376"/>
        <v>28</v>
      </c>
      <c r="U905">
        <f t="shared" si="397"/>
        <v>239</v>
      </c>
      <c r="V905">
        <f t="shared" si="378"/>
        <v>245</v>
      </c>
      <c r="W905">
        <f t="shared" si="379"/>
        <v>233</v>
      </c>
      <c r="X905">
        <f t="shared" si="380"/>
        <v>495</v>
      </c>
      <c r="Y905">
        <f t="shared" si="381"/>
        <v>425</v>
      </c>
      <c r="Z905">
        <f t="shared" si="382"/>
        <v>882</v>
      </c>
      <c r="AC905" s="1">
        <f t="shared" si="383"/>
        <v>-1.563975538357343</v>
      </c>
      <c r="AD905" s="1">
        <f t="shared" si="384"/>
        <v>-1.5921464153240394</v>
      </c>
      <c r="AE905" s="1">
        <f t="shared" si="385"/>
        <v>-1.2556741787028265</v>
      </c>
      <c r="AF905" s="1">
        <f t="shared" si="386"/>
        <v>-0.92798677163734644</v>
      </c>
      <c r="AG905" s="1">
        <f t="shared" si="387"/>
        <v>-0.88481459977213761</v>
      </c>
      <c r="AH905" s="1">
        <f t="shared" si="388"/>
        <v>-1.8152899666382492</v>
      </c>
      <c r="AI905" s="149">
        <f t="shared" si="389"/>
        <v>-8.0398874704319425</v>
      </c>
      <c r="AL905" s="1">
        <f t="shared" si="390"/>
        <v>-1.3956645494074753</v>
      </c>
      <c r="AM905" s="104">
        <f t="shared" si="391"/>
        <v>-1.3708698907942589</v>
      </c>
      <c r="AN905" s="104">
        <f t="shared" si="392"/>
        <v>-1.4210896477732855</v>
      </c>
      <c r="AO905" s="104">
        <f t="shared" si="393"/>
        <v>-0.66757033877029559</v>
      </c>
      <c r="AP905" s="104">
        <f t="shared" si="394"/>
        <v>-0.82003893241456904</v>
      </c>
      <c r="AQ905" s="104">
        <f t="shared" si="395"/>
        <v>-8.9936045332194625E-2</v>
      </c>
      <c r="AR905" s="151">
        <f t="shared" si="396"/>
        <v>-5.7651694044920792</v>
      </c>
    </row>
    <row r="906" spans="1:44" x14ac:dyDescent="0.2">
      <c r="A906" s="98">
        <v>10847</v>
      </c>
      <c r="B906" s="91" t="s">
        <v>103</v>
      </c>
      <c r="C906" s="110">
        <v>0.81221365679587498</v>
      </c>
      <c r="D906" s="91" t="s">
        <v>2</v>
      </c>
      <c r="E906" s="91">
        <v>3</v>
      </c>
      <c r="F906" s="92">
        <v>1</v>
      </c>
      <c r="G906" s="91" t="s">
        <v>6</v>
      </c>
      <c r="H906" s="91" t="s">
        <v>88</v>
      </c>
      <c r="I906" s="91" t="s">
        <v>5</v>
      </c>
      <c r="J906" s="93" t="s">
        <v>5</v>
      </c>
      <c r="M906">
        <f t="shared" si="377"/>
        <v>36</v>
      </c>
      <c r="N906">
        <f t="shared" si="372"/>
        <v>61</v>
      </c>
      <c r="O906">
        <f t="shared" si="373"/>
        <v>48</v>
      </c>
      <c r="P906">
        <f t="shared" si="374"/>
        <v>68</v>
      </c>
      <c r="Q906">
        <f t="shared" si="375"/>
        <v>71</v>
      </c>
      <c r="R906">
        <f t="shared" si="376"/>
        <v>28</v>
      </c>
      <c r="U906">
        <f t="shared" si="397"/>
        <v>239</v>
      </c>
      <c r="V906">
        <f t="shared" si="378"/>
        <v>248</v>
      </c>
      <c r="W906">
        <f t="shared" si="379"/>
        <v>243</v>
      </c>
      <c r="X906">
        <f t="shared" si="380"/>
        <v>495</v>
      </c>
      <c r="Y906">
        <f t="shared" si="381"/>
        <v>425</v>
      </c>
      <c r="Z906">
        <f t="shared" si="382"/>
        <v>882</v>
      </c>
      <c r="AC906" s="1">
        <f t="shared" si="383"/>
        <v>-1.563975538357343</v>
      </c>
      <c r="AD906" s="1">
        <f t="shared" si="384"/>
        <v>-1.0366206126401418</v>
      </c>
      <c r="AE906" s="1">
        <f t="shared" si="385"/>
        <v>-1.276293465905562</v>
      </c>
      <c r="AF906" s="1">
        <f t="shared" si="386"/>
        <v>-0.92798677163734644</v>
      </c>
      <c r="AG906" s="1">
        <f t="shared" si="387"/>
        <v>-0.88481459977213761</v>
      </c>
      <c r="AH906" s="1">
        <f t="shared" si="388"/>
        <v>-1.8152899666382492</v>
      </c>
      <c r="AI906" s="149">
        <f t="shared" si="389"/>
        <v>-7.5049809549507804</v>
      </c>
      <c r="AL906" s="1">
        <f t="shared" si="390"/>
        <v>-1.3956645494074753</v>
      </c>
      <c r="AM906" s="104">
        <f t="shared" si="391"/>
        <v>-1.3586993551740039</v>
      </c>
      <c r="AN906" s="104">
        <f t="shared" si="392"/>
        <v>-1.3790666579984376</v>
      </c>
      <c r="AO906" s="104">
        <f t="shared" si="393"/>
        <v>-0.66757033877029559</v>
      </c>
      <c r="AP906" s="104">
        <f t="shared" si="394"/>
        <v>-0.82003893241456904</v>
      </c>
      <c r="AQ906" s="104">
        <f t="shared" si="395"/>
        <v>-8.9936045332194625E-2</v>
      </c>
      <c r="AR906" s="151">
        <f t="shared" si="396"/>
        <v>-5.710975879096976</v>
      </c>
    </row>
    <row r="907" spans="1:44" x14ac:dyDescent="0.2">
      <c r="A907" s="99">
        <v>10204</v>
      </c>
      <c r="B907" s="95" t="s">
        <v>103</v>
      </c>
      <c r="C907" s="111">
        <v>0.81278575331768055</v>
      </c>
      <c r="D907" s="95" t="s">
        <v>0</v>
      </c>
      <c r="E907" s="95">
        <v>1</v>
      </c>
      <c r="F907" s="96">
        <v>3</v>
      </c>
      <c r="G907" s="95" t="s">
        <v>6</v>
      </c>
      <c r="H907" s="95" t="s">
        <v>91</v>
      </c>
      <c r="I907" s="95" t="s">
        <v>5</v>
      </c>
      <c r="J907" s="97" t="s">
        <v>5</v>
      </c>
      <c r="M907">
        <f t="shared" si="377"/>
        <v>39</v>
      </c>
      <c r="N907">
        <f t="shared" si="372"/>
        <v>35</v>
      </c>
      <c r="O907">
        <f t="shared" si="373"/>
        <v>46</v>
      </c>
      <c r="P907">
        <f t="shared" si="374"/>
        <v>68</v>
      </c>
      <c r="Q907">
        <f t="shared" si="375"/>
        <v>25</v>
      </c>
      <c r="R907">
        <f t="shared" si="376"/>
        <v>28</v>
      </c>
      <c r="U907">
        <f t="shared" si="397"/>
        <v>241</v>
      </c>
      <c r="V907">
        <f t="shared" si="378"/>
        <v>233</v>
      </c>
      <c r="W907">
        <f t="shared" si="379"/>
        <v>241</v>
      </c>
      <c r="X907">
        <f t="shared" si="380"/>
        <v>495</v>
      </c>
      <c r="Y907">
        <f t="shared" si="381"/>
        <v>149</v>
      </c>
      <c r="Z907">
        <f t="shared" si="382"/>
        <v>882</v>
      </c>
      <c r="AC907" s="1">
        <f t="shared" si="383"/>
        <v>-1.4839328306838067</v>
      </c>
      <c r="AD907" s="1">
        <f t="shared" si="384"/>
        <v>-1.5921464153240394</v>
      </c>
      <c r="AE907" s="1">
        <f t="shared" si="385"/>
        <v>-1.3188530803243581</v>
      </c>
      <c r="AF907" s="1">
        <f t="shared" si="386"/>
        <v>-0.92798677163734644</v>
      </c>
      <c r="AG907" s="1">
        <f t="shared" si="387"/>
        <v>-1.9286186519452522</v>
      </c>
      <c r="AH907" s="1">
        <f t="shared" si="388"/>
        <v>-1.8152899666382492</v>
      </c>
      <c r="AI907" s="149">
        <f t="shared" si="389"/>
        <v>-9.0668277165530515</v>
      </c>
      <c r="AL907" s="1">
        <f t="shared" si="390"/>
        <v>-1.3873311678483309</v>
      </c>
      <c r="AM907" s="104">
        <f t="shared" si="391"/>
        <v>-1.4210896477732855</v>
      </c>
      <c r="AN907" s="104">
        <f t="shared" si="392"/>
        <v>-1.3873311678483309</v>
      </c>
      <c r="AO907" s="104">
        <f t="shared" si="393"/>
        <v>-0.66757033877029559</v>
      </c>
      <c r="AP907" s="104">
        <f t="shared" si="394"/>
        <v>-1.8681817953935267</v>
      </c>
      <c r="AQ907" s="104">
        <f t="shared" si="395"/>
        <v>-8.9936045332194625E-2</v>
      </c>
      <c r="AR907" s="151">
        <f t="shared" si="396"/>
        <v>-6.8214401629659642</v>
      </c>
    </row>
    <row r="908" spans="1:44" x14ac:dyDescent="0.2">
      <c r="A908" s="98">
        <v>10008</v>
      </c>
      <c r="B908" s="91" t="s">
        <v>103</v>
      </c>
      <c r="C908" s="110">
        <v>0.81282085879516985</v>
      </c>
      <c r="D908" s="91" t="s">
        <v>1</v>
      </c>
      <c r="E908" s="91">
        <v>3</v>
      </c>
      <c r="F908" s="92">
        <v>1</v>
      </c>
      <c r="G908" s="91" t="s">
        <v>6</v>
      </c>
      <c r="H908" s="91" t="s">
        <v>89</v>
      </c>
      <c r="I908" s="91" t="s">
        <v>5</v>
      </c>
      <c r="J908" s="93" t="s">
        <v>4</v>
      </c>
      <c r="M908">
        <f t="shared" si="377"/>
        <v>59</v>
      </c>
      <c r="N908">
        <f t="shared" si="372"/>
        <v>61</v>
      </c>
      <c r="O908">
        <f t="shared" si="373"/>
        <v>48</v>
      </c>
      <c r="P908">
        <f t="shared" si="374"/>
        <v>68</v>
      </c>
      <c r="Q908">
        <f t="shared" si="375"/>
        <v>37</v>
      </c>
      <c r="R908">
        <f t="shared" si="376"/>
        <v>28</v>
      </c>
      <c r="U908">
        <f t="shared" si="397"/>
        <v>244</v>
      </c>
      <c r="V908">
        <f t="shared" si="378"/>
        <v>248</v>
      </c>
      <c r="W908">
        <f t="shared" si="379"/>
        <v>243</v>
      </c>
      <c r="X908">
        <f t="shared" si="380"/>
        <v>495</v>
      </c>
      <c r="Y908">
        <f t="shared" si="381"/>
        <v>230</v>
      </c>
      <c r="Z908">
        <f t="shared" si="382"/>
        <v>882</v>
      </c>
      <c r="AC908" s="1">
        <f t="shared" si="383"/>
        <v>-1.0699570329077337</v>
      </c>
      <c r="AD908" s="1">
        <f t="shared" si="384"/>
        <v>-1.0366206126401418</v>
      </c>
      <c r="AE908" s="1">
        <f t="shared" si="385"/>
        <v>-1.276293465905562</v>
      </c>
      <c r="AF908" s="1">
        <f t="shared" si="386"/>
        <v>-0.92798677163734644</v>
      </c>
      <c r="AG908" s="1">
        <f t="shared" si="387"/>
        <v>-1.5365765641692286</v>
      </c>
      <c r="AH908" s="1">
        <f t="shared" si="388"/>
        <v>-1.8152899666382492</v>
      </c>
      <c r="AI908" s="149">
        <f t="shared" si="389"/>
        <v>-7.6627244138982622</v>
      </c>
      <c r="AL908" s="1">
        <f t="shared" si="390"/>
        <v>-1.374959876045784</v>
      </c>
      <c r="AM908" s="104">
        <f t="shared" si="391"/>
        <v>-1.3586993551740039</v>
      </c>
      <c r="AN908" s="104">
        <f t="shared" si="392"/>
        <v>-1.3790666579984376</v>
      </c>
      <c r="AO908" s="104">
        <f t="shared" si="393"/>
        <v>-0.66757033877029559</v>
      </c>
      <c r="AP908" s="104">
        <f t="shared" si="394"/>
        <v>-1.4340487924157905</v>
      </c>
      <c r="AQ908" s="104">
        <f t="shared" si="395"/>
        <v>-8.9936045332194625E-2</v>
      </c>
      <c r="AR908" s="151">
        <f t="shared" si="396"/>
        <v>-6.3042810657365065</v>
      </c>
    </row>
    <row r="909" spans="1:44" x14ac:dyDescent="0.2">
      <c r="A909" s="99">
        <v>10041</v>
      </c>
      <c r="B909" s="95" t="s">
        <v>103</v>
      </c>
      <c r="C909" s="111">
        <v>0.81387616242368255</v>
      </c>
      <c r="D909" s="95" t="s">
        <v>2</v>
      </c>
      <c r="E909" s="95">
        <v>1</v>
      </c>
      <c r="F909" s="96">
        <v>1</v>
      </c>
      <c r="G909" s="95" t="s">
        <v>6</v>
      </c>
      <c r="H909" s="95" t="s">
        <v>89</v>
      </c>
      <c r="I909" s="95" t="s">
        <v>5</v>
      </c>
      <c r="J909" s="97" t="s">
        <v>5</v>
      </c>
      <c r="M909">
        <f t="shared" si="377"/>
        <v>36</v>
      </c>
      <c r="N909">
        <f t="shared" si="372"/>
        <v>35</v>
      </c>
      <c r="O909">
        <f t="shared" si="373"/>
        <v>48</v>
      </c>
      <c r="P909">
        <f t="shared" si="374"/>
        <v>68</v>
      </c>
      <c r="Q909">
        <f t="shared" si="375"/>
        <v>37</v>
      </c>
      <c r="R909">
        <f t="shared" si="376"/>
        <v>28</v>
      </c>
      <c r="U909">
        <f t="shared" si="397"/>
        <v>239</v>
      </c>
      <c r="V909">
        <f t="shared" si="378"/>
        <v>233</v>
      </c>
      <c r="W909">
        <f t="shared" si="379"/>
        <v>243</v>
      </c>
      <c r="X909">
        <f t="shared" si="380"/>
        <v>495</v>
      </c>
      <c r="Y909">
        <f t="shared" si="381"/>
        <v>230</v>
      </c>
      <c r="Z909">
        <f t="shared" si="382"/>
        <v>882</v>
      </c>
      <c r="AC909" s="1">
        <f t="shared" si="383"/>
        <v>-1.563975538357343</v>
      </c>
      <c r="AD909" s="1">
        <f t="shared" si="384"/>
        <v>-1.5921464153240394</v>
      </c>
      <c r="AE909" s="1">
        <f t="shared" si="385"/>
        <v>-1.276293465905562</v>
      </c>
      <c r="AF909" s="1">
        <f t="shared" si="386"/>
        <v>-0.92798677163734644</v>
      </c>
      <c r="AG909" s="1">
        <f t="shared" si="387"/>
        <v>-1.5365765641692286</v>
      </c>
      <c r="AH909" s="1">
        <f t="shared" si="388"/>
        <v>-1.8152899666382492</v>
      </c>
      <c r="AI909" s="149">
        <f t="shared" si="389"/>
        <v>-8.7122687220317694</v>
      </c>
      <c r="AL909" s="1">
        <f t="shared" si="390"/>
        <v>-1.3956645494074753</v>
      </c>
      <c r="AM909" s="104">
        <f t="shared" si="391"/>
        <v>-1.4210896477732855</v>
      </c>
      <c r="AN909" s="104">
        <f t="shared" si="392"/>
        <v>-1.3790666579984376</v>
      </c>
      <c r="AO909" s="104">
        <f t="shared" si="393"/>
        <v>-0.66757033877029559</v>
      </c>
      <c r="AP909" s="104">
        <f t="shared" si="394"/>
        <v>-1.4340487924157905</v>
      </c>
      <c r="AQ909" s="104">
        <f t="shared" si="395"/>
        <v>-8.9936045332194625E-2</v>
      </c>
      <c r="AR909" s="151">
        <f t="shared" si="396"/>
        <v>-6.3873760316974799</v>
      </c>
    </row>
    <row r="910" spans="1:44" x14ac:dyDescent="0.2">
      <c r="A910" s="98">
        <v>11229</v>
      </c>
      <c r="B910" s="91" t="s">
        <v>103</v>
      </c>
      <c r="C910" s="110">
        <v>0.81473111292676392</v>
      </c>
      <c r="D910" s="91" t="s">
        <v>1</v>
      </c>
      <c r="E910" s="91">
        <v>3</v>
      </c>
      <c r="F910" s="92">
        <v>0</v>
      </c>
      <c r="G910" s="91" t="s">
        <v>6</v>
      </c>
      <c r="H910" s="91" t="s">
        <v>91</v>
      </c>
      <c r="I910" s="91" t="s">
        <v>5</v>
      </c>
      <c r="J910" s="93" t="s">
        <v>5</v>
      </c>
      <c r="M910">
        <f t="shared" si="377"/>
        <v>59</v>
      </c>
      <c r="N910">
        <f t="shared" ref="N910:N973" si="398">COUNTIFS(E$4:E$1140,E910,$J$4:$J$1140,$L$2)</f>
        <v>61</v>
      </c>
      <c r="O910">
        <f t="shared" ref="O910:O973" si="399">COUNTIFS(F$4:F$1140,F910,$J$4:$J$1140,$L$2)</f>
        <v>29</v>
      </c>
      <c r="P910">
        <f t="shared" ref="P910:P973" si="400">COUNTIFS(G$4:G$1140,G910,$J$4:$J$1140,$L$2)</f>
        <v>68</v>
      </c>
      <c r="Q910">
        <f t="shared" ref="Q910:Q973" si="401">COUNTIFS(H$4:H$1140,H910,$J$4:$J$1140,$L$2)</f>
        <v>25</v>
      </c>
      <c r="R910">
        <f t="shared" ref="R910:R973" si="402">COUNTIFS(I$4:I$1140,I910,$J$4:$J$1140,$L$2)</f>
        <v>28</v>
      </c>
      <c r="U910">
        <f t="shared" si="397"/>
        <v>244</v>
      </c>
      <c r="V910">
        <f t="shared" si="378"/>
        <v>248</v>
      </c>
      <c r="W910">
        <f t="shared" si="379"/>
        <v>248</v>
      </c>
      <c r="X910">
        <f t="shared" si="380"/>
        <v>495</v>
      </c>
      <c r="Y910">
        <f t="shared" si="381"/>
        <v>149</v>
      </c>
      <c r="Z910">
        <f t="shared" si="382"/>
        <v>882</v>
      </c>
      <c r="AC910" s="1">
        <f t="shared" si="383"/>
        <v>-1.0699570329077337</v>
      </c>
      <c r="AD910" s="1">
        <f t="shared" si="384"/>
        <v>-1.0366206126401418</v>
      </c>
      <c r="AE910" s="1">
        <f t="shared" si="385"/>
        <v>-1.780198646826979</v>
      </c>
      <c r="AF910" s="1">
        <f t="shared" si="386"/>
        <v>-0.92798677163734644</v>
      </c>
      <c r="AG910" s="1">
        <f t="shared" si="387"/>
        <v>-1.9286186519452522</v>
      </c>
      <c r="AH910" s="1">
        <f t="shared" si="388"/>
        <v>-1.8152899666382492</v>
      </c>
      <c r="AI910" s="149">
        <f t="shared" si="389"/>
        <v>-8.5586716825957012</v>
      </c>
      <c r="AL910" s="1">
        <f t="shared" si="390"/>
        <v>-1.374959876045784</v>
      </c>
      <c r="AM910" s="104">
        <f t="shared" si="391"/>
        <v>-1.3586993551740039</v>
      </c>
      <c r="AN910" s="104">
        <f t="shared" si="392"/>
        <v>-1.3586993551740039</v>
      </c>
      <c r="AO910" s="104">
        <f t="shared" si="393"/>
        <v>-0.66757033877029559</v>
      </c>
      <c r="AP910" s="104">
        <f t="shared" si="394"/>
        <v>-1.8681817953935267</v>
      </c>
      <c r="AQ910" s="104">
        <f t="shared" si="395"/>
        <v>-8.9936045332194625E-2</v>
      </c>
      <c r="AR910" s="151">
        <f t="shared" si="396"/>
        <v>-6.7180467658898086</v>
      </c>
    </row>
    <row r="911" spans="1:44" x14ac:dyDescent="0.2">
      <c r="A911" s="99">
        <v>10547</v>
      </c>
      <c r="B911" s="95" t="s">
        <v>103</v>
      </c>
      <c r="C911" s="111">
        <v>0.81517917080026125</v>
      </c>
      <c r="D911" s="95" t="s">
        <v>1</v>
      </c>
      <c r="E911" s="95">
        <v>3</v>
      </c>
      <c r="F911" s="96">
        <v>2</v>
      </c>
      <c r="G911" s="95" t="s">
        <v>7</v>
      </c>
      <c r="H911" s="95" t="s">
        <v>88</v>
      </c>
      <c r="I911" s="95" t="s">
        <v>4</v>
      </c>
      <c r="J911" s="97" t="s">
        <v>4</v>
      </c>
      <c r="M911">
        <f t="shared" si="377"/>
        <v>59</v>
      </c>
      <c r="N911">
        <f t="shared" si="398"/>
        <v>61</v>
      </c>
      <c r="O911">
        <f t="shared" si="399"/>
        <v>49</v>
      </c>
      <c r="P911">
        <f t="shared" si="400"/>
        <v>104</v>
      </c>
      <c r="Q911">
        <f t="shared" si="401"/>
        <v>71</v>
      </c>
      <c r="R911">
        <f t="shared" si="402"/>
        <v>144</v>
      </c>
      <c r="U911">
        <f t="shared" si="397"/>
        <v>244</v>
      </c>
      <c r="V911">
        <f t="shared" si="378"/>
        <v>248</v>
      </c>
      <c r="W911">
        <f t="shared" si="379"/>
        <v>233</v>
      </c>
      <c r="X911">
        <f t="shared" si="380"/>
        <v>470</v>
      </c>
      <c r="Y911">
        <f t="shared" si="381"/>
        <v>425</v>
      </c>
      <c r="Z911">
        <f t="shared" si="382"/>
        <v>83</v>
      </c>
      <c r="AC911" s="1">
        <f t="shared" si="383"/>
        <v>-1.0699570329077337</v>
      </c>
      <c r="AD911" s="1">
        <f t="shared" si="384"/>
        <v>-1.0366206126401418</v>
      </c>
      <c r="AE911" s="1">
        <f t="shared" si="385"/>
        <v>-1.2556741787028265</v>
      </c>
      <c r="AF911" s="1">
        <f t="shared" si="386"/>
        <v>-0.50310357767208047</v>
      </c>
      <c r="AG911" s="1">
        <f t="shared" si="387"/>
        <v>-0.88481459977213761</v>
      </c>
      <c r="AH911" s="1">
        <f t="shared" si="388"/>
        <v>-0.17768117723745236</v>
      </c>
      <c r="AI911" s="149">
        <f t="shared" si="389"/>
        <v>-4.9278511789323716</v>
      </c>
      <c r="AL911" s="1">
        <f t="shared" si="390"/>
        <v>-1.374959876045784</v>
      </c>
      <c r="AM911" s="104">
        <f t="shared" si="391"/>
        <v>-1.3586993551740039</v>
      </c>
      <c r="AN911" s="104">
        <f t="shared" si="392"/>
        <v>-1.4210896477732855</v>
      </c>
      <c r="AO911" s="104">
        <f t="shared" si="393"/>
        <v>-0.71939540663488166</v>
      </c>
      <c r="AP911" s="104">
        <f t="shared" si="394"/>
        <v>-0.82003893241456904</v>
      </c>
      <c r="AQ911" s="104">
        <f t="shared" si="395"/>
        <v>-2.4532874935423878</v>
      </c>
      <c r="AR911" s="151">
        <f t="shared" si="396"/>
        <v>-8.1474707115849121</v>
      </c>
    </row>
    <row r="912" spans="1:44" x14ac:dyDescent="0.2">
      <c r="A912" s="98">
        <v>10623</v>
      </c>
      <c r="B912" s="91" t="s">
        <v>103</v>
      </c>
      <c r="C912" s="110">
        <v>0.81638611171746822</v>
      </c>
      <c r="D912" s="91" t="s">
        <v>2</v>
      </c>
      <c r="E912" s="91">
        <v>0</v>
      </c>
      <c r="F912" s="92">
        <v>0</v>
      </c>
      <c r="G912" s="91" t="s">
        <v>7</v>
      </c>
      <c r="H912" s="91" t="s">
        <v>91</v>
      </c>
      <c r="I912" s="91" t="s">
        <v>4</v>
      </c>
      <c r="J912" s="93" t="s">
        <v>4</v>
      </c>
      <c r="M912">
        <f t="shared" si="377"/>
        <v>36</v>
      </c>
      <c r="N912">
        <f t="shared" si="398"/>
        <v>35</v>
      </c>
      <c r="O912">
        <f t="shared" si="399"/>
        <v>29</v>
      </c>
      <c r="P912">
        <f t="shared" si="400"/>
        <v>104</v>
      </c>
      <c r="Q912">
        <f t="shared" si="401"/>
        <v>25</v>
      </c>
      <c r="R912">
        <f t="shared" si="402"/>
        <v>144</v>
      </c>
      <c r="U912">
        <f t="shared" si="397"/>
        <v>239</v>
      </c>
      <c r="V912">
        <f t="shared" si="378"/>
        <v>245</v>
      </c>
      <c r="W912">
        <f t="shared" si="379"/>
        <v>248</v>
      </c>
      <c r="X912">
        <f t="shared" si="380"/>
        <v>470</v>
      </c>
      <c r="Y912">
        <f t="shared" si="381"/>
        <v>149</v>
      </c>
      <c r="Z912">
        <f t="shared" si="382"/>
        <v>83</v>
      </c>
      <c r="AC912" s="1">
        <f t="shared" si="383"/>
        <v>-1.563975538357343</v>
      </c>
      <c r="AD912" s="1">
        <f t="shared" si="384"/>
        <v>-1.5921464153240394</v>
      </c>
      <c r="AE912" s="1">
        <f t="shared" si="385"/>
        <v>-1.780198646826979</v>
      </c>
      <c r="AF912" s="1">
        <f t="shared" si="386"/>
        <v>-0.50310357767208047</v>
      </c>
      <c r="AG912" s="1">
        <f t="shared" si="387"/>
        <v>-1.9286186519452522</v>
      </c>
      <c r="AH912" s="1">
        <f t="shared" si="388"/>
        <v>-0.17768117723745236</v>
      </c>
      <c r="AI912" s="149">
        <f t="shared" si="389"/>
        <v>-7.5457240073631455</v>
      </c>
      <c r="AL912" s="1">
        <f t="shared" si="390"/>
        <v>-1.3956645494074753</v>
      </c>
      <c r="AM912" s="104">
        <f t="shared" si="391"/>
        <v>-1.3708698907942589</v>
      </c>
      <c r="AN912" s="104">
        <f t="shared" si="392"/>
        <v>-1.3586993551740039</v>
      </c>
      <c r="AO912" s="104">
        <f t="shared" si="393"/>
        <v>-0.71939540663488166</v>
      </c>
      <c r="AP912" s="104">
        <f t="shared" si="394"/>
        <v>-1.8681817953935267</v>
      </c>
      <c r="AQ912" s="104">
        <f t="shared" si="395"/>
        <v>-2.4532874935423878</v>
      </c>
      <c r="AR912" s="151">
        <f t="shared" si="396"/>
        <v>-9.1660984909465348</v>
      </c>
    </row>
    <row r="913" spans="1:44" x14ac:dyDescent="0.2">
      <c r="A913" s="99">
        <v>11210</v>
      </c>
      <c r="B913" s="95" t="s">
        <v>103</v>
      </c>
      <c r="C913" s="111">
        <v>0.81642685887744948</v>
      </c>
      <c r="D913" s="95" t="s">
        <v>3</v>
      </c>
      <c r="E913" s="95">
        <v>1</v>
      </c>
      <c r="F913" s="96">
        <v>0</v>
      </c>
      <c r="G913" s="95" t="s">
        <v>6</v>
      </c>
      <c r="H913" s="95" t="s">
        <v>89</v>
      </c>
      <c r="I913" s="95" t="s">
        <v>5</v>
      </c>
      <c r="J913" s="97" t="s">
        <v>5</v>
      </c>
      <c r="M913">
        <f t="shared" si="377"/>
        <v>38</v>
      </c>
      <c r="N913">
        <f t="shared" si="398"/>
        <v>35</v>
      </c>
      <c r="O913">
        <f t="shared" si="399"/>
        <v>29</v>
      </c>
      <c r="P913">
        <f t="shared" si="400"/>
        <v>68</v>
      </c>
      <c r="Q913">
        <f t="shared" si="401"/>
        <v>37</v>
      </c>
      <c r="R913">
        <f t="shared" si="402"/>
        <v>28</v>
      </c>
      <c r="U913">
        <f t="shared" si="397"/>
        <v>241</v>
      </c>
      <c r="V913">
        <f t="shared" si="378"/>
        <v>233</v>
      </c>
      <c r="W913">
        <f t="shared" si="379"/>
        <v>248</v>
      </c>
      <c r="X913">
        <f t="shared" si="380"/>
        <v>495</v>
      </c>
      <c r="Y913">
        <f t="shared" si="381"/>
        <v>230</v>
      </c>
      <c r="Z913">
        <f t="shared" si="382"/>
        <v>882</v>
      </c>
      <c r="AC913" s="1">
        <f t="shared" si="383"/>
        <v>-1.5099083170870673</v>
      </c>
      <c r="AD913" s="1">
        <f t="shared" si="384"/>
        <v>-1.5921464153240394</v>
      </c>
      <c r="AE913" s="1">
        <f t="shared" si="385"/>
        <v>-1.780198646826979</v>
      </c>
      <c r="AF913" s="1">
        <f t="shared" si="386"/>
        <v>-0.92798677163734644</v>
      </c>
      <c r="AG913" s="1">
        <f t="shared" si="387"/>
        <v>-1.5365765641692286</v>
      </c>
      <c r="AH913" s="1">
        <f t="shared" si="388"/>
        <v>-1.8152899666382492</v>
      </c>
      <c r="AI913" s="149">
        <f t="shared" si="389"/>
        <v>-9.1621066816829106</v>
      </c>
      <c r="AL913" s="1">
        <f t="shared" si="390"/>
        <v>-1.3873311678483309</v>
      </c>
      <c r="AM913" s="104">
        <f t="shared" si="391"/>
        <v>-1.4210896477732855</v>
      </c>
      <c r="AN913" s="104">
        <f t="shared" si="392"/>
        <v>-1.3586993551740039</v>
      </c>
      <c r="AO913" s="104">
        <f t="shared" si="393"/>
        <v>-0.66757033877029559</v>
      </c>
      <c r="AP913" s="104">
        <f t="shared" si="394"/>
        <v>-1.4340487924157905</v>
      </c>
      <c r="AQ913" s="104">
        <f t="shared" si="395"/>
        <v>-8.9936045332194625E-2</v>
      </c>
      <c r="AR913" s="151">
        <f t="shared" si="396"/>
        <v>-6.358675347313901</v>
      </c>
    </row>
    <row r="914" spans="1:44" x14ac:dyDescent="0.2">
      <c r="A914" s="98">
        <v>10281</v>
      </c>
      <c r="B914" s="91" t="s">
        <v>103</v>
      </c>
      <c r="C914" s="110">
        <v>0.81648417320875877</v>
      </c>
      <c r="D914" s="91" t="s">
        <v>3</v>
      </c>
      <c r="E914" s="91">
        <v>1</v>
      </c>
      <c r="F914" s="92">
        <v>2</v>
      </c>
      <c r="G914" s="91" t="s">
        <v>6</v>
      </c>
      <c r="H914" s="91" t="s">
        <v>88</v>
      </c>
      <c r="I914" s="91" t="s">
        <v>5</v>
      </c>
      <c r="J914" s="93" t="s">
        <v>5</v>
      </c>
      <c r="M914">
        <f t="shared" si="377"/>
        <v>38</v>
      </c>
      <c r="N914">
        <f t="shared" si="398"/>
        <v>35</v>
      </c>
      <c r="O914">
        <f t="shared" si="399"/>
        <v>49</v>
      </c>
      <c r="P914">
        <f t="shared" si="400"/>
        <v>68</v>
      </c>
      <c r="Q914">
        <f t="shared" si="401"/>
        <v>71</v>
      </c>
      <c r="R914">
        <f t="shared" si="402"/>
        <v>28</v>
      </c>
      <c r="U914">
        <f t="shared" si="397"/>
        <v>241</v>
      </c>
      <c r="V914">
        <f t="shared" si="378"/>
        <v>233</v>
      </c>
      <c r="W914">
        <f t="shared" si="379"/>
        <v>233</v>
      </c>
      <c r="X914">
        <f t="shared" si="380"/>
        <v>495</v>
      </c>
      <c r="Y914">
        <f t="shared" si="381"/>
        <v>425</v>
      </c>
      <c r="Z914">
        <f t="shared" si="382"/>
        <v>882</v>
      </c>
      <c r="AC914" s="1">
        <f t="shared" si="383"/>
        <v>-1.5099083170870673</v>
      </c>
      <c r="AD914" s="1">
        <f t="shared" si="384"/>
        <v>-1.5921464153240394</v>
      </c>
      <c r="AE914" s="1">
        <f t="shared" si="385"/>
        <v>-1.2556741787028265</v>
      </c>
      <c r="AF914" s="1">
        <f t="shared" si="386"/>
        <v>-0.92798677163734644</v>
      </c>
      <c r="AG914" s="1">
        <f t="shared" si="387"/>
        <v>-0.88481459977213761</v>
      </c>
      <c r="AH914" s="1">
        <f t="shared" si="388"/>
        <v>-1.8152899666382492</v>
      </c>
      <c r="AI914" s="149">
        <f t="shared" si="389"/>
        <v>-7.9858202491616668</v>
      </c>
      <c r="AL914" s="1">
        <f t="shared" si="390"/>
        <v>-1.3873311678483309</v>
      </c>
      <c r="AM914" s="104">
        <f t="shared" si="391"/>
        <v>-1.4210896477732855</v>
      </c>
      <c r="AN914" s="104">
        <f t="shared" si="392"/>
        <v>-1.4210896477732855</v>
      </c>
      <c r="AO914" s="104">
        <f t="shared" si="393"/>
        <v>-0.66757033877029559</v>
      </c>
      <c r="AP914" s="104">
        <f t="shared" si="394"/>
        <v>-0.82003893241456904</v>
      </c>
      <c r="AQ914" s="104">
        <f t="shared" si="395"/>
        <v>-8.9936045332194625E-2</v>
      </c>
      <c r="AR914" s="151">
        <f t="shared" si="396"/>
        <v>-5.8070557799119618</v>
      </c>
    </row>
    <row r="915" spans="1:44" x14ac:dyDescent="0.2">
      <c r="A915" s="99">
        <v>10911</v>
      </c>
      <c r="B915" s="95" t="s">
        <v>103</v>
      </c>
      <c r="C915" s="111">
        <v>0.81933459094394467</v>
      </c>
      <c r="D915" s="95" t="s">
        <v>2</v>
      </c>
      <c r="E915" s="95">
        <v>2</v>
      </c>
      <c r="F915" s="96">
        <v>2</v>
      </c>
      <c r="G915" s="95" t="s">
        <v>7</v>
      </c>
      <c r="H915" s="95" t="s">
        <v>88</v>
      </c>
      <c r="I915" s="95" t="s">
        <v>5</v>
      </c>
      <c r="J915" s="97" t="s">
        <v>5</v>
      </c>
      <c r="M915">
        <f t="shared" si="377"/>
        <v>36</v>
      </c>
      <c r="N915">
        <f t="shared" si="398"/>
        <v>41</v>
      </c>
      <c r="O915">
        <f t="shared" si="399"/>
        <v>49</v>
      </c>
      <c r="P915">
        <f t="shared" si="400"/>
        <v>104</v>
      </c>
      <c r="Q915">
        <f t="shared" si="401"/>
        <v>71</v>
      </c>
      <c r="R915">
        <f t="shared" si="402"/>
        <v>28</v>
      </c>
      <c r="U915">
        <f t="shared" si="397"/>
        <v>239</v>
      </c>
      <c r="V915">
        <f t="shared" si="378"/>
        <v>239</v>
      </c>
      <c r="W915">
        <f t="shared" si="379"/>
        <v>233</v>
      </c>
      <c r="X915">
        <f t="shared" si="380"/>
        <v>470</v>
      </c>
      <c r="Y915">
        <f t="shared" si="381"/>
        <v>425</v>
      </c>
      <c r="Z915">
        <f t="shared" si="382"/>
        <v>882</v>
      </c>
      <c r="AC915" s="1">
        <f t="shared" si="383"/>
        <v>-1.563975538357343</v>
      </c>
      <c r="AD915" s="1">
        <f t="shared" si="384"/>
        <v>-1.4339224101091452</v>
      </c>
      <c r="AE915" s="1">
        <f t="shared" si="385"/>
        <v>-1.2556741787028265</v>
      </c>
      <c r="AF915" s="1">
        <f t="shared" si="386"/>
        <v>-0.50310357767208047</v>
      </c>
      <c r="AG915" s="1">
        <f t="shared" si="387"/>
        <v>-0.88481459977213761</v>
      </c>
      <c r="AH915" s="1">
        <f t="shared" si="388"/>
        <v>-1.8152899666382492</v>
      </c>
      <c r="AI915" s="149">
        <f t="shared" si="389"/>
        <v>-7.4567802712517821</v>
      </c>
      <c r="AL915" s="1">
        <f t="shared" si="390"/>
        <v>-1.3956645494074753</v>
      </c>
      <c r="AM915" s="104">
        <f t="shared" si="391"/>
        <v>-1.3956645494074753</v>
      </c>
      <c r="AN915" s="104">
        <f t="shared" si="392"/>
        <v>-1.4210896477732855</v>
      </c>
      <c r="AO915" s="104">
        <f t="shared" si="393"/>
        <v>-0.71939540663488166</v>
      </c>
      <c r="AP915" s="104">
        <f t="shared" si="394"/>
        <v>-0.82003893241456904</v>
      </c>
      <c r="AQ915" s="104">
        <f t="shared" si="395"/>
        <v>-8.9936045332194625E-2</v>
      </c>
      <c r="AR915" s="151">
        <f t="shared" si="396"/>
        <v>-5.8417891309698815</v>
      </c>
    </row>
    <row r="916" spans="1:44" x14ac:dyDescent="0.2">
      <c r="A916" s="98">
        <v>10844</v>
      </c>
      <c r="B916" s="91" t="s">
        <v>103</v>
      </c>
      <c r="C916" s="110">
        <v>0.81970355423456476</v>
      </c>
      <c r="D916" s="91" t="s">
        <v>1</v>
      </c>
      <c r="E916" s="91">
        <v>3</v>
      </c>
      <c r="F916" s="92">
        <v>1</v>
      </c>
      <c r="G916" s="91" t="s">
        <v>7</v>
      </c>
      <c r="H916" s="91" t="s">
        <v>89</v>
      </c>
      <c r="I916" s="91" t="s">
        <v>4</v>
      </c>
      <c r="J916" s="93" t="s">
        <v>5</v>
      </c>
      <c r="M916">
        <f t="shared" si="377"/>
        <v>59</v>
      </c>
      <c r="N916">
        <f t="shared" si="398"/>
        <v>61</v>
      </c>
      <c r="O916">
        <f t="shared" si="399"/>
        <v>48</v>
      </c>
      <c r="P916">
        <f t="shared" si="400"/>
        <v>104</v>
      </c>
      <c r="Q916">
        <f t="shared" si="401"/>
        <v>37</v>
      </c>
      <c r="R916">
        <f t="shared" si="402"/>
        <v>144</v>
      </c>
      <c r="U916">
        <f t="shared" si="397"/>
        <v>244</v>
      </c>
      <c r="V916">
        <f t="shared" si="378"/>
        <v>248</v>
      </c>
      <c r="W916">
        <f t="shared" si="379"/>
        <v>243</v>
      </c>
      <c r="X916">
        <f t="shared" si="380"/>
        <v>470</v>
      </c>
      <c r="Y916">
        <f t="shared" si="381"/>
        <v>230</v>
      </c>
      <c r="Z916">
        <f t="shared" si="382"/>
        <v>83</v>
      </c>
      <c r="AC916" s="1">
        <f t="shared" si="383"/>
        <v>-1.0699570329077337</v>
      </c>
      <c r="AD916" s="1">
        <f t="shared" si="384"/>
        <v>-1.0366206126401418</v>
      </c>
      <c r="AE916" s="1">
        <f t="shared" si="385"/>
        <v>-1.276293465905562</v>
      </c>
      <c r="AF916" s="1">
        <f t="shared" si="386"/>
        <v>-0.50310357767208047</v>
      </c>
      <c r="AG916" s="1">
        <f t="shared" si="387"/>
        <v>-1.5365765641692286</v>
      </c>
      <c r="AH916" s="1">
        <f t="shared" si="388"/>
        <v>-0.17768117723745236</v>
      </c>
      <c r="AI916" s="149">
        <f t="shared" si="389"/>
        <v>-5.6002324305321984</v>
      </c>
      <c r="AL916" s="1">
        <f t="shared" si="390"/>
        <v>-1.374959876045784</v>
      </c>
      <c r="AM916" s="104">
        <f t="shared" si="391"/>
        <v>-1.3586993551740039</v>
      </c>
      <c r="AN916" s="104">
        <f t="shared" si="392"/>
        <v>-1.3790666579984376</v>
      </c>
      <c r="AO916" s="104">
        <f t="shared" si="393"/>
        <v>-0.71939540663488166</v>
      </c>
      <c r="AP916" s="104">
        <f t="shared" si="394"/>
        <v>-1.4340487924157905</v>
      </c>
      <c r="AQ916" s="104">
        <f t="shared" si="395"/>
        <v>-2.4532874935423878</v>
      </c>
      <c r="AR916" s="151">
        <f t="shared" si="396"/>
        <v>-8.7194575818112856</v>
      </c>
    </row>
    <row r="917" spans="1:44" x14ac:dyDescent="0.2">
      <c r="A917" s="99">
        <v>10505</v>
      </c>
      <c r="B917" s="95" t="s">
        <v>103</v>
      </c>
      <c r="C917" s="111">
        <v>0.82000103627995424</v>
      </c>
      <c r="D917" s="95" t="s">
        <v>2</v>
      </c>
      <c r="E917" s="95">
        <v>3</v>
      </c>
      <c r="F917" s="96">
        <v>1</v>
      </c>
      <c r="G917" s="95" t="s">
        <v>6</v>
      </c>
      <c r="H917" s="95" t="s">
        <v>91</v>
      </c>
      <c r="I917" s="95" t="s">
        <v>5</v>
      </c>
      <c r="J917" s="97" t="s">
        <v>5</v>
      </c>
      <c r="M917">
        <f t="shared" si="377"/>
        <v>36</v>
      </c>
      <c r="N917">
        <f t="shared" si="398"/>
        <v>61</v>
      </c>
      <c r="O917">
        <f t="shared" si="399"/>
        <v>48</v>
      </c>
      <c r="P917">
        <f t="shared" si="400"/>
        <v>68</v>
      </c>
      <c r="Q917">
        <f t="shared" si="401"/>
        <v>25</v>
      </c>
      <c r="R917">
        <f t="shared" si="402"/>
        <v>28</v>
      </c>
      <c r="U917">
        <f t="shared" si="397"/>
        <v>239</v>
      </c>
      <c r="V917">
        <f t="shared" si="378"/>
        <v>248</v>
      </c>
      <c r="W917">
        <f t="shared" si="379"/>
        <v>243</v>
      </c>
      <c r="X917">
        <f t="shared" si="380"/>
        <v>495</v>
      </c>
      <c r="Y917">
        <f t="shared" si="381"/>
        <v>149</v>
      </c>
      <c r="Z917">
        <f t="shared" si="382"/>
        <v>882</v>
      </c>
      <c r="AC917" s="1">
        <f t="shared" si="383"/>
        <v>-1.563975538357343</v>
      </c>
      <c r="AD917" s="1">
        <f t="shared" si="384"/>
        <v>-1.0366206126401418</v>
      </c>
      <c r="AE917" s="1">
        <f t="shared" si="385"/>
        <v>-1.276293465905562</v>
      </c>
      <c r="AF917" s="1">
        <f t="shared" si="386"/>
        <v>-0.92798677163734644</v>
      </c>
      <c r="AG917" s="1">
        <f t="shared" si="387"/>
        <v>-1.9286186519452522</v>
      </c>
      <c r="AH917" s="1">
        <f t="shared" si="388"/>
        <v>-1.8152899666382492</v>
      </c>
      <c r="AI917" s="149">
        <f t="shared" si="389"/>
        <v>-8.5487850071238949</v>
      </c>
      <c r="AL917" s="1">
        <f t="shared" si="390"/>
        <v>-1.3956645494074753</v>
      </c>
      <c r="AM917" s="104">
        <f t="shared" si="391"/>
        <v>-1.3586993551740039</v>
      </c>
      <c r="AN917" s="104">
        <f t="shared" si="392"/>
        <v>-1.3790666579984376</v>
      </c>
      <c r="AO917" s="104">
        <f t="shared" si="393"/>
        <v>-0.66757033877029559</v>
      </c>
      <c r="AP917" s="104">
        <f t="shared" si="394"/>
        <v>-1.8681817953935267</v>
      </c>
      <c r="AQ917" s="104">
        <f t="shared" si="395"/>
        <v>-8.9936045332194625E-2</v>
      </c>
      <c r="AR917" s="151">
        <f t="shared" si="396"/>
        <v>-6.759118742075934</v>
      </c>
    </row>
    <row r="918" spans="1:44" x14ac:dyDescent="0.2">
      <c r="A918" s="98">
        <v>10033</v>
      </c>
      <c r="B918" s="91" t="s">
        <v>103</v>
      </c>
      <c r="C918" s="110">
        <v>0.82152997558837049</v>
      </c>
      <c r="D918" s="91" t="s">
        <v>0</v>
      </c>
      <c r="E918" s="91">
        <v>1</v>
      </c>
      <c r="F918" s="92">
        <v>3</v>
      </c>
      <c r="G918" s="91" t="s">
        <v>7</v>
      </c>
      <c r="H918" s="91" t="s">
        <v>88</v>
      </c>
      <c r="I918" s="91" t="s">
        <v>4</v>
      </c>
      <c r="J918" s="93" t="s">
        <v>5</v>
      </c>
      <c r="M918">
        <f t="shared" si="377"/>
        <v>39</v>
      </c>
      <c r="N918">
        <f t="shared" si="398"/>
        <v>35</v>
      </c>
      <c r="O918">
        <f t="shared" si="399"/>
        <v>46</v>
      </c>
      <c r="P918">
        <f t="shared" si="400"/>
        <v>104</v>
      </c>
      <c r="Q918">
        <f t="shared" si="401"/>
        <v>71</v>
      </c>
      <c r="R918">
        <f t="shared" si="402"/>
        <v>144</v>
      </c>
      <c r="U918">
        <f t="shared" si="397"/>
        <v>241</v>
      </c>
      <c r="V918">
        <f t="shared" si="378"/>
        <v>233</v>
      </c>
      <c r="W918">
        <f t="shared" si="379"/>
        <v>241</v>
      </c>
      <c r="X918">
        <f t="shared" si="380"/>
        <v>470</v>
      </c>
      <c r="Y918">
        <f t="shared" si="381"/>
        <v>425</v>
      </c>
      <c r="Z918">
        <f t="shared" si="382"/>
        <v>83</v>
      </c>
      <c r="AC918" s="1">
        <f t="shared" si="383"/>
        <v>-1.4839328306838067</v>
      </c>
      <c r="AD918" s="1">
        <f t="shared" si="384"/>
        <v>-1.5921464153240394</v>
      </c>
      <c r="AE918" s="1">
        <f t="shared" si="385"/>
        <v>-1.3188530803243581</v>
      </c>
      <c r="AF918" s="1">
        <f t="shared" si="386"/>
        <v>-0.50310357767208047</v>
      </c>
      <c r="AG918" s="1">
        <f t="shared" si="387"/>
        <v>-0.88481459977213761</v>
      </c>
      <c r="AH918" s="1">
        <f t="shared" si="388"/>
        <v>-0.17768117723745236</v>
      </c>
      <c r="AI918" s="149">
        <f t="shared" si="389"/>
        <v>-5.9605316810138742</v>
      </c>
      <c r="AL918" s="1">
        <f t="shared" si="390"/>
        <v>-1.3873311678483309</v>
      </c>
      <c r="AM918" s="104">
        <f t="shared" si="391"/>
        <v>-1.4210896477732855</v>
      </c>
      <c r="AN918" s="104">
        <f t="shared" si="392"/>
        <v>-1.3873311678483309</v>
      </c>
      <c r="AO918" s="104">
        <f t="shared" si="393"/>
        <v>-0.71939540663488166</v>
      </c>
      <c r="AP918" s="104">
        <f t="shared" si="394"/>
        <v>-0.82003893241456904</v>
      </c>
      <c r="AQ918" s="104">
        <f t="shared" si="395"/>
        <v>-2.4532874935423878</v>
      </c>
      <c r="AR918" s="151">
        <f t="shared" si="396"/>
        <v>-8.1884738160617854</v>
      </c>
    </row>
    <row r="919" spans="1:44" x14ac:dyDescent="0.2">
      <c r="A919" s="99">
        <v>11228</v>
      </c>
      <c r="B919" s="95" t="s">
        <v>103</v>
      </c>
      <c r="C919" s="111">
        <v>0.8222284032210605</v>
      </c>
      <c r="D919" s="95" t="s">
        <v>1</v>
      </c>
      <c r="E919" s="95">
        <v>3</v>
      </c>
      <c r="F919" s="96">
        <v>3</v>
      </c>
      <c r="G919" s="95" t="s">
        <v>6</v>
      </c>
      <c r="H919" s="95" t="s">
        <v>88</v>
      </c>
      <c r="I919" s="95" t="s">
        <v>5</v>
      </c>
      <c r="J919" s="97" t="s">
        <v>5</v>
      </c>
      <c r="M919">
        <f t="shared" si="377"/>
        <v>59</v>
      </c>
      <c r="N919">
        <f t="shared" si="398"/>
        <v>61</v>
      </c>
      <c r="O919">
        <f t="shared" si="399"/>
        <v>46</v>
      </c>
      <c r="P919">
        <f t="shared" si="400"/>
        <v>68</v>
      </c>
      <c r="Q919">
        <f t="shared" si="401"/>
        <v>71</v>
      </c>
      <c r="R919">
        <f t="shared" si="402"/>
        <v>28</v>
      </c>
      <c r="U919">
        <f t="shared" si="397"/>
        <v>244</v>
      </c>
      <c r="V919">
        <f t="shared" si="378"/>
        <v>248</v>
      </c>
      <c r="W919">
        <f t="shared" si="379"/>
        <v>241</v>
      </c>
      <c r="X919">
        <f t="shared" si="380"/>
        <v>495</v>
      </c>
      <c r="Y919">
        <f t="shared" si="381"/>
        <v>425</v>
      </c>
      <c r="Z919">
        <f t="shared" si="382"/>
        <v>882</v>
      </c>
      <c r="AC919" s="1">
        <f t="shared" si="383"/>
        <v>-1.0699570329077337</v>
      </c>
      <c r="AD919" s="1">
        <f t="shared" si="384"/>
        <v>-1.0366206126401418</v>
      </c>
      <c r="AE919" s="1">
        <f t="shared" si="385"/>
        <v>-1.3188530803243581</v>
      </c>
      <c r="AF919" s="1">
        <f t="shared" si="386"/>
        <v>-0.92798677163734644</v>
      </c>
      <c r="AG919" s="1">
        <f t="shared" si="387"/>
        <v>-0.88481459977213761</v>
      </c>
      <c r="AH919" s="1">
        <f t="shared" si="388"/>
        <v>-1.8152899666382492</v>
      </c>
      <c r="AI919" s="149">
        <f t="shared" si="389"/>
        <v>-7.0535220639199663</v>
      </c>
      <c r="AL919" s="1">
        <f t="shared" si="390"/>
        <v>-1.374959876045784</v>
      </c>
      <c r="AM919" s="104">
        <f t="shared" si="391"/>
        <v>-1.3586993551740039</v>
      </c>
      <c r="AN919" s="104">
        <f t="shared" si="392"/>
        <v>-1.3873311678483309</v>
      </c>
      <c r="AO919" s="104">
        <f t="shared" si="393"/>
        <v>-0.66757033877029559</v>
      </c>
      <c r="AP919" s="104">
        <f t="shared" si="394"/>
        <v>-0.82003893241456904</v>
      </c>
      <c r="AQ919" s="104">
        <f t="shared" si="395"/>
        <v>-8.9936045332194625E-2</v>
      </c>
      <c r="AR919" s="151">
        <f t="shared" si="396"/>
        <v>-5.6985357155851775</v>
      </c>
    </row>
    <row r="920" spans="1:44" x14ac:dyDescent="0.2">
      <c r="A920" s="98">
        <v>10816</v>
      </c>
      <c r="B920" s="91" t="s">
        <v>103</v>
      </c>
      <c r="C920" s="110">
        <v>0.82253362899764904</v>
      </c>
      <c r="D920" s="91" t="s">
        <v>3</v>
      </c>
      <c r="E920" s="91">
        <v>0</v>
      </c>
      <c r="F920" s="92">
        <v>2</v>
      </c>
      <c r="G920" s="91" t="s">
        <v>7</v>
      </c>
      <c r="H920" s="91" t="s">
        <v>88</v>
      </c>
      <c r="I920" s="91" t="s">
        <v>5</v>
      </c>
      <c r="J920" s="93" t="s">
        <v>5</v>
      </c>
      <c r="M920">
        <f t="shared" si="377"/>
        <v>38</v>
      </c>
      <c r="N920">
        <f t="shared" si="398"/>
        <v>35</v>
      </c>
      <c r="O920">
        <f t="shared" si="399"/>
        <v>49</v>
      </c>
      <c r="P920">
        <f t="shared" si="400"/>
        <v>104</v>
      </c>
      <c r="Q920">
        <f t="shared" si="401"/>
        <v>71</v>
      </c>
      <c r="R920">
        <f t="shared" si="402"/>
        <v>28</v>
      </c>
      <c r="U920">
        <f t="shared" si="397"/>
        <v>241</v>
      </c>
      <c r="V920">
        <f t="shared" si="378"/>
        <v>245</v>
      </c>
      <c r="W920">
        <f t="shared" si="379"/>
        <v>233</v>
      </c>
      <c r="X920">
        <f t="shared" si="380"/>
        <v>470</v>
      </c>
      <c r="Y920">
        <f t="shared" si="381"/>
        <v>425</v>
      </c>
      <c r="Z920">
        <f t="shared" si="382"/>
        <v>882</v>
      </c>
      <c r="AC920" s="1">
        <f t="shared" si="383"/>
        <v>-1.5099083170870673</v>
      </c>
      <c r="AD920" s="1">
        <f t="shared" si="384"/>
        <v>-1.5921464153240394</v>
      </c>
      <c r="AE920" s="1">
        <f t="shared" si="385"/>
        <v>-1.2556741787028265</v>
      </c>
      <c r="AF920" s="1">
        <f t="shared" si="386"/>
        <v>-0.50310357767208047</v>
      </c>
      <c r="AG920" s="1">
        <f t="shared" si="387"/>
        <v>-0.88481459977213761</v>
      </c>
      <c r="AH920" s="1">
        <f t="shared" si="388"/>
        <v>-1.8152899666382492</v>
      </c>
      <c r="AI920" s="149">
        <f t="shared" si="389"/>
        <v>-7.5609370551964004</v>
      </c>
      <c r="AL920" s="1">
        <f t="shared" si="390"/>
        <v>-1.3873311678483309</v>
      </c>
      <c r="AM920" s="104">
        <f t="shared" si="391"/>
        <v>-1.3708698907942589</v>
      </c>
      <c r="AN920" s="104">
        <f t="shared" si="392"/>
        <v>-1.4210896477732855</v>
      </c>
      <c r="AO920" s="104">
        <f t="shared" si="393"/>
        <v>-0.71939540663488166</v>
      </c>
      <c r="AP920" s="104">
        <f t="shared" si="394"/>
        <v>-0.82003893241456904</v>
      </c>
      <c r="AQ920" s="104">
        <f t="shared" si="395"/>
        <v>-8.9936045332194625E-2</v>
      </c>
      <c r="AR920" s="151">
        <f t="shared" si="396"/>
        <v>-5.8086610907975205</v>
      </c>
    </row>
    <row r="921" spans="1:44" x14ac:dyDescent="0.2">
      <c r="A921" s="99">
        <v>10369</v>
      </c>
      <c r="B921" s="95" t="s">
        <v>103</v>
      </c>
      <c r="C921" s="111">
        <v>0.82270019143354112</v>
      </c>
      <c r="D921" s="95" t="s">
        <v>1</v>
      </c>
      <c r="E921" s="95">
        <v>3</v>
      </c>
      <c r="F921" s="96">
        <v>1</v>
      </c>
      <c r="G921" s="95" t="s">
        <v>6</v>
      </c>
      <c r="H921" s="95" t="s">
        <v>90</v>
      </c>
      <c r="I921" s="95" t="s">
        <v>5</v>
      </c>
      <c r="J921" s="97" t="s">
        <v>5</v>
      </c>
      <c r="M921">
        <f t="shared" si="377"/>
        <v>59</v>
      </c>
      <c r="N921">
        <f t="shared" si="398"/>
        <v>61</v>
      </c>
      <c r="O921">
        <f t="shared" si="399"/>
        <v>48</v>
      </c>
      <c r="P921">
        <f t="shared" si="400"/>
        <v>68</v>
      </c>
      <c r="Q921">
        <f t="shared" si="401"/>
        <v>39</v>
      </c>
      <c r="R921">
        <f t="shared" si="402"/>
        <v>28</v>
      </c>
      <c r="U921">
        <f t="shared" si="397"/>
        <v>244</v>
      </c>
      <c r="V921">
        <f t="shared" si="378"/>
        <v>248</v>
      </c>
      <c r="W921">
        <f t="shared" si="379"/>
        <v>243</v>
      </c>
      <c r="X921">
        <f t="shared" si="380"/>
        <v>495</v>
      </c>
      <c r="Y921">
        <f t="shared" si="381"/>
        <v>161</v>
      </c>
      <c r="Z921">
        <f t="shared" si="382"/>
        <v>882</v>
      </c>
      <c r="AC921" s="1">
        <f t="shared" si="383"/>
        <v>-1.0699570329077337</v>
      </c>
      <c r="AD921" s="1">
        <f t="shared" si="384"/>
        <v>-1.0366206126401418</v>
      </c>
      <c r="AE921" s="1">
        <f t="shared" si="385"/>
        <v>-1.276293465905562</v>
      </c>
      <c r="AF921" s="1">
        <f t="shared" si="386"/>
        <v>-0.92798677163734644</v>
      </c>
      <c r="AG921" s="1">
        <f t="shared" si="387"/>
        <v>-1.4839328306838067</v>
      </c>
      <c r="AH921" s="1">
        <f t="shared" si="388"/>
        <v>-1.8152899666382492</v>
      </c>
      <c r="AI921" s="149">
        <f t="shared" si="389"/>
        <v>-7.6100806804128398</v>
      </c>
      <c r="AL921" s="1">
        <f t="shared" si="390"/>
        <v>-1.374959876045784</v>
      </c>
      <c r="AM921" s="104">
        <f t="shared" si="391"/>
        <v>-1.3586993551740039</v>
      </c>
      <c r="AN921" s="104">
        <f t="shared" si="392"/>
        <v>-1.3790666579984376</v>
      </c>
      <c r="AO921" s="104">
        <f t="shared" si="393"/>
        <v>-0.66757033877029559</v>
      </c>
      <c r="AP921" s="104">
        <f t="shared" si="394"/>
        <v>-1.790723736354523</v>
      </c>
      <c r="AQ921" s="104">
        <f t="shared" si="395"/>
        <v>-8.9936045332194625E-2</v>
      </c>
      <c r="AR921" s="151">
        <f t="shared" si="396"/>
        <v>-6.6609560096752389</v>
      </c>
    </row>
    <row r="922" spans="1:44" x14ac:dyDescent="0.2">
      <c r="A922" s="98">
        <v>10329</v>
      </c>
      <c r="B922" s="91" t="s">
        <v>103</v>
      </c>
      <c r="C922" s="110">
        <v>0.82328721425587137</v>
      </c>
      <c r="D922" s="91" t="s">
        <v>0</v>
      </c>
      <c r="E922" s="91">
        <v>3</v>
      </c>
      <c r="F922" s="92">
        <v>1</v>
      </c>
      <c r="G922" s="91" t="s">
        <v>7</v>
      </c>
      <c r="H922" s="91" t="s">
        <v>88</v>
      </c>
      <c r="I922" s="91" t="s">
        <v>4</v>
      </c>
      <c r="J922" s="93" t="s">
        <v>4</v>
      </c>
      <c r="M922">
        <f t="shared" si="377"/>
        <v>39</v>
      </c>
      <c r="N922">
        <f t="shared" si="398"/>
        <v>61</v>
      </c>
      <c r="O922">
        <f t="shared" si="399"/>
        <v>48</v>
      </c>
      <c r="P922">
        <f t="shared" si="400"/>
        <v>104</v>
      </c>
      <c r="Q922">
        <f t="shared" si="401"/>
        <v>71</v>
      </c>
      <c r="R922">
        <f t="shared" si="402"/>
        <v>144</v>
      </c>
      <c r="U922">
        <f t="shared" si="397"/>
        <v>241</v>
      </c>
      <c r="V922">
        <f t="shared" si="378"/>
        <v>248</v>
      </c>
      <c r="W922">
        <f t="shared" si="379"/>
        <v>243</v>
      </c>
      <c r="X922">
        <f t="shared" si="380"/>
        <v>470</v>
      </c>
      <c r="Y922">
        <f t="shared" si="381"/>
        <v>425</v>
      </c>
      <c r="Z922">
        <f t="shared" si="382"/>
        <v>83</v>
      </c>
      <c r="AC922" s="1">
        <f t="shared" si="383"/>
        <v>-1.4839328306838067</v>
      </c>
      <c r="AD922" s="1">
        <f t="shared" si="384"/>
        <v>-1.0366206126401418</v>
      </c>
      <c r="AE922" s="1">
        <f t="shared" si="385"/>
        <v>-1.276293465905562</v>
      </c>
      <c r="AF922" s="1">
        <f t="shared" si="386"/>
        <v>-0.50310357767208047</v>
      </c>
      <c r="AG922" s="1">
        <f t="shared" si="387"/>
        <v>-0.88481459977213761</v>
      </c>
      <c r="AH922" s="1">
        <f t="shared" si="388"/>
        <v>-0.17768117723745236</v>
      </c>
      <c r="AI922" s="149">
        <f t="shared" si="389"/>
        <v>-5.3624462639111803</v>
      </c>
      <c r="AL922" s="1">
        <f t="shared" si="390"/>
        <v>-1.3873311678483309</v>
      </c>
      <c r="AM922" s="104">
        <f t="shared" si="391"/>
        <v>-1.3586993551740039</v>
      </c>
      <c r="AN922" s="104">
        <f t="shared" si="392"/>
        <v>-1.3790666579984376</v>
      </c>
      <c r="AO922" s="104">
        <f t="shared" si="393"/>
        <v>-0.71939540663488166</v>
      </c>
      <c r="AP922" s="104">
        <f t="shared" si="394"/>
        <v>-0.82003893241456904</v>
      </c>
      <c r="AQ922" s="104">
        <f t="shared" si="395"/>
        <v>-2.4532874935423878</v>
      </c>
      <c r="AR922" s="151">
        <f t="shared" si="396"/>
        <v>-8.1178190136126105</v>
      </c>
    </row>
    <row r="923" spans="1:44" x14ac:dyDescent="0.2">
      <c r="A923" s="99">
        <v>10485</v>
      </c>
      <c r="B923" s="95" t="s">
        <v>103</v>
      </c>
      <c r="C923" s="111">
        <v>0.82384462307537298</v>
      </c>
      <c r="D923" s="95" t="s">
        <v>0</v>
      </c>
      <c r="E923" s="95">
        <v>3</v>
      </c>
      <c r="F923" s="96">
        <v>2</v>
      </c>
      <c r="G923" s="95" t="s">
        <v>6</v>
      </c>
      <c r="H923" s="95" t="s">
        <v>88</v>
      </c>
      <c r="I923" s="95" t="s">
        <v>5</v>
      </c>
      <c r="J923" s="97" t="s">
        <v>5</v>
      </c>
      <c r="M923">
        <f t="shared" si="377"/>
        <v>39</v>
      </c>
      <c r="N923">
        <f t="shared" si="398"/>
        <v>61</v>
      </c>
      <c r="O923">
        <f t="shared" si="399"/>
        <v>49</v>
      </c>
      <c r="P923">
        <f t="shared" si="400"/>
        <v>68</v>
      </c>
      <c r="Q923">
        <f t="shared" si="401"/>
        <v>71</v>
      </c>
      <c r="R923">
        <f t="shared" si="402"/>
        <v>28</v>
      </c>
      <c r="U923">
        <f t="shared" si="397"/>
        <v>241</v>
      </c>
      <c r="V923">
        <f t="shared" si="378"/>
        <v>248</v>
      </c>
      <c r="W923">
        <f t="shared" si="379"/>
        <v>233</v>
      </c>
      <c r="X923">
        <f t="shared" si="380"/>
        <v>495</v>
      </c>
      <c r="Y923">
        <f t="shared" si="381"/>
        <v>425</v>
      </c>
      <c r="Z923">
        <f t="shared" si="382"/>
        <v>882</v>
      </c>
      <c r="AC923" s="1">
        <f t="shared" si="383"/>
        <v>-1.4839328306838067</v>
      </c>
      <c r="AD923" s="1">
        <f t="shared" si="384"/>
        <v>-1.0366206126401418</v>
      </c>
      <c r="AE923" s="1">
        <f t="shared" si="385"/>
        <v>-1.2556741787028265</v>
      </c>
      <c r="AF923" s="1">
        <f t="shared" si="386"/>
        <v>-0.92798677163734644</v>
      </c>
      <c r="AG923" s="1">
        <f t="shared" si="387"/>
        <v>-0.88481459977213761</v>
      </c>
      <c r="AH923" s="1">
        <f t="shared" si="388"/>
        <v>-1.8152899666382492</v>
      </c>
      <c r="AI923" s="149">
        <f t="shared" si="389"/>
        <v>-7.4043189600745087</v>
      </c>
      <c r="AL923" s="1">
        <f t="shared" si="390"/>
        <v>-1.3873311678483309</v>
      </c>
      <c r="AM923" s="104">
        <f t="shared" si="391"/>
        <v>-1.3586993551740039</v>
      </c>
      <c r="AN923" s="104">
        <f t="shared" si="392"/>
        <v>-1.4210896477732855</v>
      </c>
      <c r="AO923" s="104">
        <f t="shared" si="393"/>
        <v>-0.66757033877029559</v>
      </c>
      <c r="AP923" s="104">
        <f t="shared" si="394"/>
        <v>-0.82003893241456904</v>
      </c>
      <c r="AQ923" s="104">
        <f t="shared" si="395"/>
        <v>-8.9936045332194625E-2</v>
      </c>
      <c r="AR923" s="151">
        <f t="shared" si="396"/>
        <v>-5.7446654873126795</v>
      </c>
    </row>
    <row r="924" spans="1:44" x14ac:dyDescent="0.2">
      <c r="A924" s="98">
        <v>10998</v>
      </c>
      <c r="B924" s="91" t="s">
        <v>103</v>
      </c>
      <c r="C924" s="110">
        <v>0.82702899001872554</v>
      </c>
      <c r="D924" s="91" t="s">
        <v>3</v>
      </c>
      <c r="E924" s="91">
        <v>3</v>
      </c>
      <c r="F924" s="92">
        <v>0</v>
      </c>
      <c r="G924" s="91" t="s">
        <v>7</v>
      </c>
      <c r="H924" s="91" t="s">
        <v>88</v>
      </c>
      <c r="I924" s="91" t="s">
        <v>5</v>
      </c>
      <c r="J924" s="93" t="s">
        <v>5</v>
      </c>
      <c r="M924">
        <f t="shared" si="377"/>
        <v>38</v>
      </c>
      <c r="N924">
        <f t="shared" si="398"/>
        <v>61</v>
      </c>
      <c r="O924">
        <f t="shared" si="399"/>
        <v>29</v>
      </c>
      <c r="P924">
        <f t="shared" si="400"/>
        <v>104</v>
      </c>
      <c r="Q924">
        <f t="shared" si="401"/>
        <v>71</v>
      </c>
      <c r="R924">
        <f t="shared" si="402"/>
        <v>28</v>
      </c>
      <c r="U924">
        <f t="shared" si="397"/>
        <v>241</v>
      </c>
      <c r="V924">
        <f t="shared" si="378"/>
        <v>248</v>
      </c>
      <c r="W924">
        <f t="shared" si="379"/>
        <v>248</v>
      </c>
      <c r="X924">
        <f t="shared" si="380"/>
        <v>470</v>
      </c>
      <c r="Y924">
        <f t="shared" si="381"/>
        <v>425</v>
      </c>
      <c r="Z924">
        <f t="shared" si="382"/>
        <v>882</v>
      </c>
      <c r="AC924" s="1">
        <f t="shared" si="383"/>
        <v>-1.5099083170870673</v>
      </c>
      <c r="AD924" s="1">
        <f t="shared" si="384"/>
        <v>-1.0366206126401418</v>
      </c>
      <c r="AE924" s="1">
        <f t="shared" si="385"/>
        <v>-1.780198646826979</v>
      </c>
      <c r="AF924" s="1">
        <f t="shared" si="386"/>
        <v>-0.50310357767208047</v>
      </c>
      <c r="AG924" s="1">
        <f t="shared" si="387"/>
        <v>-0.88481459977213761</v>
      </c>
      <c r="AH924" s="1">
        <f t="shared" si="388"/>
        <v>-1.8152899666382492</v>
      </c>
      <c r="AI924" s="149">
        <f t="shared" si="389"/>
        <v>-7.5299357206366553</v>
      </c>
      <c r="AL924" s="1">
        <f t="shared" si="390"/>
        <v>-1.3873311678483309</v>
      </c>
      <c r="AM924" s="104">
        <f t="shared" si="391"/>
        <v>-1.3586993551740039</v>
      </c>
      <c r="AN924" s="104">
        <f t="shared" si="392"/>
        <v>-1.3586993551740039</v>
      </c>
      <c r="AO924" s="104">
        <f t="shared" si="393"/>
        <v>-0.71939540663488166</v>
      </c>
      <c r="AP924" s="104">
        <f t="shared" si="394"/>
        <v>-0.82003893241456904</v>
      </c>
      <c r="AQ924" s="104">
        <f t="shared" si="395"/>
        <v>-8.9936045332194625E-2</v>
      </c>
      <c r="AR924" s="151">
        <f t="shared" si="396"/>
        <v>-5.734100262577984</v>
      </c>
    </row>
    <row r="925" spans="1:44" x14ac:dyDescent="0.2">
      <c r="A925" s="99">
        <v>10937</v>
      </c>
      <c r="B925" s="95" t="s">
        <v>103</v>
      </c>
      <c r="C925" s="111">
        <v>0.82983196509393098</v>
      </c>
      <c r="D925" s="95" t="s">
        <v>2</v>
      </c>
      <c r="E925" s="95">
        <v>2</v>
      </c>
      <c r="F925" s="96">
        <v>3</v>
      </c>
      <c r="G925" s="95" t="s">
        <v>7</v>
      </c>
      <c r="H925" s="95" t="s">
        <v>91</v>
      </c>
      <c r="I925" s="95" t="s">
        <v>5</v>
      </c>
      <c r="J925" s="97" t="s">
        <v>5</v>
      </c>
      <c r="M925">
        <f t="shared" si="377"/>
        <v>36</v>
      </c>
      <c r="N925">
        <f t="shared" si="398"/>
        <v>41</v>
      </c>
      <c r="O925">
        <f t="shared" si="399"/>
        <v>46</v>
      </c>
      <c r="P925">
        <f t="shared" si="400"/>
        <v>104</v>
      </c>
      <c r="Q925">
        <f t="shared" si="401"/>
        <v>25</v>
      </c>
      <c r="R925">
        <f t="shared" si="402"/>
        <v>28</v>
      </c>
      <c r="U925">
        <f t="shared" si="397"/>
        <v>239</v>
      </c>
      <c r="V925">
        <f t="shared" si="378"/>
        <v>239</v>
      </c>
      <c r="W925">
        <f t="shared" si="379"/>
        <v>241</v>
      </c>
      <c r="X925">
        <f t="shared" si="380"/>
        <v>470</v>
      </c>
      <c r="Y925">
        <f t="shared" si="381"/>
        <v>149</v>
      </c>
      <c r="Z925">
        <f t="shared" si="382"/>
        <v>882</v>
      </c>
      <c r="AC925" s="1">
        <f t="shared" si="383"/>
        <v>-1.563975538357343</v>
      </c>
      <c r="AD925" s="1">
        <f t="shared" si="384"/>
        <v>-1.4339224101091452</v>
      </c>
      <c r="AE925" s="1">
        <f t="shared" si="385"/>
        <v>-1.3188530803243581</v>
      </c>
      <c r="AF925" s="1">
        <f t="shared" si="386"/>
        <v>-0.50310357767208047</v>
      </c>
      <c r="AG925" s="1">
        <f t="shared" si="387"/>
        <v>-1.9286186519452522</v>
      </c>
      <c r="AH925" s="1">
        <f t="shared" si="388"/>
        <v>-1.8152899666382492</v>
      </c>
      <c r="AI925" s="149">
        <f t="shared" si="389"/>
        <v>-8.5637632250464275</v>
      </c>
      <c r="AL925" s="1">
        <f t="shared" si="390"/>
        <v>-1.3956645494074753</v>
      </c>
      <c r="AM925" s="104">
        <f t="shared" si="391"/>
        <v>-1.3956645494074753</v>
      </c>
      <c r="AN925" s="104">
        <f t="shared" si="392"/>
        <v>-1.3873311678483309</v>
      </c>
      <c r="AO925" s="104">
        <f t="shared" si="393"/>
        <v>-0.71939540663488166</v>
      </c>
      <c r="AP925" s="104">
        <f t="shared" si="394"/>
        <v>-1.8681817953935267</v>
      </c>
      <c r="AQ925" s="104">
        <f t="shared" si="395"/>
        <v>-8.9936045332194625E-2</v>
      </c>
      <c r="AR925" s="151">
        <f t="shared" si="396"/>
        <v>-6.8561735140238849</v>
      </c>
    </row>
    <row r="926" spans="1:44" x14ac:dyDescent="0.2">
      <c r="A926" s="98">
        <v>10478</v>
      </c>
      <c r="B926" s="91" t="s">
        <v>103</v>
      </c>
      <c r="C926" s="110">
        <v>0.82987335235628323</v>
      </c>
      <c r="D926" s="91" t="s">
        <v>0</v>
      </c>
      <c r="E926" s="91">
        <v>3</v>
      </c>
      <c r="F926" s="92">
        <v>1</v>
      </c>
      <c r="G926" s="91" t="s">
        <v>7</v>
      </c>
      <c r="H926" s="91" t="s">
        <v>88</v>
      </c>
      <c r="I926" s="91" t="s">
        <v>5</v>
      </c>
      <c r="J926" s="93" t="s">
        <v>5</v>
      </c>
      <c r="M926">
        <f t="shared" si="377"/>
        <v>39</v>
      </c>
      <c r="N926">
        <f t="shared" si="398"/>
        <v>61</v>
      </c>
      <c r="O926">
        <f t="shared" si="399"/>
        <v>48</v>
      </c>
      <c r="P926">
        <f t="shared" si="400"/>
        <v>104</v>
      </c>
      <c r="Q926">
        <f t="shared" si="401"/>
        <v>71</v>
      </c>
      <c r="R926">
        <f t="shared" si="402"/>
        <v>28</v>
      </c>
      <c r="U926">
        <f t="shared" si="397"/>
        <v>241</v>
      </c>
      <c r="V926">
        <f t="shared" si="378"/>
        <v>248</v>
      </c>
      <c r="W926">
        <f t="shared" si="379"/>
        <v>243</v>
      </c>
      <c r="X926">
        <f t="shared" si="380"/>
        <v>470</v>
      </c>
      <c r="Y926">
        <f t="shared" si="381"/>
        <v>425</v>
      </c>
      <c r="Z926">
        <f t="shared" si="382"/>
        <v>882</v>
      </c>
      <c r="AC926" s="1">
        <f t="shared" si="383"/>
        <v>-1.4839328306838067</v>
      </c>
      <c r="AD926" s="1">
        <f t="shared" si="384"/>
        <v>-1.0366206126401418</v>
      </c>
      <c r="AE926" s="1">
        <f t="shared" si="385"/>
        <v>-1.276293465905562</v>
      </c>
      <c r="AF926" s="1">
        <f t="shared" si="386"/>
        <v>-0.50310357767208047</v>
      </c>
      <c r="AG926" s="1">
        <f t="shared" si="387"/>
        <v>-0.88481459977213761</v>
      </c>
      <c r="AH926" s="1">
        <f t="shared" si="388"/>
        <v>-1.8152899666382492</v>
      </c>
      <c r="AI926" s="149">
        <f t="shared" si="389"/>
        <v>-7.0000550533119776</v>
      </c>
      <c r="AL926" s="1">
        <f t="shared" si="390"/>
        <v>-1.3873311678483309</v>
      </c>
      <c r="AM926" s="104">
        <f t="shared" si="391"/>
        <v>-1.3586993551740039</v>
      </c>
      <c r="AN926" s="104">
        <f t="shared" si="392"/>
        <v>-1.3790666579984376</v>
      </c>
      <c r="AO926" s="104">
        <f t="shared" si="393"/>
        <v>-0.71939540663488166</v>
      </c>
      <c r="AP926" s="104">
        <f t="shared" si="394"/>
        <v>-0.82003893241456904</v>
      </c>
      <c r="AQ926" s="104">
        <f t="shared" si="395"/>
        <v>-8.9936045332194625E-2</v>
      </c>
      <c r="AR926" s="151">
        <f t="shared" si="396"/>
        <v>-5.7544675654024182</v>
      </c>
    </row>
    <row r="927" spans="1:44" x14ac:dyDescent="0.2">
      <c r="A927" s="99">
        <v>10264</v>
      </c>
      <c r="B927" s="95" t="s">
        <v>103</v>
      </c>
      <c r="C927" s="111">
        <v>0.83096553342225599</v>
      </c>
      <c r="D927" s="95" t="s">
        <v>3</v>
      </c>
      <c r="E927" s="95">
        <v>2</v>
      </c>
      <c r="F927" s="96">
        <v>1</v>
      </c>
      <c r="G927" s="95" t="s">
        <v>7</v>
      </c>
      <c r="H927" s="95" t="s">
        <v>90</v>
      </c>
      <c r="I927" s="95" t="s">
        <v>5</v>
      </c>
      <c r="J927" s="97" t="s">
        <v>4</v>
      </c>
      <c r="M927">
        <f t="shared" si="377"/>
        <v>38</v>
      </c>
      <c r="N927">
        <f t="shared" si="398"/>
        <v>41</v>
      </c>
      <c r="O927">
        <f t="shared" si="399"/>
        <v>48</v>
      </c>
      <c r="P927">
        <f t="shared" si="400"/>
        <v>104</v>
      </c>
      <c r="Q927">
        <f t="shared" si="401"/>
        <v>39</v>
      </c>
      <c r="R927">
        <f t="shared" si="402"/>
        <v>28</v>
      </c>
      <c r="U927">
        <f t="shared" si="397"/>
        <v>241</v>
      </c>
      <c r="V927">
        <f t="shared" si="378"/>
        <v>239</v>
      </c>
      <c r="W927">
        <f t="shared" si="379"/>
        <v>243</v>
      </c>
      <c r="X927">
        <f t="shared" si="380"/>
        <v>470</v>
      </c>
      <c r="Y927">
        <f t="shared" si="381"/>
        <v>161</v>
      </c>
      <c r="Z927">
        <f t="shared" si="382"/>
        <v>882</v>
      </c>
      <c r="AC927" s="1">
        <f t="shared" si="383"/>
        <v>-1.5099083170870673</v>
      </c>
      <c r="AD927" s="1">
        <f t="shared" si="384"/>
        <v>-1.4339224101091452</v>
      </c>
      <c r="AE927" s="1">
        <f t="shared" si="385"/>
        <v>-1.276293465905562</v>
      </c>
      <c r="AF927" s="1">
        <f t="shared" si="386"/>
        <v>-0.50310357767208047</v>
      </c>
      <c r="AG927" s="1">
        <f t="shared" si="387"/>
        <v>-1.4839328306838067</v>
      </c>
      <c r="AH927" s="1">
        <f t="shared" si="388"/>
        <v>-1.8152899666382492</v>
      </c>
      <c r="AI927" s="149">
        <f t="shared" si="389"/>
        <v>-8.0224505680959108</v>
      </c>
      <c r="AL927" s="1">
        <f t="shared" si="390"/>
        <v>-1.3873311678483309</v>
      </c>
      <c r="AM927" s="104">
        <f t="shared" si="391"/>
        <v>-1.3956645494074753</v>
      </c>
      <c r="AN927" s="104">
        <f t="shared" si="392"/>
        <v>-1.3790666579984376</v>
      </c>
      <c r="AO927" s="104">
        <f t="shared" si="393"/>
        <v>-0.71939540663488166</v>
      </c>
      <c r="AP927" s="104">
        <f t="shared" si="394"/>
        <v>-1.790723736354523</v>
      </c>
      <c r="AQ927" s="104">
        <f t="shared" si="395"/>
        <v>-8.9936045332194625E-2</v>
      </c>
      <c r="AR927" s="151">
        <f t="shared" si="396"/>
        <v>-6.7621175635758437</v>
      </c>
    </row>
    <row r="928" spans="1:44" x14ac:dyDescent="0.2">
      <c r="A928" s="98">
        <v>11242</v>
      </c>
      <c r="B928" s="91" t="s">
        <v>103</v>
      </c>
      <c r="C928" s="110">
        <v>0.83162230568908357</v>
      </c>
      <c r="D928" s="91" t="s">
        <v>2</v>
      </c>
      <c r="E928" s="91">
        <v>1</v>
      </c>
      <c r="F928" s="92">
        <v>0</v>
      </c>
      <c r="G928" s="91" t="s">
        <v>6</v>
      </c>
      <c r="H928" s="91" t="s">
        <v>91</v>
      </c>
      <c r="I928" s="91" t="s">
        <v>5</v>
      </c>
      <c r="J928" s="93" t="s">
        <v>5</v>
      </c>
      <c r="M928">
        <f t="shared" si="377"/>
        <v>36</v>
      </c>
      <c r="N928">
        <f t="shared" si="398"/>
        <v>35</v>
      </c>
      <c r="O928">
        <f t="shared" si="399"/>
        <v>29</v>
      </c>
      <c r="P928">
        <f t="shared" si="400"/>
        <v>68</v>
      </c>
      <c r="Q928">
        <f t="shared" si="401"/>
        <v>25</v>
      </c>
      <c r="R928">
        <f t="shared" si="402"/>
        <v>28</v>
      </c>
      <c r="U928">
        <f t="shared" si="397"/>
        <v>239</v>
      </c>
      <c r="V928">
        <f t="shared" si="378"/>
        <v>233</v>
      </c>
      <c r="W928">
        <f t="shared" si="379"/>
        <v>248</v>
      </c>
      <c r="X928">
        <f t="shared" si="380"/>
        <v>495</v>
      </c>
      <c r="Y928">
        <f t="shared" si="381"/>
        <v>149</v>
      </c>
      <c r="Z928">
        <f t="shared" si="382"/>
        <v>882</v>
      </c>
      <c r="AC928" s="1">
        <f t="shared" si="383"/>
        <v>-1.563975538357343</v>
      </c>
      <c r="AD928" s="1">
        <f t="shared" si="384"/>
        <v>-1.5921464153240394</v>
      </c>
      <c r="AE928" s="1">
        <f t="shared" si="385"/>
        <v>-1.780198646826979</v>
      </c>
      <c r="AF928" s="1">
        <f t="shared" si="386"/>
        <v>-0.92798677163734644</v>
      </c>
      <c r="AG928" s="1">
        <f t="shared" si="387"/>
        <v>-1.9286186519452522</v>
      </c>
      <c r="AH928" s="1">
        <f t="shared" si="388"/>
        <v>-1.8152899666382492</v>
      </c>
      <c r="AI928" s="149">
        <f t="shared" si="389"/>
        <v>-9.6082159907292084</v>
      </c>
      <c r="AL928" s="1">
        <f t="shared" si="390"/>
        <v>-1.3956645494074753</v>
      </c>
      <c r="AM928" s="104">
        <f t="shared" si="391"/>
        <v>-1.4210896477732855</v>
      </c>
      <c r="AN928" s="104">
        <f t="shared" si="392"/>
        <v>-1.3586993551740039</v>
      </c>
      <c r="AO928" s="104">
        <f t="shared" si="393"/>
        <v>-0.66757033877029559</v>
      </c>
      <c r="AP928" s="104">
        <f t="shared" si="394"/>
        <v>-1.8681817953935267</v>
      </c>
      <c r="AQ928" s="104">
        <f t="shared" si="395"/>
        <v>-8.9936045332194625E-2</v>
      </c>
      <c r="AR928" s="151">
        <f t="shared" si="396"/>
        <v>-6.8011417318507821</v>
      </c>
    </row>
    <row r="929" spans="1:44" x14ac:dyDescent="0.2">
      <c r="A929" s="99">
        <v>10265</v>
      </c>
      <c r="B929" s="95" t="s">
        <v>103</v>
      </c>
      <c r="C929" s="111">
        <v>0.83203045300025946</v>
      </c>
      <c r="D929" s="95" t="s">
        <v>1</v>
      </c>
      <c r="E929" s="95">
        <v>0</v>
      </c>
      <c r="F929" s="96">
        <v>1</v>
      </c>
      <c r="G929" s="95" t="s">
        <v>6</v>
      </c>
      <c r="H929" s="95" t="s">
        <v>88</v>
      </c>
      <c r="I929" s="95" t="s">
        <v>5</v>
      </c>
      <c r="J929" s="97" t="s">
        <v>5</v>
      </c>
      <c r="M929">
        <f t="shared" si="377"/>
        <v>59</v>
      </c>
      <c r="N929">
        <f t="shared" si="398"/>
        <v>35</v>
      </c>
      <c r="O929">
        <f t="shared" si="399"/>
        <v>48</v>
      </c>
      <c r="P929">
        <f t="shared" si="400"/>
        <v>68</v>
      </c>
      <c r="Q929">
        <f t="shared" si="401"/>
        <v>71</v>
      </c>
      <c r="R929">
        <f t="shared" si="402"/>
        <v>28</v>
      </c>
      <c r="U929">
        <f t="shared" si="397"/>
        <v>244</v>
      </c>
      <c r="V929">
        <f t="shared" si="378"/>
        <v>245</v>
      </c>
      <c r="W929">
        <f t="shared" si="379"/>
        <v>243</v>
      </c>
      <c r="X929">
        <f t="shared" si="380"/>
        <v>495</v>
      </c>
      <c r="Y929">
        <f t="shared" si="381"/>
        <v>425</v>
      </c>
      <c r="Z929">
        <f t="shared" si="382"/>
        <v>882</v>
      </c>
      <c r="AC929" s="1">
        <f t="shared" si="383"/>
        <v>-1.0699570329077337</v>
      </c>
      <c r="AD929" s="1">
        <f t="shared" si="384"/>
        <v>-1.5921464153240394</v>
      </c>
      <c r="AE929" s="1">
        <f t="shared" si="385"/>
        <v>-1.276293465905562</v>
      </c>
      <c r="AF929" s="1">
        <f t="shared" si="386"/>
        <v>-0.92798677163734644</v>
      </c>
      <c r="AG929" s="1">
        <f t="shared" si="387"/>
        <v>-0.88481459977213761</v>
      </c>
      <c r="AH929" s="1">
        <f t="shared" si="388"/>
        <v>-1.8152899666382492</v>
      </c>
      <c r="AI929" s="149">
        <f t="shared" si="389"/>
        <v>-7.566488252185068</v>
      </c>
      <c r="AL929" s="1">
        <f t="shared" si="390"/>
        <v>-1.374959876045784</v>
      </c>
      <c r="AM929" s="104">
        <f t="shared" si="391"/>
        <v>-1.3708698907942589</v>
      </c>
      <c r="AN929" s="104">
        <f t="shared" si="392"/>
        <v>-1.3790666579984376</v>
      </c>
      <c r="AO929" s="104">
        <f t="shared" si="393"/>
        <v>-0.66757033877029559</v>
      </c>
      <c r="AP929" s="104">
        <f t="shared" si="394"/>
        <v>-0.82003893241456904</v>
      </c>
      <c r="AQ929" s="104">
        <f t="shared" si="395"/>
        <v>-8.9936045332194625E-2</v>
      </c>
      <c r="AR929" s="151">
        <f t="shared" si="396"/>
        <v>-5.7024417413555399</v>
      </c>
    </row>
    <row r="930" spans="1:44" x14ac:dyDescent="0.2">
      <c r="A930" s="98">
        <v>10527</v>
      </c>
      <c r="B930" s="91" t="s">
        <v>103</v>
      </c>
      <c r="C930" s="110">
        <v>0.83379806167692949</v>
      </c>
      <c r="D930" s="91" t="s">
        <v>1</v>
      </c>
      <c r="E930" s="91">
        <v>1</v>
      </c>
      <c r="F930" s="92">
        <v>1</v>
      </c>
      <c r="G930" s="91" t="s">
        <v>6</v>
      </c>
      <c r="H930" s="91" t="s">
        <v>91</v>
      </c>
      <c r="I930" s="91" t="s">
        <v>5</v>
      </c>
      <c r="J930" s="93" t="s">
        <v>5</v>
      </c>
      <c r="M930">
        <f t="shared" si="377"/>
        <v>59</v>
      </c>
      <c r="N930">
        <f t="shared" si="398"/>
        <v>35</v>
      </c>
      <c r="O930">
        <f t="shared" si="399"/>
        <v>48</v>
      </c>
      <c r="P930">
        <f t="shared" si="400"/>
        <v>68</v>
      </c>
      <c r="Q930">
        <f t="shared" si="401"/>
        <v>25</v>
      </c>
      <c r="R930">
        <f t="shared" si="402"/>
        <v>28</v>
      </c>
      <c r="U930">
        <f t="shared" si="397"/>
        <v>244</v>
      </c>
      <c r="V930">
        <f t="shared" si="378"/>
        <v>233</v>
      </c>
      <c r="W930">
        <f t="shared" si="379"/>
        <v>243</v>
      </c>
      <c r="X930">
        <f t="shared" si="380"/>
        <v>495</v>
      </c>
      <c r="Y930">
        <f t="shared" si="381"/>
        <v>149</v>
      </c>
      <c r="Z930">
        <f t="shared" si="382"/>
        <v>882</v>
      </c>
      <c r="AC930" s="1">
        <f t="shared" si="383"/>
        <v>-1.0699570329077337</v>
      </c>
      <c r="AD930" s="1">
        <f t="shared" si="384"/>
        <v>-1.5921464153240394</v>
      </c>
      <c r="AE930" s="1">
        <f t="shared" si="385"/>
        <v>-1.276293465905562</v>
      </c>
      <c r="AF930" s="1">
        <f t="shared" si="386"/>
        <v>-0.92798677163734644</v>
      </c>
      <c r="AG930" s="1">
        <f t="shared" si="387"/>
        <v>-1.9286186519452522</v>
      </c>
      <c r="AH930" s="1">
        <f t="shared" si="388"/>
        <v>-1.8152899666382492</v>
      </c>
      <c r="AI930" s="149">
        <f t="shared" si="389"/>
        <v>-8.6102923043581825</v>
      </c>
      <c r="AL930" s="1">
        <f t="shared" si="390"/>
        <v>-1.374959876045784</v>
      </c>
      <c r="AM930" s="104">
        <f t="shared" si="391"/>
        <v>-1.4210896477732855</v>
      </c>
      <c r="AN930" s="104">
        <f t="shared" si="392"/>
        <v>-1.3790666579984376</v>
      </c>
      <c r="AO930" s="104">
        <f t="shared" si="393"/>
        <v>-0.66757033877029559</v>
      </c>
      <c r="AP930" s="104">
        <f t="shared" si="394"/>
        <v>-1.8681817953935267</v>
      </c>
      <c r="AQ930" s="104">
        <f t="shared" si="395"/>
        <v>-8.9936045332194625E-2</v>
      </c>
      <c r="AR930" s="151">
        <f t="shared" si="396"/>
        <v>-6.8008043613135243</v>
      </c>
    </row>
    <row r="931" spans="1:44" x14ac:dyDescent="0.2">
      <c r="A931" s="99">
        <v>11145</v>
      </c>
      <c r="B931" s="95" t="s">
        <v>103</v>
      </c>
      <c r="C931" s="111">
        <v>0.83403827777229045</v>
      </c>
      <c r="D931" s="95" t="s">
        <v>1</v>
      </c>
      <c r="E931" s="95">
        <v>2</v>
      </c>
      <c r="F931" s="96">
        <v>0</v>
      </c>
      <c r="G931" s="95" t="s">
        <v>6</v>
      </c>
      <c r="H931" s="95" t="s">
        <v>90</v>
      </c>
      <c r="I931" s="95" t="s">
        <v>5</v>
      </c>
      <c r="J931" s="97" t="s">
        <v>5</v>
      </c>
      <c r="M931">
        <f t="shared" si="377"/>
        <v>59</v>
      </c>
      <c r="N931">
        <f t="shared" si="398"/>
        <v>41</v>
      </c>
      <c r="O931">
        <f t="shared" si="399"/>
        <v>29</v>
      </c>
      <c r="P931">
        <f t="shared" si="400"/>
        <v>68</v>
      </c>
      <c r="Q931">
        <f t="shared" si="401"/>
        <v>39</v>
      </c>
      <c r="R931">
        <f t="shared" si="402"/>
        <v>28</v>
      </c>
      <c r="U931">
        <f t="shared" si="397"/>
        <v>244</v>
      </c>
      <c r="V931">
        <f t="shared" si="378"/>
        <v>239</v>
      </c>
      <c r="W931">
        <f t="shared" si="379"/>
        <v>248</v>
      </c>
      <c r="X931">
        <f t="shared" si="380"/>
        <v>495</v>
      </c>
      <c r="Y931">
        <f t="shared" si="381"/>
        <v>161</v>
      </c>
      <c r="Z931">
        <f t="shared" si="382"/>
        <v>882</v>
      </c>
      <c r="AC931" s="1">
        <f t="shared" si="383"/>
        <v>-1.0699570329077337</v>
      </c>
      <c r="AD931" s="1">
        <f t="shared" si="384"/>
        <v>-1.4339224101091452</v>
      </c>
      <c r="AE931" s="1">
        <f t="shared" si="385"/>
        <v>-1.780198646826979</v>
      </c>
      <c r="AF931" s="1">
        <f t="shared" si="386"/>
        <v>-0.92798677163734644</v>
      </c>
      <c r="AG931" s="1">
        <f t="shared" si="387"/>
        <v>-1.4839328306838067</v>
      </c>
      <c r="AH931" s="1">
        <f t="shared" si="388"/>
        <v>-1.8152899666382492</v>
      </c>
      <c r="AI931" s="149">
        <f t="shared" si="389"/>
        <v>-8.5112876588032602</v>
      </c>
      <c r="AL931" s="1">
        <f t="shared" si="390"/>
        <v>-1.374959876045784</v>
      </c>
      <c r="AM931" s="104">
        <f t="shared" si="391"/>
        <v>-1.3956645494074753</v>
      </c>
      <c r="AN931" s="104">
        <f t="shared" si="392"/>
        <v>-1.3586993551740039</v>
      </c>
      <c r="AO931" s="104">
        <f t="shared" si="393"/>
        <v>-0.66757033877029559</v>
      </c>
      <c r="AP931" s="104">
        <f t="shared" si="394"/>
        <v>-1.790723736354523</v>
      </c>
      <c r="AQ931" s="104">
        <f t="shared" si="395"/>
        <v>-8.9936045332194625E-2</v>
      </c>
      <c r="AR931" s="151">
        <f t="shared" si="396"/>
        <v>-6.6775539010842762</v>
      </c>
    </row>
    <row r="932" spans="1:44" x14ac:dyDescent="0.2">
      <c r="A932" s="98">
        <v>10229</v>
      </c>
      <c r="B932" s="91" t="s">
        <v>103</v>
      </c>
      <c r="C932" s="110">
        <v>0.8340756277162471</v>
      </c>
      <c r="D932" s="91" t="s">
        <v>2</v>
      </c>
      <c r="E932" s="91">
        <v>0</v>
      </c>
      <c r="F932" s="92">
        <v>3</v>
      </c>
      <c r="G932" s="91" t="s">
        <v>6</v>
      </c>
      <c r="H932" s="91" t="s">
        <v>88</v>
      </c>
      <c r="I932" s="91" t="s">
        <v>4</v>
      </c>
      <c r="J932" s="93" t="s">
        <v>4</v>
      </c>
      <c r="M932">
        <f t="shared" si="377"/>
        <v>36</v>
      </c>
      <c r="N932">
        <f t="shared" si="398"/>
        <v>35</v>
      </c>
      <c r="O932">
        <f t="shared" si="399"/>
        <v>46</v>
      </c>
      <c r="P932">
        <f t="shared" si="400"/>
        <v>68</v>
      </c>
      <c r="Q932">
        <f t="shared" si="401"/>
        <v>71</v>
      </c>
      <c r="R932">
        <f t="shared" si="402"/>
        <v>144</v>
      </c>
      <c r="U932">
        <f t="shared" si="397"/>
        <v>239</v>
      </c>
      <c r="V932">
        <f t="shared" si="378"/>
        <v>245</v>
      </c>
      <c r="W932">
        <f t="shared" si="379"/>
        <v>241</v>
      </c>
      <c r="X932">
        <f t="shared" si="380"/>
        <v>495</v>
      </c>
      <c r="Y932">
        <f t="shared" si="381"/>
        <v>425</v>
      </c>
      <c r="Z932">
        <f t="shared" si="382"/>
        <v>83</v>
      </c>
      <c r="AC932" s="1">
        <f t="shared" si="383"/>
        <v>-1.563975538357343</v>
      </c>
      <c r="AD932" s="1">
        <f t="shared" si="384"/>
        <v>-1.5921464153240394</v>
      </c>
      <c r="AE932" s="1">
        <f t="shared" si="385"/>
        <v>-1.3188530803243581</v>
      </c>
      <c r="AF932" s="1">
        <f t="shared" si="386"/>
        <v>-0.92798677163734644</v>
      </c>
      <c r="AG932" s="1">
        <f t="shared" si="387"/>
        <v>-0.88481459977213761</v>
      </c>
      <c r="AH932" s="1">
        <f t="shared" si="388"/>
        <v>-0.17768117723745236</v>
      </c>
      <c r="AI932" s="149">
        <f t="shared" si="389"/>
        <v>-6.465457582652677</v>
      </c>
      <c r="AL932" s="1">
        <f t="shared" si="390"/>
        <v>-1.3956645494074753</v>
      </c>
      <c r="AM932" s="104">
        <f t="shared" si="391"/>
        <v>-1.3708698907942589</v>
      </c>
      <c r="AN932" s="104">
        <f t="shared" si="392"/>
        <v>-1.3873311678483309</v>
      </c>
      <c r="AO932" s="104">
        <f t="shared" si="393"/>
        <v>-0.66757033877029559</v>
      </c>
      <c r="AP932" s="104">
        <f t="shared" si="394"/>
        <v>-0.82003893241456904</v>
      </c>
      <c r="AQ932" s="104">
        <f t="shared" si="395"/>
        <v>-2.4532874935423878</v>
      </c>
      <c r="AR932" s="151">
        <f t="shared" si="396"/>
        <v>-8.0947623727773177</v>
      </c>
    </row>
    <row r="933" spans="1:44" x14ac:dyDescent="0.2">
      <c r="A933" s="99">
        <v>10608</v>
      </c>
      <c r="B933" s="95" t="s">
        <v>103</v>
      </c>
      <c r="C933" s="111">
        <v>0.83509563755819172</v>
      </c>
      <c r="D933" s="95" t="s">
        <v>1</v>
      </c>
      <c r="E933" s="95">
        <v>3</v>
      </c>
      <c r="F933" s="96">
        <v>3</v>
      </c>
      <c r="G933" s="95" t="s">
        <v>7</v>
      </c>
      <c r="H933" s="95" t="s">
        <v>90</v>
      </c>
      <c r="I933" s="95" t="s">
        <v>5</v>
      </c>
      <c r="J933" s="97" t="s">
        <v>5</v>
      </c>
      <c r="M933">
        <f t="shared" si="377"/>
        <v>59</v>
      </c>
      <c r="N933">
        <f t="shared" si="398"/>
        <v>61</v>
      </c>
      <c r="O933">
        <f t="shared" si="399"/>
        <v>46</v>
      </c>
      <c r="P933">
        <f t="shared" si="400"/>
        <v>104</v>
      </c>
      <c r="Q933">
        <f t="shared" si="401"/>
        <v>39</v>
      </c>
      <c r="R933">
        <f t="shared" si="402"/>
        <v>28</v>
      </c>
      <c r="U933">
        <f t="shared" si="397"/>
        <v>244</v>
      </c>
      <c r="V933">
        <f t="shared" si="378"/>
        <v>248</v>
      </c>
      <c r="W933">
        <f t="shared" si="379"/>
        <v>241</v>
      </c>
      <c r="X933">
        <f t="shared" si="380"/>
        <v>470</v>
      </c>
      <c r="Y933">
        <f t="shared" si="381"/>
        <v>161</v>
      </c>
      <c r="Z933">
        <f t="shared" si="382"/>
        <v>882</v>
      </c>
      <c r="AC933" s="1">
        <f t="shared" si="383"/>
        <v>-1.0699570329077337</v>
      </c>
      <c r="AD933" s="1">
        <f t="shared" si="384"/>
        <v>-1.0366206126401418</v>
      </c>
      <c r="AE933" s="1">
        <f t="shared" si="385"/>
        <v>-1.3188530803243581</v>
      </c>
      <c r="AF933" s="1">
        <f t="shared" si="386"/>
        <v>-0.50310357767208047</v>
      </c>
      <c r="AG933" s="1">
        <f t="shared" si="387"/>
        <v>-1.4839328306838067</v>
      </c>
      <c r="AH933" s="1">
        <f t="shared" si="388"/>
        <v>-1.8152899666382492</v>
      </c>
      <c r="AI933" s="149">
        <f t="shared" si="389"/>
        <v>-7.2277571008663699</v>
      </c>
      <c r="AL933" s="1">
        <f t="shared" si="390"/>
        <v>-1.374959876045784</v>
      </c>
      <c r="AM933" s="104">
        <f t="shared" si="391"/>
        <v>-1.3586993551740039</v>
      </c>
      <c r="AN933" s="104">
        <f t="shared" si="392"/>
        <v>-1.3873311678483309</v>
      </c>
      <c r="AO933" s="104">
        <f t="shared" si="393"/>
        <v>-0.71939540663488166</v>
      </c>
      <c r="AP933" s="104">
        <f t="shared" si="394"/>
        <v>-1.790723736354523</v>
      </c>
      <c r="AQ933" s="104">
        <f t="shared" si="395"/>
        <v>-8.9936045332194625E-2</v>
      </c>
      <c r="AR933" s="151">
        <f t="shared" si="396"/>
        <v>-6.7210455873897175</v>
      </c>
    </row>
    <row r="934" spans="1:44" x14ac:dyDescent="0.2">
      <c r="A934" s="98">
        <v>10131</v>
      </c>
      <c r="B934" s="91" t="s">
        <v>103</v>
      </c>
      <c r="C934" s="110">
        <v>0.83543108310364989</v>
      </c>
      <c r="D934" s="91" t="s">
        <v>3</v>
      </c>
      <c r="E934" s="91">
        <v>0</v>
      </c>
      <c r="F934" s="92">
        <v>0</v>
      </c>
      <c r="G934" s="91" t="s">
        <v>7</v>
      </c>
      <c r="H934" s="91" t="s">
        <v>88</v>
      </c>
      <c r="I934" s="91" t="s">
        <v>5</v>
      </c>
      <c r="J934" s="93" t="s">
        <v>5</v>
      </c>
      <c r="M934">
        <f t="shared" si="377"/>
        <v>38</v>
      </c>
      <c r="N934">
        <f t="shared" si="398"/>
        <v>35</v>
      </c>
      <c r="O934">
        <f t="shared" si="399"/>
        <v>29</v>
      </c>
      <c r="P934">
        <f t="shared" si="400"/>
        <v>104</v>
      </c>
      <c r="Q934">
        <f t="shared" si="401"/>
        <v>71</v>
      </c>
      <c r="R934">
        <f t="shared" si="402"/>
        <v>28</v>
      </c>
      <c r="U934">
        <f t="shared" si="397"/>
        <v>241</v>
      </c>
      <c r="V934">
        <f t="shared" si="378"/>
        <v>245</v>
      </c>
      <c r="W934">
        <f t="shared" si="379"/>
        <v>248</v>
      </c>
      <c r="X934">
        <f t="shared" si="380"/>
        <v>470</v>
      </c>
      <c r="Y934">
        <f t="shared" si="381"/>
        <v>425</v>
      </c>
      <c r="Z934">
        <f t="shared" si="382"/>
        <v>882</v>
      </c>
      <c r="AC934" s="1">
        <f t="shared" si="383"/>
        <v>-1.5099083170870673</v>
      </c>
      <c r="AD934" s="1">
        <f t="shared" si="384"/>
        <v>-1.5921464153240394</v>
      </c>
      <c r="AE934" s="1">
        <f t="shared" si="385"/>
        <v>-1.780198646826979</v>
      </c>
      <c r="AF934" s="1">
        <f t="shared" si="386"/>
        <v>-0.50310357767208047</v>
      </c>
      <c r="AG934" s="1">
        <f t="shared" si="387"/>
        <v>-0.88481459977213761</v>
      </c>
      <c r="AH934" s="1">
        <f t="shared" si="388"/>
        <v>-1.8152899666382492</v>
      </c>
      <c r="AI934" s="149">
        <f t="shared" si="389"/>
        <v>-8.0854615233205518</v>
      </c>
      <c r="AL934" s="1">
        <f t="shared" si="390"/>
        <v>-1.3873311678483309</v>
      </c>
      <c r="AM934" s="104">
        <f t="shared" si="391"/>
        <v>-1.3708698907942589</v>
      </c>
      <c r="AN934" s="104">
        <f t="shared" si="392"/>
        <v>-1.3586993551740039</v>
      </c>
      <c r="AO934" s="104">
        <f t="shared" si="393"/>
        <v>-0.71939540663488166</v>
      </c>
      <c r="AP934" s="104">
        <f t="shared" si="394"/>
        <v>-0.82003893241456904</v>
      </c>
      <c r="AQ934" s="104">
        <f t="shared" si="395"/>
        <v>-8.9936045332194625E-2</v>
      </c>
      <c r="AR934" s="151">
        <f t="shared" si="396"/>
        <v>-5.746270798198239</v>
      </c>
    </row>
    <row r="935" spans="1:44" x14ac:dyDescent="0.2">
      <c r="A935" s="99">
        <v>10431</v>
      </c>
      <c r="B935" s="95" t="s">
        <v>103</v>
      </c>
      <c r="C935" s="111">
        <v>0.83896953072626734</v>
      </c>
      <c r="D935" s="95" t="s">
        <v>3</v>
      </c>
      <c r="E935" s="95">
        <v>2</v>
      </c>
      <c r="F935" s="96">
        <v>0</v>
      </c>
      <c r="G935" s="95" t="s">
        <v>6</v>
      </c>
      <c r="H935" s="95" t="s">
        <v>89</v>
      </c>
      <c r="I935" s="95" t="s">
        <v>5</v>
      </c>
      <c r="J935" s="97" t="s">
        <v>5</v>
      </c>
      <c r="M935">
        <f t="shared" si="377"/>
        <v>38</v>
      </c>
      <c r="N935">
        <f t="shared" si="398"/>
        <v>41</v>
      </c>
      <c r="O935">
        <f t="shared" si="399"/>
        <v>29</v>
      </c>
      <c r="P935">
        <f t="shared" si="400"/>
        <v>68</v>
      </c>
      <c r="Q935">
        <f t="shared" si="401"/>
        <v>37</v>
      </c>
      <c r="R935">
        <f t="shared" si="402"/>
        <v>28</v>
      </c>
      <c r="U935">
        <f t="shared" si="397"/>
        <v>241</v>
      </c>
      <c r="V935">
        <f t="shared" si="378"/>
        <v>239</v>
      </c>
      <c r="W935">
        <f t="shared" si="379"/>
        <v>248</v>
      </c>
      <c r="X935">
        <f t="shared" si="380"/>
        <v>495</v>
      </c>
      <c r="Y935">
        <f t="shared" si="381"/>
        <v>230</v>
      </c>
      <c r="Z935">
        <f t="shared" si="382"/>
        <v>882</v>
      </c>
      <c r="AC935" s="1">
        <f t="shared" si="383"/>
        <v>-1.5099083170870673</v>
      </c>
      <c r="AD935" s="1">
        <f t="shared" si="384"/>
        <v>-1.4339224101091452</v>
      </c>
      <c r="AE935" s="1">
        <f t="shared" si="385"/>
        <v>-1.780198646826979</v>
      </c>
      <c r="AF935" s="1">
        <f t="shared" si="386"/>
        <v>-0.92798677163734644</v>
      </c>
      <c r="AG935" s="1">
        <f t="shared" si="387"/>
        <v>-1.5365765641692286</v>
      </c>
      <c r="AH935" s="1">
        <f t="shared" si="388"/>
        <v>-1.8152899666382492</v>
      </c>
      <c r="AI935" s="149">
        <f t="shared" si="389"/>
        <v>-9.0038826764680167</v>
      </c>
      <c r="AL935" s="1">
        <f t="shared" si="390"/>
        <v>-1.3873311678483309</v>
      </c>
      <c r="AM935" s="104">
        <f t="shared" si="391"/>
        <v>-1.3956645494074753</v>
      </c>
      <c r="AN935" s="104">
        <f t="shared" si="392"/>
        <v>-1.3586993551740039</v>
      </c>
      <c r="AO935" s="104">
        <f t="shared" si="393"/>
        <v>-0.66757033877029559</v>
      </c>
      <c r="AP935" s="104">
        <f t="shared" si="394"/>
        <v>-1.4340487924157905</v>
      </c>
      <c r="AQ935" s="104">
        <f t="shared" si="395"/>
        <v>-8.9936045332194625E-2</v>
      </c>
      <c r="AR935" s="151">
        <f t="shared" si="396"/>
        <v>-6.3332502489480911</v>
      </c>
    </row>
    <row r="936" spans="1:44" x14ac:dyDescent="0.2">
      <c r="A936" s="98">
        <v>10074</v>
      </c>
      <c r="B936" s="91" t="s">
        <v>103</v>
      </c>
      <c r="C936" s="110">
        <v>0.84021077659395427</v>
      </c>
      <c r="D936" s="91" t="s">
        <v>3</v>
      </c>
      <c r="E936" s="91">
        <v>2</v>
      </c>
      <c r="F936" s="92">
        <v>1</v>
      </c>
      <c r="G936" s="91" t="s">
        <v>6</v>
      </c>
      <c r="H936" s="91" t="s">
        <v>91</v>
      </c>
      <c r="I936" s="91" t="s">
        <v>4</v>
      </c>
      <c r="J936" s="93" t="s">
        <v>5</v>
      </c>
      <c r="M936">
        <f t="shared" si="377"/>
        <v>38</v>
      </c>
      <c r="N936">
        <f t="shared" si="398"/>
        <v>41</v>
      </c>
      <c r="O936">
        <f t="shared" si="399"/>
        <v>48</v>
      </c>
      <c r="P936">
        <f t="shared" si="400"/>
        <v>68</v>
      </c>
      <c r="Q936">
        <f t="shared" si="401"/>
        <v>25</v>
      </c>
      <c r="R936">
        <f t="shared" si="402"/>
        <v>144</v>
      </c>
      <c r="U936">
        <f t="shared" si="397"/>
        <v>241</v>
      </c>
      <c r="V936">
        <f t="shared" si="378"/>
        <v>239</v>
      </c>
      <c r="W936">
        <f t="shared" si="379"/>
        <v>243</v>
      </c>
      <c r="X936">
        <f t="shared" si="380"/>
        <v>495</v>
      </c>
      <c r="Y936">
        <f t="shared" si="381"/>
        <v>149</v>
      </c>
      <c r="Z936">
        <f t="shared" si="382"/>
        <v>83</v>
      </c>
      <c r="AC936" s="1">
        <f t="shared" si="383"/>
        <v>-1.5099083170870673</v>
      </c>
      <c r="AD936" s="1">
        <f t="shared" si="384"/>
        <v>-1.4339224101091452</v>
      </c>
      <c r="AE936" s="1">
        <f t="shared" si="385"/>
        <v>-1.276293465905562</v>
      </c>
      <c r="AF936" s="1">
        <f t="shared" si="386"/>
        <v>-0.92798677163734644</v>
      </c>
      <c r="AG936" s="1">
        <f t="shared" si="387"/>
        <v>-1.9286186519452522</v>
      </c>
      <c r="AH936" s="1">
        <f t="shared" si="388"/>
        <v>-0.17768117723745236</v>
      </c>
      <c r="AI936" s="149">
        <f t="shared" si="389"/>
        <v>-7.2544107939218252</v>
      </c>
      <c r="AL936" s="1">
        <f t="shared" si="390"/>
        <v>-1.3873311678483309</v>
      </c>
      <c r="AM936" s="104">
        <f t="shared" si="391"/>
        <v>-1.3956645494074753</v>
      </c>
      <c r="AN936" s="104">
        <f t="shared" si="392"/>
        <v>-1.3790666579984376</v>
      </c>
      <c r="AO936" s="104">
        <f t="shared" si="393"/>
        <v>-0.66757033877029559</v>
      </c>
      <c r="AP936" s="104">
        <f t="shared" si="394"/>
        <v>-1.8681817953935267</v>
      </c>
      <c r="AQ936" s="104">
        <f t="shared" si="395"/>
        <v>-2.4532874935423878</v>
      </c>
      <c r="AR936" s="151">
        <f t="shared" si="396"/>
        <v>-9.1511020029604548</v>
      </c>
    </row>
    <row r="937" spans="1:44" x14ac:dyDescent="0.2">
      <c r="A937" s="99">
        <v>10758</v>
      </c>
      <c r="B937" s="95" t="s">
        <v>103</v>
      </c>
      <c r="C937" s="111">
        <v>0.84191394350874393</v>
      </c>
      <c r="D937" s="95" t="s">
        <v>3</v>
      </c>
      <c r="E937" s="95">
        <v>3</v>
      </c>
      <c r="F937" s="96">
        <v>3</v>
      </c>
      <c r="G937" s="95" t="s">
        <v>6</v>
      </c>
      <c r="H937" s="95" t="s">
        <v>88</v>
      </c>
      <c r="I937" s="95" t="s">
        <v>5</v>
      </c>
      <c r="J937" s="97" t="s">
        <v>5</v>
      </c>
      <c r="M937">
        <f t="shared" si="377"/>
        <v>38</v>
      </c>
      <c r="N937">
        <f t="shared" si="398"/>
        <v>61</v>
      </c>
      <c r="O937">
        <f t="shared" si="399"/>
        <v>46</v>
      </c>
      <c r="P937">
        <f t="shared" si="400"/>
        <v>68</v>
      </c>
      <c r="Q937">
        <f t="shared" si="401"/>
        <v>71</v>
      </c>
      <c r="R937">
        <f t="shared" si="402"/>
        <v>28</v>
      </c>
      <c r="U937">
        <f t="shared" si="397"/>
        <v>241</v>
      </c>
      <c r="V937">
        <f t="shared" si="378"/>
        <v>248</v>
      </c>
      <c r="W937">
        <f t="shared" si="379"/>
        <v>241</v>
      </c>
      <c r="X937">
        <f t="shared" si="380"/>
        <v>495</v>
      </c>
      <c r="Y937">
        <f t="shared" si="381"/>
        <v>425</v>
      </c>
      <c r="Z937">
        <f t="shared" si="382"/>
        <v>882</v>
      </c>
      <c r="AC937" s="1">
        <f t="shared" si="383"/>
        <v>-1.5099083170870673</v>
      </c>
      <c r="AD937" s="1">
        <f t="shared" si="384"/>
        <v>-1.0366206126401418</v>
      </c>
      <c r="AE937" s="1">
        <f t="shared" si="385"/>
        <v>-1.3188530803243581</v>
      </c>
      <c r="AF937" s="1">
        <f t="shared" si="386"/>
        <v>-0.92798677163734644</v>
      </c>
      <c r="AG937" s="1">
        <f t="shared" si="387"/>
        <v>-0.88481459977213761</v>
      </c>
      <c r="AH937" s="1">
        <f t="shared" si="388"/>
        <v>-1.8152899666382492</v>
      </c>
      <c r="AI937" s="149">
        <f t="shared" si="389"/>
        <v>-7.4934733480993003</v>
      </c>
      <c r="AL937" s="1">
        <f t="shared" si="390"/>
        <v>-1.3873311678483309</v>
      </c>
      <c r="AM937" s="104">
        <f t="shared" si="391"/>
        <v>-1.3586993551740039</v>
      </c>
      <c r="AN937" s="104">
        <f t="shared" si="392"/>
        <v>-1.3873311678483309</v>
      </c>
      <c r="AO937" s="104">
        <f t="shared" si="393"/>
        <v>-0.66757033877029559</v>
      </c>
      <c r="AP937" s="104">
        <f t="shared" si="394"/>
        <v>-0.82003893241456904</v>
      </c>
      <c r="AQ937" s="104">
        <f t="shared" si="395"/>
        <v>-8.9936045332194625E-2</v>
      </c>
      <c r="AR937" s="151">
        <f t="shared" si="396"/>
        <v>-5.7109070073877257</v>
      </c>
    </row>
    <row r="938" spans="1:44" x14ac:dyDescent="0.2">
      <c r="A938" s="98">
        <v>10815</v>
      </c>
      <c r="B938" s="91" t="s">
        <v>103</v>
      </c>
      <c r="C938" s="110">
        <v>0.84208573682549881</v>
      </c>
      <c r="D938" s="91" t="s">
        <v>0</v>
      </c>
      <c r="E938" s="91">
        <v>0</v>
      </c>
      <c r="F938" s="92">
        <v>2</v>
      </c>
      <c r="G938" s="91" t="s">
        <v>6</v>
      </c>
      <c r="H938" s="91" t="s">
        <v>88</v>
      </c>
      <c r="I938" s="91" t="s">
        <v>5</v>
      </c>
      <c r="J938" s="93" t="s">
        <v>5</v>
      </c>
      <c r="M938">
        <f t="shared" si="377"/>
        <v>39</v>
      </c>
      <c r="N938">
        <f t="shared" si="398"/>
        <v>35</v>
      </c>
      <c r="O938">
        <f t="shared" si="399"/>
        <v>49</v>
      </c>
      <c r="P938">
        <f t="shared" si="400"/>
        <v>68</v>
      </c>
      <c r="Q938">
        <f t="shared" si="401"/>
        <v>71</v>
      </c>
      <c r="R938">
        <f t="shared" si="402"/>
        <v>28</v>
      </c>
      <c r="U938">
        <f t="shared" si="397"/>
        <v>241</v>
      </c>
      <c r="V938">
        <f t="shared" si="378"/>
        <v>245</v>
      </c>
      <c r="W938">
        <f t="shared" si="379"/>
        <v>233</v>
      </c>
      <c r="X938">
        <f t="shared" si="380"/>
        <v>495</v>
      </c>
      <c r="Y938">
        <f t="shared" si="381"/>
        <v>425</v>
      </c>
      <c r="Z938">
        <f t="shared" si="382"/>
        <v>882</v>
      </c>
      <c r="AC938" s="1">
        <f t="shared" si="383"/>
        <v>-1.4839328306838067</v>
      </c>
      <c r="AD938" s="1">
        <f t="shared" si="384"/>
        <v>-1.5921464153240394</v>
      </c>
      <c r="AE938" s="1">
        <f t="shared" si="385"/>
        <v>-1.2556741787028265</v>
      </c>
      <c r="AF938" s="1">
        <f t="shared" si="386"/>
        <v>-0.92798677163734644</v>
      </c>
      <c r="AG938" s="1">
        <f t="shared" si="387"/>
        <v>-0.88481459977213761</v>
      </c>
      <c r="AH938" s="1">
        <f t="shared" si="388"/>
        <v>-1.8152899666382492</v>
      </c>
      <c r="AI938" s="149">
        <f t="shared" si="389"/>
        <v>-7.9598447627584061</v>
      </c>
      <c r="AL938" s="1">
        <f t="shared" si="390"/>
        <v>-1.3873311678483309</v>
      </c>
      <c r="AM938" s="104">
        <f t="shared" si="391"/>
        <v>-1.3708698907942589</v>
      </c>
      <c r="AN938" s="104">
        <f t="shared" si="392"/>
        <v>-1.4210896477732855</v>
      </c>
      <c r="AO938" s="104">
        <f t="shared" si="393"/>
        <v>-0.66757033877029559</v>
      </c>
      <c r="AP938" s="104">
        <f t="shared" si="394"/>
        <v>-0.82003893241456904</v>
      </c>
      <c r="AQ938" s="104">
        <f t="shared" si="395"/>
        <v>-8.9936045332194625E-2</v>
      </c>
      <c r="AR938" s="151">
        <f t="shared" si="396"/>
        <v>-5.7568360229329345</v>
      </c>
    </row>
    <row r="939" spans="1:44" x14ac:dyDescent="0.2">
      <c r="A939" s="99">
        <v>10933</v>
      </c>
      <c r="B939" s="95" t="s">
        <v>103</v>
      </c>
      <c r="C939" s="111">
        <v>0.8423985736410653</v>
      </c>
      <c r="D939" s="95" t="s">
        <v>2</v>
      </c>
      <c r="E939" s="95">
        <v>1</v>
      </c>
      <c r="F939" s="96">
        <v>0</v>
      </c>
      <c r="G939" s="95" t="s">
        <v>6</v>
      </c>
      <c r="H939" s="95" t="s">
        <v>88</v>
      </c>
      <c r="I939" s="95" t="s">
        <v>5</v>
      </c>
      <c r="J939" s="97" t="s">
        <v>5</v>
      </c>
      <c r="M939">
        <f t="shared" si="377"/>
        <v>36</v>
      </c>
      <c r="N939">
        <f t="shared" si="398"/>
        <v>35</v>
      </c>
      <c r="O939">
        <f t="shared" si="399"/>
        <v>29</v>
      </c>
      <c r="P939">
        <f t="shared" si="400"/>
        <v>68</v>
      </c>
      <c r="Q939">
        <f t="shared" si="401"/>
        <v>71</v>
      </c>
      <c r="R939">
        <f t="shared" si="402"/>
        <v>28</v>
      </c>
      <c r="U939">
        <f t="shared" si="397"/>
        <v>239</v>
      </c>
      <c r="V939">
        <f t="shared" si="378"/>
        <v>233</v>
      </c>
      <c r="W939">
        <f t="shared" si="379"/>
        <v>248</v>
      </c>
      <c r="X939">
        <f t="shared" si="380"/>
        <v>495</v>
      </c>
      <c r="Y939">
        <f t="shared" si="381"/>
        <v>425</v>
      </c>
      <c r="Z939">
        <f t="shared" si="382"/>
        <v>882</v>
      </c>
      <c r="AC939" s="1">
        <f t="shared" si="383"/>
        <v>-1.563975538357343</v>
      </c>
      <c r="AD939" s="1">
        <f t="shared" si="384"/>
        <v>-1.5921464153240394</v>
      </c>
      <c r="AE939" s="1">
        <f t="shared" si="385"/>
        <v>-1.780198646826979</v>
      </c>
      <c r="AF939" s="1">
        <f t="shared" si="386"/>
        <v>-0.92798677163734644</v>
      </c>
      <c r="AG939" s="1">
        <f t="shared" si="387"/>
        <v>-0.88481459977213761</v>
      </c>
      <c r="AH939" s="1">
        <f t="shared" si="388"/>
        <v>-1.8152899666382492</v>
      </c>
      <c r="AI939" s="149">
        <f t="shared" si="389"/>
        <v>-8.5644119385560948</v>
      </c>
      <c r="AL939" s="1">
        <f t="shared" si="390"/>
        <v>-1.3956645494074753</v>
      </c>
      <c r="AM939" s="104">
        <f t="shared" si="391"/>
        <v>-1.4210896477732855</v>
      </c>
      <c r="AN939" s="104">
        <f t="shared" si="392"/>
        <v>-1.3586993551740039</v>
      </c>
      <c r="AO939" s="104">
        <f t="shared" si="393"/>
        <v>-0.66757033877029559</v>
      </c>
      <c r="AP939" s="104">
        <f t="shared" si="394"/>
        <v>-0.82003893241456904</v>
      </c>
      <c r="AQ939" s="104">
        <f t="shared" si="395"/>
        <v>-8.9936045332194625E-2</v>
      </c>
      <c r="AR939" s="151">
        <f t="shared" si="396"/>
        <v>-5.7529988688718241</v>
      </c>
    </row>
    <row r="940" spans="1:44" x14ac:dyDescent="0.2">
      <c r="A940" s="98">
        <v>11114</v>
      </c>
      <c r="B940" s="91" t="s">
        <v>103</v>
      </c>
      <c r="C940" s="110">
        <v>0.84242264215256035</v>
      </c>
      <c r="D940" s="91" t="s">
        <v>1</v>
      </c>
      <c r="E940" s="91">
        <v>3</v>
      </c>
      <c r="F940" s="92">
        <v>1</v>
      </c>
      <c r="G940" s="91" t="s">
        <v>7</v>
      </c>
      <c r="H940" s="91" t="s">
        <v>89</v>
      </c>
      <c r="I940" s="91" t="s">
        <v>5</v>
      </c>
      <c r="J940" s="93" t="s">
        <v>5</v>
      </c>
      <c r="M940">
        <f t="shared" si="377"/>
        <v>59</v>
      </c>
      <c r="N940">
        <f t="shared" si="398"/>
        <v>61</v>
      </c>
      <c r="O940">
        <f t="shared" si="399"/>
        <v>48</v>
      </c>
      <c r="P940">
        <f t="shared" si="400"/>
        <v>104</v>
      </c>
      <c r="Q940">
        <f t="shared" si="401"/>
        <v>37</v>
      </c>
      <c r="R940">
        <f t="shared" si="402"/>
        <v>28</v>
      </c>
      <c r="U940">
        <f t="shared" si="397"/>
        <v>244</v>
      </c>
      <c r="V940">
        <f t="shared" si="378"/>
        <v>248</v>
      </c>
      <c r="W940">
        <f t="shared" si="379"/>
        <v>243</v>
      </c>
      <c r="X940">
        <f t="shared" si="380"/>
        <v>470</v>
      </c>
      <c r="Y940">
        <f t="shared" si="381"/>
        <v>230</v>
      </c>
      <c r="Z940">
        <f t="shared" si="382"/>
        <v>882</v>
      </c>
      <c r="AC940" s="1">
        <f t="shared" si="383"/>
        <v>-1.0699570329077337</v>
      </c>
      <c r="AD940" s="1">
        <f t="shared" si="384"/>
        <v>-1.0366206126401418</v>
      </c>
      <c r="AE940" s="1">
        <f t="shared" si="385"/>
        <v>-1.276293465905562</v>
      </c>
      <c r="AF940" s="1">
        <f t="shared" si="386"/>
        <v>-0.50310357767208047</v>
      </c>
      <c r="AG940" s="1">
        <f t="shared" si="387"/>
        <v>-1.5365765641692286</v>
      </c>
      <c r="AH940" s="1">
        <f t="shared" si="388"/>
        <v>-1.8152899666382492</v>
      </c>
      <c r="AI940" s="149">
        <f t="shared" si="389"/>
        <v>-7.2378412199329958</v>
      </c>
      <c r="AL940" s="1">
        <f t="shared" si="390"/>
        <v>-1.374959876045784</v>
      </c>
      <c r="AM940" s="104">
        <f t="shared" si="391"/>
        <v>-1.3586993551740039</v>
      </c>
      <c r="AN940" s="104">
        <f t="shared" si="392"/>
        <v>-1.3790666579984376</v>
      </c>
      <c r="AO940" s="104">
        <f t="shared" si="393"/>
        <v>-0.71939540663488166</v>
      </c>
      <c r="AP940" s="104">
        <f t="shared" si="394"/>
        <v>-1.4340487924157905</v>
      </c>
      <c r="AQ940" s="104">
        <f t="shared" si="395"/>
        <v>-8.9936045332194625E-2</v>
      </c>
      <c r="AR940" s="151">
        <f t="shared" si="396"/>
        <v>-6.3561061336010924</v>
      </c>
    </row>
    <row r="941" spans="1:44" x14ac:dyDescent="0.2">
      <c r="A941" s="99">
        <v>10487</v>
      </c>
      <c r="B941" s="95" t="s">
        <v>103</v>
      </c>
      <c r="C941" s="111">
        <v>0.84265907045655741</v>
      </c>
      <c r="D941" s="95" t="s">
        <v>0</v>
      </c>
      <c r="E941" s="95">
        <v>1</v>
      </c>
      <c r="F941" s="96">
        <v>1</v>
      </c>
      <c r="G941" s="95" t="s">
        <v>6</v>
      </c>
      <c r="H941" s="95" t="s">
        <v>90</v>
      </c>
      <c r="I941" s="95" t="s">
        <v>5</v>
      </c>
      <c r="J941" s="97" t="s">
        <v>5</v>
      </c>
      <c r="M941">
        <f t="shared" si="377"/>
        <v>39</v>
      </c>
      <c r="N941">
        <f t="shared" si="398"/>
        <v>35</v>
      </c>
      <c r="O941">
        <f t="shared" si="399"/>
        <v>48</v>
      </c>
      <c r="P941">
        <f t="shared" si="400"/>
        <v>68</v>
      </c>
      <c r="Q941">
        <f t="shared" si="401"/>
        <v>39</v>
      </c>
      <c r="R941">
        <f t="shared" si="402"/>
        <v>28</v>
      </c>
      <c r="U941">
        <f t="shared" si="397"/>
        <v>241</v>
      </c>
      <c r="V941">
        <f t="shared" si="378"/>
        <v>233</v>
      </c>
      <c r="W941">
        <f t="shared" si="379"/>
        <v>243</v>
      </c>
      <c r="X941">
        <f t="shared" si="380"/>
        <v>495</v>
      </c>
      <c r="Y941">
        <f t="shared" si="381"/>
        <v>161</v>
      </c>
      <c r="Z941">
        <f t="shared" si="382"/>
        <v>882</v>
      </c>
      <c r="AC941" s="1">
        <f t="shared" si="383"/>
        <v>-1.4839328306838067</v>
      </c>
      <c r="AD941" s="1">
        <f t="shared" si="384"/>
        <v>-1.5921464153240394</v>
      </c>
      <c r="AE941" s="1">
        <f t="shared" si="385"/>
        <v>-1.276293465905562</v>
      </c>
      <c r="AF941" s="1">
        <f t="shared" si="386"/>
        <v>-0.92798677163734644</v>
      </c>
      <c r="AG941" s="1">
        <f t="shared" si="387"/>
        <v>-1.4839328306838067</v>
      </c>
      <c r="AH941" s="1">
        <f t="shared" si="388"/>
        <v>-1.8152899666382492</v>
      </c>
      <c r="AI941" s="149">
        <f t="shared" si="389"/>
        <v>-8.5795822808728097</v>
      </c>
      <c r="AL941" s="1">
        <f t="shared" si="390"/>
        <v>-1.3873311678483309</v>
      </c>
      <c r="AM941" s="104">
        <f t="shared" si="391"/>
        <v>-1.4210896477732855</v>
      </c>
      <c r="AN941" s="104">
        <f t="shared" si="392"/>
        <v>-1.3790666579984376</v>
      </c>
      <c r="AO941" s="104">
        <f t="shared" si="393"/>
        <v>-0.66757033877029559</v>
      </c>
      <c r="AP941" s="104">
        <f t="shared" si="394"/>
        <v>-1.790723736354523</v>
      </c>
      <c r="AQ941" s="104">
        <f t="shared" si="395"/>
        <v>-8.9936045332194625E-2</v>
      </c>
      <c r="AR941" s="151">
        <f t="shared" si="396"/>
        <v>-6.7357175940770677</v>
      </c>
    </row>
    <row r="942" spans="1:44" x14ac:dyDescent="0.2">
      <c r="A942" s="98">
        <v>10923</v>
      </c>
      <c r="B942" s="91" t="s">
        <v>103</v>
      </c>
      <c r="C942" s="110">
        <v>0.84341033177132518</v>
      </c>
      <c r="D942" s="91" t="s">
        <v>2</v>
      </c>
      <c r="E942" s="91">
        <v>1</v>
      </c>
      <c r="F942" s="92">
        <v>1</v>
      </c>
      <c r="G942" s="91" t="s">
        <v>7</v>
      </c>
      <c r="H942" s="91" t="s">
        <v>90</v>
      </c>
      <c r="I942" s="91" t="s">
        <v>5</v>
      </c>
      <c r="J942" s="93" t="s">
        <v>5</v>
      </c>
      <c r="M942">
        <f t="shared" si="377"/>
        <v>36</v>
      </c>
      <c r="N942">
        <f t="shared" si="398"/>
        <v>35</v>
      </c>
      <c r="O942">
        <f t="shared" si="399"/>
        <v>48</v>
      </c>
      <c r="P942">
        <f t="shared" si="400"/>
        <v>104</v>
      </c>
      <c r="Q942">
        <f t="shared" si="401"/>
        <v>39</v>
      </c>
      <c r="R942">
        <f t="shared" si="402"/>
        <v>28</v>
      </c>
      <c r="U942">
        <f t="shared" si="397"/>
        <v>239</v>
      </c>
      <c r="V942">
        <f t="shared" si="378"/>
        <v>233</v>
      </c>
      <c r="W942">
        <f t="shared" si="379"/>
        <v>243</v>
      </c>
      <c r="X942">
        <f t="shared" si="380"/>
        <v>470</v>
      </c>
      <c r="Y942">
        <f t="shared" si="381"/>
        <v>161</v>
      </c>
      <c r="Z942">
        <f t="shared" si="382"/>
        <v>882</v>
      </c>
      <c r="AC942" s="1">
        <f t="shared" si="383"/>
        <v>-1.563975538357343</v>
      </c>
      <c r="AD942" s="1">
        <f t="shared" si="384"/>
        <v>-1.5921464153240394</v>
      </c>
      <c r="AE942" s="1">
        <f t="shared" si="385"/>
        <v>-1.276293465905562</v>
      </c>
      <c r="AF942" s="1">
        <f t="shared" si="386"/>
        <v>-0.50310357767208047</v>
      </c>
      <c r="AG942" s="1">
        <f t="shared" si="387"/>
        <v>-1.4839328306838067</v>
      </c>
      <c r="AH942" s="1">
        <f t="shared" si="388"/>
        <v>-1.8152899666382492</v>
      </c>
      <c r="AI942" s="149">
        <f t="shared" si="389"/>
        <v>-8.2347417945810797</v>
      </c>
      <c r="AL942" s="1">
        <f t="shared" si="390"/>
        <v>-1.3956645494074753</v>
      </c>
      <c r="AM942" s="104">
        <f t="shared" si="391"/>
        <v>-1.4210896477732855</v>
      </c>
      <c r="AN942" s="104">
        <f t="shared" si="392"/>
        <v>-1.3790666579984376</v>
      </c>
      <c r="AO942" s="104">
        <f t="shared" si="393"/>
        <v>-0.71939540663488166</v>
      </c>
      <c r="AP942" s="104">
        <f t="shared" si="394"/>
        <v>-1.790723736354523</v>
      </c>
      <c r="AQ942" s="104">
        <f t="shared" si="395"/>
        <v>-8.9936045332194625E-2</v>
      </c>
      <c r="AR942" s="151">
        <f t="shared" si="396"/>
        <v>-6.7958760435007983</v>
      </c>
    </row>
    <row r="943" spans="1:44" x14ac:dyDescent="0.2">
      <c r="A943" s="99">
        <v>10839</v>
      </c>
      <c r="B943" s="95" t="s">
        <v>103</v>
      </c>
      <c r="C943" s="111">
        <v>0.84524402802154353</v>
      </c>
      <c r="D943" s="95" t="s">
        <v>1</v>
      </c>
      <c r="E943" s="95">
        <v>0</v>
      </c>
      <c r="F943" s="96">
        <v>1</v>
      </c>
      <c r="G943" s="95" t="s">
        <v>7</v>
      </c>
      <c r="H943" s="95" t="s">
        <v>88</v>
      </c>
      <c r="I943" s="95" t="s">
        <v>5</v>
      </c>
      <c r="J943" s="97" t="s">
        <v>5</v>
      </c>
      <c r="M943">
        <f t="shared" si="377"/>
        <v>59</v>
      </c>
      <c r="N943">
        <f t="shared" si="398"/>
        <v>35</v>
      </c>
      <c r="O943">
        <f t="shared" si="399"/>
        <v>48</v>
      </c>
      <c r="P943">
        <f t="shared" si="400"/>
        <v>104</v>
      </c>
      <c r="Q943">
        <f t="shared" si="401"/>
        <v>71</v>
      </c>
      <c r="R943">
        <f t="shared" si="402"/>
        <v>28</v>
      </c>
      <c r="U943">
        <f t="shared" si="397"/>
        <v>244</v>
      </c>
      <c r="V943">
        <f t="shared" si="378"/>
        <v>245</v>
      </c>
      <c r="W943">
        <f t="shared" si="379"/>
        <v>243</v>
      </c>
      <c r="X943">
        <f t="shared" si="380"/>
        <v>470</v>
      </c>
      <c r="Y943">
        <f t="shared" si="381"/>
        <v>425</v>
      </c>
      <c r="Z943">
        <f t="shared" si="382"/>
        <v>882</v>
      </c>
      <c r="AC943" s="1">
        <f t="shared" si="383"/>
        <v>-1.0699570329077337</v>
      </c>
      <c r="AD943" s="1">
        <f t="shared" si="384"/>
        <v>-1.5921464153240394</v>
      </c>
      <c r="AE943" s="1">
        <f t="shared" si="385"/>
        <v>-1.276293465905562</v>
      </c>
      <c r="AF943" s="1">
        <f t="shared" si="386"/>
        <v>-0.50310357767208047</v>
      </c>
      <c r="AG943" s="1">
        <f t="shared" si="387"/>
        <v>-0.88481459977213761</v>
      </c>
      <c r="AH943" s="1">
        <f t="shared" si="388"/>
        <v>-1.8152899666382492</v>
      </c>
      <c r="AI943" s="149">
        <f t="shared" si="389"/>
        <v>-7.1416050582198025</v>
      </c>
      <c r="AL943" s="1">
        <f t="shared" si="390"/>
        <v>-1.374959876045784</v>
      </c>
      <c r="AM943" s="104">
        <f t="shared" si="391"/>
        <v>-1.3708698907942589</v>
      </c>
      <c r="AN943" s="104">
        <f t="shared" si="392"/>
        <v>-1.3790666579984376</v>
      </c>
      <c r="AO943" s="104">
        <f t="shared" si="393"/>
        <v>-0.71939540663488166</v>
      </c>
      <c r="AP943" s="104">
        <f t="shared" si="394"/>
        <v>-0.82003893241456904</v>
      </c>
      <c r="AQ943" s="104">
        <f t="shared" si="395"/>
        <v>-8.9936045332194625E-2</v>
      </c>
      <c r="AR943" s="151">
        <f t="shared" si="396"/>
        <v>-5.7542668092201259</v>
      </c>
    </row>
    <row r="944" spans="1:44" x14ac:dyDescent="0.2">
      <c r="A944" s="98">
        <v>10535</v>
      </c>
      <c r="B944" s="91" t="s">
        <v>103</v>
      </c>
      <c r="C944" s="110">
        <v>0.84633546546251159</v>
      </c>
      <c r="D944" s="91" t="s">
        <v>2</v>
      </c>
      <c r="E944" s="91">
        <v>2</v>
      </c>
      <c r="F944" s="92">
        <v>1</v>
      </c>
      <c r="G944" s="91" t="s">
        <v>7</v>
      </c>
      <c r="H944" s="91" t="s">
        <v>90</v>
      </c>
      <c r="I944" s="91" t="s">
        <v>4</v>
      </c>
      <c r="J944" s="93" t="s">
        <v>4</v>
      </c>
      <c r="M944">
        <f t="shared" si="377"/>
        <v>36</v>
      </c>
      <c r="N944">
        <f t="shared" si="398"/>
        <v>41</v>
      </c>
      <c r="O944">
        <f t="shared" si="399"/>
        <v>48</v>
      </c>
      <c r="P944">
        <f t="shared" si="400"/>
        <v>104</v>
      </c>
      <c r="Q944">
        <f t="shared" si="401"/>
        <v>39</v>
      </c>
      <c r="R944">
        <f t="shared" si="402"/>
        <v>144</v>
      </c>
      <c r="U944">
        <f t="shared" si="397"/>
        <v>239</v>
      </c>
      <c r="V944">
        <f t="shared" si="378"/>
        <v>239</v>
      </c>
      <c r="W944">
        <f t="shared" si="379"/>
        <v>243</v>
      </c>
      <c r="X944">
        <f t="shared" si="380"/>
        <v>470</v>
      </c>
      <c r="Y944">
        <f t="shared" si="381"/>
        <v>161</v>
      </c>
      <c r="Z944">
        <f t="shared" si="382"/>
        <v>83</v>
      </c>
      <c r="AC944" s="1">
        <f t="shared" si="383"/>
        <v>-1.563975538357343</v>
      </c>
      <c r="AD944" s="1">
        <f t="shared" si="384"/>
        <v>-1.4339224101091452</v>
      </c>
      <c r="AE944" s="1">
        <f t="shared" si="385"/>
        <v>-1.276293465905562</v>
      </c>
      <c r="AF944" s="1">
        <f t="shared" si="386"/>
        <v>-0.50310357767208047</v>
      </c>
      <c r="AG944" s="1">
        <f t="shared" si="387"/>
        <v>-1.4839328306838067</v>
      </c>
      <c r="AH944" s="1">
        <f t="shared" si="388"/>
        <v>-0.17768117723745236</v>
      </c>
      <c r="AI944" s="149">
        <f t="shared" si="389"/>
        <v>-6.4389089999653892</v>
      </c>
      <c r="AL944" s="1">
        <f t="shared" si="390"/>
        <v>-1.3956645494074753</v>
      </c>
      <c r="AM944" s="104">
        <f t="shared" si="391"/>
        <v>-1.3956645494074753</v>
      </c>
      <c r="AN944" s="104">
        <f t="shared" si="392"/>
        <v>-1.3790666579984376</v>
      </c>
      <c r="AO944" s="104">
        <f t="shared" si="393"/>
        <v>-0.71939540663488166</v>
      </c>
      <c r="AP944" s="104">
        <f t="shared" si="394"/>
        <v>-1.790723736354523</v>
      </c>
      <c r="AQ944" s="104">
        <f t="shared" si="395"/>
        <v>-2.4532874935423878</v>
      </c>
      <c r="AR944" s="151">
        <f t="shared" si="396"/>
        <v>-9.1338023933451815</v>
      </c>
    </row>
    <row r="945" spans="1:44" x14ac:dyDescent="0.2">
      <c r="A945" s="99">
        <v>11013</v>
      </c>
      <c r="B945" s="95" t="s">
        <v>103</v>
      </c>
      <c r="C945" s="111">
        <v>0.84684150985757678</v>
      </c>
      <c r="D945" s="95" t="s">
        <v>3</v>
      </c>
      <c r="E945" s="95">
        <v>2</v>
      </c>
      <c r="F945" s="96">
        <v>1</v>
      </c>
      <c r="G945" s="95" t="s">
        <v>7</v>
      </c>
      <c r="H945" s="95" t="s">
        <v>91</v>
      </c>
      <c r="I945" s="95" t="s">
        <v>4</v>
      </c>
      <c r="J945" s="97" t="s">
        <v>4</v>
      </c>
      <c r="M945">
        <f t="shared" si="377"/>
        <v>38</v>
      </c>
      <c r="N945">
        <f t="shared" si="398"/>
        <v>41</v>
      </c>
      <c r="O945">
        <f t="shared" si="399"/>
        <v>48</v>
      </c>
      <c r="P945">
        <f t="shared" si="400"/>
        <v>104</v>
      </c>
      <c r="Q945">
        <f t="shared" si="401"/>
        <v>25</v>
      </c>
      <c r="R945">
        <f t="shared" si="402"/>
        <v>144</v>
      </c>
      <c r="U945">
        <f t="shared" si="397"/>
        <v>241</v>
      </c>
      <c r="V945">
        <f t="shared" si="378"/>
        <v>239</v>
      </c>
      <c r="W945">
        <f t="shared" si="379"/>
        <v>243</v>
      </c>
      <c r="X945">
        <f t="shared" si="380"/>
        <v>470</v>
      </c>
      <c r="Y945">
        <f t="shared" si="381"/>
        <v>149</v>
      </c>
      <c r="Z945">
        <f t="shared" si="382"/>
        <v>83</v>
      </c>
      <c r="AC945" s="1">
        <f t="shared" si="383"/>
        <v>-1.5099083170870673</v>
      </c>
      <c r="AD945" s="1">
        <f t="shared" si="384"/>
        <v>-1.4339224101091452</v>
      </c>
      <c r="AE945" s="1">
        <f t="shared" si="385"/>
        <v>-1.276293465905562</v>
      </c>
      <c r="AF945" s="1">
        <f t="shared" si="386"/>
        <v>-0.50310357767208047</v>
      </c>
      <c r="AG945" s="1">
        <f t="shared" si="387"/>
        <v>-1.9286186519452522</v>
      </c>
      <c r="AH945" s="1">
        <f t="shared" si="388"/>
        <v>-0.17768117723745236</v>
      </c>
      <c r="AI945" s="149">
        <f t="shared" si="389"/>
        <v>-6.8295275999565588</v>
      </c>
      <c r="AL945" s="1">
        <f t="shared" si="390"/>
        <v>-1.3873311678483309</v>
      </c>
      <c r="AM945" s="104">
        <f t="shared" si="391"/>
        <v>-1.3956645494074753</v>
      </c>
      <c r="AN945" s="104">
        <f t="shared" si="392"/>
        <v>-1.3790666579984376</v>
      </c>
      <c r="AO945" s="104">
        <f t="shared" si="393"/>
        <v>-0.71939540663488166</v>
      </c>
      <c r="AP945" s="104">
        <f t="shared" si="394"/>
        <v>-1.8681817953935267</v>
      </c>
      <c r="AQ945" s="104">
        <f t="shared" si="395"/>
        <v>-2.4532874935423878</v>
      </c>
      <c r="AR945" s="151">
        <f t="shared" si="396"/>
        <v>-9.2029270708250408</v>
      </c>
    </row>
    <row r="946" spans="1:44" x14ac:dyDescent="0.2">
      <c r="A946" s="98">
        <v>10117</v>
      </c>
      <c r="B946" s="91" t="s">
        <v>103</v>
      </c>
      <c r="C946" s="110">
        <v>0.8468567446731331</v>
      </c>
      <c r="D946" s="91" t="s">
        <v>3</v>
      </c>
      <c r="E946" s="91">
        <v>1</v>
      </c>
      <c r="F946" s="92">
        <v>0</v>
      </c>
      <c r="G946" s="91" t="s">
        <v>7</v>
      </c>
      <c r="H946" s="91" t="s">
        <v>91</v>
      </c>
      <c r="I946" s="91" t="s">
        <v>5</v>
      </c>
      <c r="J946" s="93" t="s">
        <v>5</v>
      </c>
      <c r="M946">
        <f t="shared" si="377"/>
        <v>38</v>
      </c>
      <c r="N946">
        <f t="shared" si="398"/>
        <v>35</v>
      </c>
      <c r="O946">
        <f t="shared" si="399"/>
        <v>29</v>
      </c>
      <c r="P946">
        <f t="shared" si="400"/>
        <v>104</v>
      </c>
      <c r="Q946">
        <f t="shared" si="401"/>
        <v>25</v>
      </c>
      <c r="R946">
        <f t="shared" si="402"/>
        <v>28</v>
      </c>
      <c r="U946">
        <f t="shared" si="397"/>
        <v>241</v>
      </c>
      <c r="V946">
        <f t="shared" si="378"/>
        <v>233</v>
      </c>
      <c r="W946">
        <f t="shared" si="379"/>
        <v>248</v>
      </c>
      <c r="X946">
        <f t="shared" si="380"/>
        <v>470</v>
      </c>
      <c r="Y946">
        <f t="shared" si="381"/>
        <v>149</v>
      </c>
      <c r="Z946">
        <f t="shared" si="382"/>
        <v>882</v>
      </c>
      <c r="AC946" s="1">
        <f t="shared" si="383"/>
        <v>-1.5099083170870673</v>
      </c>
      <c r="AD946" s="1">
        <f t="shared" si="384"/>
        <v>-1.5921464153240394</v>
      </c>
      <c r="AE946" s="1">
        <f t="shared" si="385"/>
        <v>-1.780198646826979</v>
      </c>
      <c r="AF946" s="1">
        <f t="shared" si="386"/>
        <v>-0.50310357767208047</v>
      </c>
      <c r="AG946" s="1">
        <f t="shared" si="387"/>
        <v>-1.9286186519452522</v>
      </c>
      <c r="AH946" s="1">
        <f t="shared" si="388"/>
        <v>-1.8152899666382492</v>
      </c>
      <c r="AI946" s="149">
        <f t="shared" si="389"/>
        <v>-9.1292655754936671</v>
      </c>
      <c r="AL946" s="1">
        <f t="shared" si="390"/>
        <v>-1.3873311678483309</v>
      </c>
      <c r="AM946" s="104">
        <f t="shared" si="391"/>
        <v>-1.4210896477732855</v>
      </c>
      <c r="AN946" s="104">
        <f t="shared" si="392"/>
        <v>-1.3586993551740039</v>
      </c>
      <c r="AO946" s="104">
        <f t="shared" si="393"/>
        <v>-0.71939540663488166</v>
      </c>
      <c r="AP946" s="104">
        <f t="shared" si="394"/>
        <v>-1.8681817953935267</v>
      </c>
      <c r="AQ946" s="104">
        <f t="shared" si="395"/>
        <v>-8.9936045332194625E-2</v>
      </c>
      <c r="AR946" s="151">
        <f t="shared" si="396"/>
        <v>-6.8446334181562234</v>
      </c>
    </row>
    <row r="947" spans="1:44" x14ac:dyDescent="0.2">
      <c r="A947" s="99">
        <v>10180</v>
      </c>
      <c r="B947" s="95" t="s">
        <v>103</v>
      </c>
      <c r="C947" s="111">
        <v>0.84748380686427938</v>
      </c>
      <c r="D947" s="95" t="s">
        <v>0</v>
      </c>
      <c r="E947" s="95">
        <v>0</v>
      </c>
      <c r="F947" s="96">
        <v>0</v>
      </c>
      <c r="G947" s="95" t="s">
        <v>7</v>
      </c>
      <c r="H947" s="95" t="s">
        <v>89</v>
      </c>
      <c r="I947" s="95" t="s">
        <v>5</v>
      </c>
      <c r="J947" s="97" t="s">
        <v>5</v>
      </c>
      <c r="M947">
        <f t="shared" si="377"/>
        <v>39</v>
      </c>
      <c r="N947">
        <f t="shared" si="398"/>
        <v>35</v>
      </c>
      <c r="O947">
        <f t="shared" si="399"/>
        <v>29</v>
      </c>
      <c r="P947">
        <f t="shared" si="400"/>
        <v>104</v>
      </c>
      <c r="Q947">
        <f t="shared" si="401"/>
        <v>37</v>
      </c>
      <c r="R947">
        <f t="shared" si="402"/>
        <v>28</v>
      </c>
      <c r="U947">
        <f t="shared" si="397"/>
        <v>241</v>
      </c>
      <c r="V947">
        <f t="shared" si="378"/>
        <v>245</v>
      </c>
      <c r="W947">
        <f t="shared" si="379"/>
        <v>248</v>
      </c>
      <c r="X947">
        <f t="shared" si="380"/>
        <v>470</v>
      </c>
      <c r="Y947">
        <f t="shared" si="381"/>
        <v>230</v>
      </c>
      <c r="Z947">
        <f t="shared" si="382"/>
        <v>882</v>
      </c>
      <c r="AC947" s="1">
        <f t="shared" si="383"/>
        <v>-1.4839328306838067</v>
      </c>
      <c r="AD947" s="1">
        <f t="shared" si="384"/>
        <v>-1.5921464153240394</v>
      </c>
      <c r="AE947" s="1">
        <f t="shared" si="385"/>
        <v>-1.780198646826979</v>
      </c>
      <c r="AF947" s="1">
        <f t="shared" si="386"/>
        <v>-0.50310357767208047</v>
      </c>
      <c r="AG947" s="1">
        <f t="shared" si="387"/>
        <v>-1.5365765641692286</v>
      </c>
      <c r="AH947" s="1">
        <f t="shared" si="388"/>
        <v>-1.8152899666382492</v>
      </c>
      <c r="AI947" s="149">
        <f t="shared" si="389"/>
        <v>-8.7112480013143827</v>
      </c>
      <c r="AL947" s="1">
        <f t="shared" si="390"/>
        <v>-1.3873311678483309</v>
      </c>
      <c r="AM947" s="104">
        <f t="shared" si="391"/>
        <v>-1.3708698907942589</v>
      </c>
      <c r="AN947" s="104">
        <f t="shared" si="392"/>
        <v>-1.3586993551740039</v>
      </c>
      <c r="AO947" s="104">
        <f t="shared" si="393"/>
        <v>-0.71939540663488166</v>
      </c>
      <c r="AP947" s="104">
        <f t="shared" si="394"/>
        <v>-1.4340487924157905</v>
      </c>
      <c r="AQ947" s="104">
        <f t="shared" si="395"/>
        <v>-8.9936045332194625E-2</v>
      </c>
      <c r="AR947" s="151">
        <f t="shared" si="396"/>
        <v>-6.3602806581994606</v>
      </c>
    </row>
    <row r="948" spans="1:44" x14ac:dyDescent="0.2">
      <c r="A948" s="98">
        <v>10503</v>
      </c>
      <c r="B948" s="91" t="s">
        <v>103</v>
      </c>
      <c r="C948" s="110">
        <v>0.8479135628814688</v>
      </c>
      <c r="D948" s="91" t="s">
        <v>2</v>
      </c>
      <c r="E948" s="91">
        <v>3</v>
      </c>
      <c r="F948" s="92">
        <v>1</v>
      </c>
      <c r="G948" s="91" t="s">
        <v>7</v>
      </c>
      <c r="H948" s="91" t="s">
        <v>89</v>
      </c>
      <c r="I948" s="91" t="s">
        <v>5</v>
      </c>
      <c r="J948" s="93" t="s">
        <v>5</v>
      </c>
      <c r="M948">
        <f t="shared" si="377"/>
        <v>36</v>
      </c>
      <c r="N948">
        <f t="shared" si="398"/>
        <v>61</v>
      </c>
      <c r="O948">
        <f t="shared" si="399"/>
        <v>48</v>
      </c>
      <c r="P948">
        <f t="shared" si="400"/>
        <v>104</v>
      </c>
      <c r="Q948">
        <f t="shared" si="401"/>
        <v>37</v>
      </c>
      <c r="R948">
        <f t="shared" si="402"/>
        <v>28</v>
      </c>
      <c r="U948">
        <f t="shared" si="397"/>
        <v>239</v>
      </c>
      <c r="V948">
        <f t="shared" si="378"/>
        <v>248</v>
      </c>
      <c r="W948">
        <f t="shared" si="379"/>
        <v>243</v>
      </c>
      <c r="X948">
        <f t="shared" si="380"/>
        <v>470</v>
      </c>
      <c r="Y948">
        <f t="shared" si="381"/>
        <v>230</v>
      </c>
      <c r="Z948">
        <f t="shared" si="382"/>
        <v>882</v>
      </c>
      <c r="AC948" s="1">
        <f t="shared" si="383"/>
        <v>-1.563975538357343</v>
      </c>
      <c r="AD948" s="1">
        <f t="shared" si="384"/>
        <v>-1.0366206126401418</v>
      </c>
      <c r="AE948" s="1">
        <f t="shared" si="385"/>
        <v>-1.276293465905562</v>
      </c>
      <c r="AF948" s="1">
        <f t="shared" si="386"/>
        <v>-0.50310357767208047</v>
      </c>
      <c r="AG948" s="1">
        <f t="shared" si="387"/>
        <v>-1.5365765641692286</v>
      </c>
      <c r="AH948" s="1">
        <f t="shared" si="388"/>
        <v>-1.8152899666382492</v>
      </c>
      <c r="AI948" s="149">
        <f t="shared" si="389"/>
        <v>-7.7318597253826056</v>
      </c>
      <c r="AL948" s="1">
        <f t="shared" si="390"/>
        <v>-1.3956645494074753</v>
      </c>
      <c r="AM948" s="104">
        <f t="shared" si="391"/>
        <v>-1.3586993551740039</v>
      </c>
      <c r="AN948" s="104">
        <f t="shared" si="392"/>
        <v>-1.3790666579984376</v>
      </c>
      <c r="AO948" s="104">
        <f t="shared" si="393"/>
        <v>-0.71939540663488166</v>
      </c>
      <c r="AP948" s="104">
        <f t="shared" si="394"/>
        <v>-1.4340487924157905</v>
      </c>
      <c r="AQ948" s="104">
        <f t="shared" si="395"/>
        <v>-8.9936045332194625E-2</v>
      </c>
      <c r="AR948" s="151">
        <f t="shared" si="396"/>
        <v>-6.3768108069627836</v>
      </c>
    </row>
    <row r="949" spans="1:44" x14ac:dyDescent="0.2">
      <c r="A949" s="99">
        <v>10837</v>
      </c>
      <c r="B949" s="95" t="s">
        <v>103</v>
      </c>
      <c r="C949" s="111">
        <v>0.8486833475343506</v>
      </c>
      <c r="D949" s="95" t="s">
        <v>2</v>
      </c>
      <c r="E949" s="95">
        <v>1</v>
      </c>
      <c r="F949" s="96">
        <v>0</v>
      </c>
      <c r="G949" s="95" t="s">
        <v>6</v>
      </c>
      <c r="H949" s="95" t="s">
        <v>91</v>
      </c>
      <c r="I949" s="95" t="s">
        <v>5</v>
      </c>
      <c r="J949" s="97" t="s">
        <v>5</v>
      </c>
      <c r="M949">
        <f t="shared" si="377"/>
        <v>36</v>
      </c>
      <c r="N949">
        <f t="shared" si="398"/>
        <v>35</v>
      </c>
      <c r="O949">
        <f t="shared" si="399"/>
        <v>29</v>
      </c>
      <c r="P949">
        <f t="shared" si="400"/>
        <v>68</v>
      </c>
      <c r="Q949">
        <f t="shared" si="401"/>
        <v>25</v>
      </c>
      <c r="R949">
        <f t="shared" si="402"/>
        <v>28</v>
      </c>
      <c r="U949">
        <f t="shared" si="397"/>
        <v>239</v>
      </c>
      <c r="V949">
        <f t="shared" si="378"/>
        <v>233</v>
      </c>
      <c r="W949">
        <f t="shared" si="379"/>
        <v>248</v>
      </c>
      <c r="X949">
        <f t="shared" si="380"/>
        <v>495</v>
      </c>
      <c r="Y949">
        <f t="shared" si="381"/>
        <v>149</v>
      </c>
      <c r="Z949">
        <f t="shared" si="382"/>
        <v>882</v>
      </c>
      <c r="AC949" s="1">
        <f t="shared" si="383"/>
        <v>-1.563975538357343</v>
      </c>
      <c r="AD949" s="1">
        <f t="shared" si="384"/>
        <v>-1.5921464153240394</v>
      </c>
      <c r="AE949" s="1">
        <f t="shared" si="385"/>
        <v>-1.780198646826979</v>
      </c>
      <c r="AF949" s="1">
        <f t="shared" si="386"/>
        <v>-0.92798677163734644</v>
      </c>
      <c r="AG949" s="1">
        <f t="shared" si="387"/>
        <v>-1.9286186519452522</v>
      </c>
      <c r="AH949" s="1">
        <f t="shared" si="388"/>
        <v>-1.8152899666382492</v>
      </c>
      <c r="AI949" s="149">
        <f t="shared" si="389"/>
        <v>-9.6082159907292084</v>
      </c>
      <c r="AL949" s="1">
        <f t="shared" si="390"/>
        <v>-1.3956645494074753</v>
      </c>
      <c r="AM949" s="104">
        <f t="shared" si="391"/>
        <v>-1.4210896477732855</v>
      </c>
      <c r="AN949" s="104">
        <f t="shared" si="392"/>
        <v>-1.3586993551740039</v>
      </c>
      <c r="AO949" s="104">
        <f t="shared" si="393"/>
        <v>-0.66757033877029559</v>
      </c>
      <c r="AP949" s="104">
        <f t="shared" si="394"/>
        <v>-1.8681817953935267</v>
      </c>
      <c r="AQ949" s="104">
        <f t="shared" si="395"/>
        <v>-8.9936045332194625E-2</v>
      </c>
      <c r="AR949" s="151">
        <f t="shared" si="396"/>
        <v>-6.8011417318507821</v>
      </c>
    </row>
    <row r="950" spans="1:44" x14ac:dyDescent="0.2">
      <c r="A950" s="98">
        <v>11011</v>
      </c>
      <c r="B950" s="91" t="s">
        <v>103</v>
      </c>
      <c r="C950" s="110">
        <v>0.85166887072483688</v>
      </c>
      <c r="D950" s="91" t="s">
        <v>1</v>
      </c>
      <c r="E950" s="91">
        <v>2</v>
      </c>
      <c r="F950" s="92">
        <v>0</v>
      </c>
      <c r="G950" s="91" t="s">
        <v>7</v>
      </c>
      <c r="H950" s="91" t="s">
        <v>91</v>
      </c>
      <c r="I950" s="91" t="s">
        <v>4</v>
      </c>
      <c r="J950" s="93" t="s">
        <v>4</v>
      </c>
      <c r="M950">
        <f t="shared" si="377"/>
        <v>59</v>
      </c>
      <c r="N950">
        <f t="shared" si="398"/>
        <v>41</v>
      </c>
      <c r="O950">
        <f t="shared" si="399"/>
        <v>29</v>
      </c>
      <c r="P950">
        <f t="shared" si="400"/>
        <v>104</v>
      </c>
      <c r="Q950">
        <f t="shared" si="401"/>
        <v>25</v>
      </c>
      <c r="R950">
        <f t="shared" si="402"/>
        <v>144</v>
      </c>
      <c r="U950">
        <f t="shared" si="397"/>
        <v>244</v>
      </c>
      <c r="V950">
        <f t="shared" si="378"/>
        <v>239</v>
      </c>
      <c r="W950">
        <f t="shared" si="379"/>
        <v>248</v>
      </c>
      <c r="X950">
        <f t="shared" si="380"/>
        <v>470</v>
      </c>
      <c r="Y950">
        <f t="shared" si="381"/>
        <v>149</v>
      </c>
      <c r="Z950">
        <f t="shared" si="382"/>
        <v>83</v>
      </c>
      <c r="AC950" s="1">
        <f t="shared" si="383"/>
        <v>-1.0699570329077337</v>
      </c>
      <c r="AD950" s="1">
        <f t="shared" si="384"/>
        <v>-1.4339224101091452</v>
      </c>
      <c r="AE950" s="1">
        <f t="shared" si="385"/>
        <v>-1.780198646826979</v>
      </c>
      <c r="AF950" s="1">
        <f t="shared" si="386"/>
        <v>-0.50310357767208047</v>
      </c>
      <c r="AG950" s="1">
        <f t="shared" si="387"/>
        <v>-1.9286186519452522</v>
      </c>
      <c r="AH950" s="1">
        <f t="shared" si="388"/>
        <v>-0.17768117723745236</v>
      </c>
      <c r="AI950" s="149">
        <f t="shared" si="389"/>
        <v>-6.8934814966986417</v>
      </c>
      <c r="AL950" s="1">
        <f t="shared" si="390"/>
        <v>-1.374959876045784</v>
      </c>
      <c r="AM950" s="104">
        <f t="shared" si="391"/>
        <v>-1.3956645494074753</v>
      </c>
      <c r="AN950" s="104">
        <f t="shared" si="392"/>
        <v>-1.3586993551740039</v>
      </c>
      <c r="AO950" s="104">
        <f t="shared" si="393"/>
        <v>-0.71939540663488166</v>
      </c>
      <c r="AP950" s="104">
        <f t="shared" si="394"/>
        <v>-1.8681817953935267</v>
      </c>
      <c r="AQ950" s="104">
        <f t="shared" si="395"/>
        <v>-2.4532874935423878</v>
      </c>
      <c r="AR950" s="151">
        <f t="shared" si="396"/>
        <v>-9.1701884761980601</v>
      </c>
    </row>
    <row r="951" spans="1:44" x14ac:dyDescent="0.2">
      <c r="A951" s="99">
        <v>11038</v>
      </c>
      <c r="B951" s="95" t="s">
        <v>103</v>
      </c>
      <c r="C951" s="111">
        <v>0.85195073421227507</v>
      </c>
      <c r="D951" s="95" t="s">
        <v>2</v>
      </c>
      <c r="E951" s="95">
        <v>2</v>
      </c>
      <c r="F951" s="96">
        <v>0</v>
      </c>
      <c r="G951" s="95" t="s">
        <v>7</v>
      </c>
      <c r="H951" s="95" t="s">
        <v>88</v>
      </c>
      <c r="I951" s="95" t="s">
        <v>5</v>
      </c>
      <c r="J951" s="97" t="s">
        <v>5</v>
      </c>
      <c r="M951">
        <f t="shared" si="377"/>
        <v>36</v>
      </c>
      <c r="N951">
        <f t="shared" si="398"/>
        <v>41</v>
      </c>
      <c r="O951">
        <f t="shared" si="399"/>
        <v>29</v>
      </c>
      <c r="P951">
        <f t="shared" si="400"/>
        <v>104</v>
      </c>
      <c r="Q951">
        <f t="shared" si="401"/>
        <v>71</v>
      </c>
      <c r="R951">
        <f t="shared" si="402"/>
        <v>28</v>
      </c>
      <c r="U951">
        <f t="shared" si="397"/>
        <v>239</v>
      </c>
      <c r="V951">
        <f t="shared" si="378"/>
        <v>239</v>
      </c>
      <c r="W951">
        <f t="shared" si="379"/>
        <v>248</v>
      </c>
      <c r="X951">
        <f t="shared" si="380"/>
        <v>470</v>
      </c>
      <c r="Y951">
        <f t="shared" si="381"/>
        <v>425</v>
      </c>
      <c r="Z951">
        <f t="shared" si="382"/>
        <v>882</v>
      </c>
      <c r="AC951" s="1">
        <f t="shared" si="383"/>
        <v>-1.563975538357343</v>
      </c>
      <c r="AD951" s="1">
        <f t="shared" si="384"/>
        <v>-1.4339224101091452</v>
      </c>
      <c r="AE951" s="1">
        <f t="shared" si="385"/>
        <v>-1.780198646826979</v>
      </c>
      <c r="AF951" s="1">
        <f t="shared" si="386"/>
        <v>-0.50310357767208047</v>
      </c>
      <c r="AG951" s="1">
        <f t="shared" si="387"/>
        <v>-0.88481459977213761</v>
      </c>
      <c r="AH951" s="1">
        <f t="shared" si="388"/>
        <v>-1.8152899666382492</v>
      </c>
      <c r="AI951" s="149">
        <f t="shared" si="389"/>
        <v>-7.9813047393759344</v>
      </c>
      <c r="AL951" s="1">
        <f t="shared" si="390"/>
        <v>-1.3956645494074753</v>
      </c>
      <c r="AM951" s="104">
        <f t="shared" si="391"/>
        <v>-1.3956645494074753</v>
      </c>
      <c r="AN951" s="104">
        <f t="shared" si="392"/>
        <v>-1.3586993551740039</v>
      </c>
      <c r="AO951" s="104">
        <f t="shared" si="393"/>
        <v>-0.71939540663488166</v>
      </c>
      <c r="AP951" s="104">
        <f t="shared" si="394"/>
        <v>-0.82003893241456904</v>
      </c>
      <c r="AQ951" s="104">
        <f t="shared" si="395"/>
        <v>-8.9936045332194625E-2</v>
      </c>
      <c r="AR951" s="151">
        <f t="shared" si="396"/>
        <v>-5.7793988383706001</v>
      </c>
    </row>
    <row r="952" spans="1:44" x14ac:dyDescent="0.2">
      <c r="A952" s="98">
        <v>10888</v>
      </c>
      <c r="B952" s="91" t="s">
        <v>103</v>
      </c>
      <c r="C952" s="110">
        <v>0.85208669679812421</v>
      </c>
      <c r="D952" s="91" t="s">
        <v>0</v>
      </c>
      <c r="E952" s="91">
        <v>1</v>
      </c>
      <c r="F952" s="92">
        <v>3</v>
      </c>
      <c r="G952" s="91" t="s">
        <v>7</v>
      </c>
      <c r="H952" s="91" t="s">
        <v>90</v>
      </c>
      <c r="I952" s="91" t="s">
        <v>4</v>
      </c>
      <c r="J952" s="93" t="s">
        <v>4</v>
      </c>
      <c r="M952">
        <f t="shared" si="377"/>
        <v>39</v>
      </c>
      <c r="N952">
        <f t="shared" si="398"/>
        <v>35</v>
      </c>
      <c r="O952">
        <f t="shared" si="399"/>
        <v>46</v>
      </c>
      <c r="P952">
        <f t="shared" si="400"/>
        <v>104</v>
      </c>
      <c r="Q952">
        <f t="shared" si="401"/>
        <v>39</v>
      </c>
      <c r="R952">
        <f t="shared" si="402"/>
        <v>144</v>
      </c>
      <c r="U952">
        <f t="shared" si="397"/>
        <v>241</v>
      </c>
      <c r="V952">
        <f t="shared" si="378"/>
        <v>233</v>
      </c>
      <c r="W952">
        <f t="shared" si="379"/>
        <v>241</v>
      </c>
      <c r="X952">
        <f t="shared" si="380"/>
        <v>470</v>
      </c>
      <c r="Y952">
        <f t="shared" si="381"/>
        <v>161</v>
      </c>
      <c r="Z952">
        <f t="shared" si="382"/>
        <v>83</v>
      </c>
      <c r="AC952" s="1">
        <f t="shared" si="383"/>
        <v>-1.4839328306838067</v>
      </c>
      <c r="AD952" s="1">
        <f t="shared" si="384"/>
        <v>-1.5921464153240394</v>
      </c>
      <c r="AE952" s="1">
        <f t="shared" si="385"/>
        <v>-1.3188530803243581</v>
      </c>
      <c r="AF952" s="1">
        <f t="shared" si="386"/>
        <v>-0.50310357767208047</v>
      </c>
      <c r="AG952" s="1">
        <f t="shared" si="387"/>
        <v>-1.4839328306838067</v>
      </c>
      <c r="AH952" s="1">
        <f t="shared" si="388"/>
        <v>-0.17768117723745236</v>
      </c>
      <c r="AI952" s="149">
        <f t="shared" si="389"/>
        <v>-6.5596499119255434</v>
      </c>
      <c r="AL952" s="1">
        <f t="shared" si="390"/>
        <v>-1.3873311678483309</v>
      </c>
      <c r="AM952" s="104">
        <f t="shared" si="391"/>
        <v>-1.4210896477732855</v>
      </c>
      <c r="AN952" s="104">
        <f t="shared" si="392"/>
        <v>-1.3873311678483309</v>
      </c>
      <c r="AO952" s="104">
        <f t="shared" si="393"/>
        <v>-0.71939540663488166</v>
      </c>
      <c r="AP952" s="104">
        <f t="shared" si="394"/>
        <v>-1.790723736354523</v>
      </c>
      <c r="AQ952" s="104">
        <f t="shared" si="395"/>
        <v>-2.4532874935423878</v>
      </c>
      <c r="AR952" s="151">
        <f t="shared" si="396"/>
        <v>-9.1591586200017403</v>
      </c>
    </row>
    <row r="953" spans="1:44" x14ac:dyDescent="0.2">
      <c r="A953" s="99">
        <v>10368</v>
      </c>
      <c r="B953" s="95" t="s">
        <v>103</v>
      </c>
      <c r="C953" s="111">
        <v>0.85263294801865752</v>
      </c>
      <c r="D953" s="95" t="s">
        <v>3</v>
      </c>
      <c r="E953" s="95">
        <v>1</v>
      </c>
      <c r="F953" s="96">
        <v>0</v>
      </c>
      <c r="G953" s="95" t="s">
        <v>7</v>
      </c>
      <c r="H953" s="95" t="s">
        <v>90</v>
      </c>
      <c r="I953" s="95" t="s">
        <v>5</v>
      </c>
      <c r="J953" s="97" t="s">
        <v>4</v>
      </c>
      <c r="M953">
        <f t="shared" si="377"/>
        <v>38</v>
      </c>
      <c r="N953">
        <f t="shared" si="398"/>
        <v>35</v>
      </c>
      <c r="O953">
        <f t="shared" si="399"/>
        <v>29</v>
      </c>
      <c r="P953">
        <f t="shared" si="400"/>
        <v>104</v>
      </c>
      <c r="Q953">
        <f t="shared" si="401"/>
        <v>39</v>
      </c>
      <c r="R953">
        <f t="shared" si="402"/>
        <v>28</v>
      </c>
      <c r="U953">
        <f t="shared" si="397"/>
        <v>241</v>
      </c>
      <c r="V953">
        <f t="shared" si="378"/>
        <v>233</v>
      </c>
      <c r="W953">
        <f t="shared" si="379"/>
        <v>248</v>
      </c>
      <c r="X953">
        <f t="shared" si="380"/>
        <v>470</v>
      </c>
      <c r="Y953">
        <f t="shared" si="381"/>
        <v>161</v>
      </c>
      <c r="Z953">
        <f t="shared" si="382"/>
        <v>882</v>
      </c>
      <c r="AC953" s="1">
        <f t="shared" si="383"/>
        <v>-1.5099083170870673</v>
      </c>
      <c r="AD953" s="1">
        <f t="shared" si="384"/>
        <v>-1.5921464153240394</v>
      </c>
      <c r="AE953" s="1">
        <f t="shared" si="385"/>
        <v>-1.780198646826979</v>
      </c>
      <c r="AF953" s="1">
        <f t="shared" si="386"/>
        <v>-0.50310357767208047</v>
      </c>
      <c r="AG953" s="1">
        <f t="shared" si="387"/>
        <v>-1.4839328306838067</v>
      </c>
      <c r="AH953" s="1">
        <f t="shared" si="388"/>
        <v>-1.8152899666382492</v>
      </c>
      <c r="AI953" s="149">
        <f t="shared" si="389"/>
        <v>-8.6845797542322209</v>
      </c>
      <c r="AL953" s="1">
        <f t="shared" si="390"/>
        <v>-1.3873311678483309</v>
      </c>
      <c r="AM953" s="104">
        <f t="shared" si="391"/>
        <v>-1.4210896477732855</v>
      </c>
      <c r="AN953" s="104">
        <f t="shared" si="392"/>
        <v>-1.3586993551740039</v>
      </c>
      <c r="AO953" s="104">
        <f t="shared" si="393"/>
        <v>-0.71939540663488166</v>
      </c>
      <c r="AP953" s="104">
        <f t="shared" si="394"/>
        <v>-1.790723736354523</v>
      </c>
      <c r="AQ953" s="104">
        <f t="shared" si="395"/>
        <v>-8.9936045332194625E-2</v>
      </c>
      <c r="AR953" s="151">
        <f t="shared" si="396"/>
        <v>-6.7671753591172195</v>
      </c>
    </row>
    <row r="954" spans="1:44" x14ac:dyDescent="0.2">
      <c r="A954" s="98">
        <v>10415</v>
      </c>
      <c r="B954" s="91" t="s">
        <v>103</v>
      </c>
      <c r="C954" s="110">
        <v>0.85371895330812841</v>
      </c>
      <c r="D954" s="91" t="s">
        <v>2</v>
      </c>
      <c r="E954" s="91">
        <v>0</v>
      </c>
      <c r="F954" s="92">
        <v>0</v>
      </c>
      <c r="G954" s="91" t="s">
        <v>6</v>
      </c>
      <c r="H954" s="91" t="s">
        <v>88</v>
      </c>
      <c r="I954" s="91" t="s">
        <v>5</v>
      </c>
      <c r="J954" s="93" t="s">
        <v>5</v>
      </c>
      <c r="M954">
        <f t="shared" si="377"/>
        <v>36</v>
      </c>
      <c r="N954">
        <f t="shared" si="398"/>
        <v>35</v>
      </c>
      <c r="O954">
        <f t="shared" si="399"/>
        <v>29</v>
      </c>
      <c r="P954">
        <f t="shared" si="400"/>
        <v>68</v>
      </c>
      <c r="Q954">
        <f t="shared" si="401"/>
        <v>71</v>
      </c>
      <c r="R954">
        <f t="shared" si="402"/>
        <v>28</v>
      </c>
      <c r="U954">
        <f t="shared" si="397"/>
        <v>239</v>
      </c>
      <c r="V954">
        <f t="shared" si="378"/>
        <v>245</v>
      </c>
      <c r="W954">
        <f t="shared" si="379"/>
        <v>248</v>
      </c>
      <c r="X954">
        <f t="shared" si="380"/>
        <v>495</v>
      </c>
      <c r="Y954">
        <f t="shared" si="381"/>
        <v>425</v>
      </c>
      <c r="Z954">
        <f t="shared" si="382"/>
        <v>882</v>
      </c>
      <c r="AC954" s="1">
        <f t="shared" si="383"/>
        <v>-1.563975538357343</v>
      </c>
      <c r="AD954" s="1">
        <f t="shared" si="384"/>
        <v>-1.5921464153240394</v>
      </c>
      <c r="AE954" s="1">
        <f t="shared" si="385"/>
        <v>-1.780198646826979</v>
      </c>
      <c r="AF954" s="1">
        <f t="shared" si="386"/>
        <v>-0.92798677163734644</v>
      </c>
      <c r="AG954" s="1">
        <f t="shared" si="387"/>
        <v>-0.88481459977213761</v>
      </c>
      <c r="AH954" s="1">
        <f t="shared" si="388"/>
        <v>-1.8152899666382492</v>
      </c>
      <c r="AI954" s="149">
        <f t="shared" si="389"/>
        <v>-8.5644119385560948</v>
      </c>
      <c r="AL954" s="1">
        <f t="shared" si="390"/>
        <v>-1.3956645494074753</v>
      </c>
      <c r="AM954" s="104">
        <f t="shared" si="391"/>
        <v>-1.3708698907942589</v>
      </c>
      <c r="AN954" s="104">
        <f t="shared" si="392"/>
        <v>-1.3586993551740039</v>
      </c>
      <c r="AO954" s="104">
        <f t="shared" si="393"/>
        <v>-0.66757033877029559</v>
      </c>
      <c r="AP954" s="104">
        <f t="shared" si="394"/>
        <v>-0.82003893241456904</v>
      </c>
      <c r="AQ954" s="104">
        <f t="shared" si="395"/>
        <v>-8.9936045332194625E-2</v>
      </c>
      <c r="AR954" s="151">
        <f t="shared" si="396"/>
        <v>-5.7027791118927977</v>
      </c>
    </row>
    <row r="955" spans="1:44" x14ac:dyDescent="0.2">
      <c r="A955" s="99">
        <v>11332</v>
      </c>
      <c r="B955" s="95" t="s">
        <v>103</v>
      </c>
      <c r="C955" s="111">
        <v>0.85391484031422349</v>
      </c>
      <c r="D955" s="95" t="s">
        <v>1</v>
      </c>
      <c r="E955" s="95">
        <v>1</v>
      </c>
      <c r="F955" s="96">
        <v>1</v>
      </c>
      <c r="G955" s="95" t="s">
        <v>7</v>
      </c>
      <c r="H955" s="95" t="s">
        <v>89</v>
      </c>
      <c r="I955" s="95" t="s">
        <v>5</v>
      </c>
      <c r="J955" s="97" t="s">
        <v>5</v>
      </c>
      <c r="M955">
        <f t="shared" si="377"/>
        <v>59</v>
      </c>
      <c r="N955">
        <f t="shared" si="398"/>
        <v>35</v>
      </c>
      <c r="O955">
        <f t="shared" si="399"/>
        <v>48</v>
      </c>
      <c r="P955">
        <f t="shared" si="400"/>
        <v>104</v>
      </c>
      <c r="Q955">
        <f t="shared" si="401"/>
        <v>37</v>
      </c>
      <c r="R955">
        <f t="shared" si="402"/>
        <v>28</v>
      </c>
      <c r="U955">
        <f t="shared" si="397"/>
        <v>244</v>
      </c>
      <c r="V955">
        <f t="shared" si="378"/>
        <v>233</v>
      </c>
      <c r="W955">
        <f t="shared" si="379"/>
        <v>243</v>
      </c>
      <c r="X955">
        <f t="shared" si="380"/>
        <v>470</v>
      </c>
      <c r="Y955">
        <f t="shared" si="381"/>
        <v>230</v>
      </c>
      <c r="Z955">
        <f t="shared" si="382"/>
        <v>882</v>
      </c>
      <c r="AC955" s="1">
        <f t="shared" si="383"/>
        <v>-1.0699570329077337</v>
      </c>
      <c r="AD955" s="1">
        <f t="shared" si="384"/>
        <v>-1.5921464153240394</v>
      </c>
      <c r="AE955" s="1">
        <f t="shared" si="385"/>
        <v>-1.276293465905562</v>
      </c>
      <c r="AF955" s="1">
        <f t="shared" si="386"/>
        <v>-0.50310357767208047</v>
      </c>
      <c r="AG955" s="1">
        <f t="shared" si="387"/>
        <v>-1.5365765641692286</v>
      </c>
      <c r="AH955" s="1">
        <f t="shared" si="388"/>
        <v>-1.8152899666382492</v>
      </c>
      <c r="AI955" s="149">
        <f t="shared" si="389"/>
        <v>-7.7933670226168941</v>
      </c>
      <c r="AL955" s="1">
        <f t="shared" si="390"/>
        <v>-1.374959876045784</v>
      </c>
      <c r="AM955" s="104">
        <f t="shared" si="391"/>
        <v>-1.4210896477732855</v>
      </c>
      <c r="AN955" s="104">
        <f t="shared" si="392"/>
        <v>-1.3790666579984376</v>
      </c>
      <c r="AO955" s="104">
        <f t="shared" si="393"/>
        <v>-0.71939540663488166</v>
      </c>
      <c r="AP955" s="104">
        <f t="shared" si="394"/>
        <v>-1.4340487924157905</v>
      </c>
      <c r="AQ955" s="104">
        <f t="shared" si="395"/>
        <v>-8.9936045332194625E-2</v>
      </c>
      <c r="AR955" s="151">
        <f t="shared" si="396"/>
        <v>-6.4184964262003739</v>
      </c>
    </row>
    <row r="956" spans="1:44" x14ac:dyDescent="0.2">
      <c r="A956" s="98">
        <v>10664</v>
      </c>
      <c r="B956" s="91" t="s">
        <v>103</v>
      </c>
      <c r="C956" s="110">
        <v>0.85595233076102417</v>
      </c>
      <c r="D956" s="91" t="s">
        <v>0</v>
      </c>
      <c r="E956" s="91">
        <v>1</v>
      </c>
      <c r="F956" s="92">
        <v>1</v>
      </c>
      <c r="G956" s="91" t="s">
        <v>6</v>
      </c>
      <c r="H956" s="91" t="s">
        <v>88</v>
      </c>
      <c r="I956" s="91" t="s">
        <v>5</v>
      </c>
      <c r="J956" s="93" t="s">
        <v>5</v>
      </c>
      <c r="M956">
        <f t="shared" si="377"/>
        <v>39</v>
      </c>
      <c r="N956">
        <f t="shared" si="398"/>
        <v>35</v>
      </c>
      <c r="O956">
        <f t="shared" si="399"/>
        <v>48</v>
      </c>
      <c r="P956">
        <f t="shared" si="400"/>
        <v>68</v>
      </c>
      <c r="Q956">
        <f t="shared" si="401"/>
        <v>71</v>
      </c>
      <c r="R956">
        <f t="shared" si="402"/>
        <v>28</v>
      </c>
      <c r="U956">
        <f t="shared" si="397"/>
        <v>241</v>
      </c>
      <c r="V956">
        <f t="shared" si="378"/>
        <v>233</v>
      </c>
      <c r="W956">
        <f t="shared" si="379"/>
        <v>243</v>
      </c>
      <c r="X956">
        <f t="shared" si="380"/>
        <v>495</v>
      </c>
      <c r="Y956">
        <f t="shared" si="381"/>
        <v>425</v>
      </c>
      <c r="Z956">
        <f t="shared" si="382"/>
        <v>882</v>
      </c>
      <c r="AC956" s="1">
        <f t="shared" si="383"/>
        <v>-1.4839328306838067</v>
      </c>
      <c r="AD956" s="1">
        <f t="shared" si="384"/>
        <v>-1.5921464153240394</v>
      </c>
      <c r="AE956" s="1">
        <f t="shared" si="385"/>
        <v>-1.276293465905562</v>
      </c>
      <c r="AF956" s="1">
        <f t="shared" si="386"/>
        <v>-0.92798677163734644</v>
      </c>
      <c r="AG956" s="1">
        <f t="shared" si="387"/>
        <v>-0.88481459977213761</v>
      </c>
      <c r="AH956" s="1">
        <f t="shared" si="388"/>
        <v>-1.8152899666382492</v>
      </c>
      <c r="AI956" s="149">
        <f t="shared" si="389"/>
        <v>-7.9804640499611414</v>
      </c>
      <c r="AL956" s="1">
        <f t="shared" si="390"/>
        <v>-1.3873311678483309</v>
      </c>
      <c r="AM956" s="104">
        <f t="shared" si="391"/>
        <v>-1.4210896477732855</v>
      </c>
      <c r="AN956" s="104">
        <f t="shared" si="392"/>
        <v>-1.3790666579984376</v>
      </c>
      <c r="AO956" s="104">
        <f t="shared" si="393"/>
        <v>-0.66757033877029559</v>
      </c>
      <c r="AP956" s="104">
        <f t="shared" si="394"/>
        <v>-0.82003893241456904</v>
      </c>
      <c r="AQ956" s="104">
        <f t="shared" si="395"/>
        <v>-8.9936045332194625E-2</v>
      </c>
      <c r="AR956" s="151">
        <f t="shared" si="396"/>
        <v>-5.7650327901371137</v>
      </c>
    </row>
    <row r="957" spans="1:44" x14ac:dyDescent="0.2">
      <c r="A957" s="99">
        <v>10621</v>
      </c>
      <c r="B957" s="95" t="s">
        <v>103</v>
      </c>
      <c r="C957" s="111">
        <v>0.85703985249326875</v>
      </c>
      <c r="D957" s="95" t="s">
        <v>3</v>
      </c>
      <c r="E957" s="95">
        <v>2</v>
      </c>
      <c r="F957" s="96">
        <v>3</v>
      </c>
      <c r="G957" s="95" t="s">
        <v>6</v>
      </c>
      <c r="H957" s="95" t="s">
        <v>88</v>
      </c>
      <c r="I957" s="95" t="s">
        <v>5</v>
      </c>
      <c r="J957" s="97" t="s">
        <v>5</v>
      </c>
      <c r="M957">
        <f t="shared" si="377"/>
        <v>38</v>
      </c>
      <c r="N957">
        <f t="shared" si="398"/>
        <v>41</v>
      </c>
      <c r="O957">
        <f t="shared" si="399"/>
        <v>46</v>
      </c>
      <c r="P957">
        <f t="shared" si="400"/>
        <v>68</v>
      </c>
      <c r="Q957">
        <f t="shared" si="401"/>
        <v>71</v>
      </c>
      <c r="R957">
        <f t="shared" si="402"/>
        <v>28</v>
      </c>
      <c r="U957">
        <f t="shared" si="397"/>
        <v>241</v>
      </c>
      <c r="V957">
        <f t="shared" si="378"/>
        <v>239</v>
      </c>
      <c r="W957">
        <f t="shared" si="379"/>
        <v>241</v>
      </c>
      <c r="X957">
        <f t="shared" si="380"/>
        <v>495</v>
      </c>
      <c r="Y957">
        <f t="shared" si="381"/>
        <v>425</v>
      </c>
      <c r="Z957">
        <f t="shared" si="382"/>
        <v>882</v>
      </c>
      <c r="AC957" s="1">
        <f t="shared" si="383"/>
        <v>-1.5099083170870673</v>
      </c>
      <c r="AD957" s="1">
        <f t="shared" si="384"/>
        <v>-1.4339224101091452</v>
      </c>
      <c r="AE957" s="1">
        <f t="shared" si="385"/>
        <v>-1.3188530803243581</v>
      </c>
      <c r="AF957" s="1">
        <f t="shared" si="386"/>
        <v>-0.92798677163734644</v>
      </c>
      <c r="AG957" s="1">
        <f t="shared" si="387"/>
        <v>-0.88481459977213761</v>
      </c>
      <c r="AH957" s="1">
        <f t="shared" si="388"/>
        <v>-1.8152899666382492</v>
      </c>
      <c r="AI957" s="149">
        <f t="shared" si="389"/>
        <v>-7.8907751455683037</v>
      </c>
      <c r="AL957" s="1">
        <f t="shared" si="390"/>
        <v>-1.3873311678483309</v>
      </c>
      <c r="AM957" s="104">
        <f t="shared" si="391"/>
        <v>-1.3956645494074753</v>
      </c>
      <c r="AN957" s="104">
        <f t="shared" si="392"/>
        <v>-1.3873311678483309</v>
      </c>
      <c r="AO957" s="104">
        <f t="shared" si="393"/>
        <v>-0.66757033877029559</v>
      </c>
      <c r="AP957" s="104">
        <f t="shared" si="394"/>
        <v>-0.82003893241456904</v>
      </c>
      <c r="AQ957" s="104">
        <f t="shared" si="395"/>
        <v>-8.9936045332194625E-2</v>
      </c>
      <c r="AR957" s="151">
        <f t="shared" si="396"/>
        <v>-5.7478722016211963</v>
      </c>
    </row>
    <row r="958" spans="1:44" x14ac:dyDescent="0.2">
      <c r="A958" s="98">
        <v>11337</v>
      </c>
      <c r="B958" s="91" t="s">
        <v>103</v>
      </c>
      <c r="C958" s="110">
        <v>0.85712296418124567</v>
      </c>
      <c r="D958" s="91" t="s">
        <v>0</v>
      </c>
      <c r="E958" s="91">
        <v>1</v>
      </c>
      <c r="F958" s="92">
        <v>1</v>
      </c>
      <c r="G958" s="91" t="s">
        <v>7</v>
      </c>
      <c r="H958" s="91" t="s">
        <v>89</v>
      </c>
      <c r="I958" s="91" t="s">
        <v>5</v>
      </c>
      <c r="J958" s="93" t="s">
        <v>5</v>
      </c>
      <c r="M958">
        <f t="shared" si="377"/>
        <v>39</v>
      </c>
      <c r="N958">
        <f t="shared" si="398"/>
        <v>35</v>
      </c>
      <c r="O958">
        <f t="shared" si="399"/>
        <v>48</v>
      </c>
      <c r="P958">
        <f t="shared" si="400"/>
        <v>104</v>
      </c>
      <c r="Q958">
        <f t="shared" si="401"/>
        <v>37</v>
      </c>
      <c r="R958">
        <f t="shared" si="402"/>
        <v>28</v>
      </c>
      <c r="U958">
        <f t="shared" si="397"/>
        <v>241</v>
      </c>
      <c r="V958">
        <f t="shared" si="378"/>
        <v>233</v>
      </c>
      <c r="W958">
        <f t="shared" si="379"/>
        <v>243</v>
      </c>
      <c r="X958">
        <f t="shared" si="380"/>
        <v>470</v>
      </c>
      <c r="Y958">
        <f t="shared" si="381"/>
        <v>230</v>
      </c>
      <c r="Z958">
        <f t="shared" si="382"/>
        <v>882</v>
      </c>
      <c r="AC958" s="1">
        <f t="shared" si="383"/>
        <v>-1.4839328306838067</v>
      </c>
      <c r="AD958" s="1">
        <f t="shared" si="384"/>
        <v>-1.5921464153240394</v>
      </c>
      <c r="AE958" s="1">
        <f t="shared" si="385"/>
        <v>-1.276293465905562</v>
      </c>
      <c r="AF958" s="1">
        <f t="shared" si="386"/>
        <v>-0.50310357767208047</v>
      </c>
      <c r="AG958" s="1">
        <f t="shared" si="387"/>
        <v>-1.5365765641692286</v>
      </c>
      <c r="AH958" s="1">
        <f t="shared" si="388"/>
        <v>-1.8152899666382492</v>
      </c>
      <c r="AI958" s="149">
        <f t="shared" si="389"/>
        <v>-8.2073428203929666</v>
      </c>
      <c r="AL958" s="1">
        <f t="shared" si="390"/>
        <v>-1.3873311678483309</v>
      </c>
      <c r="AM958" s="104">
        <f t="shared" si="391"/>
        <v>-1.4210896477732855</v>
      </c>
      <c r="AN958" s="104">
        <f t="shared" si="392"/>
        <v>-1.3790666579984376</v>
      </c>
      <c r="AO958" s="104">
        <f t="shared" si="393"/>
        <v>-0.71939540663488166</v>
      </c>
      <c r="AP958" s="104">
        <f t="shared" si="394"/>
        <v>-1.4340487924157905</v>
      </c>
      <c r="AQ958" s="104">
        <f t="shared" si="395"/>
        <v>-8.9936045332194625E-2</v>
      </c>
      <c r="AR958" s="151">
        <f t="shared" si="396"/>
        <v>-6.4308677180029212</v>
      </c>
    </row>
    <row r="959" spans="1:44" x14ac:dyDescent="0.2">
      <c r="A959" s="99">
        <v>10217</v>
      </c>
      <c r="B959" s="95" t="s">
        <v>103</v>
      </c>
      <c r="C959" s="111">
        <v>0.858133595034001</v>
      </c>
      <c r="D959" s="95" t="s">
        <v>2</v>
      </c>
      <c r="E959" s="95">
        <v>2</v>
      </c>
      <c r="F959" s="96">
        <v>2</v>
      </c>
      <c r="G959" s="95" t="s">
        <v>6</v>
      </c>
      <c r="H959" s="95" t="s">
        <v>89</v>
      </c>
      <c r="I959" s="95" t="s">
        <v>5</v>
      </c>
      <c r="J959" s="97" t="s">
        <v>5</v>
      </c>
      <c r="M959">
        <f t="shared" si="377"/>
        <v>36</v>
      </c>
      <c r="N959">
        <f t="shared" si="398"/>
        <v>41</v>
      </c>
      <c r="O959">
        <f t="shared" si="399"/>
        <v>49</v>
      </c>
      <c r="P959">
        <f t="shared" si="400"/>
        <v>68</v>
      </c>
      <c r="Q959">
        <f t="shared" si="401"/>
        <v>37</v>
      </c>
      <c r="R959">
        <f t="shared" si="402"/>
        <v>28</v>
      </c>
      <c r="U959">
        <f t="shared" si="397"/>
        <v>239</v>
      </c>
      <c r="V959">
        <f t="shared" si="378"/>
        <v>239</v>
      </c>
      <c r="W959">
        <f t="shared" si="379"/>
        <v>233</v>
      </c>
      <c r="X959">
        <f t="shared" si="380"/>
        <v>495</v>
      </c>
      <c r="Y959">
        <f t="shared" si="381"/>
        <v>230</v>
      </c>
      <c r="Z959">
        <f t="shared" si="382"/>
        <v>882</v>
      </c>
      <c r="AC959" s="1">
        <f t="shared" si="383"/>
        <v>-1.563975538357343</v>
      </c>
      <c r="AD959" s="1">
        <f t="shared" si="384"/>
        <v>-1.4339224101091452</v>
      </c>
      <c r="AE959" s="1">
        <f t="shared" si="385"/>
        <v>-1.2556741787028265</v>
      </c>
      <c r="AF959" s="1">
        <f t="shared" si="386"/>
        <v>-0.92798677163734644</v>
      </c>
      <c r="AG959" s="1">
        <f t="shared" si="387"/>
        <v>-1.5365765641692286</v>
      </c>
      <c r="AH959" s="1">
        <f t="shared" si="388"/>
        <v>-1.8152899666382492</v>
      </c>
      <c r="AI959" s="149">
        <f t="shared" si="389"/>
        <v>-8.5334254296141392</v>
      </c>
      <c r="AL959" s="1">
        <f t="shared" si="390"/>
        <v>-1.3956645494074753</v>
      </c>
      <c r="AM959" s="104">
        <f t="shared" si="391"/>
        <v>-1.3956645494074753</v>
      </c>
      <c r="AN959" s="104">
        <f t="shared" si="392"/>
        <v>-1.4210896477732855</v>
      </c>
      <c r="AO959" s="104">
        <f t="shared" si="393"/>
        <v>-0.66757033877029559</v>
      </c>
      <c r="AP959" s="104">
        <f t="shared" si="394"/>
        <v>-1.4340487924157905</v>
      </c>
      <c r="AQ959" s="104">
        <f t="shared" si="395"/>
        <v>-8.9936045332194625E-2</v>
      </c>
      <c r="AR959" s="151">
        <f t="shared" si="396"/>
        <v>-6.4039739231065171</v>
      </c>
    </row>
    <row r="960" spans="1:44" x14ac:dyDescent="0.2">
      <c r="A960" s="98">
        <v>10161</v>
      </c>
      <c r="B960" s="91" t="s">
        <v>103</v>
      </c>
      <c r="C960" s="110">
        <v>0.85916384609385921</v>
      </c>
      <c r="D960" s="91" t="s">
        <v>2</v>
      </c>
      <c r="E960" s="91">
        <v>1</v>
      </c>
      <c r="F960" s="92">
        <v>1</v>
      </c>
      <c r="G960" s="91" t="s">
        <v>6</v>
      </c>
      <c r="H960" s="91" t="s">
        <v>90</v>
      </c>
      <c r="I960" s="91" t="s">
        <v>5</v>
      </c>
      <c r="J960" s="93" t="s">
        <v>5</v>
      </c>
      <c r="M960">
        <f t="shared" si="377"/>
        <v>36</v>
      </c>
      <c r="N960">
        <f t="shared" si="398"/>
        <v>35</v>
      </c>
      <c r="O960">
        <f t="shared" si="399"/>
        <v>48</v>
      </c>
      <c r="P960">
        <f t="shared" si="400"/>
        <v>68</v>
      </c>
      <c r="Q960">
        <f t="shared" si="401"/>
        <v>39</v>
      </c>
      <c r="R960">
        <f t="shared" si="402"/>
        <v>28</v>
      </c>
      <c r="U960">
        <f t="shared" si="397"/>
        <v>239</v>
      </c>
      <c r="V960">
        <f t="shared" si="378"/>
        <v>233</v>
      </c>
      <c r="W960">
        <f t="shared" si="379"/>
        <v>243</v>
      </c>
      <c r="X960">
        <f t="shared" si="380"/>
        <v>495</v>
      </c>
      <c r="Y960">
        <f t="shared" si="381"/>
        <v>161</v>
      </c>
      <c r="Z960">
        <f t="shared" si="382"/>
        <v>882</v>
      </c>
      <c r="AC960" s="1">
        <f t="shared" si="383"/>
        <v>-1.563975538357343</v>
      </c>
      <c r="AD960" s="1">
        <f t="shared" si="384"/>
        <v>-1.5921464153240394</v>
      </c>
      <c r="AE960" s="1">
        <f t="shared" si="385"/>
        <v>-1.276293465905562</v>
      </c>
      <c r="AF960" s="1">
        <f t="shared" si="386"/>
        <v>-0.92798677163734644</v>
      </c>
      <c r="AG960" s="1">
        <f t="shared" si="387"/>
        <v>-1.4839328306838067</v>
      </c>
      <c r="AH960" s="1">
        <f t="shared" si="388"/>
        <v>-1.8152899666382492</v>
      </c>
      <c r="AI960" s="149">
        <f t="shared" si="389"/>
        <v>-8.6596249885463461</v>
      </c>
      <c r="AL960" s="1">
        <f t="shared" si="390"/>
        <v>-1.3956645494074753</v>
      </c>
      <c r="AM960" s="104">
        <f t="shared" si="391"/>
        <v>-1.4210896477732855</v>
      </c>
      <c r="AN960" s="104">
        <f t="shared" si="392"/>
        <v>-1.3790666579984376</v>
      </c>
      <c r="AO960" s="104">
        <f t="shared" si="393"/>
        <v>-0.66757033877029559</v>
      </c>
      <c r="AP960" s="104">
        <f t="shared" si="394"/>
        <v>-1.790723736354523</v>
      </c>
      <c r="AQ960" s="104">
        <f t="shared" si="395"/>
        <v>-8.9936045332194625E-2</v>
      </c>
      <c r="AR960" s="151">
        <f t="shared" si="396"/>
        <v>-6.7440509756362124</v>
      </c>
    </row>
    <row r="961" spans="1:44" x14ac:dyDescent="0.2">
      <c r="A961" s="99">
        <v>10979</v>
      </c>
      <c r="B961" s="95" t="s">
        <v>103</v>
      </c>
      <c r="C961" s="111">
        <v>0.85979843228195163</v>
      </c>
      <c r="D961" s="95" t="s">
        <v>0</v>
      </c>
      <c r="E961" s="95">
        <v>3</v>
      </c>
      <c r="F961" s="96">
        <v>1</v>
      </c>
      <c r="G961" s="95" t="s">
        <v>6</v>
      </c>
      <c r="H961" s="95" t="s">
        <v>88</v>
      </c>
      <c r="I961" s="95" t="s">
        <v>5</v>
      </c>
      <c r="J961" s="97" t="s">
        <v>5</v>
      </c>
      <c r="M961">
        <f t="shared" si="377"/>
        <v>39</v>
      </c>
      <c r="N961">
        <f t="shared" si="398"/>
        <v>61</v>
      </c>
      <c r="O961">
        <f t="shared" si="399"/>
        <v>48</v>
      </c>
      <c r="P961">
        <f t="shared" si="400"/>
        <v>68</v>
      </c>
      <c r="Q961">
        <f t="shared" si="401"/>
        <v>71</v>
      </c>
      <c r="R961">
        <f t="shared" si="402"/>
        <v>28</v>
      </c>
      <c r="U961">
        <f t="shared" si="397"/>
        <v>241</v>
      </c>
      <c r="V961">
        <f t="shared" si="378"/>
        <v>248</v>
      </c>
      <c r="W961">
        <f t="shared" si="379"/>
        <v>243</v>
      </c>
      <c r="X961">
        <f t="shared" si="380"/>
        <v>495</v>
      </c>
      <c r="Y961">
        <f t="shared" si="381"/>
        <v>425</v>
      </c>
      <c r="Z961">
        <f t="shared" si="382"/>
        <v>882</v>
      </c>
      <c r="AC961" s="1">
        <f t="shared" si="383"/>
        <v>-1.4839328306838067</v>
      </c>
      <c r="AD961" s="1">
        <f t="shared" si="384"/>
        <v>-1.0366206126401418</v>
      </c>
      <c r="AE961" s="1">
        <f t="shared" si="385"/>
        <v>-1.276293465905562</v>
      </c>
      <c r="AF961" s="1">
        <f t="shared" si="386"/>
        <v>-0.92798677163734644</v>
      </c>
      <c r="AG961" s="1">
        <f t="shared" si="387"/>
        <v>-0.88481459977213761</v>
      </c>
      <c r="AH961" s="1">
        <f t="shared" si="388"/>
        <v>-1.8152899666382492</v>
      </c>
      <c r="AI961" s="149">
        <f t="shared" si="389"/>
        <v>-7.4249382472772441</v>
      </c>
      <c r="AL961" s="1">
        <f t="shared" si="390"/>
        <v>-1.3873311678483309</v>
      </c>
      <c r="AM961" s="104">
        <f t="shared" si="391"/>
        <v>-1.3586993551740039</v>
      </c>
      <c r="AN961" s="104">
        <f t="shared" si="392"/>
        <v>-1.3790666579984376</v>
      </c>
      <c r="AO961" s="104">
        <f t="shared" si="393"/>
        <v>-0.66757033877029559</v>
      </c>
      <c r="AP961" s="104">
        <f t="shared" si="394"/>
        <v>-0.82003893241456904</v>
      </c>
      <c r="AQ961" s="104">
        <f t="shared" si="395"/>
        <v>-8.9936045332194625E-2</v>
      </c>
      <c r="AR961" s="151">
        <f t="shared" si="396"/>
        <v>-5.7026424975378323</v>
      </c>
    </row>
    <row r="962" spans="1:44" x14ac:dyDescent="0.2">
      <c r="A962" s="98">
        <v>10057</v>
      </c>
      <c r="B962" s="91" t="s">
        <v>103</v>
      </c>
      <c r="C962" s="110">
        <v>0.86080783753017043</v>
      </c>
      <c r="D962" s="91" t="s">
        <v>3</v>
      </c>
      <c r="E962" s="91">
        <v>0</v>
      </c>
      <c r="F962" s="92">
        <v>0</v>
      </c>
      <c r="G962" s="91" t="s">
        <v>7</v>
      </c>
      <c r="H962" s="91" t="s">
        <v>91</v>
      </c>
      <c r="I962" s="91" t="s">
        <v>5</v>
      </c>
      <c r="J962" s="93" t="s">
        <v>5</v>
      </c>
      <c r="M962">
        <f t="shared" si="377"/>
        <v>38</v>
      </c>
      <c r="N962">
        <f t="shared" si="398"/>
        <v>35</v>
      </c>
      <c r="O962">
        <f t="shared" si="399"/>
        <v>29</v>
      </c>
      <c r="P962">
        <f t="shared" si="400"/>
        <v>104</v>
      </c>
      <c r="Q962">
        <f t="shared" si="401"/>
        <v>25</v>
      </c>
      <c r="R962">
        <f t="shared" si="402"/>
        <v>28</v>
      </c>
      <c r="U962">
        <f t="shared" si="397"/>
        <v>241</v>
      </c>
      <c r="V962">
        <f t="shared" si="378"/>
        <v>245</v>
      </c>
      <c r="W962">
        <f t="shared" si="379"/>
        <v>248</v>
      </c>
      <c r="X962">
        <f t="shared" si="380"/>
        <v>470</v>
      </c>
      <c r="Y962">
        <f t="shared" si="381"/>
        <v>149</v>
      </c>
      <c r="Z962">
        <f t="shared" si="382"/>
        <v>882</v>
      </c>
      <c r="AC962" s="1">
        <f t="shared" si="383"/>
        <v>-1.5099083170870673</v>
      </c>
      <c r="AD962" s="1">
        <f t="shared" si="384"/>
        <v>-1.5921464153240394</v>
      </c>
      <c r="AE962" s="1">
        <f t="shared" si="385"/>
        <v>-1.780198646826979</v>
      </c>
      <c r="AF962" s="1">
        <f t="shared" si="386"/>
        <v>-0.50310357767208047</v>
      </c>
      <c r="AG962" s="1">
        <f t="shared" si="387"/>
        <v>-1.9286186519452522</v>
      </c>
      <c r="AH962" s="1">
        <f t="shared" si="388"/>
        <v>-1.8152899666382492</v>
      </c>
      <c r="AI962" s="149">
        <f t="shared" si="389"/>
        <v>-9.1292655754936671</v>
      </c>
      <c r="AL962" s="1">
        <f t="shared" si="390"/>
        <v>-1.3873311678483309</v>
      </c>
      <c r="AM962" s="104">
        <f t="shared" si="391"/>
        <v>-1.3708698907942589</v>
      </c>
      <c r="AN962" s="104">
        <f t="shared" si="392"/>
        <v>-1.3586993551740039</v>
      </c>
      <c r="AO962" s="104">
        <f t="shared" si="393"/>
        <v>-0.71939540663488166</v>
      </c>
      <c r="AP962" s="104">
        <f t="shared" si="394"/>
        <v>-1.8681817953935267</v>
      </c>
      <c r="AQ962" s="104">
        <f t="shared" si="395"/>
        <v>-8.9936045332194625E-2</v>
      </c>
      <c r="AR962" s="151">
        <f t="shared" si="396"/>
        <v>-6.794413661177197</v>
      </c>
    </row>
    <row r="963" spans="1:44" x14ac:dyDescent="0.2">
      <c r="A963" s="99">
        <v>10638</v>
      </c>
      <c r="B963" s="95" t="s">
        <v>103</v>
      </c>
      <c r="C963" s="111">
        <v>0.86579224061008175</v>
      </c>
      <c r="D963" s="95" t="s">
        <v>1</v>
      </c>
      <c r="E963" s="95">
        <v>1</v>
      </c>
      <c r="F963" s="96">
        <v>2</v>
      </c>
      <c r="G963" s="95" t="s">
        <v>7</v>
      </c>
      <c r="H963" s="95" t="s">
        <v>91</v>
      </c>
      <c r="I963" s="95" t="s">
        <v>4</v>
      </c>
      <c r="J963" s="97" t="s">
        <v>5</v>
      </c>
      <c r="M963">
        <f t="shared" si="377"/>
        <v>59</v>
      </c>
      <c r="N963">
        <f t="shared" si="398"/>
        <v>35</v>
      </c>
      <c r="O963">
        <f t="shared" si="399"/>
        <v>49</v>
      </c>
      <c r="P963">
        <f t="shared" si="400"/>
        <v>104</v>
      </c>
      <c r="Q963">
        <f t="shared" si="401"/>
        <v>25</v>
      </c>
      <c r="R963">
        <f t="shared" si="402"/>
        <v>144</v>
      </c>
      <c r="U963">
        <f t="shared" si="397"/>
        <v>244</v>
      </c>
      <c r="V963">
        <f t="shared" si="378"/>
        <v>233</v>
      </c>
      <c r="W963">
        <f t="shared" si="379"/>
        <v>233</v>
      </c>
      <c r="X963">
        <f t="shared" si="380"/>
        <v>470</v>
      </c>
      <c r="Y963">
        <f t="shared" si="381"/>
        <v>149</v>
      </c>
      <c r="Z963">
        <f t="shared" si="382"/>
        <v>83</v>
      </c>
      <c r="AC963" s="1">
        <f t="shared" si="383"/>
        <v>-1.0699570329077337</v>
      </c>
      <c r="AD963" s="1">
        <f t="shared" si="384"/>
        <v>-1.5921464153240394</v>
      </c>
      <c r="AE963" s="1">
        <f t="shared" si="385"/>
        <v>-1.2556741787028265</v>
      </c>
      <c r="AF963" s="1">
        <f t="shared" si="386"/>
        <v>-0.50310357767208047</v>
      </c>
      <c r="AG963" s="1">
        <f t="shared" si="387"/>
        <v>-1.9286186519452522</v>
      </c>
      <c r="AH963" s="1">
        <f t="shared" si="388"/>
        <v>-0.17768117723745236</v>
      </c>
      <c r="AI963" s="149">
        <f t="shared" si="389"/>
        <v>-6.5271810337893834</v>
      </c>
      <c r="AL963" s="1">
        <f t="shared" si="390"/>
        <v>-1.374959876045784</v>
      </c>
      <c r="AM963" s="104">
        <f t="shared" si="391"/>
        <v>-1.4210896477732855</v>
      </c>
      <c r="AN963" s="104">
        <f t="shared" si="392"/>
        <v>-1.4210896477732855</v>
      </c>
      <c r="AO963" s="104">
        <f t="shared" si="393"/>
        <v>-0.71939540663488166</v>
      </c>
      <c r="AP963" s="104">
        <f t="shared" si="394"/>
        <v>-1.8681817953935267</v>
      </c>
      <c r="AQ963" s="104">
        <f t="shared" si="395"/>
        <v>-2.4532874935423878</v>
      </c>
      <c r="AR963" s="151">
        <f t="shared" si="396"/>
        <v>-9.2580038671631506</v>
      </c>
    </row>
    <row r="964" spans="1:44" x14ac:dyDescent="0.2">
      <c r="A964" s="98">
        <v>11197</v>
      </c>
      <c r="B964" s="91" t="s">
        <v>103</v>
      </c>
      <c r="C964" s="110">
        <v>0.86598767116766118</v>
      </c>
      <c r="D964" s="91" t="s">
        <v>1</v>
      </c>
      <c r="E964" s="91">
        <v>0</v>
      </c>
      <c r="F964" s="92">
        <v>1</v>
      </c>
      <c r="G964" s="91" t="s">
        <v>6</v>
      </c>
      <c r="H964" s="91" t="s">
        <v>88</v>
      </c>
      <c r="I964" s="91" t="s">
        <v>5</v>
      </c>
      <c r="J964" s="93" t="s">
        <v>5</v>
      </c>
      <c r="M964">
        <f t="shared" si="377"/>
        <v>59</v>
      </c>
      <c r="N964">
        <f t="shared" si="398"/>
        <v>35</v>
      </c>
      <c r="O964">
        <f t="shared" si="399"/>
        <v>48</v>
      </c>
      <c r="P964">
        <f t="shared" si="400"/>
        <v>68</v>
      </c>
      <c r="Q964">
        <f t="shared" si="401"/>
        <v>71</v>
      </c>
      <c r="R964">
        <f t="shared" si="402"/>
        <v>28</v>
      </c>
      <c r="U964">
        <f t="shared" si="397"/>
        <v>244</v>
      </c>
      <c r="V964">
        <f t="shared" si="378"/>
        <v>245</v>
      </c>
      <c r="W964">
        <f t="shared" si="379"/>
        <v>243</v>
      </c>
      <c r="X964">
        <f t="shared" si="380"/>
        <v>495</v>
      </c>
      <c r="Y964">
        <f t="shared" si="381"/>
        <v>425</v>
      </c>
      <c r="Z964">
        <f t="shared" si="382"/>
        <v>882</v>
      </c>
      <c r="AC964" s="1">
        <f t="shared" si="383"/>
        <v>-1.0699570329077337</v>
      </c>
      <c r="AD964" s="1">
        <f t="shared" si="384"/>
        <v>-1.5921464153240394</v>
      </c>
      <c r="AE964" s="1">
        <f t="shared" si="385"/>
        <v>-1.276293465905562</v>
      </c>
      <c r="AF964" s="1">
        <f t="shared" si="386"/>
        <v>-0.92798677163734644</v>
      </c>
      <c r="AG964" s="1">
        <f t="shared" si="387"/>
        <v>-0.88481459977213761</v>
      </c>
      <c r="AH964" s="1">
        <f t="shared" si="388"/>
        <v>-1.8152899666382492</v>
      </c>
      <c r="AI964" s="149">
        <f t="shared" si="389"/>
        <v>-7.566488252185068</v>
      </c>
      <c r="AL964" s="1">
        <f t="shared" si="390"/>
        <v>-1.374959876045784</v>
      </c>
      <c r="AM964" s="104">
        <f t="shared" si="391"/>
        <v>-1.3708698907942589</v>
      </c>
      <c r="AN964" s="104">
        <f t="shared" si="392"/>
        <v>-1.3790666579984376</v>
      </c>
      <c r="AO964" s="104">
        <f t="shared" si="393"/>
        <v>-0.66757033877029559</v>
      </c>
      <c r="AP964" s="104">
        <f t="shared" si="394"/>
        <v>-0.82003893241456904</v>
      </c>
      <c r="AQ964" s="104">
        <f t="shared" si="395"/>
        <v>-8.9936045332194625E-2</v>
      </c>
      <c r="AR964" s="151">
        <f t="shared" si="396"/>
        <v>-5.7024417413555399</v>
      </c>
    </row>
    <row r="965" spans="1:44" x14ac:dyDescent="0.2">
      <c r="A965" s="99">
        <v>10125</v>
      </c>
      <c r="B965" s="95" t="s">
        <v>103</v>
      </c>
      <c r="C965" s="111">
        <v>0.86652060185004232</v>
      </c>
      <c r="D965" s="95" t="s">
        <v>0</v>
      </c>
      <c r="E965" s="95">
        <v>3</v>
      </c>
      <c r="F965" s="96">
        <v>3</v>
      </c>
      <c r="G965" s="95" t="s">
        <v>6</v>
      </c>
      <c r="H965" s="95" t="s">
        <v>90</v>
      </c>
      <c r="I965" s="95" t="s">
        <v>5</v>
      </c>
      <c r="J965" s="97" t="s">
        <v>4</v>
      </c>
      <c r="M965">
        <f t="shared" ref="M965:M1028" si="403">COUNTIFS(D$4:D$1140,D965,$J$4:$J$1140,$L$2)</f>
        <v>39</v>
      </c>
      <c r="N965">
        <f t="shared" si="398"/>
        <v>61</v>
      </c>
      <c r="O965">
        <f t="shared" si="399"/>
        <v>46</v>
      </c>
      <c r="P965">
        <f t="shared" si="400"/>
        <v>68</v>
      </c>
      <c r="Q965">
        <f t="shared" si="401"/>
        <v>39</v>
      </c>
      <c r="R965">
        <f t="shared" si="402"/>
        <v>28</v>
      </c>
      <c r="U965">
        <f t="shared" si="397"/>
        <v>241</v>
      </c>
      <c r="V965">
        <f t="shared" ref="V965:V1028" si="404">COUNTIFS(E$4:E$1140,E965,$J$4:$J$1140,$T$2)</f>
        <v>248</v>
      </c>
      <c r="W965">
        <f t="shared" ref="W965:W1028" si="405">COUNTIFS(F$4:F$1140,F965,$J$4:$J$1140,$T$2)</f>
        <v>241</v>
      </c>
      <c r="X965">
        <f t="shared" ref="X965:X1028" si="406">COUNTIFS(G$4:G$1140,G965,$J$4:$J$1140,$T$2)</f>
        <v>495</v>
      </c>
      <c r="Y965">
        <f t="shared" ref="Y965:Y1028" si="407">COUNTIFS(H$4:H$1140,H965,$J$4:$J$1140,$T$2)</f>
        <v>161</v>
      </c>
      <c r="Z965">
        <f t="shared" ref="Z965:Z1028" si="408">COUNTIFS(I$4:I$1140,I965,$J$4:$J$1140,$T$2)</f>
        <v>882</v>
      </c>
      <c r="AC965" s="1">
        <f t="shared" ref="AC965:AC1028" si="409">LN(M965/$AC$2)</f>
        <v>-1.4839328306838067</v>
      </c>
      <c r="AD965" s="1">
        <f t="shared" ref="AD965:AD1028" si="410">LN(N965/$AC$2)</f>
        <v>-1.0366206126401418</v>
      </c>
      <c r="AE965" s="1">
        <f t="shared" ref="AE965:AE1028" si="411">LN(O965/$AC$2)</f>
        <v>-1.3188530803243581</v>
      </c>
      <c r="AF965" s="1">
        <f t="shared" ref="AF965:AF1028" si="412">LN(P965/$AC$2)</f>
        <v>-0.92798677163734644</v>
      </c>
      <c r="AG965" s="1">
        <f t="shared" ref="AG965:AG1028" si="413">LN(Q965/$AC$2)</f>
        <v>-1.4839328306838067</v>
      </c>
      <c r="AH965" s="1">
        <f t="shared" ref="AH965:AH1028" si="414">LN(R965/$AC$2)</f>
        <v>-1.8152899666382492</v>
      </c>
      <c r="AI965" s="149">
        <f t="shared" ref="AI965:AI1028" si="415">SUM(AC965:AH965)</f>
        <v>-8.066616092607708</v>
      </c>
      <c r="AL965" s="1">
        <f t="shared" ref="AL965:AL1028" si="416">LN(U965/$AL$2)</f>
        <v>-1.3873311678483309</v>
      </c>
      <c r="AM965" s="104">
        <f t="shared" ref="AM965:AM1028" si="417">LN(V965/$AL$2)</f>
        <v>-1.3586993551740039</v>
      </c>
      <c r="AN965" s="104">
        <f t="shared" ref="AN965:AN1028" si="418">LN(W965/$AL$2)</f>
        <v>-1.3873311678483309</v>
      </c>
      <c r="AO965" s="104">
        <f t="shared" ref="AO965:AO1028" si="419">LN(X965/$AL$2)</f>
        <v>-0.66757033877029559</v>
      </c>
      <c r="AP965" s="104">
        <f t="shared" ref="AP965:AP1028" si="420">LN(Y965/$AL$2)</f>
        <v>-1.790723736354523</v>
      </c>
      <c r="AQ965" s="104">
        <f t="shared" ref="AQ965:AQ1028" si="421">LN(Z965/$AL$2)</f>
        <v>-8.9936045332194625E-2</v>
      </c>
      <c r="AR965" s="151">
        <f t="shared" ref="AR965:AR1028" si="422">SUM(AL965:AQ965)</f>
        <v>-6.6815918113276798</v>
      </c>
    </row>
    <row r="966" spans="1:44" x14ac:dyDescent="0.2">
      <c r="A966" s="98">
        <v>10218</v>
      </c>
      <c r="B966" s="91" t="s">
        <v>103</v>
      </c>
      <c r="C966" s="110">
        <v>0.86679222271300693</v>
      </c>
      <c r="D966" s="91" t="s">
        <v>3</v>
      </c>
      <c r="E966" s="91">
        <v>2</v>
      </c>
      <c r="F966" s="92">
        <v>3</v>
      </c>
      <c r="G966" s="91" t="s">
        <v>7</v>
      </c>
      <c r="H966" s="91" t="s">
        <v>89</v>
      </c>
      <c r="I966" s="91" t="s">
        <v>5</v>
      </c>
      <c r="J966" s="93" t="s">
        <v>5</v>
      </c>
      <c r="M966">
        <f t="shared" si="403"/>
        <v>38</v>
      </c>
      <c r="N966">
        <f t="shared" si="398"/>
        <v>41</v>
      </c>
      <c r="O966">
        <f t="shared" si="399"/>
        <v>46</v>
      </c>
      <c r="P966">
        <f t="shared" si="400"/>
        <v>104</v>
      </c>
      <c r="Q966">
        <f t="shared" si="401"/>
        <v>37</v>
      </c>
      <c r="R966">
        <f t="shared" si="402"/>
        <v>28</v>
      </c>
      <c r="U966">
        <f t="shared" ref="U966:U1029" si="423">COUNTIFS(D$4:D$1140,D966,$J$4:$J$1140,$T$2)</f>
        <v>241</v>
      </c>
      <c r="V966">
        <f t="shared" si="404"/>
        <v>239</v>
      </c>
      <c r="W966">
        <f t="shared" si="405"/>
        <v>241</v>
      </c>
      <c r="X966">
        <f t="shared" si="406"/>
        <v>470</v>
      </c>
      <c r="Y966">
        <f t="shared" si="407"/>
        <v>230</v>
      </c>
      <c r="Z966">
        <f t="shared" si="408"/>
        <v>882</v>
      </c>
      <c r="AC966" s="1">
        <f t="shared" si="409"/>
        <v>-1.5099083170870673</v>
      </c>
      <c r="AD966" s="1">
        <f t="shared" si="410"/>
        <v>-1.4339224101091452</v>
      </c>
      <c r="AE966" s="1">
        <f t="shared" si="411"/>
        <v>-1.3188530803243581</v>
      </c>
      <c r="AF966" s="1">
        <f t="shared" si="412"/>
        <v>-0.50310357767208047</v>
      </c>
      <c r="AG966" s="1">
        <f t="shared" si="413"/>
        <v>-1.5365765641692286</v>
      </c>
      <c r="AH966" s="1">
        <f t="shared" si="414"/>
        <v>-1.8152899666382492</v>
      </c>
      <c r="AI966" s="149">
        <f t="shared" si="415"/>
        <v>-8.117653916000128</v>
      </c>
      <c r="AL966" s="1">
        <f t="shared" si="416"/>
        <v>-1.3873311678483309</v>
      </c>
      <c r="AM966" s="104">
        <f t="shared" si="417"/>
        <v>-1.3956645494074753</v>
      </c>
      <c r="AN966" s="104">
        <f t="shared" si="418"/>
        <v>-1.3873311678483309</v>
      </c>
      <c r="AO966" s="104">
        <f t="shared" si="419"/>
        <v>-0.71939540663488166</v>
      </c>
      <c r="AP966" s="104">
        <f t="shared" si="420"/>
        <v>-1.4340487924157905</v>
      </c>
      <c r="AQ966" s="104">
        <f t="shared" si="421"/>
        <v>-8.9936045332194625E-2</v>
      </c>
      <c r="AR966" s="151">
        <f t="shared" si="422"/>
        <v>-6.4137071294870038</v>
      </c>
    </row>
    <row r="967" spans="1:44" x14ac:dyDescent="0.2">
      <c r="A967" s="99">
        <v>10195</v>
      </c>
      <c r="B967" s="95" t="s">
        <v>103</v>
      </c>
      <c r="C967" s="111">
        <v>0.86691804323649657</v>
      </c>
      <c r="D967" s="95" t="s">
        <v>0</v>
      </c>
      <c r="E967" s="95">
        <v>0</v>
      </c>
      <c r="F967" s="96">
        <v>1</v>
      </c>
      <c r="G967" s="95" t="s">
        <v>6</v>
      </c>
      <c r="H967" s="95" t="s">
        <v>91</v>
      </c>
      <c r="I967" s="95" t="s">
        <v>5</v>
      </c>
      <c r="J967" s="97" t="s">
        <v>5</v>
      </c>
      <c r="M967">
        <f t="shared" si="403"/>
        <v>39</v>
      </c>
      <c r="N967">
        <f t="shared" si="398"/>
        <v>35</v>
      </c>
      <c r="O967">
        <f t="shared" si="399"/>
        <v>48</v>
      </c>
      <c r="P967">
        <f t="shared" si="400"/>
        <v>68</v>
      </c>
      <c r="Q967">
        <f t="shared" si="401"/>
        <v>25</v>
      </c>
      <c r="R967">
        <f t="shared" si="402"/>
        <v>28</v>
      </c>
      <c r="U967">
        <f t="shared" si="423"/>
        <v>241</v>
      </c>
      <c r="V967">
        <f t="shared" si="404"/>
        <v>245</v>
      </c>
      <c r="W967">
        <f t="shared" si="405"/>
        <v>243</v>
      </c>
      <c r="X967">
        <f t="shared" si="406"/>
        <v>495</v>
      </c>
      <c r="Y967">
        <f t="shared" si="407"/>
        <v>149</v>
      </c>
      <c r="Z967">
        <f t="shared" si="408"/>
        <v>882</v>
      </c>
      <c r="AC967" s="1">
        <f t="shared" si="409"/>
        <v>-1.4839328306838067</v>
      </c>
      <c r="AD967" s="1">
        <f t="shared" si="410"/>
        <v>-1.5921464153240394</v>
      </c>
      <c r="AE967" s="1">
        <f t="shared" si="411"/>
        <v>-1.276293465905562</v>
      </c>
      <c r="AF967" s="1">
        <f t="shared" si="412"/>
        <v>-0.92798677163734644</v>
      </c>
      <c r="AG967" s="1">
        <f t="shared" si="413"/>
        <v>-1.9286186519452522</v>
      </c>
      <c r="AH967" s="1">
        <f t="shared" si="414"/>
        <v>-1.8152899666382492</v>
      </c>
      <c r="AI967" s="149">
        <f t="shared" si="415"/>
        <v>-9.0242681021342559</v>
      </c>
      <c r="AL967" s="1">
        <f t="shared" si="416"/>
        <v>-1.3873311678483309</v>
      </c>
      <c r="AM967" s="104">
        <f t="shared" si="417"/>
        <v>-1.3708698907942589</v>
      </c>
      <c r="AN967" s="104">
        <f t="shared" si="418"/>
        <v>-1.3790666579984376</v>
      </c>
      <c r="AO967" s="104">
        <f t="shared" si="419"/>
        <v>-0.66757033877029559</v>
      </c>
      <c r="AP967" s="104">
        <f t="shared" si="420"/>
        <v>-1.8681817953935267</v>
      </c>
      <c r="AQ967" s="104">
        <f t="shared" si="421"/>
        <v>-8.9936045332194625E-2</v>
      </c>
      <c r="AR967" s="151">
        <f t="shared" si="422"/>
        <v>-6.7629558961370453</v>
      </c>
    </row>
    <row r="968" spans="1:44" x14ac:dyDescent="0.2">
      <c r="A968" s="98">
        <v>11118</v>
      </c>
      <c r="B968" s="91" t="s">
        <v>103</v>
      </c>
      <c r="C968" s="110">
        <v>0.86774536357221344</v>
      </c>
      <c r="D968" s="91" t="s">
        <v>2</v>
      </c>
      <c r="E968" s="91">
        <v>1</v>
      </c>
      <c r="F968" s="92">
        <v>0</v>
      </c>
      <c r="G968" s="91" t="s">
        <v>7</v>
      </c>
      <c r="H968" s="91" t="s">
        <v>91</v>
      </c>
      <c r="I968" s="91" t="s">
        <v>4</v>
      </c>
      <c r="J968" s="93" t="s">
        <v>4</v>
      </c>
      <c r="M968">
        <f t="shared" si="403"/>
        <v>36</v>
      </c>
      <c r="N968">
        <f t="shared" si="398"/>
        <v>35</v>
      </c>
      <c r="O968">
        <f t="shared" si="399"/>
        <v>29</v>
      </c>
      <c r="P968">
        <f t="shared" si="400"/>
        <v>104</v>
      </c>
      <c r="Q968">
        <f t="shared" si="401"/>
        <v>25</v>
      </c>
      <c r="R968">
        <f t="shared" si="402"/>
        <v>144</v>
      </c>
      <c r="U968">
        <f t="shared" si="423"/>
        <v>239</v>
      </c>
      <c r="V968">
        <f t="shared" si="404"/>
        <v>233</v>
      </c>
      <c r="W968">
        <f t="shared" si="405"/>
        <v>248</v>
      </c>
      <c r="X968">
        <f t="shared" si="406"/>
        <v>470</v>
      </c>
      <c r="Y968">
        <f t="shared" si="407"/>
        <v>149</v>
      </c>
      <c r="Z968">
        <f t="shared" si="408"/>
        <v>83</v>
      </c>
      <c r="AC968" s="1">
        <f t="shared" si="409"/>
        <v>-1.563975538357343</v>
      </c>
      <c r="AD968" s="1">
        <f t="shared" si="410"/>
        <v>-1.5921464153240394</v>
      </c>
      <c r="AE968" s="1">
        <f t="shared" si="411"/>
        <v>-1.780198646826979</v>
      </c>
      <c r="AF968" s="1">
        <f t="shared" si="412"/>
        <v>-0.50310357767208047</v>
      </c>
      <c r="AG968" s="1">
        <f t="shared" si="413"/>
        <v>-1.9286186519452522</v>
      </c>
      <c r="AH968" s="1">
        <f t="shared" si="414"/>
        <v>-0.17768117723745236</v>
      </c>
      <c r="AI968" s="149">
        <f t="shared" si="415"/>
        <v>-7.5457240073631455</v>
      </c>
      <c r="AL968" s="1">
        <f t="shared" si="416"/>
        <v>-1.3956645494074753</v>
      </c>
      <c r="AM968" s="104">
        <f t="shared" si="417"/>
        <v>-1.4210896477732855</v>
      </c>
      <c r="AN968" s="104">
        <f t="shared" si="418"/>
        <v>-1.3586993551740039</v>
      </c>
      <c r="AO968" s="104">
        <f t="shared" si="419"/>
        <v>-0.71939540663488166</v>
      </c>
      <c r="AP968" s="104">
        <f t="shared" si="420"/>
        <v>-1.8681817953935267</v>
      </c>
      <c r="AQ968" s="104">
        <f t="shared" si="421"/>
        <v>-2.4532874935423878</v>
      </c>
      <c r="AR968" s="151">
        <f t="shared" si="422"/>
        <v>-9.2163182479255603</v>
      </c>
    </row>
    <row r="969" spans="1:44" x14ac:dyDescent="0.2">
      <c r="A969" s="99">
        <v>11325</v>
      </c>
      <c r="B969" s="95" t="s">
        <v>103</v>
      </c>
      <c r="C969" s="111">
        <v>0.8682896815701846</v>
      </c>
      <c r="D969" s="95" t="s">
        <v>3</v>
      </c>
      <c r="E969" s="95">
        <v>1</v>
      </c>
      <c r="F969" s="96">
        <v>1</v>
      </c>
      <c r="G969" s="95" t="s">
        <v>6</v>
      </c>
      <c r="H969" s="95" t="s">
        <v>88</v>
      </c>
      <c r="I969" s="95" t="s">
        <v>5</v>
      </c>
      <c r="J969" s="97" t="s">
        <v>5</v>
      </c>
      <c r="M969">
        <f t="shared" si="403"/>
        <v>38</v>
      </c>
      <c r="N969">
        <f t="shared" si="398"/>
        <v>35</v>
      </c>
      <c r="O969">
        <f t="shared" si="399"/>
        <v>48</v>
      </c>
      <c r="P969">
        <f t="shared" si="400"/>
        <v>68</v>
      </c>
      <c r="Q969">
        <f t="shared" si="401"/>
        <v>71</v>
      </c>
      <c r="R969">
        <f t="shared" si="402"/>
        <v>28</v>
      </c>
      <c r="U969">
        <f t="shared" si="423"/>
        <v>241</v>
      </c>
      <c r="V969">
        <f t="shared" si="404"/>
        <v>233</v>
      </c>
      <c r="W969">
        <f t="shared" si="405"/>
        <v>243</v>
      </c>
      <c r="X969">
        <f t="shared" si="406"/>
        <v>495</v>
      </c>
      <c r="Y969">
        <f t="shared" si="407"/>
        <v>425</v>
      </c>
      <c r="Z969">
        <f t="shared" si="408"/>
        <v>882</v>
      </c>
      <c r="AC969" s="1">
        <f t="shared" si="409"/>
        <v>-1.5099083170870673</v>
      </c>
      <c r="AD969" s="1">
        <f t="shared" si="410"/>
        <v>-1.5921464153240394</v>
      </c>
      <c r="AE969" s="1">
        <f t="shared" si="411"/>
        <v>-1.276293465905562</v>
      </c>
      <c r="AF969" s="1">
        <f t="shared" si="412"/>
        <v>-0.92798677163734644</v>
      </c>
      <c r="AG969" s="1">
        <f t="shared" si="413"/>
        <v>-0.88481459977213761</v>
      </c>
      <c r="AH969" s="1">
        <f t="shared" si="414"/>
        <v>-1.8152899666382492</v>
      </c>
      <c r="AI969" s="149">
        <f t="shared" si="415"/>
        <v>-8.0064395363644021</v>
      </c>
      <c r="AL969" s="1">
        <f t="shared" si="416"/>
        <v>-1.3873311678483309</v>
      </c>
      <c r="AM969" s="104">
        <f t="shared" si="417"/>
        <v>-1.4210896477732855</v>
      </c>
      <c r="AN969" s="104">
        <f t="shared" si="418"/>
        <v>-1.3790666579984376</v>
      </c>
      <c r="AO969" s="104">
        <f t="shared" si="419"/>
        <v>-0.66757033877029559</v>
      </c>
      <c r="AP969" s="104">
        <f t="shared" si="420"/>
        <v>-0.82003893241456904</v>
      </c>
      <c r="AQ969" s="104">
        <f t="shared" si="421"/>
        <v>-8.9936045332194625E-2</v>
      </c>
      <c r="AR969" s="151">
        <f t="shared" si="422"/>
        <v>-5.7650327901371137</v>
      </c>
    </row>
    <row r="970" spans="1:44" x14ac:dyDescent="0.2">
      <c r="A970" s="98">
        <v>10613</v>
      </c>
      <c r="B970" s="91" t="s">
        <v>103</v>
      </c>
      <c r="C970" s="110">
        <v>0.86833266283152544</v>
      </c>
      <c r="D970" s="91" t="s">
        <v>1</v>
      </c>
      <c r="E970" s="91">
        <v>2</v>
      </c>
      <c r="F970" s="92">
        <v>1</v>
      </c>
      <c r="G970" s="91" t="s">
        <v>7</v>
      </c>
      <c r="H970" s="91" t="s">
        <v>90</v>
      </c>
      <c r="I970" s="91" t="s">
        <v>5</v>
      </c>
      <c r="J970" s="93" t="s">
        <v>5</v>
      </c>
      <c r="M970">
        <f t="shared" si="403"/>
        <v>59</v>
      </c>
      <c r="N970">
        <f t="shared" si="398"/>
        <v>41</v>
      </c>
      <c r="O970">
        <f t="shared" si="399"/>
        <v>48</v>
      </c>
      <c r="P970">
        <f t="shared" si="400"/>
        <v>104</v>
      </c>
      <c r="Q970">
        <f t="shared" si="401"/>
        <v>39</v>
      </c>
      <c r="R970">
        <f t="shared" si="402"/>
        <v>28</v>
      </c>
      <c r="U970">
        <f t="shared" si="423"/>
        <v>244</v>
      </c>
      <c r="V970">
        <f t="shared" si="404"/>
        <v>239</v>
      </c>
      <c r="W970">
        <f t="shared" si="405"/>
        <v>243</v>
      </c>
      <c r="X970">
        <f t="shared" si="406"/>
        <v>470</v>
      </c>
      <c r="Y970">
        <f t="shared" si="407"/>
        <v>161</v>
      </c>
      <c r="Z970">
        <f t="shared" si="408"/>
        <v>882</v>
      </c>
      <c r="AC970" s="1">
        <f t="shared" si="409"/>
        <v>-1.0699570329077337</v>
      </c>
      <c r="AD970" s="1">
        <f t="shared" si="410"/>
        <v>-1.4339224101091452</v>
      </c>
      <c r="AE970" s="1">
        <f t="shared" si="411"/>
        <v>-1.276293465905562</v>
      </c>
      <c r="AF970" s="1">
        <f t="shared" si="412"/>
        <v>-0.50310357767208047</v>
      </c>
      <c r="AG970" s="1">
        <f t="shared" si="413"/>
        <v>-1.4839328306838067</v>
      </c>
      <c r="AH970" s="1">
        <f t="shared" si="414"/>
        <v>-1.8152899666382492</v>
      </c>
      <c r="AI970" s="149">
        <f t="shared" si="415"/>
        <v>-7.5824992839165768</v>
      </c>
      <c r="AL970" s="1">
        <f t="shared" si="416"/>
        <v>-1.374959876045784</v>
      </c>
      <c r="AM970" s="104">
        <f t="shared" si="417"/>
        <v>-1.3956645494074753</v>
      </c>
      <c r="AN970" s="104">
        <f t="shared" si="418"/>
        <v>-1.3790666579984376</v>
      </c>
      <c r="AO970" s="104">
        <f t="shared" si="419"/>
        <v>-0.71939540663488166</v>
      </c>
      <c r="AP970" s="104">
        <f t="shared" si="420"/>
        <v>-1.790723736354523</v>
      </c>
      <c r="AQ970" s="104">
        <f t="shared" si="421"/>
        <v>-8.9936045332194625E-2</v>
      </c>
      <c r="AR970" s="151">
        <f t="shared" si="422"/>
        <v>-6.7497462717732963</v>
      </c>
    </row>
    <row r="971" spans="1:44" x14ac:dyDescent="0.2">
      <c r="A971" s="99">
        <v>10919</v>
      </c>
      <c r="B971" s="95" t="s">
        <v>103</v>
      </c>
      <c r="C971" s="111">
        <v>0.8683410453765843</v>
      </c>
      <c r="D971" s="95" t="s">
        <v>1</v>
      </c>
      <c r="E971" s="95">
        <v>1</v>
      </c>
      <c r="F971" s="96">
        <v>2</v>
      </c>
      <c r="G971" s="95" t="s">
        <v>7</v>
      </c>
      <c r="H971" s="95" t="s">
        <v>89</v>
      </c>
      <c r="I971" s="95" t="s">
        <v>5</v>
      </c>
      <c r="J971" s="97" t="s">
        <v>5</v>
      </c>
      <c r="M971">
        <f t="shared" si="403"/>
        <v>59</v>
      </c>
      <c r="N971">
        <f t="shared" si="398"/>
        <v>35</v>
      </c>
      <c r="O971">
        <f t="shared" si="399"/>
        <v>49</v>
      </c>
      <c r="P971">
        <f t="shared" si="400"/>
        <v>104</v>
      </c>
      <c r="Q971">
        <f t="shared" si="401"/>
        <v>37</v>
      </c>
      <c r="R971">
        <f t="shared" si="402"/>
        <v>28</v>
      </c>
      <c r="U971">
        <f t="shared" si="423"/>
        <v>244</v>
      </c>
      <c r="V971">
        <f t="shared" si="404"/>
        <v>233</v>
      </c>
      <c r="W971">
        <f t="shared" si="405"/>
        <v>233</v>
      </c>
      <c r="X971">
        <f t="shared" si="406"/>
        <v>470</v>
      </c>
      <c r="Y971">
        <f t="shared" si="407"/>
        <v>230</v>
      </c>
      <c r="Z971">
        <f t="shared" si="408"/>
        <v>882</v>
      </c>
      <c r="AC971" s="1">
        <f t="shared" si="409"/>
        <v>-1.0699570329077337</v>
      </c>
      <c r="AD971" s="1">
        <f t="shared" si="410"/>
        <v>-1.5921464153240394</v>
      </c>
      <c r="AE971" s="1">
        <f t="shared" si="411"/>
        <v>-1.2556741787028265</v>
      </c>
      <c r="AF971" s="1">
        <f t="shared" si="412"/>
        <v>-0.50310357767208047</v>
      </c>
      <c r="AG971" s="1">
        <f t="shared" si="413"/>
        <v>-1.5365765641692286</v>
      </c>
      <c r="AH971" s="1">
        <f t="shared" si="414"/>
        <v>-1.8152899666382492</v>
      </c>
      <c r="AI971" s="149">
        <f t="shared" si="415"/>
        <v>-7.7727477354141579</v>
      </c>
      <c r="AL971" s="1">
        <f t="shared" si="416"/>
        <v>-1.374959876045784</v>
      </c>
      <c r="AM971" s="104">
        <f t="shared" si="417"/>
        <v>-1.4210896477732855</v>
      </c>
      <c r="AN971" s="104">
        <f t="shared" si="418"/>
        <v>-1.4210896477732855</v>
      </c>
      <c r="AO971" s="104">
        <f t="shared" si="419"/>
        <v>-0.71939540663488166</v>
      </c>
      <c r="AP971" s="104">
        <f t="shared" si="420"/>
        <v>-1.4340487924157905</v>
      </c>
      <c r="AQ971" s="104">
        <f t="shared" si="421"/>
        <v>-8.9936045332194625E-2</v>
      </c>
      <c r="AR971" s="151">
        <f t="shared" si="422"/>
        <v>-6.4605194159752219</v>
      </c>
    </row>
    <row r="972" spans="1:44" x14ac:dyDescent="0.2">
      <c r="A972" s="98">
        <v>10957</v>
      </c>
      <c r="B972" s="91" t="s">
        <v>103</v>
      </c>
      <c r="C972" s="110">
        <v>0.86983352478010267</v>
      </c>
      <c r="D972" s="91" t="s">
        <v>2</v>
      </c>
      <c r="E972" s="91">
        <v>3</v>
      </c>
      <c r="F972" s="92">
        <v>0</v>
      </c>
      <c r="G972" s="91" t="s">
        <v>7</v>
      </c>
      <c r="H972" s="91" t="s">
        <v>88</v>
      </c>
      <c r="I972" s="91" t="s">
        <v>5</v>
      </c>
      <c r="J972" s="93" t="s">
        <v>5</v>
      </c>
      <c r="M972">
        <f t="shared" si="403"/>
        <v>36</v>
      </c>
      <c r="N972">
        <f t="shared" si="398"/>
        <v>61</v>
      </c>
      <c r="O972">
        <f t="shared" si="399"/>
        <v>29</v>
      </c>
      <c r="P972">
        <f t="shared" si="400"/>
        <v>104</v>
      </c>
      <c r="Q972">
        <f t="shared" si="401"/>
        <v>71</v>
      </c>
      <c r="R972">
        <f t="shared" si="402"/>
        <v>28</v>
      </c>
      <c r="U972">
        <f t="shared" si="423"/>
        <v>239</v>
      </c>
      <c r="V972">
        <f t="shared" si="404"/>
        <v>248</v>
      </c>
      <c r="W972">
        <f t="shared" si="405"/>
        <v>248</v>
      </c>
      <c r="X972">
        <f t="shared" si="406"/>
        <v>470</v>
      </c>
      <c r="Y972">
        <f t="shared" si="407"/>
        <v>425</v>
      </c>
      <c r="Z972">
        <f t="shared" si="408"/>
        <v>882</v>
      </c>
      <c r="AC972" s="1">
        <f t="shared" si="409"/>
        <v>-1.563975538357343</v>
      </c>
      <c r="AD972" s="1">
        <f t="shared" si="410"/>
        <v>-1.0366206126401418</v>
      </c>
      <c r="AE972" s="1">
        <f t="shared" si="411"/>
        <v>-1.780198646826979</v>
      </c>
      <c r="AF972" s="1">
        <f t="shared" si="412"/>
        <v>-0.50310357767208047</v>
      </c>
      <c r="AG972" s="1">
        <f t="shared" si="413"/>
        <v>-0.88481459977213761</v>
      </c>
      <c r="AH972" s="1">
        <f t="shared" si="414"/>
        <v>-1.8152899666382492</v>
      </c>
      <c r="AI972" s="149">
        <f t="shared" si="415"/>
        <v>-7.584002941906931</v>
      </c>
      <c r="AL972" s="1">
        <f t="shared" si="416"/>
        <v>-1.3956645494074753</v>
      </c>
      <c r="AM972" s="104">
        <f t="shared" si="417"/>
        <v>-1.3586993551740039</v>
      </c>
      <c r="AN972" s="104">
        <f t="shared" si="418"/>
        <v>-1.3586993551740039</v>
      </c>
      <c r="AO972" s="104">
        <f t="shared" si="419"/>
        <v>-0.71939540663488166</v>
      </c>
      <c r="AP972" s="104">
        <f t="shared" si="420"/>
        <v>-0.82003893241456904</v>
      </c>
      <c r="AQ972" s="104">
        <f t="shared" si="421"/>
        <v>-8.9936045332194625E-2</v>
      </c>
      <c r="AR972" s="151">
        <f t="shared" si="422"/>
        <v>-5.7424336441371286</v>
      </c>
    </row>
    <row r="973" spans="1:44" x14ac:dyDescent="0.2">
      <c r="A973" s="99">
        <v>10433</v>
      </c>
      <c r="B973" s="95" t="s">
        <v>103</v>
      </c>
      <c r="C973" s="111">
        <v>0.87079146010610564</v>
      </c>
      <c r="D973" s="95" t="s">
        <v>2</v>
      </c>
      <c r="E973" s="95">
        <v>2</v>
      </c>
      <c r="F973" s="96">
        <v>1</v>
      </c>
      <c r="G973" s="95" t="s">
        <v>7</v>
      </c>
      <c r="H973" s="95" t="s">
        <v>89</v>
      </c>
      <c r="I973" s="95" t="s">
        <v>5</v>
      </c>
      <c r="J973" s="97" t="s">
        <v>5</v>
      </c>
      <c r="M973">
        <f t="shared" si="403"/>
        <v>36</v>
      </c>
      <c r="N973">
        <f t="shared" si="398"/>
        <v>41</v>
      </c>
      <c r="O973">
        <f t="shared" si="399"/>
        <v>48</v>
      </c>
      <c r="P973">
        <f t="shared" si="400"/>
        <v>104</v>
      </c>
      <c r="Q973">
        <f t="shared" si="401"/>
        <v>37</v>
      </c>
      <c r="R973">
        <f t="shared" si="402"/>
        <v>28</v>
      </c>
      <c r="U973">
        <f t="shared" si="423"/>
        <v>239</v>
      </c>
      <c r="V973">
        <f t="shared" si="404"/>
        <v>239</v>
      </c>
      <c r="W973">
        <f t="shared" si="405"/>
        <v>243</v>
      </c>
      <c r="X973">
        <f t="shared" si="406"/>
        <v>470</v>
      </c>
      <c r="Y973">
        <f t="shared" si="407"/>
        <v>230</v>
      </c>
      <c r="Z973">
        <f t="shared" si="408"/>
        <v>882</v>
      </c>
      <c r="AC973" s="1">
        <f t="shared" si="409"/>
        <v>-1.563975538357343</v>
      </c>
      <c r="AD973" s="1">
        <f t="shared" si="410"/>
        <v>-1.4339224101091452</v>
      </c>
      <c r="AE973" s="1">
        <f t="shared" si="411"/>
        <v>-1.276293465905562</v>
      </c>
      <c r="AF973" s="1">
        <f t="shared" si="412"/>
        <v>-0.50310357767208047</v>
      </c>
      <c r="AG973" s="1">
        <f t="shared" si="413"/>
        <v>-1.5365765641692286</v>
      </c>
      <c r="AH973" s="1">
        <f t="shared" si="414"/>
        <v>-1.8152899666382492</v>
      </c>
      <c r="AI973" s="149">
        <f t="shared" si="415"/>
        <v>-8.129161522851609</v>
      </c>
      <c r="AL973" s="1">
        <f t="shared" si="416"/>
        <v>-1.3956645494074753</v>
      </c>
      <c r="AM973" s="104">
        <f t="shared" si="417"/>
        <v>-1.3956645494074753</v>
      </c>
      <c r="AN973" s="104">
        <f t="shared" si="418"/>
        <v>-1.3790666579984376</v>
      </c>
      <c r="AO973" s="104">
        <f t="shared" si="419"/>
        <v>-0.71939540663488166</v>
      </c>
      <c r="AP973" s="104">
        <f t="shared" si="420"/>
        <v>-1.4340487924157905</v>
      </c>
      <c r="AQ973" s="104">
        <f t="shared" si="421"/>
        <v>-8.9936045332194625E-2</v>
      </c>
      <c r="AR973" s="151">
        <f t="shared" si="422"/>
        <v>-6.413776001196255</v>
      </c>
    </row>
    <row r="974" spans="1:44" x14ac:dyDescent="0.2">
      <c r="A974" s="98">
        <v>11130</v>
      </c>
      <c r="B974" s="91" t="s">
        <v>103</v>
      </c>
      <c r="C974" s="110">
        <v>0.87220799275585992</v>
      </c>
      <c r="D974" s="91" t="s">
        <v>1</v>
      </c>
      <c r="E974" s="91">
        <v>1</v>
      </c>
      <c r="F974" s="92">
        <v>2</v>
      </c>
      <c r="G974" s="91" t="s">
        <v>6</v>
      </c>
      <c r="H974" s="91" t="s">
        <v>89</v>
      </c>
      <c r="I974" s="91" t="s">
        <v>5</v>
      </c>
      <c r="J974" s="93" t="s">
        <v>5</v>
      </c>
      <c r="M974">
        <f t="shared" si="403"/>
        <v>59</v>
      </c>
      <c r="N974">
        <f t="shared" ref="N974:N1037" si="424">COUNTIFS(E$4:E$1140,E974,$J$4:$J$1140,$L$2)</f>
        <v>35</v>
      </c>
      <c r="O974">
        <f t="shared" ref="O974:O1037" si="425">COUNTIFS(F$4:F$1140,F974,$J$4:$J$1140,$L$2)</f>
        <v>49</v>
      </c>
      <c r="P974">
        <f t="shared" ref="P974:P1037" si="426">COUNTIFS(G$4:G$1140,G974,$J$4:$J$1140,$L$2)</f>
        <v>68</v>
      </c>
      <c r="Q974">
        <f t="shared" ref="Q974:Q1037" si="427">COUNTIFS(H$4:H$1140,H974,$J$4:$J$1140,$L$2)</f>
        <v>37</v>
      </c>
      <c r="R974">
        <f t="shared" ref="R974:R1037" si="428">COUNTIFS(I$4:I$1140,I974,$J$4:$J$1140,$L$2)</f>
        <v>28</v>
      </c>
      <c r="U974">
        <f t="shared" si="423"/>
        <v>244</v>
      </c>
      <c r="V974">
        <f t="shared" si="404"/>
        <v>233</v>
      </c>
      <c r="W974">
        <f t="shared" si="405"/>
        <v>233</v>
      </c>
      <c r="X974">
        <f t="shared" si="406"/>
        <v>495</v>
      </c>
      <c r="Y974">
        <f t="shared" si="407"/>
        <v>230</v>
      </c>
      <c r="Z974">
        <f t="shared" si="408"/>
        <v>882</v>
      </c>
      <c r="AC974" s="1">
        <f t="shared" si="409"/>
        <v>-1.0699570329077337</v>
      </c>
      <c r="AD974" s="1">
        <f t="shared" si="410"/>
        <v>-1.5921464153240394</v>
      </c>
      <c r="AE974" s="1">
        <f t="shared" si="411"/>
        <v>-1.2556741787028265</v>
      </c>
      <c r="AF974" s="1">
        <f t="shared" si="412"/>
        <v>-0.92798677163734644</v>
      </c>
      <c r="AG974" s="1">
        <f t="shared" si="413"/>
        <v>-1.5365765641692286</v>
      </c>
      <c r="AH974" s="1">
        <f t="shared" si="414"/>
        <v>-1.8152899666382492</v>
      </c>
      <c r="AI974" s="149">
        <f t="shared" si="415"/>
        <v>-8.1976309293794234</v>
      </c>
      <c r="AL974" s="1">
        <f t="shared" si="416"/>
        <v>-1.374959876045784</v>
      </c>
      <c r="AM974" s="104">
        <f t="shared" si="417"/>
        <v>-1.4210896477732855</v>
      </c>
      <c r="AN974" s="104">
        <f t="shared" si="418"/>
        <v>-1.4210896477732855</v>
      </c>
      <c r="AO974" s="104">
        <f t="shared" si="419"/>
        <v>-0.66757033877029559</v>
      </c>
      <c r="AP974" s="104">
        <f t="shared" si="420"/>
        <v>-1.4340487924157905</v>
      </c>
      <c r="AQ974" s="104">
        <f t="shared" si="421"/>
        <v>-8.9936045332194625E-2</v>
      </c>
      <c r="AR974" s="151">
        <f t="shared" si="422"/>
        <v>-6.408694348110636</v>
      </c>
    </row>
    <row r="975" spans="1:44" x14ac:dyDescent="0.2">
      <c r="A975" s="99">
        <v>10635</v>
      </c>
      <c r="B975" s="95" t="s">
        <v>103</v>
      </c>
      <c r="C975" s="111">
        <v>0.87242929479173792</v>
      </c>
      <c r="D975" s="95" t="s">
        <v>3</v>
      </c>
      <c r="E975" s="95">
        <v>2</v>
      </c>
      <c r="F975" s="96">
        <v>2</v>
      </c>
      <c r="G975" s="95" t="s">
        <v>6</v>
      </c>
      <c r="H975" s="95" t="s">
        <v>89</v>
      </c>
      <c r="I975" s="95" t="s">
        <v>5</v>
      </c>
      <c r="J975" s="97" t="s">
        <v>5</v>
      </c>
      <c r="M975">
        <f t="shared" si="403"/>
        <v>38</v>
      </c>
      <c r="N975">
        <f t="shared" si="424"/>
        <v>41</v>
      </c>
      <c r="O975">
        <f t="shared" si="425"/>
        <v>49</v>
      </c>
      <c r="P975">
        <f t="shared" si="426"/>
        <v>68</v>
      </c>
      <c r="Q975">
        <f t="shared" si="427"/>
        <v>37</v>
      </c>
      <c r="R975">
        <f t="shared" si="428"/>
        <v>28</v>
      </c>
      <c r="U975">
        <f t="shared" si="423"/>
        <v>241</v>
      </c>
      <c r="V975">
        <f t="shared" si="404"/>
        <v>239</v>
      </c>
      <c r="W975">
        <f t="shared" si="405"/>
        <v>233</v>
      </c>
      <c r="X975">
        <f t="shared" si="406"/>
        <v>495</v>
      </c>
      <c r="Y975">
        <f t="shared" si="407"/>
        <v>230</v>
      </c>
      <c r="Z975">
        <f t="shared" si="408"/>
        <v>882</v>
      </c>
      <c r="AC975" s="1">
        <f t="shared" si="409"/>
        <v>-1.5099083170870673</v>
      </c>
      <c r="AD975" s="1">
        <f t="shared" si="410"/>
        <v>-1.4339224101091452</v>
      </c>
      <c r="AE975" s="1">
        <f t="shared" si="411"/>
        <v>-1.2556741787028265</v>
      </c>
      <c r="AF975" s="1">
        <f t="shared" si="412"/>
        <v>-0.92798677163734644</v>
      </c>
      <c r="AG975" s="1">
        <f t="shared" si="413"/>
        <v>-1.5365765641692286</v>
      </c>
      <c r="AH975" s="1">
        <f t="shared" si="414"/>
        <v>-1.8152899666382492</v>
      </c>
      <c r="AI975" s="149">
        <f t="shared" si="415"/>
        <v>-8.4793582083438643</v>
      </c>
      <c r="AL975" s="1">
        <f t="shared" si="416"/>
        <v>-1.3873311678483309</v>
      </c>
      <c r="AM975" s="104">
        <f t="shared" si="417"/>
        <v>-1.3956645494074753</v>
      </c>
      <c r="AN975" s="104">
        <f t="shared" si="418"/>
        <v>-1.4210896477732855</v>
      </c>
      <c r="AO975" s="104">
        <f t="shared" si="419"/>
        <v>-0.66757033877029559</v>
      </c>
      <c r="AP975" s="104">
        <f t="shared" si="420"/>
        <v>-1.4340487924157905</v>
      </c>
      <c r="AQ975" s="104">
        <f t="shared" si="421"/>
        <v>-8.9936045332194625E-2</v>
      </c>
      <c r="AR975" s="151">
        <f t="shared" si="422"/>
        <v>-6.3956405415473734</v>
      </c>
    </row>
    <row r="976" spans="1:44" x14ac:dyDescent="0.2">
      <c r="A976" s="98">
        <v>10918</v>
      </c>
      <c r="B976" s="91" t="s">
        <v>103</v>
      </c>
      <c r="C976" s="110">
        <v>0.87421114868887506</v>
      </c>
      <c r="D976" s="91" t="s">
        <v>0</v>
      </c>
      <c r="E976" s="91">
        <v>2</v>
      </c>
      <c r="F976" s="92">
        <v>3</v>
      </c>
      <c r="G976" s="91" t="s">
        <v>6</v>
      </c>
      <c r="H976" s="91" t="s">
        <v>91</v>
      </c>
      <c r="I976" s="91" t="s">
        <v>5</v>
      </c>
      <c r="J976" s="93" t="s">
        <v>5</v>
      </c>
      <c r="M976">
        <f t="shared" si="403"/>
        <v>39</v>
      </c>
      <c r="N976">
        <f t="shared" si="424"/>
        <v>41</v>
      </c>
      <c r="O976">
        <f t="shared" si="425"/>
        <v>46</v>
      </c>
      <c r="P976">
        <f t="shared" si="426"/>
        <v>68</v>
      </c>
      <c r="Q976">
        <f t="shared" si="427"/>
        <v>25</v>
      </c>
      <c r="R976">
        <f t="shared" si="428"/>
        <v>28</v>
      </c>
      <c r="U976">
        <f t="shared" si="423"/>
        <v>241</v>
      </c>
      <c r="V976">
        <f t="shared" si="404"/>
        <v>239</v>
      </c>
      <c r="W976">
        <f t="shared" si="405"/>
        <v>241</v>
      </c>
      <c r="X976">
        <f t="shared" si="406"/>
        <v>495</v>
      </c>
      <c r="Y976">
        <f t="shared" si="407"/>
        <v>149</v>
      </c>
      <c r="Z976">
        <f t="shared" si="408"/>
        <v>882</v>
      </c>
      <c r="AC976" s="1">
        <f t="shared" si="409"/>
        <v>-1.4839328306838067</v>
      </c>
      <c r="AD976" s="1">
        <f t="shared" si="410"/>
        <v>-1.4339224101091452</v>
      </c>
      <c r="AE976" s="1">
        <f t="shared" si="411"/>
        <v>-1.3188530803243581</v>
      </c>
      <c r="AF976" s="1">
        <f t="shared" si="412"/>
        <v>-0.92798677163734644</v>
      </c>
      <c r="AG976" s="1">
        <f t="shared" si="413"/>
        <v>-1.9286186519452522</v>
      </c>
      <c r="AH976" s="1">
        <f t="shared" si="414"/>
        <v>-1.8152899666382492</v>
      </c>
      <c r="AI976" s="149">
        <f t="shared" si="415"/>
        <v>-8.9086037113381575</v>
      </c>
      <c r="AL976" s="1">
        <f t="shared" si="416"/>
        <v>-1.3873311678483309</v>
      </c>
      <c r="AM976" s="104">
        <f t="shared" si="417"/>
        <v>-1.3956645494074753</v>
      </c>
      <c r="AN976" s="104">
        <f t="shared" si="418"/>
        <v>-1.3873311678483309</v>
      </c>
      <c r="AO976" s="104">
        <f t="shared" si="419"/>
        <v>-0.66757033877029559</v>
      </c>
      <c r="AP976" s="104">
        <f t="shared" si="420"/>
        <v>-1.8681817953935267</v>
      </c>
      <c r="AQ976" s="104">
        <f t="shared" si="421"/>
        <v>-8.9936045332194625E-2</v>
      </c>
      <c r="AR976" s="151">
        <f t="shared" si="422"/>
        <v>-6.7960150646001543</v>
      </c>
    </row>
    <row r="977" spans="1:44" x14ac:dyDescent="0.2">
      <c r="A977" s="99">
        <v>11059</v>
      </c>
      <c r="B977" s="95" t="s">
        <v>103</v>
      </c>
      <c r="C977" s="111">
        <v>0.87604666506094886</v>
      </c>
      <c r="D977" s="95" t="s">
        <v>1</v>
      </c>
      <c r="E977" s="95">
        <v>0</v>
      </c>
      <c r="F977" s="96">
        <v>0</v>
      </c>
      <c r="G977" s="95" t="s">
        <v>6</v>
      </c>
      <c r="H977" s="95" t="s">
        <v>88</v>
      </c>
      <c r="I977" s="95" t="s">
        <v>5</v>
      </c>
      <c r="J977" s="97" t="s">
        <v>5</v>
      </c>
      <c r="M977">
        <f t="shared" si="403"/>
        <v>59</v>
      </c>
      <c r="N977">
        <f t="shared" si="424"/>
        <v>35</v>
      </c>
      <c r="O977">
        <f t="shared" si="425"/>
        <v>29</v>
      </c>
      <c r="P977">
        <f t="shared" si="426"/>
        <v>68</v>
      </c>
      <c r="Q977">
        <f t="shared" si="427"/>
        <v>71</v>
      </c>
      <c r="R977">
        <f t="shared" si="428"/>
        <v>28</v>
      </c>
      <c r="U977">
        <f t="shared" si="423"/>
        <v>244</v>
      </c>
      <c r="V977">
        <f t="shared" si="404"/>
        <v>245</v>
      </c>
      <c r="W977">
        <f t="shared" si="405"/>
        <v>248</v>
      </c>
      <c r="X977">
        <f t="shared" si="406"/>
        <v>495</v>
      </c>
      <c r="Y977">
        <f t="shared" si="407"/>
        <v>425</v>
      </c>
      <c r="Z977">
        <f t="shared" si="408"/>
        <v>882</v>
      </c>
      <c r="AC977" s="1">
        <f t="shared" si="409"/>
        <v>-1.0699570329077337</v>
      </c>
      <c r="AD977" s="1">
        <f t="shared" si="410"/>
        <v>-1.5921464153240394</v>
      </c>
      <c r="AE977" s="1">
        <f t="shared" si="411"/>
        <v>-1.780198646826979</v>
      </c>
      <c r="AF977" s="1">
        <f t="shared" si="412"/>
        <v>-0.92798677163734644</v>
      </c>
      <c r="AG977" s="1">
        <f t="shared" si="413"/>
        <v>-0.88481459977213761</v>
      </c>
      <c r="AH977" s="1">
        <f t="shared" si="414"/>
        <v>-1.8152899666382492</v>
      </c>
      <c r="AI977" s="149">
        <f t="shared" si="415"/>
        <v>-8.070393433106485</v>
      </c>
      <c r="AL977" s="1">
        <f t="shared" si="416"/>
        <v>-1.374959876045784</v>
      </c>
      <c r="AM977" s="104">
        <f t="shared" si="417"/>
        <v>-1.3708698907942589</v>
      </c>
      <c r="AN977" s="104">
        <f t="shared" si="418"/>
        <v>-1.3586993551740039</v>
      </c>
      <c r="AO977" s="104">
        <f t="shared" si="419"/>
        <v>-0.66757033877029559</v>
      </c>
      <c r="AP977" s="104">
        <f t="shared" si="420"/>
        <v>-0.82003893241456904</v>
      </c>
      <c r="AQ977" s="104">
        <f t="shared" si="421"/>
        <v>-8.9936045332194625E-2</v>
      </c>
      <c r="AR977" s="151">
        <f t="shared" si="422"/>
        <v>-5.6820744385311057</v>
      </c>
    </row>
    <row r="978" spans="1:44" x14ac:dyDescent="0.2">
      <c r="A978" s="98">
        <v>10744</v>
      </c>
      <c r="B978" s="91" t="s">
        <v>103</v>
      </c>
      <c r="C978" s="110">
        <v>0.87617680205899229</v>
      </c>
      <c r="D978" s="91" t="s">
        <v>3</v>
      </c>
      <c r="E978" s="91">
        <v>2</v>
      </c>
      <c r="F978" s="92">
        <v>1</v>
      </c>
      <c r="G978" s="91" t="s">
        <v>7</v>
      </c>
      <c r="H978" s="91" t="s">
        <v>90</v>
      </c>
      <c r="I978" s="91" t="s">
        <v>4</v>
      </c>
      <c r="J978" s="93" t="s">
        <v>5</v>
      </c>
      <c r="M978">
        <f t="shared" si="403"/>
        <v>38</v>
      </c>
      <c r="N978">
        <f t="shared" si="424"/>
        <v>41</v>
      </c>
      <c r="O978">
        <f t="shared" si="425"/>
        <v>48</v>
      </c>
      <c r="P978">
        <f t="shared" si="426"/>
        <v>104</v>
      </c>
      <c r="Q978">
        <f t="shared" si="427"/>
        <v>39</v>
      </c>
      <c r="R978">
        <f t="shared" si="428"/>
        <v>144</v>
      </c>
      <c r="U978">
        <f t="shared" si="423"/>
        <v>241</v>
      </c>
      <c r="V978">
        <f t="shared" si="404"/>
        <v>239</v>
      </c>
      <c r="W978">
        <f t="shared" si="405"/>
        <v>243</v>
      </c>
      <c r="X978">
        <f t="shared" si="406"/>
        <v>470</v>
      </c>
      <c r="Y978">
        <f t="shared" si="407"/>
        <v>161</v>
      </c>
      <c r="Z978">
        <f t="shared" si="408"/>
        <v>83</v>
      </c>
      <c r="AC978" s="1">
        <f t="shared" si="409"/>
        <v>-1.5099083170870673</v>
      </c>
      <c r="AD978" s="1">
        <f t="shared" si="410"/>
        <v>-1.4339224101091452</v>
      </c>
      <c r="AE978" s="1">
        <f t="shared" si="411"/>
        <v>-1.276293465905562</v>
      </c>
      <c r="AF978" s="1">
        <f t="shared" si="412"/>
        <v>-0.50310357767208047</v>
      </c>
      <c r="AG978" s="1">
        <f t="shared" si="413"/>
        <v>-1.4839328306838067</v>
      </c>
      <c r="AH978" s="1">
        <f t="shared" si="414"/>
        <v>-0.17768117723745236</v>
      </c>
      <c r="AI978" s="149">
        <f t="shared" si="415"/>
        <v>-6.3848417786951135</v>
      </c>
      <c r="AL978" s="1">
        <f t="shared" si="416"/>
        <v>-1.3873311678483309</v>
      </c>
      <c r="AM978" s="104">
        <f t="shared" si="417"/>
        <v>-1.3956645494074753</v>
      </c>
      <c r="AN978" s="104">
        <f t="shared" si="418"/>
        <v>-1.3790666579984376</v>
      </c>
      <c r="AO978" s="104">
        <f t="shared" si="419"/>
        <v>-0.71939540663488166</v>
      </c>
      <c r="AP978" s="104">
        <f t="shared" si="420"/>
        <v>-1.790723736354523</v>
      </c>
      <c r="AQ978" s="104">
        <f t="shared" si="421"/>
        <v>-2.4532874935423878</v>
      </c>
      <c r="AR978" s="151">
        <f t="shared" si="422"/>
        <v>-9.1254690117860378</v>
      </c>
    </row>
    <row r="979" spans="1:44" x14ac:dyDescent="0.2">
      <c r="A979" s="99">
        <v>10935</v>
      </c>
      <c r="B979" s="95" t="s">
        <v>103</v>
      </c>
      <c r="C979" s="111">
        <v>0.87684320678220184</v>
      </c>
      <c r="D979" s="95" t="s">
        <v>2</v>
      </c>
      <c r="E979" s="95">
        <v>0</v>
      </c>
      <c r="F979" s="96">
        <v>3</v>
      </c>
      <c r="G979" s="95" t="s">
        <v>6</v>
      </c>
      <c r="H979" s="95" t="s">
        <v>88</v>
      </c>
      <c r="I979" s="95" t="s">
        <v>4</v>
      </c>
      <c r="J979" s="97" t="s">
        <v>5</v>
      </c>
      <c r="M979">
        <f t="shared" si="403"/>
        <v>36</v>
      </c>
      <c r="N979">
        <f t="shared" si="424"/>
        <v>35</v>
      </c>
      <c r="O979">
        <f t="shared" si="425"/>
        <v>46</v>
      </c>
      <c r="P979">
        <f t="shared" si="426"/>
        <v>68</v>
      </c>
      <c r="Q979">
        <f t="shared" si="427"/>
        <v>71</v>
      </c>
      <c r="R979">
        <f t="shared" si="428"/>
        <v>144</v>
      </c>
      <c r="U979">
        <f t="shared" si="423"/>
        <v>239</v>
      </c>
      <c r="V979">
        <f t="shared" si="404"/>
        <v>245</v>
      </c>
      <c r="W979">
        <f t="shared" si="405"/>
        <v>241</v>
      </c>
      <c r="X979">
        <f t="shared" si="406"/>
        <v>495</v>
      </c>
      <c r="Y979">
        <f t="shared" si="407"/>
        <v>425</v>
      </c>
      <c r="Z979">
        <f t="shared" si="408"/>
        <v>83</v>
      </c>
      <c r="AC979" s="1">
        <f t="shared" si="409"/>
        <v>-1.563975538357343</v>
      </c>
      <c r="AD979" s="1">
        <f t="shared" si="410"/>
        <v>-1.5921464153240394</v>
      </c>
      <c r="AE979" s="1">
        <f t="shared" si="411"/>
        <v>-1.3188530803243581</v>
      </c>
      <c r="AF979" s="1">
        <f t="shared" si="412"/>
        <v>-0.92798677163734644</v>
      </c>
      <c r="AG979" s="1">
        <f t="shared" si="413"/>
        <v>-0.88481459977213761</v>
      </c>
      <c r="AH979" s="1">
        <f t="shared" si="414"/>
        <v>-0.17768117723745236</v>
      </c>
      <c r="AI979" s="149">
        <f t="shared" si="415"/>
        <v>-6.465457582652677</v>
      </c>
      <c r="AL979" s="1">
        <f t="shared" si="416"/>
        <v>-1.3956645494074753</v>
      </c>
      <c r="AM979" s="104">
        <f t="shared" si="417"/>
        <v>-1.3708698907942589</v>
      </c>
      <c r="AN979" s="104">
        <f t="shared" si="418"/>
        <v>-1.3873311678483309</v>
      </c>
      <c r="AO979" s="104">
        <f t="shared" si="419"/>
        <v>-0.66757033877029559</v>
      </c>
      <c r="AP979" s="104">
        <f t="shared" si="420"/>
        <v>-0.82003893241456904</v>
      </c>
      <c r="AQ979" s="104">
        <f t="shared" si="421"/>
        <v>-2.4532874935423878</v>
      </c>
      <c r="AR979" s="151">
        <f t="shared" si="422"/>
        <v>-8.0947623727773177</v>
      </c>
    </row>
    <row r="980" spans="1:44" x14ac:dyDescent="0.2">
      <c r="A980" s="98">
        <v>10416</v>
      </c>
      <c r="B980" s="91" t="s">
        <v>103</v>
      </c>
      <c r="C980" s="110">
        <v>0.8772765175482502</v>
      </c>
      <c r="D980" s="91" t="s">
        <v>0</v>
      </c>
      <c r="E980" s="91">
        <v>2</v>
      </c>
      <c r="F980" s="92">
        <v>0</v>
      </c>
      <c r="G980" s="91" t="s">
        <v>7</v>
      </c>
      <c r="H980" s="91" t="s">
        <v>88</v>
      </c>
      <c r="I980" s="91" t="s">
        <v>5</v>
      </c>
      <c r="J980" s="93" t="s">
        <v>5</v>
      </c>
      <c r="M980">
        <f t="shared" si="403"/>
        <v>39</v>
      </c>
      <c r="N980">
        <f t="shared" si="424"/>
        <v>41</v>
      </c>
      <c r="O980">
        <f t="shared" si="425"/>
        <v>29</v>
      </c>
      <c r="P980">
        <f t="shared" si="426"/>
        <v>104</v>
      </c>
      <c r="Q980">
        <f t="shared" si="427"/>
        <v>71</v>
      </c>
      <c r="R980">
        <f t="shared" si="428"/>
        <v>28</v>
      </c>
      <c r="U980">
        <f t="shared" si="423"/>
        <v>241</v>
      </c>
      <c r="V980">
        <f t="shared" si="404"/>
        <v>239</v>
      </c>
      <c r="W980">
        <f t="shared" si="405"/>
        <v>248</v>
      </c>
      <c r="X980">
        <f t="shared" si="406"/>
        <v>470</v>
      </c>
      <c r="Y980">
        <f t="shared" si="407"/>
        <v>425</v>
      </c>
      <c r="Z980">
        <f t="shared" si="408"/>
        <v>882</v>
      </c>
      <c r="AC980" s="1">
        <f t="shared" si="409"/>
        <v>-1.4839328306838067</v>
      </c>
      <c r="AD980" s="1">
        <f t="shared" si="410"/>
        <v>-1.4339224101091452</v>
      </c>
      <c r="AE980" s="1">
        <f t="shared" si="411"/>
        <v>-1.780198646826979</v>
      </c>
      <c r="AF980" s="1">
        <f t="shared" si="412"/>
        <v>-0.50310357767208047</v>
      </c>
      <c r="AG980" s="1">
        <f t="shared" si="413"/>
        <v>-0.88481459977213761</v>
      </c>
      <c r="AH980" s="1">
        <f t="shared" si="414"/>
        <v>-1.8152899666382492</v>
      </c>
      <c r="AI980" s="149">
        <f t="shared" si="415"/>
        <v>-7.901262031702398</v>
      </c>
      <c r="AL980" s="1">
        <f t="shared" si="416"/>
        <v>-1.3873311678483309</v>
      </c>
      <c r="AM980" s="104">
        <f t="shared" si="417"/>
        <v>-1.3956645494074753</v>
      </c>
      <c r="AN980" s="104">
        <f t="shared" si="418"/>
        <v>-1.3586993551740039</v>
      </c>
      <c r="AO980" s="104">
        <f t="shared" si="419"/>
        <v>-0.71939540663488166</v>
      </c>
      <c r="AP980" s="104">
        <f t="shared" si="420"/>
        <v>-0.82003893241456904</v>
      </c>
      <c r="AQ980" s="104">
        <f t="shared" si="421"/>
        <v>-8.9936045332194625E-2</v>
      </c>
      <c r="AR980" s="151">
        <f t="shared" si="422"/>
        <v>-5.7710654568114554</v>
      </c>
    </row>
    <row r="981" spans="1:44" x14ac:dyDescent="0.2">
      <c r="A981" s="99">
        <v>10153</v>
      </c>
      <c r="B981" s="95" t="s">
        <v>103</v>
      </c>
      <c r="C981" s="111">
        <v>0.87734269424283773</v>
      </c>
      <c r="D981" s="95" t="s">
        <v>0</v>
      </c>
      <c r="E981" s="95">
        <v>0</v>
      </c>
      <c r="F981" s="96">
        <v>1</v>
      </c>
      <c r="G981" s="95" t="s">
        <v>6</v>
      </c>
      <c r="H981" s="95" t="s">
        <v>89</v>
      </c>
      <c r="I981" s="95" t="s">
        <v>5</v>
      </c>
      <c r="J981" s="97" t="s">
        <v>5</v>
      </c>
      <c r="M981">
        <f t="shared" si="403"/>
        <v>39</v>
      </c>
      <c r="N981">
        <f t="shared" si="424"/>
        <v>35</v>
      </c>
      <c r="O981">
        <f t="shared" si="425"/>
        <v>48</v>
      </c>
      <c r="P981">
        <f t="shared" si="426"/>
        <v>68</v>
      </c>
      <c r="Q981">
        <f t="shared" si="427"/>
        <v>37</v>
      </c>
      <c r="R981">
        <f t="shared" si="428"/>
        <v>28</v>
      </c>
      <c r="U981">
        <f t="shared" si="423"/>
        <v>241</v>
      </c>
      <c r="V981">
        <f t="shared" si="404"/>
        <v>245</v>
      </c>
      <c r="W981">
        <f t="shared" si="405"/>
        <v>243</v>
      </c>
      <c r="X981">
        <f t="shared" si="406"/>
        <v>495</v>
      </c>
      <c r="Y981">
        <f t="shared" si="407"/>
        <v>230</v>
      </c>
      <c r="Z981">
        <f t="shared" si="408"/>
        <v>882</v>
      </c>
      <c r="AC981" s="1">
        <f t="shared" si="409"/>
        <v>-1.4839328306838067</v>
      </c>
      <c r="AD981" s="1">
        <f t="shared" si="410"/>
        <v>-1.5921464153240394</v>
      </c>
      <c r="AE981" s="1">
        <f t="shared" si="411"/>
        <v>-1.276293465905562</v>
      </c>
      <c r="AF981" s="1">
        <f t="shared" si="412"/>
        <v>-0.92798677163734644</v>
      </c>
      <c r="AG981" s="1">
        <f t="shared" si="413"/>
        <v>-1.5365765641692286</v>
      </c>
      <c r="AH981" s="1">
        <f t="shared" si="414"/>
        <v>-1.8152899666382492</v>
      </c>
      <c r="AI981" s="149">
        <f t="shared" si="415"/>
        <v>-8.632226014358233</v>
      </c>
      <c r="AL981" s="1">
        <f t="shared" si="416"/>
        <v>-1.3873311678483309</v>
      </c>
      <c r="AM981" s="104">
        <f t="shared" si="417"/>
        <v>-1.3708698907942589</v>
      </c>
      <c r="AN981" s="104">
        <f t="shared" si="418"/>
        <v>-1.3790666579984376</v>
      </c>
      <c r="AO981" s="104">
        <f t="shared" si="419"/>
        <v>-0.66757033877029559</v>
      </c>
      <c r="AP981" s="104">
        <f t="shared" si="420"/>
        <v>-1.4340487924157905</v>
      </c>
      <c r="AQ981" s="104">
        <f t="shared" si="421"/>
        <v>-8.9936045332194625E-2</v>
      </c>
      <c r="AR981" s="151">
        <f t="shared" si="422"/>
        <v>-6.3288228931593089</v>
      </c>
    </row>
    <row r="982" spans="1:44" x14ac:dyDescent="0.2">
      <c r="A982" s="98">
        <v>10302</v>
      </c>
      <c r="B982" s="91" t="s">
        <v>103</v>
      </c>
      <c r="C982" s="110">
        <v>0.87744852919366934</v>
      </c>
      <c r="D982" s="91" t="s">
        <v>3</v>
      </c>
      <c r="E982" s="91">
        <v>3</v>
      </c>
      <c r="F982" s="92">
        <v>1</v>
      </c>
      <c r="G982" s="91" t="s">
        <v>6</v>
      </c>
      <c r="H982" s="91" t="s">
        <v>88</v>
      </c>
      <c r="I982" s="91" t="s">
        <v>5</v>
      </c>
      <c r="J982" s="93" t="s">
        <v>5</v>
      </c>
      <c r="M982">
        <f t="shared" si="403"/>
        <v>38</v>
      </c>
      <c r="N982">
        <f t="shared" si="424"/>
        <v>61</v>
      </c>
      <c r="O982">
        <f t="shared" si="425"/>
        <v>48</v>
      </c>
      <c r="P982">
        <f t="shared" si="426"/>
        <v>68</v>
      </c>
      <c r="Q982">
        <f t="shared" si="427"/>
        <v>71</v>
      </c>
      <c r="R982">
        <f t="shared" si="428"/>
        <v>28</v>
      </c>
      <c r="U982">
        <f t="shared" si="423"/>
        <v>241</v>
      </c>
      <c r="V982">
        <f t="shared" si="404"/>
        <v>248</v>
      </c>
      <c r="W982">
        <f t="shared" si="405"/>
        <v>243</v>
      </c>
      <c r="X982">
        <f t="shared" si="406"/>
        <v>495</v>
      </c>
      <c r="Y982">
        <f t="shared" si="407"/>
        <v>425</v>
      </c>
      <c r="Z982">
        <f t="shared" si="408"/>
        <v>882</v>
      </c>
      <c r="AC982" s="1">
        <f t="shared" si="409"/>
        <v>-1.5099083170870673</v>
      </c>
      <c r="AD982" s="1">
        <f t="shared" si="410"/>
        <v>-1.0366206126401418</v>
      </c>
      <c r="AE982" s="1">
        <f t="shared" si="411"/>
        <v>-1.276293465905562</v>
      </c>
      <c r="AF982" s="1">
        <f t="shared" si="412"/>
        <v>-0.92798677163734644</v>
      </c>
      <c r="AG982" s="1">
        <f t="shared" si="413"/>
        <v>-0.88481459977213761</v>
      </c>
      <c r="AH982" s="1">
        <f t="shared" si="414"/>
        <v>-1.8152899666382492</v>
      </c>
      <c r="AI982" s="149">
        <f t="shared" si="415"/>
        <v>-7.4509137336805047</v>
      </c>
      <c r="AL982" s="1">
        <f t="shared" si="416"/>
        <v>-1.3873311678483309</v>
      </c>
      <c r="AM982" s="104">
        <f t="shared" si="417"/>
        <v>-1.3586993551740039</v>
      </c>
      <c r="AN982" s="104">
        <f t="shared" si="418"/>
        <v>-1.3790666579984376</v>
      </c>
      <c r="AO982" s="104">
        <f t="shared" si="419"/>
        <v>-0.66757033877029559</v>
      </c>
      <c r="AP982" s="104">
        <f t="shared" si="420"/>
        <v>-0.82003893241456904</v>
      </c>
      <c r="AQ982" s="104">
        <f t="shared" si="421"/>
        <v>-8.9936045332194625E-2</v>
      </c>
      <c r="AR982" s="151">
        <f t="shared" si="422"/>
        <v>-5.7026424975378323</v>
      </c>
    </row>
    <row r="983" spans="1:44" x14ac:dyDescent="0.2">
      <c r="A983" s="99">
        <v>11172</v>
      </c>
      <c r="B983" s="95" t="s">
        <v>103</v>
      </c>
      <c r="C983" s="111">
        <v>0.87749115518171594</v>
      </c>
      <c r="D983" s="95" t="s">
        <v>3</v>
      </c>
      <c r="E983" s="95">
        <v>3</v>
      </c>
      <c r="F983" s="96">
        <v>2</v>
      </c>
      <c r="G983" s="95" t="s">
        <v>6</v>
      </c>
      <c r="H983" s="95" t="s">
        <v>90</v>
      </c>
      <c r="I983" s="95" t="s">
        <v>4</v>
      </c>
      <c r="J983" s="97" t="s">
        <v>4</v>
      </c>
      <c r="M983">
        <f t="shared" si="403"/>
        <v>38</v>
      </c>
      <c r="N983">
        <f t="shared" si="424"/>
        <v>61</v>
      </c>
      <c r="O983">
        <f t="shared" si="425"/>
        <v>49</v>
      </c>
      <c r="P983">
        <f t="shared" si="426"/>
        <v>68</v>
      </c>
      <c r="Q983">
        <f t="shared" si="427"/>
        <v>39</v>
      </c>
      <c r="R983">
        <f t="shared" si="428"/>
        <v>144</v>
      </c>
      <c r="U983">
        <f t="shared" si="423"/>
        <v>241</v>
      </c>
      <c r="V983">
        <f t="shared" si="404"/>
        <v>248</v>
      </c>
      <c r="W983">
        <f t="shared" si="405"/>
        <v>233</v>
      </c>
      <c r="X983">
        <f t="shared" si="406"/>
        <v>495</v>
      </c>
      <c r="Y983">
        <f t="shared" si="407"/>
        <v>161</v>
      </c>
      <c r="Z983">
        <f t="shared" si="408"/>
        <v>83</v>
      </c>
      <c r="AC983" s="1">
        <f t="shared" si="409"/>
        <v>-1.5099083170870673</v>
      </c>
      <c r="AD983" s="1">
        <f t="shared" si="410"/>
        <v>-1.0366206126401418</v>
      </c>
      <c r="AE983" s="1">
        <f t="shared" si="411"/>
        <v>-1.2556741787028265</v>
      </c>
      <c r="AF983" s="1">
        <f t="shared" si="412"/>
        <v>-0.92798677163734644</v>
      </c>
      <c r="AG983" s="1">
        <f t="shared" si="413"/>
        <v>-1.4839328306838067</v>
      </c>
      <c r="AH983" s="1">
        <f t="shared" si="414"/>
        <v>-0.17768117723745236</v>
      </c>
      <c r="AI983" s="149">
        <f t="shared" si="415"/>
        <v>-6.3918038879886412</v>
      </c>
      <c r="AL983" s="1">
        <f t="shared" si="416"/>
        <v>-1.3873311678483309</v>
      </c>
      <c r="AM983" s="104">
        <f t="shared" si="417"/>
        <v>-1.3586993551740039</v>
      </c>
      <c r="AN983" s="104">
        <f t="shared" si="418"/>
        <v>-1.4210896477732855</v>
      </c>
      <c r="AO983" s="104">
        <f t="shared" si="419"/>
        <v>-0.66757033877029559</v>
      </c>
      <c r="AP983" s="104">
        <f t="shared" si="420"/>
        <v>-1.790723736354523</v>
      </c>
      <c r="AQ983" s="104">
        <f t="shared" si="421"/>
        <v>-2.4532874935423878</v>
      </c>
      <c r="AR983" s="151">
        <f t="shared" si="422"/>
        <v>-9.0787017394628258</v>
      </c>
    </row>
    <row r="984" spans="1:44" x14ac:dyDescent="0.2">
      <c r="A984" s="98">
        <v>10491</v>
      </c>
      <c r="B984" s="91" t="s">
        <v>103</v>
      </c>
      <c r="C984" s="110">
        <v>0.87857921539177264</v>
      </c>
      <c r="D984" s="91" t="s">
        <v>2</v>
      </c>
      <c r="E984" s="91">
        <v>3</v>
      </c>
      <c r="F984" s="92">
        <v>2</v>
      </c>
      <c r="G984" s="91" t="s">
        <v>6</v>
      </c>
      <c r="H984" s="91" t="s">
        <v>88</v>
      </c>
      <c r="I984" s="91" t="s">
        <v>5</v>
      </c>
      <c r="J984" s="93" t="s">
        <v>5</v>
      </c>
      <c r="M984">
        <f t="shared" si="403"/>
        <v>36</v>
      </c>
      <c r="N984">
        <f t="shared" si="424"/>
        <v>61</v>
      </c>
      <c r="O984">
        <f t="shared" si="425"/>
        <v>49</v>
      </c>
      <c r="P984">
        <f t="shared" si="426"/>
        <v>68</v>
      </c>
      <c r="Q984">
        <f t="shared" si="427"/>
        <v>71</v>
      </c>
      <c r="R984">
        <f t="shared" si="428"/>
        <v>28</v>
      </c>
      <c r="U984">
        <f t="shared" si="423"/>
        <v>239</v>
      </c>
      <c r="V984">
        <f t="shared" si="404"/>
        <v>248</v>
      </c>
      <c r="W984">
        <f t="shared" si="405"/>
        <v>233</v>
      </c>
      <c r="X984">
        <f t="shared" si="406"/>
        <v>495</v>
      </c>
      <c r="Y984">
        <f t="shared" si="407"/>
        <v>425</v>
      </c>
      <c r="Z984">
        <f t="shared" si="408"/>
        <v>882</v>
      </c>
      <c r="AC984" s="1">
        <f t="shared" si="409"/>
        <v>-1.563975538357343</v>
      </c>
      <c r="AD984" s="1">
        <f t="shared" si="410"/>
        <v>-1.0366206126401418</v>
      </c>
      <c r="AE984" s="1">
        <f t="shared" si="411"/>
        <v>-1.2556741787028265</v>
      </c>
      <c r="AF984" s="1">
        <f t="shared" si="412"/>
        <v>-0.92798677163734644</v>
      </c>
      <c r="AG984" s="1">
        <f t="shared" si="413"/>
        <v>-0.88481459977213761</v>
      </c>
      <c r="AH984" s="1">
        <f t="shared" si="414"/>
        <v>-1.8152899666382492</v>
      </c>
      <c r="AI984" s="149">
        <f t="shared" si="415"/>
        <v>-7.4843616677480451</v>
      </c>
      <c r="AL984" s="1">
        <f t="shared" si="416"/>
        <v>-1.3956645494074753</v>
      </c>
      <c r="AM984" s="104">
        <f t="shared" si="417"/>
        <v>-1.3586993551740039</v>
      </c>
      <c r="AN984" s="104">
        <f t="shared" si="418"/>
        <v>-1.4210896477732855</v>
      </c>
      <c r="AO984" s="104">
        <f t="shared" si="419"/>
        <v>-0.66757033877029559</v>
      </c>
      <c r="AP984" s="104">
        <f t="shared" si="420"/>
        <v>-0.82003893241456904</v>
      </c>
      <c r="AQ984" s="104">
        <f t="shared" si="421"/>
        <v>-8.9936045332194625E-2</v>
      </c>
      <c r="AR984" s="151">
        <f t="shared" si="422"/>
        <v>-5.7529988688718241</v>
      </c>
    </row>
    <row r="985" spans="1:44" x14ac:dyDescent="0.2">
      <c r="A985" s="99">
        <v>10374</v>
      </c>
      <c r="B985" s="95" t="s">
        <v>103</v>
      </c>
      <c r="C985" s="111">
        <v>0.87876291752220959</v>
      </c>
      <c r="D985" s="95" t="s">
        <v>2</v>
      </c>
      <c r="E985" s="95">
        <v>0</v>
      </c>
      <c r="F985" s="96">
        <v>3</v>
      </c>
      <c r="G985" s="95" t="s">
        <v>7</v>
      </c>
      <c r="H985" s="95" t="s">
        <v>88</v>
      </c>
      <c r="I985" s="95" t="s">
        <v>4</v>
      </c>
      <c r="J985" s="97" t="s">
        <v>5</v>
      </c>
      <c r="M985">
        <f t="shared" si="403"/>
        <v>36</v>
      </c>
      <c r="N985">
        <f t="shared" si="424"/>
        <v>35</v>
      </c>
      <c r="O985">
        <f t="shared" si="425"/>
        <v>46</v>
      </c>
      <c r="P985">
        <f t="shared" si="426"/>
        <v>104</v>
      </c>
      <c r="Q985">
        <f t="shared" si="427"/>
        <v>71</v>
      </c>
      <c r="R985">
        <f t="shared" si="428"/>
        <v>144</v>
      </c>
      <c r="U985">
        <f t="shared" si="423"/>
        <v>239</v>
      </c>
      <c r="V985">
        <f t="shared" si="404"/>
        <v>245</v>
      </c>
      <c r="W985">
        <f t="shared" si="405"/>
        <v>241</v>
      </c>
      <c r="X985">
        <f t="shared" si="406"/>
        <v>470</v>
      </c>
      <c r="Y985">
        <f t="shared" si="407"/>
        <v>425</v>
      </c>
      <c r="Z985">
        <f t="shared" si="408"/>
        <v>83</v>
      </c>
      <c r="AC985" s="1">
        <f t="shared" si="409"/>
        <v>-1.563975538357343</v>
      </c>
      <c r="AD985" s="1">
        <f t="shared" si="410"/>
        <v>-1.5921464153240394</v>
      </c>
      <c r="AE985" s="1">
        <f t="shared" si="411"/>
        <v>-1.3188530803243581</v>
      </c>
      <c r="AF985" s="1">
        <f t="shared" si="412"/>
        <v>-0.50310357767208047</v>
      </c>
      <c r="AG985" s="1">
        <f t="shared" si="413"/>
        <v>-0.88481459977213761</v>
      </c>
      <c r="AH985" s="1">
        <f t="shared" si="414"/>
        <v>-0.17768117723745236</v>
      </c>
      <c r="AI985" s="149">
        <f t="shared" si="415"/>
        <v>-6.0405743886874106</v>
      </c>
      <c r="AL985" s="1">
        <f t="shared" si="416"/>
        <v>-1.3956645494074753</v>
      </c>
      <c r="AM985" s="104">
        <f t="shared" si="417"/>
        <v>-1.3708698907942589</v>
      </c>
      <c r="AN985" s="104">
        <f t="shared" si="418"/>
        <v>-1.3873311678483309</v>
      </c>
      <c r="AO985" s="104">
        <f t="shared" si="419"/>
        <v>-0.71939540663488166</v>
      </c>
      <c r="AP985" s="104">
        <f t="shared" si="420"/>
        <v>-0.82003893241456904</v>
      </c>
      <c r="AQ985" s="104">
        <f t="shared" si="421"/>
        <v>-2.4532874935423878</v>
      </c>
      <c r="AR985" s="151">
        <f t="shared" si="422"/>
        <v>-8.1465874406419037</v>
      </c>
    </row>
    <row r="986" spans="1:44" x14ac:dyDescent="0.2">
      <c r="A986" s="98">
        <v>11234</v>
      </c>
      <c r="B986" s="91" t="s">
        <v>103</v>
      </c>
      <c r="C986" s="110">
        <v>0.87879217601207504</v>
      </c>
      <c r="D986" s="91" t="s">
        <v>2</v>
      </c>
      <c r="E986" s="91">
        <v>0</v>
      </c>
      <c r="F986" s="92">
        <v>1</v>
      </c>
      <c r="G986" s="91" t="s">
        <v>6</v>
      </c>
      <c r="H986" s="91" t="s">
        <v>90</v>
      </c>
      <c r="I986" s="91" t="s">
        <v>5</v>
      </c>
      <c r="J986" s="93" t="s">
        <v>5</v>
      </c>
      <c r="M986">
        <f t="shared" si="403"/>
        <v>36</v>
      </c>
      <c r="N986">
        <f t="shared" si="424"/>
        <v>35</v>
      </c>
      <c r="O986">
        <f t="shared" si="425"/>
        <v>48</v>
      </c>
      <c r="P986">
        <f t="shared" si="426"/>
        <v>68</v>
      </c>
      <c r="Q986">
        <f t="shared" si="427"/>
        <v>39</v>
      </c>
      <c r="R986">
        <f t="shared" si="428"/>
        <v>28</v>
      </c>
      <c r="U986">
        <f t="shared" si="423"/>
        <v>239</v>
      </c>
      <c r="V986">
        <f t="shared" si="404"/>
        <v>245</v>
      </c>
      <c r="W986">
        <f t="shared" si="405"/>
        <v>243</v>
      </c>
      <c r="X986">
        <f t="shared" si="406"/>
        <v>495</v>
      </c>
      <c r="Y986">
        <f t="shared" si="407"/>
        <v>161</v>
      </c>
      <c r="Z986">
        <f t="shared" si="408"/>
        <v>882</v>
      </c>
      <c r="AC986" s="1">
        <f t="shared" si="409"/>
        <v>-1.563975538357343</v>
      </c>
      <c r="AD986" s="1">
        <f t="shared" si="410"/>
        <v>-1.5921464153240394</v>
      </c>
      <c r="AE986" s="1">
        <f t="shared" si="411"/>
        <v>-1.276293465905562</v>
      </c>
      <c r="AF986" s="1">
        <f t="shared" si="412"/>
        <v>-0.92798677163734644</v>
      </c>
      <c r="AG986" s="1">
        <f t="shared" si="413"/>
        <v>-1.4839328306838067</v>
      </c>
      <c r="AH986" s="1">
        <f t="shared" si="414"/>
        <v>-1.8152899666382492</v>
      </c>
      <c r="AI986" s="149">
        <f t="shared" si="415"/>
        <v>-8.6596249885463461</v>
      </c>
      <c r="AL986" s="1">
        <f t="shared" si="416"/>
        <v>-1.3956645494074753</v>
      </c>
      <c r="AM986" s="104">
        <f t="shared" si="417"/>
        <v>-1.3708698907942589</v>
      </c>
      <c r="AN986" s="104">
        <f t="shared" si="418"/>
        <v>-1.3790666579984376</v>
      </c>
      <c r="AO986" s="104">
        <f t="shared" si="419"/>
        <v>-0.66757033877029559</v>
      </c>
      <c r="AP986" s="104">
        <f t="shared" si="420"/>
        <v>-1.790723736354523</v>
      </c>
      <c r="AQ986" s="104">
        <f t="shared" si="421"/>
        <v>-8.9936045332194625E-2</v>
      </c>
      <c r="AR986" s="151">
        <f t="shared" si="422"/>
        <v>-6.6938312186571851</v>
      </c>
    </row>
    <row r="987" spans="1:44" x14ac:dyDescent="0.2">
      <c r="A987" s="99">
        <v>10948</v>
      </c>
      <c r="B987" s="95" t="s">
        <v>103</v>
      </c>
      <c r="C987" s="111">
        <v>0.87901692504320617</v>
      </c>
      <c r="D987" s="95" t="s">
        <v>0</v>
      </c>
      <c r="E987" s="95">
        <v>0</v>
      </c>
      <c r="F987" s="96">
        <v>3</v>
      </c>
      <c r="G987" s="95" t="s">
        <v>6</v>
      </c>
      <c r="H987" s="95" t="s">
        <v>91</v>
      </c>
      <c r="I987" s="95" t="s">
        <v>5</v>
      </c>
      <c r="J987" s="97" t="s">
        <v>5</v>
      </c>
      <c r="M987">
        <f t="shared" si="403"/>
        <v>39</v>
      </c>
      <c r="N987">
        <f t="shared" si="424"/>
        <v>35</v>
      </c>
      <c r="O987">
        <f t="shared" si="425"/>
        <v>46</v>
      </c>
      <c r="P987">
        <f t="shared" si="426"/>
        <v>68</v>
      </c>
      <c r="Q987">
        <f t="shared" si="427"/>
        <v>25</v>
      </c>
      <c r="R987">
        <f t="shared" si="428"/>
        <v>28</v>
      </c>
      <c r="U987">
        <f t="shared" si="423"/>
        <v>241</v>
      </c>
      <c r="V987">
        <f t="shared" si="404"/>
        <v>245</v>
      </c>
      <c r="W987">
        <f t="shared" si="405"/>
        <v>241</v>
      </c>
      <c r="X987">
        <f t="shared" si="406"/>
        <v>495</v>
      </c>
      <c r="Y987">
        <f t="shared" si="407"/>
        <v>149</v>
      </c>
      <c r="Z987">
        <f t="shared" si="408"/>
        <v>882</v>
      </c>
      <c r="AC987" s="1">
        <f t="shared" si="409"/>
        <v>-1.4839328306838067</v>
      </c>
      <c r="AD987" s="1">
        <f t="shared" si="410"/>
        <v>-1.5921464153240394</v>
      </c>
      <c r="AE987" s="1">
        <f t="shared" si="411"/>
        <v>-1.3188530803243581</v>
      </c>
      <c r="AF987" s="1">
        <f t="shared" si="412"/>
        <v>-0.92798677163734644</v>
      </c>
      <c r="AG987" s="1">
        <f t="shared" si="413"/>
        <v>-1.9286186519452522</v>
      </c>
      <c r="AH987" s="1">
        <f t="shared" si="414"/>
        <v>-1.8152899666382492</v>
      </c>
      <c r="AI987" s="149">
        <f t="shared" si="415"/>
        <v>-9.0668277165530515</v>
      </c>
      <c r="AL987" s="1">
        <f t="shared" si="416"/>
        <v>-1.3873311678483309</v>
      </c>
      <c r="AM987" s="104">
        <f t="shared" si="417"/>
        <v>-1.3708698907942589</v>
      </c>
      <c r="AN987" s="104">
        <f t="shared" si="418"/>
        <v>-1.3873311678483309</v>
      </c>
      <c r="AO987" s="104">
        <f t="shared" si="419"/>
        <v>-0.66757033877029559</v>
      </c>
      <c r="AP987" s="104">
        <f t="shared" si="420"/>
        <v>-1.8681817953935267</v>
      </c>
      <c r="AQ987" s="104">
        <f t="shared" si="421"/>
        <v>-8.9936045332194625E-2</v>
      </c>
      <c r="AR987" s="151">
        <f t="shared" si="422"/>
        <v>-6.7712204059869388</v>
      </c>
    </row>
    <row r="988" spans="1:44" x14ac:dyDescent="0.2">
      <c r="A988" s="98">
        <v>10235</v>
      </c>
      <c r="B988" s="91" t="s">
        <v>103</v>
      </c>
      <c r="C988" s="110">
        <v>0.88077003273512433</v>
      </c>
      <c r="D988" s="91" t="s">
        <v>3</v>
      </c>
      <c r="E988" s="91">
        <v>3</v>
      </c>
      <c r="F988" s="92">
        <v>1</v>
      </c>
      <c r="G988" s="91" t="s">
        <v>7</v>
      </c>
      <c r="H988" s="91" t="s">
        <v>91</v>
      </c>
      <c r="I988" s="91" t="s">
        <v>4</v>
      </c>
      <c r="J988" s="93" t="s">
        <v>5</v>
      </c>
      <c r="M988">
        <f t="shared" si="403"/>
        <v>38</v>
      </c>
      <c r="N988">
        <f t="shared" si="424"/>
        <v>61</v>
      </c>
      <c r="O988">
        <f t="shared" si="425"/>
        <v>48</v>
      </c>
      <c r="P988">
        <f t="shared" si="426"/>
        <v>104</v>
      </c>
      <c r="Q988">
        <f t="shared" si="427"/>
        <v>25</v>
      </c>
      <c r="R988">
        <f t="shared" si="428"/>
        <v>144</v>
      </c>
      <c r="U988">
        <f t="shared" si="423"/>
        <v>241</v>
      </c>
      <c r="V988">
        <f t="shared" si="404"/>
        <v>248</v>
      </c>
      <c r="W988">
        <f t="shared" si="405"/>
        <v>243</v>
      </c>
      <c r="X988">
        <f t="shared" si="406"/>
        <v>470</v>
      </c>
      <c r="Y988">
        <f t="shared" si="407"/>
        <v>149</v>
      </c>
      <c r="Z988">
        <f t="shared" si="408"/>
        <v>83</v>
      </c>
      <c r="AC988" s="1">
        <f t="shared" si="409"/>
        <v>-1.5099083170870673</v>
      </c>
      <c r="AD988" s="1">
        <f t="shared" si="410"/>
        <v>-1.0366206126401418</v>
      </c>
      <c r="AE988" s="1">
        <f t="shared" si="411"/>
        <v>-1.276293465905562</v>
      </c>
      <c r="AF988" s="1">
        <f t="shared" si="412"/>
        <v>-0.50310357767208047</v>
      </c>
      <c r="AG988" s="1">
        <f t="shared" si="413"/>
        <v>-1.9286186519452522</v>
      </c>
      <c r="AH988" s="1">
        <f t="shared" si="414"/>
        <v>-0.17768117723745236</v>
      </c>
      <c r="AI988" s="149">
        <f t="shared" si="415"/>
        <v>-6.4322258024875554</v>
      </c>
      <c r="AL988" s="1">
        <f t="shared" si="416"/>
        <v>-1.3873311678483309</v>
      </c>
      <c r="AM988" s="104">
        <f t="shared" si="417"/>
        <v>-1.3586993551740039</v>
      </c>
      <c r="AN988" s="104">
        <f t="shared" si="418"/>
        <v>-1.3790666579984376</v>
      </c>
      <c r="AO988" s="104">
        <f t="shared" si="419"/>
        <v>-0.71939540663488166</v>
      </c>
      <c r="AP988" s="104">
        <f t="shared" si="420"/>
        <v>-1.8681817953935267</v>
      </c>
      <c r="AQ988" s="104">
        <f t="shared" si="421"/>
        <v>-2.4532874935423878</v>
      </c>
      <c r="AR988" s="151">
        <f t="shared" si="422"/>
        <v>-9.1659618765915702</v>
      </c>
    </row>
    <row r="989" spans="1:44" x14ac:dyDescent="0.2">
      <c r="A989" s="99">
        <v>10296</v>
      </c>
      <c r="B989" s="95" t="s">
        <v>103</v>
      </c>
      <c r="C989" s="111">
        <v>0.88155457764796252</v>
      </c>
      <c r="D989" s="95" t="s">
        <v>0</v>
      </c>
      <c r="E989" s="95">
        <v>0</v>
      </c>
      <c r="F989" s="96">
        <v>3</v>
      </c>
      <c r="G989" s="95" t="s">
        <v>6</v>
      </c>
      <c r="H989" s="95" t="s">
        <v>88</v>
      </c>
      <c r="I989" s="95" t="s">
        <v>4</v>
      </c>
      <c r="J989" s="97" t="s">
        <v>5</v>
      </c>
      <c r="M989">
        <f t="shared" si="403"/>
        <v>39</v>
      </c>
      <c r="N989">
        <f t="shared" si="424"/>
        <v>35</v>
      </c>
      <c r="O989">
        <f t="shared" si="425"/>
        <v>46</v>
      </c>
      <c r="P989">
        <f t="shared" si="426"/>
        <v>68</v>
      </c>
      <c r="Q989">
        <f t="shared" si="427"/>
        <v>71</v>
      </c>
      <c r="R989">
        <f t="shared" si="428"/>
        <v>144</v>
      </c>
      <c r="U989">
        <f t="shared" si="423"/>
        <v>241</v>
      </c>
      <c r="V989">
        <f t="shared" si="404"/>
        <v>245</v>
      </c>
      <c r="W989">
        <f t="shared" si="405"/>
        <v>241</v>
      </c>
      <c r="X989">
        <f t="shared" si="406"/>
        <v>495</v>
      </c>
      <c r="Y989">
        <f t="shared" si="407"/>
        <v>425</v>
      </c>
      <c r="Z989">
        <f t="shared" si="408"/>
        <v>83</v>
      </c>
      <c r="AC989" s="1">
        <f t="shared" si="409"/>
        <v>-1.4839328306838067</v>
      </c>
      <c r="AD989" s="1">
        <f t="shared" si="410"/>
        <v>-1.5921464153240394</v>
      </c>
      <c r="AE989" s="1">
        <f t="shared" si="411"/>
        <v>-1.3188530803243581</v>
      </c>
      <c r="AF989" s="1">
        <f t="shared" si="412"/>
        <v>-0.92798677163734644</v>
      </c>
      <c r="AG989" s="1">
        <f t="shared" si="413"/>
        <v>-0.88481459977213761</v>
      </c>
      <c r="AH989" s="1">
        <f t="shared" si="414"/>
        <v>-0.17768117723745236</v>
      </c>
      <c r="AI989" s="149">
        <f t="shared" si="415"/>
        <v>-6.3854148749791406</v>
      </c>
      <c r="AL989" s="1">
        <f t="shared" si="416"/>
        <v>-1.3873311678483309</v>
      </c>
      <c r="AM989" s="104">
        <f t="shared" si="417"/>
        <v>-1.3708698907942589</v>
      </c>
      <c r="AN989" s="104">
        <f t="shared" si="418"/>
        <v>-1.3873311678483309</v>
      </c>
      <c r="AO989" s="104">
        <f t="shared" si="419"/>
        <v>-0.66757033877029559</v>
      </c>
      <c r="AP989" s="104">
        <f t="shared" si="420"/>
        <v>-0.82003893241456904</v>
      </c>
      <c r="AQ989" s="104">
        <f t="shared" si="421"/>
        <v>-2.4532874935423878</v>
      </c>
      <c r="AR989" s="151">
        <f t="shared" si="422"/>
        <v>-8.0864289912181739</v>
      </c>
    </row>
    <row r="990" spans="1:44" x14ac:dyDescent="0.2">
      <c r="A990" s="98">
        <v>11077</v>
      </c>
      <c r="B990" s="91" t="s">
        <v>103</v>
      </c>
      <c r="C990" s="110">
        <v>0.88263991694625188</v>
      </c>
      <c r="D990" s="91" t="s">
        <v>1</v>
      </c>
      <c r="E990" s="91">
        <v>3</v>
      </c>
      <c r="F990" s="92">
        <v>2</v>
      </c>
      <c r="G990" s="91" t="s">
        <v>7</v>
      </c>
      <c r="H990" s="91" t="s">
        <v>88</v>
      </c>
      <c r="I990" s="91" t="s">
        <v>5</v>
      </c>
      <c r="J990" s="93" t="s">
        <v>5</v>
      </c>
      <c r="M990">
        <f t="shared" si="403"/>
        <v>59</v>
      </c>
      <c r="N990">
        <f t="shared" si="424"/>
        <v>61</v>
      </c>
      <c r="O990">
        <f t="shared" si="425"/>
        <v>49</v>
      </c>
      <c r="P990">
        <f t="shared" si="426"/>
        <v>104</v>
      </c>
      <c r="Q990">
        <f t="shared" si="427"/>
        <v>71</v>
      </c>
      <c r="R990">
        <f t="shared" si="428"/>
        <v>28</v>
      </c>
      <c r="U990">
        <f t="shared" si="423"/>
        <v>244</v>
      </c>
      <c r="V990">
        <f t="shared" si="404"/>
        <v>248</v>
      </c>
      <c r="W990">
        <f t="shared" si="405"/>
        <v>233</v>
      </c>
      <c r="X990">
        <f t="shared" si="406"/>
        <v>470</v>
      </c>
      <c r="Y990">
        <f t="shared" si="407"/>
        <v>425</v>
      </c>
      <c r="Z990">
        <f t="shared" si="408"/>
        <v>882</v>
      </c>
      <c r="AC990" s="1">
        <f t="shared" si="409"/>
        <v>-1.0699570329077337</v>
      </c>
      <c r="AD990" s="1">
        <f t="shared" si="410"/>
        <v>-1.0366206126401418</v>
      </c>
      <c r="AE990" s="1">
        <f t="shared" si="411"/>
        <v>-1.2556741787028265</v>
      </c>
      <c r="AF990" s="1">
        <f t="shared" si="412"/>
        <v>-0.50310357767208047</v>
      </c>
      <c r="AG990" s="1">
        <f t="shared" si="413"/>
        <v>-0.88481459977213761</v>
      </c>
      <c r="AH990" s="1">
        <f t="shared" si="414"/>
        <v>-1.8152899666382492</v>
      </c>
      <c r="AI990" s="149">
        <f t="shared" si="415"/>
        <v>-6.5654599683331689</v>
      </c>
      <c r="AL990" s="1">
        <f t="shared" si="416"/>
        <v>-1.374959876045784</v>
      </c>
      <c r="AM990" s="104">
        <f t="shared" si="417"/>
        <v>-1.3586993551740039</v>
      </c>
      <c r="AN990" s="104">
        <f t="shared" si="418"/>
        <v>-1.4210896477732855</v>
      </c>
      <c r="AO990" s="104">
        <f t="shared" si="419"/>
        <v>-0.71939540663488166</v>
      </c>
      <c r="AP990" s="104">
        <f t="shared" si="420"/>
        <v>-0.82003893241456904</v>
      </c>
      <c r="AQ990" s="104">
        <f t="shared" si="421"/>
        <v>-8.9936045332194625E-2</v>
      </c>
      <c r="AR990" s="151">
        <f t="shared" si="422"/>
        <v>-5.7841192633747189</v>
      </c>
    </row>
    <row r="991" spans="1:44" x14ac:dyDescent="0.2">
      <c r="A991" s="99">
        <v>11047</v>
      </c>
      <c r="B991" s="95" t="s">
        <v>103</v>
      </c>
      <c r="C991" s="111">
        <v>0.88408452621782263</v>
      </c>
      <c r="D991" s="95" t="s">
        <v>2</v>
      </c>
      <c r="E991" s="95">
        <v>3</v>
      </c>
      <c r="F991" s="96">
        <v>1</v>
      </c>
      <c r="G991" s="95" t="s">
        <v>6</v>
      </c>
      <c r="H991" s="95" t="s">
        <v>88</v>
      </c>
      <c r="I991" s="95" t="s">
        <v>5</v>
      </c>
      <c r="J991" s="97" t="s">
        <v>5</v>
      </c>
      <c r="M991">
        <f t="shared" si="403"/>
        <v>36</v>
      </c>
      <c r="N991">
        <f t="shared" si="424"/>
        <v>61</v>
      </c>
      <c r="O991">
        <f t="shared" si="425"/>
        <v>48</v>
      </c>
      <c r="P991">
        <f t="shared" si="426"/>
        <v>68</v>
      </c>
      <c r="Q991">
        <f t="shared" si="427"/>
        <v>71</v>
      </c>
      <c r="R991">
        <f t="shared" si="428"/>
        <v>28</v>
      </c>
      <c r="U991">
        <f t="shared" si="423"/>
        <v>239</v>
      </c>
      <c r="V991">
        <f t="shared" si="404"/>
        <v>248</v>
      </c>
      <c r="W991">
        <f t="shared" si="405"/>
        <v>243</v>
      </c>
      <c r="X991">
        <f t="shared" si="406"/>
        <v>495</v>
      </c>
      <c r="Y991">
        <f t="shared" si="407"/>
        <v>425</v>
      </c>
      <c r="Z991">
        <f t="shared" si="408"/>
        <v>882</v>
      </c>
      <c r="AC991" s="1">
        <f t="shared" si="409"/>
        <v>-1.563975538357343</v>
      </c>
      <c r="AD991" s="1">
        <f t="shared" si="410"/>
        <v>-1.0366206126401418</v>
      </c>
      <c r="AE991" s="1">
        <f t="shared" si="411"/>
        <v>-1.276293465905562</v>
      </c>
      <c r="AF991" s="1">
        <f t="shared" si="412"/>
        <v>-0.92798677163734644</v>
      </c>
      <c r="AG991" s="1">
        <f t="shared" si="413"/>
        <v>-0.88481459977213761</v>
      </c>
      <c r="AH991" s="1">
        <f t="shared" si="414"/>
        <v>-1.8152899666382492</v>
      </c>
      <c r="AI991" s="149">
        <f t="shared" si="415"/>
        <v>-7.5049809549507804</v>
      </c>
      <c r="AL991" s="1">
        <f t="shared" si="416"/>
        <v>-1.3956645494074753</v>
      </c>
      <c r="AM991" s="104">
        <f t="shared" si="417"/>
        <v>-1.3586993551740039</v>
      </c>
      <c r="AN991" s="104">
        <f t="shared" si="418"/>
        <v>-1.3790666579984376</v>
      </c>
      <c r="AO991" s="104">
        <f t="shared" si="419"/>
        <v>-0.66757033877029559</v>
      </c>
      <c r="AP991" s="104">
        <f t="shared" si="420"/>
        <v>-0.82003893241456904</v>
      </c>
      <c r="AQ991" s="104">
        <f t="shared" si="421"/>
        <v>-8.9936045332194625E-2</v>
      </c>
      <c r="AR991" s="151">
        <f t="shared" si="422"/>
        <v>-5.710975879096976</v>
      </c>
    </row>
    <row r="992" spans="1:44" x14ac:dyDescent="0.2">
      <c r="A992" s="98">
        <v>11065</v>
      </c>
      <c r="B992" s="91" t="s">
        <v>103</v>
      </c>
      <c r="C992" s="110">
        <v>0.88572034514169118</v>
      </c>
      <c r="D992" s="91" t="s">
        <v>1</v>
      </c>
      <c r="E992" s="91">
        <v>2</v>
      </c>
      <c r="F992" s="92">
        <v>1</v>
      </c>
      <c r="G992" s="91" t="s">
        <v>6</v>
      </c>
      <c r="H992" s="91" t="s">
        <v>91</v>
      </c>
      <c r="I992" s="91" t="s">
        <v>5</v>
      </c>
      <c r="J992" s="93" t="s">
        <v>5</v>
      </c>
      <c r="M992">
        <f t="shared" si="403"/>
        <v>59</v>
      </c>
      <c r="N992">
        <f t="shared" si="424"/>
        <v>41</v>
      </c>
      <c r="O992">
        <f t="shared" si="425"/>
        <v>48</v>
      </c>
      <c r="P992">
        <f t="shared" si="426"/>
        <v>68</v>
      </c>
      <c r="Q992">
        <f t="shared" si="427"/>
        <v>25</v>
      </c>
      <c r="R992">
        <f t="shared" si="428"/>
        <v>28</v>
      </c>
      <c r="U992">
        <f t="shared" si="423"/>
        <v>244</v>
      </c>
      <c r="V992">
        <f t="shared" si="404"/>
        <v>239</v>
      </c>
      <c r="W992">
        <f t="shared" si="405"/>
        <v>243</v>
      </c>
      <c r="X992">
        <f t="shared" si="406"/>
        <v>495</v>
      </c>
      <c r="Y992">
        <f t="shared" si="407"/>
        <v>149</v>
      </c>
      <c r="Z992">
        <f t="shared" si="408"/>
        <v>882</v>
      </c>
      <c r="AC992" s="1">
        <f t="shared" si="409"/>
        <v>-1.0699570329077337</v>
      </c>
      <c r="AD992" s="1">
        <f t="shared" si="410"/>
        <v>-1.4339224101091452</v>
      </c>
      <c r="AE992" s="1">
        <f t="shared" si="411"/>
        <v>-1.276293465905562</v>
      </c>
      <c r="AF992" s="1">
        <f t="shared" si="412"/>
        <v>-0.92798677163734644</v>
      </c>
      <c r="AG992" s="1">
        <f t="shared" si="413"/>
        <v>-1.9286186519452522</v>
      </c>
      <c r="AH992" s="1">
        <f t="shared" si="414"/>
        <v>-1.8152899666382492</v>
      </c>
      <c r="AI992" s="149">
        <f t="shared" si="415"/>
        <v>-8.4520682991432885</v>
      </c>
      <c r="AL992" s="1">
        <f t="shared" si="416"/>
        <v>-1.374959876045784</v>
      </c>
      <c r="AM992" s="104">
        <f t="shared" si="417"/>
        <v>-1.3956645494074753</v>
      </c>
      <c r="AN992" s="104">
        <f t="shared" si="418"/>
        <v>-1.3790666579984376</v>
      </c>
      <c r="AO992" s="104">
        <f t="shared" si="419"/>
        <v>-0.66757033877029559</v>
      </c>
      <c r="AP992" s="104">
        <f t="shared" si="420"/>
        <v>-1.8681817953935267</v>
      </c>
      <c r="AQ992" s="104">
        <f t="shared" si="421"/>
        <v>-8.9936045332194625E-2</v>
      </c>
      <c r="AR992" s="151">
        <f t="shared" si="422"/>
        <v>-6.7753792629477143</v>
      </c>
    </row>
    <row r="993" spans="1:44" x14ac:dyDescent="0.2">
      <c r="A993" s="99">
        <v>10735</v>
      </c>
      <c r="B993" s="95" t="s">
        <v>103</v>
      </c>
      <c r="C993" s="111">
        <v>0.8858746788312919</v>
      </c>
      <c r="D993" s="95" t="s">
        <v>3</v>
      </c>
      <c r="E993" s="95">
        <v>0</v>
      </c>
      <c r="F993" s="96">
        <v>0</v>
      </c>
      <c r="G993" s="95" t="s">
        <v>7</v>
      </c>
      <c r="H993" s="95" t="s">
        <v>88</v>
      </c>
      <c r="I993" s="95" t="s">
        <v>5</v>
      </c>
      <c r="J993" s="97" t="s">
        <v>5</v>
      </c>
      <c r="M993">
        <f t="shared" si="403"/>
        <v>38</v>
      </c>
      <c r="N993">
        <f t="shared" si="424"/>
        <v>35</v>
      </c>
      <c r="O993">
        <f t="shared" si="425"/>
        <v>29</v>
      </c>
      <c r="P993">
        <f t="shared" si="426"/>
        <v>104</v>
      </c>
      <c r="Q993">
        <f t="shared" si="427"/>
        <v>71</v>
      </c>
      <c r="R993">
        <f t="shared" si="428"/>
        <v>28</v>
      </c>
      <c r="U993">
        <f t="shared" si="423"/>
        <v>241</v>
      </c>
      <c r="V993">
        <f t="shared" si="404"/>
        <v>245</v>
      </c>
      <c r="W993">
        <f t="shared" si="405"/>
        <v>248</v>
      </c>
      <c r="X993">
        <f t="shared" si="406"/>
        <v>470</v>
      </c>
      <c r="Y993">
        <f t="shared" si="407"/>
        <v>425</v>
      </c>
      <c r="Z993">
        <f t="shared" si="408"/>
        <v>882</v>
      </c>
      <c r="AC993" s="1">
        <f t="shared" si="409"/>
        <v>-1.5099083170870673</v>
      </c>
      <c r="AD993" s="1">
        <f t="shared" si="410"/>
        <v>-1.5921464153240394</v>
      </c>
      <c r="AE993" s="1">
        <f t="shared" si="411"/>
        <v>-1.780198646826979</v>
      </c>
      <c r="AF993" s="1">
        <f t="shared" si="412"/>
        <v>-0.50310357767208047</v>
      </c>
      <c r="AG993" s="1">
        <f t="shared" si="413"/>
        <v>-0.88481459977213761</v>
      </c>
      <c r="AH993" s="1">
        <f t="shared" si="414"/>
        <v>-1.8152899666382492</v>
      </c>
      <c r="AI993" s="149">
        <f t="shared" si="415"/>
        <v>-8.0854615233205518</v>
      </c>
      <c r="AL993" s="1">
        <f t="shared" si="416"/>
        <v>-1.3873311678483309</v>
      </c>
      <c r="AM993" s="104">
        <f t="shared" si="417"/>
        <v>-1.3708698907942589</v>
      </c>
      <c r="AN993" s="104">
        <f t="shared" si="418"/>
        <v>-1.3586993551740039</v>
      </c>
      <c r="AO993" s="104">
        <f t="shared" si="419"/>
        <v>-0.71939540663488166</v>
      </c>
      <c r="AP993" s="104">
        <f t="shared" si="420"/>
        <v>-0.82003893241456904</v>
      </c>
      <c r="AQ993" s="104">
        <f t="shared" si="421"/>
        <v>-8.9936045332194625E-2</v>
      </c>
      <c r="AR993" s="151">
        <f t="shared" si="422"/>
        <v>-5.746270798198239</v>
      </c>
    </row>
    <row r="994" spans="1:44" x14ac:dyDescent="0.2">
      <c r="A994" s="98">
        <v>10073</v>
      </c>
      <c r="B994" s="91" t="s">
        <v>103</v>
      </c>
      <c r="C994" s="110">
        <v>0.88589172455593423</v>
      </c>
      <c r="D994" s="91" t="s">
        <v>3</v>
      </c>
      <c r="E994" s="91">
        <v>1</v>
      </c>
      <c r="F994" s="92">
        <v>3</v>
      </c>
      <c r="G994" s="91" t="s">
        <v>7</v>
      </c>
      <c r="H994" s="91" t="s">
        <v>89</v>
      </c>
      <c r="I994" s="91" t="s">
        <v>5</v>
      </c>
      <c r="J994" s="93" t="s">
        <v>5</v>
      </c>
      <c r="M994">
        <f t="shared" si="403"/>
        <v>38</v>
      </c>
      <c r="N994">
        <f t="shared" si="424"/>
        <v>35</v>
      </c>
      <c r="O994">
        <f t="shared" si="425"/>
        <v>46</v>
      </c>
      <c r="P994">
        <f t="shared" si="426"/>
        <v>104</v>
      </c>
      <c r="Q994">
        <f t="shared" si="427"/>
        <v>37</v>
      </c>
      <c r="R994">
        <f t="shared" si="428"/>
        <v>28</v>
      </c>
      <c r="U994">
        <f t="shared" si="423"/>
        <v>241</v>
      </c>
      <c r="V994">
        <f t="shared" si="404"/>
        <v>233</v>
      </c>
      <c r="W994">
        <f t="shared" si="405"/>
        <v>241</v>
      </c>
      <c r="X994">
        <f t="shared" si="406"/>
        <v>470</v>
      </c>
      <c r="Y994">
        <f t="shared" si="407"/>
        <v>230</v>
      </c>
      <c r="Z994">
        <f t="shared" si="408"/>
        <v>882</v>
      </c>
      <c r="AC994" s="1">
        <f t="shared" si="409"/>
        <v>-1.5099083170870673</v>
      </c>
      <c r="AD994" s="1">
        <f t="shared" si="410"/>
        <v>-1.5921464153240394</v>
      </c>
      <c r="AE994" s="1">
        <f t="shared" si="411"/>
        <v>-1.3188530803243581</v>
      </c>
      <c r="AF994" s="1">
        <f t="shared" si="412"/>
        <v>-0.50310357767208047</v>
      </c>
      <c r="AG994" s="1">
        <f t="shared" si="413"/>
        <v>-1.5365765641692286</v>
      </c>
      <c r="AH994" s="1">
        <f t="shared" si="414"/>
        <v>-1.8152899666382492</v>
      </c>
      <c r="AI994" s="149">
        <f t="shared" si="415"/>
        <v>-8.275877921215022</v>
      </c>
      <c r="AL994" s="1">
        <f t="shared" si="416"/>
        <v>-1.3873311678483309</v>
      </c>
      <c r="AM994" s="104">
        <f t="shared" si="417"/>
        <v>-1.4210896477732855</v>
      </c>
      <c r="AN994" s="104">
        <f t="shared" si="418"/>
        <v>-1.3873311678483309</v>
      </c>
      <c r="AO994" s="104">
        <f t="shared" si="419"/>
        <v>-0.71939540663488166</v>
      </c>
      <c r="AP994" s="104">
        <f t="shared" si="420"/>
        <v>-1.4340487924157905</v>
      </c>
      <c r="AQ994" s="104">
        <f t="shared" si="421"/>
        <v>-8.9936045332194625E-2</v>
      </c>
      <c r="AR994" s="151">
        <f t="shared" si="422"/>
        <v>-6.4391322278528138</v>
      </c>
    </row>
    <row r="995" spans="1:44" x14ac:dyDescent="0.2">
      <c r="A995" s="99">
        <v>11219</v>
      </c>
      <c r="B995" s="95" t="s">
        <v>103</v>
      </c>
      <c r="C995" s="111">
        <v>0.88648356878399404</v>
      </c>
      <c r="D995" s="95" t="s">
        <v>0</v>
      </c>
      <c r="E995" s="95">
        <v>1</v>
      </c>
      <c r="F995" s="96">
        <v>1</v>
      </c>
      <c r="G995" s="95" t="s">
        <v>6</v>
      </c>
      <c r="H995" s="95" t="s">
        <v>91</v>
      </c>
      <c r="I995" s="95" t="s">
        <v>5</v>
      </c>
      <c r="J995" s="97" t="s">
        <v>5</v>
      </c>
      <c r="M995">
        <f t="shared" si="403"/>
        <v>39</v>
      </c>
      <c r="N995">
        <f t="shared" si="424"/>
        <v>35</v>
      </c>
      <c r="O995">
        <f t="shared" si="425"/>
        <v>48</v>
      </c>
      <c r="P995">
        <f t="shared" si="426"/>
        <v>68</v>
      </c>
      <c r="Q995">
        <f t="shared" si="427"/>
        <v>25</v>
      </c>
      <c r="R995">
        <f t="shared" si="428"/>
        <v>28</v>
      </c>
      <c r="U995">
        <f t="shared" si="423"/>
        <v>241</v>
      </c>
      <c r="V995">
        <f t="shared" si="404"/>
        <v>233</v>
      </c>
      <c r="W995">
        <f t="shared" si="405"/>
        <v>243</v>
      </c>
      <c r="X995">
        <f t="shared" si="406"/>
        <v>495</v>
      </c>
      <c r="Y995">
        <f t="shared" si="407"/>
        <v>149</v>
      </c>
      <c r="Z995">
        <f t="shared" si="408"/>
        <v>882</v>
      </c>
      <c r="AC995" s="1">
        <f t="shared" si="409"/>
        <v>-1.4839328306838067</v>
      </c>
      <c r="AD995" s="1">
        <f t="shared" si="410"/>
        <v>-1.5921464153240394</v>
      </c>
      <c r="AE995" s="1">
        <f t="shared" si="411"/>
        <v>-1.276293465905562</v>
      </c>
      <c r="AF995" s="1">
        <f t="shared" si="412"/>
        <v>-0.92798677163734644</v>
      </c>
      <c r="AG995" s="1">
        <f t="shared" si="413"/>
        <v>-1.9286186519452522</v>
      </c>
      <c r="AH995" s="1">
        <f t="shared" si="414"/>
        <v>-1.8152899666382492</v>
      </c>
      <c r="AI995" s="149">
        <f t="shared" si="415"/>
        <v>-9.0242681021342559</v>
      </c>
      <c r="AL995" s="1">
        <f t="shared" si="416"/>
        <v>-1.3873311678483309</v>
      </c>
      <c r="AM995" s="104">
        <f t="shared" si="417"/>
        <v>-1.4210896477732855</v>
      </c>
      <c r="AN995" s="104">
        <f t="shared" si="418"/>
        <v>-1.3790666579984376</v>
      </c>
      <c r="AO995" s="104">
        <f t="shared" si="419"/>
        <v>-0.66757033877029559</v>
      </c>
      <c r="AP995" s="104">
        <f t="shared" si="420"/>
        <v>-1.8681817953935267</v>
      </c>
      <c r="AQ995" s="104">
        <f t="shared" si="421"/>
        <v>-8.9936045332194625E-2</v>
      </c>
      <c r="AR995" s="151">
        <f t="shared" si="422"/>
        <v>-6.8131756531160717</v>
      </c>
    </row>
    <row r="996" spans="1:44" x14ac:dyDescent="0.2">
      <c r="A996" s="98">
        <v>10798</v>
      </c>
      <c r="B996" s="91" t="s">
        <v>103</v>
      </c>
      <c r="C996" s="110">
        <v>0.88653162207177971</v>
      </c>
      <c r="D996" s="91" t="s">
        <v>0</v>
      </c>
      <c r="E996" s="91">
        <v>2</v>
      </c>
      <c r="F996" s="92">
        <v>3</v>
      </c>
      <c r="G996" s="91" t="s">
        <v>7</v>
      </c>
      <c r="H996" s="91" t="s">
        <v>91</v>
      </c>
      <c r="I996" s="91" t="s">
        <v>5</v>
      </c>
      <c r="J996" s="93" t="s">
        <v>5</v>
      </c>
      <c r="M996">
        <f t="shared" si="403"/>
        <v>39</v>
      </c>
      <c r="N996">
        <f t="shared" si="424"/>
        <v>41</v>
      </c>
      <c r="O996">
        <f t="shared" si="425"/>
        <v>46</v>
      </c>
      <c r="P996">
        <f t="shared" si="426"/>
        <v>104</v>
      </c>
      <c r="Q996">
        <f t="shared" si="427"/>
        <v>25</v>
      </c>
      <c r="R996">
        <f t="shared" si="428"/>
        <v>28</v>
      </c>
      <c r="U996">
        <f t="shared" si="423"/>
        <v>241</v>
      </c>
      <c r="V996">
        <f t="shared" si="404"/>
        <v>239</v>
      </c>
      <c r="W996">
        <f t="shared" si="405"/>
        <v>241</v>
      </c>
      <c r="X996">
        <f t="shared" si="406"/>
        <v>470</v>
      </c>
      <c r="Y996">
        <f t="shared" si="407"/>
        <v>149</v>
      </c>
      <c r="Z996">
        <f t="shared" si="408"/>
        <v>882</v>
      </c>
      <c r="AC996" s="1">
        <f t="shared" si="409"/>
        <v>-1.4839328306838067</v>
      </c>
      <c r="AD996" s="1">
        <f t="shared" si="410"/>
        <v>-1.4339224101091452</v>
      </c>
      <c r="AE996" s="1">
        <f t="shared" si="411"/>
        <v>-1.3188530803243581</v>
      </c>
      <c r="AF996" s="1">
        <f t="shared" si="412"/>
        <v>-0.50310357767208047</v>
      </c>
      <c r="AG996" s="1">
        <f t="shared" si="413"/>
        <v>-1.9286186519452522</v>
      </c>
      <c r="AH996" s="1">
        <f t="shared" si="414"/>
        <v>-1.8152899666382492</v>
      </c>
      <c r="AI996" s="149">
        <f t="shared" si="415"/>
        <v>-8.4837205173728911</v>
      </c>
      <c r="AL996" s="1">
        <f t="shared" si="416"/>
        <v>-1.3873311678483309</v>
      </c>
      <c r="AM996" s="104">
        <f t="shared" si="417"/>
        <v>-1.3956645494074753</v>
      </c>
      <c r="AN996" s="104">
        <f t="shared" si="418"/>
        <v>-1.3873311678483309</v>
      </c>
      <c r="AO996" s="104">
        <f t="shared" si="419"/>
        <v>-0.71939540663488166</v>
      </c>
      <c r="AP996" s="104">
        <f t="shared" si="420"/>
        <v>-1.8681817953935267</v>
      </c>
      <c r="AQ996" s="104">
        <f t="shared" si="421"/>
        <v>-8.9936045332194625E-2</v>
      </c>
      <c r="AR996" s="151">
        <f t="shared" si="422"/>
        <v>-6.8478401324647402</v>
      </c>
    </row>
    <row r="997" spans="1:44" x14ac:dyDescent="0.2">
      <c r="A997" s="99">
        <v>11274</v>
      </c>
      <c r="B997" s="95" t="s">
        <v>103</v>
      </c>
      <c r="C997" s="111">
        <v>0.88685785712211418</v>
      </c>
      <c r="D997" s="95" t="s">
        <v>3</v>
      </c>
      <c r="E997" s="95">
        <v>3</v>
      </c>
      <c r="F997" s="96">
        <v>1</v>
      </c>
      <c r="G997" s="95" t="s">
        <v>7</v>
      </c>
      <c r="H997" s="95" t="s">
        <v>91</v>
      </c>
      <c r="I997" s="95" t="s">
        <v>4</v>
      </c>
      <c r="J997" s="97" t="s">
        <v>4</v>
      </c>
      <c r="M997">
        <f t="shared" si="403"/>
        <v>38</v>
      </c>
      <c r="N997">
        <f t="shared" si="424"/>
        <v>61</v>
      </c>
      <c r="O997">
        <f t="shared" si="425"/>
        <v>48</v>
      </c>
      <c r="P997">
        <f t="shared" si="426"/>
        <v>104</v>
      </c>
      <c r="Q997">
        <f t="shared" si="427"/>
        <v>25</v>
      </c>
      <c r="R997">
        <f t="shared" si="428"/>
        <v>144</v>
      </c>
      <c r="U997">
        <f t="shared" si="423"/>
        <v>241</v>
      </c>
      <c r="V997">
        <f t="shared" si="404"/>
        <v>248</v>
      </c>
      <c r="W997">
        <f t="shared" si="405"/>
        <v>243</v>
      </c>
      <c r="X997">
        <f t="shared" si="406"/>
        <v>470</v>
      </c>
      <c r="Y997">
        <f t="shared" si="407"/>
        <v>149</v>
      </c>
      <c r="Z997">
        <f t="shared" si="408"/>
        <v>83</v>
      </c>
      <c r="AC997" s="1">
        <f t="shared" si="409"/>
        <v>-1.5099083170870673</v>
      </c>
      <c r="AD997" s="1">
        <f t="shared" si="410"/>
        <v>-1.0366206126401418</v>
      </c>
      <c r="AE997" s="1">
        <f t="shared" si="411"/>
        <v>-1.276293465905562</v>
      </c>
      <c r="AF997" s="1">
        <f t="shared" si="412"/>
        <v>-0.50310357767208047</v>
      </c>
      <c r="AG997" s="1">
        <f t="shared" si="413"/>
        <v>-1.9286186519452522</v>
      </c>
      <c r="AH997" s="1">
        <f t="shared" si="414"/>
        <v>-0.17768117723745236</v>
      </c>
      <c r="AI997" s="149">
        <f t="shared" si="415"/>
        <v>-6.4322258024875554</v>
      </c>
      <c r="AL997" s="1">
        <f t="shared" si="416"/>
        <v>-1.3873311678483309</v>
      </c>
      <c r="AM997" s="104">
        <f t="shared" si="417"/>
        <v>-1.3586993551740039</v>
      </c>
      <c r="AN997" s="104">
        <f t="shared" si="418"/>
        <v>-1.3790666579984376</v>
      </c>
      <c r="AO997" s="104">
        <f t="shared" si="419"/>
        <v>-0.71939540663488166</v>
      </c>
      <c r="AP997" s="104">
        <f t="shared" si="420"/>
        <v>-1.8681817953935267</v>
      </c>
      <c r="AQ997" s="104">
        <f t="shared" si="421"/>
        <v>-2.4532874935423878</v>
      </c>
      <c r="AR997" s="151">
        <f t="shared" si="422"/>
        <v>-9.1659618765915702</v>
      </c>
    </row>
    <row r="998" spans="1:44" x14ac:dyDescent="0.2">
      <c r="A998" s="98">
        <v>10518</v>
      </c>
      <c r="B998" s="91" t="s">
        <v>103</v>
      </c>
      <c r="C998" s="110">
        <v>0.8878262159017456</v>
      </c>
      <c r="D998" s="91" t="s">
        <v>0</v>
      </c>
      <c r="E998" s="91">
        <v>2</v>
      </c>
      <c r="F998" s="92">
        <v>0</v>
      </c>
      <c r="G998" s="91" t="s">
        <v>7</v>
      </c>
      <c r="H998" s="91" t="s">
        <v>89</v>
      </c>
      <c r="I998" s="91" t="s">
        <v>5</v>
      </c>
      <c r="J998" s="93" t="s">
        <v>5</v>
      </c>
      <c r="M998">
        <f t="shared" si="403"/>
        <v>39</v>
      </c>
      <c r="N998">
        <f t="shared" si="424"/>
        <v>41</v>
      </c>
      <c r="O998">
        <f t="shared" si="425"/>
        <v>29</v>
      </c>
      <c r="P998">
        <f t="shared" si="426"/>
        <v>104</v>
      </c>
      <c r="Q998">
        <f t="shared" si="427"/>
        <v>37</v>
      </c>
      <c r="R998">
        <f t="shared" si="428"/>
        <v>28</v>
      </c>
      <c r="U998">
        <f t="shared" si="423"/>
        <v>241</v>
      </c>
      <c r="V998">
        <f t="shared" si="404"/>
        <v>239</v>
      </c>
      <c r="W998">
        <f t="shared" si="405"/>
        <v>248</v>
      </c>
      <c r="X998">
        <f t="shared" si="406"/>
        <v>470</v>
      </c>
      <c r="Y998">
        <f t="shared" si="407"/>
        <v>230</v>
      </c>
      <c r="Z998">
        <f t="shared" si="408"/>
        <v>882</v>
      </c>
      <c r="AC998" s="1">
        <f t="shared" si="409"/>
        <v>-1.4839328306838067</v>
      </c>
      <c r="AD998" s="1">
        <f t="shared" si="410"/>
        <v>-1.4339224101091452</v>
      </c>
      <c r="AE998" s="1">
        <f t="shared" si="411"/>
        <v>-1.780198646826979</v>
      </c>
      <c r="AF998" s="1">
        <f t="shared" si="412"/>
        <v>-0.50310357767208047</v>
      </c>
      <c r="AG998" s="1">
        <f t="shared" si="413"/>
        <v>-1.5365765641692286</v>
      </c>
      <c r="AH998" s="1">
        <f t="shared" si="414"/>
        <v>-1.8152899666382492</v>
      </c>
      <c r="AI998" s="149">
        <f t="shared" si="415"/>
        <v>-8.5530239960994887</v>
      </c>
      <c r="AL998" s="1">
        <f t="shared" si="416"/>
        <v>-1.3873311678483309</v>
      </c>
      <c r="AM998" s="104">
        <f t="shared" si="417"/>
        <v>-1.3956645494074753</v>
      </c>
      <c r="AN998" s="104">
        <f t="shared" si="418"/>
        <v>-1.3586993551740039</v>
      </c>
      <c r="AO998" s="104">
        <f t="shared" si="419"/>
        <v>-0.71939540663488166</v>
      </c>
      <c r="AP998" s="104">
        <f t="shared" si="420"/>
        <v>-1.4340487924157905</v>
      </c>
      <c r="AQ998" s="104">
        <f t="shared" si="421"/>
        <v>-8.9936045332194625E-2</v>
      </c>
      <c r="AR998" s="151">
        <f t="shared" si="422"/>
        <v>-6.385075316812677</v>
      </c>
    </row>
    <row r="999" spans="1:44" x14ac:dyDescent="0.2">
      <c r="A999" s="99">
        <v>10614</v>
      </c>
      <c r="B999" s="95" t="s">
        <v>103</v>
      </c>
      <c r="C999" s="111">
        <v>0.88867920356967123</v>
      </c>
      <c r="D999" s="95" t="s">
        <v>0</v>
      </c>
      <c r="E999" s="95">
        <v>2</v>
      </c>
      <c r="F999" s="96">
        <v>2</v>
      </c>
      <c r="G999" s="95" t="s">
        <v>6</v>
      </c>
      <c r="H999" s="95" t="s">
        <v>90</v>
      </c>
      <c r="I999" s="95" t="s">
        <v>5</v>
      </c>
      <c r="J999" s="97" t="s">
        <v>5</v>
      </c>
      <c r="M999">
        <f t="shared" si="403"/>
        <v>39</v>
      </c>
      <c r="N999">
        <f t="shared" si="424"/>
        <v>41</v>
      </c>
      <c r="O999">
        <f t="shared" si="425"/>
        <v>49</v>
      </c>
      <c r="P999">
        <f t="shared" si="426"/>
        <v>68</v>
      </c>
      <c r="Q999">
        <f t="shared" si="427"/>
        <v>39</v>
      </c>
      <c r="R999">
        <f t="shared" si="428"/>
        <v>28</v>
      </c>
      <c r="U999">
        <f t="shared" si="423"/>
        <v>241</v>
      </c>
      <c r="V999">
        <f t="shared" si="404"/>
        <v>239</v>
      </c>
      <c r="W999">
        <f t="shared" si="405"/>
        <v>233</v>
      </c>
      <c r="X999">
        <f t="shared" si="406"/>
        <v>495</v>
      </c>
      <c r="Y999">
        <f t="shared" si="407"/>
        <v>161</v>
      </c>
      <c r="Z999">
        <f t="shared" si="408"/>
        <v>882</v>
      </c>
      <c r="AC999" s="1">
        <f t="shared" si="409"/>
        <v>-1.4839328306838067</v>
      </c>
      <c r="AD999" s="1">
        <f t="shared" si="410"/>
        <v>-1.4339224101091452</v>
      </c>
      <c r="AE999" s="1">
        <f t="shared" si="411"/>
        <v>-1.2556741787028265</v>
      </c>
      <c r="AF999" s="1">
        <f t="shared" si="412"/>
        <v>-0.92798677163734644</v>
      </c>
      <c r="AG999" s="1">
        <f t="shared" si="413"/>
        <v>-1.4839328306838067</v>
      </c>
      <c r="AH999" s="1">
        <f t="shared" si="414"/>
        <v>-1.8152899666382492</v>
      </c>
      <c r="AI999" s="149">
        <f t="shared" si="415"/>
        <v>-8.4007389884551813</v>
      </c>
      <c r="AL999" s="1">
        <f t="shared" si="416"/>
        <v>-1.3873311678483309</v>
      </c>
      <c r="AM999" s="104">
        <f t="shared" si="417"/>
        <v>-1.3956645494074753</v>
      </c>
      <c r="AN999" s="104">
        <f t="shared" si="418"/>
        <v>-1.4210896477732855</v>
      </c>
      <c r="AO999" s="104">
        <f t="shared" si="419"/>
        <v>-0.66757033877029559</v>
      </c>
      <c r="AP999" s="104">
        <f t="shared" si="420"/>
        <v>-1.790723736354523</v>
      </c>
      <c r="AQ999" s="104">
        <f t="shared" si="421"/>
        <v>-8.9936045332194625E-2</v>
      </c>
      <c r="AR999" s="151">
        <f t="shared" si="422"/>
        <v>-6.7523154854861058</v>
      </c>
    </row>
    <row r="1000" spans="1:44" x14ac:dyDescent="0.2">
      <c r="A1000" s="98">
        <v>10584</v>
      </c>
      <c r="B1000" s="91" t="s">
        <v>103</v>
      </c>
      <c r="C1000" s="110">
        <v>0.89065913455811785</v>
      </c>
      <c r="D1000" s="91" t="s">
        <v>1</v>
      </c>
      <c r="E1000" s="91">
        <v>2</v>
      </c>
      <c r="F1000" s="92">
        <v>3</v>
      </c>
      <c r="G1000" s="91" t="s">
        <v>7</v>
      </c>
      <c r="H1000" s="91" t="s">
        <v>89</v>
      </c>
      <c r="I1000" s="91" t="s">
        <v>4</v>
      </c>
      <c r="J1000" s="93" t="s">
        <v>4</v>
      </c>
      <c r="M1000">
        <f t="shared" si="403"/>
        <v>59</v>
      </c>
      <c r="N1000">
        <f t="shared" si="424"/>
        <v>41</v>
      </c>
      <c r="O1000">
        <f t="shared" si="425"/>
        <v>46</v>
      </c>
      <c r="P1000">
        <f t="shared" si="426"/>
        <v>104</v>
      </c>
      <c r="Q1000">
        <f t="shared" si="427"/>
        <v>37</v>
      </c>
      <c r="R1000">
        <f t="shared" si="428"/>
        <v>144</v>
      </c>
      <c r="U1000">
        <f t="shared" si="423"/>
        <v>244</v>
      </c>
      <c r="V1000">
        <f t="shared" si="404"/>
        <v>239</v>
      </c>
      <c r="W1000">
        <f t="shared" si="405"/>
        <v>241</v>
      </c>
      <c r="X1000">
        <f t="shared" si="406"/>
        <v>470</v>
      </c>
      <c r="Y1000">
        <f t="shared" si="407"/>
        <v>230</v>
      </c>
      <c r="Z1000">
        <f t="shared" si="408"/>
        <v>83</v>
      </c>
      <c r="AC1000" s="1">
        <f t="shared" si="409"/>
        <v>-1.0699570329077337</v>
      </c>
      <c r="AD1000" s="1">
        <f t="shared" si="410"/>
        <v>-1.4339224101091452</v>
      </c>
      <c r="AE1000" s="1">
        <f t="shared" si="411"/>
        <v>-1.3188530803243581</v>
      </c>
      <c r="AF1000" s="1">
        <f t="shared" si="412"/>
        <v>-0.50310357767208047</v>
      </c>
      <c r="AG1000" s="1">
        <f t="shared" si="413"/>
        <v>-1.5365765641692286</v>
      </c>
      <c r="AH1000" s="1">
        <f t="shared" si="414"/>
        <v>-0.17768117723745236</v>
      </c>
      <c r="AI1000" s="149">
        <f t="shared" si="415"/>
        <v>-6.0400938424199984</v>
      </c>
      <c r="AL1000" s="1">
        <f t="shared" si="416"/>
        <v>-1.374959876045784</v>
      </c>
      <c r="AM1000" s="104">
        <f t="shared" si="417"/>
        <v>-1.3956645494074753</v>
      </c>
      <c r="AN1000" s="104">
        <f t="shared" si="418"/>
        <v>-1.3873311678483309</v>
      </c>
      <c r="AO1000" s="104">
        <f t="shared" si="419"/>
        <v>-0.71939540663488166</v>
      </c>
      <c r="AP1000" s="104">
        <f t="shared" si="420"/>
        <v>-1.4340487924157905</v>
      </c>
      <c r="AQ1000" s="104">
        <f t="shared" si="421"/>
        <v>-2.4532874935423878</v>
      </c>
      <c r="AR1000" s="151">
        <f t="shared" si="422"/>
        <v>-8.7646872858946505</v>
      </c>
    </row>
    <row r="1001" spans="1:44" x14ac:dyDescent="0.2">
      <c r="A1001" s="99">
        <v>10262</v>
      </c>
      <c r="B1001" s="95" t="s">
        <v>103</v>
      </c>
      <c r="C1001" s="111">
        <v>0.8910627127010905</v>
      </c>
      <c r="D1001" s="95" t="s">
        <v>3</v>
      </c>
      <c r="E1001" s="95">
        <v>3</v>
      </c>
      <c r="F1001" s="96">
        <v>3</v>
      </c>
      <c r="G1001" s="95" t="s">
        <v>6</v>
      </c>
      <c r="H1001" s="95" t="s">
        <v>88</v>
      </c>
      <c r="I1001" s="95" t="s">
        <v>5</v>
      </c>
      <c r="J1001" s="97" t="s">
        <v>5</v>
      </c>
      <c r="M1001">
        <f t="shared" si="403"/>
        <v>38</v>
      </c>
      <c r="N1001">
        <f t="shared" si="424"/>
        <v>61</v>
      </c>
      <c r="O1001">
        <f t="shared" si="425"/>
        <v>46</v>
      </c>
      <c r="P1001">
        <f t="shared" si="426"/>
        <v>68</v>
      </c>
      <c r="Q1001">
        <f t="shared" si="427"/>
        <v>71</v>
      </c>
      <c r="R1001">
        <f t="shared" si="428"/>
        <v>28</v>
      </c>
      <c r="U1001">
        <f t="shared" si="423"/>
        <v>241</v>
      </c>
      <c r="V1001">
        <f t="shared" si="404"/>
        <v>248</v>
      </c>
      <c r="W1001">
        <f t="shared" si="405"/>
        <v>241</v>
      </c>
      <c r="X1001">
        <f t="shared" si="406"/>
        <v>495</v>
      </c>
      <c r="Y1001">
        <f t="shared" si="407"/>
        <v>425</v>
      </c>
      <c r="Z1001">
        <f t="shared" si="408"/>
        <v>882</v>
      </c>
      <c r="AC1001" s="1">
        <f t="shared" si="409"/>
        <v>-1.5099083170870673</v>
      </c>
      <c r="AD1001" s="1">
        <f t="shared" si="410"/>
        <v>-1.0366206126401418</v>
      </c>
      <c r="AE1001" s="1">
        <f t="shared" si="411"/>
        <v>-1.3188530803243581</v>
      </c>
      <c r="AF1001" s="1">
        <f t="shared" si="412"/>
        <v>-0.92798677163734644</v>
      </c>
      <c r="AG1001" s="1">
        <f t="shared" si="413"/>
        <v>-0.88481459977213761</v>
      </c>
      <c r="AH1001" s="1">
        <f t="shared" si="414"/>
        <v>-1.8152899666382492</v>
      </c>
      <c r="AI1001" s="149">
        <f t="shared" si="415"/>
        <v>-7.4934733480993003</v>
      </c>
      <c r="AL1001" s="1">
        <f t="shared" si="416"/>
        <v>-1.3873311678483309</v>
      </c>
      <c r="AM1001" s="104">
        <f t="shared" si="417"/>
        <v>-1.3586993551740039</v>
      </c>
      <c r="AN1001" s="104">
        <f t="shared" si="418"/>
        <v>-1.3873311678483309</v>
      </c>
      <c r="AO1001" s="104">
        <f t="shared" si="419"/>
        <v>-0.66757033877029559</v>
      </c>
      <c r="AP1001" s="104">
        <f t="shared" si="420"/>
        <v>-0.82003893241456904</v>
      </c>
      <c r="AQ1001" s="104">
        <f t="shared" si="421"/>
        <v>-8.9936045332194625E-2</v>
      </c>
      <c r="AR1001" s="151">
        <f t="shared" si="422"/>
        <v>-5.7109070073877257</v>
      </c>
    </row>
    <row r="1002" spans="1:44" x14ac:dyDescent="0.2">
      <c r="A1002" s="98">
        <v>10364</v>
      </c>
      <c r="B1002" s="91" t="s">
        <v>103</v>
      </c>
      <c r="C1002" s="110">
        <v>0.89192693720805605</v>
      </c>
      <c r="D1002" s="91" t="s">
        <v>1</v>
      </c>
      <c r="E1002" s="91">
        <v>0</v>
      </c>
      <c r="F1002" s="92">
        <v>1</v>
      </c>
      <c r="G1002" s="91" t="s">
        <v>7</v>
      </c>
      <c r="H1002" s="91" t="s">
        <v>88</v>
      </c>
      <c r="I1002" s="91" t="s">
        <v>5</v>
      </c>
      <c r="J1002" s="93" t="s">
        <v>5</v>
      </c>
      <c r="M1002">
        <f t="shared" si="403"/>
        <v>59</v>
      </c>
      <c r="N1002">
        <f t="shared" si="424"/>
        <v>35</v>
      </c>
      <c r="O1002">
        <f t="shared" si="425"/>
        <v>48</v>
      </c>
      <c r="P1002">
        <f t="shared" si="426"/>
        <v>104</v>
      </c>
      <c r="Q1002">
        <f t="shared" si="427"/>
        <v>71</v>
      </c>
      <c r="R1002">
        <f t="shared" si="428"/>
        <v>28</v>
      </c>
      <c r="U1002">
        <f t="shared" si="423"/>
        <v>244</v>
      </c>
      <c r="V1002">
        <f t="shared" si="404"/>
        <v>245</v>
      </c>
      <c r="W1002">
        <f t="shared" si="405"/>
        <v>243</v>
      </c>
      <c r="X1002">
        <f t="shared" si="406"/>
        <v>470</v>
      </c>
      <c r="Y1002">
        <f t="shared" si="407"/>
        <v>425</v>
      </c>
      <c r="Z1002">
        <f t="shared" si="408"/>
        <v>882</v>
      </c>
      <c r="AC1002" s="1">
        <f t="shared" si="409"/>
        <v>-1.0699570329077337</v>
      </c>
      <c r="AD1002" s="1">
        <f t="shared" si="410"/>
        <v>-1.5921464153240394</v>
      </c>
      <c r="AE1002" s="1">
        <f t="shared" si="411"/>
        <v>-1.276293465905562</v>
      </c>
      <c r="AF1002" s="1">
        <f t="shared" si="412"/>
        <v>-0.50310357767208047</v>
      </c>
      <c r="AG1002" s="1">
        <f t="shared" si="413"/>
        <v>-0.88481459977213761</v>
      </c>
      <c r="AH1002" s="1">
        <f t="shared" si="414"/>
        <v>-1.8152899666382492</v>
      </c>
      <c r="AI1002" s="149">
        <f t="shared" si="415"/>
        <v>-7.1416050582198025</v>
      </c>
      <c r="AL1002" s="1">
        <f t="shared" si="416"/>
        <v>-1.374959876045784</v>
      </c>
      <c r="AM1002" s="104">
        <f t="shared" si="417"/>
        <v>-1.3708698907942589</v>
      </c>
      <c r="AN1002" s="104">
        <f t="shared" si="418"/>
        <v>-1.3790666579984376</v>
      </c>
      <c r="AO1002" s="104">
        <f t="shared" si="419"/>
        <v>-0.71939540663488166</v>
      </c>
      <c r="AP1002" s="104">
        <f t="shared" si="420"/>
        <v>-0.82003893241456904</v>
      </c>
      <c r="AQ1002" s="104">
        <f t="shared" si="421"/>
        <v>-8.9936045332194625E-2</v>
      </c>
      <c r="AR1002" s="151">
        <f t="shared" si="422"/>
        <v>-5.7542668092201259</v>
      </c>
    </row>
    <row r="1003" spans="1:44" x14ac:dyDescent="0.2">
      <c r="A1003" s="99">
        <v>10560</v>
      </c>
      <c r="B1003" s="95" t="s">
        <v>103</v>
      </c>
      <c r="C1003" s="111">
        <v>0.89298858018258809</v>
      </c>
      <c r="D1003" s="95" t="s">
        <v>1</v>
      </c>
      <c r="E1003" s="95">
        <v>3</v>
      </c>
      <c r="F1003" s="96">
        <v>0</v>
      </c>
      <c r="G1003" s="95" t="s">
        <v>7</v>
      </c>
      <c r="H1003" s="95" t="s">
        <v>88</v>
      </c>
      <c r="I1003" s="95" t="s">
        <v>5</v>
      </c>
      <c r="J1003" s="97" t="s">
        <v>5</v>
      </c>
      <c r="M1003">
        <f t="shared" si="403"/>
        <v>59</v>
      </c>
      <c r="N1003">
        <f t="shared" si="424"/>
        <v>61</v>
      </c>
      <c r="O1003">
        <f t="shared" si="425"/>
        <v>29</v>
      </c>
      <c r="P1003">
        <f t="shared" si="426"/>
        <v>104</v>
      </c>
      <c r="Q1003">
        <f t="shared" si="427"/>
        <v>71</v>
      </c>
      <c r="R1003">
        <f t="shared" si="428"/>
        <v>28</v>
      </c>
      <c r="U1003">
        <f t="shared" si="423"/>
        <v>244</v>
      </c>
      <c r="V1003">
        <f t="shared" si="404"/>
        <v>248</v>
      </c>
      <c r="W1003">
        <f t="shared" si="405"/>
        <v>248</v>
      </c>
      <c r="X1003">
        <f t="shared" si="406"/>
        <v>470</v>
      </c>
      <c r="Y1003">
        <f t="shared" si="407"/>
        <v>425</v>
      </c>
      <c r="Z1003">
        <f t="shared" si="408"/>
        <v>882</v>
      </c>
      <c r="AC1003" s="1">
        <f t="shared" si="409"/>
        <v>-1.0699570329077337</v>
      </c>
      <c r="AD1003" s="1">
        <f t="shared" si="410"/>
        <v>-1.0366206126401418</v>
      </c>
      <c r="AE1003" s="1">
        <f t="shared" si="411"/>
        <v>-1.780198646826979</v>
      </c>
      <c r="AF1003" s="1">
        <f t="shared" si="412"/>
        <v>-0.50310357767208047</v>
      </c>
      <c r="AG1003" s="1">
        <f t="shared" si="413"/>
        <v>-0.88481459977213761</v>
      </c>
      <c r="AH1003" s="1">
        <f t="shared" si="414"/>
        <v>-1.8152899666382492</v>
      </c>
      <c r="AI1003" s="149">
        <f t="shared" si="415"/>
        <v>-7.0899844364573212</v>
      </c>
      <c r="AL1003" s="1">
        <f t="shared" si="416"/>
        <v>-1.374959876045784</v>
      </c>
      <c r="AM1003" s="104">
        <f t="shared" si="417"/>
        <v>-1.3586993551740039</v>
      </c>
      <c r="AN1003" s="104">
        <f t="shared" si="418"/>
        <v>-1.3586993551740039</v>
      </c>
      <c r="AO1003" s="104">
        <f t="shared" si="419"/>
        <v>-0.71939540663488166</v>
      </c>
      <c r="AP1003" s="104">
        <f t="shared" si="420"/>
        <v>-0.82003893241456904</v>
      </c>
      <c r="AQ1003" s="104">
        <f t="shared" si="421"/>
        <v>-8.9936045332194625E-2</v>
      </c>
      <c r="AR1003" s="151">
        <f t="shared" si="422"/>
        <v>-5.7217289707754366</v>
      </c>
    </row>
    <row r="1004" spans="1:44" x14ac:dyDescent="0.2">
      <c r="A1004" s="98">
        <v>11037</v>
      </c>
      <c r="B1004" s="91" t="s">
        <v>103</v>
      </c>
      <c r="C1004" s="110">
        <v>0.89364121560517928</v>
      </c>
      <c r="D1004" s="91" t="s">
        <v>3</v>
      </c>
      <c r="E1004" s="91">
        <v>1</v>
      </c>
      <c r="F1004" s="92">
        <v>2</v>
      </c>
      <c r="G1004" s="91" t="s">
        <v>7</v>
      </c>
      <c r="H1004" s="91" t="s">
        <v>90</v>
      </c>
      <c r="I1004" s="91" t="s">
        <v>5</v>
      </c>
      <c r="J1004" s="93" t="s">
        <v>5</v>
      </c>
      <c r="M1004">
        <f t="shared" si="403"/>
        <v>38</v>
      </c>
      <c r="N1004">
        <f t="shared" si="424"/>
        <v>35</v>
      </c>
      <c r="O1004">
        <f t="shared" si="425"/>
        <v>49</v>
      </c>
      <c r="P1004">
        <f t="shared" si="426"/>
        <v>104</v>
      </c>
      <c r="Q1004">
        <f t="shared" si="427"/>
        <v>39</v>
      </c>
      <c r="R1004">
        <f t="shared" si="428"/>
        <v>28</v>
      </c>
      <c r="U1004">
        <f t="shared" si="423"/>
        <v>241</v>
      </c>
      <c r="V1004">
        <f t="shared" si="404"/>
        <v>233</v>
      </c>
      <c r="W1004">
        <f t="shared" si="405"/>
        <v>233</v>
      </c>
      <c r="X1004">
        <f t="shared" si="406"/>
        <v>470</v>
      </c>
      <c r="Y1004">
        <f t="shared" si="407"/>
        <v>161</v>
      </c>
      <c r="Z1004">
        <f t="shared" si="408"/>
        <v>882</v>
      </c>
      <c r="AC1004" s="1">
        <f t="shared" si="409"/>
        <v>-1.5099083170870673</v>
      </c>
      <c r="AD1004" s="1">
        <f t="shared" si="410"/>
        <v>-1.5921464153240394</v>
      </c>
      <c r="AE1004" s="1">
        <f t="shared" si="411"/>
        <v>-1.2556741787028265</v>
      </c>
      <c r="AF1004" s="1">
        <f t="shared" si="412"/>
        <v>-0.50310357767208047</v>
      </c>
      <c r="AG1004" s="1">
        <f t="shared" si="413"/>
        <v>-1.4839328306838067</v>
      </c>
      <c r="AH1004" s="1">
        <f t="shared" si="414"/>
        <v>-1.8152899666382492</v>
      </c>
      <c r="AI1004" s="149">
        <f t="shared" si="415"/>
        <v>-8.1600552861080686</v>
      </c>
      <c r="AL1004" s="1">
        <f t="shared" si="416"/>
        <v>-1.3873311678483309</v>
      </c>
      <c r="AM1004" s="104">
        <f t="shared" si="417"/>
        <v>-1.4210896477732855</v>
      </c>
      <c r="AN1004" s="104">
        <f t="shared" si="418"/>
        <v>-1.4210896477732855</v>
      </c>
      <c r="AO1004" s="104">
        <f t="shared" si="419"/>
        <v>-0.71939540663488166</v>
      </c>
      <c r="AP1004" s="104">
        <f t="shared" si="420"/>
        <v>-1.790723736354523</v>
      </c>
      <c r="AQ1004" s="104">
        <f t="shared" si="421"/>
        <v>-8.9936045332194625E-2</v>
      </c>
      <c r="AR1004" s="151">
        <f t="shared" si="422"/>
        <v>-6.8295656517165018</v>
      </c>
    </row>
    <row r="1005" spans="1:44" x14ac:dyDescent="0.2">
      <c r="A1005" s="99">
        <v>10122</v>
      </c>
      <c r="B1005" s="95" t="s">
        <v>103</v>
      </c>
      <c r="C1005" s="111">
        <v>0.8938623947799943</v>
      </c>
      <c r="D1005" s="95" t="s">
        <v>3</v>
      </c>
      <c r="E1005" s="95">
        <v>3</v>
      </c>
      <c r="F1005" s="96">
        <v>2</v>
      </c>
      <c r="G1005" s="95" t="s">
        <v>6</v>
      </c>
      <c r="H1005" s="95" t="s">
        <v>89</v>
      </c>
      <c r="I1005" s="95" t="s">
        <v>5</v>
      </c>
      <c r="J1005" s="97" t="s">
        <v>4</v>
      </c>
      <c r="M1005">
        <f t="shared" si="403"/>
        <v>38</v>
      </c>
      <c r="N1005">
        <f t="shared" si="424"/>
        <v>61</v>
      </c>
      <c r="O1005">
        <f t="shared" si="425"/>
        <v>49</v>
      </c>
      <c r="P1005">
        <f t="shared" si="426"/>
        <v>68</v>
      </c>
      <c r="Q1005">
        <f t="shared" si="427"/>
        <v>37</v>
      </c>
      <c r="R1005">
        <f t="shared" si="428"/>
        <v>28</v>
      </c>
      <c r="U1005">
        <f t="shared" si="423"/>
        <v>241</v>
      </c>
      <c r="V1005">
        <f t="shared" si="404"/>
        <v>248</v>
      </c>
      <c r="W1005">
        <f t="shared" si="405"/>
        <v>233</v>
      </c>
      <c r="X1005">
        <f t="shared" si="406"/>
        <v>495</v>
      </c>
      <c r="Y1005">
        <f t="shared" si="407"/>
        <v>230</v>
      </c>
      <c r="Z1005">
        <f t="shared" si="408"/>
        <v>882</v>
      </c>
      <c r="AC1005" s="1">
        <f t="shared" si="409"/>
        <v>-1.5099083170870673</v>
      </c>
      <c r="AD1005" s="1">
        <f t="shared" si="410"/>
        <v>-1.0366206126401418</v>
      </c>
      <c r="AE1005" s="1">
        <f t="shared" si="411"/>
        <v>-1.2556741787028265</v>
      </c>
      <c r="AF1005" s="1">
        <f t="shared" si="412"/>
        <v>-0.92798677163734644</v>
      </c>
      <c r="AG1005" s="1">
        <f t="shared" si="413"/>
        <v>-1.5365765641692286</v>
      </c>
      <c r="AH1005" s="1">
        <f t="shared" si="414"/>
        <v>-1.8152899666382492</v>
      </c>
      <c r="AI1005" s="149">
        <f t="shared" si="415"/>
        <v>-8.0820564108748609</v>
      </c>
      <c r="AL1005" s="1">
        <f t="shared" si="416"/>
        <v>-1.3873311678483309</v>
      </c>
      <c r="AM1005" s="104">
        <f t="shared" si="417"/>
        <v>-1.3586993551740039</v>
      </c>
      <c r="AN1005" s="104">
        <f t="shared" si="418"/>
        <v>-1.4210896477732855</v>
      </c>
      <c r="AO1005" s="104">
        <f t="shared" si="419"/>
        <v>-0.66757033877029559</v>
      </c>
      <c r="AP1005" s="104">
        <f t="shared" si="420"/>
        <v>-1.4340487924157905</v>
      </c>
      <c r="AQ1005" s="104">
        <f t="shared" si="421"/>
        <v>-8.9936045332194625E-2</v>
      </c>
      <c r="AR1005" s="151">
        <f t="shared" si="422"/>
        <v>-6.358675347313901</v>
      </c>
    </row>
    <row r="1006" spans="1:44" x14ac:dyDescent="0.2">
      <c r="A1006" s="98">
        <v>10191</v>
      </c>
      <c r="B1006" s="91" t="s">
        <v>103</v>
      </c>
      <c r="C1006" s="110">
        <v>0.89415116833260877</v>
      </c>
      <c r="D1006" s="91" t="s">
        <v>1</v>
      </c>
      <c r="E1006" s="91">
        <v>1</v>
      </c>
      <c r="F1006" s="92">
        <v>1</v>
      </c>
      <c r="G1006" s="91" t="s">
        <v>6</v>
      </c>
      <c r="H1006" s="91" t="s">
        <v>89</v>
      </c>
      <c r="I1006" s="91" t="s">
        <v>5</v>
      </c>
      <c r="J1006" s="93" t="s">
        <v>5</v>
      </c>
      <c r="M1006">
        <f t="shared" si="403"/>
        <v>59</v>
      </c>
      <c r="N1006">
        <f t="shared" si="424"/>
        <v>35</v>
      </c>
      <c r="O1006">
        <f t="shared" si="425"/>
        <v>48</v>
      </c>
      <c r="P1006">
        <f t="shared" si="426"/>
        <v>68</v>
      </c>
      <c r="Q1006">
        <f t="shared" si="427"/>
        <v>37</v>
      </c>
      <c r="R1006">
        <f t="shared" si="428"/>
        <v>28</v>
      </c>
      <c r="U1006">
        <f t="shared" si="423"/>
        <v>244</v>
      </c>
      <c r="V1006">
        <f t="shared" si="404"/>
        <v>233</v>
      </c>
      <c r="W1006">
        <f t="shared" si="405"/>
        <v>243</v>
      </c>
      <c r="X1006">
        <f t="shared" si="406"/>
        <v>495</v>
      </c>
      <c r="Y1006">
        <f t="shared" si="407"/>
        <v>230</v>
      </c>
      <c r="Z1006">
        <f t="shared" si="408"/>
        <v>882</v>
      </c>
      <c r="AC1006" s="1">
        <f t="shared" si="409"/>
        <v>-1.0699570329077337</v>
      </c>
      <c r="AD1006" s="1">
        <f t="shared" si="410"/>
        <v>-1.5921464153240394</v>
      </c>
      <c r="AE1006" s="1">
        <f t="shared" si="411"/>
        <v>-1.276293465905562</v>
      </c>
      <c r="AF1006" s="1">
        <f t="shared" si="412"/>
        <v>-0.92798677163734644</v>
      </c>
      <c r="AG1006" s="1">
        <f t="shared" si="413"/>
        <v>-1.5365765641692286</v>
      </c>
      <c r="AH1006" s="1">
        <f t="shared" si="414"/>
        <v>-1.8152899666382492</v>
      </c>
      <c r="AI1006" s="149">
        <f t="shared" si="415"/>
        <v>-8.2182502165821596</v>
      </c>
      <c r="AL1006" s="1">
        <f t="shared" si="416"/>
        <v>-1.374959876045784</v>
      </c>
      <c r="AM1006" s="104">
        <f t="shared" si="417"/>
        <v>-1.4210896477732855</v>
      </c>
      <c r="AN1006" s="104">
        <f t="shared" si="418"/>
        <v>-1.3790666579984376</v>
      </c>
      <c r="AO1006" s="104">
        <f t="shared" si="419"/>
        <v>-0.66757033877029559</v>
      </c>
      <c r="AP1006" s="104">
        <f t="shared" si="420"/>
        <v>-1.4340487924157905</v>
      </c>
      <c r="AQ1006" s="104">
        <f t="shared" si="421"/>
        <v>-8.9936045332194625E-2</v>
      </c>
      <c r="AR1006" s="151">
        <f t="shared" si="422"/>
        <v>-6.3666713583357879</v>
      </c>
    </row>
    <row r="1007" spans="1:44" x14ac:dyDescent="0.2">
      <c r="A1007" s="99">
        <v>11128</v>
      </c>
      <c r="B1007" s="95" t="s">
        <v>103</v>
      </c>
      <c r="C1007" s="111">
        <v>0.89495879746586693</v>
      </c>
      <c r="D1007" s="95" t="s">
        <v>0</v>
      </c>
      <c r="E1007" s="95">
        <v>0</v>
      </c>
      <c r="F1007" s="96">
        <v>2</v>
      </c>
      <c r="G1007" s="95" t="s">
        <v>7</v>
      </c>
      <c r="H1007" s="95" t="s">
        <v>91</v>
      </c>
      <c r="I1007" s="95" t="s">
        <v>5</v>
      </c>
      <c r="J1007" s="97" t="s">
        <v>5</v>
      </c>
      <c r="M1007">
        <f t="shared" si="403"/>
        <v>39</v>
      </c>
      <c r="N1007">
        <f t="shared" si="424"/>
        <v>35</v>
      </c>
      <c r="O1007">
        <f t="shared" si="425"/>
        <v>49</v>
      </c>
      <c r="P1007">
        <f t="shared" si="426"/>
        <v>104</v>
      </c>
      <c r="Q1007">
        <f t="shared" si="427"/>
        <v>25</v>
      </c>
      <c r="R1007">
        <f t="shared" si="428"/>
        <v>28</v>
      </c>
      <c r="U1007">
        <f t="shared" si="423"/>
        <v>241</v>
      </c>
      <c r="V1007">
        <f t="shared" si="404"/>
        <v>245</v>
      </c>
      <c r="W1007">
        <f t="shared" si="405"/>
        <v>233</v>
      </c>
      <c r="X1007">
        <f t="shared" si="406"/>
        <v>470</v>
      </c>
      <c r="Y1007">
        <f t="shared" si="407"/>
        <v>149</v>
      </c>
      <c r="Z1007">
        <f t="shared" si="408"/>
        <v>882</v>
      </c>
      <c r="AC1007" s="1">
        <f t="shared" si="409"/>
        <v>-1.4839328306838067</v>
      </c>
      <c r="AD1007" s="1">
        <f t="shared" si="410"/>
        <v>-1.5921464153240394</v>
      </c>
      <c r="AE1007" s="1">
        <f t="shared" si="411"/>
        <v>-1.2556741787028265</v>
      </c>
      <c r="AF1007" s="1">
        <f t="shared" si="412"/>
        <v>-0.50310357767208047</v>
      </c>
      <c r="AG1007" s="1">
        <f t="shared" si="413"/>
        <v>-1.9286186519452522</v>
      </c>
      <c r="AH1007" s="1">
        <f t="shared" si="414"/>
        <v>-1.8152899666382492</v>
      </c>
      <c r="AI1007" s="149">
        <f t="shared" si="415"/>
        <v>-8.5787656209662533</v>
      </c>
      <c r="AL1007" s="1">
        <f t="shared" si="416"/>
        <v>-1.3873311678483309</v>
      </c>
      <c r="AM1007" s="104">
        <f t="shared" si="417"/>
        <v>-1.3708698907942589</v>
      </c>
      <c r="AN1007" s="104">
        <f t="shared" si="418"/>
        <v>-1.4210896477732855</v>
      </c>
      <c r="AO1007" s="104">
        <f t="shared" si="419"/>
        <v>-0.71939540663488166</v>
      </c>
      <c r="AP1007" s="104">
        <f t="shared" si="420"/>
        <v>-1.8681817953935267</v>
      </c>
      <c r="AQ1007" s="104">
        <f t="shared" si="421"/>
        <v>-8.9936045332194625E-2</v>
      </c>
      <c r="AR1007" s="151">
        <f t="shared" si="422"/>
        <v>-6.8568039537764784</v>
      </c>
    </row>
    <row r="1008" spans="1:44" x14ac:dyDescent="0.2">
      <c r="A1008" s="98">
        <v>10845</v>
      </c>
      <c r="B1008" s="91" t="s">
        <v>103</v>
      </c>
      <c r="C1008" s="110">
        <v>0.89692898744026683</v>
      </c>
      <c r="D1008" s="91" t="s">
        <v>2</v>
      </c>
      <c r="E1008" s="91">
        <v>3</v>
      </c>
      <c r="F1008" s="92">
        <v>0</v>
      </c>
      <c r="G1008" s="91" t="s">
        <v>7</v>
      </c>
      <c r="H1008" s="91" t="s">
        <v>90</v>
      </c>
      <c r="I1008" s="91" t="s">
        <v>4</v>
      </c>
      <c r="J1008" s="93" t="s">
        <v>4</v>
      </c>
      <c r="M1008">
        <f t="shared" si="403"/>
        <v>36</v>
      </c>
      <c r="N1008">
        <f t="shared" si="424"/>
        <v>61</v>
      </c>
      <c r="O1008">
        <f t="shared" si="425"/>
        <v>29</v>
      </c>
      <c r="P1008">
        <f t="shared" si="426"/>
        <v>104</v>
      </c>
      <c r="Q1008">
        <f t="shared" si="427"/>
        <v>39</v>
      </c>
      <c r="R1008">
        <f t="shared" si="428"/>
        <v>144</v>
      </c>
      <c r="U1008">
        <f t="shared" si="423"/>
        <v>239</v>
      </c>
      <c r="V1008">
        <f t="shared" si="404"/>
        <v>248</v>
      </c>
      <c r="W1008">
        <f t="shared" si="405"/>
        <v>248</v>
      </c>
      <c r="X1008">
        <f t="shared" si="406"/>
        <v>470</v>
      </c>
      <c r="Y1008">
        <f t="shared" si="407"/>
        <v>161</v>
      </c>
      <c r="Z1008">
        <f t="shared" si="408"/>
        <v>83</v>
      </c>
      <c r="AC1008" s="1">
        <f t="shared" si="409"/>
        <v>-1.563975538357343</v>
      </c>
      <c r="AD1008" s="1">
        <f t="shared" si="410"/>
        <v>-1.0366206126401418</v>
      </c>
      <c r="AE1008" s="1">
        <f t="shared" si="411"/>
        <v>-1.780198646826979</v>
      </c>
      <c r="AF1008" s="1">
        <f t="shared" si="412"/>
        <v>-0.50310357767208047</v>
      </c>
      <c r="AG1008" s="1">
        <f t="shared" si="413"/>
        <v>-1.4839328306838067</v>
      </c>
      <c r="AH1008" s="1">
        <f t="shared" si="414"/>
        <v>-0.17768117723745236</v>
      </c>
      <c r="AI1008" s="149">
        <f t="shared" si="415"/>
        <v>-6.5455123834178028</v>
      </c>
      <c r="AL1008" s="1">
        <f t="shared" si="416"/>
        <v>-1.3956645494074753</v>
      </c>
      <c r="AM1008" s="104">
        <f t="shared" si="417"/>
        <v>-1.3586993551740039</v>
      </c>
      <c r="AN1008" s="104">
        <f t="shared" si="418"/>
        <v>-1.3586993551740039</v>
      </c>
      <c r="AO1008" s="104">
        <f t="shared" si="419"/>
        <v>-0.71939540663488166</v>
      </c>
      <c r="AP1008" s="104">
        <f t="shared" si="420"/>
        <v>-1.790723736354523</v>
      </c>
      <c r="AQ1008" s="104">
        <f t="shared" si="421"/>
        <v>-2.4532874935423878</v>
      </c>
      <c r="AR1008" s="151">
        <f t="shared" si="422"/>
        <v>-9.076469896287275</v>
      </c>
    </row>
    <row r="1009" spans="1:44" x14ac:dyDescent="0.2">
      <c r="A1009" s="99">
        <v>10804</v>
      </c>
      <c r="B1009" s="95" t="s">
        <v>103</v>
      </c>
      <c r="C1009" s="111">
        <v>0.89809601390197702</v>
      </c>
      <c r="D1009" s="95" t="s">
        <v>1</v>
      </c>
      <c r="E1009" s="95">
        <v>3</v>
      </c>
      <c r="F1009" s="96">
        <v>3</v>
      </c>
      <c r="G1009" s="95" t="s">
        <v>7</v>
      </c>
      <c r="H1009" s="95" t="s">
        <v>90</v>
      </c>
      <c r="I1009" s="95" t="s">
        <v>5</v>
      </c>
      <c r="J1009" s="97" t="s">
        <v>5</v>
      </c>
      <c r="M1009">
        <f t="shared" si="403"/>
        <v>59</v>
      </c>
      <c r="N1009">
        <f t="shared" si="424"/>
        <v>61</v>
      </c>
      <c r="O1009">
        <f t="shared" si="425"/>
        <v>46</v>
      </c>
      <c r="P1009">
        <f t="shared" si="426"/>
        <v>104</v>
      </c>
      <c r="Q1009">
        <f t="shared" si="427"/>
        <v>39</v>
      </c>
      <c r="R1009">
        <f t="shared" si="428"/>
        <v>28</v>
      </c>
      <c r="U1009">
        <f t="shared" si="423"/>
        <v>244</v>
      </c>
      <c r="V1009">
        <f t="shared" si="404"/>
        <v>248</v>
      </c>
      <c r="W1009">
        <f t="shared" si="405"/>
        <v>241</v>
      </c>
      <c r="X1009">
        <f t="shared" si="406"/>
        <v>470</v>
      </c>
      <c r="Y1009">
        <f t="shared" si="407"/>
        <v>161</v>
      </c>
      <c r="Z1009">
        <f t="shared" si="408"/>
        <v>882</v>
      </c>
      <c r="AC1009" s="1">
        <f t="shared" si="409"/>
        <v>-1.0699570329077337</v>
      </c>
      <c r="AD1009" s="1">
        <f t="shared" si="410"/>
        <v>-1.0366206126401418</v>
      </c>
      <c r="AE1009" s="1">
        <f t="shared" si="411"/>
        <v>-1.3188530803243581</v>
      </c>
      <c r="AF1009" s="1">
        <f t="shared" si="412"/>
        <v>-0.50310357767208047</v>
      </c>
      <c r="AG1009" s="1">
        <f t="shared" si="413"/>
        <v>-1.4839328306838067</v>
      </c>
      <c r="AH1009" s="1">
        <f t="shared" si="414"/>
        <v>-1.8152899666382492</v>
      </c>
      <c r="AI1009" s="149">
        <f t="shared" si="415"/>
        <v>-7.2277571008663699</v>
      </c>
      <c r="AL1009" s="1">
        <f t="shared" si="416"/>
        <v>-1.374959876045784</v>
      </c>
      <c r="AM1009" s="104">
        <f t="shared" si="417"/>
        <v>-1.3586993551740039</v>
      </c>
      <c r="AN1009" s="104">
        <f t="shared" si="418"/>
        <v>-1.3873311678483309</v>
      </c>
      <c r="AO1009" s="104">
        <f t="shared" si="419"/>
        <v>-0.71939540663488166</v>
      </c>
      <c r="AP1009" s="104">
        <f t="shared" si="420"/>
        <v>-1.790723736354523</v>
      </c>
      <c r="AQ1009" s="104">
        <f t="shared" si="421"/>
        <v>-8.9936045332194625E-2</v>
      </c>
      <c r="AR1009" s="151">
        <f t="shared" si="422"/>
        <v>-6.7210455873897175</v>
      </c>
    </row>
    <row r="1010" spans="1:44" x14ac:dyDescent="0.2">
      <c r="A1010" s="98">
        <v>10910</v>
      </c>
      <c r="B1010" s="91" t="s">
        <v>103</v>
      </c>
      <c r="C1010" s="110">
        <v>0.90038949092429643</v>
      </c>
      <c r="D1010" s="91" t="s">
        <v>3</v>
      </c>
      <c r="E1010" s="91">
        <v>0</v>
      </c>
      <c r="F1010" s="92">
        <v>0</v>
      </c>
      <c r="G1010" s="91" t="s">
        <v>7</v>
      </c>
      <c r="H1010" s="91" t="s">
        <v>88</v>
      </c>
      <c r="I1010" s="91" t="s">
        <v>5</v>
      </c>
      <c r="J1010" s="93" t="s">
        <v>5</v>
      </c>
      <c r="M1010">
        <f t="shared" si="403"/>
        <v>38</v>
      </c>
      <c r="N1010">
        <f t="shared" si="424"/>
        <v>35</v>
      </c>
      <c r="O1010">
        <f t="shared" si="425"/>
        <v>29</v>
      </c>
      <c r="P1010">
        <f t="shared" si="426"/>
        <v>104</v>
      </c>
      <c r="Q1010">
        <f t="shared" si="427"/>
        <v>71</v>
      </c>
      <c r="R1010">
        <f t="shared" si="428"/>
        <v>28</v>
      </c>
      <c r="U1010">
        <f t="shared" si="423"/>
        <v>241</v>
      </c>
      <c r="V1010">
        <f t="shared" si="404"/>
        <v>245</v>
      </c>
      <c r="W1010">
        <f t="shared" si="405"/>
        <v>248</v>
      </c>
      <c r="X1010">
        <f t="shared" si="406"/>
        <v>470</v>
      </c>
      <c r="Y1010">
        <f t="shared" si="407"/>
        <v>425</v>
      </c>
      <c r="Z1010">
        <f t="shared" si="408"/>
        <v>882</v>
      </c>
      <c r="AC1010" s="1">
        <f t="shared" si="409"/>
        <v>-1.5099083170870673</v>
      </c>
      <c r="AD1010" s="1">
        <f t="shared" si="410"/>
        <v>-1.5921464153240394</v>
      </c>
      <c r="AE1010" s="1">
        <f t="shared" si="411"/>
        <v>-1.780198646826979</v>
      </c>
      <c r="AF1010" s="1">
        <f t="shared" si="412"/>
        <v>-0.50310357767208047</v>
      </c>
      <c r="AG1010" s="1">
        <f t="shared" si="413"/>
        <v>-0.88481459977213761</v>
      </c>
      <c r="AH1010" s="1">
        <f t="shared" si="414"/>
        <v>-1.8152899666382492</v>
      </c>
      <c r="AI1010" s="149">
        <f t="shared" si="415"/>
        <v>-8.0854615233205518</v>
      </c>
      <c r="AL1010" s="1">
        <f t="shared" si="416"/>
        <v>-1.3873311678483309</v>
      </c>
      <c r="AM1010" s="104">
        <f t="shared" si="417"/>
        <v>-1.3708698907942589</v>
      </c>
      <c r="AN1010" s="104">
        <f t="shared" si="418"/>
        <v>-1.3586993551740039</v>
      </c>
      <c r="AO1010" s="104">
        <f t="shared" si="419"/>
        <v>-0.71939540663488166</v>
      </c>
      <c r="AP1010" s="104">
        <f t="shared" si="420"/>
        <v>-0.82003893241456904</v>
      </c>
      <c r="AQ1010" s="104">
        <f t="shared" si="421"/>
        <v>-8.9936045332194625E-2</v>
      </c>
      <c r="AR1010" s="151">
        <f t="shared" si="422"/>
        <v>-5.746270798198239</v>
      </c>
    </row>
    <row r="1011" spans="1:44" x14ac:dyDescent="0.2">
      <c r="A1011" s="99">
        <v>11089</v>
      </c>
      <c r="B1011" s="95" t="s">
        <v>103</v>
      </c>
      <c r="C1011" s="111">
        <v>0.90152871199438056</v>
      </c>
      <c r="D1011" s="95" t="s">
        <v>3</v>
      </c>
      <c r="E1011" s="95">
        <v>0</v>
      </c>
      <c r="F1011" s="96">
        <v>1</v>
      </c>
      <c r="G1011" s="95" t="s">
        <v>7</v>
      </c>
      <c r="H1011" s="95" t="s">
        <v>88</v>
      </c>
      <c r="I1011" s="95" t="s">
        <v>4</v>
      </c>
      <c r="J1011" s="97" t="s">
        <v>4</v>
      </c>
      <c r="M1011">
        <f t="shared" si="403"/>
        <v>38</v>
      </c>
      <c r="N1011">
        <f t="shared" si="424"/>
        <v>35</v>
      </c>
      <c r="O1011">
        <f t="shared" si="425"/>
        <v>48</v>
      </c>
      <c r="P1011">
        <f t="shared" si="426"/>
        <v>104</v>
      </c>
      <c r="Q1011">
        <f t="shared" si="427"/>
        <v>71</v>
      </c>
      <c r="R1011">
        <f t="shared" si="428"/>
        <v>144</v>
      </c>
      <c r="U1011">
        <f t="shared" si="423"/>
        <v>241</v>
      </c>
      <c r="V1011">
        <f t="shared" si="404"/>
        <v>245</v>
      </c>
      <c r="W1011">
        <f t="shared" si="405"/>
        <v>243</v>
      </c>
      <c r="X1011">
        <f t="shared" si="406"/>
        <v>470</v>
      </c>
      <c r="Y1011">
        <f t="shared" si="407"/>
        <v>425</v>
      </c>
      <c r="Z1011">
        <f t="shared" si="408"/>
        <v>83</v>
      </c>
      <c r="AC1011" s="1">
        <f t="shared" si="409"/>
        <v>-1.5099083170870673</v>
      </c>
      <c r="AD1011" s="1">
        <f t="shared" si="410"/>
        <v>-1.5921464153240394</v>
      </c>
      <c r="AE1011" s="1">
        <f t="shared" si="411"/>
        <v>-1.276293465905562</v>
      </c>
      <c r="AF1011" s="1">
        <f t="shared" si="412"/>
        <v>-0.50310357767208047</v>
      </c>
      <c r="AG1011" s="1">
        <f t="shared" si="413"/>
        <v>-0.88481459977213761</v>
      </c>
      <c r="AH1011" s="1">
        <f t="shared" si="414"/>
        <v>-0.17768117723745236</v>
      </c>
      <c r="AI1011" s="149">
        <f t="shared" si="415"/>
        <v>-5.9439475529983383</v>
      </c>
      <c r="AL1011" s="1">
        <f t="shared" si="416"/>
        <v>-1.3873311678483309</v>
      </c>
      <c r="AM1011" s="104">
        <f t="shared" si="417"/>
        <v>-1.3708698907942589</v>
      </c>
      <c r="AN1011" s="104">
        <f t="shared" si="418"/>
        <v>-1.3790666579984376</v>
      </c>
      <c r="AO1011" s="104">
        <f t="shared" si="419"/>
        <v>-0.71939540663488166</v>
      </c>
      <c r="AP1011" s="104">
        <f t="shared" si="420"/>
        <v>-0.82003893241456904</v>
      </c>
      <c r="AQ1011" s="104">
        <f t="shared" si="421"/>
        <v>-2.4532874935423878</v>
      </c>
      <c r="AR1011" s="151">
        <f t="shared" si="422"/>
        <v>-8.1299895492328673</v>
      </c>
    </row>
    <row r="1012" spans="1:44" x14ac:dyDescent="0.2">
      <c r="A1012" s="98">
        <v>10430</v>
      </c>
      <c r="B1012" s="91" t="s">
        <v>103</v>
      </c>
      <c r="C1012" s="110">
        <v>0.90314878258059761</v>
      </c>
      <c r="D1012" s="91" t="s">
        <v>2</v>
      </c>
      <c r="E1012" s="91">
        <v>2</v>
      </c>
      <c r="F1012" s="92">
        <v>3</v>
      </c>
      <c r="G1012" s="91" t="s">
        <v>6</v>
      </c>
      <c r="H1012" s="91" t="s">
        <v>91</v>
      </c>
      <c r="I1012" s="91" t="s">
        <v>5</v>
      </c>
      <c r="J1012" s="93" t="s">
        <v>5</v>
      </c>
      <c r="M1012">
        <f t="shared" si="403"/>
        <v>36</v>
      </c>
      <c r="N1012">
        <f t="shared" si="424"/>
        <v>41</v>
      </c>
      <c r="O1012">
        <f t="shared" si="425"/>
        <v>46</v>
      </c>
      <c r="P1012">
        <f t="shared" si="426"/>
        <v>68</v>
      </c>
      <c r="Q1012">
        <f t="shared" si="427"/>
        <v>25</v>
      </c>
      <c r="R1012">
        <f t="shared" si="428"/>
        <v>28</v>
      </c>
      <c r="U1012">
        <f t="shared" si="423"/>
        <v>239</v>
      </c>
      <c r="V1012">
        <f t="shared" si="404"/>
        <v>239</v>
      </c>
      <c r="W1012">
        <f t="shared" si="405"/>
        <v>241</v>
      </c>
      <c r="X1012">
        <f t="shared" si="406"/>
        <v>495</v>
      </c>
      <c r="Y1012">
        <f t="shared" si="407"/>
        <v>149</v>
      </c>
      <c r="Z1012">
        <f t="shared" si="408"/>
        <v>882</v>
      </c>
      <c r="AC1012" s="1">
        <f t="shared" si="409"/>
        <v>-1.563975538357343</v>
      </c>
      <c r="AD1012" s="1">
        <f t="shared" si="410"/>
        <v>-1.4339224101091452</v>
      </c>
      <c r="AE1012" s="1">
        <f t="shared" si="411"/>
        <v>-1.3188530803243581</v>
      </c>
      <c r="AF1012" s="1">
        <f t="shared" si="412"/>
        <v>-0.92798677163734644</v>
      </c>
      <c r="AG1012" s="1">
        <f t="shared" si="413"/>
        <v>-1.9286186519452522</v>
      </c>
      <c r="AH1012" s="1">
        <f t="shared" si="414"/>
        <v>-1.8152899666382492</v>
      </c>
      <c r="AI1012" s="149">
        <f t="shared" si="415"/>
        <v>-8.9886464190116939</v>
      </c>
      <c r="AL1012" s="1">
        <f t="shared" si="416"/>
        <v>-1.3956645494074753</v>
      </c>
      <c r="AM1012" s="104">
        <f t="shared" si="417"/>
        <v>-1.3956645494074753</v>
      </c>
      <c r="AN1012" s="104">
        <f t="shared" si="418"/>
        <v>-1.3873311678483309</v>
      </c>
      <c r="AO1012" s="104">
        <f t="shared" si="419"/>
        <v>-0.66757033877029559</v>
      </c>
      <c r="AP1012" s="104">
        <f t="shared" si="420"/>
        <v>-1.8681817953935267</v>
      </c>
      <c r="AQ1012" s="104">
        <f t="shared" si="421"/>
        <v>-8.9936045332194625E-2</v>
      </c>
      <c r="AR1012" s="151">
        <f t="shared" si="422"/>
        <v>-6.8043484461592989</v>
      </c>
    </row>
    <row r="1013" spans="1:44" x14ac:dyDescent="0.2">
      <c r="A1013" s="99">
        <v>11233</v>
      </c>
      <c r="B1013" s="95" t="s">
        <v>103</v>
      </c>
      <c r="C1013" s="111">
        <v>0.90334303004348671</v>
      </c>
      <c r="D1013" s="95" t="s">
        <v>3</v>
      </c>
      <c r="E1013" s="95">
        <v>1</v>
      </c>
      <c r="F1013" s="96">
        <v>0</v>
      </c>
      <c r="G1013" s="95" t="s">
        <v>7</v>
      </c>
      <c r="H1013" s="95" t="s">
        <v>91</v>
      </c>
      <c r="I1013" s="95" t="s">
        <v>5</v>
      </c>
      <c r="J1013" s="97" t="s">
        <v>5</v>
      </c>
      <c r="M1013">
        <f t="shared" si="403"/>
        <v>38</v>
      </c>
      <c r="N1013">
        <f t="shared" si="424"/>
        <v>35</v>
      </c>
      <c r="O1013">
        <f t="shared" si="425"/>
        <v>29</v>
      </c>
      <c r="P1013">
        <f t="shared" si="426"/>
        <v>104</v>
      </c>
      <c r="Q1013">
        <f t="shared" si="427"/>
        <v>25</v>
      </c>
      <c r="R1013">
        <f t="shared" si="428"/>
        <v>28</v>
      </c>
      <c r="U1013">
        <f t="shared" si="423"/>
        <v>241</v>
      </c>
      <c r="V1013">
        <f t="shared" si="404"/>
        <v>233</v>
      </c>
      <c r="W1013">
        <f t="shared" si="405"/>
        <v>248</v>
      </c>
      <c r="X1013">
        <f t="shared" si="406"/>
        <v>470</v>
      </c>
      <c r="Y1013">
        <f t="shared" si="407"/>
        <v>149</v>
      </c>
      <c r="Z1013">
        <f t="shared" si="408"/>
        <v>882</v>
      </c>
      <c r="AC1013" s="1">
        <f t="shared" si="409"/>
        <v>-1.5099083170870673</v>
      </c>
      <c r="AD1013" s="1">
        <f t="shared" si="410"/>
        <v>-1.5921464153240394</v>
      </c>
      <c r="AE1013" s="1">
        <f t="shared" si="411"/>
        <v>-1.780198646826979</v>
      </c>
      <c r="AF1013" s="1">
        <f t="shared" si="412"/>
        <v>-0.50310357767208047</v>
      </c>
      <c r="AG1013" s="1">
        <f t="shared" si="413"/>
        <v>-1.9286186519452522</v>
      </c>
      <c r="AH1013" s="1">
        <f t="shared" si="414"/>
        <v>-1.8152899666382492</v>
      </c>
      <c r="AI1013" s="149">
        <f t="shared" si="415"/>
        <v>-9.1292655754936671</v>
      </c>
      <c r="AL1013" s="1">
        <f t="shared" si="416"/>
        <v>-1.3873311678483309</v>
      </c>
      <c r="AM1013" s="104">
        <f t="shared" si="417"/>
        <v>-1.4210896477732855</v>
      </c>
      <c r="AN1013" s="104">
        <f t="shared" si="418"/>
        <v>-1.3586993551740039</v>
      </c>
      <c r="AO1013" s="104">
        <f t="shared" si="419"/>
        <v>-0.71939540663488166</v>
      </c>
      <c r="AP1013" s="104">
        <f t="shared" si="420"/>
        <v>-1.8681817953935267</v>
      </c>
      <c r="AQ1013" s="104">
        <f t="shared" si="421"/>
        <v>-8.9936045332194625E-2</v>
      </c>
      <c r="AR1013" s="151">
        <f t="shared" si="422"/>
        <v>-6.8446334181562234</v>
      </c>
    </row>
    <row r="1014" spans="1:44" x14ac:dyDescent="0.2">
      <c r="A1014" s="98">
        <v>10871</v>
      </c>
      <c r="B1014" s="91" t="s">
        <v>103</v>
      </c>
      <c r="C1014" s="110">
        <v>0.90345524452565651</v>
      </c>
      <c r="D1014" s="91" t="s">
        <v>3</v>
      </c>
      <c r="E1014" s="91">
        <v>3</v>
      </c>
      <c r="F1014" s="92">
        <v>1</v>
      </c>
      <c r="G1014" s="91" t="s">
        <v>7</v>
      </c>
      <c r="H1014" s="91" t="s">
        <v>88</v>
      </c>
      <c r="I1014" s="91" t="s">
        <v>5</v>
      </c>
      <c r="J1014" s="93" t="s">
        <v>5</v>
      </c>
      <c r="M1014">
        <f t="shared" si="403"/>
        <v>38</v>
      </c>
      <c r="N1014">
        <f t="shared" si="424"/>
        <v>61</v>
      </c>
      <c r="O1014">
        <f t="shared" si="425"/>
        <v>48</v>
      </c>
      <c r="P1014">
        <f t="shared" si="426"/>
        <v>104</v>
      </c>
      <c r="Q1014">
        <f t="shared" si="427"/>
        <v>71</v>
      </c>
      <c r="R1014">
        <f t="shared" si="428"/>
        <v>28</v>
      </c>
      <c r="U1014">
        <f t="shared" si="423"/>
        <v>241</v>
      </c>
      <c r="V1014">
        <f t="shared" si="404"/>
        <v>248</v>
      </c>
      <c r="W1014">
        <f t="shared" si="405"/>
        <v>243</v>
      </c>
      <c r="X1014">
        <f t="shared" si="406"/>
        <v>470</v>
      </c>
      <c r="Y1014">
        <f t="shared" si="407"/>
        <v>425</v>
      </c>
      <c r="Z1014">
        <f t="shared" si="408"/>
        <v>882</v>
      </c>
      <c r="AC1014" s="1">
        <f t="shared" si="409"/>
        <v>-1.5099083170870673</v>
      </c>
      <c r="AD1014" s="1">
        <f t="shared" si="410"/>
        <v>-1.0366206126401418</v>
      </c>
      <c r="AE1014" s="1">
        <f t="shared" si="411"/>
        <v>-1.276293465905562</v>
      </c>
      <c r="AF1014" s="1">
        <f t="shared" si="412"/>
        <v>-0.50310357767208047</v>
      </c>
      <c r="AG1014" s="1">
        <f t="shared" si="413"/>
        <v>-0.88481459977213761</v>
      </c>
      <c r="AH1014" s="1">
        <f t="shared" si="414"/>
        <v>-1.8152899666382492</v>
      </c>
      <c r="AI1014" s="149">
        <f t="shared" si="415"/>
        <v>-7.0260305397152383</v>
      </c>
      <c r="AL1014" s="1">
        <f t="shared" si="416"/>
        <v>-1.3873311678483309</v>
      </c>
      <c r="AM1014" s="104">
        <f t="shared" si="417"/>
        <v>-1.3586993551740039</v>
      </c>
      <c r="AN1014" s="104">
        <f t="shared" si="418"/>
        <v>-1.3790666579984376</v>
      </c>
      <c r="AO1014" s="104">
        <f t="shared" si="419"/>
        <v>-0.71939540663488166</v>
      </c>
      <c r="AP1014" s="104">
        <f t="shared" si="420"/>
        <v>-0.82003893241456904</v>
      </c>
      <c r="AQ1014" s="104">
        <f t="shared" si="421"/>
        <v>-8.9936045332194625E-2</v>
      </c>
      <c r="AR1014" s="151">
        <f t="shared" si="422"/>
        <v>-5.7544675654024182</v>
      </c>
    </row>
    <row r="1015" spans="1:44" x14ac:dyDescent="0.2">
      <c r="A1015" s="99">
        <v>11200</v>
      </c>
      <c r="B1015" s="95" t="s">
        <v>103</v>
      </c>
      <c r="C1015" s="111">
        <v>0.90391078635667743</v>
      </c>
      <c r="D1015" s="95" t="s">
        <v>0</v>
      </c>
      <c r="E1015" s="95">
        <v>1</v>
      </c>
      <c r="F1015" s="96">
        <v>3</v>
      </c>
      <c r="G1015" s="95" t="s">
        <v>6</v>
      </c>
      <c r="H1015" s="95" t="s">
        <v>89</v>
      </c>
      <c r="I1015" s="95" t="s">
        <v>5</v>
      </c>
      <c r="J1015" s="97" t="s">
        <v>5</v>
      </c>
      <c r="M1015">
        <f t="shared" si="403"/>
        <v>39</v>
      </c>
      <c r="N1015">
        <f t="shared" si="424"/>
        <v>35</v>
      </c>
      <c r="O1015">
        <f t="shared" si="425"/>
        <v>46</v>
      </c>
      <c r="P1015">
        <f t="shared" si="426"/>
        <v>68</v>
      </c>
      <c r="Q1015">
        <f t="shared" si="427"/>
        <v>37</v>
      </c>
      <c r="R1015">
        <f t="shared" si="428"/>
        <v>28</v>
      </c>
      <c r="U1015">
        <f t="shared" si="423"/>
        <v>241</v>
      </c>
      <c r="V1015">
        <f t="shared" si="404"/>
        <v>233</v>
      </c>
      <c r="W1015">
        <f t="shared" si="405"/>
        <v>241</v>
      </c>
      <c r="X1015">
        <f t="shared" si="406"/>
        <v>495</v>
      </c>
      <c r="Y1015">
        <f t="shared" si="407"/>
        <v>230</v>
      </c>
      <c r="Z1015">
        <f t="shared" si="408"/>
        <v>882</v>
      </c>
      <c r="AC1015" s="1">
        <f t="shared" si="409"/>
        <v>-1.4839328306838067</v>
      </c>
      <c r="AD1015" s="1">
        <f t="shared" si="410"/>
        <v>-1.5921464153240394</v>
      </c>
      <c r="AE1015" s="1">
        <f t="shared" si="411"/>
        <v>-1.3188530803243581</v>
      </c>
      <c r="AF1015" s="1">
        <f t="shared" si="412"/>
        <v>-0.92798677163734644</v>
      </c>
      <c r="AG1015" s="1">
        <f t="shared" si="413"/>
        <v>-1.5365765641692286</v>
      </c>
      <c r="AH1015" s="1">
        <f t="shared" si="414"/>
        <v>-1.8152899666382492</v>
      </c>
      <c r="AI1015" s="149">
        <f t="shared" si="415"/>
        <v>-8.6747856287770286</v>
      </c>
      <c r="AL1015" s="1">
        <f t="shared" si="416"/>
        <v>-1.3873311678483309</v>
      </c>
      <c r="AM1015" s="104">
        <f t="shared" si="417"/>
        <v>-1.4210896477732855</v>
      </c>
      <c r="AN1015" s="104">
        <f t="shared" si="418"/>
        <v>-1.3873311678483309</v>
      </c>
      <c r="AO1015" s="104">
        <f t="shared" si="419"/>
        <v>-0.66757033877029559</v>
      </c>
      <c r="AP1015" s="104">
        <f t="shared" si="420"/>
        <v>-1.4340487924157905</v>
      </c>
      <c r="AQ1015" s="104">
        <f t="shared" si="421"/>
        <v>-8.9936045332194625E-2</v>
      </c>
      <c r="AR1015" s="151">
        <f t="shared" si="422"/>
        <v>-6.3873071599882278</v>
      </c>
    </row>
    <row r="1016" spans="1:44" x14ac:dyDescent="0.2">
      <c r="A1016" s="98">
        <v>10777</v>
      </c>
      <c r="B1016" s="91" t="s">
        <v>103</v>
      </c>
      <c r="C1016" s="110">
        <v>0.90604899372061021</v>
      </c>
      <c r="D1016" s="91" t="s">
        <v>1</v>
      </c>
      <c r="E1016" s="91">
        <v>3</v>
      </c>
      <c r="F1016" s="92">
        <v>2</v>
      </c>
      <c r="G1016" s="91" t="s">
        <v>6</v>
      </c>
      <c r="H1016" s="91" t="s">
        <v>88</v>
      </c>
      <c r="I1016" s="91" t="s">
        <v>4</v>
      </c>
      <c r="J1016" s="93" t="s">
        <v>4</v>
      </c>
      <c r="M1016">
        <f t="shared" si="403"/>
        <v>59</v>
      </c>
      <c r="N1016">
        <f t="shared" si="424"/>
        <v>61</v>
      </c>
      <c r="O1016">
        <f t="shared" si="425"/>
        <v>49</v>
      </c>
      <c r="P1016">
        <f t="shared" si="426"/>
        <v>68</v>
      </c>
      <c r="Q1016">
        <f t="shared" si="427"/>
        <v>71</v>
      </c>
      <c r="R1016">
        <f t="shared" si="428"/>
        <v>144</v>
      </c>
      <c r="U1016">
        <f t="shared" si="423"/>
        <v>244</v>
      </c>
      <c r="V1016">
        <f t="shared" si="404"/>
        <v>248</v>
      </c>
      <c r="W1016">
        <f t="shared" si="405"/>
        <v>233</v>
      </c>
      <c r="X1016">
        <f t="shared" si="406"/>
        <v>495</v>
      </c>
      <c r="Y1016">
        <f t="shared" si="407"/>
        <v>425</v>
      </c>
      <c r="Z1016">
        <f t="shared" si="408"/>
        <v>83</v>
      </c>
      <c r="AC1016" s="1">
        <f t="shared" si="409"/>
        <v>-1.0699570329077337</v>
      </c>
      <c r="AD1016" s="1">
        <f t="shared" si="410"/>
        <v>-1.0366206126401418</v>
      </c>
      <c r="AE1016" s="1">
        <f t="shared" si="411"/>
        <v>-1.2556741787028265</v>
      </c>
      <c r="AF1016" s="1">
        <f t="shared" si="412"/>
        <v>-0.92798677163734644</v>
      </c>
      <c r="AG1016" s="1">
        <f t="shared" si="413"/>
        <v>-0.88481459977213761</v>
      </c>
      <c r="AH1016" s="1">
        <f t="shared" si="414"/>
        <v>-0.17768117723745236</v>
      </c>
      <c r="AI1016" s="149">
        <f t="shared" si="415"/>
        <v>-5.352734372897638</v>
      </c>
      <c r="AL1016" s="1">
        <f t="shared" si="416"/>
        <v>-1.374959876045784</v>
      </c>
      <c r="AM1016" s="104">
        <f t="shared" si="417"/>
        <v>-1.3586993551740039</v>
      </c>
      <c r="AN1016" s="104">
        <f t="shared" si="418"/>
        <v>-1.4210896477732855</v>
      </c>
      <c r="AO1016" s="104">
        <f t="shared" si="419"/>
        <v>-0.66757033877029559</v>
      </c>
      <c r="AP1016" s="104">
        <f t="shared" si="420"/>
        <v>-0.82003893241456904</v>
      </c>
      <c r="AQ1016" s="104">
        <f t="shared" si="421"/>
        <v>-2.4532874935423878</v>
      </c>
      <c r="AR1016" s="151">
        <f t="shared" si="422"/>
        <v>-8.0956456437203261</v>
      </c>
    </row>
    <row r="1017" spans="1:44" x14ac:dyDescent="0.2">
      <c r="A1017" s="99">
        <v>10300</v>
      </c>
      <c r="B1017" s="95" t="s">
        <v>103</v>
      </c>
      <c r="C1017" s="111">
        <v>0.90625490077100179</v>
      </c>
      <c r="D1017" s="95" t="s">
        <v>0</v>
      </c>
      <c r="E1017" s="95">
        <v>2</v>
      </c>
      <c r="F1017" s="96">
        <v>1</v>
      </c>
      <c r="G1017" s="95" t="s">
        <v>6</v>
      </c>
      <c r="H1017" s="95" t="s">
        <v>89</v>
      </c>
      <c r="I1017" s="95" t="s">
        <v>5</v>
      </c>
      <c r="J1017" s="97" t="s">
        <v>5</v>
      </c>
      <c r="M1017">
        <f t="shared" si="403"/>
        <v>39</v>
      </c>
      <c r="N1017">
        <f t="shared" si="424"/>
        <v>41</v>
      </c>
      <c r="O1017">
        <f t="shared" si="425"/>
        <v>48</v>
      </c>
      <c r="P1017">
        <f t="shared" si="426"/>
        <v>68</v>
      </c>
      <c r="Q1017">
        <f t="shared" si="427"/>
        <v>37</v>
      </c>
      <c r="R1017">
        <f t="shared" si="428"/>
        <v>28</v>
      </c>
      <c r="U1017">
        <f t="shared" si="423"/>
        <v>241</v>
      </c>
      <c r="V1017">
        <f t="shared" si="404"/>
        <v>239</v>
      </c>
      <c r="W1017">
        <f t="shared" si="405"/>
        <v>243</v>
      </c>
      <c r="X1017">
        <f t="shared" si="406"/>
        <v>495</v>
      </c>
      <c r="Y1017">
        <f t="shared" si="407"/>
        <v>230</v>
      </c>
      <c r="Z1017">
        <f t="shared" si="408"/>
        <v>882</v>
      </c>
      <c r="AC1017" s="1">
        <f t="shared" si="409"/>
        <v>-1.4839328306838067</v>
      </c>
      <c r="AD1017" s="1">
        <f t="shared" si="410"/>
        <v>-1.4339224101091452</v>
      </c>
      <c r="AE1017" s="1">
        <f t="shared" si="411"/>
        <v>-1.276293465905562</v>
      </c>
      <c r="AF1017" s="1">
        <f t="shared" si="412"/>
        <v>-0.92798677163734644</v>
      </c>
      <c r="AG1017" s="1">
        <f t="shared" si="413"/>
        <v>-1.5365765641692286</v>
      </c>
      <c r="AH1017" s="1">
        <f t="shared" si="414"/>
        <v>-1.8152899666382492</v>
      </c>
      <c r="AI1017" s="149">
        <f t="shared" si="415"/>
        <v>-8.474002009143339</v>
      </c>
      <c r="AL1017" s="1">
        <f t="shared" si="416"/>
        <v>-1.3873311678483309</v>
      </c>
      <c r="AM1017" s="104">
        <f t="shared" si="417"/>
        <v>-1.3956645494074753</v>
      </c>
      <c r="AN1017" s="104">
        <f t="shared" si="418"/>
        <v>-1.3790666579984376</v>
      </c>
      <c r="AO1017" s="104">
        <f t="shared" si="419"/>
        <v>-0.66757033877029559</v>
      </c>
      <c r="AP1017" s="104">
        <f t="shared" si="420"/>
        <v>-1.4340487924157905</v>
      </c>
      <c r="AQ1017" s="104">
        <f t="shared" si="421"/>
        <v>-8.9936045332194625E-2</v>
      </c>
      <c r="AR1017" s="151">
        <f t="shared" si="422"/>
        <v>-6.3536175517725253</v>
      </c>
    </row>
    <row r="1018" spans="1:44" x14ac:dyDescent="0.2">
      <c r="A1018" s="98">
        <v>11226</v>
      </c>
      <c r="B1018" s="91" t="s">
        <v>103</v>
      </c>
      <c r="C1018" s="110">
        <v>0.90784029771912123</v>
      </c>
      <c r="D1018" s="91" t="s">
        <v>2</v>
      </c>
      <c r="E1018" s="91">
        <v>1</v>
      </c>
      <c r="F1018" s="92">
        <v>0</v>
      </c>
      <c r="G1018" s="91" t="s">
        <v>7</v>
      </c>
      <c r="H1018" s="91" t="s">
        <v>91</v>
      </c>
      <c r="I1018" s="91" t="s">
        <v>5</v>
      </c>
      <c r="J1018" s="93" t="s">
        <v>5</v>
      </c>
      <c r="M1018">
        <f t="shared" si="403"/>
        <v>36</v>
      </c>
      <c r="N1018">
        <f t="shared" si="424"/>
        <v>35</v>
      </c>
      <c r="O1018">
        <f t="shared" si="425"/>
        <v>29</v>
      </c>
      <c r="P1018">
        <f t="shared" si="426"/>
        <v>104</v>
      </c>
      <c r="Q1018">
        <f t="shared" si="427"/>
        <v>25</v>
      </c>
      <c r="R1018">
        <f t="shared" si="428"/>
        <v>28</v>
      </c>
      <c r="U1018">
        <f t="shared" si="423"/>
        <v>239</v>
      </c>
      <c r="V1018">
        <f t="shared" si="404"/>
        <v>233</v>
      </c>
      <c r="W1018">
        <f t="shared" si="405"/>
        <v>248</v>
      </c>
      <c r="X1018">
        <f t="shared" si="406"/>
        <v>470</v>
      </c>
      <c r="Y1018">
        <f t="shared" si="407"/>
        <v>149</v>
      </c>
      <c r="Z1018">
        <f t="shared" si="408"/>
        <v>882</v>
      </c>
      <c r="AC1018" s="1">
        <f t="shared" si="409"/>
        <v>-1.563975538357343</v>
      </c>
      <c r="AD1018" s="1">
        <f t="shared" si="410"/>
        <v>-1.5921464153240394</v>
      </c>
      <c r="AE1018" s="1">
        <f t="shared" si="411"/>
        <v>-1.780198646826979</v>
      </c>
      <c r="AF1018" s="1">
        <f t="shared" si="412"/>
        <v>-0.50310357767208047</v>
      </c>
      <c r="AG1018" s="1">
        <f t="shared" si="413"/>
        <v>-1.9286186519452522</v>
      </c>
      <c r="AH1018" s="1">
        <f t="shared" si="414"/>
        <v>-1.8152899666382492</v>
      </c>
      <c r="AI1018" s="149">
        <f t="shared" si="415"/>
        <v>-9.183332796763942</v>
      </c>
      <c r="AL1018" s="1">
        <f t="shared" si="416"/>
        <v>-1.3956645494074753</v>
      </c>
      <c r="AM1018" s="104">
        <f t="shared" si="417"/>
        <v>-1.4210896477732855</v>
      </c>
      <c r="AN1018" s="104">
        <f t="shared" si="418"/>
        <v>-1.3586993551740039</v>
      </c>
      <c r="AO1018" s="104">
        <f t="shared" si="419"/>
        <v>-0.71939540663488166</v>
      </c>
      <c r="AP1018" s="104">
        <f t="shared" si="420"/>
        <v>-1.8681817953935267</v>
      </c>
      <c r="AQ1018" s="104">
        <f t="shared" si="421"/>
        <v>-8.9936045332194625E-2</v>
      </c>
      <c r="AR1018" s="151">
        <f t="shared" si="422"/>
        <v>-6.852966799715368</v>
      </c>
    </row>
    <row r="1019" spans="1:44" x14ac:dyDescent="0.2">
      <c r="A1019" s="99">
        <v>10940</v>
      </c>
      <c r="B1019" s="95" t="s">
        <v>103</v>
      </c>
      <c r="C1019" s="111">
        <v>0.90811264444430817</v>
      </c>
      <c r="D1019" s="95" t="s">
        <v>3</v>
      </c>
      <c r="E1019" s="95">
        <v>3</v>
      </c>
      <c r="F1019" s="96">
        <v>3</v>
      </c>
      <c r="G1019" s="95" t="s">
        <v>7</v>
      </c>
      <c r="H1019" s="95" t="s">
        <v>88</v>
      </c>
      <c r="I1019" s="95" t="s">
        <v>5</v>
      </c>
      <c r="J1019" s="97" t="s">
        <v>5</v>
      </c>
      <c r="M1019">
        <f t="shared" si="403"/>
        <v>38</v>
      </c>
      <c r="N1019">
        <f t="shared" si="424"/>
        <v>61</v>
      </c>
      <c r="O1019">
        <f t="shared" si="425"/>
        <v>46</v>
      </c>
      <c r="P1019">
        <f t="shared" si="426"/>
        <v>104</v>
      </c>
      <c r="Q1019">
        <f t="shared" si="427"/>
        <v>71</v>
      </c>
      <c r="R1019">
        <f t="shared" si="428"/>
        <v>28</v>
      </c>
      <c r="U1019">
        <f t="shared" si="423"/>
        <v>241</v>
      </c>
      <c r="V1019">
        <f t="shared" si="404"/>
        <v>248</v>
      </c>
      <c r="W1019">
        <f t="shared" si="405"/>
        <v>241</v>
      </c>
      <c r="X1019">
        <f t="shared" si="406"/>
        <v>470</v>
      </c>
      <c r="Y1019">
        <f t="shared" si="407"/>
        <v>425</v>
      </c>
      <c r="Z1019">
        <f t="shared" si="408"/>
        <v>882</v>
      </c>
      <c r="AC1019" s="1">
        <f t="shared" si="409"/>
        <v>-1.5099083170870673</v>
      </c>
      <c r="AD1019" s="1">
        <f t="shared" si="410"/>
        <v>-1.0366206126401418</v>
      </c>
      <c r="AE1019" s="1">
        <f t="shared" si="411"/>
        <v>-1.3188530803243581</v>
      </c>
      <c r="AF1019" s="1">
        <f t="shared" si="412"/>
        <v>-0.50310357767208047</v>
      </c>
      <c r="AG1019" s="1">
        <f t="shared" si="413"/>
        <v>-0.88481459977213761</v>
      </c>
      <c r="AH1019" s="1">
        <f t="shared" si="414"/>
        <v>-1.8152899666382492</v>
      </c>
      <c r="AI1019" s="149">
        <f t="shared" si="415"/>
        <v>-7.0685901541340348</v>
      </c>
      <c r="AL1019" s="1">
        <f t="shared" si="416"/>
        <v>-1.3873311678483309</v>
      </c>
      <c r="AM1019" s="104">
        <f t="shared" si="417"/>
        <v>-1.3586993551740039</v>
      </c>
      <c r="AN1019" s="104">
        <f t="shared" si="418"/>
        <v>-1.3873311678483309</v>
      </c>
      <c r="AO1019" s="104">
        <f t="shared" si="419"/>
        <v>-0.71939540663488166</v>
      </c>
      <c r="AP1019" s="104">
        <f t="shared" si="420"/>
        <v>-0.82003893241456904</v>
      </c>
      <c r="AQ1019" s="104">
        <f t="shared" si="421"/>
        <v>-8.9936045332194625E-2</v>
      </c>
      <c r="AR1019" s="151">
        <f t="shared" si="422"/>
        <v>-5.7627320752523117</v>
      </c>
    </row>
    <row r="1020" spans="1:44" x14ac:dyDescent="0.2">
      <c r="A1020" s="98">
        <v>10872</v>
      </c>
      <c r="B1020" s="91" t="s">
        <v>103</v>
      </c>
      <c r="C1020" s="110">
        <v>0.90855923087042978</v>
      </c>
      <c r="D1020" s="91" t="s">
        <v>1</v>
      </c>
      <c r="E1020" s="91">
        <v>0</v>
      </c>
      <c r="F1020" s="92">
        <v>1</v>
      </c>
      <c r="G1020" s="91" t="s">
        <v>6</v>
      </c>
      <c r="H1020" s="91" t="s">
        <v>90</v>
      </c>
      <c r="I1020" s="91" t="s">
        <v>4</v>
      </c>
      <c r="J1020" s="93" t="s">
        <v>4</v>
      </c>
      <c r="M1020">
        <f t="shared" si="403"/>
        <v>59</v>
      </c>
      <c r="N1020">
        <f t="shared" si="424"/>
        <v>35</v>
      </c>
      <c r="O1020">
        <f t="shared" si="425"/>
        <v>48</v>
      </c>
      <c r="P1020">
        <f t="shared" si="426"/>
        <v>68</v>
      </c>
      <c r="Q1020">
        <f t="shared" si="427"/>
        <v>39</v>
      </c>
      <c r="R1020">
        <f t="shared" si="428"/>
        <v>144</v>
      </c>
      <c r="U1020">
        <f t="shared" si="423"/>
        <v>244</v>
      </c>
      <c r="V1020">
        <f t="shared" si="404"/>
        <v>245</v>
      </c>
      <c r="W1020">
        <f t="shared" si="405"/>
        <v>243</v>
      </c>
      <c r="X1020">
        <f t="shared" si="406"/>
        <v>495</v>
      </c>
      <c r="Y1020">
        <f t="shared" si="407"/>
        <v>161</v>
      </c>
      <c r="Z1020">
        <f t="shared" si="408"/>
        <v>83</v>
      </c>
      <c r="AC1020" s="1">
        <f t="shared" si="409"/>
        <v>-1.0699570329077337</v>
      </c>
      <c r="AD1020" s="1">
        <f t="shared" si="410"/>
        <v>-1.5921464153240394</v>
      </c>
      <c r="AE1020" s="1">
        <f t="shared" si="411"/>
        <v>-1.276293465905562</v>
      </c>
      <c r="AF1020" s="1">
        <f t="shared" si="412"/>
        <v>-0.92798677163734644</v>
      </c>
      <c r="AG1020" s="1">
        <f t="shared" si="413"/>
        <v>-1.4839328306838067</v>
      </c>
      <c r="AH1020" s="1">
        <f t="shared" si="414"/>
        <v>-0.17768117723745236</v>
      </c>
      <c r="AI1020" s="149">
        <f t="shared" si="415"/>
        <v>-6.5279976936959399</v>
      </c>
      <c r="AL1020" s="1">
        <f t="shared" si="416"/>
        <v>-1.374959876045784</v>
      </c>
      <c r="AM1020" s="104">
        <f t="shared" si="417"/>
        <v>-1.3708698907942589</v>
      </c>
      <c r="AN1020" s="104">
        <f t="shared" si="418"/>
        <v>-1.3790666579984376</v>
      </c>
      <c r="AO1020" s="104">
        <f t="shared" si="419"/>
        <v>-0.66757033877029559</v>
      </c>
      <c r="AP1020" s="104">
        <f t="shared" si="420"/>
        <v>-1.790723736354523</v>
      </c>
      <c r="AQ1020" s="104">
        <f t="shared" si="421"/>
        <v>-2.4532874935423878</v>
      </c>
      <c r="AR1020" s="151">
        <f t="shared" si="422"/>
        <v>-9.036477993505688</v>
      </c>
    </row>
    <row r="1021" spans="1:44" x14ac:dyDescent="0.2">
      <c r="A1021" s="99">
        <v>11170</v>
      </c>
      <c r="B1021" s="95" t="s">
        <v>103</v>
      </c>
      <c r="C1021" s="111">
        <v>0.9109332700738072</v>
      </c>
      <c r="D1021" s="95" t="s">
        <v>2</v>
      </c>
      <c r="E1021" s="95">
        <v>3</v>
      </c>
      <c r="F1021" s="96">
        <v>0</v>
      </c>
      <c r="G1021" s="95" t="s">
        <v>7</v>
      </c>
      <c r="H1021" s="95" t="s">
        <v>88</v>
      </c>
      <c r="I1021" s="95" t="s">
        <v>5</v>
      </c>
      <c r="J1021" s="97" t="s">
        <v>5</v>
      </c>
      <c r="M1021">
        <f t="shared" si="403"/>
        <v>36</v>
      </c>
      <c r="N1021">
        <f t="shared" si="424"/>
        <v>61</v>
      </c>
      <c r="O1021">
        <f t="shared" si="425"/>
        <v>29</v>
      </c>
      <c r="P1021">
        <f t="shared" si="426"/>
        <v>104</v>
      </c>
      <c r="Q1021">
        <f t="shared" si="427"/>
        <v>71</v>
      </c>
      <c r="R1021">
        <f t="shared" si="428"/>
        <v>28</v>
      </c>
      <c r="U1021">
        <f t="shared" si="423"/>
        <v>239</v>
      </c>
      <c r="V1021">
        <f t="shared" si="404"/>
        <v>248</v>
      </c>
      <c r="W1021">
        <f t="shared" si="405"/>
        <v>248</v>
      </c>
      <c r="X1021">
        <f t="shared" si="406"/>
        <v>470</v>
      </c>
      <c r="Y1021">
        <f t="shared" si="407"/>
        <v>425</v>
      </c>
      <c r="Z1021">
        <f t="shared" si="408"/>
        <v>882</v>
      </c>
      <c r="AC1021" s="1">
        <f t="shared" si="409"/>
        <v>-1.563975538357343</v>
      </c>
      <c r="AD1021" s="1">
        <f t="shared" si="410"/>
        <v>-1.0366206126401418</v>
      </c>
      <c r="AE1021" s="1">
        <f t="shared" si="411"/>
        <v>-1.780198646826979</v>
      </c>
      <c r="AF1021" s="1">
        <f t="shared" si="412"/>
        <v>-0.50310357767208047</v>
      </c>
      <c r="AG1021" s="1">
        <f t="shared" si="413"/>
        <v>-0.88481459977213761</v>
      </c>
      <c r="AH1021" s="1">
        <f t="shared" si="414"/>
        <v>-1.8152899666382492</v>
      </c>
      <c r="AI1021" s="149">
        <f t="shared" si="415"/>
        <v>-7.584002941906931</v>
      </c>
      <c r="AL1021" s="1">
        <f t="shared" si="416"/>
        <v>-1.3956645494074753</v>
      </c>
      <c r="AM1021" s="104">
        <f t="shared" si="417"/>
        <v>-1.3586993551740039</v>
      </c>
      <c r="AN1021" s="104">
        <f t="shared" si="418"/>
        <v>-1.3586993551740039</v>
      </c>
      <c r="AO1021" s="104">
        <f t="shared" si="419"/>
        <v>-0.71939540663488166</v>
      </c>
      <c r="AP1021" s="104">
        <f t="shared" si="420"/>
        <v>-0.82003893241456904</v>
      </c>
      <c r="AQ1021" s="104">
        <f t="shared" si="421"/>
        <v>-8.9936045332194625E-2</v>
      </c>
      <c r="AR1021" s="151">
        <f t="shared" si="422"/>
        <v>-5.7424336441371286</v>
      </c>
    </row>
    <row r="1022" spans="1:44" x14ac:dyDescent="0.2">
      <c r="A1022" s="98">
        <v>10363</v>
      </c>
      <c r="B1022" s="91" t="s">
        <v>103</v>
      </c>
      <c r="C1022" s="110">
        <v>0.91123695927106008</v>
      </c>
      <c r="D1022" s="91" t="s">
        <v>1</v>
      </c>
      <c r="E1022" s="91">
        <v>1</v>
      </c>
      <c r="F1022" s="92">
        <v>1</v>
      </c>
      <c r="G1022" s="91" t="s">
        <v>6</v>
      </c>
      <c r="H1022" s="91" t="s">
        <v>90</v>
      </c>
      <c r="I1022" s="91" t="s">
        <v>5</v>
      </c>
      <c r="J1022" s="93" t="s">
        <v>5</v>
      </c>
      <c r="M1022">
        <f t="shared" si="403"/>
        <v>59</v>
      </c>
      <c r="N1022">
        <f t="shared" si="424"/>
        <v>35</v>
      </c>
      <c r="O1022">
        <f t="shared" si="425"/>
        <v>48</v>
      </c>
      <c r="P1022">
        <f t="shared" si="426"/>
        <v>68</v>
      </c>
      <c r="Q1022">
        <f t="shared" si="427"/>
        <v>39</v>
      </c>
      <c r="R1022">
        <f t="shared" si="428"/>
        <v>28</v>
      </c>
      <c r="U1022">
        <f t="shared" si="423"/>
        <v>244</v>
      </c>
      <c r="V1022">
        <f t="shared" si="404"/>
        <v>233</v>
      </c>
      <c r="W1022">
        <f t="shared" si="405"/>
        <v>243</v>
      </c>
      <c r="X1022">
        <f t="shared" si="406"/>
        <v>495</v>
      </c>
      <c r="Y1022">
        <f t="shared" si="407"/>
        <v>161</v>
      </c>
      <c r="Z1022">
        <f t="shared" si="408"/>
        <v>882</v>
      </c>
      <c r="AC1022" s="1">
        <f t="shared" si="409"/>
        <v>-1.0699570329077337</v>
      </c>
      <c r="AD1022" s="1">
        <f t="shared" si="410"/>
        <v>-1.5921464153240394</v>
      </c>
      <c r="AE1022" s="1">
        <f t="shared" si="411"/>
        <v>-1.276293465905562</v>
      </c>
      <c r="AF1022" s="1">
        <f t="shared" si="412"/>
        <v>-0.92798677163734644</v>
      </c>
      <c r="AG1022" s="1">
        <f t="shared" si="413"/>
        <v>-1.4839328306838067</v>
      </c>
      <c r="AH1022" s="1">
        <f t="shared" si="414"/>
        <v>-1.8152899666382492</v>
      </c>
      <c r="AI1022" s="149">
        <f t="shared" si="415"/>
        <v>-8.1656064830967363</v>
      </c>
      <c r="AL1022" s="1">
        <f t="shared" si="416"/>
        <v>-1.374959876045784</v>
      </c>
      <c r="AM1022" s="104">
        <f t="shared" si="417"/>
        <v>-1.4210896477732855</v>
      </c>
      <c r="AN1022" s="104">
        <f t="shared" si="418"/>
        <v>-1.3790666579984376</v>
      </c>
      <c r="AO1022" s="104">
        <f t="shared" si="419"/>
        <v>-0.66757033877029559</v>
      </c>
      <c r="AP1022" s="104">
        <f t="shared" si="420"/>
        <v>-1.790723736354523</v>
      </c>
      <c r="AQ1022" s="104">
        <f t="shared" si="421"/>
        <v>-8.9936045332194625E-2</v>
      </c>
      <c r="AR1022" s="151">
        <f t="shared" si="422"/>
        <v>-6.7233463022745203</v>
      </c>
    </row>
    <row r="1023" spans="1:44" x14ac:dyDescent="0.2">
      <c r="A1023" s="99">
        <v>10724</v>
      </c>
      <c r="B1023" s="95" t="s">
        <v>103</v>
      </c>
      <c r="C1023" s="111">
        <v>0.91259382616661522</v>
      </c>
      <c r="D1023" s="95" t="s">
        <v>3</v>
      </c>
      <c r="E1023" s="95">
        <v>3</v>
      </c>
      <c r="F1023" s="96">
        <v>0</v>
      </c>
      <c r="G1023" s="95" t="s">
        <v>6</v>
      </c>
      <c r="H1023" s="95" t="s">
        <v>88</v>
      </c>
      <c r="I1023" s="95" t="s">
        <v>5</v>
      </c>
      <c r="J1023" s="97" t="s">
        <v>5</v>
      </c>
      <c r="M1023">
        <f t="shared" si="403"/>
        <v>38</v>
      </c>
      <c r="N1023">
        <f t="shared" si="424"/>
        <v>61</v>
      </c>
      <c r="O1023">
        <f t="shared" si="425"/>
        <v>29</v>
      </c>
      <c r="P1023">
        <f t="shared" si="426"/>
        <v>68</v>
      </c>
      <c r="Q1023">
        <f t="shared" si="427"/>
        <v>71</v>
      </c>
      <c r="R1023">
        <f t="shared" si="428"/>
        <v>28</v>
      </c>
      <c r="U1023">
        <f t="shared" si="423"/>
        <v>241</v>
      </c>
      <c r="V1023">
        <f t="shared" si="404"/>
        <v>248</v>
      </c>
      <c r="W1023">
        <f t="shared" si="405"/>
        <v>248</v>
      </c>
      <c r="X1023">
        <f t="shared" si="406"/>
        <v>495</v>
      </c>
      <c r="Y1023">
        <f t="shared" si="407"/>
        <v>425</v>
      </c>
      <c r="Z1023">
        <f t="shared" si="408"/>
        <v>882</v>
      </c>
      <c r="AC1023" s="1">
        <f t="shared" si="409"/>
        <v>-1.5099083170870673</v>
      </c>
      <c r="AD1023" s="1">
        <f t="shared" si="410"/>
        <v>-1.0366206126401418</v>
      </c>
      <c r="AE1023" s="1">
        <f t="shared" si="411"/>
        <v>-1.780198646826979</v>
      </c>
      <c r="AF1023" s="1">
        <f t="shared" si="412"/>
        <v>-0.92798677163734644</v>
      </c>
      <c r="AG1023" s="1">
        <f t="shared" si="413"/>
        <v>-0.88481459977213761</v>
      </c>
      <c r="AH1023" s="1">
        <f t="shared" si="414"/>
        <v>-1.8152899666382492</v>
      </c>
      <c r="AI1023" s="149">
        <f t="shared" si="415"/>
        <v>-7.9548189146019217</v>
      </c>
      <c r="AL1023" s="1">
        <f t="shared" si="416"/>
        <v>-1.3873311678483309</v>
      </c>
      <c r="AM1023" s="104">
        <f t="shared" si="417"/>
        <v>-1.3586993551740039</v>
      </c>
      <c r="AN1023" s="104">
        <f t="shared" si="418"/>
        <v>-1.3586993551740039</v>
      </c>
      <c r="AO1023" s="104">
        <f t="shared" si="419"/>
        <v>-0.66757033877029559</v>
      </c>
      <c r="AP1023" s="104">
        <f t="shared" si="420"/>
        <v>-0.82003893241456904</v>
      </c>
      <c r="AQ1023" s="104">
        <f t="shared" si="421"/>
        <v>-8.9936045332194625E-2</v>
      </c>
      <c r="AR1023" s="151">
        <f t="shared" si="422"/>
        <v>-5.682275194713398</v>
      </c>
    </row>
    <row r="1024" spans="1:44" x14ac:dyDescent="0.2">
      <c r="A1024" s="98">
        <v>10187</v>
      </c>
      <c r="B1024" s="91" t="s">
        <v>103</v>
      </c>
      <c r="C1024" s="110">
        <v>0.9127465454197049</v>
      </c>
      <c r="D1024" s="91" t="s">
        <v>3</v>
      </c>
      <c r="E1024" s="91">
        <v>3</v>
      </c>
      <c r="F1024" s="92">
        <v>0</v>
      </c>
      <c r="G1024" s="91" t="s">
        <v>6</v>
      </c>
      <c r="H1024" s="91" t="s">
        <v>88</v>
      </c>
      <c r="I1024" s="91" t="s">
        <v>5</v>
      </c>
      <c r="J1024" s="93" t="s">
        <v>5</v>
      </c>
      <c r="M1024">
        <f t="shared" si="403"/>
        <v>38</v>
      </c>
      <c r="N1024">
        <f t="shared" si="424"/>
        <v>61</v>
      </c>
      <c r="O1024">
        <f t="shared" si="425"/>
        <v>29</v>
      </c>
      <c r="P1024">
        <f t="shared" si="426"/>
        <v>68</v>
      </c>
      <c r="Q1024">
        <f t="shared" si="427"/>
        <v>71</v>
      </c>
      <c r="R1024">
        <f t="shared" si="428"/>
        <v>28</v>
      </c>
      <c r="U1024">
        <f t="shared" si="423"/>
        <v>241</v>
      </c>
      <c r="V1024">
        <f t="shared" si="404"/>
        <v>248</v>
      </c>
      <c r="W1024">
        <f t="shared" si="405"/>
        <v>248</v>
      </c>
      <c r="X1024">
        <f t="shared" si="406"/>
        <v>495</v>
      </c>
      <c r="Y1024">
        <f t="shared" si="407"/>
        <v>425</v>
      </c>
      <c r="Z1024">
        <f t="shared" si="408"/>
        <v>882</v>
      </c>
      <c r="AC1024" s="1">
        <f t="shared" si="409"/>
        <v>-1.5099083170870673</v>
      </c>
      <c r="AD1024" s="1">
        <f t="shared" si="410"/>
        <v>-1.0366206126401418</v>
      </c>
      <c r="AE1024" s="1">
        <f t="shared" si="411"/>
        <v>-1.780198646826979</v>
      </c>
      <c r="AF1024" s="1">
        <f t="shared" si="412"/>
        <v>-0.92798677163734644</v>
      </c>
      <c r="AG1024" s="1">
        <f t="shared" si="413"/>
        <v>-0.88481459977213761</v>
      </c>
      <c r="AH1024" s="1">
        <f t="shared" si="414"/>
        <v>-1.8152899666382492</v>
      </c>
      <c r="AI1024" s="149">
        <f t="shared" si="415"/>
        <v>-7.9548189146019217</v>
      </c>
      <c r="AL1024" s="1">
        <f t="shared" si="416"/>
        <v>-1.3873311678483309</v>
      </c>
      <c r="AM1024" s="104">
        <f t="shared" si="417"/>
        <v>-1.3586993551740039</v>
      </c>
      <c r="AN1024" s="104">
        <f t="shared" si="418"/>
        <v>-1.3586993551740039</v>
      </c>
      <c r="AO1024" s="104">
        <f t="shared" si="419"/>
        <v>-0.66757033877029559</v>
      </c>
      <c r="AP1024" s="104">
        <f t="shared" si="420"/>
        <v>-0.82003893241456904</v>
      </c>
      <c r="AQ1024" s="104">
        <f t="shared" si="421"/>
        <v>-8.9936045332194625E-2</v>
      </c>
      <c r="AR1024" s="151">
        <f t="shared" si="422"/>
        <v>-5.682275194713398</v>
      </c>
    </row>
    <row r="1025" spans="1:44" x14ac:dyDescent="0.2">
      <c r="A1025" s="99">
        <v>11111</v>
      </c>
      <c r="B1025" s="95" t="s">
        <v>103</v>
      </c>
      <c r="C1025" s="111">
        <v>0.91291718393409127</v>
      </c>
      <c r="D1025" s="95" t="s">
        <v>3</v>
      </c>
      <c r="E1025" s="95">
        <v>0</v>
      </c>
      <c r="F1025" s="96">
        <v>2</v>
      </c>
      <c r="G1025" s="95" t="s">
        <v>7</v>
      </c>
      <c r="H1025" s="95" t="s">
        <v>88</v>
      </c>
      <c r="I1025" s="95" t="s">
        <v>5</v>
      </c>
      <c r="J1025" s="97" t="s">
        <v>5</v>
      </c>
      <c r="M1025">
        <f t="shared" si="403"/>
        <v>38</v>
      </c>
      <c r="N1025">
        <f t="shared" si="424"/>
        <v>35</v>
      </c>
      <c r="O1025">
        <f t="shared" si="425"/>
        <v>49</v>
      </c>
      <c r="P1025">
        <f t="shared" si="426"/>
        <v>104</v>
      </c>
      <c r="Q1025">
        <f t="shared" si="427"/>
        <v>71</v>
      </c>
      <c r="R1025">
        <f t="shared" si="428"/>
        <v>28</v>
      </c>
      <c r="U1025">
        <f t="shared" si="423"/>
        <v>241</v>
      </c>
      <c r="V1025">
        <f t="shared" si="404"/>
        <v>245</v>
      </c>
      <c r="W1025">
        <f t="shared" si="405"/>
        <v>233</v>
      </c>
      <c r="X1025">
        <f t="shared" si="406"/>
        <v>470</v>
      </c>
      <c r="Y1025">
        <f t="shared" si="407"/>
        <v>425</v>
      </c>
      <c r="Z1025">
        <f t="shared" si="408"/>
        <v>882</v>
      </c>
      <c r="AC1025" s="1">
        <f t="shared" si="409"/>
        <v>-1.5099083170870673</v>
      </c>
      <c r="AD1025" s="1">
        <f t="shared" si="410"/>
        <v>-1.5921464153240394</v>
      </c>
      <c r="AE1025" s="1">
        <f t="shared" si="411"/>
        <v>-1.2556741787028265</v>
      </c>
      <c r="AF1025" s="1">
        <f t="shared" si="412"/>
        <v>-0.50310357767208047</v>
      </c>
      <c r="AG1025" s="1">
        <f t="shared" si="413"/>
        <v>-0.88481459977213761</v>
      </c>
      <c r="AH1025" s="1">
        <f t="shared" si="414"/>
        <v>-1.8152899666382492</v>
      </c>
      <c r="AI1025" s="149">
        <f t="shared" si="415"/>
        <v>-7.5609370551964004</v>
      </c>
      <c r="AL1025" s="1">
        <f t="shared" si="416"/>
        <v>-1.3873311678483309</v>
      </c>
      <c r="AM1025" s="104">
        <f t="shared" si="417"/>
        <v>-1.3708698907942589</v>
      </c>
      <c r="AN1025" s="104">
        <f t="shared" si="418"/>
        <v>-1.4210896477732855</v>
      </c>
      <c r="AO1025" s="104">
        <f t="shared" si="419"/>
        <v>-0.71939540663488166</v>
      </c>
      <c r="AP1025" s="104">
        <f t="shared" si="420"/>
        <v>-0.82003893241456904</v>
      </c>
      <c r="AQ1025" s="104">
        <f t="shared" si="421"/>
        <v>-8.9936045332194625E-2</v>
      </c>
      <c r="AR1025" s="151">
        <f t="shared" si="422"/>
        <v>-5.8086610907975205</v>
      </c>
    </row>
    <row r="1026" spans="1:44" x14ac:dyDescent="0.2">
      <c r="A1026" s="98">
        <v>10252</v>
      </c>
      <c r="B1026" s="91" t="s">
        <v>103</v>
      </c>
      <c r="C1026" s="110">
        <v>0.91333652997970449</v>
      </c>
      <c r="D1026" s="91" t="s">
        <v>0</v>
      </c>
      <c r="E1026" s="91">
        <v>2</v>
      </c>
      <c r="F1026" s="92">
        <v>1</v>
      </c>
      <c r="G1026" s="91" t="s">
        <v>7</v>
      </c>
      <c r="H1026" s="91" t="s">
        <v>91</v>
      </c>
      <c r="I1026" s="91" t="s">
        <v>5</v>
      </c>
      <c r="J1026" s="93" t="s">
        <v>5</v>
      </c>
      <c r="M1026">
        <f t="shared" si="403"/>
        <v>39</v>
      </c>
      <c r="N1026">
        <f t="shared" si="424"/>
        <v>41</v>
      </c>
      <c r="O1026">
        <f t="shared" si="425"/>
        <v>48</v>
      </c>
      <c r="P1026">
        <f t="shared" si="426"/>
        <v>104</v>
      </c>
      <c r="Q1026">
        <f t="shared" si="427"/>
        <v>25</v>
      </c>
      <c r="R1026">
        <f t="shared" si="428"/>
        <v>28</v>
      </c>
      <c r="U1026">
        <f t="shared" si="423"/>
        <v>241</v>
      </c>
      <c r="V1026">
        <f t="shared" si="404"/>
        <v>239</v>
      </c>
      <c r="W1026">
        <f t="shared" si="405"/>
        <v>243</v>
      </c>
      <c r="X1026">
        <f t="shared" si="406"/>
        <v>470</v>
      </c>
      <c r="Y1026">
        <f t="shared" si="407"/>
        <v>149</v>
      </c>
      <c r="Z1026">
        <f t="shared" si="408"/>
        <v>882</v>
      </c>
      <c r="AC1026" s="1">
        <f t="shared" si="409"/>
        <v>-1.4839328306838067</v>
      </c>
      <c r="AD1026" s="1">
        <f t="shared" si="410"/>
        <v>-1.4339224101091452</v>
      </c>
      <c r="AE1026" s="1">
        <f t="shared" si="411"/>
        <v>-1.276293465905562</v>
      </c>
      <c r="AF1026" s="1">
        <f t="shared" si="412"/>
        <v>-0.50310357767208047</v>
      </c>
      <c r="AG1026" s="1">
        <f t="shared" si="413"/>
        <v>-1.9286186519452522</v>
      </c>
      <c r="AH1026" s="1">
        <f t="shared" si="414"/>
        <v>-1.8152899666382492</v>
      </c>
      <c r="AI1026" s="149">
        <f t="shared" si="415"/>
        <v>-8.4411609029540955</v>
      </c>
      <c r="AL1026" s="1">
        <f t="shared" si="416"/>
        <v>-1.3873311678483309</v>
      </c>
      <c r="AM1026" s="104">
        <f t="shared" si="417"/>
        <v>-1.3956645494074753</v>
      </c>
      <c r="AN1026" s="104">
        <f t="shared" si="418"/>
        <v>-1.3790666579984376</v>
      </c>
      <c r="AO1026" s="104">
        <f t="shared" si="419"/>
        <v>-0.71939540663488166</v>
      </c>
      <c r="AP1026" s="104">
        <f t="shared" si="420"/>
        <v>-1.8681817953935267</v>
      </c>
      <c r="AQ1026" s="104">
        <f t="shared" si="421"/>
        <v>-8.9936045332194625E-2</v>
      </c>
      <c r="AR1026" s="151">
        <f t="shared" si="422"/>
        <v>-6.8395756226148476</v>
      </c>
    </row>
    <row r="1027" spans="1:44" x14ac:dyDescent="0.2">
      <c r="A1027" s="99">
        <v>10510</v>
      </c>
      <c r="B1027" s="95" t="s">
        <v>103</v>
      </c>
      <c r="C1027" s="111">
        <v>0.91488900589703492</v>
      </c>
      <c r="D1027" s="95" t="s">
        <v>0</v>
      </c>
      <c r="E1027" s="95">
        <v>3</v>
      </c>
      <c r="F1027" s="96">
        <v>2</v>
      </c>
      <c r="G1027" s="95" t="s">
        <v>6</v>
      </c>
      <c r="H1027" s="95" t="s">
        <v>88</v>
      </c>
      <c r="I1027" s="95" t="s">
        <v>5</v>
      </c>
      <c r="J1027" s="97" t="s">
        <v>5</v>
      </c>
      <c r="M1027">
        <f t="shared" si="403"/>
        <v>39</v>
      </c>
      <c r="N1027">
        <f t="shared" si="424"/>
        <v>61</v>
      </c>
      <c r="O1027">
        <f t="shared" si="425"/>
        <v>49</v>
      </c>
      <c r="P1027">
        <f t="shared" si="426"/>
        <v>68</v>
      </c>
      <c r="Q1027">
        <f t="shared" si="427"/>
        <v>71</v>
      </c>
      <c r="R1027">
        <f t="shared" si="428"/>
        <v>28</v>
      </c>
      <c r="U1027">
        <f t="shared" si="423"/>
        <v>241</v>
      </c>
      <c r="V1027">
        <f t="shared" si="404"/>
        <v>248</v>
      </c>
      <c r="W1027">
        <f t="shared" si="405"/>
        <v>233</v>
      </c>
      <c r="X1027">
        <f t="shared" si="406"/>
        <v>495</v>
      </c>
      <c r="Y1027">
        <f t="shared" si="407"/>
        <v>425</v>
      </c>
      <c r="Z1027">
        <f t="shared" si="408"/>
        <v>882</v>
      </c>
      <c r="AC1027" s="1">
        <f t="shared" si="409"/>
        <v>-1.4839328306838067</v>
      </c>
      <c r="AD1027" s="1">
        <f t="shared" si="410"/>
        <v>-1.0366206126401418</v>
      </c>
      <c r="AE1027" s="1">
        <f t="shared" si="411"/>
        <v>-1.2556741787028265</v>
      </c>
      <c r="AF1027" s="1">
        <f t="shared" si="412"/>
        <v>-0.92798677163734644</v>
      </c>
      <c r="AG1027" s="1">
        <f t="shared" si="413"/>
        <v>-0.88481459977213761</v>
      </c>
      <c r="AH1027" s="1">
        <f t="shared" si="414"/>
        <v>-1.8152899666382492</v>
      </c>
      <c r="AI1027" s="149">
        <f t="shared" si="415"/>
        <v>-7.4043189600745087</v>
      </c>
      <c r="AL1027" s="1">
        <f t="shared" si="416"/>
        <v>-1.3873311678483309</v>
      </c>
      <c r="AM1027" s="104">
        <f t="shared" si="417"/>
        <v>-1.3586993551740039</v>
      </c>
      <c r="AN1027" s="104">
        <f t="shared" si="418"/>
        <v>-1.4210896477732855</v>
      </c>
      <c r="AO1027" s="104">
        <f t="shared" si="419"/>
        <v>-0.66757033877029559</v>
      </c>
      <c r="AP1027" s="104">
        <f t="shared" si="420"/>
        <v>-0.82003893241456904</v>
      </c>
      <c r="AQ1027" s="104">
        <f t="shared" si="421"/>
        <v>-8.9936045332194625E-2</v>
      </c>
      <c r="AR1027" s="151">
        <f t="shared" si="422"/>
        <v>-5.7446654873126795</v>
      </c>
    </row>
    <row r="1028" spans="1:44" x14ac:dyDescent="0.2">
      <c r="A1028" s="98">
        <v>10866</v>
      </c>
      <c r="B1028" s="91" t="s">
        <v>103</v>
      </c>
      <c r="C1028" s="110">
        <v>0.91511105199086773</v>
      </c>
      <c r="D1028" s="91" t="s">
        <v>1</v>
      </c>
      <c r="E1028" s="91">
        <v>2</v>
      </c>
      <c r="F1028" s="92">
        <v>0</v>
      </c>
      <c r="G1028" s="91" t="s">
        <v>7</v>
      </c>
      <c r="H1028" s="91" t="s">
        <v>88</v>
      </c>
      <c r="I1028" s="91" t="s">
        <v>5</v>
      </c>
      <c r="J1028" s="93" t="s">
        <v>5</v>
      </c>
      <c r="M1028">
        <f t="shared" si="403"/>
        <v>59</v>
      </c>
      <c r="N1028">
        <f t="shared" si="424"/>
        <v>41</v>
      </c>
      <c r="O1028">
        <f t="shared" si="425"/>
        <v>29</v>
      </c>
      <c r="P1028">
        <f t="shared" si="426"/>
        <v>104</v>
      </c>
      <c r="Q1028">
        <f t="shared" si="427"/>
        <v>71</v>
      </c>
      <c r="R1028">
        <f t="shared" si="428"/>
        <v>28</v>
      </c>
      <c r="U1028">
        <f t="shared" si="423"/>
        <v>244</v>
      </c>
      <c r="V1028">
        <f t="shared" si="404"/>
        <v>239</v>
      </c>
      <c r="W1028">
        <f t="shared" si="405"/>
        <v>248</v>
      </c>
      <c r="X1028">
        <f t="shared" si="406"/>
        <v>470</v>
      </c>
      <c r="Y1028">
        <f t="shared" si="407"/>
        <v>425</v>
      </c>
      <c r="Z1028">
        <f t="shared" si="408"/>
        <v>882</v>
      </c>
      <c r="AC1028" s="1">
        <f t="shared" si="409"/>
        <v>-1.0699570329077337</v>
      </c>
      <c r="AD1028" s="1">
        <f t="shared" si="410"/>
        <v>-1.4339224101091452</v>
      </c>
      <c r="AE1028" s="1">
        <f t="shared" si="411"/>
        <v>-1.780198646826979</v>
      </c>
      <c r="AF1028" s="1">
        <f t="shared" si="412"/>
        <v>-0.50310357767208047</v>
      </c>
      <c r="AG1028" s="1">
        <f t="shared" si="413"/>
        <v>-0.88481459977213761</v>
      </c>
      <c r="AH1028" s="1">
        <f t="shared" si="414"/>
        <v>-1.8152899666382492</v>
      </c>
      <c r="AI1028" s="149">
        <f t="shared" si="415"/>
        <v>-7.4872862339263246</v>
      </c>
      <c r="AL1028" s="1">
        <f t="shared" si="416"/>
        <v>-1.374959876045784</v>
      </c>
      <c r="AM1028" s="104">
        <f t="shared" si="417"/>
        <v>-1.3956645494074753</v>
      </c>
      <c r="AN1028" s="104">
        <f t="shared" si="418"/>
        <v>-1.3586993551740039</v>
      </c>
      <c r="AO1028" s="104">
        <f t="shared" si="419"/>
        <v>-0.71939540663488166</v>
      </c>
      <c r="AP1028" s="104">
        <f t="shared" si="420"/>
        <v>-0.82003893241456904</v>
      </c>
      <c r="AQ1028" s="104">
        <f t="shared" si="421"/>
        <v>-8.9936045332194625E-2</v>
      </c>
      <c r="AR1028" s="151">
        <f t="shared" si="422"/>
        <v>-5.7586941650089081</v>
      </c>
    </row>
    <row r="1029" spans="1:44" x14ac:dyDescent="0.2">
      <c r="A1029" s="99">
        <v>10546</v>
      </c>
      <c r="B1029" s="95" t="s">
        <v>103</v>
      </c>
      <c r="C1029" s="111">
        <v>0.91511958521758052</v>
      </c>
      <c r="D1029" s="95" t="s">
        <v>1</v>
      </c>
      <c r="E1029" s="95">
        <v>3</v>
      </c>
      <c r="F1029" s="96">
        <v>3</v>
      </c>
      <c r="G1029" s="95" t="s">
        <v>6</v>
      </c>
      <c r="H1029" s="95" t="s">
        <v>89</v>
      </c>
      <c r="I1029" s="95" t="s">
        <v>5</v>
      </c>
      <c r="J1029" s="97" t="s">
        <v>5</v>
      </c>
      <c r="M1029">
        <f t="shared" ref="M1029:M1092" si="429">COUNTIFS(D$4:D$1140,D1029,$J$4:$J$1140,$L$2)</f>
        <v>59</v>
      </c>
      <c r="N1029">
        <f t="shared" si="424"/>
        <v>61</v>
      </c>
      <c r="O1029">
        <f t="shared" si="425"/>
        <v>46</v>
      </c>
      <c r="P1029">
        <f t="shared" si="426"/>
        <v>68</v>
      </c>
      <c r="Q1029">
        <f t="shared" si="427"/>
        <v>37</v>
      </c>
      <c r="R1029">
        <f t="shared" si="428"/>
        <v>28</v>
      </c>
      <c r="U1029">
        <f t="shared" si="423"/>
        <v>244</v>
      </c>
      <c r="V1029">
        <f t="shared" ref="V1029:V1092" si="430">COUNTIFS(E$4:E$1140,E1029,$J$4:$J$1140,$T$2)</f>
        <v>248</v>
      </c>
      <c r="W1029">
        <f t="shared" ref="W1029:W1092" si="431">COUNTIFS(F$4:F$1140,F1029,$J$4:$J$1140,$T$2)</f>
        <v>241</v>
      </c>
      <c r="X1029">
        <f t="shared" ref="X1029:X1092" si="432">COUNTIFS(G$4:G$1140,G1029,$J$4:$J$1140,$T$2)</f>
        <v>495</v>
      </c>
      <c r="Y1029">
        <f t="shared" ref="Y1029:Y1092" si="433">COUNTIFS(H$4:H$1140,H1029,$J$4:$J$1140,$T$2)</f>
        <v>230</v>
      </c>
      <c r="Z1029">
        <f t="shared" ref="Z1029:Z1092" si="434">COUNTIFS(I$4:I$1140,I1029,$J$4:$J$1140,$T$2)</f>
        <v>882</v>
      </c>
      <c r="AC1029" s="1">
        <f t="shared" ref="AC1029:AC1092" si="435">LN(M1029/$AC$2)</f>
        <v>-1.0699570329077337</v>
      </c>
      <c r="AD1029" s="1">
        <f t="shared" ref="AD1029:AD1092" si="436">LN(N1029/$AC$2)</f>
        <v>-1.0366206126401418</v>
      </c>
      <c r="AE1029" s="1">
        <f t="shared" ref="AE1029:AE1092" si="437">LN(O1029/$AC$2)</f>
        <v>-1.3188530803243581</v>
      </c>
      <c r="AF1029" s="1">
        <f t="shared" ref="AF1029:AF1092" si="438">LN(P1029/$AC$2)</f>
        <v>-0.92798677163734644</v>
      </c>
      <c r="AG1029" s="1">
        <f t="shared" ref="AG1029:AG1092" si="439">LN(Q1029/$AC$2)</f>
        <v>-1.5365765641692286</v>
      </c>
      <c r="AH1029" s="1">
        <f t="shared" ref="AH1029:AH1092" si="440">LN(R1029/$AC$2)</f>
        <v>-1.8152899666382492</v>
      </c>
      <c r="AI1029" s="149">
        <f t="shared" ref="AI1029:AI1092" si="441">SUM(AC1029:AH1029)</f>
        <v>-7.7052840283170578</v>
      </c>
      <c r="AL1029" s="1">
        <f t="shared" ref="AL1029:AL1092" si="442">LN(U1029/$AL$2)</f>
        <v>-1.374959876045784</v>
      </c>
      <c r="AM1029" s="104">
        <f t="shared" ref="AM1029:AM1092" si="443">LN(V1029/$AL$2)</f>
        <v>-1.3586993551740039</v>
      </c>
      <c r="AN1029" s="104">
        <f t="shared" ref="AN1029:AN1092" si="444">LN(W1029/$AL$2)</f>
        <v>-1.3873311678483309</v>
      </c>
      <c r="AO1029" s="104">
        <f t="shared" ref="AO1029:AO1092" si="445">LN(X1029/$AL$2)</f>
        <v>-0.66757033877029559</v>
      </c>
      <c r="AP1029" s="104">
        <f t="shared" ref="AP1029:AP1092" si="446">LN(Y1029/$AL$2)</f>
        <v>-1.4340487924157905</v>
      </c>
      <c r="AQ1029" s="104">
        <f t="shared" ref="AQ1029:AQ1092" si="447">LN(Z1029/$AL$2)</f>
        <v>-8.9936045332194625E-2</v>
      </c>
      <c r="AR1029" s="151">
        <f t="shared" ref="AR1029:AR1092" si="448">SUM(AL1029:AQ1029)</f>
        <v>-6.3125455755863991</v>
      </c>
    </row>
    <row r="1030" spans="1:44" x14ac:dyDescent="0.2">
      <c r="A1030" s="98">
        <v>10169</v>
      </c>
      <c r="B1030" s="91" t="s">
        <v>103</v>
      </c>
      <c r="C1030" s="110">
        <v>0.91538507149636883</v>
      </c>
      <c r="D1030" s="91" t="s">
        <v>1</v>
      </c>
      <c r="E1030" s="91">
        <v>1</v>
      </c>
      <c r="F1030" s="92">
        <v>3</v>
      </c>
      <c r="G1030" s="91" t="s">
        <v>7</v>
      </c>
      <c r="H1030" s="91" t="s">
        <v>89</v>
      </c>
      <c r="I1030" s="91" t="s">
        <v>5</v>
      </c>
      <c r="J1030" s="93" t="s">
        <v>5</v>
      </c>
      <c r="M1030">
        <f t="shared" si="429"/>
        <v>59</v>
      </c>
      <c r="N1030">
        <f t="shared" si="424"/>
        <v>35</v>
      </c>
      <c r="O1030">
        <f t="shared" si="425"/>
        <v>46</v>
      </c>
      <c r="P1030">
        <f t="shared" si="426"/>
        <v>104</v>
      </c>
      <c r="Q1030">
        <f t="shared" si="427"/>
        <v>37</v>
      </c>
      <c r="R1030">
        <f t="shared" si="428"/>
        <v>28</v>
      </c>
      <c r="U1030">
        <f t="shared" ref="U1030:U1093" si="449">COUNTIFS(D$4:D$1140,D1030,$J$4:$J$1140,$T$2)</f>
        <v>244</v>
      </c>
      <c r="V1030">
        <f t="shared" si="430"/>
        <v>233</v>
      </c>
      <c r="W1030">
        <f t="shared" si="431"/>
        <v>241</v>
      </c>
      <c r="X1030">
        <f t="shared" si="432"/>
        <v>470</v>
      </c>
      <c r="Y1030">
        <f t="shared" si="433"/>
        <v>230</v>
      </c>
      <c r="Z1030">
        <f t="shared" si="434"/>
        <v>882</v>
      </c>
      <c r="AC1030" s="1">
        <f t="shared" si="435"/>
        <v>-1.0699570329077337</v>
      </c>
      <c r="AD1030" s="1">
        <f t="shared" si="436"/>
        <v>-1.5921464153240394</v>
      </c>
      <c r="AE1030" s="1">
        <f t="shared" si="437"/>
        <v>-1.3188530803243581</v>
      </c>
      <c r="AF1030" s="1">
        <f t="shared" si="438"/>
        <v>-0.50310357767208047</v>
      </c>
      <c r="AG1030" s="1">
        <f t="shared" si="439"/>
        <v>-1.5365765641692286</v>
      </c>
      <c r="AH1030" s="1">
        <f t="shared" si="440"/>
        <v>-1.8152899666382492</v>
      </c>
      <c r="AI1030" s="149">
        <f t="shared" si="441"/>
        <v>-7.8359266370356897</v>
      </c>
      <c r="AL1030" s="1">
        <f t="shared" si="442"/>
        <v>-1.374959876045784</v>
      </c>
      <c r="AM1030" s="104">
        <f t="shared" si="443"/>
        <v>-1.4210896477732855</v>
      </c>
      <c r="AN1030" s="104">
        <f t="shared" si="444"/>
        <v>-1.3873311678483309</v>
      </c>
      <c r="AO1030" s="104">
        <f t="shared" si="445"/>
        <v>-0.71939540663488166</v>
      </c>
      <c r="AP1030" s="104">
        <f t="shared" si="446"/>
        <v>-1.4340487924157905</v>
      </c>
      <c r="AQ1030" s="104">
        <f t="shared" si="447"/>
        <v>-8.9936045332194625E-2</v>
      </c>
      <c r="AR1030" s="151">
        <f t="shared" si="448"/>
        <v>-6.4267609360502673</v>
      </c>
    </row>
    <row r="1031" spans="1:44" x14ac:dyDescent="0.2">
      <c r="A1031" s="99">
        <v>10968</v>
      </c>
      <c r="B1031" s="95" t="s">
        <v>103</v>
      </c>
      <c r="C1031" s="111">
        <v>0.91651503191823203</v>
      </c>
      <c r="D1031" s="95" t="s">
        <v>2</v>
      </c>
      <c r="E1031" s="95">
        <v>2</v>
      </c>
      <c r="F1031" s="96">
        <v>2</v>
      </c>
      <c r="G1031" s="95" t="s">
        <v>6</v>
      </c>
      <c r="H1031" s="95" t="s">
        <v>90</v>
      </c>
      <c r="I1031" s="95" t="s">
        <v>5</v>
      </c>
      <c r="J1031" s="97" t="s">
        <v>5</v>
      </c>
      <c r="M1031">
        <f t="shared" si="429"/>
        <v>36</v>
      </c>
      <c r="N1031">
        <f t="shared" si="424"/>
        <v>41</v>
      </c>
      <c r="O1031">
        <f t="shared" si="425"/>
        <v>49</v>
      </c>
      <c r="P1031">
        <f t="shared" si="426"/>
        <v>68</v>
      </c>
      <c r="Q1031">
        <f t="shared" si="427"/>
        <v>39</v>
      </c>
      <c r="R1031">
        <f t="shared" si="428"/>
        <v>28</v>
      </c>
      <c r="U1031">
        <f t="shared" si="449"/>
        <v>239</v>
      </c>
      <c r="V1031">
        <f t="shared" si="430"/>
        <v>239</v>
      </c>
      <c r="W1031">
        <f t="shared" si="431"/>
        <v>233</v>
      </c>
      <c r="X1031">
        <f t="shared" si="432"/>
        <v>495</v>
      </c>
      <c r="Y1031">
        <f t="shared" si="433"/>
        <v>161</v>
      </c>
      <c r="Z1031">
        <f t="shared" si="434"/>
        <v>882</v>
      </c>
      <c r="AC1031" s="1">
        <f t="shared" si="435"/>
        <v>-1.563975538357343</v>
      </c>
      <c r="AD1031" s="1">
        <f t="shared" si="436"/>
        <v>-1.4339224101091452</v>
      </c>
      <c r="AE1031" s="1">
        <f t="shared" si="437"/>
        <v>-1.2556741787028265</v>
      </c>
      <c r="AF1031" s="1">
        <f t="shared" si="438"/>
        <v>-0.92798677163734644</v>
      </c>
      <c r="AG1031" s="1">
        <f t="shared" si="439"/>
        <v>-1.4839328306838067</v>
      </c>
      <c r="AH1031" s="1">
        <f t="shared" si="440"/>
        <v>-1.8152899666382492</v>
      </c>
      <c r="AI1031" s="149">
        <f t="shared" si="441"/>
        <v>-8.4807816961287177</v>
      </c>
      <c r="AL1031" s="1">
        <f t="shared" si="442"/>
        <v>-1.3956645494074753</v>
      </c>
      <c r="AM1031" s="104">
        <f t="shared" si="443"/>
        <v>-1.3956645494074753</v>
      </c>
      <c r="AN1031" s="104">
        <f t="shared" si="444"/>
        <v>-1.4210896477732855</v>
      </c>
      <c r="AO1031" s="104">
        <f t="shared" si="445"/>
        <v>-0.66757033877029559</v>
      </c>
      <c r="AP1031" s="104">
        <f t="shared" si="446"/>
        <v>-1.790723736354523</v>
      </c>
      <c r="AQ1031" s="104">
        <f t="shared" si="447"/>
        <v>-8.9936045332194625E-2</v>
      </c>
      <c r="AR1031" s="151">
        <f t="shared" si="448"/>
        <v>-6.7606488670452496</v>
      </c>
    </row>
    <row r="1032" spans="1:44" x14ac:dyDescent="0.2">
      <c r="A1032" s="98">
        <v>10858</v>
      </c>
      <c r="B1032" s="91" t="s">
        <v>103</v>
      </c>
      <c r="C1032" s="110">
        <v>0.91708090066951953</v>
      </c>
      <c r="D1032" s="91" t="s">
        <v>1</v>
      </c>
      <c r="E1032" s="91">
        <v>1</v>
      </c>
      <c r="F1032" s="92">
        <v>0</v>
      </c>
      <c r="G1032" s="91" t="s">
        <v>6</v>
      </c>
      <c r="H1032" s="91" t="s">
        <v>89</v>
      </c>
      <c r="I1032" s="91" t="s">
        <v>5</v>
      </c>
      <c r="J1032" s="93" t="s">
        <v>5</v>
      </c>
      <c r="M1032">
        <f t="shared" si="429"/>
        <v>59</v>
      </c>
      <c r="N1032">
        <f t="shared" si="424"/>
        <v>35</v>
      </c>
      <c r="O1032">
        <f t="shared" si="425"/>
        <v>29</v>
      </c>
      <c r="P1032">
        <f t="shared" si="426"/>
        <v>68</v>
      </c>
      <c r="Q1032">
        <f t="shared" si="427"/>
        <v>37</v>
      </c>
      <c r="R1032">
        <f t="shared" si="428"/>
        <v>28</v>
      </c>
      <c r="U1032">
        <f t="shared" si="449"/>
        <v>244</v>
      </c>
      <c r="V1032">
        <f t="shared" si="430"/>
        <v>233</v>
      </c>
      <c r="W1032">
        <f t="shared" si="431"/>
        <v>248</v>
      </c>
      <c r="X1032">
        <f t="shared" si="432"/>
        <v>495</v>
      </c>
      <c r="Y1032">
        <f t="shared" si="433"/>
        <v>230</v>
      </c>
      <c r="Z1032">
        <f t="shared" si="434"/>
        <v>882</v>
      </c>
      <c r="AC1032" s="1">
        <f t="shared" si="435"/>
        <v>-1.0699570329077337</v>
      </c>
      <c r="AD1032" s="1">
        <f t="shared" si="436"/>
        <v>-1.5921464153240394</v>
      </c>
      <c r="AE1032" s="1">
        <f t="shared" si="437"/>
        <v>-1.780198646826979</v>
      </c>
      <c r="AF1032" s="1">
        <f t="shared" si="438"/>
        <v>-0.92798677163734644</v>
      </c>
      <c r="AG1032" s="1">
        <f t="shared" si="439"/>
        <v>-1.5365765641692286</v>
      </c>
      <c r="AH1032" s="1">
        <f t="shared" si="440"/>
        <v>-1.8152899666382492</v>
      </c>
      <c r="AI1032" s="149">
        <f t="shared" si="441"/>
        <v>-8.7221553975035757</v>
      </c>
      <c r="AL1032" s="1">
        <f t="shared" si="442"/>
        <v>-1.374959876045784</v>
      </c>
      <c r="AM1032" s="104">
        <f t="shared" si="443"/>
        <v>-1.4210896477732855</v>
      </c>
      <c r="AN1032" s="104">
        <f t="shared" si="444"/>
        <v>-1.3586993551740039</v>
      </c>
      <c r="AO1032" s="104">
        <f t="shared" si="445"/>
        <v>-0.66757033877029559</v>
      </c>
      <c r="AP1032" s="104">
        <f t="shared" si="446"/>
        <v>-1.4340487924157905</v>
      </c>
      <c r="AQ1032" s="104">
        <f t="shared" si="447"/>
        <v>-8.9936045332194625E-2</v>
      </c>
      <c r="AR1032" s="151">
        <f t="shared" si="448"/>
        <v>-6.3463040555113546</v>
      </c>
    </row>
    <row r="1033" spans="1:44" x14ac:dyDescent="0.2">
      <c r="A1033" s="99">
        <v>11286</v>
      </c>
      <c r="B1033" s="95" t="s">
        <v>103</v>
      </c>
      <c r="C1033" s="111">
        <v>0.91811700969741517</v>
      </c>
      <c r="D1033" s="95" t="s">
        <v>1</v>
      </c>
      <c r="E1033" s="95">
        <v>2</v>
      </c>
      <c r="F1033" s="96">
        <v>3</v>
      </c>
      <c r="G1033" s="95" t="s">
        <v>6</v>
      </c>
      <c r="H1033" s="95" t="s">
        <v>90</v>
      </c>
      <c r="I1033" s="95" t="s">
        <v>5</v>
      </c>
      <c r="J1033" s="97" t="s">
        <v>5</v>
      </c>
      <c r="M1033">
        <f t="shared" si="429"/>
        <v>59</v>
      </c>
      <c r="N1033">
        <f t="shared" si="424"/>
        <v>41</v>
      </c>
      <c r="O1033">
        <f t="shared" si="425"/>
        <v>46</v>
      </c>
      <c r="P1033">
        <f t="shared" si="426"/>
        <v>68</v>
      </c>
      <c r="Q1033">
        <f t="shared" si="427"/>
        <v>39</v>
      </c>
      <c r="R1033">
        <f t="shared" si="428"/>
        <v>28</v>
      </c>
      <c r="U1033">
        <f t="shared" si="449"/>
        <v>244</v>
      </c>
      <c r="V1033">
        <f t="shared" si="430"/>
        <v>239</v>
      </c>
      <c r="W1033">
        <f t="shared" si="431"/>
        <v>241</v>
      </c>
      <c r="X1033">
        <f t="shared" si="432"/>
        <v>495</v>
      </c>
      <c r="Y1033">
        <f t="shared" si="433"/>
        <v>161</v>
      </c>
      <c r="Z1033">
        <f t="shared" si="434"/>
        <v>882</v>
      </c>
      <c r="AC1033" s="1">
        <f t="shared" si="435"/>
        <v>-1.0699570329077337</v>
      </c>
      <c r="AD1033" s="1">
        <f t="shared" si="436"/>
        <v>-1.4339224101091452</v>
      </c>
      <c r="AE1033" s="1">
        <f t="shared" si="437"/>
        <v>-1.3188530803243581</v>
      </c>
      <c r="AF1033" s="1">
        <f t="shared" si="438"/>
        <v>-0.92798677163734644</v>
      </c>
      <c r="AG1033" s="1">
        <f t="shared" si="439"/>
        <v>-1.4839328306838067</v>
      </c>
      <c r="AH1033" s="1">
        <f t="shared" si="440"/>
        <v>-1.8152899666382492</v>
      </c>
      <c r="AI1033" s="149">
        <f t="shared" si="441"/>
        <v>-8.049942092300638</v>
      </c>
      <c r="AL1033" s="1">
        <f t="shared" si="442"/>
        <v>-1.374959876045784</v>
      </c>
      <c r="AM1033" s="104">
        <f t="shared" si="443"/>
        <v>-1.3956645494074753</v>
      </c>
      <c r="AN1033" s="104">
        <f t="shared" si="444"/>
        <v>-1.3873311678483309</v>
      </c>
      <c r="AO1033" s="104">
        <f t="shared" si="445"/>
        <v>-0.66757033877029559</v>
      </c>
      <c r="AP1033" s="104">
        <f t="shared" si="446"/>
        <v>-1.790723736354523</v>
      </c>
      <c r="AQ1033" s="104">
        <f t="shared" si="447"/>
        <v>-8.9936045332194625E-2</v>
      </c>
      <c r="AR1033" s="151">
        <f t="shared" si="448"/>
        <v>-6.7061857137586038</v>
      </c>
    </row>
    <row r="1034" spans="1:44" x14ac:dyDescent="0.2">
      <c r="A1034" s="98">
        <v>10128</v>
      </c>
      <c r="B1034" s="91" t="s">
        <v>103</v>
      </c>
      <c r="C1034" s="110">
        <v>0.91826887597189388</v>
      </c>
      <c r="D1034" s="91" t="s">
        <v>3</v>
      </c>
      <c r="E1034" s="91">
        <v>3</v>
      </c>
      <c r="F1034" s="92">
        <v>2</v>
      </c>
      <c r="G1034" s="91" t="s">
        <v>7</v>
      </c>
      <c r="H1034" s="91" t="s">
        <v>89</v>
      </c>
      <c r="I1034" s="91" t="s">
        <v>5</v>
      </c>
      <c r="J1034" s="93" t="s">
        <v>5</v>
      </c>
      <c r="M1034">
        <f t="shared" si="429"/>
        <v>38</v>
      </c>
      <c r="N1034">
        <f t="shared" si="424"/>
        <v>61</v>
      </c>
      <c r="O1034">
        <f t="shared" si="425"/>
        <v>49</v>
      </c>
      <c r="P1034">
        <f t="shared" si="426"/>
        <v>104</v>
      </c>
      <c r="Q1034">
        <f t="shared" si="427"/>
        <v>37</v>
      </c>
      <c r="R1034">
        <f t="shared" si="428"/>
        <v>28</v>
      </c>
      <c r="U1034">
        <f t="shared" si="449"/>
        <v>241</v>
      </c>
      <c r="V1034">
        <f t="shared" si="430"/>
        <v>248</v>
      </c>
      <c r="W1034">
        <f t="shared" si="431"/>
        <v>233</v>
      </c>
      <c r="X1034">
        <f t="shared" si="432"/>
        <v>470</v>
      </c>
      <c r="Y1034">
        <f t="shared" si="433"/>
        <v>230</v>
      </c>
      <c r="Z1034">
        <f t="shared" si="434"/>
        <v>882</v>
      </c>
      <c r="AC1034" s="1">
        <f t="shared" si="435"/>
        <v>-1.5099083170870673</v>
      </c>
      <c r="AD1034" s="1">
        <f t="shared" si="436"/>
        <v>-1.0366206126401418</v>
      </c>
      <c r="AE1034" s="1">
        <f t="shared" si="437"/>
        <v>-1.2556741787028265</v>
      </c>
      <c r="AF1034" s="1">
        <f t="shared" si="438"/>
        <v>-0.50310357767208047</v>
      </c>
      <c r="AG1034" s="1">
        <f t="shared" si="439"/>
        <v>-1.5365765641692286</v>
      </c>
      <c r="AH1034" s="1">
        <f t="shared" si="440"/>
        <v>-1.8152899666382492</v>
      </c>
      <c r="AI1034" s="149">
        <f t="shared" si="441"/>
        <v>-7.6571732169095945</v>
      </c>
      <c r="AL1034" s="1">
        <f t="shared" si="442"/>
        <v>-1.3873311678483309</v>
      </c>
      <c r="AM1034" s="104">
        <f t="shared" si="443"/>
        <v>-1.3586993551740039</v>
      </c>
      <c r="AN1034" s="104">
        <f t="shared" si="444"/>
        <v>-1.4210896477732855</v>
      </c>
      <c r="AO1034" s="104">
        <f t="shared" si="445"/>
        <v>-0.71939540663488166</v>
      </c>
      <c r="AP1034" s="104">
        <f t="shared" si="446"/>
        <v>-1.4340487924157905</v>
      </c>
      <c r="AQ1034" s="104">
        <f t="shared" si="447"/>
        <v>-8.9936045332194625E-2</v>
      </c>
      <c r="AR1034" s="151">
        <f t="shared" si="448"/>
        <v>-6.410500415178487</v>
      </c>
    </row>
    <row r="1035" spans="1:44" x14ac:dyDescent="0.2">
      <c r="A1035" s="99">
        <v>10123</v>
      </c>
      <c r="B1035" s="95" t="s">
        <v>103</v>
      </c>
      <c r="C1035" s="111">
        <v>0.91835437433975042</v>
      </c>
      <c r="D1035" s="95" t="s">
        <v>0</v>
      </c>
      <c r="E1035" s="95">
        <v>3</v>
      </c>
      <c r="F1035" s="96">
        <v>3</v>
      </c>
      <c r="G1035" s="95" t="s">
        <v>7</v>
      </c>
      <c r="H1035" s="95" t="s">
        <v>91</v>
      </c>
      <c r="I1035" s="95" t="s">
        <v>5</v>
      </c>
      <c r="J1035" s="97" t="s">
        <v>5</v>
      </c>
      <c r="M1035">
        <f t="shared" si="429"/>
        <v>39</v>
      </c>
      <c r="N1035">
        <f t="shared" si="424"/>
        <v>61</v>
      </c>
      <c r="O1035">
        <f t="shared" si="425"/>
        <v>46</v>
      </c>
      <c r="P1035">
        <f t="shared" si="426"/>
        <v>104</v>
      </c>
      <c r="Q1035">
        <f t="shared" si="427"/>
        <v>25</v>
      </c>
      <c r="R1035">
        <f t="shared" si="428"/>
        <v>28</v>
      </c>
      <c r="U1035">
        <f t="shared" si="449"/>
        <v>241</v>
      </c>
      <c r="V1035">
        <f t="shared" si="430"/>
        <v>248</v>
      </c>
      <c r="W1035">
        <f t="shared" si="431"/>
        <v>241</v>
      </c>
      <c r="X1035">
        <f t="shared" si="432"/>
        <v>470</v>
      </c>
      <c r="Y1035">
        <f t="shared" si="433"/>
        <v>149</v>
      </c>
      <c r="Z1035">
        <f t="shared" si="434"/>
        <v>882</v>
      </c>
      <c r="AC1035" s="1">
        <f t="shared" si="435"/>
        <v>-1.4839328306838067</v>
      </c>
      <c r="AD1035" s="1">
        <f t="shared" si="436"/>
        <v>-1.0366206126401418</v>
      </c>
      <c r="AE1035" s="1">
        <f t="shared" si="437"/>
        <v>-1.3188530803243581</v>
      </c>
      <c r="AF1035" s="1">
        <f t="shared" si="438"/>
        <v>-0.50310357767208047</v>
      </c>
      <c r="AG1035" s="1">
        <f t="shared" si="439"/>
        <v>-1.9286186519452522</v>
      </c>
      <c r="AH1035" s="1">
        <f t="shared" si="440"/>
        <v>-1.8152899666382492</v>
      </c>
      <c r="AI1035" s="149">
        <f t="shared" si="441"/>
        <v>-8.0864187199038877</v>
      </c>
      <c r="AL1035" s="1">
        <f t="shared" si="442"/>
        <v>-1.3873311678483309</v>
      </c>
      <c r="AM1035" s="104">
        <f t="shared" si="443"/>
        <v>-1.3586993551740039</v>
      </c>
      <c r="AN1035" s="104">
        <f t="shared" si="444"/>
        <v>-1.3873311678483309</v>
      </c>
      <c r="AO1035" s="104">
        <f t="shared" si="445"/>
        <v>-0.71939540663488166</v>
      </c>
      <c r="AP1035" s="104">
        <f t="shared" si="446"/>
        <v>-1.8681817953935267</v>
      </c>
      <c r="AQ1035" s="104">
        <f t="shared" si="447"/>
        <v>-8.9936045332194625E-2</v>
      </c>
      <c r="AR1035" s="151">
        <f t="shared" si="448"/>
        <v>-6.8108749382312697</v>
      </c>
    </row>
    <row r="1036" spans="1:44" x14ac:dyDescent="0.2">
      <c r="A1036" s="98">
        <v>10414</v>
      </c>
      <c r="B1036" s="91" t="s">
        <v>103</v>
      </c>
      <c r="C1036" s="110">
        <v>0.91909896528563439</v>
      </c>
      <c r="D1036" s="91" t="s">
        <v>0</v>
      </c>
      <c r="E1036" s="91">
        <v>3</v>
      </c>
      <c r="F1036" s="92">
        <v>2</v>
      </c>
      <c r="G1036" s="91" t="s">
        <v>6</v>
      </c>
      <c r="H1036" s="91" t="s">
        <v>90</v>
      </c>
      <c r="I1036" s="91" t="s">
        <v>5</v>
      </c>
      <c r="J1036" s="93" t="s">
        <v>5</v>
      </c>
      <c r="M1036">
        <f t="shared" si="429"/>
        <v>39</v>
      </c>
      <c r="N1036">
        <f t="shared" si="424"/>
        <v>61</v>
      </c>
      <c r="O1036">
        <f t="shared" si="425"/>
        <v>49</v>
      </c>
      <c r="P1036">
        <f t="shared" si="426"/>
        <v>68</v>
      </c>
      <c r="Q1036">
        <f t="shared" si="427"/>
        <v>39</v>
      </c>
      <c r="R1036">
        <f t="shared" si="428"/>
        <v>28</v>
      </c>
      <c r="U1036">
        <f t="shared" si="449"/>
        <v>241</v>
      </c>
      <c r="V1036">
        <f t="shared" si="430"/>
        <v>248</v>
      </c>
      <c r="W1036">
        <f t="shared" si="431"/>
        <v>233</v>
      </c>
      <c r="X1036">
        <f t="shared" si="432"/>
        <v>495</v>
      </c>
      <c r="Y1036">
        <f t="shared" si="433"/>
        <v>161</v>
      </c>
      <c r="Z1036">
        <f t="shared" si="434"/>
        <v>882</v>
      </c>
      <c r="AC1036" s="1">
        <f t="shared" si="435"/>
        <v>-1.4839328306838067</v>
      </c>
      <c r="AD1036" s="1">
        <f t="shared" si="436"/>
        <v>-1.0366206126401418</v>
      </c>
      <c r="AE1036" s="1">
        <f t="shared" si="437"/>
        <v>-1.2556741787028265</v>
      </c>
      <c r="AF1036" s="1">
        <f t="shared" si="438"/>
        <v>-0.92798677163734644</v>
      </c>
      <c r="AG1036" s="1">
        <f t="shared" si="439"/>
        <v>-1.4839328306838067</v>
      </c>
      <c r="AH1036" s="1">
        <f t="shared" si="440"/>
        <v>-1.8152899666382492</v>
      </c>
      <c r="AI1036" s="149">
        <f t="shared" si="441"/>
        <v>-8.0034371909861779</v>
      </c>
      <c r="AL1036" s="1">
        <f t="shared" si="442"/>
        <v>-1.3873311678483309</v>
      </c>
      <c r="AM1036" s="104">
        <f t="shared" si="443"/>
        <v>-1.3586993551740039</v>
      </c>
      <c r="AN1036" s="104">
        <f t="shared" si="444"/>
        <v>-1.4210896477732855</v>
      </c>
      <c r="AO1036" s="104">
        <f t="shared" si="445"/>
        <v>-0.66757033877029559</v>
      </c>
      <c r="AP1036" s="104">
        <f t="shared" si="446"/>
        <v>-1.790723736354523</v>
      </c>
      <c r="AQ1036" s="104">
        <f t="shared" si="447"/>
        <v>-8.9936045332194625E-2</v>
      </c>
      <c r="AR1036" s="151">
        <f t="shared" si="448"/>
        <v>-6.7153502912526335</v>
      </c>
    </row>
    <row r="1037" spans="1:44" x14ac:dyDescent="0.2">
      <c r="A1037" s="99">
        <v>10027</v>
      </c>
      <c r="B1037" s="95" t="s">
        <v>103</v>
      </c>
      <c r="C1037" s="111">
        <v>0.91939107820677424</v>
      </c>
      <c r="D1037" s="95" t="s">
        <v>3</v>
      </c>
      <c r="E1037" s="95">
        <v>0</v>
      </c>
      <c r="F1037" s="96">
        <v>0</v>
      </c>
      <c r="G1037" s="95" t="s">
        <v>6</v>
      </c>
      <c r="H1037" s="95" t="s">
        <v>88</v>
      </c>
      <c r="I1037" s="95" t="s">
        <v>5</v>
      </c>
      <c r="J1037" s="97" t="s">
        <v>5</v>
      </c>
      <c r="M1037">
        <f t="shared" si="429"/>
        <v>38</v>
      </c>
      <c r="N1037">
        <f t="shared" si="424"/>
        <v>35</v>
      </c>
      <c r="O1037">
        <f t="shared" si="425"/>
        <v>29</v>
      </c>
      <c r="P1037">
        <f t="shared" si="426"/>
        <v>68</v>
      </c>
      <c r="Q1037">
        <f t="shared" si="427"/>
        <v>71</v>
      </c>
      <c r="R1037">
        <f t="shared" si="428"/>
        <v>28</v>
      </c>
      <c r="U1037">
        <f t="shared" si="449"/>
        <v>241</v>
      </c>
      <c r="V1037">
        <f t="shared" si="430"/>
        <v>245</v>
      </c>
      <c r="W1037">
        <f t="shared" si="431"/>
        <v>248</v>
      </c>
      <c r="X1037">
        <f t="shared" si="432"/>
        <v>495</v>
      </c>
      <c r="Y1037">
        <f t="shared" si="433"/>
        <v>425</v>
      </c>
      <c r="Z1037">
        <f t="shared" si="434"/>
        <v>882</v>
      </c>
      <c r="AC1037" s="1">
        <f t="shared" si="435"/>
        <v>-1.5099083170870673</v>
      </c>
      <c r="AD1037" s="1">
        <f t="shared" si="436"/>
        <v>-1.5921464153240394</v>
      </c>
      <c r="AE1037" s="1">
        <f t="shared" si="437"/>
        <v>-1.780198646826979</v>
      </c>
      <c r="AF1037" s="1">
        <f t="shared" si="438"/>
        <v>-0.92798677163734644</v>
      </c>
      <c r="AG1037" s="1">
        <f t="shared" si="439"/>
        <v>-0.88481459977213761</v>
      </c>
      <c r="AH1037" s="1">
        <f t="shared" si="440"/>
        <v>-1.8152899666382492</v>
      </c>
      <c r="AI1037" s="149">
        <f t="shared" si="441"/>
        <v>-8.5103447172858182</v>
      </c>
      <c r="AL1037" s="1">
        <f t="shared" si="442"/>
        <v>-1.3873311678483309</v>
      </c>
      <c r="AM1037" s="104">
        <f t="shared" si="443"/>
        <v>-1.3708698907942589</v>
      </c>
      <c r="AN1037" s="104">
        <f t="shared" si="444"/>
        <v>-1.3586993551740039</v>
      </c>
      <c r="AO1037" s="104">
        <f t="shared" si="445"/>
        <v>-0.66757033877029559</v>
      </c>
      <c r="AP1037" s="104">
        <f t="shared" si="446"/>
        <v>-0.82003893241456904</v>
      </c>
      <c r="AQ1037" s="104">
        <f t="shared" si="447"/>
        <v>-8.9936045332194625E-2</v>
      </c>
      <c r="AR1037" s="151">
        <f t="shared" si="448"/>
        <v>-5.6944457303336531</v>
      </c>
    </row>
    <row r="1038" spans="1:44" x14ac:dyDescent="0.2">
      <c r="A1038" s="98">
        <v>10530</v>
      </c>
      <c r="B1038" s="91" t="s">
        <v>103</v>
      </c>
      <c r="C1038" s="110">
        <v>0.92055307778309403</v>
      </c>
      <c r="D1038" s="91" t="s">
        <v>1</v>
      </c>
      <c r="E1038" s="91">
        <v>2</v>
      </c>
      <c r="F1038" s="92">
        <v>1</v>
      </c>
      <c r="G1038" s="91" t="s">
        <v>7</v>
      </c>
      <c r="H1038" s="91" t="s">
        <v>90</v>
      </c>
      <c r="I1038" s="91" t="s">
        <v>4</v>
      </c>
      <c r="J1038" s="93" t="s">
        <v>4</v>
      </c>
      <c r="M1038">
        <f t="shared" si="429"/>
        <v>59</v>
      </c>
      <c r="N1038">
        <f t="shared" ref="N1038:N1101" si="450">COUNTIFS(E$4:E$1140,E1038,$J$4:$J$1140,$L$2)</f>
        <v>41</v>
      </c>
      <c r="O1038">
        <f t="shared" ref="O1038:O1101" si="451">COUNTIFS(F$4:F$1140,F1038,$J$4:$J$1140,$L$2)</f>
        <v>48</v>
      </c>
      <c r="P1038">
        <f t="shared" ref="P1038:P1101" si="452">COUNTIFS(G$4:G$1140,G1038,$J$4:$J$1140,$L$2)</f>
        <v>104</v>
      </c>
      <c r="Q1038">
        <f t="shared" ref="Q1038:Q1101" si="453">COUNTIFS(H$4:H$1140,H1038,$J$4:$J$1140,$L$2)</f>
        <v>39</v>
      </c>
      <c r="R1038">
        <f t="shared" ref="R1038:R1101" si="454">COUNTIFS(I$4:I$1140,I1038,$J$4:$J$1140,$L$2)</f>
        <v>144</v>
      </c>
      <c r="U1038">
        <f t="shared" si="449"/>
        <v>244</v>
      </c>
      <c r="V1038">
        <f t="shared" si="430"/>
        <v>239</v>
      </c>
      <c r="W1038">
        <f t="shared" si="431"/>
        <v>243</v>
      </c>
      <c r="X1038">
        <f t="shared" si="432"/>
        <v>470</v>
      </c>
      <c r="Y1038">
        <f t="shared" si="433"/>
        <v>161</v>
      </c>
      <c r="Z1038">
        <f t="shared" si="434"/>
        <v>83</v>
      </c>
      <c r="AC1038" s="1">
        <f t="shared" si="435"/>
        <v>-1.0699570329077337</v>
      </c>
      <c r="AD1038" s="1">
        <f t="shared" si="436"/>
        <v>-1.4339224101091452</v>
      </c>
      <c r="AE1038" s="1">
        <f t="shared" si="437"/>
        <v>-1.276293465905562</v>
      </c>
      <c r="AF1038" s="1">
        <f t="shared" si="438"/>
        <v>-0.50310357767208047</v>
      </c>
      <c r="AG1038" s="1">
        <f t="shared" si="439"/>
        <v>-1.4839328306838067</v>
      </c>
      <c r="AH1038" s="1">
        <f t="shared" si="440"/>
        <v>-0.17768117723745236</v>
      </c>
      <c r="AI1038" s="149">
        <f t="shared" si="441"/>
        <v>-5.9448904945157794</v>
      </c>
      <c r="AL1038" s="1">
        <f t="shared" si="442"/>
        <v>-1.374959876045784</v>
      </c>
      <c r="AM1038" s="104">
        <f t="shared" si="443"/>
        <v>-1.3956645494074753</v>
      </c>
      <c r="AN1038" s="104">
        <f t="shared" si="444"/>
        <v>-1.3790666579984376</v>
      </c>
      <c r="AO1038" s="104">
        <f t="shared" si="445"/>
        <v>-0.71939540663488166</v>
      </c>
      <c r="AP1038" s="104">
        <f t="shared" si="446"/>
        <v>-1.790723736354523</v>
      </c>
      <c r="AQ1038" s="104">
        <f t="shared" si="447"/>
        <v>-2.4532874935423878</v>
      </c>
      <c r="AR1038" s="151">
        <f t="shared" si="448"/>
        <v>-9.1130977199834895</v>
      </c>
    </row>
    <row r="1039" spans="1:44" x14ac:dyDescent="0.2">
      <c r="A1039" s="99">
        <v>10338</v>
      </c>
      <c r="B1039" s="95" t="s">
        <v>103</v>
      </c>
      <c r="C1039" s="111">
        <v>0.92057002209143424</v>
      </c>
      <c r="D1039" s="95" t="s">
        <v>2</v>
      </c>
      <c r="E1039" s="95">
        <v>0</v>
      </c>
      <c r="F1039" s="96">
        <v>3</v>
      </c>
      <c r="G1039" s="95" t="s">
        <v>6</v>
      </c>
      <c r="H1039" s="95" t="s">
        <v>88</v>
      </c>
      <c r="I1039" s="95" t="s">
        <v>4</v>
      </c>
      <c r="J1039" s="97" t="s">
        <v>4</v>
      </c>
      <c r="M1039">
        <f t="shared" si="429"/>
        <v>36</v>
      </c>
      <c r="N1039">
        <f t="shared" si="450"/>
        <v>35</v>
      </c>
      <c r="O1039">
        <f t="shared" si="451"/>
        <v>46</v>
      </c>
      <c r="P1039">
        <f t="shared" si="452"/>
        <v>68</v>
      </c>
      <c r="Q1039">
        <f t="shared" si="453"/>
        <v>71</v>
      </c>
      <c r="R1039">
        <f t="shared" si="454"/>
        <v>144</v>
      </c>
      <c r="U1039">
        <f t="shared" si="449"/>
        <v>239</v>
      </c>
      <c r="V1039">
        <f t="shared" si="430"/>
        <v>245</v>
      </c>
      <c r="W1039">
        <f t="shared" si="431"/>
        <v>241</v>
      </c>
      <c r="X1039">
        <f t="shared" si="432"/>
        <v>495</v>
      </c>
      <c r="Y1039">
        <f t="shared" si="433"/>
        <v>425</v>
      </c>
      <c r="Z1039">
        <f t="shared" si="434"/>
        <v>83</v>
      </c>
      <c r="AC1039" s="1">
        <f t="shared" si="435"/>
        <v>-1.563975538357343</v>
      </c>
      <c r="AD1039" s="1">
        <f t="shared" si="436"/>
        <v>-1.5921464153240394</v>
      </c>
      <c r="AE1039" s="1">
        <f t="shared" si="437"/>
        <v>-1.3188530803243581</v>
      </c>
      <c r="AF1039" s="1">
        <f t="shared" si="438"/>
        <v>-0.92798677163734644</v>
      </c>
      <c r="AG1039" s="1">
        <f t="shared" si="439"/>
        <v>-0.88481459977213761</v>
      </c>
      <c r="AH1039" s="1">
        <f t="shared" si="440"/>
        <v>-0.17768117723745236</v>
      </c>
      <c r="AI1039" s="149">
        <f t="shared" si="441"/>
        <v>-6.465457582652677</v>
      </c>
      <c r="AL1039" s="1">
        <f t="shared" si="442"/>
        <v>-1.3956645494074753</v>
      </c>
      <c r="AM1039" s="104">
        <f t="shared" si="443"/>
        <v>-1.3708698907942589</v>
      </c>
      <c r="AN1039" s="104">
        <f t="shared" si="444"/>
        <v>-1.3873311678483309</v>
      </c>
      <c r="AO1039" s="104">
        <f t="shared" si="445"/>
        <v>-0.66757033877029559</v>
      </c>
      <c r="AP1039" s="104">
        <f t="shared" si="446"/>
        <v>-0.82003893241456904</v>
      </c>
      <c r="AQ1039" s="104">
        <f t="shared" si="447"/>
        <v>-2.4532874935423878</v>
      </c>
      <c r="AR1039" s="151">
        <f t="shared" si="448"/>
        <v>-8.0947623727773177</v>
      </c>
    </row>
    <row r="1040" spans="1:44" x14ac:dyDescent="0.2">
      <c r="A1040" s="98">
        <v>10970</v>
      </c>
      <c r="B1040" s="91" t="s">
        <v>103</v>
      </c>
      <c r="C1040" s="110">
        <v>0.92102220524028167</v>
      </c>
      <c r="D1040" s="91" t="s">
        <v>1</v>
      </c>
      <c r="E1040" s="91">
        <v>3</v>
      </c>
      <c r="F1040" s="92">
        <v>0</v>
      </c>
      <c r="G1040" s="91" t="s">
        <v>6</v>
      </c>
      <c r="H1040" s="91" t="s">
        <v>88</v>
      </c>
      <c r="I1040" s="91" t="s">
        <v>5</v>
      </c>
      <c r="J1040" s="93" t="s">
        <v>4</v>
      </c>
      <c r="M1040">
        <f t="shared" si="429"/>
        <v>59</v>
      </c>
      <c r="N1040">
        <f t="shared" si="450"/>
        <v>61</v>
      </c>
      <c r="O1040">
        <f t="shared" si="451"/>
        <v>29</v>
      </c>
      <c r="P1040">
        <f t="shared" si="452"/>
        <v>68</v>
      </c>
      <c r="Q1040">
        <f t="shared" si="453"/>
        <v>71</v>
      </c>
      <c r="R1040">
        <f t="shared" si="454"/>
        <v>28</v>
      </c>
      <c r="U1040">
        <f t="shared" si="449"/>
        <v>244</v>
      </c>
      <c r="V1040">
        <f t="shared" si="430"/>
        <v>248</v>
      </c>
      <c r="W1040">
        <f t="shared" si="431"/>
        <v>248</v>
      </c>
      <c r="X1040">
        <f t="shared" si="432"/>
        <v>495</v>
      </c>
      <c r="Y1040">
        <f t="shared" si="433"/>
        <v>425</v>
      </c>
      <c r="Z1040">
        <f t="shared" si="434"/>
        <v>882</v>
      </c>
      <c r="AC1040" s="1">
        <f t="shared" si="435"/>
        <v>-1.0699570329077337</v>
      </c>
      <c r="AD1040" s="1">
        <f t="shared" si="436"/>
        <v>-1.0366206126401418</v>
      </c>
      <c r="AE1040" s="1">
        <f t="shared" si="437"/>
        <v>-1.780198646826979</v>
      </c>
      <c r="AF1040" s="1">
        <f t="shared" si="438"/>
        <v>-0.92798677163734644</v>
      </c>
      <c r="AG1040" s="1">
        <f t="shared" si="439"/>
        <v>-0.88481459977213761</v>
      </c>
      <c r="AH1040" s="1">
        <f t="shared" si="440"/>
        <v>-1.8152899666382492</v>
      </c>
      <c r="AI1040" s="149">
        <f t="shared" si="441"/>
        <v>-7.5148676304225877</v>
      </c>
      <c r="AL1040" s="1">
        <f t="shared" si="442"/>
        <v>-1.374959876045784</v>
      </c>
      <c r="AM1040" s="104">
        <f t="shared" si="443"/>
        <v>-1.3586993551740039</v>
      </c>
      <c r="AN1040" s="104">
        <f t="shared" si="444"/>
        <v>-1.3586993551740039</v>
      </c>
      <c r="AO1040" s="104">
        <f t="shared" si="445"/>
        <v>-0.66757033877029559</v>
      </c>
      <c r="AP1040" s="104">
        <f t="shared" si="446"/>
        <v>-0.82003893241456904</v>
      </c>
      <c r="AQ1040" s="104">
        <f t="shared" si="447"/>
        <v>-8.9936045332194625E-2</v>
      </c>
      <c r="AR1040" s="151">
        <f t="shared" si="448"/>
        <v>-5.6699039029108507</v>
      </c>
    </row>
    <row r="1041" spans="1:44" x14ac:dyDescent="0.2">
      <c r="A1041" s="99">
        <v>11333</v>
      </c>
      <c r="B1041" s="95" t="s">
        <v>103</v>
      </c>
      <c r="C1041" s="111">
        <v>0.92192019051766894</v>
      </c>
      <c r="D1041" s="95" t="s">
        <v>3</v>
      </c>
      <c r="E1041" s="95">
        <v>2</v>
      </c>
      <c r="F1041" s="96">
        <v>0</v>
      </c>
      <c r="G1041" s="95" t="s">
        <v>7</v>
      </c>
      <c r="H1041" s="95" t="s">
        <v>91</v>
      </c>
      <c r="I1041" s="95" t="s">
        <v>5</v>
      </c>
      <c r="J1041" s="97" t="s">
        <v>5</v>
      </c>
      <c r="M1041">
        <f t="shared" si="429"/>
        <v>38</v>
      </c>
      <c r="N1041">
        <f t="shared" si="450"/>
        <v>41</v>
      </c>
      <c r="O1041">
        <f t="shared" si="451"/>
        <v>29</v>
      </c>
      <c r="P1041">
        <f t="shared" si="452"/>
        <v>104</v>
      </c>
      <c r="Q1041">
        <f t="shared" si="453"/>
        <v>25</v>
      </c>
      <c r="R1041">
        <f t="shared" si="454"/>
        <v>28</v>
      </c>
      <c r="U1041">
        <f t="shared" si="449"/>
        <v>241</v>
      </c>
      <c r="V1041">
        <f t="shared" si="430"/>
        <v>239</v>
      </c>
      <c r="W1041">
        <f t="shared" si="431"/>
        <v>248</v>
      </c>
      <c r="X1041">
        <f t="shared" si="432"/>
        <v>470</v>
      </c>
      <c r="Y1041">
        <f t="shared" si="433"/>
        <v>149</v>
      </c>
      <c r="Z1041">
        <f t="shared" si="434"/>
        <v>882</v>
      </c>
      <c r="AC1041" s="1">
        <f t="shared" si="435"/>
        <v>-1.5099083170870673</v>
      </c>
      <c r="AD1041" s="1">
        <f t="shared" si="436"/>
        <v>-1.4339224101091452</v>
      </c>
      <c r="AE1041" s="1">
        <f t="shared" si="437"/>
        <v>-1.780198646826979</v>
      </c>
      <c r="AF1041" s="1">
        <f t="shared" si="438"/>
        <v>-0.50310357767208047</v>
      </c>
      <c r="AG1041" s="1">
        <f t="shared" si="439"/>
        <v>-1.9286186519452522</v>
      </c>
      <c r="AH1041" s="1">
        <f t="shared" si="440"/>
        <v>-1.8152899666382492</v>
      </c>
      <c r="AI1041" s="149">
        <f t="shared" si="441"/>
        <v>-8.9710415702787731</v>
      </c>
      <c r="AL1041" s="1">
        <f t="shared" si="442"/>
        <v>-1.3873311678483309</v>
      </c>
      <c r="AM1041" s="104">
        <f t="shared" si="443"/>
        <v>-1.3956645494074753</v>
      </c>
      <c r="AN1041" s="104">
        <f t="shared" si="444"/>
        <v>-1.3586993551740039</v>
      </c>
      <c r="AO1041" s="104">
        <f t="shared" si="445"/>
        <v>-0.71939540663488166</v>
      </c>
      <c r="AP1041" s="104">
        <f t="shared" si="446"/>
        <v>-1.8681817953935267</v>
      </c>
      <c r="AQ1041" s="104">
        <f t="shared" si="447"/>
        <v>-8.9936045332194625E-2</v>
      </c>
      <c r="AR1041" s="151">
        <f t="shared" si="448"/>
        <v>-6.8192083197904134</v>
      </c>
    </row>
    <row r="1042" spans="1:44" x14ac:dyDescent="0.2">
      <c r="A1042" s="98">
        <v>10626</v>
      </c>
      <c r="B1042" s="91" t="s">
        <v>103</v>
      </c>
      <c r="C1042" s="110">
        <v>0.92300095883692546</v>
      </c>
      <c r="D1042" s="91" t="s">
        <v>3</v>
      </c>
      <c r="E1042" s="91">
        <v>3</v>
      </c>
      <c r="F1042" s="92">
        <v>0</v>
      </c>
      <c r="G1042" s="91" t="s">
        <v>6</v>
      </c>
      <c r="H1042" s="91" t="s">
        <v>88</v>
      </c>
      <c r="I1042" s="91" t="s">
        <v>5</v>
      </c>
      <c r="J1042" s="93" t="s">
        <v>5</v>
      </c>
      <c r="M1042">
        <f t="shared" si="429"/>
        <v>38</v>
      </c>
      <c r="N1042">
        <f t="shared" si="450"/>
        <v>61</v>
      </c>
      <c r="O1042">
        <f t="shared" si="451"/>
        <v>29</v>
      </c>
      <c r="P1042">
        <f t="shared" si="452"/>
        <v>68</v>
      </c>
      <c r="Q1042">
        <f t="shared" si="453"/>
        <v>71</v>
      </c>
      <c r="R1042">
        <f t="shared" si="454"/>
        <v>28</v>
      </c>
      <c r="U1042">
        <f t="shared" si="449"/>
        <v>241</v>
      </c>
      <c r="V1042">
        <f t="shared" si="430"/>
        <v>248</v>
      </c>
      <c r="W1042">
        <f t="shared" si="431"/>
        <v>248</v>
      </c>
      <c r="X1042">
        <f t="shared" si="432"/>
        <v>495</v>
      </c>
      <c r="Y1042">
        <f t="shared" si="433"/>
        <v>425</v>
      </c>
      <c r="Z1042">
        <f t="shared" si="434"/>
        <v>882</v>
      </c>
      <c r="AC1042" s="1">
        <f t="shared" si="435"/>
        <v>-1.5099083170870673</v>
      </c>
      <c r="AD1042" s="1">
        <f t="shared" si="436"/>
        <v>-1.0366206126401418</v>
      </c>
      <c r="AE1042" s="1">
        <f t="shared" si="437"/>
        <v>-1.780198646826979</v>
      </c>
      <c r="AF1042" s="1">
        <f t="shared" si="438"/>
        <v>-0.92798677163734644</v>
      </c>
      <c r="AG1042" s="1">
        <f t="shared" si="439"/>
        <v>-0.88481459977213761</v>
      </c>
      <c r="AH1042" s="1">
        <f t="shared" si="440"/>
        <v>-1.8152899666382492</v>
      </c>
      <c r="AI1042" s="149">
        <f t="shared" si="441"/>
        <v>-7.9548189146019217</v>
      </c>
      <c r="AL1042" s="1">
        <f t="shared" si="442"/>
        <v>-1.3873311678483309</v>
      </c>
      <c r="AM1042" s="104">
        <f t="shared" si="443"/>
        <v>-1.3586993551740039</v>
      </c>
      <c r="AN1042" s="104">
        <f t="shared" si="444"/>
        <v>-1.3586993551740039</v>
      </c>
      <c r="AO1042" s="104">
        <f t="shared" si="445"/>
        <v>-0.66757033877029559</v>
      </c>
      <c r="AP1042" s="104">
        <f t="shared" si="446"/>
        <v>-0.82003893241456904</v>
      </c>
      <c r="AQ1042" s="104">
        <f t="shared" si="447"/>
        <v>-8.9936045332194625E-2</v>
      </c>
      <c r="AR1042" s="151">
        <f t="shared" si="448"/>
        <v>-5.682275194713398</v>
      </c>
    </row>
    <row r="1043" spans="1:44" x14ac:dyDescent="0.2">
      <c r="A1043" s="99">
        <v>11007</v>
      </c>
      <c r="B1043" s="95" t="s">
        <v>103</v>
      </c>
      <c r="C1043" s="111">
        <v>0.92318990101078635</v>
      </c>
      <c r="D1043" s="95" t="s">
        <v>1</v>
      </c>
      <c r="E1043" s="95">
        <v>0</v>
      </c>
      <c r="F1043" s="96">
        <v>2</v>
      </c>
      <c r="G1043" s="95" t="s">
        <v>6</v>
      </c>
      <c r="H1043" s="95" t="s">
        <v>90</v>
      </c>
      <c r="I1043" s="95" t="s">
        <v>5</v>
      </c>
      <c r="J1043" s="97" t="s">
        <v>5</v>
      </c>
      <c r="M1043">
        <f t="shared" si="429"/>
        <v>59</v>
      </c>
      <c r="N1043">
        <f t="shared" si="450"/>
        <v>35</v>
      </c>
      <c r="O1043">
        <f t="shared" si="451"/>
        <v>49</v>
      </c>
      <c r="P1043">
        <f t="shared" si="452"/>
        <v>68</v>
      </c>
      <c r="Q1043">
        <f t="shared" si="453"/>
        <v>39</v>
      </c>
      <c r="R1043">
        <f t="shared" si="454"/>
        <v>28</v>
      </c>
      <c r="U1043">
        <f t="shared" si="449"/>
        <v>244</v>
      </c>
      <c r="V1043">
        <f t="shared" si="430"/>
        <v>245</v>
      </c>
      <c r="W1043">
        <f t="shared" si="431"/>
        <v>233</v>
      </c>
      <c r="X1043">
        <f t="shared" si="432"/>
        <v>495</v>
      </c>
      <c r="Y1043">
        <f t="shared" si="433"/>
        <v>161</v>
      </c>
      <c r="Z1043">
        <f t="shared" si="434"/>
        <v>882</v>
      </c>
      <c r="AC1043" s="1">
        <f t="shared" si="435"/>
        <v>-1.0699570329077337</v>
      </c>
      <c r="AD1043" s="1">
        <f t="shared" si="436"/>
        <v>-1.5921464153240394</v>
      </c>
      <c r="AE1043" s="1">
        <f t="shared" si="437"/>
        <v>-1.2556741787028265</v>
      </c>
      <c r="AF1043" s="1">
        <f t="shared" si="438"/>
        <v>-0.92798677163734644</v>
      </c>
      <c r="AG1043" s="1">
        <f t="shared" si="439"/>
        <v>-1.4839328306838067</v>
      </c>
      <c r="AH1043" s="1">
        <f t="shared" si="440"/>
        <v>-1.8152899666382492</v>
      </c>
      <c r="AI1043" s="149">
        <f t="shared" si="441"/>
        <v>-8.1449871958940019</v>
      </c>
      <c r="AL1043" s="1">
        <f t="shared" si="442"/>
        <v>-1.374959876045784</v>
      </c>
      <c r="AM1043" s="104">
        <f t="shared" si="443"/>
        <v>-1.3708698907942589</v>
      </c>
      <c r="AN1043" s="104">
        <f t="shared" si="444"/>
        <v>-1.4210896477732855</v>
      </c>
      <c r="AO1043" s="104">
        <f t="shared" si="445"/>
        <v>-0.66757033877029559</v>
      </c>
      <c r="AP1043" s="104">
        <f t="shared" si="446"/>
        <v>-1.790723736354523</v>
      </c>
      <c r="AQ1043" s="104">
        <f t="shared" si="447"/>
        <v>-8.9936045332194625E-2</v>
      </c>
      <c r="AR1043" s="151">
        <f t="shared" si="448"/>
        <v>-6.7151495350703421</v>
      </c>
    </row>
    <row r="1044" spans="1:44" x14ac:dyDescent="0.2">
      <c r="A1044" s="98">
        <v>10382</v>
      </c>
      <c r="B1044" s="91" t="s">
        <v>103</v>
      </c>
      <c r="C1044" s="110">
        <v>0.92353641663345187</v>
      </c>
      <c r="D1044" s="91" t="s">
        <v>3</v>
      </c>
      <c r="E1044" s="91">
        <v>0</v>
      </c>
      <c r="F1044" s="92">
        <v>0</v>
      </c>
      <c r="G1044" s="91" t="s">
        <v>6</v>
      </c>
      <c r="H1044" s="91" t="s">
        <v>90</v>
      </c>
      <c r="I1044" s="91" t="s">
        <v>5</v>
      </c>
      <c r="J1044" s="93" t="s">
        <v>5</v>
      </c>
      <c r="M1044">
        <f t="shared" si="429"/>
        <v>38</v>
      </c>
      <c r="N1044">
        <f t="shared" si="450"/>
        <v>35</v>
      </c>
      <c r="O1044">
        <f t="shared" si="451"/>
        <v>29</v>
      </c>
      <c r="P1044">
        <f t="shared" si="452"/>
        <v>68</v>
      </c>
      <c r="Q1044">
        <f t="shared" si="453"/>
        <v>39</v>
      </c>
      <c r="R1044">
        <f t="shared" si="454"/>
        <v>28</v>
      </c>
      <c r="U1044">
        <f t="shared" si="449"/>
        <v>241</v>
      </c>
      <c r="V1044">
        <f t="shared" si="430"/>
        <v>245</v>
      </c>
      <c r="W1044">
        <f t="shared" si="431"/>
        <v>248</v>
      </c>
      <c r="X1044">
        <f t="shared" si="432"/>
        <v>495</v>
      </c>
      <c r="Y1044">
        <f t="shared" si="433"/>
        <v>161</v>
      </c>
      <c r="Z1044">
        <f t="shared" si="434"/>
        <v>882</v>
      </c>
      <c r="AC1044" s="1">
        <f t="shared" si="435"/>
        <v>-1.5099083170870673</v>
      </c>
      <c r="AD1044" s="1">
        <f t="shared" si="436"/>
        <v>-1.5921464153240394</v>
      </c>
      <c r="AE1044" s="1">
        <f t="shared" si="437"/>
        <v>-1.780198646826979</v>
      </c>
      <c r="AF1044" s="1">
        <f t="shared" si="438"/>
        <v>-0.92798677163734644</v>
      </c>
      <c r="AG1044" s="1">
        <f t="shared" si="439"/>
        <v>-1.4839328306838067</v>
      </c>
      <c r="AH1044" s="1">
        <f t="shared" si="440"/>
        <v>-1.8152899666382492</v>
      </c>
      <c r="AI1044" s="149">
        <f t="shared" si="441"/>
        <v>-9.1094629481974874</v>
      </c>
      <c r="AL1044" s="1">
        <f t="shared" si="442"/>
        <v>-1.3873311678483309</v>
      </c>
      <c r="AM1044" s="104">
        <f t="shared" si="443"/>
        <v>-1.3708698907942589</v>
      </c>
      <c r="AN1044" s="104">
        <f t="shared" si="444"/>
        <v>-1.3586993551740039</v>
      </c>
      <c r="AO1044" s="104">
        <f t="shared" si="445"/>
        <v>-0.66757033877029559</v>
      </c>
      <c r="AP1044" s="104">
        <f t="shared" si="446"/>
        <v>-1.790723736354523</v>
      </c>
      <c r="AQ1044" s="104">
        <f t="shared" si="447"/>
        <v>-8.9936045332194625E-2</v>
      </c>
      <c r="AR1044" s="151">
        <f t="shared" si="448"/>
        <v>-6.6651305342736071</v>
      </c>
    </row>
    <row r="1045" spans="1:44" x14ac:dyDescent="0.2">
      <c r="A1045" s="99">
        <v>10509</v>
      </c>
      <c r="B1045" s="95" t="s">
        <v>103</v>
      </c>
      <c r="C1045" s="111">
        <v>0.92424954671286896</v>
      </c>
      <c r="D1045" s="95" t="s">
        <v>2</v>
      </c>
      <c r="E1045" s="95">
        <v>2</v>
      </c>
      <c r="F1045" s="96">
        <v>2</v>
      </c>
      <c r="G1045" s="95" t="s">
        <v>7</v>
      </c>
      <c r="H1045" s="95" t="s">
        <v>90</v>
      </c>
      <c r="I1045" s="95" t="s">
        <v>4</v>
      </c>
      <c r="J1045" s="97" t="s">
        <v>5</v>
      </c>
      <c r="M1045">
        <f t="shared" si="429"/>
        <v>36</v>
      </c>
      <c r="N1045">
        <f t="shared" si="450"/>
        <v>41</v>
      </c>
      <c r="O1045">
        <f t="shared" si="451"/>
        <v>49</v>
      </c>
      <c r="P1045">
        <f t="shared" si="452"/>
        <v>104</v>
      </c>
      <c r="Q1045">
        <f t="shared" si="453"/>
        <v>39</v>
      </c>
      <c r="R1045">
        <f t="shared" si="454"/>
        <v>144</v>
      </c>
      <c r="U1045">
        <f t="shared" si="449"/>
        <v>239</v>
      </c>
      <c r="V1045">
        <f t="shared" si="430"/>
        <v>239</v>
      </c>
      <c r="W1045">
        <f t="shared" si="431"/>
        <v>233</v>
      </c>
      <c r="X1045">
        <f t="shared" si="432"/>
        <v>470</v>
      </c>
      <c r="Y1045">
        <f t="shared" si="433"/>
        <v>161</v>
      </c>
      <c r="Z1045">
        <f t="shared" si="434"/>
        <v>83</v>
      </c>
      <c r="AC1045" s="1">
        <f t="shared" si="435"/>
        <v>-1.563975538357343</v>
      </c>
      <c r="AD1045" s="1">
        <f t="shared" si="436"/>
        <v>-1.4339224101091452</v>
      </c>
      <c r="AE1045" s="1">
        <f t="shared" si="437"/>
        <v>-1.2556741787028265</v>
      </c>
      <c r="AF1045" s="1">
        <f t="shared" si="438"/>
        <v>-0.50310357767208047</v>
      </c>
      <c r="AG1045" s="1">
        <f t="shared" si="439"/>
        <v>-1.4839328306838067</v>
      </c>
      <c r="AH1045" s="1">
        <f t="shared" si="440"/>
        <v>-0.17768117723745236</v>
      </c>
      <c r="AI1045" s="149">
        <f t="shared" si="441"/>
        <v>-6.4182897127626539</v>
      </c>
      <c r="AL1045" s="1">
        <f t="shared" si="442"/>
        <v>-1.3956645494074753</v>
      </c>
      <c r="AM1045" s="104">
        <f t="shared" si="443"/>
        <v>-1.3956645494074753</v>
      </c>
      <c r="AN1045" s="104">
        <f t="shared" si="444"/>
        <v>-1.4210896477732855</v>
      </c>
      <c r="AO1045" s="104">
        <f t="shared" si="445"/>
        <v>-0.71939540663488166</v>
      </c>
      <c r="AP1045" s="104">
        <f t="shared" si="446"/>
        <v>-1.790723736354523</v>
      </c>
      <c r="AQ1045" s="104">
        <f t="shared" si="447"/>
        <v>-2.4532874935423878</v>
      </c>
      <c r="AR1045" s="151">
        <f t="shared" si="448"/>
        <v>-9.1758253831200278</v>
      </c>
    </row>
    <row r="1046" spans="1:44" x14ac:dyDescent="0.2">
      <c r="A1046" s="98">
        <v>11312</v>
      </c>
      <c r="B1046" s="91" t="s">
        <v>103</v>
      </c>
      <c r="C1046" s="110">
        <v>0.92462250560870607</v>
      </c>
      <c r="D1046" s="91" t="s">
        <v>2</v>
      </c>
      <c r="E1046" s="91">
        <v>2</v>
      </c>
      <c r="F1046" s="92">
        <v>1</v>
      </c>
      <c r="G1046" s="91" t="s">
        <v>6</v>
      </c>
      <c r="H1046" s="91" t="s">
        <v>88</v>
      </c>
      <c r="I1046" s="91" t="s">
        <v>5</v>
      </c>
      <c r="J1046" s="93" t="s">
        <v>5</v>
      </c>
      <c r="M1046">
        <f t="shared" si="429"/>
        <v>36</v>
      </c>
      <c r="N1046">
        <f t="shared" si="450"/>
        <v>41</v>
      </c>
      <c r="O1046">
        <f t="shared" si="451"/>
        <v>48</v>
      </c>
      <c r="P1046">
        <f t="shared" si="452"/>
        <v>68</v>
      </c>
      <c r="Q1046">
        <f t="shared" si="453"/>
        <v>71</v>
      </c>
      <c r="R1046">
        <f t="shared" si="454"/>
        <v>28</v>
      </c>
      <c r="U1046">
        <f t="shared" si="449"/>
        <v>239</v>
      </c>
      <c r="V1046">
        <f t="shared" si="430"/>
        <v>239</v>
      </c>
      <c r="W1046">
        <f t="shared" si="431"/>
        <v>243</v>
      </c>
      <c r="X1046">
        <f t="shared" si="432"/>
        <v>495</v>
      </c>
      <c r="Y1046">
        <f t="shared" si="433"/>
        <v>425</v>
      </c>
      <c r="Z1046">
        <f t="shared" si="434"/>
        <v>882</v>
      </c>
      <c r="AC1046" s="1">
        <f t="shared" si="435"/>
        <v>-1.563975538357343</v>
      </c>
      <c r="AD1046" s="1">
        <f t="shared" si="436"/>
        <v>-1.4339224101091452</v>
      </c>
      <c r="AE1046" s="1">
        <f t="shared" si="437"/>
        <v>-1.276293465905562</v>
      </c>
      <c r="AF1046" s="1">
        <f t="shared" si="438"/>
        <v>-0.92798677163734644</v>
      </c>
      <c r="AG1046" s="1">
        <f t="shared" si="439"/>
        <v>-0.88481459977213761</v>
      </c>
      <c r="AH1046" s="1">
        <f t="shared" si="440"/>
        <v>-1.8152899666382492</v>
      </c>
      <c r="AI1046" s="149">
        <f t="shared" si="441"/>
        <v>-7.9022827524197838</v>
      </c>
      <c r="AL1046" s="1">
        <f t="shared" si="442"/>
        <v>-1.3956645494074753</v>
      </c>
      <c r="AM1046" s="104">
        <f t="shared" si="443"/>
        <v>-1.3956645494074753</v>
      </c>
      <c r="AN1046" s="104">
        <f t="shared" si="444"/>
        <v>-1.3790666579984376</v>
      </c>
      <c r="AO1046" s="104">
        <f t="shared" si="445"/>
        <v>-0.66757033877029559</v>
      </c>
      <c r="AP1046" s="104">
        <f t="shared" si="446"/>
        <v>-0.82003893241456904</v>
      </c>
      <c r="AQ1046" s="104">
        <f t="shared" si="447"/>
        <v>-8.9936045332194625E-2</v>
      </c>
      <c r="AR1046" s="151">
        <f t="shared" si="448"/>
        <v>-5.7479410733304475</v>
      </c>
    </row>
    <row r="1047" spans="1:44" x14ac:dyDescent="0.2">
      <c r="A1047" s="99">
        <v>10246</v>
      </c>
      <c r="B1047" s="95" t="s">
        <v>103</v>
      </c>
      <c r="C1047" s="111">
        <v>0.92475909470112305</v>
      </c>
      <c r="D1047" s="95" t="s">
        <v>2</v>
      </c>
      <c r="E1047" s="95">
        <v>1</v>
      </c>
      <c r="F1047" s="96">
        <v>3</v>
      </c>
      <c r="G1047" s="95" t="s">
        <v>7</v>
      </c>
      <c r="H1047" s="95" t="s">
        <v>91</v>
      </c>
      <c r="I1047" s="95" t="s">
        <v>4</v>
      </c>
      <c r="J1047" s="97" t="s">
        <v>5</v>
      </c>
      <c r="M1047">
        <f t="shared" si="429"/>
        <v>36</v>
      </c>
      <c r="N1047">
        <f t="shared" si="450"/>
        <v>35</v>
      </c>
      <c r="O1047">
        <f t="shared" si="451"/>
        <v>46</v>
      </c>
      <c r="P1047">
        <f t="shared" si="452"/>
        <v>104</v>
      </c>
      <c r="Q1047">
        <f t="shared" si="453"/>
        <v>25</v>
      </c>
      <c r="R1047">
        <f t="shared" si="454"/>
        <v>144</v>
      </c>
      <c r="U1047">
        <f t="shared" si="449"/>
        <v>239</v>
      </c>
      <c r="V1047">
        <f t="shared" si="430"/>
        <v>233</v>
      </c>
      <c r="W1047">
        <f t="shared" si="431"/>
        <v>241</v>
      </c>
      <c r="X1047">
        <f t="shared" si="432"/>
        <v>470</v>
      </c>
      <c r="Y1047">
        <f t="shared" si="433"/>
        <v>149</v>
      </c>
      <c r="Z1047">
        <f t="shared" si="434"/>
        <v>83</v>
      </c>
      <c r="AC1047" s="1">
        <f t="shared" si="435"/>
        <v>-1.563975538357343</v>
      </c>
      <c r="AD1047" s="1">
        <f t="shared" si="436"/>
        <v>-1.5921464153240394</v>
      </c>
      <c r="AE1047" s="1">
        <f t="shared" si="437"/>
        <v>-1.3188530803243581</v>
      </c>
      <c r="AF1047" s="1">
        <f t="shared" si="438"/>
        <v>-0.50310357767208047</v>
      </c>
      <c r="AG1047" s="1">
        <f t="shared" si="439"/>
        <v>-1.9286186519452522</v>
      </c>
      <c r="AH1047" s="1">
        <f t="shared" si="440"/>
        <v>-0.17768117723745236</v>
      </c>
      <c r="AI1047" s="149">
        <f t="shared" si="441"/>
        <v>-7.084378440860525</v>
      </c>
      <c r="AL1047" s="1">
        <f t="shared" si="442"/>
        <v>-1.3956645494074753</v>
      </c>
      <c r="AM1047" s="104">
        <f t="shared" si="443"/>
        <v>-1.4210896477732855</v>
      </c>
      <c r="AN1047" s="104">
        <f t="shared" si="444"/>
        <v>-1.3873311678483309</v>
      </c>
      <c r="AO1047" s="104">
        <f t="shared" si="445"/>
        <v>-0.71939540663488166</v>
      </c>
      <c r="AP1047" s="104">
        <f t="shared" si="446"/>
        <v>-1.8681817953935267</v>
      </c>
      <c r="AQ1047" s="104">
        <f t="shared" si="447"/>
        <v>-2.4532874935423878</v>
      </c>
      <c r="AR1047" s="151">
        <f t="shared" si="448"/>
        <v>-9.2449500605998889</v>
      </c>
    </row>
    <row r="1048" spans="1:44" x14ac:dyDescent="0.2">
      <c r="A1048" s="98">
        <v>10880</v>
      </c>
      <c r="B1048" s="91" t="s">
        <v>103</v>
      </c>
      <c r="C1048" s="110">
        <v>0.92481403803480977</v>
      </c>
      <c r="D1048" s="91" t="s">
        <v>3</v>
      </c>
      <c r="E1048" s="91">
        <v>1</v>
      </c>
      <c r="F1048" s="92">
        <v>3</v>
      </c>
      <c r="G1048" s="91" t="s">
        <v>7</v>
      </c>
      <c r="H1048" s="91" t="s">
        <v>91</v>
      </c>
      <c r="I1048" s="91" t="s">
        <v>5</v>
      </c>
      <c r="J1048" s="93" t="s">
        <v>5</v>
      </c>
      <c r="M1048">
        <f t="shared" si="429"/>
        <v>38</v>
      </c>
      <c r="N1048">
        <f t="shared" si="450"/>
        <v>35</v>
      </c>
      <c r="O1048">
        <f t="shared" si="451"/>
        <v>46</v>
      </c>
      <c r="P1048">
        <f t="shared" si="452"/>
        <v>104</v>
      </c>
      <c r="Q1048">
        <f t="shared" si="453"/>
        <v>25</v>
      </c>
      <c r="R1048">
        <f t="shared" si="454"/>
        <v>28</v>
      </c>
      <c r="U1048">
        <f t="shared" si="449"/>
        <v>241</v>
      </c>
      <c r="V1048">
        <f t="shared" si="430"/>
        <v>233</v>
      </c>
      <c r="W1048">
        <f t="shared" si="431"/>
        <v>241</v>
      </c>
      <c r="X1048">
        <f t="shared" si="432"/>
        <v>470</v>
      </c>
      <c r="Y1048">
        <f t="shared" si="433"/>
        <v>149</v>
      </c>
      <c r="Z1048">
        <f t="shared" si="434"/>
        <v>882</v>
      </c>
      <c r="AC1048" s="1">
        <f t="shared" si="435"/>
        <v>-1.5099083170870673</v>
      </c>
      <c r="AD1048" s="1">
        <f t="shared" si="436"/>
        <v>-1.5921464153240394</v>
      </c>
      <c r="AE1048" s="1">
        <f t="shared" si="437"/>
        <v>-1.3188530803243581</v>
      </c>
      <c r="AF1048" s="1">
        <f t="shared" si="438"/>
        <v>-0.50310357767208047</v>
      </c>
      <c r="AG1048" s="1">
        <f t="shared" si="439"/>
        <v>-1.9286186519452522</v>
      </c>
      <c r="AH1048" s="1">
        <f t="shared" si="440"/>
        <v>-1.8152899666382492</v>
      </c>
      <c r="AI1048" s="149">
        <f t="shared" si="441"/>
        <v>-8.6679200089910449</v>
      </c>
      <c r="AL1048" s="1">
        <f t="shared" si="442"/>
        <v>-1.3873311678483309</v>
      </c>
      <c r="AM1048" s="104">
        <f t="shared" si="443"/>
        <v>-1.4210896477732855</v>
      </c>
      <c r="AN1048" s="104">
        <f t="shared" si="444"/>
        <v>-1.3873311678483309</v>
      </c>
      <c r="AO1048" s="104">
        <f t="shared" si="445"/>
        <v>-0.71939540663488166</v>
      </c>
      <c r="AP1048" s="104">
        <f t="shared" si="446"/>
        <v>-1.8681817953935267</v>
      </c>
      <c r="AQ1048" s="104">
        <f t="shared" si="447"/>
        <v>-8.9936045332194625E-2</v>
      </c>
      <c r="AR1048" s="151">
        <f t="shared" si="448"/>
        <v>-6.8732652308305502</v>
      </c>
    </row>
    <row r="1049" spans="1:44" x14ac:dyDescent="0.2">
      <c r="A1049" s="99">
        <v>10004</v>
      </c>
      <c r="B1049" s="95" t="s">
        <v>103</v>
      </c>
      <c r="C1049" s="111">
        <v>0.925378050721404</v>
      </c>
      <c r="D1049" s="95" t="s">
        <v>2</v>
      </c>
      <c r="E1049" s="95">
        <v>1</v>
      </c>
      <c r="F1049" s="96">
        <v>2</v>
      </c>
      <c r="G1049" s="95" t="s">
        <v>6</v>
      </c>
      <c r="H1049" s="95" t="s">
        <v>89</v>
      </c>
      <c r="I1049" s="95" t="s">
        <v>5</v>
      </c>
      <c r="J1049" s="97" t="s">
        <v>5</v>
      </c>
      <c r="M1049">
        <f t="shared" si="429"/>
        <v>36</v>
      </c>
      <c r="N1049">
        <f t="shared" si="450"/>
        <v>35</v>
      </c>
      <c r="O1049">
        <f t="shared" si="451"/>
        <v>49</v>
      </c>
      <c r="P1049">
        <f t="shared" si="452"/>
        <v>68</v>
      </c>
      <c r="Q1049">
        <f t="shared" si="453"/>
        <v>37</v>
      </c>
      <c r="R1049">
        <f t="shared" si="454"/>
        <v>28</v>
      </c>
      <c r="U1049">
        <f t="shared" si="449"/>
        <v>239</v>
      </c>
      <c r="V1049">
        <f t="shared" si="430"/>
        <v>233</v>
      </c>
      <c r="W1049">
        <f t="shared" si="431"/>
        <v>233</v>
      </c>
      <c r="X1049">
        <f t="shared" si="432"/>
        <v>495</v>
      </c>
      <c r="Y1049">
        <f t="shared" si="433"/>
        <v>230</v>
      </c>
      <c r="Z1049">
        <f t="shared" si="434"/>
        <v>882</v>
      </c>
      <c r="AC1049" s="1">
        <f t="shared" si="435"/>
        <v>-1.563975538357343</v>
      </c>
      <c r="AD1049" s="1">
        <f t="shared" si="436"/>
        <v>-1.5921464153240394</v>
      </c>
      <c r="AE1049" s="1">
        <f t="shared" si="437"/>
        <v>-1.2556741787028265</v>
      </c>
      <c r="AF1049" s="1">
        <f t="shared" si="438"/>
        <v>-0.92798677163734644</v>
      </c>
      <c r="AG1049" s="1">
        <f t="shared" si="439"/>
        <v>-1.5365765641692286</v>
      </c>
      <c r="AH1049" s="1">
        <f t="shared" si="440"/>
        <v>-1.8152899666382492</v>
      </c>
      <c r="AI1049" s="149">
        <f t="shared" si="441"/>
        <v>-8.6916494348290332</v>
      </c>
      <c r="AL1049" s="1">
        <f t="shared" si="442"/>
        <v>-1.3956645494074753</v>
      </c>
      <c r="AM1049" s="104">
        <f t="shared" si="443"/>
        <v>-1.4210896477732855</v>
      </c>
      <c r="AN1049" s="104">
        <f t="shared" si="444"/>
        <v>-1.4210896477732855</v>
      </c>
      <c r="AO1049" s="104">
        <f t="shared" si="445"/>
        <v>-0.66757033877029559</v>
      </c>
      <c r="AP1049" s="104">
        <f t="shared" si="446"/>
        <v>-1.4340487924157905</v>
      </c>
      <c r="AQ1049" s="104">
        <f t="shared" si="447"/>
        <v>-8.9936045332194625E-2</v>
      </c>
      <c r="AR1049" s="151">
        <f t="shared" si="448"/>
        <v>-6.4293990214723271</v>
      </c>
    </row>
    <row r="1050" spans="1:44" x14ac:dyDescent="0.2">
      <c r="A1050" s="98">
        <v>11250</v>
      </c>
      <c r="B1050" s="91" t="s">
        <v>103</v>
      </c>
      <c r="C1050" s="110">
        <v>0.92652683742376507</v>
      </c>
      <c r="D1050" s="91" t="s">
        <v>1</v>
      </c>
      <c r="E1050" s="91">
        <v>2</v>
      </c>
      <c r="F1050" s="92">
        <v>3</v>
      </c>
      <c r="G1050" s="91" t="s">
        <v>6</v>
      </c>
      <c r="H1050" s="91" t="s">
        <v>89</v>
      </c>
      <c r="I1050" s="91" t="s">
        <v>5</v>
      </c>
      <c r="J1050" s="93" t="s">
        <v>5</v>
      </c>
      <c r="M1050">
        <f t="shared" si="429"/>
        <v>59</v>
      </c>
      <c r="N1050">
        <f t="shared" si="450"/>
        <v>41</v>
      </c>
      <c r="O1050">
        <f t="shared" si="451"/>
        <v>46</v>
      </c>
      <c r="P1050">
        <f t="shared" si="452"/>
        <v>68</v>
      </c>
      <c r="Q1050">
        <f t="shared" si="453"/>
        <v>37</v>
      </c>
      <c r="R1050">
        <f t="shared" si="454"/>
        <v>28</v>
      </c>
      <c r="U1050">
        <f t="shared" si="449"/>
        <v>244</v>
      </c>
      <c r="V1050">
        <f t="shared" si="430"/>
        <v>239</v>
      </c>
      <c r="W1050">
        <f t="shared" si="431"/>
        <v>241</v>
      </c>
      <c r="X1050">
        <f t="shared" si="432"/>
        <v>495</v>
      </c>
      <c r="Y1050">
        <f t="shared" si="433"/>
        <v>230</v>
      </c>
      <c r="Z1050">
        <f t="shared" si="434"/>
        <v>882</v>
      </c>
      <c r="AC1050" s="1">
        <f t="shared" si="435"/>
        <v>-1.0699570329077337</v>
      </c>
      <c r="AD1050" s="1">
        <f t="shared" si="436"/>
        <v>-1.4339224101091452</v>
      </c>
      <c r="AE1050" s="1">
        <f t="shared" si="437"/>
        <v>-1.3188530803243581</v>
      </c>
      <c r="AF1050" s="1">
        <f t="shared" si="438"/>
        <v>-0.92798677163734644</v>
      </c>
      <c r="AG1050" s="1">
        <f t="shared" si="439"/>
        <v>-1.5365765641692286</v>
      </c>
      <c r="AH1050" s="1">
        <f t="shared" si="440"/>
        <v>-1.8152899666382492</v>
      </c>
      <c r="AI1050" s="149">
        <f t="shared" si="441"/>
        <v>-8.1025858257860612</v>
      </c>
      <c r="AL1050" s="1">
        <f t="shared" si="442"/>
        <v>-1.374959876045784</v>
      </c>
      <c r="AM1050" s="104">
        <f t="shared" si="443"/>
        <v>-1.3956645494074753</v>
      </c>
      <c r="AN1050" s="104">
        <f t="shared" si="444"/>
        <v>-1.3873311678483309</v>
      </c>
      <c r="AO1050" s="104">
        <f t="shared" si="445"/>
        <v>-0.66757033877029559</v>
      </c>
      <c r="AP1050" s="104">
        <f t="shared" si="446"/>
        <v>-1.4340487924157905</v>
      </c>
      <c r="AQ1050" s="104">
        <f t="shared" si="447"/>
        <v>-8.9936045332194625E-2</v>
      </c>
      <c r="AR1050" s="151">
        <f t="shared" si="448"/>
        <v>-6.3495107698198714</v>
      </c>
    </row>
    <row r="1051" spans="1:44" x14ac:dyDescent="0.2">
      <c r="A1051" s="99">
        <v>10389</v>
      </c>
      <c r="B1051" s="95" t="s">
        <v>103</v>
      </c>
      <c r="C1051" s="111">
        <v>0.926575995814789</v>
      </c>
      <c r="D1051" s="95" t="s">
        <v>3</v>
      </c>
      <c r="E1051" s="95">
        <v>3</v>
      </c>
      <c r="F1051" s="96">
        <v>3</v>
      </c>
      <c r="G1051" s="95" t="s">
        <v>6</v>
      </c>
      <c r="H1051" s="95" t="s">
        <v>91</v>
      </c>
      <c r="I1051" s="95" t="s">
        <v>5</v>
      </c>
      <c r="J1051" s="97" t="s">
        <v>5</v>
      </c>
      <c r="M1051">
        <f t="shared" si="429"/>
        <v>38</v>
      </c>
      <c r="N1051">
        <f t="shared" si="450"/>
        <v>61</v>
      </c>
      <c r="O1051">
        <f t="shared" si="451"/>
        <v>46</v>
      </c>
      <c r="P1051">
        <f t="shared" si="452"/>
        <v>68</v>
      </c>
      <c r="Q1051">
        <f t="shared" si="453"/>
        <v>25</v>
      </c>
      <c r="R1051">
        <f t="shared" si="454"/>
        <v>28</v>
      </c>
      <c r="U1051">
        <f t="shared" si="449"/>
        <v>241</v>
      </c>
      <c r="V1051">
        <f t="shared" si="430"/>
        <v>248</v>
      </c>
      <c r="W1051">
        <f t="shared" si="431"/>
        <v>241</v>
      </c>
      <c r="X1051">
        <f t="shared" si="432"/>
        <v>495</v>
      </c>
      <c r="Y1051">
        <f t="shared" si="433"/>
        <v>149</v>
      </c>
      <c r="Z1051">
        <f t="shared" si="434"/>
        <v>882</v>
      </c>
      <c r="AC1051" s="1">
        <f t="shared" si="435"/>
        <v>-1.5099083170870673</v>
      </c>
      <c r="AD1051" s="1">
        <f t="shared" si="436"/>
        <v>-1.0366206126401418</v>
      </c>
      <c r="AE1051" s="1">
        <f t="shared" si="437"/>
        <v>-1.3188530803243581</v>
      </c>
      <c r="AF1051" s="1">
        <f t="shared" si="438"/>
        <v>-0.92798677163734644</v>
      </c>
      <c r="AG1051" s="1">
        <f t="shared" si="439"/>
        <v>-1.9286186519452522</v>
      </c>
      <c r="AH1051" s="1">
        <f t="shared" si="440"/>
        <v>-1.8152899666382492</v>
      </c>
      <c r="AI1051" s="149">
        <f t="shared" si="441"/>
        <v>-8.5372774002724139</v>
      </c>
      <c r="AL1051" s="1">
        <f t="shared" si="442"/>
        <v>-1.3873311678483309</v>
      </c>
      <c r="AM1051" s="104">
        <f t="shared" si="443"/>
        <v>-1.3586993551740039</v>
      </c>
      <c r="AN1051" s="104">
        <f t="shared" si="444"/>
        <v>-1.3873311678483309</v>
      </c>
      <c r="AO1051" s="104">
        <f t="shared" si="445"/>
        <v>-0.66757033877029559</v>
      </c>
      <c r="AP1051" s="104">
        <f t="shared" si="446"/>
        <v>-1.8681817953935267</v>
      </c>
      <c r="AQ1051" s="104">
        <f t="shared" si="447"/>
        <v>-8.9936045332194625E-2</v>
      </c>
      <c r="AR1051" s="151">
        <f t="shared" si="448"/>
        <v>-6.7590498703666837</v>
      </c>
    </row>
    <row r="1052" spans="1:44" x14ac:dyDescent="0.2">
      <c r="A1052" s="98">
        <v>10306</v>
      </c>
      <c r="B1052" s="91" t="s">
        <v>103</v>
      </c>
      <c r="C1052" s="110">
        <v>0.92670698049096034</v>
      </c>
      <c r="D1052" s="91" t="s">
        <v>1</v>
      </c>
      <c r="E1052" s="91">
        <v>0</v>
      </c>
      <c r="F1052" s="92">
        <v>0</v>
      </c>
      <c r="G1052" s="91" t="s">
        <v>7</v>
      </c>
      <c r="H1052" s="91" t="s">
        <v>89</v>
      </c>
      <c r="I1052" s="91" t="s">
        <v>5</v>
      </c>
      <c r="J1052" s="93" t="s">
        <v>5</v>
      </c>
      <c r="M1052">
        <f t="shared" si="429"/>
        <v>59</v>
      </c>
      <c r="N1052">
        <f t="shared" si="450"/>
        <v>35</v>
      </c>
      <c r="O1052">
        <f t="shared" si="451"/>
        <v>29</v>
      </c>
      <c r="P1052">
        <f t="shared" si="452"/>
        <v>104</v>
      </c>
      <c r="Q1052">
        <f t="shared" si="453"/>
        <v>37</v>
      </c>
      <c r="R1052">
        <f t="shared" si="454"/>
        <v>28</v>
      </c>
      <c r="U1052">
        <f t="shared" si="449"/>
        <v>244</v>
      </c>
      <c r="V1052">
        <f t="shared" si="430"/>
        <v>245</v>
      </c>
      <c r="W1052">
        <f t="shared" si="431"/>
        <v>248</v>
      </c>
      <c r="X1052">
        <f t="shared" si="432"/>
        <v>470</v>
      </c>
      <c r="Y1052">
        <f t="shared" si="433"/>
        <v>230</v>
      </c>
      <c r="Z1052">
        <f t="shared" si="434"/>
        <v>882</v>
      </c>
      <c r="AC1052" s="1">
        <f t="shared" si="435"/>
        <v>-1.0699570329077337</v>
      </c>
      <c r="AD1052" s="1">
        <f t="shared" si="436"/>
        <v>-1.5921464153240394</v>
      </c>
      <c r="AE1052" s="1">
        <f t="shared" si="437"/>
        <v>-1.780198646826979</v>
      </c>
      <c r="AF1052" s="1">
        <f t="shared" si="438"/>
        <v>-0.50310357767208047</v>
      </c>
      <c r="AG1052" s="1">
        <f t="shared" si="439"/>
        <v>-1.5365765641692286</v>
      </c>
      <c r="AH1052" s="1">
        <f t="shared" si="440"/>
        <v>-1.8152899666382492</v>
      </c>
      <c r="AI1052" s="149">
        <f t="shared" si="441"/>
        <v>-8.2972722035383093</v>
      </c>
      <c r="AL1052" s="1">
        <f t="shared" si="442"/>
        <v>-1.374959876045784</v>
      </c>
      <c r="AM1052" s="104">
        <f t="shared" si="443"/>
        <v>-1.3708698907942589</v>
      </c>
      <c r="AN1052" s="104">
        <f t="shared" si="444"/>
        <v>-1.3586993551740039</v>
      </c>
      <c r="AO1052" s="104">
        <f t="shared" si="445"/>
        <v>-0.71939540663488166</v>
      </c>
      <c r="AP1052" s="104">
        <f t="shared" si="446"/>
        <v>-1.4340487924157905</v>
      </c>
      <c r="AQ1052" s="104">
        <f t="shared" si="447"/>
        <v>-8.9936045332194625E-2</v>
      </c>
      <c r="AR1052" s="151">
        <f t="shared" si="448"/>
        <v>-6.3479093663969133</v>
      </c>
    </row>
    <row r="1053" spans="1:44" x14ac:dyDescent="0.2">
      <c r="A1053" s="99">
        <v>10670</v>
      </c>
      <c r="B1053" s="95" t="s">
        <v>103</v>
      </c>
      <c r="C1053" s="111">
        <v>0.92677460709656734</v>
      </c>
      <c r="D1053" s="95" t="s">
        <v>1</v>
      </c>
      <c r="E1053" s="95">
        <v>3</v>
      </c>
      <c r="F1053" s="96">
        <v>3</v>
      </c>
      <c r="G1053" s="95" t="s">
        <v>7</v>
      </c>
      <c r="H1053" s="95" t="s">
        <v>88</v>
      </c>
      <c r="I1053" s="95" t="s">
        <v>5</v>
      </c>
      <c r="J1053" s="97" t="s">
        <v>5</v>
      </c>
      <c r="M1053">
        <f t="shared" si="429"/>
        <v>59</v>
      </c>
      <c r="N1053">
        <f t="shared" si="450"/>
        <v>61</v>
      </c>
      <c r="O1053">
        <f t="shared" si="451"/>
        <v>46</v>
      </c>
      <c r="P1053">
        <f t="shared" si="452"/>
        <v>104</v>
      </c>
      <c r="Q1053">
        <f t="shared" si="453"/>
        <v>71</v>
      </c>
      <c r="R1053">
        <f t="shared" si="454"/>
        <v>28</v>
      </c>
      <c r="U1053">
        <f t="shared" si="449"/>
        <v>244</v>
      </c>
      <c r="V1053">
        <f t="shared" si="430"/>
        <v>248</v>
      </c>
      <c r="W1053">
        <f t="shared" si="431"/>
        <v>241</v>
      </c>
      <c r="X1053">
        <f t="shared" si="432"/>
        <v>470</v>
      </c>
      <c r="Y1053">
        <f t="shared" si="433"/>
        <v>425</v>
      </c>
      <c r="Z1053">
        <f t="shared" si="434"/>
        <v>882</v>
      </c>
      <c r="AC1053" s="1">
        <f t="shared" si="435"/>
        <v>-1.0699570329077337</v>
      </c>
      <c r="AD1053" s="1">
        <f t="shared" si="436"/>
        <v>-1.0366206126401418</v>
      </c>
      <c r="AE1053" s="1">
        <f t="shared" si="437"/>
        <v>-1.3188530803243581</v>
      </c>
      <c r="AF1053" s="1">
        <f t="shared" si="438"/>
        <v>-0.50310357767208047</v>
      </c>
      <c r="AG1053" s="1">
        <f t="shared" si="439"/>
        <v>-0.88481459977213761</v>
      </c>
      <c r="AH1053" s="1">
        <f t="shared" si="440"/>
        <v>-1.8152899666382492</v>
      </c>
      <c r="AI1053" s="149">
        <f t="shared" si="441"/>
        <v>-6.6286388699547008</v>
      </c>
      <c r="AL1053" s="1">
        <f t="shared" si="442"/>
        <v>-1.374959876045784</v>
      </c>
      <c r="AM1053" s="104">
        <f t="shared" si="443"/>
        <v>-1.3586993551740039</v>
      </c>
      <c r="AN1053" s="104">
        <f t="shared" si="444"/>
        <v>-1.3873311678483309</v>
      </c>
      <c r="AO1053" s="104">
        <f t="shared" si="445"/>
        <v>-0.71939540663488166</v>
      </c>
      <c r="AP1053" s="104">
        <f t="shared" si="446"/>
        <v>-0.82003893241456904</v>
      </c>
      <c r="AQ1053" s="104">
        <f t="shared" si="447"/>
        <v>-8.9936045332194625E-2</v>
      </c>
      <c r="AR1053" s="151">
        <f t="shared" si="448"/>
        <v>-5.7503607834497634</v>
      </c>
    </row>
    <row r="1054" spans="1:44" x14ac:dyDescent="0.2">
      <c r="A1054" s="98">
        <v>10737</v>
      </c>
      <c r="B1054" s="91" t="s">
        <v>103</v>
      </c>
      <c r="C1054" s="110">
        <v>0.92810830552336543</v>
      </c>
      <c r="D1054" s="91" t="s">
        <v>2</v>
      </c>
      <c r="E1054" s="91">
        <v>1</v>
      </c>
      <c r="F1054" s="92">
        <v>1</v>
      </c>
      <c r="G1054" s="91" t="s">
        <v>7</v>
      </c>
      <c r="H1054" s="91" t="s">
        <v>88</v>
      </c>
      <c r="I1054" s="91" t="s">
        <v>5</v>
      </c>
      <c r="J1054" s="93" t="s">
        <v>5</v>
      </c>
      <c r="M1054">
        <f t="shared" si="429"/>
        <v>36</v>
      </c>
      <c r="N1054">
        <f t="shared" si="450"/>
        <v>35</v>
      </c>
      <c r="O1054">
        <f t="shared" si="451"/>
        <v>48</v>
      </c>
      <c r="P1054">
        <f t="shared" si="452"/>
        <v>104</v>
      </c>
      <c r="Q1054">
        <f t="shared" si="453"/>
        <v>71</v>
      </c>
      <c r="R1054">
        <f t="shared" si="454"/>
        <v>28</v>
      </c>
      <c r="U1054">
        <f t="shared" si="449"/>
        <v>239</v>
      </c>
      <c r="V1054">
        <f t="shared" si="430"/>
        <v>233</v>
      </c>
      <c r="W1054">
        <f t="shared" si="431"/>
        <v>243</v>
      </c>
      <c r="X1054">
        <f t="shared" si="432"/>
        <v>470</v>
      </c>
      <c r="Y1054">
        <f t="shared" si="433"/>
        <v>425</v>
      </c>
      <c r="Z1054">
        <f t="shared" si="434"/>
        <v>882</v>
      </c>
      <c r="AC1054" s="1">
        <f t="shared" si="435"/>
        <v>-1.563975538357343</v>
      </c>
      <c r="AD1054" s="1">
        <f t="shared" si="436"/>
        <v>-1.5921464153240394</v>
      </c>
      <c r="AE1054" s="1">
        <f t="shared" si="437"/>
        <v>-1.276293465905562</v>
      </c>
      <c r="AF1054" s="1">
        <f t="shared" si="438"/>
        <v>-0.50310357767208047</v>
      </c>
      <c r="AG1054" s="1">
        <f t="shared" si="439"/>
        <v>-0.88481459977213761</v>
      </c>
      <c r="AH1054" s="1">
        <f t="shared" si="440"/>
        <v>-1.8152899666382492</v>
      </c>
      <c r="AI1054" s="149">
        <f t="shared" si="441"/>
        <v>-7.6356235636694114</v>
      </c>
      <c r="AL1054" s="1">
        <f t="shared" si="442"/>
        <v>-1.3956645494074753</v>
      </c>
      <c r="AM1054" s="104">
        <f t="shared" si="443"/>
        <v>-1.4210896477732855</v>
      </c>
      <c r="AN1054" s="104">
        <f t="shared" si="444"/>
        <v>-1.3790666579984376</v>
      </c>
      <c r="AO1054" s="104">
        <f t="shared" si="445"/>
        <v>-0.71939540663488166</v>
      </c>
      <c r="AP1054" s="104">
        <f t="shared" si="446"/>
        <v>-0.82003893241456904</v>
      </c>
      <c r="AQ1054" s="104">
        <f t="shared" si="447"/>
        <v>-8.9936045332194625E-2</v>
      </c>
      <c r="AR1054" s="151">
        <f t="shared" si="448"/>
        <v>-5.8251912395608443</v>
      </c>
    </row>
    <row r="1055" spans="1:44" x14ac:dyDescent="0.2">
      <c r="A1055" s="99">
        <v>11163</v>
      </c>
      <c r="B1055" s="95" t="s">
        <v>103</v>
      </c>
      <c r="C1055" s="111">
        <v>0.92831028669502225</v>
      </c>
      <c r="D1055" s="95" t="s">
        <v>3</v>
      </c>
      <c r="E1055" s="95">
        <v>0</v>
      </c>
      <c r="F1055" s="96">
        <v>3</v>
      </c>
      <c r="G1055" s="95" t="s">
        <v>7</v>
      </c>
      <c r="H1055" s="95" t="s">
        <v>88</v>
      </c>
      <c r="I1055" s="95" t="s">
        <v>5</v>
      </c>
      <c r="J1055" s="97" t="s">
        <v>5</v>
      </c>
      <c r="M1055">
        <f t="shared" si="429"/>
        <v>38</v>
      </c>
      <c r="N1055">
        <f t="shared" si="450"/>
        <v>35</v>
      </c>
      <c r="O1055">
        <f t="shared" si="451"/>
        <v>46</v>
      </c>
      <c r="P1055">
        <f t="shared" si="452"/>
        <v>104</v>
      </c>
      <c r="Q1055">
        <f t="shared" si="453"/>
        <v>71</v>
      </c>
      <c r="R1055">
        <f t="shared" si="454"/>
        <v>28</v>
      </c>
      <c r="U1055">
        <f t="shared" si="449"/>
        <v>241</v>
      </c>
      <c r="V1055">
        <f t="shared" si="430"/>
        <v>245</v>
      </c>
      <c r="W1055">
        <f t="shared" si="431"/>
        <v>241</v>
      </c>
      <c r="X1055">
        <f t="shared" si="432"/>
        <v>470</v>
      </c>
      <c r="Y1055">
        <f t="shared" si="433"/>
        <v>425</v>
      </c>
      <c r="Z1055">
        <f t="shared" si="434"/>
        <v>882</v>
      </c>
      <c r="AC1055" s="1">
        <f t="shared" si="435"/>
        <v>-1.5099083170870673</v>
      </c>
      <c r="AD1055" s="1">
        <f t="shared" si="436"/>
        <v>-1.5921464153240394</v>
      </c>
      <c r="AE1055" s="1">
        <f t="shared" si="437"/>
        <v>-1.3188530803243581</v>
      </c>
      <c r="AF1055" s="1">
        <f t="shared" si="438"/>
        <v>-0.50310357767208047</v>
      </c>
      <c r="AG1055" s="1">
        <f t="shared" si="439"/>
        <v>-0.88481459977213761</v>
      </c>
      <c r="AH1055" s="1">
        <f t="shared" si="440"/>
        <v>-1.8152899666382492</v>
      </c>
      <c r="AI1055" s="149">
        <f t="shared" si="441"/>
        <v>-7.6241159568179313</v>
      </c>
      <c r="AL1055" s="1">
        <f t="shared" si="442"/>
        <v>-1.3873311678483309</v>
      </c>
      <c r="AM1055" s="104">
        <f t="shared" si="443"/>
        <v>-1.3708698907942589</v>
      </c>
      <c r="AN1055" s="104">
        <f t="shared" si="444"/>
        <v>-1.3873311678483309</v>
      </c>
      <c r="AO1055" s="104">
        <f t="shared" si="445"/>
        <v>-0.71939540663488166</v>
      </c>
      <c r="AP1055" s="104">
        <f t="shared" si="446"/>
        <v>-0.82003893241456904</v>
      </c>
      <c r="AQ1055" s="104">
        <f t="shared" si="447"/>
        <v>-8.9936045332194625E-2</v>
      </c>
      <c r="AR1055" s="151">
        <f t="shared" si="448"/>
        <v>-5.7749026108725667</v>
      </c>
    </row>
    <row r="1056" spans="1:44" x14ac:dyDescent="0.2">
      <c r="A1056" s="98">
        <v>10868</v>
      </c>
      <c r="B1056" s="91" t="s">
        <v>103</v>
      </c>
      <c r="C1056" s="110">
        <v>0.92972238092088921</v>
      </c>
      <c r="D1056" s="91" t="s">
        <v>0</v>
      </c>
      <c r="E1056" s="91">
        <v>2</v>
      </c>
      <c r="F1056" s="92">
        <v>1</v>
      </c>
      <c r="G1056" s="91" t="s">
        <v>6</v>
      </c>
      <c r="H1056" s="91" t="s">
        <v>90</v>
      </c>
      <c r="I1056" s="91" t="s">
        <v>5</v>
      </c>
      <c r="J1056" s="93" t="s">
        <v>5</v>
      </c>
      <c r="M1056">
        <f t="shared" si="429"/>
        <v>39</v>
      </c>
      <c r="N1056">
        <f t="shared" si="450"/>
        <v>41</v>
      </c>
      <c r="O1056">
        <f t="shared" si="451"/>
        <v>48</v>
      </c>
      <c r="P1056">
        <f t="shared" si="452"/>
        <v>68</v>
      </c>
      <c r="Q1056">
        <f t="shared" si="453"/>
        <v>39</v>
      </c>
      <c r="R1056">
        <f t="shared" si="454"/>
        <v>28</v>
      </c>
      <c r="U1056">
        <f t="shared" si="449"/>
        <v>241</v>
      </c>
      <c r="V1056">
        <f t="shared" si="430"/>
        <v>239</v>
      </c>
      <c r="W1056">
        <f t="shared" si="431"/>
        <v>243</v>
      </c>
      <c r="X1056">
        <f t="shared" si="432"/>
        <v>495</v>
      </c>
      <c r="Y1056">
        <f t="shared" si="433"/>
        <v>161</v>
      </c>
      <c r="Z1056">
        <f t="shared" si="434"/>
        <v>882</v>
      </c>
      <c r="AC1056" s="1">
        <f t="shared" si="435"/>
        <v>-1.4839328306838067</v>
      </c>
      <c r="AD1056" s="1">
        <f t="shared" si="436"/>
        <v>-1.4339224101091452</v>
      </c>
      <c r="AE1056" s="1">
        <f t="shared" si="437"/>
        <v>-1.276293465905562</v>
      </c>
      <c r="AF1056" s="1">
        <f t="shared" si="438"/>
        <v>-0.92798677163734644</v>
      </c>
      <c r="AG1056" s="1">
        <f t="shared" si="439"/>
        <v>-1.4839328306838067</v>
      </c>
      <c r="AH1056" s="1">
        <f t="shared" si="440"/>
        <v>-1.8152899666382492</v>
      </c>
      <c r="AI1056" s="149">
        <f t="shared" si="441"/>
        <v>-8.4213582756579157</v>
      </c>
      <c r="AL1056" s="1">
        <f t="shared" si="442"/>
        <v>-1.3873311678483309</v>
      </c>
      <c r="AM1056" s="104">
        <f t="shared" si="443"/>
        <v>-1.3956645494074753</v>
      </c>
      <c r="AN1056" s="104">
        <f t="shared" si="444"/>
        <v>-1.3790666579984376</v>
      </c>
      <c r="AO1056" s="104">
        <f t="shared" si="445"/>
        <v>-0.66757033877029559</v>
      </c>
      <c r="AP1056" s="104">
        <f t="shared" si="446"/>
        <v>-1.790723736354523</v>
      </c>
      <c r="AQ1056" s="104">
        <f t="shared" si="447"/>
        <v>-8.9936045332194625E-2</v>
      </c>
      <c r="AR1056" s="151">
        <f t="shared" si="448"/>
        <v>-6.7102924957112577</v>
      </c>
    </row>
    <row r="1057" spans="1:44" x14ac:dyDescent="0.2">
      <c r="A1057" s="99">
        <v>10164</v>
      </c>
      <c r="B1057" s="95" t="s">
        <v>103</v>
      </c>
      <c r="C1057" s="111">
        <v>0.93081054842326882</v>
      </c>
      <c r="D1057" s="95" t="s">
        <v>2</v>
      </c>
      <c r="E1057" s="95">
        <v>1</v>
      </c>
      <c r="F1057" s="96">
        <v>3</v>
      </c>
      <c r="G1057" s="95" t="s">
        <v>7</v>
      </c>
      <c r="H1057" s="95" t="s">
        <v>88</v>
      </c>
      <c r="I1057" s="95" t="s">
        <v>5</v>
      </c>
      <c r="J1057" s="97" t="s">
        <v>5</v>
      </c>
      <c r="M1057">
        <f t="shared" si="429"/>
        <v>36</v>
      </c>
      <c r="N1057">
        <f t="shared" si="450"/>
        <v>35</v>
      </c>
      <c r="O1057">
        <f t="shared" si="451"/>
        <v>46</v>
      </c>
      <c r="P1057">
        <f t="shared" si="452"/>
        <v>104</v>
      </c>
      <c r="Q1057">
        <f t="shared" si="453"/>
        <v>71</v>
      </c>
      <c r="R1057">
        <f t="shared" si="454"/>
        <v>28</v>
      </c>
      <c r="U1057">
        <f t="shared" si="449"/>
        <v>239</v>
      </c>
      <c r="V1057">
        <f t="shared" si="430"/>
        <v>233</v>
      </c>
      <c r="W1057">
        <f t="shared" si="431"/>
        <v>241</v>
      </c>
      <c r="X1057">
        <f t="shared" si="432"/>
        <v>470</v>
      </c>
      <c r="Y1057">
        <f t="shared" si="433"/>
        <v>425</v>
      </c>
      <c r="Z1057">
        <f t="shared" si="434"/>
        <v>882</v>
      </c>
      <c r="AC1057" s="1">
        <f t="shared" si="435"/>
        <v>-1.563975538357343</v>
      </c>
      <c r="AD1057" s="1">
        <f t="shared" si="436"/>
        <v>-1.5921464153240394</v>
      </c>
      <c r="AE1057" s="1">
        <f t="shared" si="437"/>
        <v>-1.3188530803243581</v>
      </c>
      <c r="AF1057" s="1">
        <f t="shared" si="438"/>
        <v>-0.50310357767208047</v>
      </c>
      <c r="AG1057" s="1">
        <f t="shared" si="439"/>
        <v>-0.88481459977213761</v>
      </c>
      <c r="AH1057" s="1">
        <f t="shared" si="440"/>
        <v>-1.8152899666382492</v>
      </c>
      <c r="AI1057" s="149">
        <f t="shared" si="441"/>
        <v>-7.6781831780882079</v>
      </c>
      <c r="AL1057" s="1">
        <f t="shared" si="442"/>
        <v>-1.3956645494074753</v>
      </c>
      <c r="AM1057" s="104">
        <f t="shared" si="443"/>
        <v>-1.4210896477732855</v>
      </c>
      <c r="AN1057" s="104">
        <f t="shared" si="444"/>
        <v>-1.3873311678483309</v>
      </c>
      <c r="AO1057" s="104">
        <f t="shared" si="445"/>
        <v>-0.71939540663488166</v>
      </c>
      <c r="AP1057" s="104">
        <f t="shared" si="446"/>
        <v>-0.82003893241456904</v>
      </c>
      <c r="AQ1057" s="104">
        <f t="shared" si="447"/>
        <v>-8.9936045332194625E-2</v>
      </c>
      <c r="AR1057" s="151">
        <f t="shared" si="448"/>
        <v>-5.8334557494107377</v>
      </c>
    </row>
    <row r="1058" spans="1:44" x14ac:dyDescent="0.2">
      <c r="A1058" s="98">
        <v>10023</v>
      </c>
      <c r="B1058" s="91" t="s">
        <v>103</v>
      </c>
      <c r="C1058" s="110">
        <v>0.93186439781221753</v>
      </c>
      <c r="D1058" s="91" t="s">
        <v>1</v>
      </c>
      <c r="E1058" s="91">
        <v>3</v>
      </c>
      <c r="F1058" s="92">
        <v>3</v>
      </c>
      <c r="G1058" s="91" t="s">
        <v>6</v>
      </c>
      <c r="H1058" s="91" t="s">
        <v>89</v>
      </c>
      <c r="I1058" s="91" t="s">
        <v>5</v>
      </c>
      <c r="J1058" s="93" t="s">
        <v>5</v>
      </c>
      <c r="M1058">
        <f t="shared" si="429"/>
        <v>59</v>
      </c>
      <c r="N1058">
        <f t="shared" si="450"/>
        <v>61</v>
      </c>
      <c r="O1058">
        <f t="shared" si="451"/>
        <v>46</v>
      </c>
      <c r="P1058">
        <f t="shared" si="452"/>
        <v>68</v>
      </c>
      <c r="Q1058">
        <f t="shared" si="453"/>
        <v>37</v>
      </c>
      <c r="R1058">
        <f t="shared" si="454"/>
        <v>28</v>
      </c>
      <c r="U1058">
        <f t="shared" si="449"/>
        <v>244</v>
      </c>
      <c r="V1058">
        <f t="shared" si="430"/>
        <v>248</v>
      </c>
      <c r="W1058">
        <f t="shared" si="431"/>
        <v>241</v>
      </c>
      <c r="X1058">
        <f t="shared" si="432"/>
        <v>495</v>
      </c>
      <c r="Y1058">
        <f t="shared" si="433"/>
        <v>230</v>
      </c>
      <c r="Z1058">
        <f t="shared" si="434"/>
        <v>882</v>
      </c>
      <c r="AC1058" s="1">
        <f t="shared" si="435"/>
        <v>-1.0699570329077337</v>
      </c>
      <c r="AD1058" s="1">
        <f t="shared" si="436"/>
        <v>-1.0366206126401418</v>
      </c>
      <c r="AE1058" s="1">
        <f t="shared" si="437"/>
        <v>-1.3188530803243581</v>
      </c>
      <c r="AF1058" s="1">
        <f t="shared" si="438"/>
        <v>-0.92798677163734644</v>
      </c>
      <c r="AG1058" s="1">
        <f t="shared" si="439"/>
        <v>-1.5365765641692286</v>
      </c>
      <c r="AH1058" s="1">
        <f t="shared" si="440"/>
        <v>-1.8152899666382492</v>
      </c>
      <c r="AI1058" s="149">
        <f t="shared" si="441"/>
        <v>-7.7052840283170578</v>
      </c>
      <c r="AL1058" s="1">
        <f t="shared" si="442"/>
        <v>-1.374959876045784</v>
      </c>
      <c r="AM1058" s="104">
        <f t="shared" si="443"/>
        <v>-1.3586993551740039</v>
      </c>
      <c r="AN1058" s="104">
        <f t="shared" si="444"/>
        <v>-1.3873311678483309</v>
      </c>
      <c r="AO1058" s="104">
        <f t="shared" si="445"/>
        <v>-0.66757033877029559</v>
      </c>
      <c r="AP1058" s="104">
        <f t="shared" si="446"/>
        <v>-1.4340487924157905</v>
      </c>
      <c r="AQ1058" s="104">
        <f t="shared" si="447"/>
        <v>-8.9936045332194625E-2</v>
      </c>
      <c r="AR1058" s="151">
        <f t="shared" si="448"/>
        <v>-6.3125455755863991</v>
      </c>
    </row>
    <row r="1059" spans="1:44" x14ac:dyDescent="0.2">
      <c r="A1059" s="99">
        <v>11239</v>
      </c>
      <c r="B1059" s="95" t="s">
        <v>103</v>
      </c>
      <c r="C1059" s="111">
        <v>0.93274065771183801</v>
      </c>
      <c r="D1059" s="95" t="s">
        <v>0</v>
      </c>
      <c r="E1059" s="95">
        <v>1</v>
      </c>
      <c r="F1059" s="96">
        <v>1</v>
      </c>
      <c r="G1059" s="95" t="s">
        <v>7</v>
      </c>
      <c r="H1059" s="95" t="s">
        <v>88</v>
      </c>
      <c r="I1059" s="95" t="s">
        <v>5</v>
      </c>
      <c r="J1059" s="97" t="s">
        <v>5</v>
      </c>
      <c r="M1059">
        <f t="shared" si="429"/>
        <v>39</v>
      </c>
      <c r="N1059">
        <f t="shared" si="450"/>
        <v>35</v>
      </c>
      <c r="O1059">
        <f t="shared" si="451"/>
        <v>48</v>
      </c>
      <c r="P1059">
        <f t="shared" si="452"/>
        <v>104</v>
      </c>
      <c r="Q1059">
        <f t="shared" si="453"/>
        <v>71</v>
      </c>
      <c r="R1059">
        <f t="shared" si="454"/>
        <v>28</v>
      </c>
      <c r="U1059">
        <f t="shared" si="449"/>
        <v>241</v>
      </c>
      <c r="V1059">
        <f t="shared" si="430"/>
        <v>233</v>
      </c>
      <c r="W1059">
        <f t="shared" si="431"/>
        <v>243</v>
      </c>
      <c r="X1059">
        <f t="shared" si="432"/>
        <v>470</v>
      </c>
      <c r="Y1059">
        <f t="shared" si="433"/>
        <v>425</v>
      </c>
      <c r="Z1059">
        <f t="shared" si="434"/>
        <v>882</v>
      </c>
      <c r="AC1059" s="1">
        <f t="shared" si="435"/>
        <v>-1.4839328306838067</v>
      </c>
      <c r="AD1059" s="1">
        <f t="shared" si="436"/>
        <v>-1.5921464153240394</v>
      </c>
      <c r="AE1059" s="1">
        <f t="shared" si="437"/>
        <v>-1.276293465905562</v>
      </c>
      <c r="AF1059" s="1">
        <f t="shared" si="438"/>
        <v>-0.50310357767208047</v>
      </c>
      <c r="AG1059" s="1">
        <f t="shared" si="439"/>
        <v>-0.88481459977213761</v>
      </c>
      <c r="AH1059" s="1">
        <f t="shared" si="440"/>
        <v>-1.8152899666382492</v>
      </c>
      <c r="AI1059" s="149">
        <f t="shared" si="441"/>
        <v>-7.555580855995875</v>
      </c>
      <c r="AL1059" s="1">
        <f t="shared" si="442"/>
        <v>-1.3873311678483309</v>
      </c>
      <c r="AM1059" s="104">
        <f t="shared" si="443"/>
        <v>-1.4210896477732855</v>
      </c>
      <c r="AN1059" s="104">
        <f t="shared" si="444"/>
        <v>-1.3790666579984376</v>
      </c>
      <c r="AO1059" s="104">
        <f t="shared" si="445"/>
        <v>-0.71939540663488166</v>
      </c>
      <c r="AP1059" s="104">
        <f t="shared" si="446"/>
        <v>-0.82003893241456904</v>
      </c>
      <c r="AQ1059" s="104">
        <f t="shared" si="447"/>
        <v>-8.9936045332194625E-2</v>
      </c>
      <c r="AR1059" s="151">
        <f t="shared" si="448"/>
        <v>-5.8168578580016996</v>
      </c>
    </row>
    <row r="1060" spans="1:44" x14ac:dyDescent="0.2">
      <c r="A1060" s="98">
        <v>11326</v>
      </c>
      <c r="B1060" s="91" t="s">
        <v>103</v>
      </c>
      <c r="C1060" s="110">
        <v>0.93315380067970344</v>
      </c>
      <c r="D1060" s="91" t="s">
        <v>2</v>
      </c>
      <c r="E1060" s="91">
        <v>2</v>
      </c>
      <c r="F1060" s="92">
        <v>2</v>
      </c>
      <c r="G1060" s="91" t="s">
        <v>7</v>
      </c>
      <c r="H1060" s="91" t="s">
        <v>90</v>
      </c>
      <c r="I1060" s="91" t="s">
        <v>5</v>
      </c>
      <c r="J1060" s="93" t="s">
        <v>5</v>
      </c>
      <c r="M1060">
        <f t="shared" si="429"/>
        <v>36</v>
      </c>
      <c r="N1060">
        <f t="shared" si="450"/>
        <v>41</v>
      </c>
      <c r="O1060">
        <f t="shared" si="451"/>
        <v>49</v>
      </c>
      <c r="P1060">
        <f t="shared" si="452"/>
        <v>104</v>
      </c>
      <c r="Q1060">
        <f t="shared" si="453"/>
        <v>39</v>
      </c>
      <c r="R1060">
        <f t="shared" si="454"/>
        <v>28</v>
      </c>
      <c r="U1060">
        <f t="shared" si="449"/>
        <v>239</v>
      </c>
      <c r="V1060">
        <f t="shared" si="430"/>
        <v>239</v>
      </c>
      <c r="W1060">
        <f t="shared" si="431"/>
        <v>233</v>
      </c>
      <c r="X1060">
        <f t="shared" si="432"/>
        <v>470</v>
      </c>
      <c r="Y1060">
        <f t="shared" si="433"/>
        <v>161</v>
      </c>
      <c r="Z1060">
        <f t="shared" si="434"/>
        <v>882</v>
      </c>
      <c r="AC1060" s="1">
        <f t="shared" si="435"/>
        <v>-1.563975538357343</v>
      </c>
      <c r="AD1060" s="1">
        <f t="shared" si="436"/>
        <v>-1.4339224101091452</v>
      </c>
      <c r="AE1060" s="1">
        <f t="shared" si="437"/>
        <v>-1.2556741787028265</v>
      </c>
      <c r="AF1060" s="1">
        <f t="shared" si="438"/>
        <v>-0.50310357767208047</v>
      </c>
      <c r="AG1060" s="1">
        <f t="shared" si="439"/>
        <v>-1.4839328306838067</v>
      </c>
      <c r="AH1060" s="1">
        <f t="shared" si="440"/>
        <v>-1.8152899666382492</v>
      </c>
      <c r="AI1060" s="149">
        <f t="shared" si="441"/>
        <v>-8.0558985021634513</v>
      </c>
      <c r="AL1060" s="1">
        <f t="shared" si="442"/>
        <v>-1.3956645494074753</v>
      </c>
      <c r="AM1060" s="104">
        <f t="shared" si="443"/>
        <v>-1.3956645494074753</v>
      </c>
      <c r="AN1060" s="104">
        <f t="shared" si="444"/>
        <v>-1.4210896477732855</v>
      </c>
      <c r="AO1060" s="104">
        <f t="shared" si="445"/>
        <v>-0.71939540663488166</v>
      </c>
      <c r="AP1060" s="104">
        <f t="shared" si="446"/>
        <v>-1.790723736354523</v>
      </c>
      <c r="AQ1060" s="104">
        <f t="shared" si="447"/>
        <v>-8.9936045332194625E-2</v>
      </c>
      <c r="AR1060" s="151">
        <f t="shared" si="448"/>
        <v>-6.8124739349098355</v>
      </c>
    </row>
    <row r="1061" spans="1:44" x14ac:dyDescent="0.2">
      <c r="A1061" s="99">
        <v>10537</v>
      </c>
      <c r="B1061" s="95" t="s">
        <v>103</v>
      </c>
      <c r="C1061" s="111">
        <v>0.93356924354415394</v>
      </c>
      <c r="D1061" s="95" t="s">
        <v>0</v>
      </c>
      <c r="E1061" s="95">
        <v>0</v>
      </c>
      <c r="F1061" s="96">
        <v>2</v>
      </c>
      <c r="G1061" s="95" t="s">
        <v>7</v>
      </c>
      <c r="H1061" s="95" t="s">
        <v>88</v>
      </c>
      <c r="I1061" s="95" t="s">
        <v>5</v>
      </c>
      <c r="J1061" s="97" t="s">
        <v>5</v>
      </c>
      <c r="M1061">
        <f t="shared" si="429"/>
        <v>39</v>
      </c>
      <c r="N1061">
        <f t="shared" si="450"/>
        <v>35</v>
      </c>
      <c r="O1061">
        <f t="shared" si="451"/>
        <v>49</v>
      </c>
      <c r="P1061">
        <f t="shared" si="452"/>
        <v>104</v>
      </c>
      <c r="Q1061">
        <f t="shared" si="453"/>
        <v>71</v>
      </c>
      <c r="R1061">
        <f t="shared" si="454"/>
        <v>28</v>
      </c>
      <c r="U1061">
        <f t="shared" si="449"/>
        <v>241</v>
      </c>
      <c r="V1061">
        <f t="shared" si="430"/>
        <v>245</v>
      </c>
      <c r="W1061">
        <f t="shared" si="431"/>
        <v>233</v>
      </c>
      <c r="X1061">
        <f t="shared" si="432"/>
        <v>470</v>
      </c>
      <c r="Y1061">
        <f t="shared" si="433"/>
        <v>425</v>
      </c>
      <c r="Z1061">
        <f t="shared" si="434"/>
        <v>882</v>
      </c>
      <c r="AC1061" s="1">
        <f t="shared" si="435"/>
        <v>-1.4839328306838067</v>
      </c>
      <c r="AD1061" s="1">
        <f t="shared" si="436"/>
        <v>-1.5921464153240394</v>
      </c>
      <c r="AE1061" s="1">
        <f t="shared" si="437"/>
        <v>-1.2556741787028265</v>
      </c>
      <c r="AF1061" s="1">
        <f t="shared" si="438"/>
        <v>-0.50310357767208047</v>
      </c>
      <c r="AG1061" s="1">
        <f t="shared" si="439"/>
        <v>-0.88481459977213761</v>
      </c>
      <c r="AH1061" s="1">
        <f t="shared" si="440"/>
        <v>-1.8152899666382492</v>
      </c>
      <c r="AI1061" s="149">
        <f t="shared" si="441"/>
        <v>-7.5349615687931397</v>
      </c>
      <c r="AL1061" s="1">
        <f t="shared" si="442"/>
        <v>-1.3873311678483309</v>
      </c>
      <c r="AM1061" s="104">
        <f t="shared" si="443"/>
        <v>-1.3708698907942589</v>
      </c>
      <c r="AN1061" s="104">
        <f t="shared" si="444"/>
        <v>-1.4210896477732855</v>
      </c>
      <c r="AO1061" s="104">
        <f t="shared" si="445"/>
        <v>-0.71939540663488166</v>
      </c>
      <c r="AP1061" s="104">
        <f t="shared" si="446"/>
        <v>-0.82003893241456904</v>
      </c>
      <c r="AQ1061" s="104">
        <f t="shared" si="447"/>
        <v>-8.9936045332194625E-2</v>
      </c>
      <c r="AR1061" s="151">
        <f t="shared" si="448"/>
        <v>-5.8086610907975205</v>
      </c>
    </row>
    <row r="1062" spans="1:44" x14ac:dyDescent="0.2">
      <c r="A1062" s="98">
        <v>10341</v>
      </c>
      <c r="B1062" s="91" t="s">
        <v>103</v>
      </c>
      <c r="C1062" s="110">
        <v>0.93377368277904271</v>
      </c>
      <c r="D1062" s="91" t="s">
        <v>0</v>
      </c>
      <c r="E1062" s="91">
        <v>0</v>
      </c>
      <c r="F1062" s="92">
        <v>0</v>
      </c>
      <c r="G1062" s="91" t="s">
        <v>6</v>
      </c>
      <c r="H1062" s="91" t="s">
        <v>88</v>
      </c>
      <c r="I1062" s="91" t="s">
        <v>5</v>
      </c>
      <c r="J1062" s="93" t="s">
        <v>5</v>
      </c>
      <c r="M1062">
        <f t="shared" si="429"/>
        <v>39</v>
      </c>
      <c r="N1062">
        <f t="shared" si="450"/>
        <v>35</v>
      </c>
      <c r="O1062">
        <f t="shared" si="451"/>
        <v>29</v>
      </c>
      <c r="P1062">
        <f t="shared" si="452"/>
        <v>68</v>
      </c>
      <c r="Q1062">
        <f t="shared" si="453"/>
        <v>71</v>
      </c>
      <c r="R1062">
        <f t="shared" si="454"/>
        <v>28</v>
      </c>
      <c r="U1062">
        <f t="shared" si="449"/>
        <v>241</v>
      </c>
      <c r="V1062">
        <f t="shared" si="430"/>
        <v>245</v>
      </c>
      <c r="W1062">
        <f t="shared" si="431"/>
        <v>248</v>
      </c>
      <c r="X1062">
        <f t="shared" si="432"/>
        <v>495</v>
      </c>
      <c r="Y1062">
        <f t="shared" si="433"/>
        <v>425</v>
      </c>
      <c r="Z1062">
        <f t="shared" si="434"/>
        <v>882</v>
      </c>
      <c r="AC1062" s="1">
        <f t="shared" si="435"/>
        <v>-1.4839328306838067</v>
      </c>
      <c r="AD1062" s="1">
        <f t="shared" si="436"/>
        <v>-1.5921464153240394</v>
      </c>
      <c r="AE1062" s="1">
        <f t="shared" si="437"/>
        <v>-1.780198646826979</v>
      </c>
      <c r="AF1062" s="1">
        <f t="shared" si="438"/>
        <v>-0.92798677163734644</v>
      </c>
      <c r="AG1062" s="1">
        <f t="shared" si="439"/>
        <v>-0.88481459977213761</v>
      </c>
      <c r="AH1062" s="1">
        <f t="shared" si="440"/>
        <v>-1.8152899666382492</v>
      </c>
      <c r="AI1062" s="149">
        <f t="shared" si="441"/>
        <v>-8.4843692308825585</v>
      </c>
      <c r="AL1062" s="1">
        <f t="shared" si="442"/>
        <v>-1.3873311678483309</v>
      </c>
      <c r="AM1062" s="104">
        <f t="shared" si="443"/>
        <v>-1.3708698907942589</v>
      </c>
      <c r="AN1062" s="104">
        <f t="shared" si="444"/>
        <v>-1.3586993551740039</v>
      </c>
      <c r="AO1062" s="104">
        <f t="shared" si="445"/>
        <v>-0.66757033877029559</v>
      </c>
      <c r="AP1062" s="104">
        <f t="shared" si="446"/>
        <v>-0.82003893241456904</v>
      </c>
      <c r="AQ1062" s="104">
        <f t="shared" si="447"/>
        <v>-8.9936045332194625E-2</v>
      </c>
      <c r="AR1062" s="151">
        <f t="shared" si="448"/>
        <v>-5.6944457303336531</v>
      </c>
    </row>
    <row r="1063" spans="1:44" x14ac:dyDescent="0.2">
      <c r="A1063" s="99">
        <v>10331</v>
      </c>
      <c r="B1063" s="95" t="s">
        <v>103</v>
      </c>
      <c r="C1063" s="111">
        <v>0.93658510794969396</v>
      </c>
      <c r="D1063" s="95" t="s">
        <v>0</v>
      </c>
      <c r="E1063" s="95">
        <v>3</v>
      </c>
      <c r="F1063" s="96">
        <v>2</v>
      </c>
      <c r="G1063" s="95" t="s">
        <v>6</v>
      </c>
      <c r="H1063" s="95" t="s">
        <v>88</v>
      </c>
      <c r="I1063" s="95" t="s">
        <v>5</v>
      </c>
      <c r="J1063" s="97" t="s">
        <v>5</v>
      </c>
      <c r="M1063">
        <f t="shared" si="429"/>
        <v>39</v>
      </c>
      <c r="N1063">
        <f t="shared" si="450"/>
        <v>61</v>
      </c>
      <c r="O1063">
        <f t="shared" si="451"/>
        <v>49</v>
      </c>
      <c r="P1063">
        <f t="shared" si="452"/>
        <v>68</v>
      </c>
      <c r="Q1063">
        <f t="shared" si="453"/>
        <v>71</v>
      </c>
      <c r="R1063">
        <f t="shared" si="454"/>
        <v>28</v>
      </c>
      <c r="U1063">
        <f t="shared" si="449"/>
        <v>241</v>
      </c>
      <c r="V1063">
        <f t="shared" si="430"/>
        <v>248</v>
      </c>
      <c r="W1063">
        <f t="shared" si="431"/>
        <v>233</v>
      </c>
      <c r="X1063">
        <f t="shared" si="432"/>
        <v>495</v>
      </c>
      <c r="Y1063">
        <f t="shared" si="433"/>
        <v>425</v>
      </c>
      <c r="Z1063">
        <f t="shared" si="434"/>
        <v>882</v>
      </c>
      <c r="AC1063" s="1">
        <f t="shared" si="435"/>
        <v>-1.4839328306838067</v>
      </c>
      <c r="AD1063" s="1">
        <f t="shared" si="436"/>
        <v>-1.0366206126401418</v>
      </c>
      <c r="AE1063" s="1">
        <f t="shared" si="437"/>
        <v>-1.2556741787028265</v>
      </c>
      <c r="AF1063" s="1">
        <f t="shared" si="438"/>
        <v>-0.92798677163734644</v>
      </c>
      <c r="AG1063" s="1">
        <f t="shared" si="439"/>
        <v>-0.88481459977213761</v>
      </c>
      <c r="AH1063" s="1">
        <f t="shared" si="440"/>
        <v>-1.8152899666382492</v>
      </c>
      <c r="AI1063" s="149">
        <f t="shared" si="441"/>
        <v>-7.4043189600745087</v>
      </c>
      <c r="AL1063" s="1">
        <f t="shared" si="442"/>
        <v>-1.3873311678483309</v>
      </c>
      <c r="AM1063" s="104">
        <f t="shared" si="443"/>
        <v>-1.3586993551740039</v>
      </c>
      <c r="AN1063" s="104">
        <f t="shared" si="444"/>
        <v>-1.4210896477732855</v>
      </c>
      <c r="AO1063" s="104">
        <f t="shared" si="445"/>
        <v>-0.66757033877029559</v>
      </c>
      <c r="AP1063" s="104">
        <f t="shared" si="446"/>
        <v>-0.82003893241456904</v>
      </c>
      <c r="AQ1063" s="104">
        <f t="shared" si="447"/>
        <v>-8.9936045332194625E-2</v>
      </c>
      <c r="AR1063" s="151">
        <f t="shared" si="448"/>
        <v>-5.7446654873126795</v>
      </c>
    </row>
    <row r="1064" spans="1:44" x14ac:dyDescent="0.2">
      <c r="A1064" s="98">
        <v>10885</v>
      </c>
      <c r="B1064" s="91" t="s">
        <v>103</v>
      </c>
      <c r="C1064" s="110">
        <v>0.93680444555685527</v>
      </c>
      <c r="D1064" s="91" t="s">
        <v>0</v>
      </c>
      <c r="E1064" s="91">
        <v>2</v>
      </c>
      <c r="F1064" s="92">
        <v>2</v>
      </c>
      <c r="G1064" s="91" t="s">
        <v>7</v>
      </c>
      <c r="H1064" s="91" t="s">
        <v>88</v>
      </c>
      <c r="I1064" s="91" t="s">
        <v>5</v>
      </c>
      <c r="J1064" s="93" t="s">
        <v>5</v>
      </c>
      <c r="M1064">
        <f t="shared" si="429"/>
        <v>39</v>
      </c>
      <c r="N1064">
        <f t="shared" si="450"/>
        <v>41</v>
      </c>
      <c r="O1064">
        <f t="shared" si="451"/>
        <v>49</v>
      </c>
      <c r="P1064">
        <f t="shared" si="452"/>
        <v>104</v>
      </c>
      <c r="Q1064">
        <f t="shared" si="453"/>
        <v>71</v>
      </c>
      <c r="R1064">
        <f t="shared" si="454"/>
        <v>28</v>
      </c>
      <c r="U1064">
        <f t="shared" si="449"/>
        <v>241</v>
      </c>
      <c r="V1064">
        <f t="shared" si="430"/>
        <v>239</v>
      </c>
      <c r="W1064">
        <f t="shared" si="431"/>
        <v>233</v>
      </c>
      <c r="X1064">
        <f t="shared" si="432"/>
        <v>470</v>
      </c>
      <c r="Y1064">
        <f t="shared" si="433"/>
        <v>425</v>
      </c>
      <c r="Z1064">
        <f t="shared" si="434"/>
        <v>882</v>
      </c>
      <c r="AC1064" s="1">
        <f t="shared" si="435"/>
        <v>-1.4839328306838067</v>
      </c>
      <c r="AD1064" s="1">
        <f t="shared" si="436"/>
        <v>-1.4339224101091452</v>
      </c>
      <c r="AE1064" s="1">
        <f t="shared" si="437"/>
        <v>-1.2556741787028265</v>
      </c>
      <c r="AF1064" s="1">
        <f t="shared" si="438"/>
        <v>-0.50310357767208047</v>
      </c>
      <c r="AG1064" s="1">
        <f t="shared" si="439"/>
        <v>-0.88481459977213761</v>
      </c>
      <c r="AH1064" s="1">
        <f t="shared" si="440"/>
        <v>-1.8152899666382492</v>
      </c>
      <c r="AI1064" s="149">
        <f t="shared" si="441"/>
        <v>-7.3767375635782457</v>
      </c>
      <c r="AL1064" s="1">
        <f t="shared" si="442"/>
        <v>-1.3873311678483309</v>
      </c>
      <c r="AM1064" s="104">
        <f t="shared" si="443"/>
        <v>-1.3956645494074753</v>
      </c>
      <c r="AN1064" s="104">
        <f t="shared" si="444"/>
        <v>-1.4210896477732855</v>
      </c>
      <c r="AO1064" s="104">
        <f t="shared" si="445"/>
        <v>-0.71939540663488166</v>
      </c>
      <c r="AP1064" s="104">
        <f t="shared" si="446"/>
        <v>-0.82003893241456904</v>
      </c>
      <c r="AQ1064" s="104">
        <f t="shared" si="447"/>
        <v>-8.9936045332194625E-2</v>
      </c>
      <c r="AR1064" s="151">
        <f t="shared" si="448"/>
        <v>-5.8334557494107377</v>
      </c>
    </row>
    <row r="1065" spans="1:44" x14ac:dyDescent="0.2">
      <c r="A1065" s="99">
        <v>10031</v>
      </c>
      <c r="B1065" s="95" t="s">
        <v>103</v>
      </c>
      <c r="C1065" s="111">
        <v>0.93719358206187775</v>
      </c>
      <c r="D1065" s="95" t="s">
        <v>3</v>
      </c>
      <c r="E1065" s="95">
        <v>0</v>
      </c>
      <c r="F1065" s="96">
        <v>1</v>
      </c>
      <c r="G1065" s="95" t="s">
        <v>7</v>
      </c>
      <c r="H1065" s="95" t="s">
        <v>88</v>
      </c>
      <c r="I1065" s="95" t="s">
        <v>4</v>
      </c>
      <c r="J1065" s="97" t="s">
        <v>4</v>
      </c>
      <c r="M1065">
        <f t="shared" si="429"/>
        <v>38</v>
      </c>
      <c r="N1065">
        <f t="shared" si="450"/>
        <v>35</v>
      </c>
      <c r="O1065">
        <f t="shared" si="451"/>
        <v>48</v>
      </c>
      <c r="P1065">
        <f t="shared" si="452"/>
        <v>104</v>
      </c>
      <c r="Q1065">
        <f t="shared" si="453"/>
        <v>71</v>
      </c>
      <c r="R1065">
        <f t="shared" si="454"/>
        <v>144</v>
      </c>
      <c r="U1065">
        <f t="shared" si="449"/>
        <v>241</v>
      </c>
      <c r="V1065">
        <f t="shared" si="430"/>
        <v>245</v>
      </c>
      <c r="W1065">
        <f t="shared" si="431"/>
        <v>243</v>
      </c>
      <c r="X1065">
        <f t="shared" si="432"/>
        <v>470</v>
      </c>
      <c r="Y1065">
        <f t="shared" si="433"/>
        <v>425</v>
      </c>
      <c r="Z1065">
        <f t="shared" si="434"/>
        <v>83</v>
      </c>
      <c r="AC1065" s="1">
        <f t="shared" si="435"/>
        <v>-1.5099083170870673</v>
      </c>
      <c r="AD1065" s="1">
        <f t="shared" si="436"/>
        <v>-1.5921464153240394</v>
      </c>
      <c r="AE1065" s="1">
        <f t="shared" si="437"/>
        <v>-1.276293465905562</v>
      </c>
      <c r="AF1065" s="1">
        <f t="shared" si="438"/>
        <v>-0.50310357767208047</v>
      </c>
      <c r="AG1065" s="1">
        <f t="shared" si="439"/>
        <v>-0.88481459977213761</v>
      </c>
      <c r="AH1065" s="1">
        <f t="shared" si="440"/>
        <v>-0.17768117723745236</v>
      </c>
      <c r="AI1065" s="149">
        <f t="shared" si="441"/>
        <v>-5.9439475529983383</v>
      </c>
      <c r="AL1065" s="1">
        <f t="shared" si="442"/>
        <v>-1.3873311678483309</v>
      </c>
      <c r="AM1065" s="104">
        <f t="shared" si="443"/>
        <v>-1.3708698907942589</v>
      </c>
      <c r="AN1065" s="104">
        <f t="shared" si="444"/>
        <v>-1.3790666579984376</v>
      </c>
      <c r="AO1065" s="104">
        <f t="shared" si="445"/>
        <v>-0.71939540663488166</v>
      </c>
      <c r="AP1065" s="104">
        <f t="shared" si="446"/>
        <v>-0.82003893241456904</v>
      </c>
      <c r="AQ1065" s="104">
        <f t="shared" si="447"/>
        <v>-2.4532874935423878</v>
      </c>
      <c r="AR1065" s="151">
        <f t="shared" si="448"/>
        <v>-8.1299895492328673</v>
      </c>
    </row>
    <row r="1066" spans="1:44" x14ac:dyDescent="0.2">
      <c r="A1066" s="98">
        <v>11304</v>
      </c>
      <c r="B1066" s="91" t="s">
        <v>103</v>
      </c>
      <c r="C1066" s="110">
        <v>0.94011411999793182</v>
      </c>
      <c r="D1066" s="91" t="s">
        <v>0</v>
      </c>
      <c r="E1066" s="91">
        <v>0</v>
      </c>
      <c r="F1066" s="92">
        <v>0</v>
      </c>
      <c r="G1066" s="91" t="s">
        <v>6</v>
      </c>
      <c r="H1066" s="91" t="s">
        <v>89</v>
      </c>
      <c r="I1066" s="91" t="s">
        <v>5</v>
      </c>
      <c r="J1066" s="93" t="s">
        <v>5</v>
      </c>
      <c r="M1066">
        <f t="shared" si="429"/>
        <v>39</v>
      </c>
      <c r="N1066">
        <f t="shared" si="450"/>
        <v>35</v>
      </c>
      <c r="O1066">
        <f t="shared" si="451"/>
        <v>29</v>
      </c>
      <c r="P1066">
        <f t="shared" si="452"/>
        <v>68</v>
      </c>
      <c r="Q1066">
        <f t="shared" si="453"/>
        <v>37</v>
      </c>
      <c r="R1066">
        <f t="shared" si="454"/>
        <v>28</v>
      </c>
      <c r="U1066">
        <f t="shared" si="449"/>
        <v>241</v>
      </c>
      <c r="V1066">
        <f t="shared" si="430"/>
        <v>245</v>
      </c>
      <c r="W1066">
        <f t="shared" si="431"/>
        <v>248</v>
      </c>
      <c r="X1066">
        <f t="shared" si="432"/>
        <v>495</v>
      </c>
      <c r="Y1066">
        <f t="shared" si="433"/>
        <v>230</v>
      </c>
      <c r="Z1066">
        <f t="shared" si="434"/>
        <v>882</v>
      </c>
      <c r="AC1066" s="1">
        <f t="shared" si="435"/>
        <v>-1.4839328306838067</v>
      </c>
      <c r="AD1066" s="1">
        <f t="shared" si="436"/>
        <v>-1.5921464153240394</v>
      </c>
      <c r="AE1066" s="1">
        <f t="shared" si="437"/>
        <v>-1.780198646826979</v>
      </c>
      <c r="AF1066" s="1">
        <f t="shared" si="438"/>
        <v>-0.92798677163734644</v>
      </c>
      <c r="AG1066" s="1">
        <f t="shared" si="439"/>
        <v>-1.5365765641692286</v>
      </c>
      <c r="AH1066" s="1">
        <f t="shared" si="440"/>
        <v>-1.8152899666382492</v>
      </c>
      <c r="AI1066" s="149">
        <f t="shared" si="441"/>
        <v>-9.1361311952796491</v>
      </c>
      <c r="AL1066" s="1">
        <f t="shared" si="442"/>
        <v>-1.3873311678483309</v>
      </c>
      <c r="AM1066" s="104">
        <f t="shared" si="443"/>
        <v>-1.3708698907942589</v>
      </c>
      <c r="AN1066" s="104">
        <f t="shared" si="444"/>
        <v>-1.3586993551740039</v>
      </c>
      <c r="AO1066" s="104">
        <f t="shared" si="445"/>
        <v>-0.66757033877029559</v>
      </c>
      <c r="AP1066" s="104">
        <f t="shared" si="446"/>
        <v>-1.4340487924157905</v>
      </c>
      <c r="AQ1066" s="104">
        <f t="shared" si="447"/>
        <v>-8.9936045332194625E-2</v>
      </c>
      <c r="AR1066" s="151">
        <f t="shared" si="448"/>
        <v>-6.3084555903348747</v>
      </c>
    </row>
    <row r="1067" spans="1:44" x14ac:dyDescent="0.2">
      <c r="A1067" s="99">
        <v>10379</v>
      </c>
      <c r="B1067" s="95" t="s">
        <v>103</v>
      </c>
      <c r="C1067" s="111">
        <v>0.94038883913385374</v>
      </c>
      <c r="D1067" s="95" t="s">
        <v>3</v>
      </c>
      <c r="E1067" s="95">
        <v>2</v>
      </c>
      <c r="F1067" s="96">
        <v>2</v>
      </c>
      <c r="G1067" s="95" t="s">
        <v>7</v>
      </c>
      <c r="H1067" s="95" t="s">
        <v>90</v>
      </c>
      <c r="I1067" s="95" t="s">
        <v>5</v>
      </c>
      <c r="J1067" s="97" t="s">
        <v>5</v>
      </c>
      <c r="M1067">
        <f t="shared" si="429"/>
        <v>38</v>
      </c>
      <c r="N1067">
        <f t="shared" si="450"/>
        <v>41</v>
      </c>
      <c r="O1067">
        <f t="shared" si="451"/>
        <v>49</v>
      </c>
      <c r="P1067">
        <f t="shared" si="452"/>
        <v>104</v>
      </c>
      <c r="Q1067">
        <f t="shared" si="453"/>
        <v>39</v>
      </c>
      <c r="R1067">
        <f t="shared" si="454"/>
        <v>28</v>
      </c>
      <c r="U1067">
        <f t="shared" si="449"/>
        <v>241</v>
      </c>
      <c r="V1067">
        <f t="shared" si="430"/>
        <v>239</v>
      </c>
      <c r="W1067">
        <f t="shared" si="431"/>
        <v>233</v>
      </c>
      <c r="X1067">
        <f t="shared" si="432"/>
        <v>470</v>
      </c>
      <c r="Y1067">
        <f t="shared" si="433"/>
        <v>161</v>
      </c>
      <c r="Z1067">
        <f t="shared" si="434"/>
        <v>882</v>
      </c>
      <c r="AC1067" s="1">
        <f t="shared" si="435"/>
        <v>-1.5099083170870673</v>
      </c>
      <c r="AD1067" s="1">
        <f t="shared" si="436"/>
        <v>-1.4339224101091452</v>
      </c>
      <c r="AE1067" s="1">
        <f t="shared" si="437"/>
        <v>-1.2556741787028265</v>
      </c>
      <c r="AF1067" s="1">
        <f t="shared" si="438"/>
        <v>-0.50310357767208047</v>
      </c>
      <c r="AG1067" s="1">
        <f t="shared" si="439"/>
        <v>-1.4839328306838067</v>
      </c>
      <c r="AH1067" s="1">
        <f t="shared" si="440"/>
        <v>-1.8152899666382492</v>
      </c>
      <c r="AI1067" s="149">
        <f t="shared" si="441"/>
        <v>-8.0018312808931746</v>
      </c>
      <c r="AL1067" s="1">
        <f t="shared" si="442"/>
        <v>-1.3873311678483309</v>
      </c>
      <c r="AM1067" s="104">
        <f t="shared" si="443"/>
        <v>-1.3956645494074753</v>
      </c>
      <c r="AN1067" s="104">
        <f t="shared" si="444"/>
        <v>-1.4210896477732855</v>
      </c>
      <c r="AO1067" s="104">
        <f t="shared" si="445"/>
        <v>-0.71939540663488166</v>
      </c>
      <c r="AP1067" s="104">
        <f t="shared" si="446"/>
        <v>-1.790723736354523</v>
      </c>
      <c r="AQ1067" s="104">
        <f t="shared" si="447"/>
        <v>-8.9936045332194625E-2</v>
      </c>
      <c r="AR1067" s="151">
        <f t="shared" si="448"/>
        <v>-6.8041405533506918</v>
      </c>
    </row>
    <row r="1068" spans="1:44" x14ac:dyDescent="0.2">
      <c r="A1068" s="98">
        <v>10253</v>
      </c>
      <c r="B1068" s="91" t="s">
        <v>103</v>
      </c>
      <c r="C1068" s="110">
        <v>0.94233988287469084</v>
      </c>
      <c r="D1068" s="91" t="s">
        <v>1</v>
      </c>
      <c r="E1068" s="91">
        <v>1</v>
      </c>
      <c r="F1068" s="92">
        <v>0</v>
      </c>
      <c r="G1068" s="91" t="s">
        <v>7</v>
      </c>
      <c r="H1068" s="91" t="s">
        <v>88</v>
      </c>
      <c r="I1068" s="91" t="s">
        <v>5</v>
      </c>
      <c r="J1068" s="93" t="s">
        <v>5</v>
      </c>
      <c r="M1068">
        <f t="shared" si="429"/>
        <v>59</v>
      </c>
      <c r="N1068">
        <f t="shared" si="450"/>
        <v>35</v>
      </c>
      <c r="O1068">
        <f t="shared" si="451"/>
        <v>29</v>
      </c>
      <c r="P1068">
        <f t="shared" si="452"/>
        <v>104</v>
      </c>
      <c r="Q1068">
        <f t="shared" si="453"/>
        <v>71</v>
      </c>
      <c r="R1068">
        <f t="shared" si="454"/>
        <v>28</v>
      </c>
      <c r="U1068">
        <f t="shared" si="449"/>
        <v>244</v>
      </c>
      <c r="V1068">
        <f t="shared" si="430"/>
        <v>233</v>
      </c>
      <c r="W1068">
        <f t="shared" si="431"/>
        <v>248</v>
      </c>
      <c r="X1068">
        <f t="shared" si="432"/>
        <v>470</v>
      </c>
      <c r="Y1068">
        <f t="shared" si="433"/>
        <v>425</v>
      </c>
      <c r="Z1068">
        <f t="shared" si="434"/>
        <v>882</v>
      </c>
      <c r="AC1068" s="1">
        <f t="shared" si="435"/>
        <v>-1.0699570329077337</v>
      </c>
      <c r="AD1068" s="1">
        <f t="shared" si="436"/>
        <v>-1.5921464153240394</v>
      </c>
      <c r="AE1068" s="1">
        <f t="shared" si="437"/>
        <v>-1.780198646826979</v>
      </c>
      <c r="AF1068" s="1">
        <f t="shared" si="438"/>
        <v>-0.50310357767208047</v>
      </c>
      <c r="AG1068" s="1">
        <f t="shared" si="439"/>
        <v>-0.88481459977213761</v>
      </c>
      <c r="AH1068" s="1">
        <f t="shared" si="440"/>
        <v>-1.8152899666382492</v>
      </c>
      <c r="AI1068" s="149">
        <f t="shared" si="441"/>
        <v>-7.6455102391412186</v>
      </c>
      <c r="AL1068" s="1">
        <f t="shared" si="442"/>
        <v>-1.374959876045784</v>
      </c>
      <c r="AM1068" s="104">
        <f t="shared" si="443"/>
        <v>-1.4210896477732855</v>
      </c>
      <c r="AN1068" s="104">
        <f t="shared" si="444"/>
        <v>-1.3586993551740039</v>
      </c>
      <c r="AO1068" s="104">
        <f t="shared" si="445"/>
        <v>-0.71939540663488166</v>
      </c>
      <c r="AP1068" s="104">
        <f t="shared" si="446"/>
        <v>-0.82003893241456904</v>
      </c>
      <c r="AQ1068" s="104">
        <f t="shared" si="447"/>
        <v>-8.9936045332194625E-2</v>
      </c>
      <c r="AR1068" s="151">
        <f t="shared" si="448"/>
        <v>-5.7841192633747189</v>
      </c>
    </row>
    <row r="1069" spans="1:44" x14ac:dyDescent="0.2">
      <c r="A1069" s="99">
        <v>11044</v>
      </c>
      <c r="B1069" s="95" t="s">
        <v>103</v>
      </c>
      <c r="C1069" s="111">
        <v>0.94234327340500845</v>
      </c>
      <c r="D1069" s="95" t="s">
        <v>3</v>
      </c>
      <c r="E1069" s="95">
        <v>2</v>
      </c>
      <c r="F1069" s="96">
        <v>1</v>
      </c>
      <c r="G1069" s="95" t="s">
        <v>7</v>
      </c>
      <c r="H1069" s="95" t="s">
        <v>89</v>
      </c>
      <c r="I1069" s="95" t="s">
        <v>4</v>
      </c>
      <c r="J1069" s="97" t="s">
        <v>5</v>
      </c>
      <c r="M1069">
        <f t="shared" si="429"/>
        <v>38</v>
      </c>
      <c r="N1069">
        <f t="shared" si="450"/>
        <v>41</v>
      </c>
      <c r="O1069">
        <f t="shared" si="451"/>
        <v>48</v>
      </c>
      <c r="P1069">
        <f t="shared" si="452"/>
        <v>104</v>
      </c>
      <c r="Q1069">
        <f t="shared" si="453"/>
        <v>37</v>
      </c>
      <c r="R1069">
        <f t="shared" si="454"/>
        <v>144</v>
      </c>
      <c r="U1069">
        <f t="shared" si="449"/>
        <v>241</v>
      </c>
      <c r="V1069">
        <f t="shared" si="430"/>
        <v>239</v>
      </c>
      <c r="W1069">
        <f t="shared" si="431"/>
        <v>243</v>
      </c>
      <c r="X1069">
        <f t="shared" si="432"/>
        <v>470</v>
      </c>
      <c r="Y1069">
        <f t="shared" si="433"/>
        <v>230</v>
      </c>
      <c r="Z1069">
        <f t="shared" si="434"/>
        <v>83</v>
      </c>
      <c r="AC1069" s="1">
        <f t="shared" si="435"/>
        <v>-1.5099083170870673</v>
      </c>
      <c r="AD1069" s="1">
        <f t="shared" si="436"/>
        <v>-1.4339224101091452</v>
      </c>
      <c r="AE1069" s="1">
        <f t="shared" si="437"/>
        <v>-1.276293465905562</v>
      </c>
      <c r="AF1069" s="1">
        <f t="shared" si="438"/>
        <v>-0.50310357767208047</v>
      </c>
      <c r="AG1069" s="1">
        <f t="shared" si="439"/>
        <v>-1.5365765641692286</v>
      </c>
      <c r="AH1069" s="1">
        <f t="shared" si="440"/>
        <v>-0.17768117723745236</v>
      </c>
      <c r="AI1069" s="149">
        <f t="shared" si="441"/>
        <v>-6.4374855121805359</v>
      </c>
      <c r="AL1069" s="1">
        <f t="shared" si="442"/>
        <v>-1.3873311678483309</v>
      </c>
      <c r="AM1069" s="104">
        <f t="shared" si="443"/>
        <v>-1.3956645494074753</v>
      </c>
      <c r="AN1069" s="104">
        <f t="shared" si="444"/>
        <v>-1.3790666579984376</v>
      </c>
      <c r="AO1069" s="104">
        <f t="shared" si="445"/>
        <v>-0.71939540663488166</v>
      </c>
      <c r="AP1069" s="104">
        <f t="shared" si="446"/>
        <v>-1.4340487924157905</v>
      </c>
      <c r="AQ1069" s="104">
        <f t="shared" si="447"/>
        <v>-2.4532874935423878</v>
      </c>
      <c r="AR1069" s="151">
        <f t="shared" si="448"/>
        <v>-8.7687940678473044</v>
      </c>
    </row>
    <row r="1070" spans="1:44" x14ac:dyDescent="0.2">
      <c r="A1070" s="98">
        <v>10753</v>
      </c>
      <c r="B1070" s="91" t="s">
        <v>103</v>
      </c>
      <c r="C1070" s="110">
        <v>0.94253122007062151</v>
      </c>
      <c r="D1070" s="91" t="s">
        <v>1</v>
      </c>
      <c r="E1070" s="91">
        <v>1</v>
      </c>
      <c r="F1070" s="92">
        <v>1</v>
      </c>
      <c r="G1070" s="91" t="s">
        <v>6</v>
      </c>
      <c r="H1070" s="91" t="s">
        <v>90</v>
      </c>
      <c r="I1070" s="91" t="s">
        <v>5</v>
      </c>
      <c r="J1070" s="93" t="s">
        <v>5</v>
      </c>
      <c r="M1070">
        <f t="shared" si="429"/>
        <v>59</v>
      </c>
      <c r="N1070">
        <f t="shared" si="450"/>
        <v>35</v>
      </c>
      <c r="O1070">
        <f t="shared" si="451"/>
        <v>48</v>
      </c>
      <c r="P1070">
        <f t="shared" si="452"/>
        <v>68</v>
      </c>
      <c r="Q1070">
        <f t="shared" si="453"/>
        <v>39</v>
      </c>
      <c r="R1070">
        <f t="shared" si="454"/>
        <v>28</v>
      </c>
      <c r="U1070">
        <f t="shared" si="449"/>
        <v>244</v>
      </c>
      <c r="V1070">
        <f t="shared" si="430"/>
        <v>233</v>
      </c>
      <c r="W1070">
        <f t="shared" si="431"/>
        <v>243</v>
      </c>
      <c r="X1070">
        <f t="shared" si="432"/>
        <v>495</v>
      </c>
      <c r="Y1070">
        <f t="shared" si="433"/>
        <v>161</v>
      </c>
      <c r="Z1070">
        <f t="shared" si="434"/>
        <v>882</v>
      </c>
      <c r="AC1070" s="1">
        <f t="shared" si="435"/>
        <v>-1.0699570329077337</v>
      </c>
      <c r="AD1070" s="1">
        <f t="shared" si="436"/>
        <v>-1.5921464153240394</v>
      </c>
      <c r="AE1070" s="1">
        <f t="shared" si="437"/>
        <v>-1.276293465905562</v>
      </c>
      <c r="AF1070" s="1">
        <f t="shared" si="438"/>
        <v>-0.92798677163734644</v>
      </c>
      <c r="AG1070" s="1">
        <f t="shared" si="439"/>
        <v>-1.4839328306838067</v>
      </c>
      <c r="AH1070" s="1">
        <f t="shared" si="440"/>
        <v>-1.8152899666382492</v>
      </c>
      <c r="AI1070" s="149">
        <f t="shared" si="441"/>
        <v>-8.1656064830967363</v>
      </c>
      <c r="AL1070" s="1">
        <f t="shared" si="442"/>
        <v>-1.374959876045784</v>
      </c>
      <c r="AM1070" s="104">
        <f t="shared" si="443"/>
        <v>-1.4210896477732855</v>
      </c>
      <c r="AN1070" s="104">
        <f t="shared" si="444"/>
        <v>-1.3790666579984376</v>
      </c>
      <c r="AO1070" s="104">
        <f t="shared" si="445"/>
        <v>-0.66757033877029559</v>
      </c>
      <c r="AP1070" s="104">
        <f t="shared" si="446"/>
        <v>-1.790723736354523</v>
      </c>
      <c r="AQ1070" s="104">
        <f t="shared" si="447"/>
        <v>-8.9936045332194625E-2</v>
      </c>
      <c r="AR1070" s="151">
        <f t="shared" si="448"/>
        <v>-6.7233463022745203</v>
      </c>
    </row>
    <row r="1071" spans="1:44" x14ac:dyDescent="0.2">
      <c r="A1071" s="99">
        <v>11213</v>
      </c>
      <c r="B1071" s="95" t="s">
        <v>103</v>
      </c>
      <c r="C1071" s="111">
        <v>0.94329036510491759</v>
      </c>
      <c r="D1071" s="95" t="s">
        <v>2</v>
      </c>
      <c r="E1071" s="95">
        <v>3</v>
      </c>
      <c r="F1071" s="96">
        <v>1</v>
      </c>
      <c r="G1071" s="95" t="s">
        <v>6</v>
      </c>
      <c r="H1071" s="95" t="s">
        <v>89</v>
      </c>
      <c r="I1071" s="95" t="s">
        <v>5</v>
      </c>
      <c r="J1071" s="97" t="s">
        <v>5</v>
      </c>
      <c r="M1071">
        <f t="shared" si="429"/>
        <v>36</v>
      </c>
      <c r="N1071">
        <f t="shared" si="450"/>
        <v>61</v>
      </c>
      <c r="O1071">
        <f t="shared" si="451"/>
        <v>48</v>
      </c>
      <c r="P1071">
        <f t="shared" si="452"/>
        <v>68</v>
      </c>
      <c r="Q1071">
        <f t="shared" si="453"/>
        <v>37</v>
      </c>
      <c r="R1071">
        <f t="shared" si="454"/>
        <v>28</v>
      </c>
      <c r="U1071">
        <f t="shared" si="449"/>
        <v>239</v>
      </c>
      <c r="V1071">
        <f t="shared" si="430"/>
        <v>248</v>
      </c>
      <c r="W1071">
        <f t="shared" si="431"/>
        <v>243</v>
      </c>
      <c r="X1071">
        <f t="shared" si="432"/>
        <v>495</v>
      </c>
      <c r="Y1071">
        <f t="shared" si="433"/>
        <v>230</v>
      </c>
      <c r="Z1071">
        <f t="shared" si="434"/>
        <v>882</v>
      </c>
      <c r="AC1071" s="1">
        <f t="shared" si="435"/>
        <v>-1.563975538357343</v>
      </c>
      <c r="AD1071" s="1">
        <f t="shared" si="436"/>
        <v>-1.0366206126401418</v>
      </c>
      <c r="AE1071" s="1">
        <f t="shared" si="437"/>
        <v>-1.276293465905562</v>
      </c>
      <c r="AF1071" s="1">
        <f t="shared" si="438"/>
        <v>-0.92798677163734644</v>
      </c>
      <c r="AG1071" s="1">
        <f t="shared" si="439"/>
        <v>-1.5365765641692286</v>
      </c>
      <c r="AH1071" s="1">
        <f t="shared" si="440"/>
        <v>-1.8152899666382492</v>
      </c>
      <c r="AI1071" s="149">
        <f t="shared" si="441"/>
        <v>-8.156742919347872</v>
      </c>
      <c r="AL1071" s="1">
        <f t="shared" si="442"/>
        <v>-1.3956645494074753</v>
      </c>
      <c r="AM1071" s="104">
        <f t="shared" si="443"/>
        <v>-1.3586993551740039</v>
      </c>
      <c r="AN1071" s="104">
        <f t="shared" si="444"/>
        <v>-1.3790666579984376</v>
      </c>
      <c r="AO1071" s="104">
        <f t="shared" si="445"/>
        <v>-0.66757033877029559</v>
      </c>
      <c r="AP1071" s="104">
        <f t="shared" si="446"/>
        <v>-1.4340487924157905</v>
      </c>
      <c r="AQ1071" s="104">
        <f t="shared" si="447"/>
        <v>-8.9936045332194625E-2</v>
      </c>
      <c r="AR1071" s="151">
        <f t="shared" si="448"/>
        <v>-6.3249857390981976</v>
      </c>
    </row>
    <row r="1072" spans="1:44" x14ac:dyDescent="0.2">
      <c r="A1072" s="98">
        <v>11218</v>
      </c>
      <c r="B1072" s="91" t="s">
        <v>103</v>
      </c>
      <c r="C1072" s="110">
        <v>0.94333189950054619</v>
      </c>
      <c r="D1072" s="91" t="s">
        <v>0</v>
      </c>
      <c r="E1072" s="91">
        <v>1</v>
      </c>
      <c r="F1072" s="92">
        <v>2</v>
      </c>
      <c r="G1072" s="91" t="s">
        <v>6</v>
      </c>
      <c r="H1072" s="91" t="s">
        <v>89</v>
      </c>
      <c r="I1072" s="91" t="s">
        <v>5</v>
      </c>
      <c r="J1072" s="93" t="s">
        <v>5</v>
      </c>
      <c r="M1072">
        <f t="shared" si="429"/>
        <v>39</v>
      </c>
      <c r="N1072">
        <f t="shared" si="450"/>
        <v>35</v>
      </c>
      <c r="O1072">
        <f t="shared" si="451"/>
        <v>49</v>
      </c>
      <c r="P1072">
        <f t="shared" si="452"/>
        <v>68</v>
      </c>
      <c r="Q1072">
        <f t="shared" si="453"/>
        <v>37</v>
      </c>
      <c r="R1072">
        <f t="shared" si="454"/>
        <v>28</v>
      </c>
      <c r="U1072">
        <f t="shared" si="449"/>
        <v>241</v>
      </c>
      <c r="V1072">
        <f t="shared" si="430"/>
        <v>233</v>
      </c>
      <c r="W1072">
        <f t="shared" si="431"/>
        <v>233</v>
      </c>
      <c r="X1072">
        <f t="shared" si="432"/>
        <v>495</v>
      </c>
      <c r="Y1072">
        <f t="shared" si="433"/>
        <v>230</v>
      </c>
      <c r="Z1072">
        <f t="shared" si="434"/>
        <v>882</v>
      </c>
      <c r="AC1072" s="1">
        <f t="shared" si="435"/>
        <v>-1.4839328306838067</v>
      </c>
      <c r="AD1072" s="1">
        <f t="shared" si="436"/>
        <v>-1.5921464153240394</v>
      </c>
      <c r="AE1072" s="1">
        <f t="shared" si="437"/>
        <v>-1.2556741787028265</v>
      </c>
      <c r="AF1072" s="1">
        <f t="shared" si="438"/>
        <v>-0.92798677163734644</v>
      </c>
      <c r="AG1072" s="1">
        <f t="shared" si="439"/>
        <v>-1.5365765641692286</v>
      </c>
      <c r="AH1072" s="1">
        <f t="shared" si="440"/>
        <v>-1.8152899666382492</v>
      </c>
      <c r="AI1072" s="149">
        <f t="shared" si="441"/>
        <v>-8.6116067271554968</v>
      </c>
      <c r="AL1072" s="1">
        <f t="shared" si="442"/>
        <v>-1.3873311678483309</v>
      </c>
      <c r="AM1072" s="104">
        <f t="shared" si="443"/>
        <v>-1.4210896477732855</v>
      </c>
      <c r="AN1072" s="104">
        <f t="shared" si="444"/>
        <v>-1.4210896477732855</v>
      </c>
      <c r="AO1072" s="104">
        <f t="shared" si="445"/>
        <v>-0.66757033877029559</v>
      </c>
      <c r="AP1072" s="104">
        <f t="shared" si="446"/>
        <v>-1.4340487924157905</v>
      </c>
      <c r="AQ1072" s="104">
        <f t="shared" si="447"/>
        <v>-8.9936045332194625E-2</v>
      </c>
      <c r="AR1072" s="151">
        <f t="shared" si="448"/>
        <v>-6.4210656399131834</v>
      </c>
    </row>
    <row r="1073" spans="1:44" x14ac:dyDescent="0.2">
      <c r="A1073" s="99">
        <v>10572</v>
      </c>
      <c r="B1073" s="95" t="s">
        <v>103</v>
      </c>
      <c r="C1073" s="111">
        <v>0.94363516126273228</v>
      </c>
      <c r="D1073" s="95" t="s">
        <v>0</v>
      </c>
      <c r="E1073" s="95">
        <v>3</v>
      </c>
      <c r="F1073" s="96">
        <v>0</v>
      </c>
      <c r="G1073" s="95" t="s">
        <v>6</v>
      </c>
      <c r="H1073" s="95" t="s">
        <v>89</v>
      </c>
      <c r="I1073" s="95" t="s">
        <v>5</v>
      </c>
      <c r="J1073" s="97" t="s">
        <v>5</v>
      </c>
      <c r="M1073">
        <f t="shared" si="429"/>
        <v>39</v>
      </c>
      <c r="N1073">
        <f t="shared" si="450"/>
        <v>61</v>
      </c>
      <c r="O1073">
        <f t="shared" si="451"/>
        <v>29</v>
      </c>
      <c r="P1073">
        <f t="shared" si="452"/>
        <v>68</v>
      </c>
      <c r="Q1073">
        <f t="shared" si="453"/>
        <v>37</v>
      </c>
      <c r="R1073">
        <f t="shared" si="454"/>
        <v>28</v>
      </c>
      <c r="U1073">
        <f t="shared" si="449"/>
        <v>241</v>
      </c>
      <c r="V1073">
        <f t="shared" si="430"/>
        <v>248</v>
      </c>
      <c r="W1073">
        <f t="shared" si="431"/>
        <v>248</v>
      </c>
      <c r="X1073">
        <f t="shared" si="432"/>
        <v>495</v>
      </c>
      <c r="Y1073">
        <f t="shared" si="433"/>
        <v>230</v>
      </c>
      <c r="Z1073">
        <f t="shared" si="434"/>
        <v>882</v>
      </c>
      <c r="AC1073" s="1">
        <f t="shared" si="435"/>
        <v>-1.4839328306838067</v>
      </c>
      <c r="AD1073" s="1">
        <f t="shared" si="436"/>
        <v>-1.0366206126401418</v>
      </c>
      <c r="AE1073" s="1">
        <f t="shared" si="437"/>
        <v>-1.780198646826979</v>
      </c>
      <c r="AF1073" s="1">
        <f t="shared" si="438"/>
        <v>-0.92798677163734644</v>
      </c>
      <c r="AG1073" s="1">
        <f t="shared" si="439"/>
        <v>-1.5365765641692286</v>
      </c>
      <c r="AH1073" s="1">
        <f t="shared" si="440"/>
        <v>-1.8152899666382492</v>
      </c>
      <c r="AI1073" s="149">
        <f t="shared" si="441"/>
        <v>-8.5806053925957517</v>
      </c>
      <c r="AL1073" s="1">
        <f t="shared" si="442"/>
        <v>-1.3873311678483309</v>
      </c>
      <c r="AM1073" s="104">
        <f t="shared" si="443"/>
        <v>-1.3586993551740039</v>
      </c>
      <c r="AN1073" s="104">
        <f t="shared" si="444"/>
        <v>-1.3586993551740039</v>
      </c>
      <c r="AO1073" s="104">
        <f t="shared" si="445"/>
        <v>-0.66757033877029559</v>
      </c>
      <c r="AP1073" s="104">
        <f t="shared" si="446"/>
        <v>-1.4340487924157905</v>
      </c>
      <c r="AQ1073" s="104">
        <f t="shared" si="447"/>
        <v>-8.9936045332194625E-2</v>
      </c>
      <c r="AR1073" s="151">
        <f t="shared" si="448"/>
        <v>-6.2962850547146196</v>
      </c>
    </row>
    <row r="1074" spans="1:44" x14ac:dyDescent="0.2">
      <c r="A1074" s="98">
        <v>10285</v>
      </c>
      <c r="B1074" s="91" t="s">
        <v>103</v>
      </c>
      <c r="C1074" s="110">
        <v>0.94531323986727911</v>
      </c>
      <c r="D1074" s="91" t="s">
        <v>2</v>
      </c>
      <c r="E1074" s="91">
        <v>2</v>
      </c>
      <c r="F1074" s="92">
        <v>2</v>
      </c>
      <c r="G1074" s="91" t="s">
        <v>7</v>
      </c>
      <c r="H1074" s="91" t="s">
        <v>89</v>
      </c>
      <c r="I1074" s="91" t="s">
        <v>5</v>
      </c>
      <c r="J1074" s="93" t="s">
        <v>5</v>
      </c>
      <c r="M1074">
        <f t="shared" si="429"/>
        <v>36</v>
      </c>
      <c r="N1074">
        <f t="shared" si="450"/>
        <v>41</v>
      </c>
      <c r="O1074">
        <f t="shared" si="451"/>
        <v>49</v>
      </c>
      <c r="P1074">
        <f t="shared" si="452"/>
        <v>104</v>
      </c>
      <c r="Q1074">
        <f t="shared" si="453"/>
        <v>37</v>
      </c>
      <c r="R1074">
        <f t="shared" si="454"/>
        <v>28</v>
      </c>
      <c r="U1074">
        <f t="shared" si="449"/>
        <v>239</v>
      </c>
      <c r="V1074">
        <f t="shared" si="430"/>
        <v>239</v>
      </c>
      <c r="W1074">
        <f t="shared" si="431"/>
        <v>233</v>
      </c>
      <c r="X1074">
        <f t="shared" si="432"/>
        <v>470</v>
      </c>
      <c r="Y1074">
        <f t="shared" si="433"/>
        <v>230</v>
      </c>
      <c r="Z1074">
        <f t="shared" si="434"/>
        <v>882</v>
      </c>
      <c r="AC1074" s="1">
        <f t="shared" si="435"/>
        <v>-1.563975538357343</v>
      </c>
      <c r="AD1074" s="1">
        <f t="shared" si="436"/>
        <v>-1.4339224101091452</v>
      </c>
      <c r="AE1074" s="1">
        <f t="shared" si="437"/>
        <v>-1.2556741787028265</v>
      </c>
      <c r="AF1074" s="1">
        <f t="shared" si="438"/>
        <v>-0.50310357767208047</v>
      </c>
      <c r="AG1074" s="1">
        <f t="shared" si="439"/>
        <v>-1.5365765641692286</v>
      </c>
      <c r="AH1074" s="1">
        <f t="shared" si="440"/>
        <v>-1.8152899666382492</v>
      </c>
      <c r="AI1074" s="149">
        <f t="shared" si="441"/>
        <v>-8.1085422356488728</v>
      </c>
      <c r="AL1074" s="1">
        <f t="shared" si="442"/>
        <v>-1.3956645494074753</v>
      </c>
      <c r="AM1074" s="104">
        <f t="shared" si="443"/>
        <v>-1.3956645494074753</v>
      </c>
      <c r="AN1074" s="104">
        <f t="shared" si="444"/>
        <v>-1.4210896477732855</v>
      </c>
      <c r="AO1074" s="104">
        <f t="shared" si="445"/>
        <v>-0.71939540663488166</v>
      </c>
      <c r="AP1074" s="104">
        <f t="shared" si="446"/>
        <v>-1.4340487924157905</v>
      </c>
      <c r="AQ1074" s="104">
        <f t="shared" si="447"/>
        <v>-8.9936045332194625E-2</v>
      </c>
      <c r="AR1074" s="151">
        <f t="shared" si="448"/>
        <v>-6.4557989909711031</v>
      </c>
    </row>
    <row r="1075" spans="1:44" x14ac:dyDescent="0.2">
      <c r="A1075" s="99">
        <v>10810</v>
      </c>
      <c r="B1075" s="95" t="s">
        <v>103</v>
      </c>
      <c r="C1075" s="111">
        <v>0.94676145288370017</v>
      </c>
      <c r="D1075" s="95" t="s">
        <v>3</v>
      </c>
      <c r="E1075" s="95">
        <v>0</v>
      </c>
      <c r="F1075" s="96">
        <v>2</v>
      </c>
      <c r="G1075" s="95" t="s">
        <v>7</v>
      </c>
      <c r="H1075" s="95" t="s">
        <v>89</v>
      </c>
      <c r="I1075" s="95" t="s">
        <v>5</v>
      </c>
      <c r="J1075" s="97" t="s">
        <v>5</v>
      </c>
      <c r="M1075">
        <f t="shared" si="429"/>
        <v>38</v>
      </c>
      <c r="N1075">
        <f t="shared" si="450"/>
        <v>35</v>
      </c>
      <c r="O1075">
        <f t="shared" si="451"/>
        <v>49</v>
      </c>
      <c r="P1075">
        <f t="shared" si="452"/>
        <v>104</v>
      </c>
      <c r="Q1075">
        <f t="shared" si="453"/>
        <v>37</v>
      </c>
      <c r="R1075">
        <f t="shared" si="454"/>
        <v>28</v>
      </c>
      <c r="U1075">
        <f t="shared" si="449"/>
        <v>241</v>
      </c>
      <c r="V1075">
        <f t="shared" si="430"/>
        <v>245</v>
      </c>
      <c r="W1075">
        <f t="shared" si="431"/>
        <v>233</v>
      </c>
      <c r="X1075">
        <f t="shared" si="432"/>
        <v>470</v>
      </c>
      <c r="Y1075">
        <f t="shared" si="433"/>
        <v>230</v>
      </c>
      <c r="Z1075">
        <f t="shared" si="434"/>
        <v>882</v>
      </c>
      <c r="AC1075" s="1">
        <f t="shared" si="435"/>
        <v>-1.5099083170870673</v>
      </c>
      <c r="AD1075" s="1">
        <f t="shared" si="436"/>
        <v>-1.5921464153240394</v>
      </c>
      <c r="AE1075" s="1">
        <f t="shared" si="437"/>
        <v>-1.2556741787028265</v>
      </c>
      <c r="AF1075" s="1">
        <f t="shared" si="438"/>
        <v>-0.50310357767208047</v>
      </c>
      <c r="AG1075" s="1">
        <f t="shared" si="439"/>
        <v>-1.5365765641692286</v>
      </c>
      <c r="AH1075" s="1">
        <f t="shared" si="440"/>
        <v>-1.8152899666382492</v>
      </c>
      <c r="AI1075" s="149">
        <f t="shared" si="441"/>
        <v>-8.2126990195934919</v>
      </c>
      <c r="AL1075" s="1">
        <f t="shared" si="442"/>
        <v>-1.3873311678483309</v>
      </c>
      <c r="AM1075" s="104">
        <f t="shared" si="443"/>
        <v>-1.3708698907942589</v>
      </c>
      <c r="AN1075" s="104">
        <f t="shared" si="444"/>
        <v>-1.4210896477732855</v>
      </c>
      <c r="AO1075" s="104">
        <f t="shared" si="445"/>
        <v>-0.71939540663488166</v>
      </c>
      <c r="AP1075" s="104">
        <f t="shared" si="446"/>
        <v>-1.4340487924157905</v>
      </c>
      <c r="AQ1075" s="104">
        <f t="shared" si="447"/>
        <v>-8.9936045332194625E-2</v>
      </c>
      <c r="AR1075" s="151">
        <f t="shared" si="448"/>
        <v>-6.4226709507987421</v>
      </c>
    </row>
    <row r="1076" spans="1:44" x14ac:dyDescent="0.2">
      <c r="A1076" s="98">
        <v>11148</v>
      </c>
      <c r="B1076" s="91" t="s">
        <v>103</v>
      </c>
      <c r="C1076" s="110">
        <v>0.94714973787807133</v>
      </c>
      <c r="D1076" s="91" t="s">
        <v>3</v>
      </c>
      <c r="E1076" s="91">
        <v>2</v>
      </c>
      <c r="F1076" s="92">
        <v>2</v>
      </c>
      <c r="G1076" s="91" t="s">
        <v>6</v>
      </c>
      <c r="H1076" s="91" t="s">
        <v>89</v>
      </c>
      <c r="I1076" s="91" t="s">
        <v>5</v>
      </c>
      <c r="J1076" s="93" t="s">
        <v>5</v>
      </c>
      <c r="M1076">
        <f t="shared" si="429"/>
        <v>38</v>
      </c>
      <c r="N1076">
        <f t="shared" si="450"/>
        <v>41</v>
      </c>
      <c r="O1076">
        <f t="shared" si="451"/>
        <v>49</v>
      </c>
      <c r="P1076">
        <f t="shared" si="452"/>
        <v>68</v>
      </c>
      <c r="Q1076">
        <f t="shared" si="453"/>
        <v>37</v>
      </c>
      <c r="R1076">
        <f t="shared" si="454"/>
        <v>28</v>
      </c>
      <c r="U1076">
        <f t="shared" si="449"/>
        <v>241</v>
      </c>
      <c r="V1076">
        <f t="shared" si="430"/>
        <v>239</v>
      </c>
      <c r="W1076">
        <f t="shared" si="431"/>
        <v>233</v>
      </c>
      <c r="X1076">
        <f t="shared" si="432"/>
        <v>495</v>
      </c>
      <c r="Y1076">
        <f t="shared" si="433"/>
        <v>230</v>
      </c>
      <c r="Z1076">
        <f t="shared" si="434"/>
        <v>882</v>
      </c>
      <c r="AC1076" s="1">
        <f t="shared" si="435"/>
        <v>-1.5099083170870673</v>
      </c>
      <c r="AD1076" s="1">
        <f t="shared" si="436"/>
        <v>-1.4339224101091452</v>
      </c>
      <c r="AE1076" s="1">
        <f t="shared" si="437"/>
        <v>-1.2556741787028265</v>
      </c>
      <c r="AF1076" s="1">
        <f t="shared" si="438"/>
        <v>-0.92798677163734644</v>
      </c>
      <c r="AG1076" s="1">
        <f t="shared" si="439"/>
        <v>-1.5365765641692286</v>
      </c>
      <c r="AH1076" s="1">
        <f t="shared" si="440"/>
        <v>-1.8152899666382492</v>
      </c>
      <c r="AI1076" s="149">
        <f t="shared" si="441"/>
        <v>-8.4793582083438643</v>
      </c>
      <c r="AL1076" s="1">
        <f t="shared" si="442"/>
        <v>-1.3873311678483309</v>
      </c>
      <c r="AM1076" s="104">
        <f t="shared" si="443"/>
        <v>-1.3956645494074753</v>
      </c>
      <c r="AN1076" s="104">
        <f t="shared" si="444"/>
        <v>-1.4210896477732855</v>
      </c>
      <c r="AO1076" s="104">
        <f t="shared" si="445"/>
        <v>-0.66757033877029559</v>
      </c>
      <c r="AP1076" s="104">
        <f t="shared" si="446"/>
        <v>-1.4340487924157905</v>
      </c>
      <c r="AQ1076" s="104">
        <f t="shared" si="447"/>
        <v>-8.9936045332194625E-2</v>
      </c>
      <c r="AR1076" s="151">
        <f t="shared" si="448"/>
        <v>-6.3956405415473734</v>
      </c>
    </row>
    <row r="1077" spans="1:44" x14ac:dyDescent="0.2">
      <c r="A1077" s="99">
        <v>10486</v>
      </c>
      <c r="B1077" s="95" t="s">
        <v>103</v>
      </c>
      <c r="C1077" s="111">
        <v>0.94735131585756815</v>
      </c>
      <c r="D1077" s="95" t="s">
        <v>1</v>
      </c>
      <c r="E1077" s="95">
        <v>1</v>
      </c>
      <c r="F1077" s="96">
        <v>0</v>
      </c>
      <c r="G1077" s="95" t="s">
        <v>7</v>
      </c>
      <c r="H1077" s="95" t="s">
        <v>91</v>
      </c>
      <c r="I1077" s="95" t="s">
        <v>5</v>
      </c>
      <c r="J1077" s="97" t="s">
        <v>5</v>
      </c>
      <c r="M1077">
        <f t="shared" si="429"/>
        <v>59</v>
      </c>
      <c r="N1077">
        <f t="shared" si="450"/>
        <v>35</v>
      </c>
      <c r="O1077">
        <f t="shared" si="451"/>
        <v>29</v>
      </c>
      <c r="P1077">
        <f t="shared" si="452"/>
        <v>104</v>
      </c>
      <c r="Q1077">
        <f t="shared" si="453"/>
        <v>25</v>
      </c>
      <c r="R1077">
        <f t="shared" si="454"/>
        <v>28</v>
      </c>
      <c r="U1077">
        <f t="shared" si="449"/>
        <v>244</v>
      </c>
      <c r="V1077">
        <f t="shared" si="430"/>
        <v>233</v>
      </c>
      <c r="W1077">
        <f t="shared" si="431"/>
        <v>248</v>
      </c>
      <c r="X1077">
        <f t="shared" si="432"/>
        <v>470</v>
      </c>
      <c r="Y1077">
        <f t="shared" si="433"/>
        <v>149</v>
      </c>
      <c r="Z1077">
        <f t="shared" si="434"/>
        <v>882</v>
      </c>
      <c r="AC1077" s="1">
        <f t="shared" si="435"/>
        <v>-1.0699570329077337</v>
      </c>
      <c r="AD1077" s="1">
        <f t="shared" si="436"/>
        <v>-1.5921464153240394</v>
      </c>
      <c r="AE1077" s="1">
        <f t="shared" si="437"/>
        <v>-1.780198646826979</v>
      </c>
      <c r="AF1077" s="1">
        <f t="shared" si="438"/>
        <v>-0.50310357767208047</v>
      </c>
      <c r="AG1077" s="1">
        <f t="shared" si="439"/>
        <v>-1.9286186519452522</v>
      </c>
      <c r="AH1077" s="1">
        <f t="shared" si="440"/>
        <v>-1.8152899666382492</v>
      </c>
      <c r="AI1077" s="149">
        <f t="shared" si="441"/>
        <v>-8.6893142913143322</v>
      </c>
      <c r="AL1077" s="1">
        <f t="shared" si="442"/>
        <v>-1.374959876045784</v>
      </c>
      <c r="AM1077" s="104">
        <f t="shared" si="443"/>
        <v>-1.4210896477732855</v>
      </c>
      <c r="AN1077" s="104">
        <f t="shared" si="444"/>
        <v>-1.3586993551740039</v>
      </c>
      <c r="AO1077" s="104">
        <f t="shared" si="445"/>
        <v>-0.71939540663488166</v>
      </c>
      <c r="AP1077" s="104">
        <f t="shared" si="446"/>
        <v>-1.8681817953935267</v>
      </c>
      <c r="AQ1077" s="104">
        <f t="shared" si="447"/>
        <v>-8.9936045332194625E-2</v>
      </c>
      <c r="AR1077" s="151">
        <f t="shared" si="448"/>
        <v>-6.8322621263536769</v>
      </c>
    </row>
    <row r="1078" spans="1:44" x14ac:dyDescent="0.2">
      <c r="A1078" s="98">
        <v>11078</v>
      </c>
      <c r="B1078" s="91" t="s">
        <v>103</v>
      </c>
      <c r="C1078" s="110">
        <v>0.9474016346302685</v>
      </c>
      <c r="D1078" s="91" t="s">
        <v>2</v>
      </c>
      <c r="E1078" s="91">
        <v>1</v>
      </c>
      <c r="F1078" s="92">
        <v>1</v>
      </c>
      <c r="G1078" s="91" t="s">
        <v>7</v>
      </c>
      <c r="H1078" s="91" t="s">
        <v>89</v>
      </c>
      <c r="I1078" s="91" t="s">
        <v>5</v>
      </c>
      <c r="J1078" s="93" t="s">
        <v>5</v>
      </c>
      <c r="M1078">
        <f t="shared" si="429"/>
        <v>36</v>
      </c>
      <c r="N1078">
        <f t="shared" si="450"/>
        <v>35</v>
      </c>
      <c r="O1078">
        <f t="shared" si="451"/>
        <v>48</v>
      </c>
      <c r="P1078">
        <f t="shared" si="452"/>
        <v>104</v>
      </c>
      <c r="Q1078">
        <f t="shared" si="453"/>
        <v>37</v>
      </c>
      <c r="R1078">
        <f t="shared" si="454"/>
        <v>28</v>
      </c>
      <c r="U1078">
        <f t="shared" si="449"/>
        <v>239</v>
      </c>
      <c r="V1078">
        <f t="shared" si="430"/>
        <v>233</v>
      </c>
      <c r="W1078">
        <f t="shared" si="431"/>
        <v>243</v>
      </c>
      <c r="X1078">
        <f t="shared" si="432"/>
        <v>470</v>
      </c>
      <c r="Y1078">
        <f t="shared" si="433"/>
        <v>230</v>
      </c>
      <c r="Z1078">
        <f t="shared" si="434"/>
        <v>882</v>
      </c>
      <c r="AC1078" s="1">
        <f t="shared" si="435"/>
        <v>-1.563975538357343</v>
      </c>
      <c r="AD1078" s="1">
        <f t="shared" si="436"/>
        <v>-1.5921464153240394</v>
      </c>
      <c r="AE1078" s="1">
        <f t="shared" si="437"/>
        <v>-1.276293465905562</v>
      </c>
      <c r="AF1078" s="1">
        <f t="shared" si="438"/>
        <v>-0.50310357767208047</v>
      </c>
      <c r="AG1078" s="1">
        <f t="shared" si="439"/>
        <v>-1.5365765641692286</v>
      </c>
      <c r="AH1078" s="1">
        <f t="shared" si="440"/>
        <v>-1.8152899666382492</v>
      </c>
      <c r="AI1078" s="149">
        <f t="shared" si="441"/>
        <v>-8.287385528066503</v>
      </c>
      <c r="AL1078" s="1">
        <f t="shared" si="442"/>
        <v>-1.3956645494074753</v>
      </c>
      <c r="AM1078" s="104">
        <f t="shared" si="443"/>
        <v>-1.4210896477732855</v>
      </c>
      <c r="AN1078" s="104">
        <f t="shared" si="444"/>
        <v>-1.3790666579984376</v>
      </c>
      <c r="AO1078" s="104">
        <f t="shared" si="445"/>
        <v>-0.71939540663488166</v>
      </c>
      <c r="AP1078" s="104">
        <f t="shared" si="446"/>
        <v>-1.4340487924157905</v>
      </c>
      <c r="AQ1078" s="104">
        <f t="shared" si="447"/>
        <v>-8.9936045332194625E-2</v>
      </c>
      <c r="AR1078" s="151">
        <f t="shared" si="448"/>
        <v>-6.4392010995620659</v>
      </c>
    </row>
    <row r="1079" spans="1:44" x14ac:dyDescent="0.2">
      <c r="A1079" s="99">
        <v>10760</v>
      </c>
      <c r="B1079" s="95" t="s">
        <v>103</v>
      </c>
      <c r="C1079" s="111">
        <v>0.94818497785430234</v>
      </c>
      <c r="D1079" s="95" t="s">
        <v>0</v>
      </c>
      <c r="E1079" s="95">
        <v>1</v>
      </c>
      <c r="F1079" s="96">
        <v>0</v>
      </c>
      <c r="G1079" s="95" t="s">
        <v>6</v>
      </c>
      <c r="H1079" s="95" t="s">
        <v>88</v>
      </c>
      <c r="I1079" s="95" t="s">
        <v>5</v>
      </c>
      <c r="J1079" s="97" t="s">
        <v>5</v>
      </c>
      <c r="M1079">
        <f t="shared" si="429"/>
        <v>39</v>
      </c>
      <c r="N1079">
        <f t="shared" si="450"/>
        <v>35</v>
      </c>
      <c r="O1079">
        <f t="shared" si="451"/>
        <v>29</v>
      </c>
      <c r="P1079">
        <f t="shared" si="452"/>
        <v>68</v>
      </c>
      <c r="Q1079">
        <f t="shared" si="453"/>
        <v>71</v>
      </c>
      <c r="R1079">
        <f t="shared" si="454"/>
        <v>28</v>
      </c>
      <c r="U1079">
        <f t="shared" si="449"/>
        <v>241</v>
      </c>
      <c r="V1079">
        <f t="shared" si="430"/>
        <v>233</v>
      </c>
      <c r="W1079">
        <f t="shared" si="431"/>
        <v>248</v>
      </c>
      <c r="X1079">
        <f t="shared" si="432"/>
        <v>495</v>
      </c>
      <c r="Y1079">
        <f t="shared" si="433"/>
        <v>425</v>
      </c>
      <c r="Z1079">
        <f t="shared" si="434"/>
        <v>882</v>
      </c>
      <c r="AC1079" s="1">
        <f t="shared" si="435"/>
        <v>-1.4839328306838067</v>
      </c>
      <c r="AD1079" s="1">
        <f t="shared" si="436"/>
        <v>-1.5921464153240394</v>
      </c>
      <c r="AE1079" s="1">
        <f t="shared" si="437"/>
        <v>-1.780198646826979</v>
      </c>
      <c r="AF1079" s="1">
        <f t="shared" si="438"/>
        <v>-0.92798677163734644</v>
      </c>
      <c r="AG1079" s="1">
        <f t="shared" si="439"/>
        <v>-0.88481459977213761</v>
      </c>
      <c r="AH1079" s="1">
        <f t="shared" si="440"/>
        <v>-1.8152899666382492</v>
      </c>
      <c r="AI1079" s="149">
        <f t="shared" si="441"/>
        <v>-8.4843692308825585</v>
      </c>
      <c r="AL1079" s="1">
        <f t="shared" si="442"/>
        <v>-1.3873311678483309</v>
      </c>
      <c r="AM1079" s="104">
        <f t="shared" si="443"/>
        <v>-1.4210896477732855</v>
      </c>
      <c r="AN1079" s="104">
        <f t="shared" si="444"/>
        <v>-1.3586993551740039</v>
      </c>
      <c r="AO1079" s="104">
        <f t="shared" si="445"/>
        <v>-0.66757033877029559</v>
      </c>
      <c r="AP1079" s="104">
        <f t="shared" si="446"/>
        <v>-0.82003893241456904</v>
      </c>
      <c r="AQ1079" s="104">
        <f t="shared" si="447"/>
        <v>-8.9936045332194625E-2</v>
      </c>
      <c r="AR1079" s="151">
        <f t="shared" si="448"/>
        <v>-5.7446654873126795</v>
      </c>
    </row>
    <row r="1080" spans="1:44" x14ac:dyDescent="0.2">
      <c r="A1080" s="98">
        <v>10017</v>
      </c>
      <c r="B1080" s="91" t="s">
        <v>103</v>
      </c>
      <c r="C1080" s="110">
        <v>0.94972062357450693</v>
      </c>
      <c r="D1080" s="91" t="s">
        <v>2</v>
      </c>
      <c r="E1080" s="91">
        <v>2</v>
      </c>
      <c r="F1080" s="92">
        <v>3</v>
      </c>
      <c r="G1080" s="91" t="s">
        <v>6</v>
      </c>
      <c r="H1080" s="91" t="s">
        <v>90</v>
      </c>
      <c r="I1080" s="91" t="s">
        <v>4</v>
      </c>
      <c r="J1080" s="93" t="s">
        <v>5</v>
      </c>
      <c r="M1080">
        <f t="shared" si="429"/>
        <v>36</v>
      </c>
      <c r="N1080">
        <f t="shared" si="450"/>
        <v>41</v>
      </c>
      <c r="O1080">
        <f t="shared" si="451"/>
        <v>46</v>
      </c>
      <c r="P1080">
        <f t="shared" si="452"/>
        <v>68</v>
      </c>
      <c r="Q1080">
        <f t="shared" si="453"/>
        <v>39</v>
      </c>
      <c r="R1080">
        <f t="shared" si="454"/>
        <v>144</v>
      </c>
      <c r="U1080">
        <f t="shared" si="449"/>
        <v>239</v>
      </c>
      <c r="V1080">
        <f t="shared" si="430"/>
        <v>239</v>
      </c>
      <c r="W1080">
        <f t="shared" si="431"/>
        <v>241</v>
      </c>
      <c r="X1080">
        <f t="shared" si="432"/>
        <v>495</v>
      </c>
      <c r="Y1080">
        <f t="shared" si="433"/>
        <v>161</v>
      </c>
      <c r="Z1080">
        <f t="shared" si="434"/>
        <v>83</v>
      </c>
      <c r="AC1080" s="1">
        <f t="shared" si="435"/>
        <v>-1.563975538357343</v>
      </c>
      <c r="AD1080" s="1">
        <f t="shared" si="436"/>
        <v>-1.4339224101091452</v>
      </c>
      <c r="AE1080" s="1">
        <f t="shared" si="437"/>
        <v>-1.3188530803243581</v>
      </c>
      <c r="AF1080" s="1">
        <f t="shared" si="438"/>
        <v>-0.92798677163734644</v>
      </c>
      <c r="AG1080" s="1">
        <f t="shared" si="439"/>
        <v>-1.4839328306838067</v>
      </c>
      <c r="AH1080" s="1">
        <f t="shared" si="440"/>
        <v>-0.17768117723745236</v>
      </c>
      <c r="AI1080" s="149">
        <f t="shared" si="441"/>
        <v>-6.9063518083494522</v>
      </c>
      <c r="AL1080" s="1">
        <f t="shared" si="442"/>
        <v>-1.3956645494074753</v>
      </c>
      <c r="AM1080" s="104">
        <f t="shared" si="443"/>
        <v>-1.3956645494074753</v>
      </c>
      <c r="AN1080" s="104">
        <f t="shared" si="444"/>
        <v>-1.3873311678483309</v>
      </c>
      <c r="AO1080" s="104">
        <f t="shared" si="445"/>
        <v>-0.66757033877029559</v>
      </c>
      <c r="AP1080" s="104">
        <f t="shared" si="446"/>
        <v>-1.790723736354523</v>
      </c>
      <c r="AQ1080" s="104">
        <f t="shared" si="447"/>
        <v>-2.4532874935423878</v>
      </c>
      <c r="AR1080" s="151">
        <f t="shared" si="448"/>
        <v>-9.0902418353304881</v>
      </c>
    </row>
    <row r="1081" spans="1:44" x14ac:dyDescent="0.2">
      <c r="A1081" s="99">
        <v>10915</v>
      </c>
      <c r="B1081" s="95" t="s">
        <v>103</v>
      </c>
      <c r="C1081" s="111">
        <v>0.95091715975857904</v>
      </c>
      <c r="D1081" s="95" t="s">
        <v>3</v>
      </c>
      <c r="E1081" s="95">
        <v>2</v>
      </c>
      <c r="F1081" s="96">
        <v>1</v>
      </c>
      <c r="G1081" s="95" t="s">
        <v>7</v>
      </c>
      <c r="H1081" s="95" t="s">
        <v>88</v>
      </c>
      <c r="I1081" s="95" t="s">
        <v>4</v>
      </c>
      <c r="J1081" s="97" t="s">
        <v>4</v>
      </c>
      <c r="M1081">
        <f t="shared" si="429"/>
        <v>38</v>
      </c>
      <c r="N1081">
        <f t="shared" si="450"/>
        <v>41</v>
      </c>
      <c r="O1081">
        <f t="shared" si="451"/>
        <v>48</v>
      </c>
      <c r="P1081">
        <f t="shared" si="452"/>
        <v>104</v>
      </c>
      <c r="Q1081">
        <f t="shared" si="453"/>
        <v>71</v>
      </c>
      <c r="R1081">
        <f t="shared" si="454"/>
        <v>144</v>
      </c>
      <c r="U1081">
        <f t="shared" si="449"/>
        <v>241</v>
      </c>
      <c r="V1081">
        <f t="shared" si="430"/>
        <v>239</v>
      </c>
      <c r="W1081">
        <f t="shared" si="431"/>
        <v>243</v>
      </c>
      <c r="X1081">
        <f t="shared" si="432"/>
        <v>470</v>
      </c>
      <c r="Y1081">
        <f t="shared" si="433"/>
        <v>425</v>
      </c>
      <c r="Z1081">
        <f t="shared" si="434"/>
        <v>83</v>
      </c>
      <c r="AC1081" s="1">
        <f t="shared" si="435"/>
        <v>-1.5099083170870673</v>
      </c>
      <c r="AD1081" s="1">
        <f t="shared" si="436"/>
        <v>-1.4339224101091452</v>
      </c>
      <c r="AE1081" s="1">
        <f t="shared" si="437"/>
        <v>-1.276293465905562</v>
      </c>
      <c r="AF1081" s="1">
        <f t="shared" si="438"/>
        <v>-0.50310357767208047</v>
      </c>
      <c r="AG1081" s="1">
        <f t="shared" si="439"/>
        <v>-0.88481459977213761</v>
      </c>
      <c r="AH1081" s="1">
        <f t="shared" si="440"/>
        <v>-0.17768117723745236</v>
      </c>
      <c r="AI1081" s="149">
        <f t="shared" si="441"/>
        <v>-5.7857235477834443</v>
      </c>
      <c r="AL1081" s="1">
        <f t="shared" si="442"/>
        <v>-1.3873311678483309</v>
      </c>
      <c r="AM1081" s="104">
        <f t="shared" si="443"/>
        <v>-1.3956645494074753</v>
      </c>
      <c r="AN1081" s="104">
        <f t="shared" si="444"/>
        <v>-1.3790666579984376</v>
      </c>
      <c r="AO1081" s="104">
        <f t="shared" si="445"/>
        <v>-0.71939540663488166</v>
      </c>
      <c r="AP1081" s="104">
        <f t="shared" si="446"/>
        <v>-0.82003893241456904</v>
      </c>
      <c r="AQ1081" s="104">
        <f t="shared" si="447"/>
        <v>-2.4532874935423878</v>
      </c>
      <c r="AR1081" s="151">
        <f t="shared" si="448"/>
        <v>-8.1547842078460828</v>
      </c>
    </row>
    <row r="1082" spans="1:44" x14ac:dyDescent="0.2">
      <c r="A1082" s="98">
        <v>10237</v>
      </c>
      <c r="B1082" s="91" t="s">
        <v>103</v>
      </c>
      <c r="C1082" s="110">
        <v>0.95256020307117939</v>
      </c>
      <c r="D1082" s="91" t="s">
        <v>3</v>
      </c>
      <c r="E1082" s="91">
        <v>3</v>
      </c>
      <c r="F1082" s="92">
        <v>1</v>
      </c>
      <c r="G1082" s="91" t="s">
        <v>7</v>
      </c>
      <c r="H1082" s="91" t="s">
        <v>88</v>
      </c>
      <c r="I1082" s="91" t="s">
        <v>5</v>
      </c>
      <c r="J1082" s="93" t="s">
        <v>5</v>
      </c>
      <c r="M1082">
        <f t="shared" si="429"/>
        <v>38</v>
      </c>
      <c r="N1082">
        <f t="shared" si="450"/>
        <v>61</v>
      </c>
      <c r="O1082">
        <f t="shared" si="451"/>
        <v>48</v>
      </c>
      <c r="P1082">
        <f t="shared" si="452"/>
        <v>104</v>
      </c>
      <c r="Q1082">
        <f t="shared" si="453"/>
        <v>71</v>
      </c>
      <c r="R1082">
        <f t="shared" si="454"/>
        <v>28</v>
      </c>
      <c r="U1082">
        <f t="shared" si="449"/>
        <v>241</v>
      </c>
      <c r="V1082">
        <f t="shared" si="430"/>
        <v>248</v>
      </c>
      <c r="W1082">
        <f t="shared" si="431"/>
        <v>243</v>
      </c>
      <c r="X1082">
        <f t="shared" si="432"/>
        <v>470</v>
      </c>
      <c r="Y1082">
        <f t="shared" si="433"/>
        <v>425</v>
      </c>
      <c r="Z1082">
        <f t="shared" si="434"/>
        <v>882</v>
      </c>
      <c r="AC1082" s="1">
        <f t="shared" si="435"/>
        <v>-1.5099083170870673</v>
      </c>
      <c r="AD1082" s="1">
        <f t="shared" si="436"/>
        <v>-1.0366206126401418</v>
      </c>
      <c r="AE1082" s="1">
        <f t="shared" si="437"/>
        <v>-1.276293465905562</v>
      </c>
      <c r="AF1082" s="1">
        <f t="shared" si="438"/>
        <v>-0.50310357767208047</v>
      </c>
      <c r="AG1082" s="1">
        <f t="shared" si="439"/>
        <v>-0.88481459977213761</v>
      </c>
      <c r="AH1082" s="1">
        <f t="shared" si="440"/>
        <v>-1.8152899666382492</v>
      </c>
      <c r="AI1082" s="149">
        <f t="shared" si="441"/>
        <v>-7.0260305397152383</v>
      </c>
      <c r="AL1082" s="1">
        <f t="shared" si="442"/>
        <v>-1.3873311678483309</v>
      </c>
      <c r="AM1082" s="104">
        <f t="shared" si="443"/>
        <v>-1.3586993551740039</v>
      </c>
      <c r="AN1082" s="104">
        <f t="shared" si="444"/>
        <v>-1.3790666579984376</v>
      </c>
      <c r="AO1082" s="104">
        <f t="shared" si="445"/>
        <v>-0.71939540663488166</v>
      </c>
      <c r="AP1082" s="104">
        <f t="shared" si="446"/>
        <v>-0.82003893241456904</v>
      </c>
      <c r="AQ1082" s="104">
        <f t="shared" si="447"/>
        <v>-8.9936045332194625E-2</v>
      </c>
      <c r="AR1082" s="151">
        <f t="shared" si="448"/>
        <v>-5.7544675654024182</v>
      </c>
    </row>
    <row r="1083" spans="1:44" x14ac:dyDescent="0.2">
      <c r="A1083" s="99">
        <v>10500</v>
      </c>
      <c r="B1083" s="95" t="s">
        <v>103</v>
      </c>
      <c r="C1083" s="111">
        <v>0.95270042691909551</v>
      </c>
      <c r="D1083" s="95" t="s">
        <v>2</v>
      </c>
      <c r="E1083" s="95">
        <v>0</v>
      </c>
      <c r="F1083" s="96">
        <v>0</v>
      </c>
      <c r="G1083" s="95" t="s">
        <v>7</v>
      </c>
      <c r="H1083" s="95" t="s">
        <v>90</v>
      </c>
      <c r="I1083" s="95" t="s">
        <v>5</v>
      </c>
      <c r="J1083" s="97" t="s">
        <v>5</v>
      </c>
      <c r="M1083">
        <f t="shared" si="429"/>
        <v>36</v>
      </c>
      <c r="N1083">
        <f t="shared" si="450"/>
        <v>35</v>
      </c>
      <c r="O1083">
        <f t="shared" si="451"/>
        <v>29</v>
      </c>
      <c r="P1083">
        <f t="shared" si="452"/>
        <v>104</v>
      </c>
      <c r="Q1083">
        <f t="shared" si="453"/>
        <v>39</v>
      </c>
      <c r="R1083">
        <f t="shared" si="454"/>
        <v>28</v>
      </c>
      <c r="U1083">
        <f t="shared" si="449"/>
        <v>239</v>
      </c>
      <c r="V1083">
        <f t="shared" si="430"/>
        <v>245</v>
      </c>
      <c r="W1083">
        <f t="shared" si="431"/>
        <v>248</v>
      </c>
      <c r="X1083">
        <f t="shared" si="432"/>
        <v>470</v>
      </c>
      <c r="Y1083">
        <f t="shared" si="433"/>
        <v>161</v>
      </c>
      <c r="Z1083">
        <f t="shared" si="434"/>
        <v>882</v>
      </c>
      <c r="AC1083" s="1">
        <f t="shared" si="435"/>
        <v>-1.563975538357343</v>
      </c>
      <c r="AD1083" s="1">
        <f t="shared" si="436"/>
        <v>-1.5921464153240394</v>
      </c>
      <c r="AE1083" s="1">
        <f t="shared" si="437"/>
        <v>-1.780198646826979</v>
      </c>
      <c r="AF1083" s="1">
        <f t="shared" si="438"/>
        <v>-0.50310357767208047</v>
      </c>
      <c r="AG1083" s="1">
        <f t="shared" si="439"/>
        <v>-1.4839328306838067</v>
      </c>
      <c r="AH1083" s="1">
        <f t="shared" si="440"/>
        <v>-1.8152899666382492</v>
      </c>
      <c r="AI1083" s="149">
        <f t="shared" si="441"/>
        <v>-8.7386469755024976</v>
      </c>
      <c r="AL1083" s="1">
        <f t="shared" si="442"/>
        <v>-1.3956645494074753</v>
      </c>
      <c r="AM1083" s="104">
        <f t="shared" si="443"/>
        <v>-1.3708698907942589</v>
      </c>
      <c r="AN1083" s="104">
        <f t="shared" si="444"/>
        <v>-1.3586993551740039</v>
      </c>
      <c r="AO1083" s="104">
        <f t="shared" si="445"/>
        <v>-0.71939540663488166</v>
      </c>
      <c r="AP1083" s="104">
        <f t="shared" si="446"/>
        <v>-1.790723736354523</v>
      </c>
      <c r="AQ1083" s="104">
        <f t="shared" si="447"/>
        <v>-8.9936045332194625E-2</v>
      </c>
      <c r="AR1083" s="151">
        <f t="shared" si="448"/>
        <v>-6.7252889836973377</v>
      </c>
    </row>
    <row r="1084" spans="1:44" x14ac:dyDescent="0.2">
      <c r="A1084" s="98">
        <v>10786</v>
      </c>
      <c r="B1084" s="91" t="s">
        <v>103</v>
      </c>
      <c r="C1084" s="110">
        <v>0.95350729249822319</v>
      </c>
      <c r="D1084" s="91" t="s">
        <v>0</v>
      </c>
      <c r="E1084" s="91">
        <v>0</v>
      </c>
      <c r="F1084" s="92">
        <v>1</v>
      </c>
      <c r="G1084" s="91" t="s">
        <v>7</v>
      </c>
      <c r="H1084" s="91" t="s">
        <v>88</v>
      </c>
      <c r="I1084" s="91" t="s">
        <v>4</v>
      </c>
      <c r="J1084" s="93" t="s">
        <v>4</v>
      </c>
      <c r="M1084">
        <f t="shared" si="429"/>
        <v>39</v>
      </c>
      <c r="N1084">
        <f t="shared" si="450"/>
        <v>35</v>
      </c>
      <c r="O1084">
        <f t="shared" si="451"/>
        <v>48</v>
      </c>
      <c r="P1084">
        <f t="shared" si="452"/>
        <v>104</v>
      </c>
      <c r="Q1084">
        <f t="shared" si="453"/>
        <v>71</v>
      </c>
      <c r="R1084">
        <f t="shared" si="454"/>
        <v>144</v>
      </c>
      <c r="U1084">
        <f t="shared" si="449"/>
        <v>241</v>
      </c>
      <c r="V1084">
        <f t="shared" si="430"/>
        <v>245</v>
      </c>
      <c r="W1084">
        <f t="shared" si="431"/>
        <v>243</v>
      </c>
      <c r="X1084">
        <f t="shared" si="432"/>
        <v>470</v>
      </c>
      <c r="Y1084">
        <f t="shared" si="433"/>
        <v>425</v>
      </c>
      <c r="Z1084">
        <f t="shared" si="434"/>
        <v>83</v>
      </c>
      <c r="AC1084" s="1">
        <f t="shared" si="435"/>
        <v>-1.4839328306838067</v>
      </c>
      <c r="AD1084" s="1">
        <f t="shared" si="436"/>
        <v>-1.5921464153240394</v>
      </c>
      <c r="AE1084" s="1">
        <f t="shared" si="437"/>
        <v>-1.276293465905562</v>
      </c>
      <c r="AF1084" s="1">
        <f t="shared" si="438"/>
        <v>-0.50310357767208047</v>
      </c>
      <c r="AG1084" s="1">
        <f t="shared" si="439"/>
        <v>-0.88481459977213761</v>
      </c>
      <c r="AH1084" s="1">
        <f t="shared" si="440"/>
        <v>-0.17768117723745236</v>
      </c>
      <c r="AI1084" s="149">
        <f t="shared" si="441"/>
        <v>-5.9179720665950777</v>
      </c>
      <c r="AL1084" s="1">
        <f t="shared" si="442"/>
        <v>-1.3873311678483309</v>
      </c>
      <c r="AM1084" s="104">
        <f t="shared" si="443"/>
        <v>-1.3708698907942589</v>
      </c>
      <c r="AN1084" s="104">
        <f t="shared" si="444"/>
        <v>-1.3790666579984376</v>
      </c>
      <c r="AO1084" s="104">
        <f t="shared" si="445"/>
        <v>-0.71939540663488166</v>
      </c>
      <c r="AP1084" s="104">
        <f t="shared" si="446"/>
        <v>-0.82003893241456904</v>
      </c>
      <c r="AQ1084" s="104">
        <f t="shared" si="447"/>
        <v>-2.4532874935423878</v>
      </c>
      <c r="AR1084" s="151">
        <f t="shared" si="448"/>
        <v>-8.1299895492328673</v>
      </c>
    </row>
    <row r="1085" spans="1:44" x14ac:dyDescent="0.2">
      <c r="A1085" s="99">
        <v>11050</v>
      </c>
      <c r="B1085" s="95" t="s">
        <v>103</v>
      </c>
      <c r="C1085" s="111">
        <v>0.95350807545460359</v>
      </c>
      <c r="D1085" s="95" t="s">
        <v>1</v>
      </c>
      <c r="E1085" s="95">
        <v>1</v>
      </c>
      <c r="F1085" s="96">
        <v>2</v>
      </c>
      <c r="G1085" s="95" t="s">
        <v>6</v>
      </c>
      <c r="H1085" s="95" t="s">
        <v>88</v>
      </c>
      <c r="I1085" s="95" t="s">
        <v>5</v>
      </c>
      <c r="J1085" s="97" t="s">
        <v>5</v>
      </c>
      <c r="M1085">
        <f t="shared" si="429"/>
        <v>59</v>
      </c>
      <c r="N1085">
        <f t="shared" si="450"/>
        <v>35</v>
      </c>
      <c r="O1085">
        <f t="shared" si="451"/>
        <v>49</v>
      </c>
      <c r="P1085">
        <f t="shared" si="452"/>
        <v>68</v>
      </c>
      <c r="Q1085">
        <f t="shared" si="453"/>
        <v>71</v>
      </c>
      <c r="R1085">
        <f t="shared" si="454"/>
        <v>28</v>
      </c>
      <c r="U1085">
        <f t="shared" si="449"/>
        <v>244</v>
      </c>
      <c r="V1085">
        <f t="shared" si="430"/>
        <v>233</v>
      </c>
      <c r="W1085">
        <f t="shared" si="431"/>
        <v>233</v>
      </c>
      <c r="X1085">
        <f t="shared" si="432"/>
        <v>495</v>
      </c>
      <c r="Y1085">
        <f t="shared" si="433"/>
        <v>425</v>
      </c>
      <c r="Z1085">
        <f t="shared" si="434"/>
        <v>882</v>
      </c>
      <c r="AC1085" s="1">
        <f t="shared" si="435"/>
        <v>-1.0699570329077337</v>
      </c>
      <c r="AD1085" s="1">
        <f t="shared" si="436"/>
        <v>-1.5921464153240394</v>
      </c>
      <c r="AE1085" s="1">
        <f t="shared" si="437"/>
        <v>-1.2556741787028265</v>
      </c>
      <c r="AF1085" s="1">
        <f t="shared" si="438"/>
        <v>-0.92798677163734644</v>
      </c>
      <c r="AG1085" s="1">
        <f t="shared" si="439"/>
        <v>-0.88481459977213761</v>
      </c>
      <c r="AH1085" s="1">
        <f t="shared" si="440"/>
        <v>-1.8152899666382492</v>
      </c>
      <c r="AI1085" s="149">
        <f t="shared" si="441"/>
        <v>-7.5458689649823327</v>
      </c>
      <c r="AL1085" s="1">
        <f t="shared" si="442"/>
        <v>-1.374959876045784</v>
      </c>
      <c r="AM1085" s="104">
        <f t="shared" si="443"/>
        <v>-1.4210896477732855</v>
      </c>
      <c r="AN1085" s="104">
        <f t="shared" si="444"/>
        <v>-1.4210896477732855</v>
      </c>
      <c r="AO1085" s="104">
        <f t="shared" si="445"/>
        <v>-0.66757033877029559</v>
      </c>
      <c r="AP1085" s="104">
        <f t="shared" si="446"/>
        <v>-0.82003893241456904</v>
      </c>
      <c r="AQ1085" s="104">
        <f t="shared" si="447"/>
        <v>-8.9936045332194625E-2</v>
      </c>
      <c r="AR1085" s="151">
        <f t="shared" si="448"/>
        <v>-5.7946844881094144</v>
      </c>
    </row>
    <row r="1086" spans="1:44" x14ac:dyDescent="0.2">
      <c r="A1086" s="98">
        <v>10751</v>
      </c>
      <c r="B1086" s="91" t="s">
        <v>103</v>
      </c>
      <c r="C1086" s="110">
        <v>0.95462443093775884</v>
      </c>
      <c r="D1086" s="91" t="s">
        <v>1</v>
      </c>
      <c r="E1086" s="91">
        <v>2</v>
      </c>
      <c r="F1086" s="92">
        <v>2</v>
      </c>
      <c r="G1086" s="91" t="s">
        <v>7</v>
      </c>
      <c r="H1086" s="91" t="s">
        <v>89</v>
      </c>
      <c r="I1086" s="91" t="s">
        <v>4</v>
      </c>
      <c r="J1086" s="93" t="s">
        <v>5</v>
      </c>
      <c r="M1086">
        <f t="shared" si="429"/>
        <v>59</v>
      </c>
      <c r="N1086">
        <f t="shared" si="450"/>
        <v>41</v>
      </c>
      <c r="O1086">
        <f t="shared" si="451"/>
        <v>49</v>
      </c>
      <c r="P1086">
        <f t="shared" si="452"/>
        <v>104</v>
      </c>
      <c r="Q1086">
        <f t="shared" si="453"/>
        <v>37</v>
      </c>
      <c r="R1086">
        <f t="shared" si="454"/>
        <v>144</v>
      </c>
      <c r="U1086">
        <f t="shared" si="449"/>
        <v>244</v>
      </c>
      <c r="V1086">
        <f t="shared" si="430"/>
        <v>239</v>
      </c>
      <c r="W1086">
        <f t="shared" si="431"/>
        <v>233</v>
      </c>
      <c r="X1086">
        <f t="shared" si="432"/>
        <v>470</v>
      </c>
      <c r="Y1086">
        <f t="shared" si="433"/>
        <v>230</v>
      </c>
      <c r="Z1086">
        <f t="shared" si="434"/>
        <v>83</v>
      </c>
      <c r="AC1086" s="1">
        <f t="shared" si="435"/>
        <v>-1.0699570329077337</v>
      </c>
      <c r="AD1086" s="1">
        <f t="shared" si="436"/>
        <v>-1.4339224101091452</v>
      </c>
      <c r="AE1086" s="1">
        <f t="shared" si="437"/>
        <v>-1.2556741787028265</v>
      </c>
      <c r="AF1086" s="1">
        <f t="shared" si="438"/>
        <v>-0.50310357767208047</v>
      </c>
      <c r="AG1086" s="1">
        <f t="shared" si="439"/>
        <v>-1.5365765641692286</v>
      </c>
      <c r="AH1086" s="1">
        <f t="shared" si="440"/>
        <v>-0.17768117723745236</v>
      </c>
      <c r="AI1086" s="149">
        <f t="shared" si="441"/>
        <v>-5.9769149407984665</v>
      </c>
      <c r="AL1086" s="1">
        <f t="shared" si="442"/>
        <v>-1.374959876045784</v>
      </c>
      <c r="AM1086" s="104">
        <f t="shared" si="443"/>
        <v>-1.3956645494074753</v>
      </c>
      <c r="AN1086" s="104">
        <f t="shared" si="444"/>
        <v>-1.4210896477732855</v>
      </c>
      <c r="AO1086" s="104">
        <f t="shared" si="445"/>
        <v>-0.71939540663488166</v>
      </c>
      <c r="AP1086" s="104">
        <f t="shared" si="446"/>
        <v>-1.4340487924157905</v>
      </c>
      <c r="AQ1086" s="104">
        <f t="shared" si="447"/>
        <v>-2.4532874935423878</v>
      </c>
      <c r="AR1086" s="151">
        <f t="shared" si="448"/>
        <v>-8.7984457658196042</v>
      </c>
    </row>
    <row r="1087" spans="1:44" x14ac:dyDescent="0.2">
      <c r="A1087" s="99">
        <v>11283</v>
      </c>
      <c r="B1087" s="95" t="s">
        <v>103</v>
      </c>
      <c r="C1087" s="111">
        <v>0.9552299143280566</v>
      </c>
      <c r="D1087" s="95" t="s">
        <v>0</v>
      </c>
      <c r="E1087" s="95">
        <v>1</v>
      </c>
      <c r="F1087" s="96">
        <v>3</v>
      </c>
      <c r="G1087" s="95" t="s">
        <v>7</v>
      </c>
      <c r="H1087" s="95" t="s">
        <v>91</v>
      </c>
      <c r="I1087" s="95" t="s">
        <v>4</v>
      </c>
      <c r="J1087" s="97" t="s">
        <v>5</v>
      </c>
      <c r="M1087">
        <f t="shared" si="429"/>
        <v>39</v>
      </c>
      <c r="N1087">
        <f t="shared" si="450"/>
        <v>35</v>
      </c>
      <c r="O1087">
        <f t="shared" si="451"/>
        <v>46</v>
      </c>
      <c r="P1087">
        <f t="shared" si="452"/>
        <v>104</v>
      </c>
      <c r="Q1087">
        <f t="shared" si="453"/>
        <v>25</v>
      </c>
      <c r="R1087">
        <f t="shared" si="454"/>
        <v>144</v>
      </c>
      <c r="U1087">
        <f t="shared" si="449"/>
        <v>241</v>
      </c>
      <c r="V1087">
        <f t="shared" si="430"/>
        <v>233</v>
      </c>
      <c r="W1087">
        <f t="shared" si="431"/>
        <v>241</v>
      </c>
      <c r="X1087">
        <f t="shared" si="432"/>
        <v>470</v>
      </c>
      <c r="Y1087">
        <f t="shared" si="433"/>
        <v>149</v>
      </c>
      <c r="Z1087">
        <f t="shared" si="434"/>
        <v>83</v>
      </c>
      <c r="AC1087" s="1">
        <f t="shared" si="435"/>
        <v>-1.4839328306838067</v>
      </c>
      <c r="AD1087" s="1">
        <f t="shared" si="436"/>
        <v>-1.5921464153240394</v>
      </c>
      <c r="AE1087" s="1">
        <f t="shared" si="437"/>
        <v>-1.3188530803243581</v>
      </c>
      <c r="AF1087" s="1">
        <f t="shared" si="438"/>
        <v>-0.50310357767208047</v>
      </c>
      <c r="AG1087" s="1">
        <f t="shared" si="439"/>
        <v>-1.9286186519452522</v>
      </c>
      <c r="AH1087" s="1">
        <f t="shared" si="440"/>
        <v>-0.17768117723745236</v>
      </c>
      <c r="AI1087" s="149">
        <f t="shared" si="441"/>
        <v>-7.0043357331869887</v>
      </c>
      <c r="AL1087" s="1">
        <f t="shared" si="442"/>
        <v>-1.3873311678483309</v>
      </c>
      <c r="AM1087" s="104">
        <f t="shared" si="443"/>
        <v>-1.4210896477732855</v>
      </c>
      <c r="AN1087" s="104">
        <f t="shared" si="444"/>
        <v>-1.3873311678483309</v>
      </c>
      <c r="AO1087" s="104">
        <f t="shared" si="445"/>
        <v>-0.71939540663488166</v>
      </c>
      <c r="AP1087" s="104">
        <f t="shared" si="446"/>
        <v>-1.8681817953935267</v>
      </c>
      <c r="AQ1087" s="104">
        <f t="shared" si="447"/>
        <v>-2.4532874935423878</v>
      </c>
      <c r="AR1087" s="151">
        <f t="shared" si="448"/>
        <v>-9.2366166790407433</v>
      </c>
    </row>
    <row r="1088" spans="1:44" x14ac:dyDescent="0.2">
      <c r="A1088" s="98">
        <v>11316</v>
      </c>
      <c r="B1088" s="91" t="s">
        <v>103</v>
      </c>
      <c r="C1088" s="110">
        <v>0.95541819409165951</v>
      </c>
      <c r="D1088" s="91" t="s">
        <v>3</v>
      </c>
      <c r="E1088" s="91">
        <v>3</v>
      </c>
      <c r="F1088" s="92">
        <v>2</v>
      </c>
      <c r="G1088" s="91" t="s">
        <v>7</v>
      </c>
      <c r="H1088" s="91" t="s">
        <v>88</v>
      </c>
      <c r="I1088" s="91" t="s">
        <v>5</v>
      </c>
      <c r="J1088" s="93" t="s">
        <v>5</v>
      </c>
      <c r="M1088">
        <f t="shared" si="429"/>
        <v>38</v>
      </c>
      <c r="N1088">
        <f t="shared" si="450"/>
        <v>61</v>
      </c>
      <c r="O1088">
        <f t="shared" si="451"/>
        <v>49</v>
      </c>
      <c r="P1088">
        <f t="shared" si="452"/>
        <v>104</v>
      </c>
      <c r="Q1088">
        <f t="shared" si="453"/>
        <v>71</v>
      </c>
      <c r="R1088">
        <f t="shared" si="454"/>
        <v>28</v>
      </c>
      <c r="U1088">
        <f t="shared" si="449"/>
        <v>241</v>
      </c>
      <c r="V1088">
        <f t="shared" si="430"/>
        <v>248</v>
      </c>
      <c r="W1088">
        <f t="shared" si="431"/>
        <v>233</v>
      </c>
      <c r="X1088">
        <f t="shared" si="432"/>
        <v>470</v>
      </c>
      <c r="Y1088">
        <f t="shared" si="433"/>
        <v>425</v>
      </c>
      <c r="Z1088">
        <f t="shared" si="434"/>
        <v>882</v>
      </c>
      <c r="AC1088" s="1">
        <f t="shared" si="435"/>
        <v>-1.5099083170870673</v>
      </c>
      <c r="AD1088" s="1">
        <f t="shared" si="436"/>
        <v>-1.0366206126401418</v>
      </c>
      <c r="AE1088" s="1">
        <f t="shared" si="437"/>
        <v>-1.2556741787028265</v>
      </c>
      <c r="AF1088" s="1">
        <f t="shared" si="438"/>
        <v>-0.50310357767208047</v>
      </c>
      <c r="AG1088" s="1">
        <f t="shared" si="439"/>
        <v>-0.88481459977213761</v>
      </c>
      <c r="AH1088" s="1">
        <f t="shared" si="440"/>
        <v>-1.8152899666382492</v>
      </c>
      <c r="AI1088" s="149">
        <f t="shared" si="441"/>
        <v>-7.005411252512503</v>
      </c>
      <c r="AL1088" s="1">
        <f t="shared" si="442"/>
        <v>-1.3873311678483309</v>
      </c>
      <c r="AM1088" s="104">
        <f t="shared" si="443"/>
        <v>-1.3586993551740039</v>
      </c>
      <c r="AN1088" s="104">
        <f t="shared" si="444"/>
        <v>-1.4210896477732855</v>
      </c>
      <c r="AO1088" s="104">
        <f t="shared" si="445"/>
        <v>-0.71939540663488166</v>
      </c>
      <c r="AP1088" s="104">
        <f t="shared" si="446"/>
        <v>-0.82003893241456904</v>
      </c>
      <c r="AQ1088" s="104">
        <f t="shared" si="447"/>
        <v>-8.9936045332194625E-2</v>
      </c>
      <c r="AR1088" s="151">
        <f t="shared" si="448"/>
        <v>-5.7964905551772654</v>
      </c>
    </row>
    <row r="1089" spans="1:44" x14ac:dyDescent="0.2">
      <c r="A1089" s="99">
        <v>10140</v>
      </c>
      <c r="B1089" s="95" t="s">
        <v>103</v>
      </c>
      <c r="C1089" s="111">
        <v>0.95638363688446071</v>
      </c>
      <c r="D1089" s="95" t="s">
        <v>0</v>
      </c>
      <c r="E1089" s="95">
        <v>3</v>
      </c>
      <c r="F1089" s="96">
        <v>3</v>
      </c>
      <c r="G1089" s="95" t="s">
        <v>7</v>
      </c>
      <c r="H1089" s="95" t="s">
        <v>88</v>
      </c>
      <c r="I1089" s="95" t="s">
        <v>5</v>
      </c>
      <c r="J1089" s="97" t="s">
        <v>5</v>
      </c>
      <c r="M1089">
        <f t="shared" si="429"/>
        <v>39</v>
      </c>
      <c r="N1089">
        <f t="shared" si="450"/>
        <v>61</v>
      </c>
      <c r="O1089">
        <f t="shared" si="451"/>
        <v>46</v>
      </c>
      <c r="P1089">
        <f t="shared" si="452"/>
        <v>104</v>
      </c>
      <c r="Q1089">
        <f t="shared" si="453"/>
        <v>71</v>
      </c>
      <c r="R1089">
        <f t="shared" si="454"/>
        <v>28</v>
      </c>
      <c r="U1089">
        <f t="shared" si="449"/>
        <v>241</v>
      </c>
      <c r="V1089">
        <f t="shared" si="430"/>
        <v>248</v>
      </c>
      <c r="W1089">
        <f t="shared" si="431"/>
        <v>241</v>
      </c>
      <c r="X1089">
        <f t="shared" si="432"/>
        <v>470</v>
      </c>
      <c r="Y1089">
        <f t="shared" si="433"/>
        <v>425</v>
      </c>
      <c r="Z1089">
        <f t="shared" si="434"/>
        <v>882</v>
      </c>
      <c r="AC1089" s="1">
        <f t="shared" si="435"/>
        <v>-1.4839328306838067</v>
      </c>
      <c r="AD1089" s="1">
        <f t="shared" si="436"/>
        <v>-1.0366206126401418</v>
      </c>
      <c r="AE1089" s="1">
        <f t="shared" si="437"/>
        <v>-1.3188530803243581</v>
      </c>
      <c r="AF1089" s="1">
        <f t="shared" si="438"/>
        <v>-0.50310357767208047</v>
      </c>
      <c r="AG1089" s="1">
        <f t="shared" si="439"/>
        <v>-0.88481459977213761</v>
      </c>
      <c r="AH1089" s="1">
        <f t="shared" si="440"/>
        <v>-1.8152899666382492</v>
      </c>
      <c r="AI1089" s="149">
        <f t="shared" si="441"/>
        <v>-7.0426146677307742</v>
      </c>
      <c r="AL1089" s="1">
        <f t="shared" si="442"/>
        <v>-1.3873311678483309</v>
      </c>
      <c r="AM1089" s="104">
        <f t="shared" si="443"/>
        <v>-1.3586993551740039</v>
      </c>
      <c r="AN1089" s="104">
        <f t="shared" si="444"/>
        <v>-1.3873311678483309</v>
      </c>
      <c r="AO1089" s="104">
        <f t="shared" si="445"/>
        <v>-0.71939540663488166</v>
      </c>
      <c r="AP1089" s="104">
        <f t="shared" si="446"/>
        <v>-0.82003893241456904</v>
      </c>
      <c r="AQ1089" s="104">
        <f t="shared" si="447"/>
        <v>-8.9936045332194625E-2</v>
      </c>
      <c r="AR1089" s="151">
        <f t="shared" si="448"/>
        <v>-5.7627320752523117</v>
      </c>
    </row>
    <row r="1090" spans="1:44" x14ac:dyDescent="0.2">
      <c r="A1090" s="98">
        <v>10254</v>
      </c>
      <c r="B1090" s="91" t="s">
        <v>103</v>
      </c>
      <c r="C1090" s="110">
        <v>0.95700350118457078</v>
      </c>
      <c r="D1090" s="91" t="s">
        <v>0</v>
      </c>
      <c r="E1090" s="91">
        <v>0</v>
      </c>
      <c r="F1090" s="92">
        <v>3</v>
      </c>
      <c r="G1090" s="91" t="s">
        <v>7</v>
      </c>
      <c r="H1090" s="91" t="s">
        <v>91</v>
      </c>
      <c r="I1090" s="91" t="s">
        <v>4</v>
      </c>
      <c r="J1090" s="93" t="s">
        <v>5</v>
      </c>
      <c r="M1090">
        <f t="shared" si="429"/>
        <v>39</v>
      </c>
      <c r="N1090">
        <f t="shared" si="450"/>
        <v>35</v>
      </c>
      <c r="O1090">
        <f t="shared" si="451"/>
        <v>46</v>
      </c>
      <c r="P1090">
        <f t="shared" si="452"/>
        <v>104</v>
      </c>
      <c r="Q1090">
        <f t="shared" si="453"/>
        <v>25</v>
      </c>
      <c r="R1090">
        <f t="shared" si="454"/>
        <v>144</v>
      </c>
      <c r="U1090">
        <f t="shared" si="449"/>
        <v>241</v>
      </c>
      <c r="V1090">
        <f t="shared" si="430"/>
        <v>245</v>
      </c>
      <c r="W1090">
        <f t="shared" si="431"/>
        <v>241</v>
      </c>
      <c r="X1090">
        <f t="shared" si="432"/>
        <v>470</v>
      </c>
      <c r="Y1090">
        <f t="shared" si="433"/>
        <v>149</v>
      </c>
      <c r="Z1090">
        <f t="shared" si="434"/>
        <v>83</v>
      </c>
      <c r="AC1090" s="1">
        <f t="shared" si="435"/>
        <v>-1.4839328306838067</v>
      </c>
      <c r="AD1090" s="1">
        <f t="shared" si="436"/>
        <v>-1.5921464153240394</v>
      </c>
      <c r="AE1090" s="1">
        <f t="shared" si="437"/>
        <v>-1.3188530803243581</v>
      </c>
      <c r="AF1090" s="1">
        <f t="shared" si="438"/>
        <v>-0.50310357767208047</v>
      </c>
      <c r="AG1090" s="1">
        <f t="shared" si="439"/>
        <v>-1.9286186519452522</v>
      </c>
      <c r="AH1090" s="1">
        <f t="shared" si="440"/>
        <v>-0.17768117723745236</v>
      </c>
      <c r="AI1090" s="149">
        <f t="shared" si="441"/>
        <v>-7.0043357331869887</v>
      </c>
      <c r="AL1090" s="1">
        <f t="shared" si="442"/>
        <v>-1.3873311678483309</v>
      </c>
      <c r="AM1090" s="104">
        <f t="shared" si="443"/>
        <v>-1.3708698907942589</v>
      </c>
      <c r="AN1090" s="104">
        <f t="shared" si="444"/>
        <v>-1.3873311678483309</v>
      </c>
      <c r="AO1090" s="104">
        <f t="shared" si="445"/>
        <v>-0.71939540663488166</v>
      </c>
      <c r="AP1090" s="104">
        <f t="shared" si="446"/>
        <v>-1.8681817953935267</v>
      </c>
      <c r="AQ1090" s="104">
        <f t="shared" si="447"/>
        <v>-2.4532874935423878</v>
      </c>
      <c r="AR1090" s="151">
        <f t="shared" si="448"/>
        <v>-9.1863969220617179</v>
      </c>
    </row>
    <row r="1091" spans="1:44" x14ac:dyDescent="0.2">
      <c r="A1091" s="99">
        <v>11299</v>
      </c>
      <c r="B1091" s="95" t="s">
        <v>103</v>
      </c>
      <c r="C1091" s="111">
        <v>0.96005463311986394</v>
      </c>
      <c r="D1091" s="95" t="s">
        <v>3</v>
      </c>
      <c r="E1091" s="95">
        <v>2</v>
      </c>
      <c r="F1091" s="96">
        <v>0</v>
      </c>
      <c r="G1091" s="95" t="s">
        <v>6</v>
      </c>
      <c r="H1091" s="95" t="s">
        <v>89</v>
      </c>
      <c r="I1091" s="95" t="s">
        <v>5</v>
      </c>
      <c r="J1091" s="97" t="s">
        <v>5</v>
      </c>
      <c r="M1091">
        <f t="shared" si="429"/>
        <v>38</v>
      </c>
      <c r="N1091">
        <f t="shared" si="450"/>
        <v>41</v>
      </c>
      <c r="O1091">
        <f t="shared" si="451"/>
        <v>29</v>
      </c>
      <c r="P1091">
        <f t="shared" si="452"/>
        <v>68</v>
      </c>
      <c r="Q1091">
        <f t="shared" si="453"/>
        <v>37</v>
      </c>
      <c r="R1091">
        <f t="shared" si="454"/>
        <v>28</v>
      </c>
      <c r="U1091">
        <f t="shared" si="449"/>
        <v>241</v>
      </c>
      <c r="V1091">
        <f t="shared" si="430"/>
        <v>239</v>
      </c>
      <c r="W1091">
        <f t="shared" si="431"/>
        <v>248</v>
      </c>
      <c r="X1091">
        <f t="shared" si="432"/>
        <v>495</v>
      </c>
      <c r="Y1091">
        <f t="shared" si="433"/>
        <v>230</v>
      </c>
      <c r="Z1091">
        <f t="shared" si="434"/>
        <v>882</v>
      </c>
      <c r="AC1091" s="1">
        <f t="shared" si="435"/>
        <v>-1.5099083170870673</v>
      </c>
      <c r="AD1091" s="1">
        <f t="shared" si="436"/>
        <v>-1.4339224101091452</v>
      </c>
      <c r="AE1091" s="1">
        <f t="shared" si="437"/>
        <v>-1.780198646826979</v>
      </c>
      <c r="AF1091" s="1">
        <f t="shared" si="438"/>
        <v>-0.92798677163734644</v>
      </c>
      <c r="AG1091" s="1">
        <f t="shared" si="439"/>
        <v>-1.5365765641692286</v>
      </c>
      <c r="AH1091" s="1">
        <f t="shared" si="440"/>
        <v>-1.8152899666382492</v>
      </c>
      <c r="AI1091" s="149">
        <f t="shared" si="441"/>
        <v>-9.0038826764680167</v>
      </c>
      <c r="AL1091" s="1">
        <f t="shared" si="442"/>
        <v>-1.3873311678483309</v>
      </c>
      <c r="AM1091" s="104">
        <f t="shared" si="443"/>
        <v>-1.3956645494074753</v>
      </c>
      <c r="AN1091" s="104">
        <f t="shared" si="444"/>
        <v>-1.3586993551740039</v>
      </c>
      <c r="AO1091" s="104">
        <f t="shared" si="445"/>
        <v>-0.66757033877029559</v>
      </c>
      <c r="AP1091" s="104">
        <f t="shared" si="446"/>
        <v>-1.4340487924157905</v>
      </c>
      <c r="AQ1091" s="104">
        <f t="shared" si="447"/>
        <v>-8.9936045332194625E-2</v>
      </c>
      <c r="AR1091" s="151">
        <f t="shared" si="448"/>
        <v>-6.3332502489480911</v>
      </c>
    </row>
    <row r="1092" spans="1:44" x14ac:dyDescent="0.2">
      <c r="A1092" s="98">
        <v>10059</v>
      </c>
      <c r="B1092" s="91" t="s">
        <v>103</v>
      </c>
      <c r="C1092" s="110">
        <v>0.96163450927521332</v>
      </c>
      <c r="D1092" s="91" t="s">
        <v>0</v>
      </c>
      <c r="E1092" s="91">
        <v>3</v>
      </c>
      <c r="F1092" s="92">
        <v>3</v>
      </c>
      <c r="G1092" s="91" t="s">
        <v>7</v>
      </c>
      <c r="H1092" s="91" t="s">
        <v>91</v>
      </c>
      <c r="I1092" s="91" t="s">
        <v>4</v>
      </c>
      <c r="J1092" s="93" t="s">
        <v>4</v>
      </c>
      <c r="M1092">
        <f t="shared" si="429"/>
        <v>39</v>
      </c>
      <c r="N1092">
        <f t="shared" si="450"/>
        <v>61</v>
      </c>
      <c r="O1092">
        <f t="shared" si="451"/>
        <v>46</v>
      </c>
      <c r="P1092">
        <f t="shared" si="452"/>
        <v>104</v>
      </c>
      <c r="Q1092">
        <f t="shared" si="453"/>
        <v>25</v>
      </c>
      <c r="R1092">
        <f t="shared" si="454"/>
        <v>144</v>
      </c>
      <c r="U1092">
        <f t="shared" si="449"/>
        <v>241</v>
      </c>
      <c r="V1092">
        <f t="shared" si="430"/>
        <v>248</v>
      </c>
      <c r="W1092">
        <f t="shared" si="431"/>
        <v>241</v>
      </c>
      <c r="X1092">
        <f t="shared" si="432"/>
        <v>470</v>
      </c>
      <c r="Y1092">
        <f t="shared" si="433"/>
        <v>149</v>
      </c>
      <c r="Z1092">
        <f t="shared" si="434"/>
        <v>83</v>
      </c>
      <c r="AC1092" s="1">
        <f t="shared" si="435"/>
        <v>-1.4839328306838067</v>
      </c>
      <c r="AD1092" s="1">
        <f t="shared" si="436"/>
        <v>-1.0366206126401418</v>
      </c>
      <c r="AE1092" s="1">
        <f t="shared" si="437"/>
        <v>-1.3188530803243581</v>
      </c>
      <c r="AF1092" s="1">
        <f t="shared" si="438"/>
        <v>-0.50310357767208047</v>
      </c>
      <c r="AG1092" s="1">
        <f t="shared" si="439"/>
        <v>-1.9286186519452522</v>
      </c>
      <c r="AH1092" s="1">
        <f t="shared" si="440"/>
        <v>-0.17768117723745236</v>
      </c>
      <c r="AI1092" s="149">
        <f t="shared" si="441"/>
        <v>-6.4488099305030913</v>
      </c>
      <c r="AL1092" s="1">
        <f t="shared" si="442"/>
        <v>-1.3873311678483309</v>
      </c>
      <c r="AM1092" s="104">
        <f t="shared" si="443"/>
        <v>-1.3586993551740039</v>
      </c>
      <c r="AN1092" s="104">
        <f t="shared" si="444"/>
        <v>-1.3873311678483309</v>
      </c>
      <c r="AO1092" s="104">
        <f t="shared" si="445"/>
        <v>-0.71939540663488166</v>
      </c>
      <c r="AP1092" s="104">
        <f t="shared" si="446"/>
        <v>-1.8681817953935267</v>
      </c>
      <c r="AQ1092" s="104">
        <f t="shared" si="447"/>
        <v>-2.4532874935423878</v>
      </c>
      <c r="AR1092" s="151">
        <f t="shared" si="448"/>
        <v>-9.1742263864414628</v>
      </c>
    </row>
    <row r="1093" spans="1:44" x14ac:dyDescent="0.2">
      <c r="A1093" s="99">
        <v>10214</v>
      </c>
      <c r="B1093" s="95" t="s">
        <v>103</v>
      </c>
      <c r="C1093" s="111">
        <v>0.96202342119425077</v>
      </c>
      <c r="D1093" s="95" t="s">
        <v>3</v>
      </c>
      <c r="E1093" s="95">
        <v>3</v>
      </c>
      <c r="F1093" s="96">
        <v>0</v>
      </c>
      <c r="G1093" s="95" t="s">
        <v>6</v>
      </c>
      <c r="H1093" s="95" t="s">
        <v>88</v>
      </c>
      <c r="I1093" s="95" t="s">
        <v>5</v>
      </c>
      <c r="J1093" s="97" t="s">
        <v>5</v>
      </c>
      <c r="M1093">
        <f t="shared" ref="M1093:M1140" si="455">COUNTIFS(D$4:D$1140,D1093,$J$4:$J$1140,$L$2)</f>
        <v>38</v>
      </c>
      <c r="N1093">
        <f t="shared" si="450"/>
        <v>61</v>
      </c>
      <c r="O1093">
        <f t="shared" si="451"/>
        <v>29</v>
      </c>
      <c r="P1093">
        <f t="shared" si="452"/>
        <v>68</v>
      </c>
      <c r="Q1093">
        <f t="shared" si="453"/>
        <v>71</v>
      </c>
      <c r="R1093">
        <f t="shared" si="454"/>
        <v>28</v>
      </c>
      <c r="U1093">
        <f t="shared" si="449"/>
        <v>241</v>
      </c>
      <c r="V1093">
        <f t="shared" ref="V1093:V1140" si="456">COUNTIFS(E$4:E$1140,E1093,$J$4:$J$1140,$T$2)</f>
        <v>248</v>
      </c>
      <c r="W1093">
        <f t="shared" ref="W1093:W1140" si="457">COUNTIFS(F$4:F$1140,F1093,$J$4:$J$1140,$T$2)</f>
        <v>248</v>
      </c>
      <c r="X1093">
        <f t="shared" ref="X1093:X1140" si="458">COUNTIFS(G$4:G$1140,G1093,$J$4:$J$1140,$T$2)</f>
        <v>495</v>
      </c>
      <c r="Y1093">
        <f t="shared" ref="Y1093:Y1140" si="459">COUNTIFS(H$4:H$1140,H1093,$J$4:$J$1140,$T$2)</f>
        <v>425</v>
      </c>
      <c r="Z1093">
        <f t="shared" ref="Z1093:Z1140" si="460">COUNTIFS(I$4:I$1140,I1093,$J$4:$J$1140,$T$2)</f>
        <v>882</v>
      </c>
      <c r="AC1093" s="1">
        <f t="shared" ref="AC1093:AC1141" si="461">LN(M1093/$AC$2)</f>
        <v>-1.5099083170870673</v>
      </c>
      <c r="AD1093" s="1">
        <f t="shared" ref="AD1093:AD1141" si="462">LN(N1093/$AC$2)</f>
        <v>-1.0366206126401418</v>
      </c>
      <c r="AE1093" s="1">
        <f t="shared" ref="AE1093:AE1141" si="463">LN(O1093/$AC$2)</f>
        <v>-1.780198646826979</v>
      </c>
      <c r="AF1093" s="1">
        <f t="shared" ref="AF1093:AF1141" si="464">LN(P1093/$AC$2)</f>
        <v>-0.92798677163734644</v>
      </c>
      <c r="AG1093" s="1">
        <f t="shared" ref="AG1093:AG1141" si="465">LN(Q1093/$AC$2)</f>
        <v>-0.88481459977213761</v>
      </c>
      <c r="AH1093" s="1">
        <f t="shared" ref="AH1093:AH1141" si="466">LN(R1093/$AC$2)</f>
        <v>-1.8152899666382492</v>
      </c>
      <c r="AI1093" s="149">
        <f t="shared" ref="AI1093:AI1141" si="467">SUM(AC1093:AH1093)</f>
        <v>-7.9548189146019217</v>
      </c>
      <c r="AL1093" s="1">
        <f t="shared" ref="AL1093:AL1141" si="468">LN(U1093/$AL$2)</f>
        <v>-1.3873311678483309</v>
      </c>
      <c r="AM1093" s="104">
        <f t="shared" ref="AM1093:AM1141" si="469">LN(V1093/$AL$2)</f>
        <v>-1.3586993551740039</v>
      </c>
      <c r="AN1093" s="104">
        <f t="shared" ref="AN1093:AN1141" si="470">LN(W1093/$AL$2)</f>
        <v>-1.3586993551740039</v>
      </c>
      <c r="AO1093" s="104">
        <f t="shared" ref="AO1093:AO1141" si="471">LN(X1093/$AL$2)</f>
        <v>-0.66757033877029559</v>
      </c>
      <c r="AP1093" s="104">
        <f t="shared" ref="AP1093:AP1141" si="472">LN(Y1093/$AL$2)</f>
        <v>-0.82003893241456904</v>
      </c>
      <c r="AQ1093" s="104">
        <f t="shared" ref="AQ1093:AQ1141" si="473">LN(Z1093/$AL$2)</f>
        <v>-8.9936045332194625E-2</v>
      </c>
      <c r="AR1093" s="151">
        <f t="shared" ref="AR1093:AR1141" si="474">SUM(AL1093:AQ1093)</f>
        <v>-5.682275194713398</v>
      </c>
    </row>
    <row r="1094" spans="1:44" x14ac:dyDescent="0.2">
      <c r="A1094" s="98">
        <v>10409</v>
      </c>
      <c r="B1094" s="91" t="s">
        <v>103</v>
      </c>
      <c r="C1094" s="110">
        <v>0.96212213858855145</v>
      </c>
      <c r="D1094" s="91" t="s">
        <v>2</v>
      </c>
      <c r="E1094" s="91">
        <v>0</v>
      </c>
      <c r="F1094" s="92">
        <v>3</v>
      </c>
      <c r="G1094" s="91" t="s">
        <v>7</v>
      </c>
      <c r="H1094" s="91" t="s">
        <v>90</v>
      </c>
      <c r="I1094" s="91" t="s">
        <v>5</v>
      </c>
      <c r="J1094" s="93" t="s">
        <v>5</v>
      </c>
      <c r="M1094">
        <f t="shared" si="455"/>
        <v>36</v>
      </c>
      <c r="N1094">
        <f t="shared" si="450"/>
        <v>35</v>
      </c>
      <c r="O1094">
        <f t="shared" si="451"/>
        <v>46</v>
      </c>
      <c r="P1094">
        <f t="shared" si="452"/>
        <v>104</v>
      </c>
      <c r="Q1094">
        <f t="shared" si="453"/>
        <v>39</v>
      </c>
      <c r="R1094">
        <f t="shared" si="454"/>
        <v>28</v>
      </c>
      <c r="U1094">
        <f t="shared" ref="U1094:U1140" si="475">COUNTIFS(D$4:D$1140,D1094,$J$4:$J$1140,$T$2)</f>
        <v>239</v>
      </c>
      <c r="V1094">
        <f t="shared" si="456"/>
        <v>245</v>
      </c>
      <c r="W1094">
        <f t="shared" si="457"/>
        <v>241</v>
      </c>
      <c r="X1094">
        <f t="shared" si="458"/>
        <v>470</v>
      </c>
      <c r="Y1094">
        <f t="shared" si="459"/>
        <v>161</v>
      </c>
      <c r="Z1094">
        <f t="shared" si="460"/>
        <v>882</v>
      </c>
      <c r="AC1094" s="1">
        <f t="shared" si="461"/>
        <v>-1.563975538357343</v>
      </c>
      <c r="AD1094" s="1">
        <f t="shared" si="462"/>
        <v>-1.5921464153240394</v>
      </c>
      <c r="AE1094" s="1">
        <f t="shared" si="463"/>
        <v>-1.3188530803243581</v>
      </c>
      <c r="AF1094" s="1">
        <f t="shared" si="464"/>
        <v>-0.50310357767208047</v>
      </c>
      <c r="AG1094" s="1">
        <f t="shared" si="465"/>
        <v>-1.4839328306838067</v>
      </c>
      <c r="AH1094" s="1">
        <f t="shared" si="466"/>
        <v>-1.8152899666382492</v>
      </c>
      <c r="AI1094" s="149">
        <f t="shared" si="467"/>
        <v>-8.2773014089998771</v>
      </c>
      <c r="AL1094" s="1">
        <f t="shared" si="468"/>
        <v>-1.3956645494074753</v>
      </c>
      <c r="AM1094" s="104">
        <f t="shared" si="469"/>
        <v>-1.3708698907942589</v>
      </c>
      <c r="AN1094" s="104">
        <f t="shared" si="470"/>
        <v>-1.3873311678483309</v>
      </c>
      <c r="AO1094" s="104">
        <f t="shared" si="471"/>
        <v>-0.71939540663488166</v>
      </c>
      <c r="AP1094" s="104">
        <f t="shared" si="472"/>
        <v>-1.790723736354523</v>
      </c>
      <c r="AQ1094" s="104">
        <f t="shared" si="473"/>
        <v>-8.9936045332194625E-2</v>
      </c>
      <c r="AR1094" s="151">
        <f t="shared" si="474"/>
        <v>-6.7539207963716645</v>
      </c>
    </row>
    <row r="1095" spans="1:44" x14ac:dyDescent="0.2">
      <c r="A1095" s="99">
        <v>11063</v>
      </c>
      <c r="B1095" s="95" t="s">
        <v>103</v>
      </c>
      <c r="C1095" s="111">
        <v>0.96219058046223283</v>
      </c>
      <c r="D1095" s="95" t="s">
        <v>3</v>
      </c>
      <c r="E1095" s="95">
        <v>0</v>
      </c>
      <c r="F1095" s="96">
        <v>0</v>
      </c>
      <c r="G1095" s="95" t="s">
        <v>6</v>
      </c>
      <c r="H1095" s="95" t="s">
        <v>88</v>
      </c>
      <c r="I1095" s="95" t="s">
        <v>5</v>
      </c>
      <c r="J1095" s="97" t="s">
        <v>5</v>
      </c>
      <c r="M1095">
        <f t="shared" si="455"/>
        <v>38</v>
      </c>
      <c r="N1095">
        <f t="shared" si="450"/>
        <v>35</v>
      </c>
      <c r="O1095">
        <f t="shared" si="451"/>
        <v>29</v>
      </c>
      <c r="P1095">
        <f t="shared" si="452"/>
        <v>68</v>
      </c>
      <c r="Q1095">
        <f t="shared" si="453"/>
        <v>71</v>
      </c>
      <c r="R1095">
        <f t="shared" si="454"/>
        <v>28</v>
      </c>
      <c r="U1095">
        <f t="shared" si="475"/>
        <v>241</v>
      </c>
      <c r="V1095">
        <f t="shared" si="456"/>
        <v>245</v>
      </c>
      <c r="W1095">
        <f t="shared" si="457"/>
        <v>248</v>
      </c>
      <c r="X1095">
        <f t="shared" si="458"/>
        <v>495</v>
      </c>
      <c r="Y1095">
        <f t="shared" si="459"/>
        <v>425</v>
      </c>
      <c r="Z1095">
        <f t="shared" si="460"/>
        <v>882</v>
      </c>
      <c r="AC1095" s="1">
        <f t="shared" si="461"/>
        <v>-1.5099083170870673</v>
      </c>
      <c r="AD1095" s="1">
        <f t="shared" si="462"/>
        <v>-1.5921464153240394</v>
      </c>
      <c r="AE1095" s="1">
        <f t="shared" si="463"/>
        <v>-1.780198646826979</v>
      </c>
      <c r="AF1095" s="1">
        <f t="shared" si="464"/>
        <v>-0.92798677163734644</v>
      </c>
      <c r="AG1095" s="1">
        <f t="shared" si="465"/>
        <v>-0.88481459977213761</v>
      </c>
      <c r="AH1095" s="1">
        <f t="shared" si="466"/>
        <v>-1.8152899666382492</v>
      </c>
      <c r="AI1095" s="149">
        <f t="shared" si="467"/>
        <v>-8.5103447172858182</v>
      </c>
      <c r="AL1095" s="1">
        <f t="shared" si="468"/>
        <v>-1.3873311678483309</v>
      </c>
      <c r="AM1095" s="104">
        <f t="shared" si="469"/>
        <v>-1.3708698907942589</v>
      </c>
      <c r="AN1095" s="104">
        <f t="shared" si="470"/>
        <v>-1.3586993551740039</v>
      </c>
      <c r="AO1095" s="104">
        <f t="shared" si="471"/>
        <v>-0.66757033877029559</v>
      </c>
      <c r="AP1095" s="104">
        <f t="shared" si="472"/>
        <v>-0.82003893241456904</v>
      </c>
      <c r="AQ1095" s="104">
        <f t="shared" si="473"/>
        <v>-8.9936045332194625E-2</v>
      </c>
      <c r="AR1095" s="151">
        <f t="shared" si="474"/>
        <v>-5.6944457303336531</v>
      </c>
    </row>
    <row r="1096" spans="1:44" x14ac:dyDescent="0.2">
      <c r="A1096" s="98">
        <v>11049</v>
      </c>
      <c r="B1096" s="91" t="s">
        <v>103</v>
      </c>
      <c r="C1096" s="110">
        <v>0.96273855447193057</v>
      </c>
      <c r="D1096" s="91" t="s">
        <v>1</v>
      </c>
      <c r="E1096" s="91">
        <v>3</v>
      </c>
      <c r="F1096" s="92">
        <v>3</v>
      </c>
      <c r="G1096" s="91" t="s">
        <v>6</v>
      </c>
      <c r="H1096" s="91" t="s">
        <v>88</v>
      </c>
      <c r="I1096" s="91" t="s">
        <v>5</v>
      </c>
      <c r="J1096" s="93" t="s">
        <v>5</v>
      </c>
      <c r="M1096">
        <f t="shared" si="455"/>
        <v>59</v>
      </c>
      <c r="N1096">
        <f t="shared" si="450"/>
        <v>61</v>
      </c>
      <c r="O1096">
        <f t="shared" si="451"/>
        <v>46</v>
      </c>
      <c r="P1096">
        <f t="shared" si="452"/>
        <v>68</v>
      </c>
      <c r="Q1096">
        <f t="shared" si="453"/>
        <v>71</v>
      </c>
      <c r="R1096">
        <f t="shared" si="454"/>
        <v>28</v>
      </c>
      <c r="U1096">
        <f t="shared" si="475"/>
        <v>244</v>
      </c>
      <c r="V1096">
        <f t="shared" si="456"/>
        <v>248</v>
      </c>
      <c r="W1096">
        <f t="shared" si="457"/>
        <v>241</v>
      </c>
      <c r="X1096">
        <f t="shared" si="458"/>
        <v>495</v>
      </c>
      <c r="Y1096">
        <f t="shared" si="459"/>
        <v>425</v>
      </c>
      <c r="Z1096">
        <f t="shared" si="460"/>
        <v>882</v>
      </c>
      <c r="AC1096" s="1">
        <f t="shared" si="461"/>
        <v>-1.0699570329077337</v>
      </c>
      <c r="AD1096" s="1">
        <f t="shared" si="462"/>
        <v>-1.0366206126401418</v>
      </c>
      <c r="AE1096" s="1">
        <f t="shared" si="463"/>
        <v>-1.3188530803243581</v>
      </c>
      <c r="AF1096" s="1">
        <f t="shared" si="464"/>
        <v>-0.92798677163734644</v>
      </c>
      <c r="AG1096" s="1">
        <f t="shared" si="465"/>
        <v>-0.88481459977213761</v>
      </c>
      <c r="AH1096" s="1">
        <f t="shared" si="466"/>
        <v>-1.8152899666382492</v>
      </c>
      <c r="AI1096" s="149">
        <f t="shared" si="467"/>
        <v>-7.0535220639199663</v>
      </c>
      <c r="AL1096" s="1">
        <f t="shared" si="468"/>
        <v>-1.374959876045784</v>
      </c>
      <c r="AM1096" s="104">
        <f t="shared" si="469"/>
        <v>-1.3586993551740039</v>
      </c>
      <c r="AN1096" s="104">
        <f t="shared" si="470"/>
        <v>-1.3873311678483309</v>
      </c>
      <c r="AO1096" s="104">
        <f t="shared" si="471"/>
        <v>-0.66757033877029559</v>
      </c>
      <c r="AP1096" s="104">
        <f t="shared" si="472"/>
        <v>-0.82003893241456904</v>
      </c>
      <c r="AQ1096" s="104">
        <f t="shared" si="473"/>
        <v>-8.9936045332194625E-2</v>
      </c>
      <c r="AR1096" s="151">
        <f t="shared" si="474"/>
        <v>-5.6985357155851775</v>
      </c>
    </row>
    <row r="1097" spans="1:44" x14ac:dyDescent="0.2">
      <c r="A1097" s="99">
        <v>10553</v>
      </c>
      <c r="B1097" s="95" t="s">
        <v>103</v>
      </c>
      <c r="C1097" s="111">
        <v>0.96284905549654443</v>
      </c>
      <c r="D1097" s="95" t="s">
        <v>1</v>
      </c>
      <c r="E1097" s="95">
        <v>2</v>
      </c>
      <c r="F1097" s="96">
        <v>3</v>
      </c>
      <c r="G1097" s="95" t="s">
        <v>6</v>
      </c>
      <c r="H1097" s="95" t="s">
        <v>89</v>
      </c>
      <c r="I1097" s="95" t="s">
        <v>5</v>
      </c>
      <c r="J1097" s="97" t="s">
        <v>5</v>
      </c>
      <c r="M1097">
        <f t="shared" si="455"/>
        <v>59</v>
      </c>
      <c r="N1097">
        <f t="shared" si="450"/>
        <v>41</v>
      </c>
      <c r="O1097">
        <f t="shared" si="451"/>
        <v>46</v>
      </c>
      <c r="P1097">
        <f t="shared" si="452"/>
        <v>68</v>
      </c>
      <c r="Q1097">
        <f t="shared" si="453"/>
        <v>37</v>
      </c>
      <c r="R1097">
        <f t="shared" si="454"/>
        <v>28</v>
      </c>
      <c r="U1097">
        <f t="shared" si="475"/>
        <v>244</v>
      </c>
      <c r="V1097">
        <f t="shared" si="456"/>
        <v>239</v>
      </c>
      <c r="W1097">
        <f t="shared" si="457"/>
        <v>241</v>
      </c>
      <c r="X1097">
        <f t="shared" si="458"/>
        <v>495</v>
      </c>
      <c r="Y1097">
        <f t="shared" si="459"/>
        <v>230</v>
      </c>
      <c r="Z1097">
        <f t="shared" si="460"/>
        <v>882</v>
      </c>
      <c r="AC1097" s="1">
        <f t="shared" si="461"/>
        <v>-1.0699570329077337</v>
      </c>
      <c r="AD1097" s="1">
        <f t="shared" si="462"/>
        <v>-1.4339224101091452</v>
      </c>
      <c r="AE1097" s="1">
        <f t="shared" si="463"/>
        <v>-1.3188530803243581</v>
      </c>
      <c r="AF1097" s="1">
        <f t="shared" si="464"/>
        <v>-0.92798677163734644</v>
      </c>
      <c r="AG1097" s="1">
        <f t="shared" si="465"/>
        <v>-1.5365765641692286</v>
      </c>
      <c r="AH1097" s="1">
        <f t="shared" si="466"/>
        <v>-1.8152899666382492</v>
      </c>
      <c r="AI1097" s="149">
        <f t="shared" si="467"/>
        <v>-8.1025858257860612</v>
      </c>
      <c r="AL1097" s="1">
        <f t="shared" si="468"/>
        <v>-1.374959876045784</v>
      </c>
      <c r="AM1097" s="104">
        <f t="shared" si="469"/>
        <v>-1.3956645494074753</v>
      </c>
      <c r="AN1097" s="104">
        <f t="shared" si="470"/>
        <v>-1.3873311678483309</v>
      </c>
      <c r="AO1097" s="104">
        <f t="shared" si="471"/>
        <v>-0.66757033877029559</v>
      </c>
      <c r="AP1097" s="104">
        <f t="shared" si="472"/>
        <v>-1.4340487924157905</v>
      </c>
      <c r="AQ1097" s="104">
        <f t="shared" si="473"/>
        <v>-8.9936045332194625E-2</v>
      </c>
      <c r="AR1097" s="151">
        <f t="shared" si="474"/>
        <v>-6.3495107698198714</v>
      </c>
    </row>
    <row r="1098" spans="1:44" x14ac:dyDescent="0.2">
      <c r="A1098" s="98">
        <v>10333</v>
      </c>
      <c r="B1098" s="91" t="s">
        <v>103</v>
      </c>
      <c r="C1098" s="110">
        <v>0.96321515253778278</v>
      </c>
      <c r="D1098" s="91" t="s">
        <v>3</v>
      </c>
      <c r="E1098" s="91">
        <v>1</v>
      </c>
      <c r="F1098" s="92">
        <v>1</v>
      </c>
      <c r="G1098" s="91" t="s">
        <v>7</v>
      </c>
      <c r="H1098" s="91" t="s">
        <v>90</v>
      </c>
      <c r="I1098" s="91" t="s">
        <v>4</v>
      </c>
      <c r="J1098" s="93" t="s">
        <v>5</v>
      </c>
      <c r="M1098">
        <f t="shared" si="455"/>
        <v>38</v>
      </c>
      <c r="N1098">
        <f t="shared" si="450"/>
        <v>35</v>
      </c>
      <c r="O1098">
        <f t="shared" si="451"/>
        <v>48</v>
      </c>
      <c r="P1098">
        <f t="shared" si="452"/>
        <v>104</v>
      </c>
      <c r="Q1098">
        <f t="shared" si="453"/>
        <v>39</v>
      </c>
      <c r="R1098">
        <f t="shared" si="454"/>
        <v>144</v>
      </c>
      <c r="U1098">
        <f t="shared" si="475"/>
        <v>241</v>
      </c>
      <c r="V1098">
        <f t="shared" si="456"/>
        <v>233</v>
      </c>
      <c r="W1098">
        <f t="shared" si="457"/>
        <v>243</v>
      </c>
      <c r="X1098">
        <f t="shared" si="458"/>
        <v>470</v>
      </c>
      <c r="Y1098">
        <f t="shared" si="459"/>
        <v>161</v>
      </c>
      <c r="Z1098">
        <f t="shared" si="460"/>
        <v>83</v>
      </c>
      <c r="AC1098" s="1">
        <f t="shared" si="461"/>
        <v>-1.5099083170870673</v>
      </c>
      <c r="AD1098" s="1">
        <f t="shared" si="462"/>
        <v>-1.5921464153240394</v>
      </c>
      <c r="AE1098" s="1">
        <f t="shared" si="463"/>
        <v>-1.276293465905562</v>
      </c>
      <c r="AF1098" s="1">
        <f t="shared" si="464"/>
        <v>-0.50310357767208047</v>
      </c>
      <c r="AG1098" s="1">
        <f t="shared" si="465"/>
        <v>-1.4839328306838067</v>
      </c>
      <c r="AH1098" s="1">
        <f t="shared" si="466"/>
        <v>-0.17768117723745236</v>
      </c>
      <c r="AI1098" s="149">
        <f t="shared" si="467"/>
        <v>-6.5430657839100075</v>
      </c>
      <c r="AL1098" s="1">
        <f t="shared" si="468"/>
        <v>-1.3873311678483309</v>
      </c>
      <c r="AM1098" s="104">
        <f t="shared" si="469"/>
        <v>-1.4210896477732855</v>
      </c>
      <c r="AN1098" s="104">
        <f t="shared" si="470"/>
        <v>-1.3790666579984376</v>
      </c>
      <c r="AO1098" s="104">
        <f t="shared" si="471"/>
        <v>-0.71939540663488166</v>
      </c>
      <c r="AP1098" s="104">
        <f t="shared" si="472"/>
        <v>-1.790723736354523</v>
      </c>
      <c r="AQ1098" s="104">
        <f t="shared" si="473"/>
        <v>-2.4532874935423878</v>
      </c>
      <c r="AR1098" s="151">
        <f t="shared" si="474"/>
        <v>-9.150894110151846</v>
      </c>
    </row>
    <row r="1099" spans="1:44" x14ac:dyDescent="0.2">
      <c r="A1099" s="99">
        <v>10092</v>
      </c>
      <c r="B1099" s="95" t="s">
        <v>103</v>
      </c>
      <c r="C1099" s="111">
        <v>0.96361554598705645</v>
      </c>
      <c r="D1099" s="95" t="s">
        <v>1</v>
      </c>
      <c r="E1099" s="95">
        <v>3</v>
      </c>
      <c r="F1099" s="96">
        <v>2</v>
      </c>
      <c r="G1099" s="95" t="s">
        <v>6</v>
      </c>
      <c r="H1099" s="95" t="s">
        <v>88</v>
      </c>
      <c r="I1099" s="95" t="s">
        <v>5</v>
      </c>
      <c r="J1099" s="97" t="s">
        <v>5</v>
      </c>
      <c r="M1099">
        <f t="shared" si="455"/>
        <v>59</v>
      </c>
      <c r="N1099">
        <f t="shared" si="450"/>
        <v>61</v>
      </c>
      <c r="O1099">
        <f t="shared" si="451"/>
        <v>49</v>
      </c>
      <c r="P1099">
        <f t="shared" si="452"/>
        <v>68</v>
      </c>
      <c r="Q1099">
        <f t="shared" si="453"/>
        <v>71</v>
      </c>
      <c r="R1099">
        <f t="shared" si="454"/>
        <v>28</v>
      </c>
      <c r="U1099">
        <f t="shared" si="475"/>
        <v>244</v>
      </c>
      <c r="V1099">
        <f t="shared" si="456"/>
        <v>248</v>
      </c>
      <c r="W1099">
        <f t="shared" si="457"/>
        <v>233</v>
      </c>
      <c r="X1099">
        <f t="shared" si="458"/>
        <v>495</v>
      </c>
      <c r="Y1099">
        <f t="shared" si="459"/>
        <v>425</v>
      </c>
      <c r="Z1099">
        <f t="shared" si="460"/>
        <v>882</v>
      </c>
      <c r="AC1099" s="1">
        <f t="shared" si="461"/>
        <v>-1.0699570329077337</v>
      </c>
      <c r="AD1099" s="1">
        <f t="shared" si="462"/>
        <v>-1.0366206126401418</v>
      </c>
      <c r="AE1099" s="1">
        <f t="shared" si="463"/>
        <v>-1.2556741787028265</v>
      </c>
      <c r="AF1099" s="1">
        <f t="shared" si="464"/>
        <v>-0.92798677163734644</v>
      </c>
      <c r="AG1099" s="1">
        <f t="shared" si="465"/>
        <v>-0.88481459977213761</v>
      </c>
      <c r="AH1099" s="1">
        <f t="shared" si="466"/>
        <v>-1.8152899666382492</v>
      </c>
      <c r="AI1099" s="149">
        <f t="shared" si="467"/>
        <v>-6.9903431622984353</v>
      </c>
      <c r="AL1099" s="1">
        <f t="shared" si="468"/>
        <v>-1.374959876045784</v>
      </c>
      <c r="AM1099" s="104">
        <f t="shared" si="469"/>
        <v>-1.3586993551740039</v>
      </c>
      <c r="AN1099" s="104">
        <f t="shared" si="470"/>
        <v>-1.4210896477732855</v>
      </c>
      <c r="AO1099" s="104">
        <f t="shared" si="471"/>
        <v>-0.66757033877029559</v>
      </c>
      <c r="AP1099" s="104">
        <f t="shared" si="472"/>
        <v>-0.82003893241456904</v>
      </c>
      <c r="AQ1099" s="104">
        <f t="shared" si="473"/>
        <v>-8.9936045332194625E-2</v>
      </c>
      <c r="AR1099" s="151">
        <f t="shared" si="474"/>
        <v>-5.732294195510133</v>
      </c>
    </row>
    <row r="1100" spans="1:44" x14ac:dyDescent="0.2">
      <c r="A1100" s="98">
        <v>10831</v>
      </c>
      <c r="B1100" s="91" t="s">
        <v>103</v>
      </c>
      <c r="C1100" s="110">
        <v>0.96392487387373493</v>
      </c>
      <c r="D1100" s="91" t="s">
        <v>0</v>
      </c>
      <c r="E1100" s="91">
        <v>0</v>
      </c>
      <c r="F1100" s="92">
        <v>2</v>
      </c>
      <c r="G1100" s="91" t="s">
        <v>7</v>
      </c>
      <c r="H1100" s="91" t="s">
        <v>88</v>
      </c>
      <c r="I1100" s="91" t="s">
        <v>5</v>
      </c>
      <c r="J1100" s="93" t="s">
        <v>5</v>
      </c>
      <c r="M1100">
        <f t="shared" si="455"/>
        <v>39</v>
      </c>
      <c r="N1100">
        <f t="shared" si="450"/>
        <v>35</v>
      </c>
      <c r="O1100">
        <f t="shared" si="451"/>
        <v>49</v>
      </c>
      <c r="P1100">
        <f t="shared" si="452"/>
        <v>104</v>
      </c>
      <c r="Q1100">
        <f t="shared" si="453"/>
        <v>71</v>
      </c>
      <c r="R1100">
        <f t="shared" si="454"/>
        <v>28</v>
      </c>
      <c r="U1100">
        <f t="shared" si="475"/>
        <v>241</v>
      </c>
      <c r="V1100">
        <f t="shared" si="456"/>
        <v>245</v>
      </c>
      <c r="W1100">
        <f t="shared" si="457"/>
        <v>233</v>
      </c>
      <c r="X1100">
        <f t="shared" si="458"/>
        <v>470</v>
      </c>
      <c r="Y1100">
        <f t="shared" si="459"/>
        <v>425</v>
      </c>
      <c r="Z1100">
        <f t="shared" si="460"/>
        <v>882</v>
      </c>
      <c r="AC1100" s="1">
        <f t="shared" si="461"/>
        <v>-1.4839328306838067</v>
      </c>
      <c r="AD1100" s="1">
        <f t="shared" si="462"/>
        <v>-1.5921464153240394</v>
      </c>
      <c r="AE1100" s="1">
        <f t="shared" si="463"/>
        <v>-1.2556741787028265</v>
      </c>
      <c r="AF1100" s="1">
        <f t="shared" si="464"/>
        <v>-0.50310357767208047</v>
      </c>
      <c r="AG1100" s="1">
        <f t="shared" si="465"/>
        <v>-0.88481459977213761</v>
      </c>
      <c r="AH1100" s="1">
        <f t="shared" si="466"/>
        <v>-1.8152899666382492</v>
      </c>
      <c r="AI1100" s="149">
        <f t="shared" si="467"/>
        <v>-7.5349615687931397</v>
      </c>
      <c r="AL1100" s="1">
        <f t="shared" si="468"/>
        <v>-1.3873311678483309</v>
      </c>
      <c r="AM1100" s="104">
        <f t="shared" si="469"/>
        <v>-1.3708698907942589</v>
      </c>
      <c r="AN1100" s="104">
        <f t="shared" si="470"/>
        <v>-1.4210896477732855</v>
      </c>
      <c r="AO1100" s="104">
        <f t="shared" si="471"/>
        <v>-0.71939540663488166</v>
      </c>
      <c r="AP1100" s="104">
        <f t="shared" si="472"/>
        <v>-0.82003893241456904</v>
      </c>
      <c r="AQ1100" s="104">
        <f t="shared" si="473"/>
        <v>-8.9936045332194625E-2</v>
      </c>
      <c r="AR1100" s="151">
        <f t="shared" si="474"/>
        <v>-5.8086610907975205</v>
      </c>
    </row>
    <row r="1101" spans="1:44" x14ac:dyDescent="0.2">
      <c r="A1101" s="99">
        <v>10114</v>
      </c>
      <c r="B1101" s="95" t="s">
        <v>103</v>
      </c>
      <c r="C1101" s="111">
        <v>0.96399179718243755</v>
      </c>
      <c r="D1101" s="95" t="s">
        <v>3</v>
      </c>
      <c r="E1101" s="95">
        <v>1</v>
      </c>
      <c r="F1101" s="96">
        <v>0</v>
      </c>
      <c r="G1101" s="95" t="s">
        <v>7</v>
      </c>
      <c r="H1101" s="95" t="s">
        <v>88</v>
      </c>
      <c r="I1101" s="95" t="s">
        <v>5</v>
      </c>
      <c r="J1101" s="97" t="s">
        <v>5</v>
      </c>
      <c r="M1101">
        <f t="shared" si="455"/>
        <v>38</v>
      </c>
      <c r="N1101">
        <f t="shared" si="450"/>
        <v>35</v>
      </c>
      <c r="O1101">
        <f t="shared" si="451"/>
        <v>29</v>
      </c>
      <c r="P1101">
        <f t="shared" si="452"/>
        <v>104</v>
      </c>
      <c r="Q1101">
        <f t="shared" si="453"/>
        <v>71</v>
      </c>
      <c r="R1101">
        <f t="shared" si="454"/>
        <v>28</v>
      </c>
      <c r="U1101">
        <f t="shared" si="475"/>
        <v>241</v>
      </c>
      <c r="V1101">
        <f t="shared" si="456"/>
        <v>233</v>
      </c>
      <c r="W1101">
        <f t="shared" si="457"/>
        <v>248</v>
      </c>
      <c r="X1101">
        <f t="shared" si="458"/>
        <v>470</v>
      </c>
      <c r="Y1101">
        <f t="shared" si="459"/>
        <v>425</v>
      </c>
      <c r="Z1101">
        <f t="shared" si="460"/>
        <v>882</v>
      </c>
      <c r="AC1101" s="1">
        <f t="shared" si="461"/>
        <v>-1.5099083170870673</v>
      </c>
      <c r="AD1101" s="1">
        <f t="shared" si="462"/>
        <v>-1.5921464153240394</v>
      </c>
      <c r="AE1101" s="1">
        <f t="shared" si="463"/>
        <v>-1.780198646826979</v>
      </c>
      <c r="AF1101" s="1">
        <f t="shared" si="464"/>
        <v>-0.50310357767208047</v>
      </c>
      <c r="AG1101" s="1">
        <f t="shared" si="465"/>
        <v>-0.88481459977213761</v>
      </c>
      <c r="AH1101" s="1">
        <f t="shared" si="466"/>
        <v>-1.8152899666382492</v>
      </c>
      <c r="AI1101" s="149">
        <f t="shared" si="467"/>
        <v>-8.0854615233205518</v>
      </c>
      <c r="AL1101" s="1">
        <f t="shared" si="468"/>
        <v>-1.3873311678483309</v>
      </c>
      <c r="AM1101" s="104">
        <f t="shared" si="469"/>
        <v>-1.4210896477732855</v>
      </c>
      <c r="AN1101" s="104">
        <f t="shared" si="470"/>
        <v>-1.3586993551740039</v>
      </c>
      <c r="AO1101" s="104">
        <f t="shared" si="471"/>
        <v>-0.71939540663488166</v>
      </c>
      <c r="AP1101" s="104">
        <f t="shared" si="472"/>
        <v>-0.82003893241456904</v>
      </c>
      <c r="AQ1101" s="104">
        <f t="shared" si="473"/>
        <v>-8.9936045332194625E-2</v>
      </c>
      <c r="AR1101" s="151">
        <f t="shared" si="474"/>
        <v>-5.7964905551772654</v>
      </c>
    </row>
    <row r="1102" spans="1:44" x14ac:dyDescent="0.2">
      <c r="A1102" s="98">
        <v>10320</v>
      </c>
      <c r="B1102" s="91" t="s">
        <v>103</v>
      </c>
      <c r="C1102" s="110">
        <v>0.96540350243490336</v>
      </c>
      <c r="D1102" s="91" t="s">
        <v>2</v>
      </c>
      <c r="E1102" s="91">
        <v>3</v>
      </c>
      <c r="F1102" s="92">
        <v>3</v>
      </c>
      <c r="G1102" s="91" t="s">
        <v>7</v>
      </c>
      <c r="H1102" s="91" t="s">
        <v>91</v>
      </c>
      <c r="I1102" s="91" t="s">
        <v>5</v>
      </c>
      <c r="J1102" s="93" t="s">
        <v>5</v>
      </c>
      <c r="M1102">
        <f t="shared" si="455"/>
        <v>36</v>
      </c>
      <c r="N1102">
        <f t="shared" ref="N1102:N1140" si="476">COUNTIFS(E$4:E$1140,E1102,$J$4:$J$1140,$L$2)</f>
        <v>61</v>
      </c>
      <c r="O1102">
        <f t="shared" ref="O1102:O1140" si="477">COUNTIFS(F$4:F$1140,F1102,$J$4:$J$1140,$L$2)</f>
        <v>46</v>
      </c>
      <c r="P1102">
        <f t="shared" ref="P1102:P1140" si="478">COUNTIFS(G$4:G$1140,G1102,$J$4:$J$1140,$L$2)</f>
        <v>104</v>
      </c>
      <c r="Q1102">
        <f t="shared" ref="Q1102:Q1140" si="479">COUNTIFS(H$4:H$1140,H1102,$J$4:$J$1140,$L$2)</f>
        <v>25</v>
      </c>
      <c r="R1102">
        <f t="shared" ref="R1102:R1140" si="480">COUNTIFS(I$4:I$1140,I1102,$J$4:$J$1140,$L$2)</f>
        <v>28</v>
      </c>
      <c r="U1102">
        <f t="shared" si="475"/>
        <v>239</v>
      </c>
      <c r="V1102">
        <f t="shared" si="456"/>
        <v>248</v>
      </c>
      <c r="W1102">
        <f t="shared" si="457"/>
        <v>241</v>
      </c>
      <c r="X1102">
        <f t="shared" si="458"/>
        <v>470</v>
      </c>
      <c r="Y1102">
        <f t="shared" si="459"/>
        <v>149</v>
      </c>
      <c r="Z1102">
        <f t="shared" si="460"/>
        <v>882</v>
      </c>
      <c r="AC1102" s="1">
        <f t="shared" si="461"/>
        <v>-1.563975538357343</v>
      </c>
      <c r="AD1102" s="1">
        <f t="shared" si="462"/>
        <v>-1.0366206126401418</v>
      </c>
      <c r="AE1102" s="1">
        <f t="shared" si="463"/>
        <v>-1.3188530803243581</v>
      </c>
      <c r="AF1102" s="1">
        <f t="shared" si="464"/>
        <v>-0.50310357767208047</v>
      </c>
      <c r="AG1102" s="1">
        <f t="shared" si="465"/>
        <v>-1.9286186519452522</v>
      </c>
      <c r="AH1102" s="1">
        <f t="shared" si="466"/>
        <v>-1.8152899666382492</v>
      </c>
      <c r="AI1102" s="149">
        <f t="shared" si="467"/>
        <v>-8.1664614275774241</v>
      </c>
      <c r="AL1102" s="1">
        <f t="shared" si="468"/>
        <v>-1.3956645494074753</v>
      </c>
      <c r="AM1102" s="104">
        <f t="shared" si="469"/>
        <v>-1.3586993551740039</v>
      </c>
      <c r="AN1102" s="104">
        <f t="shared" si="470"/>
        <v>-1.3873311678483309</v>
      </c>
      <c r="AO1102" s="104">
        <f t="shared" si="471"/>
        <v>-0.71939540663488166</v>
      </c>
      <c r="AP1102" s="104">
        <f t="shared" si="472"/>
        <v>-1.8681817953935267</v>
      </c>
      <c r="AQ1102" s="104">
        <f t="shared" si="473"/>
        <v>-8.9936045332194625E-2</v>
      </c>
      <c r="AR1102" s="151">
        <f t="shared" si="474"/>
        <v>-6.8192083197904134</v>
      </c>
    </row>
    <row r="1103" spans="1:44" x14ac:dyDescent="0.2">
      <c r="A1103" s="99">
        <v>10856</v>
      </c>
      <c r="B1103" s="95" t="s">
        <v>103</v>
      </c>
      <c r="C1103" s="111">
        <v>0.96697575536223113</v>
      </c>
      <c r="D1103" s="95" t="s">
        <v>0</v>
      </c>
      <c r="E1103" s="95">
        <v>0</v>
      </c>
      <c r="F1103" s="96">
        <v>0</v>
      </c>
      <c r="G1103" s="95" t="s">
        <v>7</v>
      </c>
      <c r="H1103" s="95" t="s">
        <v>88</v>
      </c>
      <c r="I1103" s="95" t="s">
        <v>5</v>
      </c>
      <c r="J1103" s="97" t="s">
        <v>5</v>
      </c>
      <c r="M1103">
        <f t="shared" si="455"/>
        <v>39</v>
      </c>
      <c r="N1103">
        <f t="shared" si="476"/>
        <v>35</v>
      </c>
      <c r="O1103">
        <f t="shared" si="477"/>
        <v>29</v>
      </c>
      <c r="P1103">
        <f t="shared" si="478"/>
        <v>104</v>
      </c>
      <c r="Q1103">
        <f t="shared" si="479"/>
        <v>71</v>
      </c>
      <c r="R1103">
        <f t="shared" si="480"/>
        <v>28</v>
      </c>
      <c r="U1103">
        <f t="shared" si="475"/>
        <v>241</v>
      </c>
      <c r="V1103">
        <f t="shared" si="456"/>
        <v>245</v>
      </c>
      <c r="W1103">
        <f t="shared" si="457"/>
        <v>248</v>
      </c>
      <c r="X1103">
        <f t="shared" si="458"/>
        <v>470</v>
      </c>
      <c r="Y1103">
        <f t="shared" si="459"/>
        <v>425</v>
      </c>
      <c r="Z1103">
        <f t="shared" si="460"/>
        <v>882</v>
      </c>
      <c r="AC1103" s="1">
        <f t="shared" si="461"/>
        <v>-1.4839328306838067</v>
      </c>
      <c r="AD1103" s="1">
        <f t="shared" si="462"/>
        <v>-1.5921464153240394</v>
      </c>
      <c r="AE1103" s="1">
        <f t="shared" si="463"/>
        <v>-1.780198646826979</v>
      </c>
      <c r="AF1103" s="1">
        <f t="shared" si="464"/>
        <v>-0.50310357767208047</v>
      </c>
      <c r="AG1103" s="1">
        <f t="shared" si="465"/>
        <v>-0.88481459977213761</v>
      </c>
      <c r="AH1103" s="1">
        <f t="shared" si="466"/>
        <v>-1.8152899666382492</v>
      </c>
      <c r="AI1103" s="149">
        <f t="shared" si="467"/>
        <v>-8.059486036917292</v>
      </c>
      <c r="AL1103" s="1">
        <f t="shared" si="468"/>
        <v>-1.3873311678483309</v>
      </c>
      <c r="AM1103" s="104">
        <f t="shared" si="469"/>
        <v>-1.3708698907942589</v>
      </c>
      <c r="AN1103" s="104">
        <f t="shared" si="470"/>
        <v>-1.3586993551740039</v>
      </c>
      <c r="AO1103" s="104">
        <f t="shared" si="471"/>
        <v>-0.71939540663488166</v>
      </c>
      <c r="AP1103" s="104">
        <f t="shared" si="472"/>
        <v>-0.82003893241456904</v>
      </c>
      <c r="AQ1103" s="104">
        <f t="shared" si="473"/>
        <v>-8.9936045332194625E-2</v>
      </c>
      <c r="AR1103" s="151">
        <f t="shared" si="474"/>
        <v>-5.746270798198239</v>
      </c>
    </row>
    <row r="1104" spans="1:44" x14ac:dyDescent="0.2">
      <c r="A1104" s="98">
        <v>10482</v>
      </c>
      <c r="B1104" s="91" t="s">
        <v>103</v>
      </c>
      <c r="C1104" s="110">
        <v>0.97040468153178583</v>
      </c>
      <c r="D1104" s="91" t="s">
        <v>0</v>
      </c>
      <c r="E1104" s="91">
        <v>1</v>
      </c>
      <c r="F1104" s="92">
        <v>1</v>
      </c>
      <c r="G1104" s="91" t="s">
        <v>7</v>
      </c>
      <c r="H1104" s="91" t="s">
        <v>91</v>
      </c>
      <c r="I1104" s="91" t="s">
        <v>5</v>
      </c>
      <c r="J1104" s="93" t="s">
        <v>5</v>
      </c>
      <c r="M1104">
        <f t="shared" si="455"/>
        <v>39</v>
      </c>
      <c r="N1104">
        <f t="shared" si="476"/>
        <v>35</v>
      </c>
      <c r="O1104">
        <f t="shared" si="477"/>
        <v>48</v>
      </c>
      <c r="P1104">
        <f t="shared" si="478"/>
        <v>104</v>
      </c>
      <c r="Q1104">
        <f t="shared" si="479"/>
        <v>25</v>
      </c>
      <c r="R1104">
        <f t="shared" si="480"/>
        <v>28</v>
      </c>
      <c r="U1104">
        <f t="shared" si="475"/>
        <v>241</v>
      </c>
      <c r="V1104">
        <f t="shared" si="456"/>
        <v>233</v>
      </c>
      <c r="W1104">
        <f t="shared" si="457"/>
        <v>243</v>
      </c>
      <c r="X1104">
        <f t="shared" si="458"/>
        <v>470</v>
      </c>
      <c r="Y1104">
        <f t="shared" si="459"/>
        <v>149</v>
      </c>
      <c r="Z1104">
        <f t="shared" si="460"/>
        <v>882</v>
      </c>
      <c r="AC1104" s="1">
        <f t="shared" si="461"/>
        <v>-1.4839328306838067</v>
      </c>
      <c r="AD1104" s="1">
        <f t="shared" si="462"/>
        <v>-1.5921464153240394</v>
      </c>
      <c r="AE1104" s="1">
        <f t="shared" si="463"/>
        <v>-1.276293465905562</v>
      </c>
      <c r="AF1104" s="1">
        <f t="shared" si="464"/>
        <v>-0.50310357767208047</v>
      </c>
      <c r="AG1104" s="1">
        <f t="shared" si="465"/>
        <v>-1.9286186519452522</v>
      </c>
      <c r="AH1104" s="1">
        <f t="shared" si="466"/>
        <v>-1.8152899666382492</v>
      </c>
      <c r="AI1104" s="149">
        <f t="shared" si="467"/>
        <v>-8.5993849081689895</v>
      </c>
      <c r="AL1104" s="1">
        <f t="shared" si="468"/>
        <v>-1.3873311678483309</v>
      </c>
      <c r="AM1104" s="104">
        <f t="shared" si="469"/>
        <v>-1.4210896477732855</v>
      </c>
      <c r="AN1104" s="104">
        <f t="shared" si="470"/>
        <v>-1.3790666579984376</v>
      </c>
      <c r="AO1104" s="104">
        <f t="shared" si="471"/>
        <v>-0.71939540663488166</v>
      </c>
      <c r="AP1104" s="104">
        <f t="shared" si="472"/>
        <v>-1.8681817953935267</v>
      </c>
      <c r="AQ1104" s="104">
        <f t="shared" si="473"/>
        <v>-8.9936045332194625E-2</v>
      </c>
      <c r="AR1104" s="151">
        <f t="shared" si="474"/>
        <v>-6.8650007209806576</v>
      </c>
    </row>
    <row r="1105" spans="1:44" x14ac:dyDescent="0.2">
      <c r="A1105" s="99">
        <v>11017</v>
      </c>
      <c r="B1105" s="95" t="s">
        <v>103</v>
      </c>
      <c r="C1105" s="111">
        <v>0.97099346799869024</v>
      </c>
      <c r="D1105" s="95" t="s">
        <v>1</v>
      </c>
      <c r="E1105" s="95">
        <v>0</v>
      </c>
      <c r="F1105" s="96">
        <v>0</v>
      </c>
      <c r="G1105" s="95" t="s">
        <v>6</v>
      </c>
      <c r="H1105" s="95" t="s">
        <v>89</v>
      </c>
      <c r="I1105" s="95" t="s">
        <v>5</v>
      </c>
      <c r="J1105" s="97" t="s">
        <v>5</v>
      </c>
      <c r="M1105">
        <f t="shared" si="455"/>
        <v>59</v>
      </c>
      <c r="N1105">
        <f t="shared" si="476"/>
        <v>35</v>
      </c>
      <c r="O1105">
        <f t="shared" si="477"/>
        <v>29</v>
      </c>
      <c r="P1105">
        <f t="shared" si="478"/>
        <v>68</v>
      </c>
      <c r="Q1105">
        <f t="shared" si="479"/>
        <v>37</v>
      </c>
      <c r="R1105">
        <f t="shared" si="480"/>
        <v>28</v>
      </c>
      <c r="U1105">
        <f t="shared" si="475"/>
        <v>244</v>
      </c>
      <c r="V1105">
        <f t="shared" si="456"/>
        <v>245</v>
      </c>
      <c r="W1105">
        <f t="shared" si="457"/>
        <v>248</v>
      </c>
      <c r="X1105">
        <f t="shared" si="458"/>
        <v>495</v>
      </c>
      <c r="Y1105">
        <f t="shared" si="459"/>
        <v>230</v>
      </c>
      <c r="Z1105">
        <f t="shared" si="460"/>
        <v>882</v>
      </c>
      <c r="AC1105" s="1">
        <f t="shared" si="461"/>
        <v>-1.0699570329077337</v>
      </c>
      <c r="AD1105" s="1">
        <f t="shared" si="462"/>
        <v>-1.5921464153240394</v>
      </c>
      <c r="AE1105" s="1">
        <f t="shared" si="463"/>
        <v>-1.780198646826979</v>
      </c>
      <c r="AF1105" s="1">
        <f t="shared" si="464"/>
        <v>-0.92798677163734644</v>
      </c>
      <c r="AG1105" s="1">
        <f t="shared" si="465"/>
        <v>-1.5365765641692286</v>
      </c>
      <c r="AH1105" s="1">
        <f t="shared" si="466"/>
        <v>-1.8152899666382492</v>
      </c>
      <c r="AI1105" s="149">
        <f t="shared" si="467"/>
        <v>-8.7221553975035757</v>
      </c>
      <c r="AL1105" s="1">
        <f t="shared" si="468"/>
        <v>-1.374959876045784</v>
      </c>
      <c r="AM1105" s="104">
        <f t="shared" si="469"/>
        <v>-1.3708698907942589</v>
      </c>
      <c r="AN1105" s="104">
        <f t="shared" si="470"/>
        <v>-1.3586993551740039</v>
      </c>
      <c r="AO1105" s="104">
        <f t="shared" si="471"/>
        <v>-0.66757033877029559</v>
      </c>
      <c r="AP1105" s="104">
        <f t="shared" si="472"/>
        <v>-1.4340487924157905</v>
      </c>
      <c r="AQ1105" s="104">
        <f t="shared" si="473"/>
        <v>-8.9936045332194625E-2</v>
      </c>
      <c r="AR1105" s="151">
        <f t="shared" si="474"/>
        <v>-6.2960842985323273</v>
      </c>
    </row>
    <row r="1106" spans="1:44" x14ac:dyDescent="0.2">
      <c r="A1106" s="98">
        <v>10067</v>
      </c>
      <c r="B1106" s="91" t="s">
        <v>103</v>
      </c>
      <c r="C1106" s="110">
        <v>0.9715791179715374</v>
      </c>
      <c r="D1106" s="91" t="s">
        <v>2</v>
      </c>
      <c r="E1106" s="91">
        <v>1</v>
      </c>
      <c r="F1106" s="92">
        <v>1</v>
      </c>
      <c r="G1106" s="91" t="s">
        <v>7</v>
      </c>
      <c r="H1106" s="91" t="s">
        <v>90</v>
      </c>
      <c r="I1106" s="91" t="s">
        <v>5</v>
      </c>
      <c r="J1106" s="93" t="s">
        <v>5</v>
      </c>
      <c r="M1106">
        <f t="shared" si="455"/>
        <v>36</v>
      </c>
      <c r="N1106">
        <f t="shared" si="476"/>
        <v>35</v>
      </c>
      <c r="O1106">
        <f t="shared" si="477"/>
        <v>48</v>
      </c>
      <c r="P1106">
        <f t="shared" si="478"/>
        <v>104</v>
      </c>
      <c r="Q1106">
        <f t="shared" si="479"/>
        <v>39</v>
      </c>
      <c r="R1106">
        <f t="shared" si="480"/>
        <v>28</v>
      </c>
      <c r="U1106">
        <f t="shared" si="475"/>
        <v>239</v>
      </c>
      <c r="V1106">
        <f t="shared" si="456"/>
        <v>233</v>
      </c>
      <c r="W1106">
        <f t="shared" si="457"/>
        <v>243</v>
      </c>
      <c r="X1106">
        <f t="shared" si="458"/>
        <v>470</v>
      </c>
      <c r="Y1106">
        <f t="shared" si="459"/>
        <v>161</v>
      </c>
      <c r="Z1106">
        <f t="shared" si="460"/>
        <v>882</v>
      </c>
      <c r="AC1106" s="1">
        <f t="shared" si="461"/>
        <v>-1.563975538357343</v>
      </c>
      <c r="AD1106" s="1">
        <f t="shared" si="462"/>
        <v>-1.5921464153240394</v>
      </c>
      <c r="AE1106" s="1">
        <f t="shared" si="463"/>
        <v>-1.276293465905562</v>
      </c>
      <c r="AF1106" s="1">
        <f t="shared" si="464"/>
        <v>-0.50310357767208047</v>
      </c>
      <c r="AG1106" s="1">
        <f t="shared" si="465"/>
        <v>-1.4839328306838067</v>
      </c>
      <c r="AH1106" s="1">
        <f t="shared" si="466"/>
        <v>-1.8152899666382492</v>
      </c>
      <c r="AI1106" s="149">
        <f t="shared" si="467"/>
        <v>-8.2347417945810797</v>
      </c>
      <c r="AL1106" s="1">
        <f t="shared" si="468"/>
        <v>-1.3956645494074753</v>
      </c>
      <c r="AM1106" s="104">
        <f t="shared" si="469"/>
        <v>-1.4210896477732855</v>
      </c>
      <c r="AN1106" s="104">
        <f t="shared" si="470"/>
        <v>-1.3790666579984376</v>
      </c>
      <c r="AO1106" s="104">
        <f t="shared" si="471"/>
        <v>-0.71939540663488166</v>
      </c>
      <c r="AP1106" s="104">
        <f t="shared" si="472"/>
        <v>-1.790723736354523</v>
      </c>
      <c r="AQ1106" s="104">
        <f t="shared" si="473"/>
        <v>-8.9936045332194625E-2</v>
      </c>
      <c r="AR1106" s="151">
        <f t="shared" si="474"/>
        <v>-6.7958760435007983</v>
      </c>
    </row>
    <row r="1107" spans="1:44" x14ac:dyDescent="0.2">
      <c r="A1107" s="99">
        <v>10499</v>
      </c>
      <c r="B1107" s="95" t="s">
        <v>103</v>
      </c>
      <c r="C1107" s="111">
        <v>0.97242689008978822</v>
      </c>
      <c r="D1107" s="95" t="s">
        <v>1</v>
      </c>
      <c r="E1107" s="95">
        <v>1</v>
      </c>
      <c r="F1107" s="96">
        <v>1</v>
      </c>
      <c r="G1107" s="95" t="s">
        <v>7</v>
      </c>
      <c r="H1107" s="95" t="s">
        <v>90</v>
      </c>
      <c r="I1107" s="95" t="s">
        <v>5</v>
      </c>
      <c r="J1107" s="97" t="s">
        <v>5</v>
      </c>
      <c r="M1107">
        <f t="shared" si="455"/>
        <v>59</v>
      </c>
      <c r="N1107">
        <f t="shared" si="476"/>
        <v>35</v>
      </c>
      <c r="O1107">
        <f t="shared" si="477"/>
        <v>48</v>
      </c>
      <c r="P1107">
        <f t="shared" si="478"/>
        <v>104</v>
      </c>
      <c r="Q1107">
        <f t="shared" si="479"/>
        <v>39</v>
      </c>
      <c r="R1107">
        <f t="shared" si="480"/>
        <v>28</v>
      </c>
      <c r="U1107">
        <f t="shared" si="475"/>
        <v>244</v>
      </c>
      <c r="V1107">
        <f t="shared" si="456"/>
        <v>233</v>
      </c>
      <c r="W1107">
        <f t="shared" si="457"/>
        <v>243</v>
      </c>
      <c r="X1107">
        <f t="shared" si="458"/>
        <v>470</v>
      </c>
      <c r="Y1107">
        <f t="shared" si="459"/>
        <v>161</v>
      </c>
      <c r="Z1107">
        <f t="shared" si="460"/>
        <v>882</v>
      </c>
      <c r="AC1107" s="1">
        <f t="shared" si="461"/>
        <v>-1.0699570329077337</v>
      </c>
      <c r="AD1107" s="1">
        <f t="shared" si="462"/>
        <v>-1.5921464153240394</v>
      </c>
      <c r="AE1107" s="1">
        <f t="shared" si="463"/>
        <v>-1.276293465905562</v>
      </c>
      <c r="AF1107" s="1">
        <f t="shared" si="464"/>
        <v>-0.50310357767208047</v>
      </c>
      <c r="AG1107" s="1">
        <f t="shared" si="465"/>
        <v>-1.4839328306838067</v>
      </c>
      <c r="AH1107" s="1">
        <f t="shared" si="466"/>
        <v>-1.8152899666382492</v>
      </c>
      <c r="AI1107" s="149">
        <f t="shared" si="467"/>
        <v>-7.7407232891314717</v>
      </c>
      <c r="AL1107" s="1">
        <f t="shared" si="468"/>
        <v>-1.374959876045784</v>
      </c>
      <c r="AM1107" s="104">
        <f t="shared" si="469"/>
        <v>-1.4210896477732855</v>
      </c>
      <c r="AN1107" s="104">
        <f t="shared" si="470"/>
        <v>-1.3790666579984376</v>
      </c>
      <c r="AO1107" s="104">
        <f t="shared" si="471"/>
        <v>-0.71939540663488166</v>
      </c>
      <c r="AP1107" s="104">
        <f t="shared" si="472"/>
        <v>-1.790723736354523</v>
      </c>
      <c r="AQ1107" s="104">
        <f t="shared" si="473"/>
        <v>-8.9936045332194625E-2</v>
      </c>
      <c r="AR1107" s="151">
        <f t="shared" si="474"/>
        <v>-6.7751713701391063</v>
      </c>
    </row>
    <row r="1108" spans="1:44" x14ac:dyDescent="0.2">
      <c r="A1108" s="98">
        <v>10134</v>
      </c>
      <c r="B1108" s="91" t="s">
        <v>103</v>
      </c>
      <c r="C1108" s="110">
        <v>0.97299571589274414</v>
      </c>
      <c r="D1108" s="91" t="s">
        <v>3</v>
      </c>
      <c r="E1108" s="91">
        <v>3</v>
      </c>
      <c r="F1108" s="92">
        <v>1</v>
      </c>
      <c r="G1108" s="91" t="s">
        <v>6</v>
      </c>
      <c r="H1108" s="91" t="s">
        <v>91</v>
      </c>
      <c r="I1108" s="91" t="s">
        <v>5</v>
      </c>
      <c r="J1108" s="93" t="s">
        <v>5</v>
      </c>
      <c r="M1108">
        <f t="shared" si="455"/>
        <v>38</v>
      </c>
      <c r="N1108">
        <f t="shared" si="476"/>
        <v>61</v>
      </c>
      <c r="O1108">
        <f t="shared" si="477"/>
        <v>48</v>
      </c>
      <c r="P1108">
        <f t="shared" si="478"/>
        <v>68</v>
      </c>
      <c r="Q1108">
        <f t="shared" si="479"/>
        <v>25</v>
      </c>
      <c r="R1108">
        <f t="shared" si="480"/>
        <v>28</v>
      </c>
      <c r="U1108">
        <f t="shared" si="475"/>
        <v>241</v>
      </c>
      <c r="V1108">
        <f t="shared" si="456"/>
        <v>248</v>
      </c>
      <c r="W1108">
        <f t="shared" si="457"/>
        <v>243</v>
      </c>
      <c r="X1108">
        <f t="shared" si="458"/>
        <v>495</v>
      </c>
      <c r="Y1108">
        <f t="shared" si="459"/>
        <v>149</v>
      </c>
      <c r="Z1108">
        <f t="shared" si="460"/>
        <v>882</v>
      </c>
      <c r="AC1108" s="1">
        <f t="shared" si="461"/>
        <v>-1.5099083170870673</v>
      </c>
      <c r="AD1108" s="1">
        <f t="shared" si="462"/>
        <v>-1.0366206126401418</v>
      </c>
      <c r="AE1108" s="1">
        <f t="shared" si="463"/>
        <v>-1.276293465905562</v>
      </c>
      <c r="AF1108" s="1">
        <f t="shared" si="464"/>
        <v>-0.92798677163734644</v>
      </c>
      <c r="AG1108" s="1">
        <f t="shared" si="465"/>
        <v>-1.9286186519452522</v>
      </c>
      <c r="AH1108" s="1">
        <f t="shared" si="466"/>
        <v>-1.8152899666382492</v>
      </c>
      <c r="AI1108" s="149">
        <f t="shared" si="467"/>
        <v>-8.4947177858536183</v>
      </c>
      <c r="AL1108" s="1">
        <f t="shared" si="468"/>
        <v>-1.3873311678483309</v>
      </c>
      <c r="AM1108" s="104">
        <f t="shared" si="469"/>
        <v>-1.3586993551740039</v>
      </c>
      <c r="AN1108" s="104">
        <f t="shared" si="470"/>
        <v>-1.3790666579984376</v>
      </c>
      <c r="AO1108" s="104">
        <f t="shared" si="471"/>
        <v>-0.66757033877029559</v>
      </c>
      <c r="AP1108" s="104">
        <f t="shared" si="472"/>
        <v>-1.8681817953935267</v>
      </c>
      <c r="AQ1108" s="104">
        <f t="shared" si="473"/>
        <v>-8.9936045332194625E-2</v>
      </c>
      <c r="AR1108" s="151">
        <f t="shared" si="474"/>
        <v>-6.7507853605167902</v>
      </c>
    </row>
    <row r="1109" spans="1:44" x14ac:dyDescent="0.2">
      <c r="A1109" s="99">
        <v>10481</v>
      </c>
      <c r="B1109" s="95" t="s">
        <v>103</v>
      </c>
      <c r="C1109" s="111">
        <v>0.97335448311565254</v>
      </c>
      <c r="D1109" s="95" t="s">
        <v>1</v>
      </c>
      <c r="E1109" s="95">
        <v>1</v>
      </c>
      <c r="F1109" s="96">
        <v>0</v>
      </c>
      <c r="G1109" s="95" t="s">
        <v>7</v>
      </c>
      <c r="H1109" s="95" t="s">
        <v>90</v>
      </c>
      <c r="I1109" s="95" t="s">
        <v>5</v>
      </c>
      <c r="J1109" s="97" t="s">
        <v>5</v>
      </c>
      <c r="M1109">
        <f t="shared" si="455"/>
        <v>59</v>
      </c>
      <c r="N1109">
        <f t="shared" si="476"/>
        <v>35</v>
      </c>
      <c r="O1109">
        <f t="shared" si="477"/>
        <v>29</v>
      </c>
      <c r="P1109">
        <f t="shared" si="478"/>
        <v>104</v>
      </c>
      <c r="Q1109">
        <f t="shared" si="479"/>
        <v>39</v>
      </c>
      <c r="R1109">
        <f t="shared" si="480"/>
        <v>28</v>
      </c>
      <c r="U1109">
        <f t="shared" si="475"/>
        <v>244</v>
      </c>
      <c r="V1109">
        <f t="shared" si="456"/>
        <v>233</v>
      </c>
      <c r="W1109">
        <f t="shared" si="457"/>
        <v>248</v>
      </c>
      <c r="X1109">
        <f t="shared" si="458"/>
        <v>470</v>
      </c>
      <c r="Y1109">
        <f t="shared" si="459"/>
        <v>161</v>
      </c>
      <c r="Z1109">
        <f t="shared" si="460"/>
        <v>882</v>
      </c>
      <c r="AC1109" s="1">
        <f t="shared" si="461"/>
        <v>-1.0699570329077337</v>
      </c>
      <c r="AD1109" s="1">
        <f t="shared" si="462"/>
        <v>-1.5921464153240394</v>
      </c>
      <c r="AE1109" s="1">
        <f t="shared" si="463"/>
        <v>-1.780198646826979</v>
      </c>
      <c r="AF1109" s="1">
        <f t="shared" si="464"/>
        <v>-0.50310357767208047</v>
      </c>
      <c r="AG1109" s="1">
        <f t="shared" si="465"/>
        <v>-1.4839328306838067</v>
      </c>
      <c r="AH1109" s="1">
        <f t="shared" si="466"/>
        <v>-1.8152899666382492</v>
      </c>
      <c r="AI1109" s="149">
        <f t="shared" si="467"/>
        <v>-8.2446284700528878</v>
      </c>
      <c r="AL1109" s="1">
        <f t="shared" si="468"/>
        <v>-1.374959876045784</v>
      </c>
      <c r="AM1109" s="104">
        <f t="shared" si="469"/>
        <v>-1.4210896477732855</v>
      </c>
      <c r="AN1109" s="104">
        <f t="shared" si="470"/>
        <v>-1.3586993551740039</v>
      </c>
      <c r="AO1109" s="104">
        <f t="shared" si="471"/>
        <v>-0.71939540663488166</v>
      </c>
      <c r="AP1109" s="104">
        <f t="shared" si="472"/>
        <v>-1.790723736354523</v>
      </c>
      <c r="AQ1109" s="104">
        <f t="shared" si="473"/>
        <v>-8.9936045332194625E-2</v>
      </c>
      <c r="AR1109" s="151">
        <f t="shared" si="474"/>
        <v>-6.754804067314673</v>
      </c>
    </row>
    <row r="1110" spans="1:44" x14ac:dyDescent="0.2">
      <c r="A1110" s="98">
        <v>11157</v>
      </c>
      <c r="B1110" s="91" t="s">
        <v>103</v>
      </c>
      <c r="C1110" s="110">
        <v>0.97342770339677454</v>
      </c>
      <c r="D1110" s="91" t="s">
        <v>3</v>
      </c>
      <c r="E1110" s="91">
        <v>2</v>
      </c>
      <c r="F1110" s="92">
        <v>0</v>
      </c>
      <c r="G1110" s="91" t="s">
        <v>7</v>
      </c>
      <c r="H1110" s="91" t="s">
        <v>90</v>
      </c>
      <c r="I1110" s="91" t="s">
        <v>5</v>
      </c>
      <c r="J1110" s="93" t="s">
        <v>5</v>
      </c>
      <c r="M1110">
        <f t="shared" si="455"/>
        <v>38</v>
      </c>
      <c r="N1110">
        <f t="shared" si="476"/>
        <v>41</v>
      </c>
      <c r="O1110">
        <f t="shared" si="477"/>
        <v>29</v>
      </c>
      <c r="P1110">
        <f t="shared" si="478"/>
        <v>104</v>
      </c>
      <c r="Q1110">
        <f t="shared" si="479"/>
        <v>39</v>
      </c>
      <c r="R1110">
        <f t="shared" si="480"/>
        <v>28</v>
      </c>
      <c r="U1110">
        <f t="shared" si="475"/>
        <v>241</v>
      </c>
      <c r="V1110">
        <f t="shared" si="456"/>
        <v>239</v>
      </c>
      <c r="W1110">
        <f t="shared" si="457"/>
        <v>248</v>
      </c>
      <c r="X1110">
        <f t="shared" si="458"/>
        <v>470</v>
      </c>
      <c r="Y1110">
        <f t="shared" si="459"/>
        <v>161</v>
      </c>
      <c r="Z1110">
        <f t="shared" si="460"/>
        <v>882</v>
      </c>
      <c r="AC1110" s="1">
        <f t="shared" si="461"/>
        <v>-1.5099083170870673</v>
      </c>
      <c r="AD1110" s="1">
        <f t="shared" si="462"/>
        <v>-1.4339224101091452</v>
      </c>
      <c r="AE1110" s="1">
        <f t="shared" si="463"/>
        <v>-1.780198646826979</v>
      </c>
      <c r="AF1110" s="1">
        <f t="shared" si="464"/>
        <v>-0.50310357767208047</v>
      </c>
      <c r="AG1110" s="1">
        <f t="shared" si="465"/>
        <v>-1.4839328306838067</v>
      </c>
      <c r="AH1110" s="1">
        <f t="shared" si="466"/>
        <v>-1.8152899666382492</v>
      </c>
      <c r="AI1110" s="149">
        <f t="shared" si="467"/>
        <v>-8.526355749017327</v>
      </c>
      <c r="AL1110" s="1">
        <f t="shared" si="468"/>
        <v>-1.3873311678483309</v>
      </c>
      <c r="AM1110" s="104">
        <f t="shared" si="469"/>
        <v>-1.3956645494074753</v>
      </c>
      <c r="AN1110" s="104">
        <f t="shared" si="470"/>
        <v>-1.3586993551740039</v>
      </c>
      <c r="AO1110" s="104">
        <f t="shared" si="471"/>
        <v>-0.71939540663488166</v>
      </c>
      <c r="AP1110" s="104">
        <f t="shared" si="472"/>
        <v>-1.790723736354523</v>
      </c>
      <c r="AQ1110" s="104">
        <f t="shared" si="473"/>
        <v>-8.9936045332194625E-2</v>
      </c>
      <c r="AR1110" s="151">
        <f t="shared" si="474"/>
        <v>-6.7417502607514095</v>
      </c>
    </row>
    <row r="1111" spans="1:44" x14ac:dyDescent="0.2">
      <c r="A1111" s="99">
        <v>10733</v>
      </c>
      <c r="B1111" s="95" t="s">
        <v>103</v>
      </c>
      <c r="C1111" s="111">
        <v>0.97504285989430306</v>
      </c>
      <c r="D1111" s="95" t="s">
        <v>2</v>
      </c>
      <c r="E1111" s="95">
        <v>1</v>
      </c>
      <c r="F1111" s="96">
        <v>2</v>
      </c>
      <c r="G1111" s="95" t="s">
        <v>6</v>
      </c>
      <c r="H1111" s="95" t="s">
        <v>90</v>
      </c>
      <c r="I1111" s="95" t="s">
        <v>4</v>
      </c>
      <c r="J1111" s="97" t="s">
        <v>4</v>
      </c>
      <c r="M1111">
        <f t="shared" si="455"/>
        <v>36</v>
      </c>
      <c r="N1111">
        <f t="shared" si="476"/>
        <v>35</v>
      </c>
      <c r="O1111">
        <f t="shared" si="477"/>
        <v>49</v>
      </c>
      <c r="P1111">
        <f t="shared" si="478"/>
        <v>68</v>
      </c>
      <c r="Q1111">
        <f t="shared" si="479"/>
        <v>39</v>
      </c>
      <c r="R1111">
        <f t="shared" si="480"/>
        <v>144</v>
      </c>
      <c r="U1111">
        <f t="shared" si="475"/>
        <v>239</v>
      </c>
      <c r="V1111">
        <f t="shared" si="456"/>
        <v>233</v>
      </c>
      <c r="W1111">
        <f t="shared" si="457"/>
        <v>233</v>
      </c>
      <c r="X1111">
        <f t="shared" si="458"/>
        <v>495</v>
      </c>
      <c r="Y1111">
        <f t="shared" si="459"/>
        <v>161</v>
      </c>
      <c r="Z1111">
        <f t="shared" si="460"/>
        <v>83</v>
      </c>
      <c r="AC1111" s="1">
        <f t="shared" si="461"/>
        <v>-1.563975538357343</v>
      </c>
      <c r="AD1111" s="1">
        <f t="shared" si="462"/>
        <v>-1.5921464153240394</v>
      </c>
      <c r="AE1111" s="1">
        <f t="shared" si="463"/>
        <v>-1.2556741787028265</v>
      </c>
      <c r="AF1111" s="1">
        <f t="shared" si="464"/>
        <v>-0.92798677163734644</v>
      </c>
      <c r="AG1111" s="1">
        <f t="shared" si="465"/>
        <v>-1.4839328306838067</v>
      </c>
      <c r="AH1111" s="1">
        <f t="shared" si="466"/>
        <v>-0.17768117723745236</v>
      </c>
      <c r="AI1111" s="149">
        <f t="shared" si="467"/>
        <v>-7.0013969119428143</v>
      </c>
      <c r="AL1111" s="1">
        <f t="shared" si="468"/>
        <v>-1.3956645494074753</v>
      </c>
      <c r="AM1111" s="104">
        <f t="shared" si="469"/>
        <v>-1.4210896477732855</v>
      </c>
      <c r="AN1111" s="104">
        <f t="shared" si="470"/>
        <v>-1.4210896477732855</v>
      </c>
      <c r="AO1111" s="104">
        <f t="shared" si="471"/>
        <v>-0.66757033877029559</v>
      </c>
      <c r="AP1111" s="104">
        <f t="shared" si="472"/>
        <v>-1.790723736354523</v>
      </c>
      <c r="AQ1111" s="104">
        <f t="shared" si="473"/>
        <v>-2.4532874935423878</v>
      </c>
      <c r="AR1111" s="151">
        <f t="shared" si="474"/>
        <v>-9.1494254136212518</v>
      </c>
    </row>
    <row r="1112" spans="1:44" x14ac:dyDescent="0.2">
      <c r="A1112" s="98">
        <v>10676</v>
      </c>
      <c r="B1112" s="91" t="s">
        <v>103</v>
      </c>
      <c r="C1112" s="110">
        <v>0.97572634568863914</v>
      </c>
      <c r="D1112" s="91" t="s">
        <v>2</v>
      </c>
      <c r="E1112" s="91">
        <v>0</v>
      </c>
      <c r="F1112" s="92">
        <v>2</v>
      </c>
      <c r="G1112" s="91" t="s">
        <v>6</v>
      </c>
      <c r="H1112" s="91" t="s">
        <v>88</v>
      </c>
      <c r="I1112" s="91" t="s">
        <v>5</v>
      </c>
      <c r="J1112" s="93" t="s">
        <v>5</v>
      </c>
      <c r="M1112">
        <f t="shared" si="455"/>
        <v>36</v>
      </c>
      <c r="N1112">
        <f t="shared" si="476"/>
        <v>35</v>
      </c>
      <c r="O1112">
        <f t="shared" si="477"/>
        <v>49</v>
      </c>
      <c r="P1112">
        <f t="shared" si="478"/>
        <v>68</v>
      </c>
      <c r="Q1112">
        <f t="shared" si="479"/>
        <v>71</v>
      </c>
      <c r="R1112">
        <f t="shared" si="480"/>
        <v>28</v>
      </c>
      <c r="U1112">
        <f t="shared" si="475"/>
        <v>239</v>
      </c>
      <c r="V1112">
        <f t="shared" si="456"/>
        <v>245</v>
      </c>
      <c r="W1112">
        <f t="shared" si="457"/>
        <v>233</v>
      </c>
      <c r="X1112">
        <f t="shared" si="458"/>
        <v>495</v>
      </c>
      <c r="Y1112">
        <f t="shared" si="459"/>
        <v>425</v>
      </c>
      <c r="Z1112">
        <f t="shared" si="460"/>
        <v>882</v>
      </c>
      <c r="AC1112" s="1">
        <f t="shared" si="461"/>
        <v>-1.563975538357343</v>
      </c>
      <c r="AD1112" s="1">
        <f t="shared" si="462"/>
        <v>-1.5921464153240394</v>
      </c>
      <c r="AE1112" s="1">
        <f t="shared" si="463"/>
        <v>-1.2556741787028265</v>
      </c>
      <c r="AF1112" s="1">
        <f t="shared" si="464"/>
        <v>-0.92798677163734644</v>
      </c>
      <c r="AG1112" s="1">
        <f t="shared" si="465"/>
        <v>-0.88481459977213761</v>
      </c>
      <c r="AH1112" s="1">
        <f t="shared" si="466"/>
        <v>-1.8152899666382492</v>
      </c>
      <c r="AI1112" s="149">
        <f t="shared" si="467"/>
        <v>-8.0398874704319425</v>
      </c>
      <c r="AL1112" s="1">
        <f t="shared" si="468"/>
        <v>-1.3956645494074753</v>
      </c>
      <c r="AM1112" s="104">
        <f t="shared" si="469"/>
        <v>-1.3708698907942589</v>
      </c>
      <c r="AN1112" s="104">
        <f t="shared" si="470"/>
        <v>-1.4210896477732855</v>
      </c>
      <c r="AO1112" s="104">
        <f t="shared" si="471"/>
        <v>-0.66757033877029559</v>
      </c>
      <c r="AP1112" s="104">
        <f t="shared" si="472"/>
        <v>-0.82003893241456904</v>
      </c>
      <c r="AQ1112" s="104">
        <f t="shared" si="473"/>
        <v>-8.9936045332194625E-2</v>
      </c>
      <c r="AR1112" s="151">
        <f t="shared" si="474"/>
        <v>-5.7651694044920792</v>
      </c>
    </row>
    <row r="1113" spans="1:44" x14ac:dyDescent="0.2">
      <c r="A1113" s="99">
        <v>10464</v>
      </c>
      <c r="B1113" s="95" t="s">
        <v>103</v>
      </c>
      <c r="C1113" s="111">
        <v>0.97613906285513163</v>
      </c>
      <c r="D1113" s="95" t="s">
        <v>0</v>
      </c>
      <c r="E1113" s="95">
        <v>2</v>
      </c>
      <c r="F1113" s="96">
        <v>2</v>
      </c>
      <c r="G1113" s="95" t="s">
        <v>6</v>
      </c>
      <c r="H1113" s="95" t="s">
        <v>89</v>
      </c>
      <c r="I1113" s="95" t="s">
        <v>5</v>
      </c>
      <c r="J1113" s="97" t="s">
        <v>5</v>
      </c>
      <c r="M1113">
        <f t="shared" si="455"/>
        <v>39</v>
      </c>
      <c r="N1113">
        <f t="shared" si="476"/>
        <v>41</v>
      </c>
      <c r="O1113">
        <f t="shared" si="477"/>
        <v>49</v>
      </c>
      <c r="P1113">
        <f t="shared" si="478"/>
        <v>68</v>
      </c>
      <c r="Q1113">
        <f t="shared" si="479"/>
        <v>37</v>
      </c>
      <c r="R1113">
        <f t="shared" si="480"/>
        <v>28</v>
      </c>
      <c r="U1113">
        <f t="shared" si="475"/>
        <v>241</v>
      </c>
      <c r="V1113">
        <f t="shared" si="456"/>
        <v>239</v>
      </c>
      <c r="W1113">
        <f t="shared" si="457"/>
        <v>233</v>
      </c>
      <c r="X1113">
        <f t="shared" si="458"/>
        <v>495</v>
      </c>
      <c r="Y1113">
        <f t="shared" si="459"/>
        <v>230</v>
      </c>
      <c r="Z1113">
        <f t="shared" si="460"/>
        <v>882</v>
      </c>
      <c r="AC1113" s="1">
        <f t="shared" si="461"/>
        <v>-1.4839328306838067</v>
      </c>
      <c r="AD1113" s="1">
        <f t="shared" si="462"/>
        <v>-1.4339224101091452</v>
      </c>
      <c r="AE1113" s="1">
        <f t="shared" si="463"/>
        <v>-1.2556741787028265</v>
      </c>
      <c r="AF1113" s="1">
        <f t="shared" si="464"/>
        <v>-0.92798677163734644</v>
      </c>
      <c r="AG1113" s="1">
        <f t="shared" si="465"/>
        <v>-1.5365765641692286</v>
      </c>
      <c r="AH1113" s="1">
        <f t="shared" si="466"/>
        <v>-1.8152899666382492</v>
      </c>
      <c r="AI1113" s="149">
        <f t="shared" si="467"/>
        <v>-8.4533827219406028</v>
      </c>
      <c r="AL1113" s="1">
        <f t="shared" si="468"/>
        <v>-1.3873311678483309</v>
      </c>
      <c r="AM1113" s="104">
        <f t="shared" si="469"/>
        <v>-1.3956645494074753</v>
      </c>
      <c r="AN1113" s="104">
        <f t="shared" si="470"/>
        <v>-1.4210896477732855</v>
      </c>
      <c r="AO1113" s="104">
        <f t="shared" si="471"/>
        <v>-0.66757033877029559</v>
      </c>
      <c r="AP1113" s="104">
        <f t="shared" si="472"/>
        <v>-1.4340487924157905</v>
      </c>
      <c r="AQ1113" s="104">
        <f t="shared" si="473"/>
        <v>-8.9936045332194625E-2</v>
      </c>
      <c r="AR1113" s="151">
        <f t="shared" si="474"/>
        <v>-6.3956405415473734</v>
      </c>
    </row>
    <row r="1114" spans="1:44" x14ac:dyDescent="0.2">
      <c r="A1114" s="98">
        <v>10307</v>
      </c>
      <c r="B1114" s="91" t="s">
        <v>103</v>
      </c>
      <c r="C1114" s="110">
        <v>0.97707023458140041</v>
      </c>
      <c r="D1114" s="91" t="s">
        <v>1</v>
      </c>
      <c r="E1114" s="91">
        <v>1</v>
      </c>
      <c r="F1114" s="92">
        <v>0</v>
      </c>
      <c r="G1114" s="91" t="s">
        <v>7</v>
      </c>
      <c r="H1114" s="91" t="s">
        <v>91</v>
      </c>
      <c r="I1114" s="91" t="s">
        <v>5</v>
      </c>
      <c r="J1114" s="93" t="s">
        <v>5</v>
      </c>
      <c r="M1114">
        <f t="shared" si="455"/>
        <v>59</v>
      </c>
      <c r="N1114">
        <f t="shared" si="476"/>
        <v>35</v>
      </c>
      <c r="O1114">
        <f t="shared" si="477"/>
        <v>29</v>
      </c>
      <c r="P1114">
        <f t="shared" si="478"/>
        <v>104</v>
      </c>
      <c r="Q1114">
        <f t="shared" si="479"/>
        <v>25</v>
      </c>
      <c r="R1114">
        <f t="shared" si="480"/>
        <v>28</v>
      </c>
      <c r="U1114">
        <f t="shared" si="475"/>
        <v>244</v>
      </c>
      <c r="V1114">
        <f t="shared" si="456"/>
        <v>233</v>
      </c>
      <c r="W1114">
        <f t="shared" si="457"/>
        <v>248</v>
      </c>
      <c r="X1114">
        <f t="shared" si="458"/>
        <v>470</v>
      </c>
      <c r="Y1114">
        <f t="shared" si="459"/>
        <v>149</v>
      </c>
      <c r="Z1114">
        <f t="shared" si="460"/>
        <v>882</v>
      </c>
      <c r="AC1114" s="1">
        <f t="shared" si="461"/>
        <v>-1.0699570329077337</v>
      </c>
      <c r="AD1114" s="1">
        <f t="shared" si="462"/>
        <v>-1.5921464153240394</v>
      </c>
      <c r="AE1114" s="1">
        <f t="shared" si="463"/>
        <v>-1.780198646826979</v>
      </c>
      <c r="AF1114" s="1">
        <f t="shared" si="464"/>
        <v>-0.50310357767208047</v>
      </c>
      <c r="AG1114" s="1">
        <f t="shared" si="465"/>
        <v>-1.9286186519452522</v>
      </c>
      <c r="AH1114" s="1">
        <f t="shared" si="466"/>
        <v>-1.8152899666382492</v>
      </c>
      <c r="AI1114" s="149">
        <f t="shared" si="467"/>
        <v>-8.6893142913143322</v>
      </c>
      <c r="AL1114" s="1">
        <f t="shared" si="468"/>
        <v>-1.374959876045784</v>
      </c>
      <c r="AM1114" s="104">
        <f t="shared" si="469"/>
        <v>-1.4210896477732855</v>
      </c>
      <c r="AN1114" s="104">
        <f t="shared" si="470"/>
        <v>-1.3586993551740039</v>
      </c>
      <c r="AO1114" s="104">
        <f t="shared" si="471"/>
        <v>-0.71939540663488166</v>
      </c>
      <c r="AP1114" s="104">
        <f t="shared" si="472"/>
        <v>-1.8681817953935267</v>
      </c>
      <c r="AQ1114" s="104">
        <f t="shared" si="473"/>
        <v>-8.9936045332194625E-2</v>
      </c>
      <c r="AR1114" s="151">
        <f t="shared" si="474"/>
        <v>-6.8322621263536769</v>
      </c>
    </row>
    <row r="1115" spans="1:44" x14ac:dyDescent="0.2">
      <c r="A1115" s="99">
        <v>10529</v>
      </c>
      <c r="B1115" s="95" t="s">
        <v>103</v>
      </c>
      <c r="C1115" s="111">
        <v>0.97852619194305113</v>
      </c>
      <c r="D1115" s="95" t="s">
        <v>0</v>
      </c>
      <c r="E1115" s="95">
        <v>3</v>
      </c>
      <c r="F1115" s="96">
        <v>2</v>
      </c>
      <c r="G1115" s="95" t="s">
        <v>6</v>
      </c>
      <c r="H1115" s="95" t="s">
        <v>91</v>
      </c>
      <c r="I1115" s="95" t="s">
        <v>5</v>
      </c>
      <c r="J1115" s="97" t="s">
        <v>5</v>
      </c>
      <c r="M1115">
        <f t="shared" si="455"/>
        <v>39</v>
      </c>
      <c r="N1115">
        <f t="shared" si="476"/>
        <v>61</v>
      </c>
      <c r="O1115">
        <f t="shared" si="477"/>
        <v>49</v>
      </c>
      <c r="P1115">
        <f t="shared" si="478"/>
        <v>68</v>
      </c>
      <c r="Q1115">
        <f t="shared" si="479"/>
        <v>25</v>
      </c>
      <c r="R1115">
        <f t="shared" si="480"/>
        <v>28</v>
      </c>
      <c r="U1115">
        <f t="shared" si="475"/>
        <v>241</v>
      </c>
      <c r="V1115">
        <f t="shared" si="456"/>
        <v>248</v>
      </c>
      <c r="W1115">
        <f t="shared" si="457"/>
        <v>233</v>
      </c>
      <c r="X1115">
        <f t="shared" si="458"/>
        <v>495</v>
      </c>
      <c r="Y1115">
        <f t="shared" si="459"/>
        <v>149</v>
      </c>
      <c r="Z1115">
        <f t="shared" si="460"/>
        <v>882</v>
      </c>
      <c r="AC1115" s="1">
        <f t="shared" si="461"/>
        <v>-1.4839328306838067</v>
      </c>
      <c r="AD1115" s="1">
        <f t="shared" si="462"/>
        <v>-1.0366206126401418</v>
      </c>
      <c r="AE1115" s="1">
        <f t="shared" si="463"/>
        <v>-1.2556741787028265</v>
      </c>
      <c r="AF1115" s="1">
        <f t="shared" si="464"/>
        <v>-0.92798677163734644</v>
      </c>
      <c r="AG1115" s="1">
        <f t="shared" si="465"/>
        <v>-1.9286186519452522</v>
      </c>
      <c r="AH1115" s="1">
        <f t="shared" si="466"/>
        <v>-1.8152899666382492</v>
      </c>
      <c r="AI1115" s="149">
        <f t="shared" si="467"/>
        <v>-8.4481230122476223</v>
      </c>
      <c r="AL1115" s="1">
        <f t="shared" si="468"/>
        <v>-1.3873311678483309</v>
      </c>
      <c r="AM1115" s="104">
        <f t="shared" si="469"/>
        <v>-1.3586993551740039</v>
      </c>
      <c r="AN1115" s="104">
        <f t="shared" si="470"/>
        <v>-1.4210896477732855</v>
      </c>
      <c r="AO1115" s="104">
        <f t="shared" si="471"/>
        <v>-0.66757033877029559</v>
      </c>
      <c r="AP1115" s="104">
        <f t="shared" si="472"/>
        <v>-1.8681817953935267</v>
      </c>
      <c r="AQ1115" s="104">
        <f t="shared" si="473"/>
        <v>-8.9936045332194625E-2</v>
      </c>
      <c r="AR1115" s="151">
        <f t="shared" si="474"/>
        <v>-6.7928083502916374</v>
      </c>
    </row>
    <row r="1116" spans="1:44" x14ac:dyDescent="0.2">
      <c r="A1116" s="98">
        <v>11132</v>
      </c>
      <c r="B1116" s="91" t="s">
        <v>103</v>
      </c>
      <c r="C1116" s="110">
        <v>0.97895021981533759</v>
      </c>
      <c r="D1116" s="91" t="s">
        <v>3</v>
      </c>
      <c r="E1116" s="91">
        <v>3</v>
      </c>
      <c r="F1116" s="92">
        <v>2</v>
      </c>
      <c r="G1116" s="91" t="s">
        <v>6</v>
      </c>
      <c r="H1116" s="91" t="s">
        <v>90</v>
      </c>
      <c r="I1116" s="91" t="s">
        <v>5</v>
      </c>
      <c r="J1116" s="93" t="s">
        <v>5</v>
      </c>
      <c r="M1116">
        <f t="shared" si="455"/>
        <v>38</v>
      </c>
      <c r="N1116">
        <f t="shared" si="476"/>
        <v>61</v>
      </c>
      <c r="O1116">
        <f t="shared" si="477"/>
        <v>49</v>
      </c>
      <c r="P1116">
        <f t="shared" si="478"/>
        <v>68</v>
      </c>
      <c r="Q1116">
        <f t="shared" si="479"/>
        <v>39</v>
      </c>
      <c r="R1116">
        <f t="shared" si="480"/>
        <v>28</v>
      </c>
      <c r="U1116">
        <f t="shared" si="475"/>
        <v>241</v>
      </c>
      <c r="V1116">
        <f t="shared" si="456"/>
        <v>248</v>
      </c>
      <c r="W1116">
        <f t="shared" si="457"/>
        <v>233</v>
      </c>
      <c r="X1116">
        <f t="shared" si="458"/>
        <v>495</v>
      </c>
      <c r="Y1116">
        <f t="shared" si="459"/>
        <v>161</v>
      </c>
      <c r="Z1116">
        <f t="shared" si="460"/>
        <v>882</v>
      </c>
      <c r="AC1116" s="1">
        <f t="shared" si="461"/>
        <v>-1.5099083170870673</v>
      </c>
      <c r="AD1116" s="1">
        <f t="shared" si="462"/>
        <v>-1.0366206126401418</v>
      </c>
      <c r="AE1116" s="1">
        <f t="shared" si="463"/>
        <v>-1.2556741787028265</v>
      </c>
      <c r="AF1116" s="1">
        <f t="shared" si="464"/>
        <v>-0.92798677163734644</v>
      </c>
      <c r="AG1116" s="1">
        <f t="shared" si="465"/>
        <v>-1.4839328306838067</v>
      </c>
      <c r="AH1116" s="1">
        <f t="shared" si="466"/>
        <v>-1.8152899666382492</v>
      </c>
      <c r="AI1116" s="149">
        <f t="shared" si="467"/>
        <v>-8.0294126773894376</v>
      </c>
      <c r="AL1116" s="1">
        <f t="shared" si="468"/>
        <v>-1.3873311678483309</v>
      </c>
      <c r="AM1116" s="104">
        <f t="shared" si="469"/>
        <v>-1.3586993551740039</v>
      </c>
      <c r="AN1116" s="104">
        <f t="shared" si="470"/>
        <v>-1.4210896477732855</v>
      </c>
      <c r="AO1116" s="104">
        <f t="shared" si="471"/>
        <v>-0.66757033877029559</v>
      </c>
      <c r="AP1116" s="104">
        <f t="shared" si="472"/>
        <v>-1.790723736354523</v>
      </c>
      <c r="AQ1116" s="104">
        <f t="shared" si="473"/>
        <v>-8.9936045332194625E-2</v>
      </c>
      <c r="AR1116" s="151">
        <f t="shared" si="474"/>
        <v>-6.7153502912526335</v>
      </c>
    </row>
    <row r="1117" spans="1:44" x14ac:dyDescent="0.2">
      <c r="A1117" s="99">
        <v>10405</v>
      </c>
      <c r="B1117" s="95" t="s">
        <v>103</v>
      </c>
      <c r="C1117" s="111">
        <v>0.97898251025420102</v>
      </c>
      <c r="D1117" s="95" t="s">
        <v>1</v>
      </c>
      <c r="E1117" s="95">
        <v>0</v>
      </c>
      <c r="F1117" s="96">
        <v>0</v>
      </c>
      <c r="G1117" s="95" t="s">
        <v>6</v>
      </c>
      <c r="H1117" s="95" t="s">
        <v>88</v>
      </c>
      <c r="I1117" s="95" t="s">
        <v>5</v>
      </c>
      <c r="J1117" s="97" t="s">
        <v>5</v>
      </c>
      <c r="M1117">
        <f t="shared" si="455"/>
        <v>59</v>
      </c>
      <c r="N1117">
        <f t="shared" si="476"/>
        <v>35</v>
      </c>
      <c r="O1117">
        <f t="shared" si="477"/>
        <v>29</v>
      </c>
      <c r="P1117">
        <f t="shared" si="478"/>
        <v>68</v>
      </c>
      <c r="Q1117">
        <f t="shared" si="479"/>
        <v>71</v>
      </c>
      <c r="R1117">
        <f t="shared" si="480"/>
        <v>28</v>
      </c>
      <c r="U1117">
        <f t="shared" si="475"/>
        <v>244</v>
      </c>
      <c r="V1117">
        <f t="shared" si="456"/>
        <v>245</v>
      </c>
      <c r="W1117">
        <f t="shared" si="457"/>
        <v>248</v>
      </c>
      <c r="X1117">
        <f t="shared" si="458"/>
        <v>495</v>
      </c>
      <c r="Y1117">
        <f t="shared" si="459"/>
        <v>425</v>
      </c>
      <c r="Z1117">
        <f t="shared" si="460"/>
        <v>882</v>
      </c>
      <c r="AC1117" s="1">
        <f t="shared" si="461"/>
        <v>-1.0699570329077337</v>
      </c>
      <c r="AD1117" s="1">
        <f t="shared" si="462"/>
        <v>-1.5921464153240394</v>
      </c>
      <c r="AE1117" s="1">
        <f t="shared" si="463"/>
        <v>-1.780198646826979</v>
      </c>
      <c r="AF1117" s="1">
        <f t="shared" si="464"/>
        <v>-0.92798677163734644</v>
      </c>
      <c r="AG1117" s="1">
        <f t="shared" si="465"/>
        <v>-0.88481459977213761</v>
      </c>
      <c r="AH1117" s="1">
        <f t="shared" si="466"/>
        <v>-1.8152899666382492</v>
      </c>
      <c r="AI1117" s="149">
        <f t="shared" si="467"/>
        <v>-8.070393433106485</v>
      </c>
      <c r="AL1117" s="1">
        <f t="shared" si="468"/>
        <v>-1.374959876045784</v>
      </c>
      <c r="AM1117" s="104">
        <f t="shared" si="469"/>
        <v>-1.3708698907942589</v>
      </c>
      <c r="AN1117" s="104">
        <f t="shared" si="470"/>
        <v>-1.3586993551740039</v>
      </c>
      <c r="AO1117" s="104">
        <f t="shared" si="471"/>
        <v>-0.66757033877029559</v>
      </c>
      <c r="AP1117" s="104">
        <f t="shared" si="472"/>
        <v>-0.82003893241456904</v>
      </c>
      <c r="AQ1117" s="104">
        <f t="shared" si="473"/>
        <v>-8.9936045332194625E-2</v>
      </c>
      <c r="AR1117" s="151">
        <f t="shared" si="474"/>
        <v>-5.6820744385311057</v>
      </c>
    </row>
    <row r="1118" spans="1:44" x14ac:dyDescent="0.2">
      <c r="A1118" s="98">
        <v>10350</v>
      </c>
      <c r="B1118" s="91" t="s">
        <v>103</v>
      </c>
      <c r="C1118" s="110">
        <v>0.97898938934714497</v>
      </c>
      <c r="D1118" s="91" t="s">
        <v>2</v>
      </c>
      <c r="E1118" s="91">
        <v>3</v>
      </c>
      <c r="F1118" s="92">
        <v>0</v>
      </c>
      <c r="G1118" s="91" t="s">
        <v>7</v>
      </c>
      <c r="H1118" s="91" t="s">
        <v>89</v>
      </c>
      <c r="I1118" s="91" t="s">
        <v>5</v>
      </c>
      <c r="J1118" s="93" t="s">
        <v>5</v>
      </c>
      <c r="M1118">
        <f t="shared" si="455"/>
        <v>36</v>
      </c>
      <c r="N1118">
        <f t="shared" si="476"/>
        <v>61</v>
      </c>
      <c r="O1118">
        <f t="shared" si="477"/>
        <v>29</v>
      </c>
      <c r="P1118">
        <f t="shared" si="478"/>
        <v>104</v>
      </c>
      <c r="Q1118">
        <f t="shared" si="479"/>
        <v>37</v>
      </c>
      <c r="R1118">
        <f t="shared" si="480"/>
        <v>28</v>
      </c>
      <c r="U1118">
        <f t="shared" si="475"/>
        <v>239</v>
      </c>
      <c r="V1118">
        <f t="shared" si="456"/>
        <v>248</v>
      </c>
      <c r="W1118">
        <f t="shared" si="457"/>
        <v>248</v>
      </c>
      <c r="X1118">
        <f t="shared" si="458"/>
        <v>470</v>
      </c>
      <c r="Y1118">
        <f t="shared" si="459"/>
        <v>230</v>
      </c>
      <c r="Z1118">
        <f t="shared" si="460"/>
        <v>882</v>
      </c>
      <c r="AC1118" s="1">
        <f t="shared" si="461"/>
        <v>-1.563975538357343</v>
      </c>
      <c r="AD1118" s="1">
        <f t="shared" si="462"/>
        <v>-1.0366206126401418</v>
      </c>
      <c r="AE1118" s="1">
        <f t="shared" si="463"/>
        <v>-1.780198646826979</v>
      </c>
      <c r="AF1118" s="1">
        <f t="shared" si="464"/>
        <v>-0.50310357767208047</v>
      </c>
      <c r="AG1118" s="1">
        <f t="shared" si="465"/>
        <v>-1.5365765641692286</v>
      </c>
      <c r="AH1118" s="1">
        <f t="shared" si="466"/>
        <v>-1.8152899666382492</v>
      </c>
      <c r="AI1118" s="149">
        <f t="shared" si="467"/>
        <v>-8.2357649063040217</v>
      </c>
      <c r="AL1118" s="1">
        <f t="shared" si="468"/>
        <v>-1.3956645494074753</v>
      </c>
      <c r="AM1118" s="104">
        <f t="shared" si="469"/>
        <v>-1.3586993551740039</v>
      </c>
      <c r="AN1118" s="104">
        <f t="shared" si="470"/>
        <v>-1.3586993551740039</v>
      </c>
      <c r="AO1118" s="104">
        <f t="shared" si="471"/>
        <v>-0.71939540663488166</v>
      </c>
      <c r="AP1118" s="104">
        <f t="shared" si="472"/>
        <v>-1.4340487924157905</v>
      </c>
      <c r="AQ1118" s="104">
        <f t="shared" si="473"/>
        <v>-8.9936045332194625E-2</v>
      </c>
      <c r="AR1118" s="151">
        <f t="shared" si="474"/>
        <v>-6.3564435041383502</v>
      </c>
    </row>
    <row r="1119" spans="1:44" x14ac:dyDescent="0.2">
      <c r="A1119" s="99">
        <v>10763</v>
      </c>
      <c r="B1119" s="95" t="s">
        <v>103</v>
      </c>
      <c r="C1119" s="111">
        <v>0.97985563180073831</v>
      </c>
      <c r="D1119" s="95" t="s">
        <v>1</v>
      </c>
      <c r="E1119" s="95">
        <v>3</v>
      </c>
      <c r="F1119" s="96">
        <v>2</v>
      </c>
      <c r="G1119" s="95" t="s">
        <v>6</v>
      </c>
      <c r="H1119" s="95" t="s">
        <v>88</v>
      </c>
      <c r="I1119" s="95" t="s">
        <v>5</v>
      </c>
      <c r="J1119" s="97" t="s">
        <v>5</v>
      </c>
      <c r="M1119">
        <f t="shared" si="455"/>
        <v>59</v>
      </c>
      <c r="N1119">
        <f t="shared" si="476"/>
        <v>61</v>
      </c>
      <c r="O1119">
        <f t="shared" si="477"/>
        <v>49</v>
      </c>
      <c r="P1119">
        <f t="shared" si="478"/>
        <v>68</v>
      </c>
      <c r="Q1119">
        <f t="shared" si="479"/>
        <v>71</v>
      </c>
      <c r="R1119">
        <f t="shared" si="480"/>
        <v>28</v>
      </c>
      <c r="U1119">
        <f t="shared" si="475"/>
        <v>244</v>
      </c>
      <c r="V1119">
        <f t="shared" si="456"/>
        <v>248</v>
      </c>
      <c r="W1119">
        <f t="shared" si="457"/>
        <v>233</v>
      </c>
      <c r="X1119">
        <f t="shared" si="458"/>
        <v>495</v>
      </c>
      <c r="Y1119">
        <f t="shared" si="459"/>
        <v>425</v>
      </c>
      <c r="Z1119">
        <f t="shared" si="460"/>
        <v>882</v>
      </c>
      <c r="AC1119" s="1">
        <f t="shared" si="461"/>
        <v>-1.0699570329077337</v>
      </c>
      <c r="AD1119" s="1">
        <f t="shared" si="462"/>
        <v>-1.0366206126401418</v>
      </c>
      <c r="AE1119" s="1">
        <f t="shared" si="463"/>
        <v>-1.2556741787028265</v>
      </c>
      <c r="AF1119" s="1">
        <f t="shared" si="464"/>
        <v>-0.92798677163734644</v>
      </c>
      <c r="AG1119" s="1">
        <f t="shared" si="465"/>
        <v>-0.88481459977213761</v>
      </c>
      <c r="AH1119" s="1">
        <f t="shared" si="466"/>
        <v>-1.8152899666382492</v>
      </c>
      <c r="AI1119" s="149">
        <f t="shared" si="467"/>
        <v>-6.9903431622984353</v>
      </c>
      <c r="AL1119" s="1">
        <f t="shared" si="468"/>
        <v>-1.374959876045784</v>
      </c>
      <c r="AM1119" s="104">
        <f t="shared" si="469"/>
        <v>-1.3586993551740039</v>
      </c>
      <c r="AN1119" s="104">
        <f t="shared" si="470"/>
        <v>-1.4210896477732855</v>
      </c>
      <c r="AO1119" s="104">
        <f t="shared" si="471"/>
        <v>-0.66757033877029559</v>
      </c>
      <c r="AP1119" s="104">
        <f t="shared" si="472"/>
        <v>-0.82003893241456904</v>
      </c>
      <c r="AQ1119" s="104">
        <f t="shared" si="473"/>
        <v>-8.9936045332194625E-2</v>
      </c>
      <c r="AR1119" s="151">
        <f t="shared" si="474"/>
        <v>-5.732294195510133</v>
      </c>
    </row>
    <row r="1120" spans="1:44" x14ac:dyDescent="0.2">
      <c r="A1120" s="98">
        <v>10201</v>
      </c>
      <c r="B1120" s="91" t="s">
        <v>103</v>
      </c>
      <c r="C1120" s="110">
        <v>0.98053397512979135</v>
      </c>
      <c r="D1120" s="91" t="s">
        <v>1</v>
      </c>
      <c r="E1120" s="91">
        <v>3</v>
      </c>
      <c r="F1120" s="92">
        <v>0</v>
      </c>
      <c r="G1120" s="91" t="s">
        <v>7</v>
      </c>
      <c r="H1120" s="91" t="s">
        <v>89</v>
      </c>
      <c r="I1120" s="91" t="s">
        <v>5</v>
      </c>
      <c r="J1120" s="93" t="s">
        <v>5</v>
      </c>
      <c r="M1120">
        <f t="shared" si="455"/>
        <v>59</v>
      </c>
      <c r="N1120">
        <f t="shared" si="476"/>
        <v>61</v>
      </c>
      <c r="O1120">
        <f t="shared" si="477"/>
        <v>29</v>
      </c>
      <c r="P1120">
        <f t="shared" si="478"/>
        <v>104</v>
      </c>
      <c r="Q1120">
        <f t="shared" si="479"/>
        <v>37</v>
      </c>
      <c r="R1120">
        <f t="shared" si="480"/>
        <v>28</v>
      </c>
      <c r="U1120">
        <f t="shared" si="475"/>
        <v>244</v>
      </c>
      <c r="V1120">
        <f t="shared" si="456"/>
        <v>248</v>
      </c>
      <c r="W1120">
        <f t="shared" si="457"/>
        <v>248</v>
      </c>
      <c r="X1120">
        <f t="shared" si="458"/>
        <v>470</v>
      </c>
      <c r="Y1120">
        <f t="shared" si="459"/>
        <v>230</v>
      </c>
      <c r="Z1120">
        <f t="shared" si="460"/>
        <v>882</v>
      </c>
      <c r="AC1120" s="1">
        <f t="shared" si="461"/>
        <v>-1.0699570329077337</v>
      </c>
      <c r="AD1120" s="1">
        <f t="shared" si="462"/>
        <v>-1.0366206126401418</v>
      </c>
      <c r="AE1120" s="1">
        <f t="shared" si="463"/>
        <v>-1.780198646826979</v>
      </c>
      <c r="AF1120" s="1">
        <f t="shared" si="464"/>
        <v>-0.50310357767208047</v>
      </c>
      <c r="AG1120" s="1">
        <f t="shared" si="465"/>
        <v>-1.5365765641692286</v>
      </c>
      <c r="AH1120" s="1">
        <f t="shared" si="466"/>
        <v>-1.8152899666382492</v>
      </c>
      <c r="AI1120" s="149">
        <f t="shared" si="467"/>
        <v>-7.7417464008544128</v>
      </c>
      <c r="AL1120" s="1">
        <f t="shared" si="468"/>
        <v>-1.374959876045784</v>
      </c>
      <c r="AM1120" s="104">
        <f t="shared" si="469"/>
        <v>-1.3586993551740039</v>
      </c>
      <c r="AN1120" s="104">
        <f t="shared" si="470"/>
        <v>-1.3586993551740039</v>
      </c>
      <c r="AO1120" s="104">
        <f t="shared" si="471"/>
        <v>-0.71939540663488166</v>
      </c>
      <c r="AP1120" s="104">
        <f t="shared" si="472"/>
        <v>-1.4340487924157905</v>
      </c>
      <c r="AQ1120" s="104">
        <f t="shared" si="473"/>
        <v>-8.9936045332194625E-2</v>
      </c>
      <c r="AR1120" s="151">
        <f t="shared" si="474"/>
        <v>-6.3357388307766582</v>
      </c>
    </row>
    <row r="1121" spans="1:44" x14ac:dyDescent="0.2">
      <c r="A1121" s="99">
        <v>10581</v>
      </c>
      <c r="B1121" s="95" t="s">
        <v>103</v>
      </c>
      <c r="C1121" s="111">
        <v>0.98084977470265777</v>
      </c>
      <c r="D1121" s="95" t="s">
        <v>0</v>
      </c>
      <c r="E1121" s="95">
        <v>3</v>
      </c>
      <c r="F1121" s="96">
        <v>1</v>
      </c>
      <c r="G1121" s="95" t="s">
        <v>6</v>
      </c>
      <c r="H1121" s="95" t="s">
        <v>88</v>
      </c>
      <c r="I1121" s="95" t="s">
        <v>5</v>
      </c>
      <c r="J1121" s="97" t="s">
        <v>5</v>
      </c>
      <c r="M1121">
        <f t="shared" si="455"/>
        <v>39</v>
      </c>
      <c r="N1121">
        <f t="shared" si="476"/>
        <v>61</v>
      </c>
      <c r="O1121">
        <f t="shared" si="477"/>
        <v>48</v>
      </c>
      <c r="P1121">
        <f t="shared" si="478"/>
        <v>68</v>
      </c>
      <c r="Q1121">
        <f t="shared" si="479"/>
        <v>71</v>
      </c>
      <c r="R1121">
        <f t="shared" si="480"/>
        <v>28</v>
      </c>
      <c r="U1121">
        <f t="shared" si="475"/>
        <v>241</v>
      </c>
      <c r="V1121">
        <f t="shared" si="456"/>
        <v>248</v>
      </c>
      <c r="W1121">
        <f t="shared" si="457"/>
        <v>243</v>
      </c>
      <c r="X1121">
        <f t="shared" si="458"/>
        <v>495</v>
      </c>
      <c r="Y1121">
        <f t="shared" si="459"/>
        <v>425</v>
      </c>
      <c r="Z1121">
        <f t="shared" si="460"/>
        <v>882</v>
      </c>
      <c r="AC1121" s="1">
        <f t="shared" si="461"/>
        <v>-1.4839328306838067</v>
      </c>
      <c r="AD1121" s="1">
        <f t="shared" si="462"/>
        <v>-1.0366206126401418</v>
      </c>
      <c r="AE1121" s="1">
        <f t="shared" si="463"/>
        <v>-1.276293465905562</v>
      </c>
      <c r="AF1121" s="1">
        <f t="shared" si="464"/>
        <v>-0.92798677163734644</v>
      </c>
      <c r="AG1121" s="1">
        <f t="shared" si="465"/>
        <v>-0.88481459977213761</v>
      </c>
      <c r="AH1121" s="1">
        <f t="shared" si="466"/>
        <v>-1.8152899666382492</v>
      </c>
      <c r="AI1121" s="149">
        <f t="shared" si="467"/>
        <v>-7.4249382472772441</v>
      </c>
      <c r="AL1121" s="1">
        <f t="shared" si="468"/>
        <v>-1.3873311678483309</v>
      </c>
      <c r="AM1121" s="104">
        <f t="shared" si="469"/>
        <v>-1.3586993551740039</v>
      </c>
      <c r="AN1121" s="104">
        <f t="shared" si="470"/>
        <v>-1.3790666579984376</v>
      </c>
      <c r="AO1121" s="104">
        <f t="shared" si="471"/>
        <v>-0.66757033877029559</v>
      </c>
      <c r="AP1121" s="104">
        <f t="shared" si="472"/>
        <v>-0.82003893241456904</v>
      </c>
      <c r="AQ1121" s="104">
        <f t="shared" si="473"/>
        <v>-8.9936045332194625E-2</v>
      </c>
      <c r="AR1121" s="151">
        <f t="shared" si="474"/>
        <v>-5.7026424975378323</v>
      </c>
    </row>
    <row r="1122" spans="1:44" x14ac:dyDescent="0.2">
      <c r="A1122" s="98">
        <v>10865</v>
      </c>
      <c r="B1122" s="91" t="s">
        <v>103</v>
      </c>
      <c r="C1122" s="110">
        <v>0.98174703255174167</v>
      </c>
      <c r="D1122" s="91" t="s">
        <v>3</v>
      </c>
      <c r="E1122" s="91">
        <v>3</v>
      </c>
      <c r="F1122" s="92">
        <v>0</v>
      </c>
      <c r="G1122" s="91" t="s">
        <v>7</v>
      </c>
      <c r="H1122" s="91" t="s">
        <v>88</v>
      </c>
      <c r="I1122" s="91" t="s">
        <v>4</v>
      </c>
      <c r="J1122" s="93" t="s">
        <v>5</v>
      </c>
      <c r="M1122">
        <f t="shared" si="455"/>
        <v>38</v>
      </c>
      <c r="N1122">
        <f t="shared" si="476"/>
        <v>61</v>
      </c>
      <c r="O1122">
        <f t="shared" si="477"/>
        <v>29</v>
      </c>
      <c r="P1122">
        <f t="shared" si="478"/>
        <v>104</v>
      </c>
      <c r="Q1122">
        <f t="shared" si="479"/>
        <v>71</v>
      </c>
      <c r="R1122">
        <f t="shared" si="480"/>
        <v>144</v>
      </c>
      <c r="U1122">
        <f t="shared" si="475"/>
        <v>241</v>
      </c>
      <c r="V1122">
        <f t="shared" si="456"/>
        <v>248</v>
      </c>
      <c r="W1122">
        <f t="shared" si="457"/>
        <v>248</v>
      </c>
      <c r="X1122">
        <f t="shared" si="458"/>
        <v>470</v>
      </c>
      <c r="Y1122">
        <f t="shared" si="459"/>
        <v>425</v>
      </c>
      <c r="Z1122">
        <f t="shared" si="460"/>
        <v>83</v>
      </c>
      <c r="AC1122" s="1">
        <f t="shared" si="461"/>
        <v>-1.5099083170870673</v>
      </c>
      <c r="AD1122" s="1">
        <f t="shared" si="462"/>
        <v>-1.0366206126401418</v>
      </c>
      <c r="AE1122" s="1">
        <f t="shared" si="463"/>
        <v>-1.780198646826979</v>
      </c>
      <c r="AF1122" s="1">
        <f t="shared" si="464"/>
        <v>-0.50310357767208047</v>
      </c>
      <c r="AG1122" s="1">
        <f t="shared" si="465"/>
        <v>-0.88481459977213761</v>
      </c>
      <c r="AH1122" s="1">
        <f t="shared" si="466"/>
        <v>-0.17768117723745236</v>
      </c>
      <c r="AI1122" s="149">
        <f t="shared" si="467"/>
        <v>-5.8923269312358579</v>
      </c>
      <c r="AL1122" s="1">
        <f t="shared" si="468"/>
        <v>-1.3873311678483309</v>
      </c>
      <c r="AM1122" s="104">
        <f t="shared" si="469"/>
        <v>-1.3586993551740039</v>
      </c>
      <c r="AN1122" s="104">
        <f t="shared" si="470"/>
        <v>-1.3586993551740039</v>
      </c>
      <c r="AO1122" s="104">
        <f t="shared" si="471"/>
        <v>-0.71939540663488166</v>
      </c>
      <c r="AP1122" s="104">
        <f t="shared" si="472"/>
        <v>-0.82003893241456904</v>
      </c>
      <c r="AQ1122" s="104">
        <f t="shared" si="473"/>
        <v>-2.4532874935423878</v>
      </c>
      <c r="AR1122" s="151">
        <f t="shared" si="474"/>
        <v>-8.097451710788178</v>
      </c>
    </row>
    <row r="1123" spans="1:44" x14ac:dyDescent="0.2">
      <c r="A1123" s="99">
        <v>10982</v>
      </c>
      <c r="B1123" s="95" t="s">
        <v>103</v>
      </c>
      <c r="C1123" s="111">
        <v>0.98244955881850571</v>
      </c>
      <c r="D1123" s="95" t="s">
        <v>3</v>
      </c>
      <c r="E1123" s="95">
        <v>3</v>
      </c>
      <c r="F1123" s="96">
        <v>0</v>
      </c>
      <c r="G1123" s="95" t="s">
        <v>7</v>
      </c>
      <c r="H1123" s="95" t="s">
        <v>88</v>
      </c>
      <c r="I1123" s="95" t="s">
        <v>5</v>
      </c>
      <c r="J1123" s="97" t="s">
        <v>5</v>
      </c>
      <c r="M1123">
        <f t="shared" si="455"/>
        <v>38</v>
      </c>
      <c r="N1123">
        <f t="shared" si="476"/>
        <v>61</v>
      </c>
      <c r="O1123">
        <f t="shared" si="477"/>
        <v>29</v>
      </c>
      <c r="P1123">
        <f t="shared" si="478"/>
        <v>104</v>
      </c>
      <c r="Q1123">
        <f t="shared" si="479"/>
        <v>71</v>
      </c>
      <c r="R1123">
        <f t="shared" si="480"/>
        <v>28</v>
      </c>
      <c r="U1123">
        <f t="shared" si="475"/>
        <v>241</v>
      </c>
      <c r="V1123">
        <f t="shared" si="456"/>
        <v>248</v>
      </c>
      <c r="W1123">
        <f t="shared" si="457"/>
        <v>248</v>
      </c>
      <c r="X1123">
        <f t="shared" si="458"/>
        <v>470</v>
      </c>
      <c r="Y1123">
        <f t="shared" si="459"/>
        <v>425</v>
      </c>
      <c r="Z1123">
        <f t="shared" si="460"/>
        <v>882</v>
      </c>
      <c r="AC1123" s="1">
        <f t="shared" si="461"/>
        <v>-1.5099083170870673</v>
      </c>
      <c r="AD1123" s="1">
        <f t="shared" si="462"/>
        <v>-1.0366206126401418</v>
      </c>
      <c r="AE1123" s="1">
        <f t="shared" si="463"/>
        <v>-1.780198646826979</v>
      </c>
      <c r="AF1123" s="1">
        <f t="shared" si="464"/>
        <v>-0.50310357767208047</v>
      </c>
      <c r="AG1123" s="1">
        <f t="shared" si="465"/>
        <v>-0.88481459977213761</v>
      </c>
      <c r="AH1123" s="1">
        <f t="shared" si="466"/>
        <v>-1.8152899666382492</v>
      </c>
      <c r="AI1123" s="149">
        <f t="shared" si="467"/>
        <v>-7.5299357206366553</v>
      </c>
      <c r="AL1123" s="1">
        <f t="shared" si="468"/>
        <v>-1.3873311678483309</v>
      </c>
      <c r="AM1123" s="104">
        <f t="shared" si="469"/>
        <v>-1.3586993551740039</v>
      </c>
      <c r="AN1123" s="104">
        <f t="shared" si="470"/>
        <v>-1.3586993551740039</v>
      </c>
      <c r="AO1123" s="104">
        <f t="shared" si="471"/>
        <v>-0.71939540663488166</v>
      </c>
      <c r="AP1123" s="104">
        <f t="shared" si="472"/>
        <v>-0.82003893241456904</v>
      </c>
      <c r="AQ1123" s="104">
        <f t="shared" si="473"/>
        <v>-8.9936045332194625E-2</v>
      </c>
      <c r="AR1123" s="151">
        <f t="shared" si="474"/>
        <v>-5.734100262577984</v>
      </c>
    </row>
    <row r="1124" spans="1:44" x14ac:dyDescent="0.2">
      <c r="A1124" s="98">
        <v>10348</v>
      </c>
      <c r="B1124" s="91" t="s">
        <v>103</v>
      </c>
      <c r="C1124" s="110">
        <v>0.985839787965888</v>
      </c>
      <c r="D1124" s="91" t="s">
        <v>0</v>
      </c>
      <c r="E1124" s="91">
        <v>2</v>
      </c>
      <c r="F1124" s="92">
        <v>1</v>
      </c>
      <c r="G1124" s="91" t="s">
        <v>6</v>
      </c>
      <c r="H1124" s="91" t="s">
        <v>90</v>
      </c>
      <c r="I1124" s="91" t="s">
        <v>5</v>
      </c>
      <c r="J1124" s="93" t="s">
        <v>5</v>
      </c>
      <c r="M1124">
        <f t="shared" si="455"/>
        <v>39</v>
      </c>
      <c r="N1124">
        <f t="shared" si="476"/>
        <v>41</v>
      </c>
      <c r="O1124">
        <f t="shared" si="477"/>
        <v>48</v>
      </c>
      <c r="P1124">
        <f t="shared" si="478"/>
        <v>68</v>
      </c>
      <c r="Q1124">
        <f t="shared" si="479"/>
        <v>39</v>
      </c>
      <c r="R1124">
        <f t="shared" si="480"/>
        <v>28</v>
      </c>
      <c r="U1124">
        <f t="shared" si="475"/>
        <v>241</v>
      </c>
      <c r="V1124">
        <f t="shared" si="456"/>
        <v>239</v>
      </c>
      <c r="W1124">
        <f t="shared" si="457"/>
        <v>243</v>
      </c>
      <c r="X1124">
        <f t="shared" si="458"/>
        <v>495</v>
      </c>
      <c r="Y1124">
        <f t="shared" si="459"/>
        <v>161</v>
      </c>
      <c r="Z1124">
        <f t="shared" si="460"/>
        <v>882</v>
      </c>
      <c r="AC1124" s="1">
        <f t="shared" si="461"/>
        <v>-1.4839328306838067</v>
      </c>
      <c r="AD1124" s="1">
        <f t="shared" si="462"/>
        <v>-1.4339224101091452</v>
      </c>
      <c r="AE1124" s="1">
        <f t="shared" si="463"/>
        <v>-1.276293465905562</v>
      </c>
      <c r="AF1124" s="1">
        <f t="shared" si="464"/>
        <v>-0.92798677163734644</v>
      </c>
      <c r="AG1124" s="1">
        <f t="shared" si="465"/>
        <v>-1.4839328306838067</v>
      </c>
      <c r="AH1124" s="1">
        <f t="shared" si="466"/>
        <v>-1.8152899666382492</v>
      </c>
      <c r="AI1124" s="149">
        <f t="shared" si="467"/>
        <v>-8.4213582756579157</v>
      </c>
      <c r="AL1124" s="1">
        <f t="shared" si="468"/>
        <v>-1.3873311678483309</v>
      </c>
      <c r="AM1124" s="104">
        <f t="shared" si="469"/>
        <v>-1.3956645494074753</v>
      </c>
      <c r="AN1124" s="104">
        <f t="shared" si="470"/>
        <v>-1.3790666579984376</v>
      </c>
      <c r="AO1124" s="104">
        <f t="shared" si="471"/>
        <v>-0.66757033877029559</v>
      </c>
      <c r="AP1124" s="104">
        <f t="shared" si="472"/>
        <v>-1.790723736354523</v>
      </c>
      <c r="AQ1124" s="104">
        <f t="shared" si="473"/>
        <v>-8.9936045332194625E-2</v>
      </c>
      <c r="AR1124" s="151">
        <f t="shared" si="474"/>
        <v>-6.7102924957112577</v>
      </c>
    </row>
    <row r="1125" spans="1:44" x14ac:dyDescent="0.2">
      <c r="A1125" s="99">
        <v>10818</v>
      </c>
      <c r="B1125" s="95" t="s">
        <v>103</v>
      </c>
      <c r="C1125" s="111">
        <v>0.98816990596640908</v>
      </c>
      <c r="D1125" s="95" t="s">
        <v>1</v>
      </c>
      <c r="E1125" s="95">
        <v>2</v>
      </c>
      <c r="F1125" s="96">
        <v>2</v>
      </c>
      <c r="G1125" s="95" t="s">
        <v>7</v>
      </c>
      <c r="H1125" s="95" t="s">
        <v>88</v>
      </c>
      <c r="I1125" s="95" t="s">
        <v>4</v>
      </c>
      <c r="J1125" s="97" t="s">
        <v>5</v>
      </c>
      <c r="M1125">
        <f t="shared" si="455"/>
        <v>59</v>
      </c>
      <c r="N1125">
        <f t="shared" si="476"/>
        <v>41</v>
      </c>
      <c r="O1125">
        <f t="shared" si="477"/>
        <v>49</v>
      </c>
      <c r="P1125">
        <f t="shared" si="478"/>
        <v>104</v>
      </c>
      <c r="Q1125">
        <f t="shared" si="479"/>
        <v>71</v>
      </c>
      <c r="R1125">
        <f t="shared" si="480"/>
        <v>144</v>
      </c>
      <c r="U1125">
        <f t="shared" si="475"/>
        <v>244</v>
      </c>
      <c r="V1125">
        <f t="shared" si="456"/>
        <v>239</v>
      </c>
      <c r="W1125">
        <f t="shared" si="457"/>
        <v>233</v>
      </c>
      <c r="X1125">
        <f t="shared" si="458"/>
        <v>470</v>
      </c>
      <c r="Y1125">
        <f t="shared" si="459"/>
        <v>425</v>
      </c>
      <c r="Z1125">
        <f t="shared" si="460"/>
        <v>83</v>
      </c>
      <c r="AC1125" s="1">
        <f t="shared" si="461"/>
        <v>-1.0699570329077337</v>
      </c>
      <c r="AD1125" s="1">
        <f t="shared" si="462"/>
        <v>-1.4339224101091452</v>
      </c>
      <c r="AE1125" s="1">
        <f t="shared" si="463"/>
        <v>-1.2556741787028265</v>
      </c>
      <c r="AF1125" s="1">
        <f t="shared" si="464"/>
        <v>-0.50310357767208047</v>
      </c>
      <c r="AG1125" s="1">
        <f t="shared" si="465"/>
        <v>-0.88481459977213761</v>
      </c>
      <c r="AH1125" s="1">
        <f t="shared" si="466"/>
        <v>-0.17768117723745236</v>
      </c>
      <c r="AI1125" s="149">
        <f t="shared" si="467"/>
        <v>-5.325152976401375</v>
      </c>
      <c r="AL1125" s="1">
        <f t="shared" si="468"/>
        <v>-1.374959876045784</v>
      </c>
      <c r="AM1125" s="104">
        <f t="shared" si="469"/>
        <v>-1.3956645494074753</v>
      </c>
      <c r="AN1125" s="104">
        <f t="shared" si="470"/>
        <v>-1.4210896477732855</v>
      </c>
      <c r="AO1125" s="104">
        <f t="shared" si="471"/>
        <v>-0.71939540663488166</v>
      </c>
      <c r="AP1125" s="104">
        <f t="shared" si="472"/>
        <v>-0.82003893241456904</v>
      </c>
      <c r="AQ1125" s="104">
        <f t="shared" si="473"/>
        <v>-2.4532874935423878</v>
      </c>
      <c r="AR1125" s="151">
        <f t="shared" si="474"/>
        <v>-8.1844359058183827</v>
      </c>
    </row>
    <row r="1126" spans="1:44" x14ac:dyDescent="0.2">
      <c r="A1126" s="98">
        <v>10215</v>
      </c>
      <c r="B1126" s="91" t="s">
        <v>103</v>
      </c>
      <c r="C1126" s="110">
        <v>0.9886512315918623</v>
      </c>
      <c r="D1126" s="91" t="s">
        <v>2</v>
      </c>
      <c r="E1126" s="91">
        <v>0</v>
      </c>
      <c r="F1126" s="92">
        <v>1</v>
      </c>
      <c r="G1126" s="91" t="s">
        <v>7</v>
      </c>
      <c r="H1126" s="91" t="s">
        <v>88</v>
      </c>
      <c r="I1126" s="91" t="s">
        <v>5</v>
      </c>
      <c r="J1126" s="93" t="s">
        <v>5</v>
      </c>
      <c r="M1126">
        <f t="shared" si="455"/>
        <v>36</v>
      </c>
      <c r="N1126">
        <f t="shared" si="476"/>
        <v>35</v>
      </c>
      <c r="O1126">
        <f t="shared" si="477"/>
        <v>48</v>
      </c>
      <c r="P1126">
        <f t="shared" si="478"/>
        <v>104</v>
      </c>
      <c r="Q1126">
        <f t="shared" si="479"/>
        <v>71</v>
      </c>
      <c r="R1126">
        <f t="shared" si="480"/>
        <v>28</v>
      </c>
      <c r="U1126">
        <f t="shared" si="475"/>
        <v>239</v>
      </c>
      <c r="V1126">
        <f t="shared" si="456"/>
        <v>245</v>
      </c>
      <c r="W1126">
        <f t="shared" si="457"/>
        <v>243</v>
      </c>
      <c r="X1126">
        <f t="shared" si="458"/>
        <v>470</v>
      </c>
      <c r="Y1126">
        <f t="shared" si="459"/>
        <v>425</v>
      </c>
      <c r="Z1126">
        <f t="shared" si="460"/>
        <v>882</v>
      </c>
      <c r="AC1126" s="1">
        <f t="shared" si="461"/>
        <v>-1.563975538357343</v>
      </c>
      <c r="AD1126" s="1">
        <f t="shared" si="462"/>
        <v>-1.5921464153240394</v>
      </c>
      <c r="AE1126" s="1">
        <f t="shared" si="463"/>
        <v>-1.276293465905562</v>
      </c>
      <c r="AF1126" s="1">
        <f t="shared" si="464"/>
        <v>-0.50310357767208047</v>
      </c>
      <c r="AG1126" s="1">
        <f t="shared" si="465"/>
        <v>-0.88481459977213761</v>
      </c>
      <c r="AH1126" s="1">
        <f t="shared" si="466"/>
        <v>-1.8152899666382492</v>
      </c>
      <c r="AI1126" s="149">
        <f t="shared" si="467"/>
        <v>-7.6356235636694114</v>
      </c>
      <c r="AL1126" s="1">
        <f t="shared" si="468"/>
        <v>-1.3956645494074753</v>
      </c>
      <c r="AM1126" s="104">
        <f t="shared" si="469"/>
        <v>-1.3708698907942589</v>
      </c>
      <c r="AN1126" s="104">
        <f t="shared" si="470"/>
        <v>-1.3790666579984376</v>
      </c>
      <c r="AO1126" s="104">
        <f t="shared" si="471"/>
        <v>-0.71939540663488166</v>
      </c>
      <c r="AP1126" s="104">
        <f t="shared" si="472"/>
        <v>-0.82003893241456904</v>
      </c>
      <c r="AQ1126" s="104">
        <f t="shared" si="473"/>
        <v>-8.9936045332194625E-2</v>
      </c>
      <c r="AR1126" s="151">
        <f t="shared" si="474"/>
        <v>-5.774971482581817</v>
      </c>
    </row>
    <row r="1127" spans="1:44" x14ac:dyDescent="0.2">
      <c r="A1127" s="99">
        <v>10704</v>
      </c>
      <c r="B1127" s="95" t="s">
        <v>103</v>
      </c>
      <c r="C1127" s="111">
        <v>0.98872970344181377</v>
      </c>
      <c r="D1127" s="95" t="s">
        <v>1</v>
      </c>
      <c r="E1127" s="95">
        <v>3</v>
      </c>
      <c r="F1127" s="96">
        <v>3</v>
      </c>
      <c r="G1127" s="95" t="s">
        <v>7</v>
      </c>
      <c r="H1127" s="95" t="s">
        <v>88</v>
      </c>
      <c r="I1127" s="95" t="s">
        <v>5</v>
      </c>
      <c r="J1127" s="97" t="s">
        <v>5</v>
      </c>
      <c r="M1127">
        <f t="shared" si="455"/>
        <v>59</v>
      </c>
      <c r="N1127">
        <f t="shared" si="476"/>
        <v>61</v>
      </c>
      <c r="O1127">
        <f t="shared" si="477"/>
        <v>46</v>
      </c>
      <c r="P1127">
        <f t="shared" si="478"/>
        <v>104</v>
      </c>
      <c r="Q1127">
        <f t="shared" si="479"/>
        <v>71</v>
      </c>
      <c r="R1127">
        <f t="shared" si="480"/>
        <v>28</v>
      </c>
      <c r="U1127">
        <f t="shared" si="475"/>
        <v>244</v>
      </c>
      <c r="V1127">
        <f t="shared" si="456"/>
        <v>248</v>
      </c>
      <c r="W1127">
        <f t="shared" si="457"/>
        <v>241</v>
      </c>
      <c r="X1127">
        <f t="shared" si="458"/>
        <v>470</v>
      </c>
      <c r="Y1127">
        <f t="shared" si="459"/>
        <v>425</v>
      </c>
      <c r="Z1127">
        <f t="shared" si="460"/>
        <v>882</v>
      </c>
      <c r="AC1127" s="1">
        <f t="shared" si="461"/>
        <v>-1.0699570329077337</v>
      </c>
      <c r="AD1127" s="1">
        <f t="shared" si="462"/>
        <v>-1.0366206126401418</v>
      </c>
      <c r="AE1127" s="1">
        <f t="shared" si="463"/>
        <v>-1.3188530803243581</v>
      </c>
      <c r="AF1127" s="1">
        <f t="shared" si="464"/>
        <v>-0.50310357767208047</v>
      </c>
      <c r="AG1127" s="1">
        <f t="shared" si="465"/>
        <v>-0.88481459977213761</v>
      </c>
      <c r="AH1127" s="1">
        <f t="shared" si="466"/>
        <v>-1.8152899666382492</v>
      </c>
      <c r="AI1127" s="149">
        <f t="shared" si="467"/>
        <v>-6.6286388699547008</v>
      </c>
      <c r="AL1127" s="1">
        <f t="shared" si="468"/>
        <v>-1.374959876045784</v>
      </c>
      <c r="AM1127" s="104">
        <f t="shared" si="469"/>
        <v>-1.3586993551740039</v>
      </c>
      <c r="AN1127" s="104">
        <f t="shared" si="470"/>
        <v>-1.3873311678483309</v>
      </c>
      <c r="AO1127" s="104">
        <f t="shared" si="471"/>
        <v>-0.71939540663488166</v>
      </c>
      <c r="AP1127" s="104">
        <f t="shared" si="472"/>
        <v>-0.82003893241456904</v>
      </c>
      <c r="AQ1127" s="104">
        <f t="shared" si="473"/>
        <v>-8.9936045332194625E-2</v>
      </c>
      <c r="AR1127" s="151">
        <f t="shared" si="474"/>
        <v>-5.7503607834497634</v>
      </c>
    </row>
    <row r="1128" spans="1:44" x14ac:dyDescent="0.2">
      <c r="A1128" s="98">
        <v>10121</v>
      </c>
      <c r="B1128" s="91" t="s">
        <v>103</v>
      </c>
      <c r="C1128" s="110">
        <v>0.98944665960158351</v>
      </c>
      <c r="D1128" s="91" t="s">
        <v>0</v>
      </c>
      <c r="E1128" s="91">
        <v>1</v>
      </c>
      <c r="F1128" s="92">
        <v>1</v>
      </c>
      <c r="G1128" s="91" t="s">
        <v>7</v>
      </c>
      <c r="H1128" s="91" t="s">
        <v>91</v>
      </c>
      <c r="I1128" s="91" t="s">
        <v>5</v>
      </c>
      <c r="J1128" s="93" t="s">
        <v>5</v>
      </c>
      <c r="M1128">
        <f t="shared" si="455"/>
        <v>39</v>
      </c>
      <c r="N1128">
        <f t="shared" si="476"/>
        <v>35</v>
      </c>
      <c r="O1128">
        <f t="shared" si="477"/>
        <v>48</v>
      </c>
      <c r="P1128">
        <f t="shared" si="478"/>
        <v>104</v>
      </c>
      <c r="Q1128">
        <f t="shared" si="479"/>
        <v>25</v>
      </c>
      <c r="R1128">
        <f t="shared" si="480"/>
        <v>28</v>
      </c>
      <c r="U1128">
        <f t="shared" si="475"/>
        <v>241</v>
      </c>
      <c r="V1128">
        <f t="shared" si="456"/>
        <v>233</v>
      </c>
      <c r="W1128">
        <f t="shared" si="457"/>
        <v>243</v>
      </c>
      <c r="X1128">
        <f t="shared" si="458"/>
        <v>470</v>
      </c>
      <c r="Y1128">
        <f t="shared" si="459"/>
        <v>149</v>
      </c>
      <c r="Z1128">
        <f t="shared" si="460"/>
        <v>882</v>
      </c>
      <c r="AC1128" s="1">
        <f t="shared" si="461"/>
        <v>-1.4839328306838067</v>
      </c>
      <c r="AD1128" s="1">
        <f t="shared" si="462"/>
        <v>-1.5921464153240394</v>
      </c>
      <c r="AE1128" s="1">
        <f t="shared" si="463"/>
        <v>-1.276293465905562</v>
      </c>
      <c r="AF1128" s="1">
        <f t="shared" si="464"/>
        <v>-0.50310357767208047</v>
      </c>
      <c r="AG1128" s="1">
        <f t="shared" si="465"/>
        <v>-1.9286186519452522</v>
      </c>
      <c r="AH1128" s="1">
        <f t="shared" si="466"/>
        <v>-1.8152899666382492</v>
      </c>
      <c r="AI1128" s="149">
        <f t="shared" si="467"/>
        <v>-8.5993849081689895</v>
      </c>
      <c r="AL1128" s="1">
        <f t="shared" si="468"/>
        <v>-1.3873311678483309</v>
      </c>
      <c r="AM1128" s="104">
        <f t="shared" si="469"/>
        <v>-1.4210896477732855</v>
      </c>
      <c r="AN1128" s="104">
        <f t="shared" si="470"/>
        <v>-1.3790666579984376</v>
      </c>
      <c r="AO1128" s="104">
        <f t="shared" si="471"/>
        <v>-0.71939540663488166</v>
      </c>
      <c r="AP1128" s="104">
        <f t="shared" si="472"/>
        <v>-1.8681817953935267</v>
      </c>
      <c r="AQ1128" s="104">
        <f t="shared" si="473"/>
        <v>-8.9936045332194625E-2</v>
      </c>
      <c r="AR1128" s="151">
        <f t="shared" si="474"/>
        <v>-6.8650007209806576</v>
      </c>
    </row>
    <row r="1129" spans="1:44" x14ac:dyDescent="0.2">
      <c r="A1129" s="99">
        <v>10273</v>
      </c>
      <c r="B1129" s="95" t="s">
        <v>103</v>
      </c>
      <c r="C1129" s="111">
        <v>0.98966314131211697</v>
      </c>
      <c r="D1129" s="95" t="s">
        <v>3</v>
      </c>
      <c r="E1129" s="95">
        <v>0</v>
      </c>
      <c r="F1129" s="96">
        <v>2</v>
      </c>
      <c r="G1129" s="95" t="s">
        <v>7</v>
      </c>
      <c r="H1129" s="95" t="s">
        <v>88</v>
      </c>
      <c r="I1129" s="95" t="s">
        <v>5</v>
      </c>
      <c r="J1129" s="97" t="s">
        <v>5</v>
      </c>
      <c r="M1129">
        <f t="shared" si="455"/>
        <v>38</v>
      </c>
      <c r="N1129">
        <f t="shared" si="476"/>
        <v>35</v>
      </c>
      <c r="O1129">
        <f t="shared" si="477"/>
        <v>49</v>
      </c>
      <c r="P1129">
        <f t="shared" si="478"/>
        <v>104</v>
      </c>
      <c r="Q1129">
        <f t="shared" si="479"/>
        <v>71</v>
      </c>
      <c r="R1129">
        <f t="shared" si="480"/>
        <v>28</v>
      </c>
      <c r="U1129">
        <f t="shared" si="475"/>
        <v>241</v>
      </c>
      <c r="V1129">
        <f t="shared" si="456"/>
        <v>245</v>
      </c>
      <c r="W1129">
        <f t="shared" si="457"/>
        <v>233</v>
      </c>
      <c r="X1129">
        <f t="shared" si="458"/>
        <v>470</v>
      </c>
      <c r="Y1129">
        <f t="shared" si="459"/>
        <v>425</v>
      </c>
      <c r="Z1129">
        <f t="shared" si="460"/>
        <v>882</v>
      </c>
      <c r="AC1129" s="1">
        <f t="shared" si="461"/>
        <v>-1.5099083170870673</v>
      </c>
      <c r="AD1129" s="1">
        <f t="shared" si="462"/>
        <v>-1.5921464153240394</v>
      </c>
      <c r="AE1129" s="1">
        <f t="shared" si="463"/>
        <v>-1.2556741787028265</v>
      </c>
      <c r="AF1129" s="1">
        <f t="shared" si="464"/>
        <v>-0.50310357767208047</v>
      </c>
      <c r="AG1129" s="1">
        <f t="shared" si="465"/>
        <v>-0.88481459977213761</v>
      </c>
      <c r="AH1129" s="1">
        <f t="shared" si="466"/>
        <v>-1.8152899666382492</v>
      </c>
      <c r="AI1129" s="149">
        <f t="shared" si="467"/>
        <v>-7.5609370551964004</v>
      </c>
      <c r="AL1129" s="1">
        <f t="shared" si="468"/>
        <v>-1.3873311678483309</v>
      </c>
      <c r="AM1129" s="104">
        <f t="shared" si="469"/>
        <v>-1.3708698907942589</v>
      </c>
      <c r="AN1129" s="104">
        <f t="shared" si="470"/>
        <v>-1.4210896477732855</v>
      </c>
      <c r="AO1129" s="104">
        <f t="shared" si="471"/>
        <v>-0.71939540663488166</v>
      </c>
      <c r="AP1129" s="104">
        <f t="shared" si="472"/>
        <v>-0.82003893241456904</v>
      </c>
      <c r="AQ1129" s="104">
        <f t="shared" si="473"/>
        <v>-8.9936045332194625E-2</v>
      </c>
      <c r="AR1129" s="151">
        <f t="shared" si="474"/>
        <v>-5.8086610907975205</v>
      </c>
    </row>
    <row r="1130" spans="1:44" x14ac:dyDescent="0.2">
      <c r="A1130" s="98">
        <v>10787</v>
      </c>
      <c r="B1130" s="91" t="s">
        <v>103</v>
      </c>
      <c r="C1130" s="110">
        <v>0.98979330218926509</v>
      </c>
      <c r="D1130" s="91" t="s">
        <v>2</v>
      </c>
      <c r="E1130" s="91">
        <v>1</v>
      </c>
      <c r="F1130" s="92">
        <v>3</v>
      </c>
      <c r="G1130" s="91" t="s">
        <v>6</v>
      </c>
      <c r="H1130" s="91" t="s">
        <v>91</v>
      </c>
      <c r="I1130" s="91" t="s">
        <v>5</v>
      </c>
      <c r="J1130" s="93" t="s">
        <v>5</v>
      </c>
      <c r="M1130">
        <f t="shared" si="455"/>
        <v>36</v>
      </c>
      <c r="N1130">
        <f t="shared" si="476"/>
        <v>35</v>
      </c>
      <c r="O1130">
        <f t="shared" si="477"/>
        <v>46</v>
      </c>
      <c r="P1130">
        <f t="shared" si="478"/>
        <v>68</v>
      </c>
      <c r="Q1130">
        <f t="shared" si="479"/>
        <v>25</v>
      </c>
      <c r="R1130">
        <f t="shared" si="480"/>
        <v>28</v>
      </c>
      <c r="U1130">
        <f t="shared" si="475"/>
        <v>239</v>
      </c>
      <c r="V1130">
        <f t="shared" si="456"/>
        <v>233</v>
      </c>
      <c r="W1130">
        <f t="shared" si="457"/>
        <v>241</v>
      </c>
      <c r="X1130">
        <f t="shared" si="458"/>
        <v>495</v>
      </c>
      <c r="Y1130">
        <f t="shared" si="459"/>
        <v>149</v>
      </c>
      <c r="Z1130">
        <f t="shared" si="460"/>
        <v>882</v>
      </c>
      <c r="AC1130" s="1">
        <f t="shared" si="461"/>
        <v>-1.563975538357343</v>
      </c>
      <c r="AD1130" s="1">
        <f t="shared" si="462"/>
        <v>-1.5921464153240394</v>
      </c>
      <c r="AE1130" s="1">
        <f t="shared" si="463"/>
        <v>-1.3188530803243581</v>
      </c>
      <c r="AF1130" s="1">
        <f t="shared" si="464"/>
        <v>-0.92798677163734644</v>
      </c>
      <c r="AG1130" s="1">
        <f t="shared" si="465"/>
        <v>-1.9286186519452522</v>
      </c>
      <c r="AH1130" s="1">
        <f t="shared" si="466"/>
        <v>-1.8152899666382492</v>
      </c>
      <c r="AI1130" s="149">
        <f t="shared" si="467"/>
        <v>-9.1468704242265879</v>
      </c>
      <c r="AL1130" s="1">
        <f t="shared" si="468"/>
        <v>-1.3956645494074753</v>
      </c>
      <c r="AM1130" s="104">
        <f t="shared" si="469"/>
        <v>-1.4210896477732855</v>
      </c>
      <c r="AN1130" s="104">
        <f t="shared" si="470"/>
        <v>-1.3873311678483309</v>
      </c>
      <c r="AO1130" s="104">
        <f t="shared" si="471"/>
        <v>-0.66757033877029559</v>
      </c>
      <c r="AP1130" s="104">
        <f t="shared" si="472"/>
        <v>-1.8681817953935267</v>
      </c>
      <c r="AQ1130" s="104">
        <f t="shared" si="473"/>
        <v>-8.9936045332194625E-2</v>
      </c>
      <c r="AR1130" s="151">
        <f t="shared" si="474"/>
        <v>-6.8297735445251098</v>
      </c>
    </row>
    <row r="1131" spans="1:44" x14ac:dyDescent="0.2">
      <c r="A1131" s="99">
        <v>11335</v>
      </c>
      <c r="B1131" s="95" t="s">
        <v>103</v>
      </c>
      <c r="C1131" s="111">
        <v>0.99049137542734178</v>
      </c>
      <c r="D1131" s="95" t="s">
        <v>3</v>
      </c>
      <c r="E1131" s="95">
        <v>0</v>
      </c>
      <c r="F1131" s="96">
        <v>2</v>
      </c>
      <c r="G1131" s="95" t="s">
        <v>7</v>
      </c>
      <c r="H1131" s="95" t="s">
        <v>91</v>
      </c>
      <c r="I1131" s="95" t="s">
        <v>5</v>
      </c>
      <c r="J1131" s="97" t="s">
        <v>5</v>
      </c>
      <c r="M1131">
        <f t="shared" si="455"/>
        <v>38</v>
      </c>
      <c r="N1131">
        <f t="shared" si="476"/>
        <v>35</v>
      </c>
      <c r="O1131">
        <f t="shared" si="477"/>
        <v>49</v>
      </c>
      <c r="P1131">
        <f t="shared" si="478"/>
        <v>104</v>
      </c>
      <c r="Q1131">
        <f t="shared" si="479"/>
        <v>25</v>
      </c>
      <c r="R1131">
        <f t="shared" si="480"/>
        <v>28</v>
      </c>
      <c r="U1131">
        <f t="shared" si="475"/>
        <v>241</v>
      </c>
      <c r="V1131">
        <f t="shared" si="456"/>
        <v>245</v>
      </c>
      <c r="W1131">
        <f t="shared" si="457"/>
        <v>233</v>
      </c>
      <c r="X1131">
        <f t="shared" si="458"/>
        <v>470</v>
      </c>
      <c r="Y1131">
        <f t="shared" si="459"/>
        <v>149</v>
      </c>
      <c r="Z1131">
        <f t="shared" si="460"/>
        <v>882</v>
      </c>
      <c r="AC1131" s="1">
        <f t="shared" si="461"/>
        <v>-1.5099083170870673</v>
      </c>
      <c r="AD1131" s="1">
        <f t="shared" si="462"/>
        <v>-1.5921464153240394</v>
      </c>
      <c r="AE1131" s="1">
        <f t="shared" si="463"/>
        <v>-1.2556741787028265</v>
      </c>
      <c r="AF1131" s="1">
        <f t="shared" si="464"/>
        <v>-0.50310357767208047</v>
      </c>
      <c r="AG1131" s="1">
        <f t="shared" si="465"/>
        <v>-1.9286186519452522</v>
      </c>
      <c r="AH1131" s="1">
        <f t="shared" si="466"/>
        <v>-1.8152899666382492</v>
      </c>
      <c r="AI1131" s="149">
        <f t="shared" si="467"/>
        <v>-8.6047411073695148</v>
      </c>
      <c r="AL1131" s="1">
        <f t="shared" si="468"/>
        <v>-1.3873311678483309</v>
      </c>
      <c r="AM1131" s="104">
        <f t="shared" si="469"/>
        <v>-1.3708698907942589</v>
      </c>
      <c r="AN1131" s="104">
        <f t="shared" si="470"/>
        <v>-1.4210896477732855</v>
      </c>
      <c r="AO1131" s="104">
        <f t="shared" si="471"/>
        <v>-0.71939540663488166</v>
      </c>
      <c r="AP1131" s="104">
        <f t="shared" si="472"/>
        <v>-1.8681817953935267</v>
      </c>
      <c r="AQ1131" s="104">
        <f t="shared" si="473"/>
        <v>-8.9936045332194625E-2</v>
      </c>
      <c r="AR1131" s="151">
        <f t="shared" si="474"/>
        <v>-6.8568039537764784</v>
      </c>
    </row>
    <row r="1132" spans="1:44" x14ac:dyDescent="0.2">
      <c r="A1132" s="98">
        <v>10286</v>
      </c>
      <c r="B1132" s="91" t="s">
        <v>103</v>
      </c>
      <c r="C1132" s="110">
        <v>0.99089398340005563</v>
      </c>
      <c r="D1132" s="91" t="s">
        <v>0</v>
      </c>
      <c r="E1132" s="91">
        <v>3</v>
      </c>
      <c r="F1132" s="92">
        <v>1</v>
      </c>
      <c r="G1132" s="91" t="s">
        <v>7</v>
      </c>
      <c r="H1132" s="91" t="s">
        <v>90</v>
      </c>
      <c r="I1132" s="91" t="s">
        <v>5</v>
      </c>
      <c r="J1132" s="93" t="s">
        <v>5</v>
      </c>
      <c r="M1132">
        <f t="shared" si="455"/>
        <v>39</v>
      </c>
      <c r="N1132">
        <f t="shared" si="476"/>
        <v>61</v>
      </c>
      <c r="O1132">
        <f t="shared" si="477"/>
        <v>48</v>
      </c>
      <c r="P1132">
        <f t="shared" si="478"/>
        <v>104</v>
      </c>
      <c r="Q1132">
        <f t="shared" si="479"/>
        <v>39</v>
      </c>
      <c r="R1132">
        <f t="shared" si="480"/>
        <v>28</v>
      </c>
      <c r="U1132">
        <f t="shared" si="475"/>
        <v>241</v>
      </c>
      <c r="V1132">
        <f t="shared" si="456"/>
        <v>248</v>
      </c>
      <c r="W1132">
        <f t="shared" si="457"/>
        <v>243</v>
      </c>
      <c r="X1132">
        <f t="shared" si="458"/>
        <v>470</v>
      </c>
      <c r="Y1132">
        <f t="shared" si="459"/>
        <v>161</v>
      </c>
      <c r="Z1132">
        <f t="shared" si="460"/>
        <v>882</v>
      </c>
      <c r="AC1132" s="1">
        <f t="shared" si="461"/>
        <v>-1.4839328306838067</v>
      </c>
      <c r="AD1132" s="1">
        <f t="shared" si="462"/>
        <v>-1.0366206126401418</v>
      </c>
      <c r="AE1132" s="1">
        <f t="shared" si="463"/>
        <v>-1.276293465905562</v>
      </c>
      <c r="AF1132" s="1">
        <f t="shared" si="464"/>
        <v>-0.50310357767208047</v>
      </c>
      <c r="AG1132" s="1">
        <f t="shared" si="465"/>
        <v>-1.4839328306838067</v>
      </c>
      <c r="AH1132" s="1">
        <f t="shared" si="466"/>
        <v>-1.8152899666382492</v>
      </c>
      <c r="AI1132" s="149">
        <f t="shared" si="467"/>
        <v>-7.5991732842236468</v>
      </c>
      <c r="AL1132" s="1">
        <f t="shared" si="468"/>
        <v>-1.3873311678483309</v>
      </c>
      <c r="AM1132" s="104">
        <f t="shared" si="469"/>
        <v>-1.3586993551740039</v>
      </c>
      <c r="AN1132" s="104">
        <f t="shared" si="470"/>
        <v>-1.3790666579984376</v>
      </c>
      <c r="AO1132" s="104">
        <f t="shared" si="471"/>
        <v>-0.71939540663488166</v>
      </c>
      <c r="AP1132" s="104">
        <f t="shared" si="472"/>
        <v>-1.790723736354523</v>
      </c>
      <c r="AQ1132" s="104">
        <f t="shared" si="473"/>
        <v>-8.9936045332194625E-2</v>
      </c>
      <c r="AR1132" s="151">
        <f t="shared" si="474"/>
        <v>-6.7251523693423723</v>
      </c>
    </row>
    <row r="1133" spans="1:44" x14ac:dyDescent="0.2">
      <c r="A1133" s="99">
        <v>10678</v>
      </c>
      <c r="B1133" s="95" t="s">
        <v>103</v>
      </c>
      <c r="C1133" s="111">
        <v>0.9915016040515684</v>
      </c>
      <c r="D1133" s="95" t="s">
        <v>3</v>
      </c>
      <c r="E1133" s="95">
        <v>0</v>
      </c>
      <c r="F1133" s="96">
        <v>1</v>
      </c>
      <c r="G1133" s="95" t="s">
        <v>7</v>
      </c>
      <c r="H1133" s="95" t="s">
        <v>89</v>
      </c>
      <c r="I1133" s="95" t="s">
        <v>5</v>
      </c>
      <c r="J1133" s="97" t="s">
        <v>5</v>
      </c>
      <c r="M1133">
        <f t="shared" si="455"/>
        <v>38</v>
      </c>
      <c r="N1133">
        <f t="shared" si="476"/>
        <v>35</v>
      </c>
      <c r="O1133">
        <f t="shared" si="477"/>
        <v>48</v>
      </c>
      <c r="P1133">
        <f t="shared" si="478"/>
        <v>104</v>
      </c>
      <c r="Q1133">
        <f t="shared" si="479"/>
        <v>37</v>
      </c>
      <c r="R1133">
        <f t="shared" si="480"/>
        <v>28</v>
      </c>
      <c r="U1133">
        <f t="shared" si="475"/>
        <v>241</v>
      </c>
      <c r="V1133">
        <f t="shared" si="456"/>
        <v>245</v>
      </c>
      <c r="W1133">
        <f t="shared" si="457"/>
        <v>243</v>
      </c>
      <c r="X1133">
        <f t="shared" si="458"/>
        <v>470</v>
      </c>
      <c r="Y1133">
        <f t="shared" si="459"/>
        <v>230</v>
      </c>
      <c r="Z1133">
        <f t="shared" si="460"/>
        <v>882</v>
      </c>
      <c r="AC1133" s="1">
        <f t="shared" si="461"/>
        <v>-1.5099083170870673</v>
      </c>
      <c r="AD1133" s="1">
        <f t="shared" si="462"/>
        <v>-1.5921464153240394</v>
      </c>
      <c r="AE1133" s="1">
        <f t="shared" si="463"/>
        <v>-1.276293465905562</v>
      </c>
      <c r="AF1133" s="1">
        <f t="shared" si="464"/>
        <v>-0.50310357767208047</v>
      </c>
      <c r="AG1133" s="1">
        <f t="shared" si="465"/>
        <v>-1.5365765641692286</v>
      </c>
      <c r="AH1133" s="1">
        <f t="shared" si="466"/>
        <v>-1.8152899666382492</v>
      </c>
      <c r="AI1133" s="149">
        <f t="shared" si="467"/>
        <v>-8.2333183067962263</v>
      </c>
      <c r="AL1133" s="1">
        <f t="shared" si="468"/>
        <v>-1.3873311678483309</v>
      </c>
      <c r="AM1133" s="104">
        <f t="shared" si="469"/>
        <v>-1.3708698907942589</v>
      </c>
      <c r="AN1133" s="104">
        <f t="shared" si="470"/>
        <v>-1.3790666579984376</v>
      </c>
      <c r="AO1133" s="104">
        <f t="shared" si="471"/>
        <v>-0.71939540663488166</v>
      </c>
      <c r="AP1133" s="104">
        <f t="shared" si="472"/>
        <v>-1.4340487924157905</v>
      </c>
      <c r="AQ1133" s="104">
        <f t="shared" si="473"/>
        <v>-8.9936045332194625E-2</v>
      </c>
      <c r="AR1133" s="151">
        <f t="shared" si="474"/>
        <v>-6.3806479610238949</v>
      </c>
    </row>
    <row r="1134" spans="1:44" x14ac:dyDescent="0.2">
      <c r="A1134" s="98">
        <v>11143</v>
      </c>
      <c r="B1134" s="91" t="s">
        <v>103</v>
      </c>
      <c r="C1134" s="110">
        <v>0.99224987112096119</v>
      </c>
      <c r="D1134" s="91" t="s">
        <v>1</v>
      </c>
      <c r="E1134" s="91">
        <v>2</v>
      </c>
      <c r="F1134" s="92">
        <v>1</v>
      </c>
      <c r="G1134" s="91" t="s">
        <v>7</v>
      </c>
      <c r="H1134" s="91" t="s">
        <v>90</v>
      </c>
      <c r="I1134" s="91" t="s">
        <v>5</v>
      </c>
      <c r="J1134" s="93" t="s">
        <v>5</v>
      </c>
      <c r="M1134">
        <f t="shared" si="455"/>
        <v>59</v>
      </c>
      <c r="N1134">
        <f t="shared" si="476"/>
        <v>41</v>
      </c>
      <c r="O1134">
        <f t="shared" si="477"/>
        <v>48</v>
      </c>
      <c r="P1134">
        <f t="shared" si="478"/>
        <v>104</v>
      </c>
      <c r="Q1134">
        <f t="shared" si="479"/>
        <v>39</v>
      </c>
      <c r="R1134">
        <f t="shared" si="480"/>
        <v>28</v>
      </c>
      <c r="U1134">
        <f t="shared" si="475"/>
        <v>244</v>
      </c>
      <c r="V1134">
        <f t="shared" si="456"/>
        <v>239</v>
      </c>
      <c r="W1134">
        <f t="shared" si="457"/>
        <v>243</v>
      </c>
      <c r="X1134">
        <f t="shared" si="458"/>
        <v>470</v>
      </c>
      <c r="Y1134">
        <f t="shared" si="459"/>
        <v>161</v>
      </c>
      <c r="Z1134">
        <f t="shared" si="460"/>
        <v>882</v>
      </c>
      <c r="AC1134" s="1">
        <f t="shared" si="461"/>
        <v>-1.0699570329077337</v>
      </c>
      <c r="AD1134" s="1">
        <f t="shared" si="462"/>
        <v>-1.4339224101091452</v>
      </c>
      <c r="AE1134" s="1">
        <f t="shared" si="463"/>
        <v>-1.276293465905562</v>
      </c>
      <c r="AF1134" s="1">
        <f t="shared" si="464"/>
        <v>-0.50310357767208047</v>
      </c>
      <c r="AG1134" s="1">
        <f t="shared" si="465"/>
        <v>-1.4839328306838067</v>
      </c>
      <c r="AH1134" s="1">
        <f t="shared" si="466"/>
        <v>-1.8152899666382492</v>
      </c>
      <c r="AI1134" s="149">
        <f t="shared" si="467"/>
        <v>-7.5824992839165768</v>
      </c>
      <c r="AL1134" s="1">
        <f t="shared" si="468"/>
        <v>-1.374959876045784</v>
      </c>
      <c r="AM1134" s="104">
        <f t="shared" si="469"/>
        <v>-1.3956645494074753</v>
      </c>
      <c r="AN1134" s="104">
        <f t="shared" si="470"/>
        <v>-1.3790666579984376</v>
      </c>
      <c r="AO1134" s="104">
        <f t="shared" si="471"/>
        <v>-0.71939540663488166</v>
      </c>
      <c r="AP1134" s="104">
        <f t="shared" si="472"/>
        <v>-1.790723736354523</v>
      </c>
      <c r="AQ1134" s="104">
        <f t="shared" si="473"/>
        <v>-8.9936045332194625E-2</v>
      </c>
      <c r="AR1134" s="151">
        <f t="shared" si="474"/>
        <v>-6.7497462717732963</v>
      </c>
    </row>
    <row r="1135" spans="1:44" x14ac:dyDescent="0.2">
      <c r="A1135" s="99">
        <v>11224</v>
      </c>
      <c r="B1135" s="95" t="s">
        <v>103</v>
      </c>
      <c r="C1135" s="111">
        <v>0.99323851758902748</v>
      </c>
      <c r="D1135" s="95" t="s">
        <v>2</v>
      </c>
      <c r="E1135" s="95">
        <v>3</v>
      </c>
      <c r="F1135" s="96">
        <v>1</v>
      </c>
      <c r="G1135" s="95" t="s">
        <v>7</v>
      </c>
      <c r="H1135" s="95" t="s">
        <v>88</v>
      </c>
      <c r="I1135" s="95" t="s">
        <v>5</v>
      </c>
      <c r="J1135" s="97" t="s">
        <v>5</v>
      </c>
      <c r="M1135">
        <f t="shared" si="455"/>
        <v>36</v>
      </c>
      <c r="N1135">
        <f t="shared" si="476"/>
        <v>61</v>
      </c>
      <c r="O1135">
        <f t="shared" si="477"/>
        <v>48</v>
      </c>
      <c r="P1135">
        <f t="shared" si="478"/>
        <v>104</v>
      </c>
      <c r="Q1135">
        <f t="shared" si="479"/>
        <v>71</v>
      </c>
      <c r="R1135">
        <f t="shared" si="480"/>
        <v>28</v>
      </c>
      <c r="U1135">
        <f t="shared" si="475"/>
        <v>239</v>
      </c>
      <c r="V1135">
        <f t="shared" si="456"/>
        <v>248</v>
      </c>
      <c r="W1135">
        <f t="shared" si="457"/>
        <v>243</v>
      </c>
      <c r="X1135">
        <f t="shared" si="458"/>
        <v>470</v>
      </c>
      <c r="Y1135">
        <f t="shared" si="459"/>
        <v>425</v>
      </c>
      <c r="Z1135">
        <f t="shared" si="460"/>
        <v>882</v>
      </c>
      <c r="AC1135" s="1">
        <f t="shared" si="461"/>
        <v>-1.563975538357343</v>
      </c>
      <c r="AD1135" s="1">
        <f t="shared" si="462"/>
        <v>-1.0366206126401418</v>
      </c>
      <c r="AE1135" s="1">
        <f t="shared" si="463"/>
        <v>-1.276293465905562</v>
      </c>
      <c r="AF1135" s="1">
        <f t="shared" si="464"/>
        <v>-0.50310357767208047</v>
      </c>
      <c r="AG1135" s="1">
        <f t="shared" si="465"/>
        <v>-0.88481459977213761</v>
      </c>
      <c r="AH1135" s="1">
        <f t="shared" si="466"/>
        <v>-1.8152899666382492</v>
      </c>
      <c r="AI1135" s="149">
        <f t="shared" si="467"/>
        <v>-7.080097760985514</v>
      </c>
      <c r="AL1135" s="1">
        <f t="shared" si="468"/>
        <v>-1.3956645494074753</v>
      </c>
      <c r="AM1135" s="104">
        <f t="shared" si="469"/>
        <v>-1.3586993551740039</v>
      </c>
      <c r="AN1135" s="104">
        <f t="shared" si="470"/>
        <v>-1.3790666579984376</v>
      </c>
      <c r="AO1135" s="104">
        <f t="shared" si="471"/>
        <v>-0.71939540663488166</v>
      </c>
      <c r="AP1135" s="104">
        <f t="shared" si="472"/>
        <v>-0.82003893241456904</v>
      </c>
      <c r="AQ1135" s="104">
        <f t="shared" si="473"/>
        <v>-8.9936045332194625E-2</v>
      </c>
      <c r="AR1135" s="151">
        <f t="shared" si="474"/>
        <v>-5.762800946961562</v>
      </c>
    </row>
    <row r="1136" spans="1:44" x14ac:dyDescent="0.2">
      <c r="A1136" s="98">
        <v>10036</v>
      </c>
      <c r="B1136" s="91" t="s">
        <v>103</v>
      </c>
      <c r="C1136" s="110">
        <v>0.99334465734144939</v>
      </c>
      <c r="D1136" s="91" t="s">
        <v>0</v>
      </c>
      <c r="E1136" s="91">
        <v>0</v>
      </c>
      <c r="F1136" s="92">
        <v>3</v>
      </c>
      <c r="G1136" s="91" t="s">
        <v>6</v>
      </c>
      <c r="H1136" s="91" t="s">
        <v>88</v>
      </c>
      <c r="I1136" s="91" t="s">
        <v>5</v>
      </c>
      <c r="J1136" s="93" t="s">
        <v>5</v>
      </c>
      <c r="M1136">
        <f t="shared" si="455"/>
        <v>39</v>
      </c>
      <c r="N1136">
        <f t="shared" si="476"/>
        <v>35</v>
      </c>
      <c r="O1136">
        <f t="shared" si="477"/>
        <v>46</v>
      </c>
      <c r="P1136">
        <f t="shared" si="478"/>
        <v>68</v>
      </c>
      <c r="Q1136">
        <f t="shared" si="479"/>
        <v>71</v>
      </c>
      <c r="R1136">
        <f t="shared" si="480"/>
        <v>28</v>
      </c>
      <c r="U1136">
        <f t="shared" si="475"/>
        <v>241</v>
      </c>
      <c r="V1136">
        <f t="shared" si="456"/>
        <v>245</v>
      </c>
      <c r="W1136">
        <f t="shared" si="457"/>
        <v>241</v>
      </c>
      <c r="X1136">
        <f t="shared" si="458"/>
        <v>495</v>
      </c>
      <c r="Y1136">
        <f t="shared" si="459"/>
        <v>425</v>
      </c>
      <c r="Z1136">
        <f t="shared" si="460"/>
        <v>882</v>
      </c>
      <c r="AC1136" s="1">
        <f t="shared" si="461"/>
        <v>-1.4839328306838067</v>
      </c>
      <c r="AD1136" s="1">
        <f t="shared" si="462"/>
        <v>-1.5921464153240394</v>
      </c>
      <c r="AE1136" s="1">
        <f t="shared" si="463"/>
        <v>-1.3188530803243581</v>
      </c>
      <c r="AF1136" s="1">
        <f t="shared" si="464"/>
        <v>-0.92798677163734644</v>
      </c>
      <c r="AG1136" s="1">
        <f t="shared" si="465"/>
        <v>-0.88481459977213761</v>
      </c>
      <c r="AH1136" s="1">
        <f t="shared" si="466"/>
        <v>-1.8152899666382492</v>
      </c>
      <c r="AI1136" s="149">
        <f t="shared" si="467"/>
        <v>-8.023023664379938</v>
      </c>
      <c r="AL1136" s="1">
        <f t="shared" si="468"/>
        <v>-1.3873311678483309</v>
      </c>
      <c r="AM1136" s="104">
        <f t="shared" si="469"/>
        <v>-1.3708698907942589</v>
      </c>
      <c r="AN1136" s="104">
        <f t="shared" si="470"/>
        <v>-1.3873311678483309</v>
      </c>
      <c r="AO1136" s="104">
        <f t="shared" si="471"/>
        <v>-0.66757033877029559</v>
      </c>
      <c r="AP1136" s="104">
        <f t="shared" si="472"/>
        <v>-0.82003893241456904</v>
      </c>
      <c r="AQ1136" s="104">
        <f t="shared" si="473"/>
        <v>-8.9936045332194625E-2</v>
      </c>
      <c r="AR1136" s="151">
        <f t="shared" si="474"/>
        <v>-5.7230775430079808</v>
      </c>
    </row>
    <row r="1137" spans="1:57" x14ac:dyDescent="0.2">
      <c r="A1137" s="99">
        <v>10741</v>
      </c>
      <c r="B1137" s="95" t="s">
        <v>103</v>
      </c>
      <c r="C1137" s="111">
        <v>0.99624143709310842</v>
      </c>
      <c r="D1137" s="95" t="s">
        <v>1</v>
      </c>
      <c r="E1137" s="95">
        <v>1</v>
      </c>
      <c r="F1137" s="96">
        <v>1</v>
      </c>
      <c r="G1137" s="95" t="s">
        <v>6</v>
      </c>
      <c r="H1137" s="95" t="s">
        <v>88</v>
      </c>
      <c r="I1137" s="95" t="s">
        <v>5</v>
      </c>
      <c r="J1137" s="97" t="s">
        <v>5</v>
      </c>
      <c r="M1137">
        <f t="shared" si="455"/>
        <v>59</v>
      </c>
      <c r="N1137">
        <f t="shared" si="476"/>
        <v>35</v>
      </c>
      <c r="O1137">
        <f t="shared" si="477"/>
        <v>48</v>
      </c>
      <c r="P1137">
        <f t="shared" si="478"/>
        <v>68</v>
      </c>
      <c r="Q1137">
        <f t="shared" si="479"/>
        <v>71</v>
      </c>
      <c r="R1137">
        <f t="shared" si="480"/>
        <v>28</v>
      </c>
      <c r="U1137">
        <f t="shared" si="475"/>
        <v>244</v>
      </c>
      <c r="V1137">
        <f t="shared" si="456"/>
        <v>233</v>
      </c>
      <c r="W1137">
        <f t="shared" si="457"/>
        <v>243</v>
      </c>
      <c r="X1137">
        <f t="shared" si="458"/>
        <v>495</v>
      </c>
      <c r="Y1137">
        <f t="shared" si="459"/>
        <v>425</v>
      </c>
      <c r="Z1137">
        <f t="shared" si="460"/>
        <v>882</v>
      </c>
      <c r="AC1137" s="1">
        <f t="shared" si="461"/>
        <v>-1.0699570329077337</v>
      </c>
      <c r="AD1137" s="1">
        <f t="shared" si="462"/>
        <v>-1.5921464153240394</v>
      </c>
      <c r="AE1137" s="1">
        <f t="shared" si="463"/>
        <v>-1.276293465905562</v>
      </c>
      <c r="AF1137" s="1">
        <f t="shared" si="464"/>
        <v>-0.92798677163734644</v>
      </c>
      <c r="AG1137" s="1">
        <f t="shared" si="465"/>
        <v>-0.88481459977213761</v>
      </c>
      <c r="AH1137" s="1">
        <f t="shared" si="466"/>
        <v>-1.8152899666382492</v>
      </c>
      <c r="AI1137" s="149">
        <f t="shared" si="467"/>
        <v>-7.566488252185068</v>
      </c>
      <c r="AL1137" s="1">
        <f t="shared" si="468"/>
        <v>-1.374959876045784</v>
      </c>
      <c r="AM1137" s="104">
        <f t="shared" si="469"/>
        <v>-1.4210896477732855</v>
      </c>
      <c r="AN1137" s="104">
        <f t="shared" si="470"/>
        <v>-1.3790666579984376</v>
      </c>
      <c r="AO1137" s="104">
        <f t="shared" si="471"/>
        <v>-0.66757033877029559</v>
      </c>
      <c r="AP1137" s="104">
        <f t="shared" si="472"/>
        <v>-0.82003893241456904</v>
      </c>
      <c r="AQ1137" s="104">
        <f t="shared" si="473"/>
        <v>-8.9936045332194625E-2</v>
      </c>
      <c r="AR1137" s="151">
        <f t="shared" si="474"/>
        <v>-5.7526614983345663</v>
      </c>
    </row>
    <row r="1138" spans="1:57" x14ac:dyDescent="0.2">
      <c r="A1138" s="98">
        <v>10270</v>
      </c>
      <c r="B1138" s="91" t="s">
        <v>103</v>
      </c>
      <c r="C1138" s="110">
        <v>0.99662732120703124</v>
      </c>
      <c r="D1138" s="91" t="s">
        <v>2</v>
      </c>
      <c r="E1138" s="91">
        <v>1</v>
      </c>
      <c r="F1138" s="92">
        <v>1</v>
      </c>
      <c r="G1138" s="91" t="s">
        <v>7</v>
      </c>
      <c r="H1138" s="91" t="s">
        <v>90</v>
      </c>
      <c r="I1138" s="91" t="s">
        <v>5</v>
      </c>
      <c r="J1138" s="93" t="s">
        <v>5</v>
      </c>
      <c r="M1138">
        <f t="shared" si="455"/>
        <v>36</v>
      </c>
      <c r="N1138">
        <f t="shared" si="476"/>
        <v>35</v>
      </c>
      <c r="O1138">
        <f t="shared" si="477"/>
        <v>48</v>
      </c>
      <c r="P1138">
        <f t="shared" si="478"/>
        <v>104</v>
      </c>
      <c r="Q1138">
        <f t="shared" si="479"/>
        <v>39</v>
      </c>
      <c r="R1138">
        <f t="shared" si="480"/>
        <v>28</v>
      </c>
      <c r="U1138">
        <f t="shared" si="475"/>
        <v>239</v>
      </c>
      <c r="V1138">
        <f t="shared" si="456"/>
        <v>233</v>
      </c>
      <c r="W1138">
        <f t="shared" si="457"/>
        <v>243</v>
      </c>
      <c r="X1138">
        <f t="shared" si="458"/>
        <v>470</v>
      </c>
      <c r="Y1138">
        <f t="shared" si="459"/>
        <v>161</v>
      </c>
      <c r="Z1138">
        <f t="shared" si="460"/>
        <v>882</v>
      </c>
      <c r="AC1138" s="1">
        <f t="shared" si="461"/>
        <v>-1.563975538357343</v>
      </c>
      <c r="AD1138" s="1">
        <f t="shared" si="462"/>
        <v>-1.5921464153240394</v>
      </c>
      <c r="AE1138" s="1">
        <f t="shared" si="463"/>
        <v>-1.276293465905562</v>
      </c>
      <c r="AF1138" s="1">
        <f t="shared" si="464"/>
        <v>-0.50310357767208047</v>
      </c>
      <c r="AG1138" s="1">
        <f t="shared" si="465"/>
        <v>-1.4839328306838067</v>
      </c>
      <c r="AH1138" s="1">
        <f t="shared" si="466"/>
        <v>-1.8152899666382492</v>
      </c>
      <c r="AI1138" s="149">
        <f t="shared" si="467"/>
        <v>-8.2347417945810797</v>
      </c>
      <c r="AL1138" s="1">
        <f t="shared" si="468"/>
        <v>-1.3956645494074753</v>
      </c>
      <c r="AM1138" s="104">
        <f t="shared" si="469"/>
        <v>-1.4210896477732855</v>
      </c>
      <c r="AN1138" s="104">
        <f t="shared" si="470"/>
        <v>-1.3790666579984376</v>
      </c>
      <c r="AO1138" s="104">
        <f t="shared" si="471"/>
        <v>-0.71939540663488166</v>
      </c>
      <c r="AP1138" s="104">
        <f t="shared" si="472"/>
        <v>-1.790723736354523</v>
      </c>
      <c r="AQ1138" s="104">
        <f t="shared" si="473"/>
        <v>-8.9936045332194625E-2</v>
      </c>
      <c r="AR1138" s="151">
        <f t="shared" si="474"/>
        <v>-6.7958760435007983</v>
      </c>
    </row>
    <row r="1139" spans="1:57" x14ac:dyDescent="0.2">
      <c r="A1139" s="99">
        <v>11115</v>
      </c>
      <c r="B1139" s="95" t="s">
        <v>103</v>
      </c>
      <c r="C1139" s="111">
        <v>0.99717316780271958</v>
      </c>
      <c r="D1139" s="95" t="s">
        <v>3</v>
      </c>
      <c r="E1139" s="95">
        <v>2</v>
      </c>
      <c r="F1139" s="96">
        <v>0</v>
      </c>
      <c r="G1139" s="95" t="s">
        <v>7</v>
      </c>
      <c r="H1139" s="95" t="s">
        <v>89</v>
      </c>
      <c r="I1139" s="95" t="s">
        <v>5</v>
      </c>
      <c r="J1139" s="97" t="s">
        <v>5</v>
      </c>
      <c r="M1139">
        <f t="shared" si="455"/>
        <v>38</v>
      </c>
      <c r="N1139">
        <f t="shared" si="476"/>
        <v>41</v>
      </c>
      <c r="O1139">
        <f t="shared" si="477"/>
        <v>29</v>
      </c>
      <c r="P1139">
        <f t="shared" si="478"/>
        <v>104</v>
      </c>
      <c r="Q1139">
        <f t="shared" si="479"/>
        <v>37</v>
      </c>
      <c r="R1139">
        <f t="shared" si="480"/>
        <v>28</v>
      </c>
      <c r="U1139">
        <f t="shared" si="475"/>
        <v>241</v>
      </c>
      <c r="V1139">
        <f t="shared" si="456"/>
        <v>239</v>
      </c>
      <c r="W1139">
        <f t="shared" si="457"/>
        <v>248</v>
      </c>
      <c r="X1139">
        <f t="shared" si="458"/>
        <v>470</v>
      </c>
      <c r="Y1139">
        <f t="shared" si="459"/>
        <v>230</v>
      </c>
      <c r="Z1139">
        <f t="shared" si="460"/>
        <v>882</v>
      </c>
      <c r="AC1139" s="1">
        <f t="shared" si="461"/>
        <v>-1.5099083170870673</v>
      </c>
      <c r="AD1139" s="1">
        <f t="shared" si="462"/>
        <v>-1.4339224101091452</v>
      </c>
      <c r="AE1139" s="1">
        <f t="shared" si="463"/>
        <v>-1.780198646826979</v>
      </c>
      <c r="AF1139" s="1">
        <f t="shared" si="464"/>
        <v>-0.50310357767208047</v>
      </c>
      <c r="AG1139" s="1">
        <f t="shared" si="465"/>
        <v>-1.5365765641692286</v>
      </c>
      <c r="AH1139" s="1">
        <f t="shared" si="466"/>
        <v>-1.8152899666382492</v>
      </c>
      <c r="AI1139" s="149">
        <f t="shared" si="467"/>
        <v>-8.5789994825027502</v>
      </c>
      <c r="AL1139" s="1">
        <f t="shared" si="468"/>
        <v>-1.3873311678483309</v>
      </c>
      <c r="AM1139" s="104">
        <f t="shared" si="469"/>
        <v>-1.3956645494074753</v>
      </c>
      <c r="AN1139" s="104">
        <f t="shared" si="470"/>
        <v>-1.3586993551740039</v>
      </c>
      <c r="AO1139" s="104">
        <f t="shared" si="471"/>
        <v>-0.71939540663488166</v>
      </c>
      <c r="AP1139" s="104">
        <f t="shared" si="472"/>
        <v>-1.4340487924157905</v>
      </c>
      <c r="AQ1139" s="104">
        <f t="shared" si="473"/>
        <v>-8.9936045332194625E-2</v>
      </c>
      <c r="AR1139" s="151">
        <f t="shared" si="474"/>
        <v>-6.385075316812677</v>
      </c>
    </row>
    <row r="1140" spans="1:57" x14ac:dyDescent="0.2">
      <c r="A1140" s="84">
        <v>10824</v>
      </c>
      <c r="B1140" s="83" t="s">
        <v>103</v>
      </c>
      <c r="C1140" s="112">
        <v>0.99750464559390928</v>
      </c>
      <c r="D1140" s="83" t="s">
        <v>2</v>
      </c>
      <c r="E1140" s="83">
        <v>1</v>
      </c>
      <c r="F1140" s="101">
        <v>1</v>
      </c>
      <c r="G1140" s="83" t="s">
        <v>7</v>
      </c>
      <c r="H1140" s="83" t="s">
        <v>90</v>
      </c>
      <c r="I1140" s="83" t="s">
        <v>5</v>
      </c>
      <c r="J1140" s="102" t="s">
        <v>5</v>
      </c>
      <c r="M1140">
        <f t="shared" si="455"/>
        <v>36</v>
      </c>
      <c r="N1140">
        <f t="shared" si="476"/>
        <v>35</v>
      </c>
      <c r="O1140">
        <f t="shared" si="477"/>
        <v>48</v>
      </c>
      <c r="P1140">
        <f t="shared" si="478"/>
        <v>104</v>
      </c>
      <c r="Q1140">
        <f t="shared" si="479"/>
        <v>39</v>
      </c>
      <c r="R1140">
        <f t="shared" si="480"/>
        <v>28</v>
      </c>
      <c r="U1140">
        <f t="shared" si="475"/>
        <v>239</v>
      </c>
      <c r="V1140">
        <f t="shared" si="456"/>
        <v>233</v>
      </c>
      <c r="W1140">
        <f t="shared" si="457"/>
        <v>243</v>
      </c>
      <c r="X1140">
        <f t="shared" si="458"/>
        <v>470</v>
      </c>
      <c r="Y1140">
        <f t="shared" si="459"/>
        <v>161</v>
      </c>
      <c r="Z1140">
        <f t="shared" si="460"/>
        <v>882</v>
      </c>
      <c r="AC1140" s="1">
        <f t="shared" si="461"/>
        <v>-1.563975538357343</v>
      </c>
      <c r="AD1140" s="1">
        <f t="shared" si="462"/>
        <v>-1.5921464153240394</v>
      </c>
      <c r="AE1140" s="1">
        <f t="shared" si="463"/>
        <v>-1.276293465905562</v>
      </c>
      <c r="AF1140" s="1">
        <f t="shared" si="464"/>
        <v>-0.50310357767208047</v>
      </c>
      <c r="AG1140" s="1">
        <f t="shared" si="465"/>
        <v>-1.4839328306838067</v>
      </c>
      <c r="AH1140" s="1">
        <f t="shared" si="466"/>
        <v>-1.8152899666382492</v>
      </c>
      <c r="AI1140" s="149">
        <f t="shared" si="467"/>
        <v>-8.2347417945810797</v>
      </c>
      <c r="AL1140" s="1">
        <f t="shared" si="468"/>
        <v>-1.3956645494074753</v>
      </c>
      <c r="AM1140" s="104">
        <f t="shared" si="469"/>
        <v>-1.4210896477732855</v>
      </c>
      <c r="AN1140" s="104">
        <f t="shared" si="470"/>
        <v>-1.3790666579984376</v>
      </c>
      <c r="AO1140" s="104">
        <f t="shared" si="471"/>
        <v>-0.71939540663488166</v>
      </c>
      <c r="AP1140" s="104">
        <f t="shared" si="472"/>
        <v>-1.790723736354523</v>
      </c>
      <c r="AQ1140" s="104">
        <f t="shared" si="473"/>
        <v>-8.9936045332194625E-2</v>
      </c>
      <c r="AR1140" s="151">
        <f t="shared" si="474"/>
        <v>-6.7958760435007983</v>
      </c>
    </row>
    <row r="1141" spans="1:57" s="64" customFormat="1" x14ac:dyDescent="0.2">
      <c r="A1141" s="64" t="s">
        <v>108</v>
      </c>
      <c r="B1141" s="103" t="s">
        <v>108</v>
      </c>
      <c r="C1141" s="113" t="s">
        <v>108</v>
      </c>
      <c r="D1141" s="103" t="s">
        <v>108</v>
      </c>
      <c r="E1141" s="103" t="s">
        <v>108</v>
      </c>
      <c r="F1141" s="103" t="s">
        <v>108</v>
      </c>
      <c r="G1141" s="103" t="s">
        <v>108</v>
      </c>
      <c r="H1141" s="103" t="s">
        <v>108</v>
      </c>
      <c r="I1141" s="103" t="s">
        <v>108</v>
      </c>
      <c r="J1141" s="103" t="s">
        <v>108</v>
      </c>
      <c r="M1141" s="103" t="s">
        <v>108</v>
      </c>
      <c r="N1141" s="103" t="s">
        <v>108</v>
      </c>
      <c r="O1141" s="103" t="s">
        <v>108</v>
      </c>
      <c r="P1141" s="103" t="s">
        <v>108</v>
      </c>
      <c r="Q1141" s="103" t="s">
        <v>108</v>
      </c>
      <c r="R1141" s="103" t="s">
        <v>108</v>
      </c>
      <c r="U1141" s="103" t="s">
        <v>108</v>
      </c>
      <c r="V1141" s="103" t="s">
        <v>108</v>
      </c>
      <c r="W1141" s="103" t="s">
        <v>108</v>
      </c>
      <c r="X1141" s="103" t="s">
        <v>108</v>
      </c>
      <c r="Y1141" s="103" t="s">
        <v>108</v>
      </c>
      <c r="Z1141" s="103" t="s">
        <v>108</v>
      </c>
      <c r="AC1141" s="103" t="s">
        <v>108</v>
      </c>
      <c r="AD1141" s="103" t="s">
        <v>108</v>
      </c>
      <c r="AE1141" s="103" t="s">
        <v>108</v>
      </c>
      <c r="AF1141" s="103" t="s">
        <v>108</v>
      </c>
      <c r="AG1141" s="103" t="s">
        <v>108</v>
      </c>
      <c r="AH1141" s="103" t="s">
        <v>108</v>
      </c>
      <c r="AI1141" s="103" t="s">
        <v>108</v>
      </c>
      <c r="AL1141" s="103" t="s">
        <v>108</v>
      </c>
      <c r="AM1141" s="103" t="s">
        <v>108</v>
      </c>
      <c r="AN1141" s="103" t="s">
        <v>108</v>
      </c>
      <c r="AO1141" s="103" t="s">
        <v>108</v>
      </c>
      <c r="AP1141" s="103" t="s">
        <v>108</v>
      </c>
      <c r="AQ1141" s="103" t="s">
        <v>108</v>
      </c>
      <c r="AR1141" s="103" t="s">
        <v>108</v>
      </c>
      <c r="AS1141" s="103"/>
      <c r="AT1141" s="103"/>
      <c r="AU1141" s="103"/>
      <c r="AV1141" s="103"/>
      <c r="AW1141" s="103"/>
      <c r="AX1141" s="103"/>
      <c r="AZ1141" s="103"/>
      <c r="BA1141" s="103"/>
      <c r="BB1141" s="103"/>
      <c r="BC1141" s="103"/>
      <c r="BD1141" s="103"/>
      <c r="BE1141" s="103"/>
    </row>
  </sheetData>
  <autoFilter ref="A3:J3" xr:uid="{9D3DD8CA-E4BB-B841-AC49-D99FC7FA13E6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B3F17-5EFA-D844-9F62-FD47BFE4B630}">
  <dimension ref="A1:AA1141"/>
  <sheetViews>
    <sheetView showGridLines="0" workbookViewId="0">
      <selection activeCell="V28" sqref="V28"/>
    </sheetView>
  </sheetViews>
  <sheetFormatPr baseColWidth="10" defaultColWidth="8.83203125" defaultRowHeight="15" x14ac:dyDescent="0.2"/>
  <cols>
    <col min="1" max="9" width="8.83203125" customWidth="1"/>
    <col min="10" max="10" width="8.83203125" style="64" customWidth="1"/>
    <col min="11" max="11" width="3.33203125" customWidth="1"/>
    <col min="12" max="13" width="14.83203125" customWidth="1"/>
    <col min="14" max="14" width="14.83203125" style="42" customWidth="1"/>
    <col min="15" max="15" width="9.33203125" style="64" bestFit="1" customWidth="1"/>
    <col min="16" max="16" width="15" style="64" bestFit="1" customWidth="1"/>
  </cols>
  <sheetData>
    <row r="1" spans="1:22" x14ac:dyDescent="0.2">
      <c r="B1" s="4"/>
    </row>
    <row r="2" spans="1:22" x14ac:dyDescent="0.2">
      <c r="L2" s="105"/>
      <c r="M2" s="105"/>
      <c r="N2" s="115"/>
      <c r="R2" s="64"/>
      <c r="S2" s="64"/>
      <c r="T2" s="148" t="s">
        <v>116</v>
      </c>
      <c r="U2" s="148"/>
      <c r="V2" s="64"/>
    </row>
    <row r="3" spans="1:22" s="4" customFormat="1" x14ac:dyDescent="0.2">
      <c r="A3" s="85" t="s">
        <v>9</v>
      </c>
      <c r="B3" s="86" t="s">
        <v>101</v>
      </c>
      <c r="C3" s="87" t="s">
        <v>102</v>
      </c>
      <c r="D3" s="87" t="s">
        <v>16</v>
      </c>
      <c r="E3" s="87" t="s">
        <v>83</v>
      </c>
      <c r="F3" s="87" t="s">
        <v>84</v>
      </c>
      <c r="G3" s="87" t="s">
        <v>8</v>
      </c>
      <c r="H3" s="87" t="s">
        <v>97</v>
      </c>
      <c r="I3" s="87" t="s">
        <v>14</v>
      </c>
      <c r="J3" s="88" t="s">
        <v>107</v>
      </c>
      <c r="L3" s="107" t="s">
        <v>111</v>
      </c>
      <c r="M3" s="108" t="s">
        <v>112</v>
      </c>
      <c r="N3" s="116"/>
      <c r="O3" s="118" t="s">
        <v>113</v>
      </c>
      <c r="P3" s="118" t="s">
        <v>114</v>
      </c>
      <c r="R3" s="120"/>
      <c r="S3" s="120"/>
      <c r="T3" s="120" t="s">
        <v>4</v>
      </c>
      <c r="U3" s="120" t="s">
        <v>5</v>
      </c>
      <c r="V3" s="120" t="s">
        <v>117</v>
      </c>
    </row>
    <row r="4" spans="1:22" x14ac:dyDescent="0.2">
      <c r="A4" s="89">
        <v>10617</v>
      </c>
      <c r="B4" s="90" t="s">
        <v>103</v>
      </c>
      <c r="C4" s="110">
        <v>0.13932727382426258</v>
      </c>
      <c r="D4" s="91" t="s">
        <v>0</v>
      </c>
      <c r="E4" s="91">
        <v>3</v>
      </c>
      <c r="F4" s="92">
        <v>2</v>
      </c>
      <c r="G4" s="91" t="s">
        <v>6</v>
      </c>
      <c r="H4" s="91" t="s">
        <v>88</v>
      </c>
      <c r="I4" s="91" t="s">
        <v>5</v>
      </c>
      <c r="J4" s="93" t="s">
        <v>5</v>
      </c>
      <c r="L4" s="149">
        <f>VLOOKUP(A4,'Trained Model'!A:AI,35,0)</f>
        <v>-7.4043189600745087</v>
      </c>
      <c r="M4" s="151">
        <f>VLOOKUP(A4,'Trained Model'!A:AR,44,0)</f>
        <v>-5.7446654873126795</v>
      </c>
      <c r="N4" s="117"/>
      <c r="O4" s="119" t="str">
        <f>IF(L4&gt;M4,"Yes","No")</f>
        <v>No</v>
      </c>
      <c r="P4" s="160" t="str">
        <f>IF(J4=O4,"Correct","Incorrect")</f>
        <v>Correct</v>
      </c>
      <c r="R4" s="147" t="s">
        <v>115</v>
      </c>
      <c r="S4" s="120" t="s">
        <v>4</v>
      </c>
      <c r="T4" s="166">
        <f>COUNTIFS($J$4:$J$1140,T$3,$O$4:$O$1140,$S4)</f>
        <v>65</v>
      </c>
      <c r="U4" s="167">
        <f>COUNTIFS($J$4:$J$1140,U$3,$O$4:$O$1140,$S4)</f>
        <v>162</v>
      </c>
      <c r="V4" s="120">
        <f>SUM(T4:U4)</f>
        <v>227</v>
      </c>
    </row>
    <row r="5" spans="1:22" x14ac:dyDescent="0.2">
      <c r="A5" s="94">
        <v>11096</v>
      </c>
      <c r="B5" s="95" t="s">
        <v>103</v>
      </c>
      <c r="C5" s="111">
        <v>0.13939461367809292</v>
      </c>
      <c r="D5" s="95" t="s">
        <v>1</v>
      </c>
      <c r="E5" s="95">
        <v>3</v>
      </c>
      <c r="F5" s="96">
        <v>0</v>
      </c>
      <c r="G5" s="95" t="s">
        <v>6</v>
      </c>
      <c r="H5" s="95" t="s">
        <v>88</v>
      </c>
      <c r="I5" s="95" t="s">
        <v>5</v>
      </c>
      <c r="J5" s="97" t="s">
        <v>5</v>
      </c>
      <c r="L5" s="149">
        <f>VLOOKUP(A5,'Trained Model'!A:AI,35,0)</f>
        <v>-7.5148676304225877</v>
      </c>
      <c r="M5" s="151">
        <f>VLOOKUP(A5,'Trained Model'!A:AR,44,0)</f>
        <v>-5.6699039029108507</v>
      </c>
      <c r="N5" s="117"/>
      <c r="O5" s="119" t="str">
        <f t="shared" ref="O5:O68" si="0">IF(L5&gt;M5,"Yes","No")</f>
        <v>No</v>
      </c>
      <c r="P5" s="160" t="str">
        <f t="shared" ref="P5:P68" si="1">IF(J5=O5,"Correct","Incorrect")</f>
        <v>Correct</v>
      </c>
      <c r="R5" s="147"/>
      <c r="S5" s="120" t="s">
        <v>5</v>
      </c>
      <c r="T5" s="167">
        <f>COUNTIFS($J$4:$J$1140,T$3,$O$4:$O$1140,$S5)</f>
        <v>0</v>
      </c>
      <c r="U5" s="166">
        <f>COUNTIFS($J$4:$J$1140,U$3,$O$4:$O$1140,$S5)</f>
        <v>910</v>
      </c>
      <c r="V5" s="120">
        <f>SUM(T5:U5)</f>
        <v>910</v>
      </c>
    </row>
    <row r="6" spans="1:22" x14ac:dyDescent="0.2">
      <c r="A6" s="98">
        <v>10695</v>
      </c>
      <c r="B6" s="91" t="s">
        <v>103</v>
      </c>
      <c r="C6" s="110">
        <v>0.13971958539546681</v>
      </c>
      <c r="D6" s="91" t="s">
        <v>0</v>
      </c>
      <c r="E6" s="91">
        <v>2</v>
      </c>
      <c r="F6" s="92">
        <v>2</v>
      </c>
      <c r="G6" s="91" t="s">
        <v>7</v>
      </c>
      <c r="H6" s="91" t="s">
        <v>88</v>
      </c>
      <c r="I6" s="91" t="s">
        <v>5</v>
      </c>
      <c r="J6" s="93" t="s">
        <v>5</v>
      </c>
      <c r="L6" s="149">
        <f>VLOOKUP(A6,'Trained Model'!A:AI,35,0)</f>
        <v>-7.3767375635782457</v>
      </c>
      <c r="M6" s="151">
        <f>VLOOKUP(A6,'Trained Model'!A:AR,44,0)</f>
        <v>-5.8334557494107377</v>
      </c>
      <c r="N6" s="117"/>
      <c r="O6" s="119" t="str">
        <f t="shared" si="0"/>
        <v>No</v>
      </c>
      <c r="P6" s="160" t="str">
        <f t="shared" si="1"/>
        <v>Correct</v>
      </c>
      <c r="R6" s="64"/>
      <c r="S6" s="120" t="s">
        <v>117</v>
      </c>
      <c r="T6" s="120">
        <f>SUM(T4:T5)</f>
        <v>65</v>
      </c>
      <c r="U6" s="120">
        <f>SUM(U4:U5)</f>
        <v>1072</v>
      </c>
      <c r="V6" s="120">
        <f>SUM(V4:V5)</f>
        <v>1137</v>
      </c>
    </row>
    <row r="7" spans="1:22" x14ac:dyDescent="0.2">
      <c r="A7" s="99">
        <v>11254</v>
      </c>
      <c r="B7" s="95" t="s">
        <v>103</v>
      </c>
      <c r="C7" s="111">
        <v>0.14101889359135633</v>
      </c>
      <c r="D7" s="95" t="s">
        <v>3</v>
      </c>
      <c r="E7" s="95">
        <v>3</v>
      </c>
      <c r="F7" s="96">
        <v>1</v>
      </c>
      <c r="G7" s="95" t="s">
        <v>7</v>
      </c>
      <c r="H7" s="95" t="s">
        <v>88</v>
      </c>
      <c r="I7" s="95" t="s">
        <v>5</v>
      </c>
      <c r="J7" s="97" t="s">
        <v>5</v>
      </c>
      <c r="L7" s="149">
        <f>VLOOKUP(A7,'Trained Model'!A:AI,35,0)</f>
        <v>-7.0260305397152383</v>
      </c>
      <c r="M7" s="151">
        <f>VLOOKUP(A7,'Trained Model'!A:AR,44,0)</f>
        <v>-5.7544675654024182</v>
      </c>
      <c r="N7" s="117"/>
      <c r="O7" s="119" t="str">
        <f t="shared" si="0"/>
        <v>No</v>
      </c>
      <c r="P7" s="160" t="str">
        <f t="shared" si="1"/>
        <v>Correct</v>
      </c>
    </row>
    <row r="8" spans="1:22" x14ac:dyDescent="0.2">
      <c r="A8" s="98">
        <v>10913</v>
      </c>
      <c r="B8" s="91" t="s">
        <v>103</v>
      </c>
      <c r="C8" s="110">
        <v>0.14252304950780192</v>
      </c>
      <c r="D8" s="91" t="s">
        <v>0</v>
      </c>
      <c r="E8" s="91">
        <v>3</v>
      </c>
      <c r="F8" s="92">
        <v>2</v>
      </c>
      <c r="G8" s="91" t="s">
        <v>6</v>
      </c>
      <c r="H8" s="91" t="s">
        <v>89</v>
      </c>
      <c r="I8" s="91" t="s">
        <v>5</v>
      </c>
      <c r="J8" s="93" t="s">
        <v>5</v>
      </c>
      <c r="L8" s="149">
        <f>VLOOKUP(A8,'Trained Model'!A:AI,35,0)</f>
        <v>-8.0560809244715994</v>
      </c>
      <c r="M8" s="151">
        <f>VLOOKUP(A8,'Trained Model'!A:AR,44,0)</f>
        <v>-6.358675347313901</v>
      </c>
      <c r="N8" s="117"/>
      <c r="O8" s="119" t="str">
        <f t="shared" si="0"/>
        <v>No</v>
      </c>
      <c r="P8" s="160" t="str">
        <f t="shared" si="1"/>
        <v>Correct</v>
      </c>
    </row>
    <row r="9" spans="1:22" x14ac:dyDescent="0.2">
      <c r="A9" s="99">
        <v>10738</v>
      </c>
      <c r="B9" s="95" t="s">
        <v>103</v>
      </c>
      <c r="C9" s="111">
        <v>0.14260464636528614</v>
      </c>
      <c r="D9" s="95" t="s">
        <v>2</v>
      </c>
      <c r="E9" s="95">
        <v>2</v>
      </c>
      <c r="F9" s="96">
        <v>1</v>
      </c>
      <c r="G9" s="95" t="s">
        <v>7</v>
      </c>
      <c r="H9" s="95" t="s">
        <v>90</v>
      </c>
      <c r="I9" s="95" t="s">
        <v>5</v>
      </c>
      <c r="J9" s="97" t="s">
        <v>5</v>
      </c>
      <c r="L9" s="149">
        <f>VLOOKUP(A9,'Trained Model'!A:AI,35,0)</f>
        <v>-8.0765177893661857</v>
      </c>
      <c r="M9" s="151">
        <f>VLOOKUP(A9,'Trained Model'!A:AR,44,0)</f>
        <v>-6.7704509451349875</v>
      </c>
      <c r="N9" s="117"/>
      <c r="O9" s="119" t="str">
        <f t="shared" si="0"/>
        <v>No</v>
      </c>
      <c r="P9" s="160" t="str">
        <f t="shared" si="1"/>
        <v>Correct</v>
      </c>
      <c r="T9" s="121" t="s">
        <v>118</v>
      </c>
      <c r="U9" t="s">
        <v>119</v>
      </c>
    </row>
    <row r="10" spans="1:22" x14ac:dyDescent="0.2">
      <c r="A10" s="98">
        <v>11083</v>
      </c>
      <c r="B10" s="91" t="s">
        <v>103</v>
      </c>
      <c r="C10" s="110">
        <v>0.14303212437224411</v>
      </c>
      <c r="D10" s="91" t="s">
        <v>3</v>
      </c>
      <c r="E10" s="91">
        <v>2</v>
      </c>
      <c r="F10" s="92">
        <v>0</v>
      </c>
      <c r="G10" s="91" t="s">
        <v>7</v>
      </c>
      <c r="H10" s="91" t="s">
        <v>90</v>
      </c>
      <c r="I10" s="91" t="s">
        <v>5</v>
      </c>
      <c r="J10" s="93" t="s">
        <v>5</v>
      </c>
      <c r="L10" s="149">
        <f>VLOOKUP(A10,'Trained Model'!A:AI,35,0)</f>
        <v>-8.526355749017327</v>
      </c>
      <c r="M10" s="151">
        <f>VLOOKUP(A10,'Trained Model'!A:AR,44,0)</f>
        <v>-6.7417502607514095</v>
      </c>
      <c r="N10" s="117"/>
      <c r="O10" s="119" t="str">
        <f t="shared" si="0"/>
        <v>No</v>
      </c>
      <c r="P10" s="160" t="str">
        <f t="shared" si="1"/>
        <v>Correct</v>
      </c>
      <c r="T10" s="121" t="s">
        <v>120</v>
      </c>
      <c r="U10" t="s">
        <v>121</v>
      </c>
    </row>
    <row r="11" spans="1:22" x14ac:dyDescent="0.2">
      <c r="A11" s="99">
        <v>10016</v>
      </c>
      <c r="B11" s="95" t="s">
        <v>103</v>
      </c>
      <c r="C11" s="111">
        <v>0.14367249490982115</v>
      </c>
      <c r="D11" s="95" t="s">
        <v>0</v>
      </c>
      <c r="E11" s="95">
        <v>3</v>
      </c>
      <c r="F11" s="96">
        <v>3</v>
      </c>
      <c r="G11" s="95" t="s">
        <v>7</v>
      </c>
      <c r="H11" s="95" t="s">
        <v>89</v>
      </c>
      <c r="I11" s="95" t="s">
        <v>5</v>
      </c>
      <c r="J11" s="97" t="s">
        <v>5</v>
      </c>
      <c r="L11" s="149">
        <f>VLOOKUP(A11,'Trained Model'!A:AI,35,0)</f>
        <v>-7.6943766321278657</v>
      </c>
      <c r="M11" s="151">
        <f>VLOOKUP(A11,'Trained Model'!A:AR,44,0)</f>
        <v>-6.3767419352535333</v>
      </c>
      <c r="N11" s="117"/>
      <c r="O11" s="119" t="str">
        <f t="shared" si="0"/>
        <v>No</v>
      </c>
      <c r="P11" s="160" t="str">
        <f t="shared" si="1"/>
        <v>Correct</v>
      </c>
      <c r="T11" s="121" t="s">
        <v>122</v>
      </c>
      <c r="U11" t="s">
        <v>123</v>
      </c>
    </row>
    <row r="12" spans="1:22" x14ac:dyDescent="0.2">
      <c r="A12" s="98">
        <v>10210</v>
      </c>
      <c r="B12" s="91" t="s">
        <v>103</v>
      </c>
      <c r="C12" s="110">
        <v>0.14455416297848034</v>
      </c>
      <c r="D12" s="91" t="s">
        <v>3</v>
      </c>
      <c r="E12" s="91">
        <v>0</v>
      </c>
      <c r="F12" s="92">
        <v>3</v>
      </c>
      <c r="G12" s="91" t="s">
        <v>7</v>
      </c>
      <c r="H12" s="91" t="s">
        <v>88</v>
      </c>
      <c r="I12" s="91" t="s">
        <v>5</v>
      </c>
      <c r="J12" s="93" t="s">
        <v>5</v>
      </c>
      <c r="L12" s="149">
        <f>VLOOKUP(A12,'Trained Model'!A:AI,35,0)</f>
        <v>-7.6241159568179313</v>
      </c>
      <c r="M12" s="151">
        <f>VLOOKUP(A12,'Trained Model'!A:AR,44,0)</f>
        <v>-5.7749026108725667</v>
      </c>
      <c r="N12" s="117"/>
      <c r="O12" s="119" t="str">
        <f t="shared" si="0"/>
        <v>No</v>
      </c>
      <c r="P12" s="160" t="str">
        <f t="shared" si="1"/>
        <v>Correct</v>
      </c>
      <c r="T12" s="121" t="s">
        <v>124</v>
      </c>
      <c r="U12" t="s">
        <v>125</v>
      </c>
    </row>
    <row r="13" spans="1:22" x14ac:dyDescent="0.2">
      <c r="A13" s="99">
        <v>10024</v>
      </c>
      <c r="B13" s="95" t="s">
        <v>103</v>
      </c>
      <c r="C13" s="111">
        <v>0.14688456911816794</v>
      </c>
      <c r="D13" s="95" t="s">
        <v>1</v>
      </c>
      <c r="E13" s="95">
        <v>2</v>
      </c>
      <c r="F13" s="96">
        <v>0</v>
      </c>
      <c r="G13" s="95" t="s">
        <v>6</v>
      </c>
      <c r="H13" s="95" t="s">
        <v>89</v>
      </c>
      <c r="I13" s="95" t="s">
        <v>5</v>
      </c>
      <c r="J13" s="97" t="s">
        <v>5</v>
      </c>
      <c r="L13" s="149">
        <f>VLOOKUP(A13,'Trained Model'!A:AI,35,0)</f>
        <v>-8.5639313922886817</v>
      </c>
      <c r="M13" s="151">
        <f>VLOOKUP(A13,'Trained Model'!A:AR,44,0)</f>
        <v>-6.3208789571455437</v>
      </c>
      <c r="N13" s="117"/>
      <c r="O13" s="119" t="str">
        <f t="shared" si="0"/>
        <v>No</v>
      </c>
      <c r="P13" s="160" t="str">
        <f t="shared" si="1"/>
        <v>Correct</v>
      </c>
      <c r="T13" s="121" t="s">
        <v>126</v>
      </c>
      <c r="U13" t="s">
        <v>127</v>
      </c>
    </row>
    <row r="14" spans="1:22" x14ac:dyDescent="0.2">
      <c r="A14" s="98">
        <v>10577</v>
      </c>
      <c r="B14" s="91" t="s">
        <v>103</v>
      </c>
      <c r="C14" s="110">
        <v>0.14701917653773477</v>
      </c>
      <c r="D14" s="91" t="s">
        <v>3</v>
      </c>
      <c r="E14" s="91">
        <v>3</v>
      </c>
      <c r="F14" s="92">
        <v>0</v>
      </c>
      <c r="G14" s="91" t="s">
        <v>6</v>
      </c>
      <c r="H14" s="91" t="s">
        <v>88</v>
      </c>
      <c r="I14" s="91" t="s">
        <v>5</v>
      </c>
      <c r="J14" s="93" t="s">
        <v>5</v>
      </c>
      <c r="L14" s="149">
        <f>VLOOKUP(A14,'Trained Model'!A:AI,35,0)</f>
        <v>-7.9548189146019217</v>
      </c>
      <c r="M14" s="151">
        <f>VLOOKUP(A14,'Trained Model'!A:AR,44,0)</f>
        <v>-5.682275194713398</v>
      </c>
      <c r="N14" s="117"/>
      <c r="O14" s="119" t="str">
        <f t="shared" si="0"/>
        <v>No</v>
      </c>
      <c r="P14" s="160" t="str">
        <f t="shared" si="1"/>
        <v>Correct</v>
      </c>
      <c r="T14" s="121" t="s">
        <v>128</v>
      </c>
      <c r="U14" t="s">
        <v>129</v>
      </c>
    </row>
    <row r="15" spans="1:22" x14ac:dyDescent="0.2">
      <c r="A15" s="99">
        <v>10896</v>
      </c>
      <c r="B15" s="95" t="s">
        <v>103</v>
      </c>
      <c r="C15" s="111">
        <v>0.14809068864783004</v>
      </c>
      <c r="D15" s="95" t="s">
        <v>1</v>
      </c>
      <c r="E15" s="95">
        <v>2</v>
      </c>
      <c r="F15" s="96">
        <v>0</v>
      </c>
      <c r="G15" s="95" t="s">
        <v>6</v>
      </c>
      <c r="H15" s="95" t="s">
        <v>89</v>
      </c>
      <c r="I15" s="95" t="s">
        <v>5</v>
      </c>
      <c r="J15" s="97" t="s">
        <v>5</v>
      </c>
      <c r="L15" s="149">
        <f>VLOOKUP(A15,'Trained Model'!A:AI,35,0)</f>
        <v>-8.5639313922886817</v>
      </c>
      <c r="M15" s="151">
        <f>VLOOKUP(A15,'Trained Model'!A:AR,44,0)</f>
        <v>-6.3208789571455437</v>
      </c>
      <c r="N15" s="117"/>
      <c r="O15" s="119" t="str">
        <f t="shared" si="0"/>
        <v>No</v>
      </c>
      <c r="P15" s="160" t="str">
        <f t="shared" si="1"/>
        <v>Correct</v>
      </c>
    </row>
    <row r="16" spans="1:22" x14ac:dyDescent="0.2">
      <c r="A16" s="98">
        <v>10591</v>
      </c>
      <c r="B16" s="91" t="s">
        <v>103</v>
      </c>
      <c r="C16" s="110">
        <v>0.14852427658967982</v>
      </c>
      <c r="D16" s="91" t="s">
        <v>2</v>
      </c>
      <c r="E16" s="91">
        <v>2</v>
      </c>
      <c r="F16" s="92">
        <v>2</v>
      </c>
      <c r="G16" s="91" t="s">
        <v>6</v>
      </c>
      <c r="H16" s="91" t="s">
        <v>89</v>
      </c>
      <c r="I16" s="91" t="s">
        <v>5</v>
      </c>
      <c r="J16" s="93" t="s">
        <v>5</v>
      </c>
      <c r="L16" s="149">
        <f>VLOOKUP(A16,'Trained Model'!A:AI,35,0)</f>
        <v>-8.5334254296141392</v>
      </c>
      <c r="M16" s="151">
        <f>VLOOKUP(A16,'Trained Model'!A:AR,44,0)</f>
        <v>-6.4039739231065171</v>
      </c>
      <c r="N16" s="117"/>
      <c r="O16" s="119" t="str">
        <f t="shared" si="0"/>
        <v>No</v>
      </c>
      <c r="P16" s="160" t="str">
        <f t="shared" si="1"/>
        <v>Correct</v>
      </c>
      <c r="T16" s="122" t="s">
        <v>118</v>
      </c>
      <c r="U16" s="104">
        <f>true_positives/(true_positives+false_negative)</f>
        <v>1</v>
      </c>
    </row>
    <row r="17" spans="1:21" x14ac:dyDescent="0.2">
      <c r="A17" s="99">
        <v>10812</v>
      </c>
      <c r="B17" s="95" t="s">
        <v>103</v>
      </c>
      <c r="C17" s="111">
        <v>0.14961948780661838</v>
      </c>
      <c r="D17" s="95" t="s">
        <v>0</v>
      </c>
      <c r="E17" s="95">
        <v>1</v>
      </c>
      <c r="F17" s="96">
        <v>3</v>
      </c>
      <c r="G17" s="95" t="s">
        <v>6</v>
      </c>
      <c r="H17" s="95" t="s">
        <v>91</v>
      </c>
      <c r="I17" s="95" t="s">
        <v>5</v>
      </c>
      <c r="J17" s="97" t="s">
        <v>5</v>
      </c>
      <c r="L17" s="149">
        <f>VLOOKUP(A17,'Trained Model'!A:AI,35,0)</f>
        <v>-9.0668277165530515</v>
      </c>
      <c r="M17" s="151">
        <f>VLOOKUP(A17,'Trained Model'!A:AR,44,0)</f>
        <v>-6.8214401629659642</v>
      </c>
      <c r="N17" s="117"/>
      <c r="O17" s="119" t="str">
        <f t="shared" si="0"/>
        <v>No</v>
      </c>
      <c r="P17" s="160" t="str">
        <f t="shared" si="1"/>
        <v>Correct</v>
      </c>
      <c r="T17" s="122" t="s">
        <v>120</v>
      </c>
      <c r="U17" s="104">
        <f>true_positives/(true_positives+false_positive)</f>
        <v>0.28634361233480177</v>
      </c>
    </row>
    <row r="18" spans="1:21" x14ac:dyDescent="0.2">
      <c r="A18" s="98">
        <v>10447</v>
      </c>
      <c r="B18" s="91" t="s">
        <v>103</v>
      </c>
      <c r="C18" s="110">
        <v>0.14973468475935414</v>
      </c>
      <c r="D18" s="91" t="s">
        <v>1</v>
      </c>
      <c r="E18" s="91">
        <v>0</v>
      </c>
      <c r="F18" s="92">
        <v>2</v>
      </c>
      <c r="G18" s="91" t="s">
        <v>6</v>
      </c>
      <c r="H18" s="91" t="s">
        <v>88</v>
      </c>
      <c r="I18" s="91" t="s">
        <v>4</v>
      </c>
      <c r="J18" s="93" t="s">
        <v>5</v>
      </c>
      <c r="L18" s="149">
        <f>VLOOKUP(A18,'Trained Model'!A:AI,35,0)</f>
        <v>-5.9082601755815354</v>
      </c>
      <c r="M18" s="151">
        <f>VLOOKUP(A18,'Trained Model'!A:AR,44,0)</f>
        <v>-8.1078161793405812</v>
      </c>
      <c r="N18" s="117"/>
      <c r="O18" s="119" t="str">
        <f t="shared" si="0"/>
        <v>Yes</v>
      </c>
      <c r="P18" s="161" t="str">
        <f t="shared" si="1"/>
        <v>Incorrect</v>
      </c>
      <c r="T18" s="122" t="s">
        <v>122</v>
      </c>
      <c r="U18" s="104">
        <f>false_positive/(false_positive+true_negatives)</f>
        <v>0.15111940298507462</v>
      </c>
    </row>
    <row r="19" spans="1:21" x14ac:dyDescent="0.2">
      <c r="A19" s="99">
        <v>10892</v>
      </c>
      <c r="B19" s="95" t="s">
        <v>103</v>
      </c>
      <c r="C19" s="111">
        <v>0.14991328136481519</v>
      </c>
      <c r="D19" s="95" t="s">
        <v>3</v>
      </c>
      <c r="E19" s="95">
        <v>2</v>
      </c>
      <c r="F19" s="96">
        <v>1</v>
      </c>
      <c r="G19" s="95" t="s">
        <v>6</v>
      </c>
      <c r="H19" s="95" t="s">
        <v>91</v>
      </c>
      <c r="I19" s="95" t="s">
        <v>5</v>
      </c>
      <c r="J19" s="97" t="s">
        <v>5</v>
      </c>
      <c r="L19" s="149">
        <f>VLOOKUP(A19,'Trained Model'!A:AI,35,0)</f>
        <v>-8.8920195833226217</v>
      </c>
      <c r="M19" s="151">
        <f>VLOOKUP(A19,'Trained Model'!A:AR,44,0)</f>
        <v>-6.7877505547502617</v>
      </c>
      <c r="N19" s="117"/>
      <c r="O19" s="119" t="str">
        <f t="shared" si="0"/>
        <v>No</v>
      </c>
      <c r="P19" s="160" t="str">
        <f t="shared" si="1"/>
        <v>Correct</v>
      </c>
      <c r="T19" s="122" t="s">
        <v>124</v>
      </c>
      <c r="U19" s="104">
        <f>false_negative/(false_negative+true_negatives)</f>
        <v>0</v>
      </c>
    </row>
    <row r="20" spans="1:21" x14ac:dyDescent="0.2">
      <c r="A20" s="98">
        <v>11151</v>
      </c>
      <c r="B20" s="91" t="s">
        <v>103</v>
      </c>
      <c r="C20" s="110">
        <v>0.15018574727013745</v>
      </c>
      <c r="D20" s="91" t="s">
        <v>3</v>
      </c>
      <c r="E20" s="91">
        <v>0</v>
      </c>
      <c r="F20" s="92">
        <v>2</v>
      </c>
      <c r="G20" s="91" t="s">
        <v>6</v>
      </c>
      <c r="H20" s="91" t="s">
        <v>90</v>
      </c>
      <c r="I20" s="91" t="s">
        <v>5</v>
      </c>
      <c r="J20" s="93" t="s">
        <v>5</v>
      </c>
      <c r="L20" s="149">
        <f>VLOOKUP(A20,'Trained Model'!A:AI,35,0)</f>
        <v>-8.584938480073335</v>
      </c>
      <c r="M20" s="151">
        <f>VLOOKUP(A20,'Trained Model'!A:AR,44,0)</f>
        <v>-6.7275208268728885</v>
      </c>
      <c r="N20" s="117"/>
      <c r="O20" s="119" t="str">
        <f t="shared" si="0"/>
        <v>No</v>
      </c>
      <c r="P20" s="160" t="str">
        <f t="shared" si="1"/>
        <v>Correct</v>
      </c>
      <c r="T20" s="122" t="s">
        <v>126</v>
      </c>
      <c r="U20" s="104">
        <f>true_negatives/(true_negatives+false_negative)</f>
        <v>1</v>
      </c>
    </row>
    <row r="21" spans="1:21" x14ac:dyDescent="0.2">
      <c r="A21" s="99">
        <v>11300</v>
      </c>
      <c r="B21" s="95" t="s">
        <v>103</v>
      </c>
      <c r="C21" s="111">
        <v>0.15114695411158929</v>
      </c>
      <c r="D21" s="95" t="s">
        <v>0</v>
      </c>
      <c r="E21" s="95">
        <v>3</v>
      </c>
      <c r="F21" s="96">
        <v>3</v>
      </c>
      <c r="G21" s="95" t="s">
        <v>7</v>
      </c>
      <c r="H21" s="95" t="s">
        <v>91</v>
      </c>
      <c r="I21" s="95" t="s">
        <v>5</v>
      </c>
      <c r="J21" s="97" t="s">
        <v>5</v>
      </c>
      <c r="L21" s="149">
        <f>VLOOKUP(A21,'Trained Model'!A:AI,35,0)</f>
        <v>-8.0864187199038877</v>
      </c>
      <c r="M21" s="151">
        <f>VLOOKUP(A21,'Trained Model'!A:AR,44,0)</f>
        <v>-6.8108749382312697</v>
      </c>
      <c r="N21" s="117"/>
      <c r="O21" s="119" t="str">
        <f t="shared" si="0"/>
        <v>No</v>
      </c>
      <c r="P21" s="160" t="str">
        <f t="shared" si="1"/>
        <v>Correct</v>
      </c>
      <c r="T21" s="122" t="s">
        <v>128</v>
      </c>
      <c r="U21" s="104">
        <f>(true_positives+true_negatives)/(total_positive+total_negative)</f>
        <v>0.85751978891820579</v>
      </c>
    </row>
    <row r="22" spans="1:21" x14ac:dyDescent="0.2">
      <c r="A22" s="98">
        <v>10759</v>
      </c>
      <c r="B22" s="91" t="s">
        <v>103</v>
      </c>
      <c r="C22" s="110">
        <v>0.15205216628150164</v>
      </c>
      <c r="D22" s="91" t="s">
        <v>3</v>
      </c>
      <c r="E22" s="91">
        <v>1</v>
      </c>
      <c r="F22" s="92">
        <v>1</v>
      </c>
      <c r="G22" s="91" t="s">
        <v>6</v>
      </c>
      <c r="H22" s="91" t="s">
        <v>89</v>
      </c>
      <c r="I22" s="91" t="s">
        <v>5</v>
      </c>
      <c r="J22" s="93" t="s">
        <v>5</v>
      </c>
      <c r="L22" s="149">
        <f>VLOOKUP(A22,'Trained Model'!A:AI,35,0)</f>
        <v>-8.6582015007614928</v>
      </c>
      <c r="M22" s="151">
        <f>VLOOKUP(A22,'Trained Model'!A:AR,44,0)</f>
        <v>-6.3790426501383353</v>
      </c>
      <c r="N22" s="117"/>
      <c r="O22" s="119" t="str">
        <f t="shared" si="0"/>
        <v>No</v>
      </c>
      <c r="P22" s="160" t="str">
        <f t="shared" si="1"/>
        <v>Correct</v>
      </c>
    </row>
    <row r="23" spans="1:21" x14ac:dyDescent="0.2">
      <c r="A23" s="99">
        <v>10458</v>
      </c>
      <c r="B23" s="95" t="s">
        <v>103</v>
      </c>
      <c r="C23" s="111">
        <v>0.15289410263883196</v>
      </c>
      <c r="D23" s="95" t="s">
        <v>1</v>
      </c>
      <c r="E23" s="95">
        <v>0</v>
      </c>
      <c r="F23" s="96">
        <v>2</v>
      </c>
      <c r="G23" s="95" t="s">
        <v>6</v>
      </c>
      <c r="H23" s="95" t="s">
        <v>88</v>
      </c>
      <c r="I23" s="95" t="s">
        <v>4</v>
      </c>
      <c r="J23" s="97" t="s">
        <v>5</v>
      </c>
      <c r="L23" s="149">
        <f>VLOOKUP(A23,'Trained Model'!A:AI,35,0)</f>
        <v>-5.9082601755815354</v>
      </c>
      <c r="M23" s="151">
        <f>VLOOKUP(A23,'Trained Model'!A:AR,44,0)</f>
        <v>-8.1078161793405812</v>
      </c>
      <c r="N23" s="117"/>
      <c r="O23" s="119" t="str">
        <f t="shared" si="0"/>
        <v>Yes</v>
      </c>
      <c r="P23" s="161" t="str">
        <f t="shared" si="1"/>
        <v>Incorrect</v>
      </c>
    </row>
    <row r="24" spans="1:21" x14ac:dyDescent="0.2">
      <c r="A24" s="98">
        <v>10040</v>
      </c>
      <c r="B24" s="91" t="s">
        <v>103</v>
      </c>
      <c r="C24" s="110">
        <v>0.15330072715650955</v>
      </c>
      <c r="D24" s="91" t="s">
        <v>3</v>
      </c>
      <c r="E24" s="91">
        <v>0</v>
      </c>
      <c r="F24" s="92">
        <v>2</v>
      </c>
      <c r="G24" s="91" t="s">
        <v>6</v>
      </c>
      <c r="H24" s="91" t="s">
        <v>90</v>
      </c>
      <c r="I24" s="91" t="s">
        <v>5</v>
      </c>
      <c r="J24" s="93" t="s">
        <v>5</v>
      </c>
      <c r="L24" s="149">
        <f>VLOOKUP(A24,'Trained Model'!A:AI,35,0)</f>
        <v>-8.584938480073335</v>
      </c>
      <c r="M24" s="151">
        <f>VLOOKUP(A24,'Trained Model'!A:AR,44,0)</f>
        <v>-6.7275208268728885</v>
      </c>
      <c r="N24" s="117"/>
      <c r="O24" s="119" t="str">
        <f t="shared" si="0"/>
        <v>No</v>
      </c>
      <c r="P24" s="160" t="str">
        <f t="shared" si="1"/>
        <v>Correct</v>
      </c>
    </row>
    <row r="25" spans="1:21" x14ac:dyDescent="0.2">
      <c r="A25" s="99">
        <v>10797</v>
      </c>
      <c r="B25" s="95" t="s">
        <v>103</v>
      </c>
      <c r="C25" s="111">
        <v>0.15395835111592782</v>
      </c>
      <c r="D25" s="95" t="s">
        <v>1</v>
      </c>
      <c r="E25" s="95">
        <v>0</v>
      </c>
      <c r="F25" s="96">
        <v>0</v>
      </c>
      <c r="G25" s="95" t="s">
        <v>6</v>
      </c>
      <c r="H25" s="95" t="s">
        <v>89</v>
      </c>
      <c r="I25" s="95" t="s">
        <v>5</v>
      </c>
      <c r="J25" s="97" t="s">
        <v>5</v>
      </c>
      <c r="L25" s="149">
        <f>VLOOKUP(A25,'Trained Model'!A:AI,35,0)</f>
        <v>-8.7221553975035757</v>
      </c>
      <c r="M25" s="151">
        <f>VLOOKUP(A25,'Trained Model'!A:AR,44,0)</f>
        <v>-6.2960842985323273</v>
      </c>
      <c r="N25" s="117"/>
      <c r="O25" s="119" t="str">
        <f t="shared" si="0"/>
        <v>No</v>
      </c>
      <c r="P25" s="160" t="str">
        <f t="shared" si="1"/>
        <v>Correct</v>
      </c>
    </row>
    <row r="26" spans="1:21" x14ac:dyDescent="0.2">
      <c r="A26" s="98">
        <v>11103</v>
      </c>
      <c r="B26" s="91" t="s">
        <v>103</v>
      </c>
      <c r="C26" s="110">
        <v>0.15595681826466035</v>
      </c>
      <c r="D26" s="91" t="s">
        <v>3</v>
      </c>
      <c r="E26" s="91">
        <v>3</v>
      </c>
      <c r="F26" s="92">
        <v>1</v>
      </c>
      <c r="G26" s="91" t="s">
        <v>7</v>
      </c>
      <c r="H26" s="91" t="s">
        <v>88</v>
      </c>
      <c r="I26" s="91" t="s">
        <v>5</v>
      </c>
      <c r="J26" s="93" t="s">
        <v>5</v>
      </c>
      <c r="L26" s="149">
        <f>VLOOKUP(A26,'Trained Model'!A:AI,35,0)</f>
        <v>-7.0260305397152383</v>
      </c>
      <c r="M26" s="151">
        <f>VLOOKUP(A26,'Trained Model'!A:AR,44,0)</f>
        <v>-5.7544675654024182</v>
      </c>
      <c r="N26" s="117"/>
      <c r="O26" s="119" t="str">
        <f t="shared" si="0"/>
        <v>No</v>
      </c>
      <c r="P26" s="160" t="str">
        <f t="shared" si="1"/>
        <v>Correct</v>
      </c>
    </row>
    <row r="27" spans="1:21" x14ac:dyDescent="0.2">
      <c r="A27" s="99">
        <v>11068</v>
      </c>
      <c r="B27" s="95" t="s">
        <v>103</v>
      </c>
      <c r="C27" s="111">
        <v>0.15732115614036846</v>
      </c>
      <c r="D27" s="95" t="s">
        <v>2</v>
      </c>
      <c r="E27" s="95">
        <v>2</v>
      </c>
      <c r="F27" s="96">
        <v>3</v>
      </c>
      <c r="G27" s="95" t="s">
        <v>6</v>
      </c>
      <c r="H27" s="95" t="s">
        <v>90</v>
      </c>
      <c r="I27" s="95" t="s">
        <v>4</v>
      </c>
      <c r="J27" s="97" t="s">
        <v>4</v>
      </c>
      <c r="L27" s="149">
        <f>VLOOKUP(A27,'Trained Model'!A:AI,35,0)</f>
        <v>-6.9063518083494522</v>
      </c>
      <c r="M27" s="151">
        <f>VLOOKUP(A27,'Trained Model'!A:AR,44,0)</f>
        <v>-9.0902418353304881</v>
      </c>
      <c r="N27" s="117"/>
      <c r="O27" s="119" t="str">
        <f t="shared" si="0"/>
        <v>Yes</v>
      </c>
      <c r="P27" s="160" t="str">
        <f t="shared" si="1"/>
        <v>Correct</v>
      </c>
    </row>
    <row r="28" spans="1:21" x14ac:dyDescent="0.2">
      <c r="A28" s="98">
        <v>10381</v>
      </c>
      <c r="B28" s="91" t="s">
        <v>103</v>
      </c>
      <c r="C28" s="110">
        <v>0.15738872102966406</v>
      </c>
      <c r="D28" s="91" t="s">
        <v>0</v>
      </c>
      <c r="E28" s="91">
        <v>0</v>
      </c>
      <c r="F28" s="92">
        <v>1</v>
      </c>
      <c r="G28" s="91" t="s">
        <v>6</v>
      </c>
      <c r="H28" s="91" t="s">
        <v>88</v>
      </c>
      <c r="I28" s="91" t="s">
        <v>5</v>
      </c>
      <c r="J28" s="93" t="s">
        <v>5</v>
      </c>
      <c r="L28" s="149">
        <f>VLOOKUP(A28,'Trained Model'!A:AI,35,0)</f>
        <v>-7.9804640499611414</v>
      </c>
      <c r="M28" s="151">
        <f>VLOOKUP(A28,'Trained Model'!A:AR,44,0)</f>
        <v>-5.7148130331580873</v>
      </c>
      <c r="N28" s="117"/>
      <c r="O28" s="119" t="str">
        <f t="shared" si="0"/>
        <v>No</v>
      </c>
      <c r="P28" s="160" t="str">
        <f t="shared" si="1"/>
        <v>Correct</v>
      </c>
    </row>
    <row r="29" spans="1:21" x14ac:dyDescent="0.2">
      <c r="A29" s="99">
        <v>10278</v>
      </c>
      <c r="B29" s="95" t="s">
        <v>103</v>
      </c>
      <c r="C29" s="111">
        <v>0.15793715526745078</v>
      </c>
      <c r="D29" s="95" t="s">
        <v>2</v>
      </c>
      <c r="E29" s="95">
        <v>3</v>
      </c>
      <c r="F29" s="96">
        <v>3</v>
      </c>
      <c r="G29" s="95" t="s">
        <v>7</v>
      </c>
      <c r="H29" s="95" t="s">
        <v>89</v>
      </c>
      <c r="I29" s="95" t="s">
        <v>4</v>
      </c>
      <c r="J29" s="97" t="s">
        <v>5</v>
      </c>
      <c r="L29" s="149">
        <f>VLOOKUP(A29,'Trained Model'!A:AI,35,0)</f>
        <v>-6.1368105504006047</v>
      </c>
      <c r="M29" s="151">
        <f>VLOOKUP(A29,'Trained Model'!A:AR,44,0)</f>
        <v>-8.7484267650228702</v>
      </c>
      <c r="N29" s="117"/>
      <c r="O29" s="119" t="str">
        <f t="shared" si="0"/>
        <v>Yes</v>
      </c>
      <c r="P29" s="161" t="str">
        <f t="shared" si="1"/>
        <v>Incorrect</v>
      </c>
    </row>
    <row r="30" spans="1:21" x14ac:dyDescent="0.2">
      <c r="A30" s="98">
        <v>10675</v>
      </c>
      <c r="B30" s="91" t="s">
        <v>103</v>
      </c>
      <c r="C30" s="110">
        <v>0.15797192269125393</v>
      </c>
      <c r="D30" s="91" t="s">
        <v>2</v>
      </c>
      <c r="E30" s="91">
        <v>0</v>
      </c>
      <c r="F30" s="92">
        <v>3</v>
      </c>
      <c r="G30" s="91" t="s">
        <v>7</v>
      </c>
      <c r="H30" s="91" t="s">
        <v>89</v>
      </c>
      <c r="I30" s="91" t="s">
        <v>5</v>
      </c>
      <c r="J30" s="93" t="s">
        <v>5</v>
      </c>
      <c r="L30" s="149">
        <f>VLOOKUP(A30,'Trained Model'!A:AI,35,0)</f>
        <v>-8.3299451424852986</v>
      </c>
      <c r="M30" s="151">
        <f>VLOOKUP(A30,'Trained Model'!A:AR,44,0)</f>
        <v>-6.3972458524329321</v>
      </c>
      <c r="N30" s="117"/>
      <c r="O30" s="119" t="str">
        <f t="shared" si="0"/>
        <v>No</v>
      </c>
      <c r="P30" s="160" t="str">
        <f t="shared" si="1"/>
        <v>Correct</v>
      </c>
    </row>
    <row r="31" spans="1:21" x14ac:dyDescent="0.2">
      <c r="A31" s="99">
        <v>10673</v>
      </c>
      <c r="B31" s="95" t="s">
        <v>103</v>
      </c>
      <c r="C31" s="111">
        <v>0.1603727319972772</v>
      </c>
      <c r="D31" s="95" t="s">
        <v>2</v>
      </c>
      <c r="E31" s="95">
        <v>3</v>
      </c>
      <c r="F31" s="96">
        <v>3</v>
      </c>
      <c r="G31" s="95" t="s">
        <v>6</v>
      </c>
      <c r="H31" s="95" t="s">
        <v>88</v>
      </c>
      <c r="I31" s="95" t="s">
        <v>4</v>
      </c>
      <c r="J31" s="97" t="s">
        <v>5</v>
      </c>
      <c r="L31" s="149">
        <f>VLOOKUP(A31,'Trained Model'!A:AI,35,0)</f>
        <v>-5.9099317799687787</v>
      </c>
      <c r="M31" s="151">
        <f>VLOOKUP(A31,'Trained Model'!A:AR,44,0)</f>
        <v>-8.0825918371570626</v>
      </c>
      <c r="N31" s="117"/>
      <c r="O31" s="119" t="str">
        <f t="shared" si="0"/>
        <v>Yes</v>
      </c>
      <c r="P31" s="161" t="str">
        <f t="shared" si="1"/>
        <v>Incorrect</v>
      </c>
    </row>
    <row r="32" spans="1:21" x14ac:dyDescent="0.2">
      <c r="A32" s="98">
        <v>10066</v>
      </c>
      <c r="B32" s="91" t="s">
        <v>103</v>
      </c>
      <c r="C32" s="110">
        <v>0.16060451005587584</v>
      </c>
      <c r="D32" s="91" t="s">
        <v>2</v>
      </c>
      <c r="E32" s="91">
        <v>2</v>
      </c>
      <c r="F32" s="92">
        <v>3</v>
      </c>
      <c r="G32" s="91" t="s">
        <v>6</v>
      </c>
      <c r="H32" s="91" t="s">
        <v>88</v>
      </c>
      <c r="I32" s="91" t="s">
        <v>5</v>
      </c>
      <c r="J32" s="93" t="s">
        <v>5</v>
      </c>
      <c r="L32" s="149">
        <f>VLOOKUP(A32,'Trained Model'!A:AI,35,0)</f>
        <v>-7.9448423668385804</v>
      </c>
      <c r="M32" s="151">
        <f>VLOOKUP(A32,'Trained Model'!A:AR,44,0)</f>
        <v>-5.7562055831803409</v>
      </c>
      <c r="N32" s="117"/>
      <c r="O32" s="119" t="str">
        <f t="shared" si="0"/>
        <v>No</v>
      </c>
      <c r="P32" s="160" t="str">
        <f t="shared" si="1"/>
        <v>Correct</v>
      </c>
    </row>
    <row r="33" spans="1:16" x14ac:dyDescent="0.2">
      <c r="A33" s="99">
        <v>10836</v>
      </c>
      <c r="B33" s="95" t="s">
        <v>103</v>
      </c>
      <c r="C33" s="111">
        <v>0.16206402097811423</v>
      </c>
      <c r="D33" s="95" t="s">
        <v>0</v>
      </c>
      <c r="E33" s="95">
        <v>3</v>
      </c>
      <c r="F33" s="96">
        <v>3</v>
      </c>
      <c r="G33" s="95" t="s">
        <v>6</v>
      </c>
      <c r="H33" s="95" t="s">
        <v>89</v>
      </c>
      <c r="I33" s="95" t="s">
        <v>5</v>
      </c>
      <c r="J33" s="97" t="s">
        <v>5</v>
      </c>
      <c r="L33" s="149">
        <f>VLOOKUP(A33,'Trained Model'!A:AI,35,0)</f>
        <v>-8.1192598260931312</v>
      </c>
      <c r="M33" s="151">
        <f>VLOOKUP(A33,'Trained Model'!A:AR,44,0)</f>
        <v>-6.3249168673889473</v>
      </c>
      <c r="N33" s="117"/>
      <c r="O33" s="119" t="str">
        <f t="shared" si="0"/>
        <v>No</v>
      </c>
      <c r="P33" s="160" t="str">
        <f t="shared" si="1"/>
        <v>Correct</v>
      </c>
    </row>
    <row r="34" spans="1:16" x14ac:dyDescent="0.2">
      <c r="A34" s="98">
        <v>10289</v>
      </c>
      <c r="B34" s="91" t="s">
        <v>103</v>
      </c>
      <c r="C34" s="110">
        <v>0.16322477558310411</v>
      </c>
      <c r="D34" s="91" t="s">
        <v>1</v>
      </c>
      <c r="E34" s="91">
        <v>3</v>
      </c>
      <c r="F34" s="92">
        <v>1</v>
      </c>
      <c r="G34" s="91" t="s">
        <v>6</v>
      </c>
      <c r="H34" s="91" t="s">
        <v>89</v>
      </c>
      <c r="I34" s="91" t="s">
        <v>4</v>
      </c>
      <c r="J34" s="93" t="s">
        <v>5</v>
      </c>
      <c r="L34" s="149">
        <f>VLOOKUP(A34,'Trained Model'!A:AI,35,0)</f>
        <v>-6.0251156244974649</v>
      </c>
      <c r="M34" s="151">
        <f>VLOOKUP(A34,'Trained Model'!A:AR,44,0)</f>
        <v>-8.6676325139466996</v>
      </c>
      <c r="N34" s="117"/>
      <c r="O34" s="119" t="str">
        <f t="shared" si="0"/>
        <v>Yes</v>
      </c>
      <c r="P34" s="161" t="str">
        <f t="shared" si="1"/>
        <v>Incorrect</v>
      </c>
    </row>
    <row r="35" spans="1:16" x14ac:dyDescent="0.2">
      <c r="A35" s="99">
        <v>10582</v>
      </c>
      <c r="B35" s="95" t="s">
        <v>103</v>
      </c>
      <c r="C35" s="111">
        <v>0.16362347034122049</v>
      </c>
      <c r="D35" s="95" t="s">
        <v>2</v>
      </c>
      <c r="E35" s="95">
        <v>3</v>
      </c>
      <c r="F35" s="96">
        <v>3</v>
      </c>
      <c r="G35" s="95" t="s">
        <v>7</v>
      </c>
      <c r="H35" s="95" t="s">
        <v>90</v>
      </c>
      <c r="I35" s="95" t="s">
        <v>4</v>
      </c>
      <c r="J35" s="97" t="s">
        <v>5</v>
      </c>
      <c r="L35" s="149">
        <f>VLOOKUP(A35,'Trained Model'!A:AI,35,0)</f>
        <v>-6.0841668169151824</v>
      </c>
      <c r="M35" s="151">
        <f>VLOOKUP(A35,'Trained Model'!A:AR,44,0)</f>
        <v>-9.1051017089616018</v>
      </c>
      <c r="N35" s="117"/>
      <c r="O35" s="119" t="str">
        <f t="shared" si="0"/>
        <v>Yes</v>
      </c>
      <c r="P35" s="161" t="str">
        <f t="shared" si="1"/>
        <v>Incorrect</v>
      </c>
    </row>
    <row r="36" spans="1:16" x14ac:dyDescent="0.2">
      <c r="A36" s="98">
        <v>11034</v>
      </c>
      <c r="B36" s="91" t="s">
        <v>103</v>
      </c>
      <c r="C36" s="110">
        <v>0.16398910285461321</v>
      </c>
      <c r="D36" s="91" t="s">
        <v>1</v>
      </c>
      <c r="E36" s="91">
        <v>2</v>
      </c>
      <c r="F36" s="92">
        <v>0</v>
      </c>
      <c r="G36" s="91" t="s">
        <v>7</v>
      </c>
      <c r="H36" s="91" t="s">
        <v>88</v>
      </c>
      <c r="I36" s="91" t="s">
        <v>4</v>
      </c>
      <c r="J36" s="93" t="s">
        <v>4</v>
      </c>
      <c r="L36" s="149">
        <f>VLOOKUP(A36,'Trained Model'!A:AI,35,0)</f>
        <v>-5.8496774445255273</v>
      </c>
      <c r="M36" s="151">
        <f>VLOOKUP(A36,'Trained Model'!A:AR,44,0)</f>
        <v>-8.1220456132191003</v>
      </c>
      <c r="N36" s="117"/>
      <c r="O36" s="119" t="str">
        <f t="shared" si="0"/>
        <v>Yes</v>
      </c>
      <c r="P36" s="160" t="str">
        <f t="shared" si="1"/>
        <v>Correct</v>
      </c>
    </row>
    <row r="37" spans="1:16" x14ac:dyDescent="0.2">
      <c r="A37" s="99">
        <v>10003</v>
      </c>
      <c r="B37" s="95" t="s">
        <v>103</v>
      </c>
      <c r="C37" s="111">
        <v>0.16400168779465552</v>
      </c>
      <c r="D37" s="95" t="s">
        <v>2</v>
      </c>
      <c r="E37" s="95">
        <v>2</v>
      </c>
      <c r="F37" s="96">
        <v>2</v>
      </c>
      <c r="G37" s="95" t="s">
        <v>7</v>
      </c>
      <c r="H37" s="95" t="s">
        <v>89</v>
      </c>
      <c r="I37" s="95" t="s">
        <v>5</v>
      </c>
      <c r="J37" s="97" t="s">
        <v>5</v>
      </c>
      <c r="L37" s="149">
        <f>VLOOKUP(A37,'Trained Model'!A:AI,35,0)</f>
        <v>-8.1085422356488728</v>
      </c>
      <c r="M37" s="151">
        <f>VLOOKUP(A37,'Trained Model'!A:AR,44,0)</f>
        <v>-6.4557989909711031</v>
      </c>
      <c r="N37" s="117"/>
      <c r="O37" s="119" t="str">
        <f t="shared" si="0"/>
        <v>No</v>
      </c>
      <c r="P37" s="160" t="str">
        <f t="shared" si="1"/>
        <v>Correct</v>
      </c>
    </row>
    <row r="38" spans="1:16" x14ac:dyDescent="0.2">
      <c r="A38" s="98">
        <v>10930</v>
      </c>
      <c r="B38" s="91" t="s">
        <v>103</v>
      </c>
      <c r="C38" s="110">
        <v>0.16535934639045624</v>
      </c>
      <c r="D38" s="91" t="s">
        <v>2</v>
      </c>
      <c r="E38" s="91">
        <v>2</v>
      </c>
      <c r="F38" s="92">
        <v>1</v>
      </c>
      <c r="G38" s="91" t="s">
        <v>7</v>
      </c>
      <c r="H38" s="91" t="s">
        <v>91</v>
      </c>
      <c r="I38" s="91" t="s">
        <v>5</v>
      </c>
      <c r="J38" s="93" t="s">
        <v>5</v>
      </c>
      <c r="L38" s="149">
        <f>VLOOKUP(A38,'Trained Model'!A:AI,35,0)</f>
        <v>-8.5212036106276319</v>
      </c>
      <c r="M38" s="151">
        <f>VLOOKUP(A38,'Trained Model'!A:AR,44,0)</f>
        <v>-6.8479090041739914</v>
      </c>
      <c r="N38" s="117"/>
      <c r="O38" s="119" t="str">
        <f t="shared" si="0"/>
        <v>No</v>
      </c>
      <c r="P38" s="160" t="str">
        <f t="shared" si="1"/>
        <v>Correct</v>
      </c>
    </row>
    <row r="39" spans="1:16" x14ac:dyDescent="0.2">
      <c r="A39" s="99">
        <v>10232</v>
      </c>
      <c r="B39" s="95" t="s">
        <v>103</v>
      </c>
      <c r="C39" s="111">
        <v>0.16549895535396242</v>
      </c>
      <c r="D39" s="95" t="s">
        <v>2</v>
      </c>
      <c r="E39" s="95">
        <v>0</v>
      </c>
      <c r="F39" s="96">
        <v>1</v>
      </c>
      <c r="G39" s="95" t="s">
        <v>6</v>
      </c>
      <c r="H39" s="95" t="s">
        <v>89</v>
      </c>
      <c r="I39" s="95" t="s">
        <v>5</v>
      </c>
      <c r="J39" s="97" t="s">
        <v>5</v>
      </c>
      <c r="L39" s="149">
        <f>VLOOKUP(A39,'Trained Model'!A:AI,35,0)</f>
        <v>-8.7122687220317694</v>
      </c>
      <c r="M39" s="151">
        <f>VLOOKUP(A39,'Trained Model'!A:AR,44,0)</f>
        <v>-6.3371562747184527</v>
      </c>
      <c r="N39" s="117"/>
      <c r="O39" s="119" t="str">
        <f t="shared" si="0"/>
        <v>No</v>
      </c>
      <c r="P39" s="160" t="str">
        <f t="shared" si="1"/>
        <v>Correct</v>
      </c>
    </row>
    <row r="40" spans="1:16" x14ac:dyDescent="0.2">
      <c r="A40" s="98">
        <v>10298</v>
      </c>
      <c r="B40" s="91" t="s">
        <v>103</v>
      </c>
      <c r="C40" s="110">
        <v>0.16585195572094946</v>
      </c>
      <c r="D40" s="91" t="s">
        <v>3</v>
      </c>
      <c r="E40" s="91">
        <v>2</v>
      </c>
      <c r="F40" s="92">
        <v>1</v>
      </c>
      <c r="G40" s="91" t="s">
        <v>7</v>
      </c>
      <c r="H40" s="91" t="s">
        <v>90</v>
      </c>
      <c r="I40" s="91" t="s">
        <v>5</v>
      </c>
      <c r="J40" s="93" t="s">
        <v>5</v>
      </c>
      <c r="L40" s="149">
        <f>VLOOKUP(A40,'Trained Model'!A:AI,35,0)</f>
        <v>-8.0224505680959108</v>
      </c>
      <c r="M40" s="151">
        <f>VLOOKUP(A40,'Trained Model'!A:AR,44,0)</f>
        <v>-6.7621175635758437</v>
      </c>
      <c r="N40" s="117"/>
      <c r="O40" s="119" t="str">
        <f t="shared" si="0"/>
        <v>No</v>
      </c>
      <c r="P40" s="160" t="str">
        <f t="shared" si="1"/>
        <v>Correct</v>
      </c>
    </row>
    <row r="41" spans="1:16" x14ac:dyDescent="0.2">
      <c r="A41" s="99">
        <v>10291</v>
      </c>
      <c r="B41" s="95" t="s">
        <v>103</v>
      </c>
      <c r="C41" s="111">
        <v>0.16588172076604479</v>
      </c>
      <c r="D41" s="95" t="s">
        <v>3</v>
      </c>
      <c r="E41" s="95">
        <v>1</v>
      </c>
      <c r="F41" s="96">
        <v>2</v>
      </c>
      <c r="G41" s="95" t="s">
        <v>6</v>
      </c>
      <c r="H41" s="95" t="s">
        <v>89</v>
      </c>
      <c r="I41" s="95" t="s">
        <v>4</v>
      </c>
      <c r="J41" s="97" t="s">
        <v>4</v>
      </c>
      <c r="L41" s="149">
        <f>VLOOKUP(A41,'Trained Model'!A:AI,35,0)</f>
        <v>-6.999973424157961</v>
      </c>
      <c r="M41" s="151">
        <f>VLOOKUP(A41,'Trained Model'!A:AR,44,0)</f>
        <v>-8.7844170881233765</v>
      </c>
      <c r="N41" s="117"/>
      <c r="O41" s="119" t="str">
        <f t="shared" si="0"/>
        <v>Yes</v>
      </c>
      <c r="P41" s="160" t="str">
        <f t="shared" si="1"/>
        <v>Correct</v>
      </c>
    </row>
    <row r="42" spans="1:16" x14ac:dyDescent="0.2">
      <c r="A42" s="98">
        <v>10851</v>
      </c>
      <c r="B42" s="91" t="s">
        <v>103</v>
      </c>
      <c r="C42" s="110">
        <v>0.16615630933411984</v>
      </c>
      <c r="D42" s="91" t="s">
        <v>2</v>
      </c>
      <c r="E42" s="91">
        <v>2</v>
      </c>
      <c r="F42" s="92">
        <v>2</v>
      </c>
      <c r="G42" s="91" t="s">
        <v>7</v>
      </c>
      <c r="H42" s="91" t="s">
        <v>89</v>
      </c>
      <c r="I42" s="91" t="s">
        <v>5</v>
      </c>
      <c r="J42" s="93" t="s">
        <v>5</v>
      </c>
      <c r="L42" s="149">
        <f>VLOOKUP(A42,'Trained Model'!A:AI,35,0)</f>
        <v>-8.1085422356488728</v>
      </c>
      <c r="M42" s="151">
        <f>VLOOKUP(A42,'Trained Model'!A:AR,44,0)</f>
        <v>-6.4557989909711031</v>
      </c>
      <c r="N42" s="117"/>
      <c r="O42" s="119" t="str">
        <f t="shared" si="0"/>
        <v>No</v>
      </c>
      <c r="P42" s="160" t="str">
        <f t="shared" si="1"/>
        <v>Correct</v>
      </c>
    </row>
    <row r="43" spans="1:16" x14ac:dyDescent="0.2">
      <c r="A43" s="99">
        <v>11016</v>
      </c>
      <c r="B43" s="95" t="s">
        <v>103</v>
      </c>
      <c r="C43" s="111">
        <v>0.16633863701755081</v>
      </c>
      <c r="D43" s="95" t="s">
        <v>3</v>
      </c>
      <c r="E43" s="95">
        <v>2</v>
      </c>
      <c r="F43" s="96">
        <v>2</v>
      </c>
      <c r="G43" s="95" t="s">
        <v>7</v>
      </c>
      <c r="H43" s="95" t="s">
        <v>89</v>
      </c>
      <c r="I43" s="95" t="s">
        <v>5</v>
      </c>
      <c r="J43" s="97" t="s">
        <v>5</v>
      </c>
      <c r="L43" s="149">
        <f>VLOOKUP(A43,'Trained Model'!A:AI,35,0)</f>
        <v>-8.0544750143785979</v>
      </c>
      <c r="M43" s="151">
        <f>VLOOKUP(A43,'Trained Model'!A:AR,44,0)</f>
        <v>-6.4474656094119593</v>
      </c>
      <c r="N43" s="117"/>
      <c r="O43" s="119" t="str">
        <f t="shared" si="0"/>
        <v>No</v>
      </c>
      <c r="P43" s="160" t="str">
        <f t="shared" si="1"/>
        <v>Correct</v>
      </c>
    </row>
    <row r="44" spans="1:16" x14ac:dyDescent="0.2">
      <c r="A44" s="98">
        <v>11277</v>
      </c>
      <c r="B44" s="91" t="s">
        <v>103</v>
      </c>
      <c r="C44" s="110">
        <v>0.16730511296014161</v>
      </c>
      <c r="D44" s="91" t="s">
        <v>1</v>
      </c>
      <c r="E44" s="91">
        <v>1</v>
      </c>
      <c r="F44" s="92">
        <v>1</v>
      </c>
      <c r="G44" s="91" t="s">
        <v>7</v>
      </c>
      <c r="H44" s="91" t="s">
        <v>91</v>
      </c>
      <c r="I44" s="91" t="s">
        <v>5</v>
      </c>
      <c r="J44" s="93" t="s">
        <v>5</v>
      </c>
      <c r="L44" s="149">
        <f>VLOOKUP(A44,'Trained Model'!A:AI,35,0)</f>
        <v>-8.1854091103929161</v>
      </c>
      <c r="M44" s="151">
        <f>VLOOKUP(A44,'Trained Model'!A:AR,44,0)</f>
        <v>-6.8526294291781102</v>
      </c>
      <c r="N44" s="117"/>
      <c r="O44" s="119" t="str">
        <f t="shared" si="0"/>
        <v>No</v>
      </c>
      <c r="P44" s="160" t="str">
        <f t="shared" si="1"/>
        <v>Correct</v>
      </c>
    </row>
    <row r="45" spans="1:16" x14ac:dyDescent="0.2">
      <c r="A45" s="99">
        <v>10857</v>
      </c>
      <c r="B45" s="95" t="s">
        <v>103</v>
      </c>
      <c r="C45" s="111">
        <v>0.16784183686633347</v>
      </c>
      <c r="D45" s="95" t="s">
        <v>0</v>
      </c>
      <c r="E45" s="95">
        <v>1</v>
      </c>
      <c r="F45" s="96">
        <v>2</v>
      </c>
      <c r="G45" s="95" t="s">
        <v>7</v>
      </c>
      <c r="H45" s="95" t="s">
        <v>88</v>
      </c>
      <c r="I45" s="95" t="s">
        <v>4</v>
      </c>
      <c r="J45" s="97" t="s">
        <v>5</v>
      </c>
      <c r="L45" s="149">
        <f>VLOOKUP(A45,'Trained Model'!A:AI,35,0)</f>
        <v>-5.8973527793923424</v>
      </c>
      <c r="M45" s="151">
        <f>VLOOKUP(A45,'Trained Model'!A:AR,44,0)</f>
        <v>-8.2222322959867409</v>
      </c>
      <c r="N45" s="117"/>
      <c r="O45" s="119" t="str">
        <f t="shared" si="0"/>
        <v>Yes</v>
      </c>
      <c r="P45" s="161" t="str">
        <f t="shared" si="1"/>
        <v>Incorrect</v>
      </c>
    </row>
    <row r="46" spans="1:16" x14ac:dyDescent="0.2">
      <c r="A46" s="98">
        <v>10266</v>
      </c>
      <c r="B46" s="91" t="s">
        <v>103</v>
      </c>
      <c r="C46" s="110">
        <v>0.16792986897276652</v>
      </c>
      <c r="D46" s="91" t="s">
        <v>0</v>
      </c>
      <c r="E46" s="91">
        <v>1</v>
      </c>
      <c r="F46" s="92">
        <v>1</v>
      </c>
      <c r="G46" s="91" t="s">
        <v>7</v>
      </c>
      <c r="H46" s="91" t="s">
        <v>88</v>
      </c>
      <c r="I46" s="91" t="s">
        <v>5</v>
      </c>
      <c r="J46" s="93" t="s">
        <v>5</v>
      </c>
      <c r="L46" s="149">
        <f>VLOOKUP(A46,'Trained Model'!A:AI,35,0)</f>
        <v>-7.555580855995875</v>
      </c>
      <c r="M46" s="151">
        <f>VLOOKUP(A46,'Trained Model'!A:AR,44,0)</f>
        <v>-5.8168578580016996</v>
      </c>
      <c r="N46" s="117"/>
      <c r="O46" s="119" t="str">
        <f t="shared" si="0"/>
        <v>No</v>
      </c>
      <c r="P46" s="160" t="str">
        <f t="shared" si="1"/>
        <v>Correct</v>
      </c>
    </row>
    <row r="47" spans="1:16" x14ac:dyDescent="0.2">
      <c r="A47" s="99">
        <v>10958</v>
      </c>
      <c r="B47" s="95" t="s">
        <v>103</v>
      </c>
      <c r="C47" s="111">
        <v>0.16904622834973648</v>
      </c>
      <c r="D47" s="95" t="s">
        <v>1</v>
      </c>
      <c r="E47" s="95">
        <v>0</v>
      </c>
      <c r="F47" s="96">
        <v>3</v>
      </c>
      <c r="G47" s="95" t="s">
        <v>7</v>
      </c>
      <c r="H47" s="95" t="s">
        <v>88</v>
      </c>
      <c r="I47" s="95" t="s">
        <v>4</v>
      </c>
      <c r="J47" s="97" t="s">
        <v>5</v>
      </c>
      <c r="L47" s="149">
        <f>VLOOKUP(A47,'Trained Model'!A:AI,35,0)</f>
        <v>-5.5465558832378008</v>
      </c>
      <c r="M47" s="151">
        <f>VLOOKUP(A47,'Trained Model'!A:AR,44,0)</f>
        <v>-8.1258827672802116</v>
      </c>
      <c r="N47" s="117"/>
      <c r="O47" s="119" t="str">
        <f t="shared" si="0"/>
        <v>Yes</v>
      </c>
      <c r="P47" s="161" t="str">
        <f t="shared" si="1"/>
        <v>Incorrect</v>
      </c>
    </row>
    <row r="48" spans="1:16" x14ac:dyDescent="0.2">
      <c r="A48" s="98">
        <v>10068</v>
      </c>
      <c r="B48" s="91" t="s">
        <v>103</v>
      </c>
      <c r="C48" s="110">
        <v>0.16934930296925865</v>
      </c>
      <c r="D48" s="91" t="s">
        <v>2</v>
      </c>
      <c r="E48" s="91">
        <v>1</v>
      </c>
      <c r="F48" s="92">
        <v>0</v>
      </c>
      <c r="G48" s="91" t="s">
        <v>7</v>
      </c>
      <c r="H48" s="91" t="s">
        <v>89</v>
      </c>
      <c r="I48" s="91" t="s">
        <v>5</v>
      </c>
      <c r="J48" s="93" t="s">
        <v>5</v>
      </c>
      <c r="L48" s="149">
        <f>VLOOKUP(A48,'Trained Model'!A:AI,35,0)</f>
        <v>-8.7912907089879191</v>
      </c>
      <c r="M48" s="151">
        <f>VLOOKUP(A48,'Trained Model'!A:AR,44,0)</f>
        <v>-6.4188337967376317</v>
      </c>
      <c r="N48" s="117"/>
      <c r="O48" s="119" t="str">
        <f t="shared" si="0"/>
        <v>No</v>
      </c>
      <c r="P48" s="160" t="str">
        <f t="shared" si="1"/>
        <v>Correct</v>
      </c>
    </row>
    <row r="49" spans="1:16" x14ac:dyDescent="0.2">
      <c r="A49" s="99">
        <v>10654</v>
      </c>
      <c r="B49" s="95" t="s">
        <v>103</v>
      </c>
      <c r="C49" s="111">
        <v>0.17050419334935962</v>
      </c>
      <c r="D49" s="95" t="s">
        <v>0</v>
      </c>
      <c r="E49" s="95">
        <v>1</v>
      </c>
      <c r="F49" s="96">
        <v>3</v>
      </c>
      <c r="G49" s="95" t="s">
        <v>7</v>
      </c>
      <c r="H49" s="95" t="s">
        <v>90</v>
      </c>
      <c r="I49" s="95" t="s">
        <v>5</v>
      </c>
      <c r="J49" s="97" t="s">
        <v>5</v>
      </c>
      <c r="L49" s="149">
        <f>VLOOKUP(A49,'Trained Model'!A:AI,35,0)</f>
        <v>-8.1972587013263407</v>
      </c>
      <c r="M49" s="151">
        <f>VLOOKUP(A49,'Trained Model'!A:AR,44,0)</f>
        <v>-6.7958071717915463</v>
      </c>
      <c r="N49" s="117"/>
      <c r="O49" s="119" t="str">
        <f t="shared" si="0"/>
        <v>No</v>
      </c>
      <c r="P49" s="160" t="str">
        <f t="shared" si="1"/>
        <v>Correct</v>
      </c>
    </row>
    <row r="50" spans="1:16" x14ac:dyDescent="0.2">
      <c r="A50" s="98">
        <v>11135</v>
      </c>
      <c r="B50" s="91" t="s">
        <v>103</v>
      </c>
      <c r="C50" s="110">
        <v>0.17238567024244067</v>
      </c>
      <c r="D50" s="91" t="s">
        <v>3</v>
      </c>
      <c r="E50" s="91">
        <v>1</v>
      </c>
      <c r="F50" s="92">
        <v>1</v>
      </c>
      <c r="G50" s="91" t="s">
        <v>6</v>
      </c>
      <c r="H50" s="91" t="s">
        <v>90</v>
      </c>
      <c r="I50" s="91" t="s">
        <v>5</v>
      </c>
      <c r="J50" s="93" t="s">
        <v>5</v>
      </c>
      <c r="L50" s="149">
        <f>VLOOKUP(A50,'Trained Model'!A:AI,35,0)</f>
        <v>-8.6055577672760712</v>
      </c>
      <c r="M50" s="151">
        <f>VLOOKUP(A50,'Trained Model'!A:AR,44,0)</f>
        <v>-6.7357175940770677</v>
      </c>
      <c r="N50" s="117"/>
      <c r="O50" s="119" t="str">
        <f t="shared" si="0"/>
        <v>No</v>
      </c>
      <c r="P50" s="160" t="str">
        <f t="shared" si="1"/>
        <v>Correct</v>
      </c>
    </row>
    <row r="51" spans="1:16" x14ac:dyDescent="0.2">
      <c r="A51" s="99">
        <v>10929</v>
      </c>
      <c r="B51" s="95" t="s">
        <v>103</v>
      </c>
      <c r="C51" s="111">
        <v>0.17241068888988009</v>
      </c>
      <c r="D51" s="95" t="s">
        <v>1</v>
      </c>
      <c r="E51" s="95">
        <v>3</v>
      </c>
      <c r="F51" s="96">
        <v>0</v>
      </c>
      <c r="G51" s="95" t="s">
        <v>6</v>
      </c>
      <c r="H51" s="95" t="s">
        <v>91</v>
      </c>
      <c r="I51" s="95" t="s">
        <v>5</v>
      </c>
      <c r="J51" s="97" t="s">
        <v>5</v>
      </c>
      <c r="L51" s="149">
        <f>VLOOKUP(A51,'Trained Model'!A:AI,35,0)</f>
        <v>-8.5586716825957012</v>
      </c>
      <c r="M51" s="151">
        <f>VLOOKUP(A51,'Trained Model'!A:AR,44,0)</f>
        <v>-6.7180467658898086</v>
      </c>
      <c r="N51" s="117"/>
      <c r="O51" s="119" t="str">
        <f t="shared" si="0"/>
        <v>No</v>
      </c>
      <c r="P51" s="160" t="str">
        <f t="shared" si="1"/>
        <v>Correct</v>
      </c>
    </row>
    <row r="52" spans="1:16" x14ac:dyDescent="0.2">
      <c r="A52" s="98">
        <v>10014</v>
      </c>
      <c r="B52" s="91" t="s">
        <v>103</v>
      </c>
      <c r="C52" s="110">
        <v>0.17265325151835531</v>
      </c>
      <c r="D52" s="91" t="s">
        <v>0</v>
      </c>
      <c r="E52" s="91">
        <v>2</v>
      </c>
      <c r="F52" s="92">
        <v>3</v>
      </c>
      <c r="G52" s="91" t="s">
        <v>7</v>
      </c>
      <c r="H52" s="91" t="s">
        <v>91</v>
      </c>
      <c r="I52" s="91" t="s">
        <v>5</v>
      </c>
      <c r="J52" s="93" t="s">
        <v>5</v>
      </c>
      <c r="L52" s="149">
        <f>VLOOKUP(A52,'Trained Model'!A:AI,35,0)</f>
        <v>-8.4837205173728911</v>
      </c>
      <c r="M52" s="151">
        <f>VLOOKUP(A52,'Trained Model'!A:AR,44,0)</f>
        <v>-6.8478401324647402</v>
      </c>
      <c r="N52" s="117"/>
      <c r="O52" s="119" t="str">
        <f t="shared" si="0"/>
        <v>No</v>
      </c>
      <c r="P52" s="160" t="str">
        <f t="shared" si="1"/>
        <v>Correct</v>
      </c>
    </row>
    <row r="53" spans="1:16" x14ac:dyDescent="0.2">
      <c r="A53" s="99">
        <v>10992</v>
      </c>
      <c r="B53" s="95" t="s">
        <v>103</v>
      </c>
      <c r="C53" s="111">
        <v>0.17335663640887711</v>
      </c>
      <c r="D53" s="95" t="s">
        <v>2</v>
      </c>
      <c r="E53" s="95">
        <v>0</v>
      </c>
      <c r="F53" s="96">
        <v>3</v>
      </c>
      <c r="G53" s="95" t="s">
        <v>6</v>
      </c>
      <c r="H53" s="95" t="s">
        <v>88</v>
      </c>
      <c r="I53" s="95" t="s">
        <v>5</v>
      </c>
      <c r="J53" s="97" t="s">
        <v>5</v>
      </c>
      <c r="L53" s="149">
        <f>VLOOKUP(A53,'Trained Model'!A:AI,35,0)</f>
        <v>-8.1030663720534744</v>
      </c>
      <c r="M53" s="151">
        <f>VLOOKUP(A53,'Trained Model'!A:AR,44,0)</f>
        <v>-5.7314109245671245</v>
      </c>
      <c r="N53" s="117"/>
      <c r="O53" s="119" t="str">
        <f t="shared" si="0"/>
        <v>No</v>
      </c>
      <c r="P53" s="160" t="str">
        <f t="shared" si="1"/>
        <v>Correct</v>
      </c>
    </row>
    <row r="54" spans="1:16" x14ac:dyDescent="0.2">
      <c r="A54" s="98">
        <v>10035</v>
      </c>
      <c r="B54" s="91" t="s">
        <v>103</v>
      </c>
      <c r="C54" s="110">
        <v>0.1733830071652408</v>
      </c>
      <c r="D54" s="91" t="s">
        <v>3</v>
      </c>
      <c r="E54" s="91">
        <v>2</v>
      </c>
      <c r="F54" s="92">
        <v>0</v>
      </c>
      <c r="G54" s="91" t="s">
        <v>6</v>
      </c>
      <c r="H54" s="91" t="s">
        <v>89</v>
      </c>
      <c r="I54" s="91" t="s">
        <v>4</v>
      </c>
      <c r="J54" s="93" t="s">
        <v>5</v>
      </c>
      <c r="L54" s="149">
        <f>VLOOKUP(A54,'Trained Model'!A:AI,35,0)</f>
        <v>-7.3662738870672193</v>
      </c>
      <c r="M54" s="151">
        <f>VLOOKUP(A54,'Trained Model'!A:AR,44,0)</f>
        <v>-8.6966016971582842</v>
      </c>
      <c r="N54" s="117"/>
      <c r="O54" s="119" t="str">
        <f t="shared" si="0"/>
        <v>Yes</v>
      </c>
      <c r="P54" s="161" t="str">
        <f t="shared" si="1"/>
        <v>Incorrect</v>
      </c>
    </row>
    <row r="55" spans="1:16" x14ac:dyDescent="0.2">
      <c r="A55" s="99">
        <v>10020</v>
      </c>
      <c r="B55" s="95" t="s">
        <v>103</v>
      </c>
      <c r="C55" s="111">
        <v>0.17364873101313649</v>
      </c>
      <c r="D55" s="95" t="s">
        <v>3</v>
      </c>
      <c r="E55" s="95">
        <v>2</v>
      </c>
      <c r="F55" s="96">
        <v>2</v>
      </c>
      <c r="G55" s="95" t="s">
        <v>7</v>
      </c>
      <c r="H55" s="95" t="s">
        <v>89</v>
      </c>
      <c r="I55" s="95" t="s">
        <v>4</v>
      </c>
      <c r="J55" s="97" t="s">
        <v>5</v>
      </c>
      <c r="L55" s="149">
        <f>VLOOKUP(A55,'Trained Model'!A:AI,35,0)</f>
        <v>-6.4168662249778006</v>
      </c>
      <c r="M55" s="151">
        <f>VLOOKUP(A55,'Trained Model'!A:AR,44,0)</f>
        <v>-8.8108170576221525</v>
      </c>
      <c r="N55" s="117"/>
      <c r="O55" s="119" t="str">
        <f t="shared" si="0"/>
        <v>Yes</v>
      </c>
      <c r="P55" s="161" t="str">
        <f t="shared" si="1"/>
        <v>Incorrect</v>
      </c>
    </row>
    <row r="56" spans="1:16" x14ac:dyDescent="0.2">
      <c r="A56" s="98">
        <v>10964</v>
      </c>
      <c r="B56" s="91" t="s">
        <v>103</v>
      </c>
      <c r="C56" s="110">
        <v>0.17685572641056801</v>
      </c>
      <c r="D56" s="91" t="s">
        <v>2</v>
      </c>
      <c r="E56" s="91">
        <v>0</v>
      </c>
      <c r="F56" s="92">
        <v>3</v>
      </c>
      <c r="G56" s="91" t="s">
        <v>7</v>
      </c>
      <c r="H56" s="91" t="s">
        <v>88</v>
      </c>
      <c r="I56" s="91" t="s">
        <v>5</v>
      </c>
      <c r="J56" s="93" t="s">
        <v>5</v>
      </c>
      <c r="L56" s="149">
        <f>VLOOKUP(A56,'Trained Model'!A:AI,35,0)</f>
        <v>-7.6781831780882079</v>
      </c>
      <c r="M56" s="151">
        <f>VLOOKUP(A56,'Trained Model'!A:AR,44,0)</f>
        <v>-5.7832359924317105</v>
      </c>
      <c r="N56" s="117"/>
      <c r="O56" s="119" t="str">
        <f t="shared" si="0"/>
        <v>No</v>
      </c>
      <c r="P56" s="160" t="str">
        <f t="shared" si="1"/>
        <v>Correct</v>
      </c>
    </row>
    <row r="57" spans="1:16" x14ac:dyDescent="0.2">
      <c r="A57" s="99">
        <v>10145</v>
      </c>
      <c r="B57" s="95" t="s">
        <v>103</v>
      </c>
      <c r="C57" s="111">
        <v>0.17851179050418209</v>
      </c>
      <c r="D57" s="95" t="s">
        <v>1</v>
      </c>
      <c r="E57" s="95">
        <v>2</v>
      </c>
      <c r="F57" s="96">
        <v>3</v>
      </c>
      <c r="G57" s="95" t="s">
        <v>6</v>
      </c>
      <c r="H57" s="95" t="s">
        <v>88</v>
      </c>
      <c r="I57" s="95" t="s">
        <v>5</v>
      </c>
      <c r="J57" s="97" t="s">
        <v>5</v>
      </c>
      <c r="L57" s="149">
        <f>VLOOKUP(A57,'Trained Model'!A:AI,35,0)</f>
        <v>-7.4508238613889697</v>
      </c>
      <c r="M57" s="151">
        <f>VLOOKUP(A57,'Trained Model'!A:AR,44,0)</f>
        <v>-5.7355009098186498</v>
      </c>
      <c r="N57" s="117"/>
      <c r="O57" s="119" t="str">
        <f t="shared" si="0"/>
        <v>No</v>
      </c>
      <c r="P57" s="160" t="str">
        <f t="shared" si="1"/>
        <v>Correct</v>
      </c>
    </row>
    <row r="58" spans="1:16" x14ac:dyDescent="0.2">
      <c r="A58" s="98">
        <v>10725</v>
      </c>
      <c r="B58" s="91" t="s">
        <v>103</v>
      </c>
      <c r="C58" s="110">
        <v>0.17909711832032649</v>
      </c>
      <c r="D58" s="91" t="s">
        <v>1</v>
      </c>
      <c r="E58" s="91">
        <v>3</v>
      </c>
      <c r="F58" s="92">
        <v>2</v>
      </c>
      <c r="G58" s="91" t="s">
        <v>6</v>
      </c>
      <c r="H58" s="91" t="s">
        <v>91</v>
      </c>
      <c r="I58" s="91" t="s">
        <v>5</v>
      </c>
      <c r="J58" s="93" t="s">
        <v>5</v>
      </c>
      <c r="L58" s="149">
        <f>VLOOKUP(A58,'Trained Model'!A:AI,35,0)</f>
        <v>-8.0341472144715489</v>
      </c>
      <c r="M58" s="151">
        <f>VLOOKUP(A58,'Trained Model'!A:AR,44,0)</f>
        <v>-6.780437058489091</v>
      </c>
      <c r="N58" s="117"/>
      <c r="O58" s="119" t="str">
        <f t="shared" si="0"/>
        <v>No</v>
      </c>
      <c r="P58" s="160" t="str">
        <f t="shared" si="1"/>
        <v>Correct</v>
      </c>
    </row>
    <row r="59" spans="1:16" x14ac:dyDescent="0.2">
      <c r="A59" s="99">
        <v>10916</v>
      </c>
      <c r="B59" s="95" t="s">
        <v>103</v>
      </c>
      <c r="C59" s="111">
        <v>0.17949693513740916</v>
      </c>
      <c r="D59" s="95" t="s">
        <v>1</v>
      </c>
      <c r="E59" s="95">
        <v>2</v>
      </c>
      <c r="F59" s="96">
        <v>0</v>
      </c>
      <c r="G59" s="95" t="s">
        <v>6</v>
      </c>
      <c r="H59" s="95" t="s">
        <v>91</v>
      </c>
      <c r="I59" s="95" t="s">
        <v>5</v>
      </c>
      <c r="J59" s="97" t="s">
        <v>5</v>
      </c>
      <c r="L59" s="149">
        <f>VLOOKUP(A59,'Trained Model'!A:AI,35,0)</f>
        <v>-8.9559734800647046</v>
      </c>
      <c r="M59" s="151">
        <f>VLOOKUP(A59,'Trained Model'!A:AR,44,0)</f>
        <v>-6.7550119601232801</v>
      </c>
      <c r="N59" s="117"/>
      <c r="O59" s="119" t="str">
        <f t="shared" si="0"/>
        <v>No</v>
      </c>
      <c r="P59" s="160" t="str">
        <f t="shared" si="1"/>
        <v>Correct</v>
      </c>
    </row>
    <row r="60" spans="1:16" x14ac:dyDescent="0.2">
      <c r="A60" s="98">
        <v>11217</v>
      </c>
      <c r="B60" s="91" t="s">
        <v>103</v>
      </c>
      <c r="C60" s="110">
        <v>0.18026391117638818</v>
      </c>
      <c r="D60" s="91" t="s">
        <v>1</v>
      </c>
      <c r="E60" s="91">
        <v>0</v>
      </c>
      <c r="F60" s="92">
        <v>1</v>
      </c>
      <c r="G60" s="91" t="s">
        <v>7</v>
      </c>
      <c r="H60" s="91" t="s">
        <v>89</v>
      </c>
      <c r="I60" s="91" t="s">
        <v>5</v>
      </c>
      <c r="J60" s="93" t="s">
        <v>5</v>
      </c>
      <c r="L60" s="149">
        <f>VLOOKUP(A60,'Trained Model'!A:AI,35,0)</f>
        <v>-7.7933670226168941</v>
      </c>
      <c r="M60" s="151">
        <f>VLOOKUP(A60,'Trained Model'!A:AR,44,0)</f>
        <v>-6.3682766692213475</v>
      </c>
      <c r="N60" s="117"/>
      <c r="O60" s="119" t="str">
        <f t="shared" si="0"/>
        <v>No</v>
      </c>
      <c r="P60" s="160" t="str">
        <f t="shared" si="1"/>
        <v>Correct</v>
      </c>
    </row>
    <row r="61" spans="1:16" x14ac:dyDescent="0.2">
      <c r="A61" s="99">
        <v>10439</v>
      </c>
      <c r="B61" s="95" t="s">
        <v>103</v>
      </c>
      <c r="C61" s="111">
        <v>0.18056847338378224</v>
      </c>
      <c r="D61" s="95" t="s">
        <v>0</v>
      </c>
      <c r="E61" s="95">
        <v>2</v>
      </c>
      <c r="F61" s="96">
        <v>1</v>
      </c>
      <c r="G61" s="95" t="s">
        <v>6</v>
      </c>
      <c r="H61" s="95" t="s">
        <v>89</v>
      </c>
      <c r="I61" s="95" t="s">
        <v>5</v>
      </c>
      <c r="J61" s="97" t="s">
        <v>5</v>
      </c>
      <c r="L61" s="149">
        <f>VLOOKUP(A61,'Trained Model'!A:AI,35,0)</f>
        <v>-8.474002009143339</v>
      </c>
      <c r="M61" s="151">
        <f>VLOOKUP(A61,'Trained Model'!A:AR,44,0)</f>
        <v>-6.3536175517725253</v>
      </c>
      <c r="N61" s="117"/>
      <c r="O61" s="119" t="str">
        <f t="shared" si="0"/>
        <v>No</v>
      </c>
      <c r="P61" s="160" t="str">
        <f t="shared" si="1"/>
        <v>Correct</v>
      </c>
    </row>
    <row r="62" spans="1:16" x14ac:dyDescent="0.2">
      <c r="A62" s="98">
        <v>10496</v>
      </c>
      <c r="B62" s="91" t="s">
        <v>103</v>
      </c>
      <c r="C62" s="110">
        <v>0.18196159272313595</v>
      </c>
      <c r="D62" s="91" t="s">
        <v>1</v>
      </c>
      <c r="E62" s="91">
        <v>2</v>
      </c>
      <c r="F62" s="92">
        <v>3</v>
      </c>
      <c r="G62" s="91" t="s">
        <v>6</v>
      </c>
      <c r="H62" s="91" t="s">
        <v>88</v>
      </c>
      <c r="I62" s="91" t="s">
        <v>4</v>
      </c>
      <c r="J62" s="93" t="s">
        <v>4</v>
      </c>
      <c r="L62" s="149">
        <f>VLOOKUP(A62,'Trained Model'!A:AI,35,0)</f>
        <v>-5.8132150719881723</v>
      </c>
      <c r="M62" s="151">
        <f>VLOOKUP(A62,'Trained Model'!A:AR,44,0)</f>
        <v>-8.098852358028843</v>
      </c>
      <c r="N62" s="117"/>
      <c r="O62" s="119" t="str">
        <f t="shared" si="0"/>
        <v>Yes</v>
      </c>
      <c r="P62" s="160" t="str">
        <f t="shared" si="1"/>
        <v>Correct</v>
      </c>
    </row>
    <row r="63" spans="1:16" x14ac:dyDescent="0.2">
      <c r="A63" s="99">
        <v>11126</v>
      </c>
      <c r="B63" s="95" t="s">
        <v>103</v>
      </c>
      <c r="C63" s="111">
        <v>0.18287234594266444</v>
      </c>
      <c r="D63" s="95" t="s">
        <v>1</v>
      </c>
      <c r="E63" s="95">
        <v>1</v>
      </c>
      <c r="F63" s="96">
        <v>2</v>
      </c>
      <c r="G63" s="95" t="s">
        <v>6</v>
      </c>
      <c r="H63" s="95" t="s">
        <v>89</v>
      </c>
      <c r="I63" s="95" t="s">
        <v>5</v>
      </c>
      <c r="J63" s="97" t="s">
        <v>5</v>
      </c>
      <c r="L63" s="149">
        <f>VLOOKUP(A63,'Trained Model'!A:AI,35,0)</f>
        <v>-8.1976309293794234</v>
      </c>
      <c r="M63" s="151">
        <f>VLOOKUP(A63,'Trained Model'!A:AR,44,0)</f>
        <v>-6.408694348110636</v>
      </c>
      <c r="N63" s="117"/>
      <c r="O63" s="119" t="str">
        <f t="shared" si="0"/>
        <v>No</v>
      </c>
      <c r="P63" s="160" t="str">
        <f t="shared" si="1"/>
        <v>Correct</v>
      </c>
    </row>
    <row r="64" spans="1:16" x14ac:dyDescent="0.2">
      <c r="A64" s="98">
        <v>10576</v>
      </c>
      <c r="B64" s="91" t="s">
        <v>103</v>
      </c>
      <c r="C64" s="110">
        <v>0.1837242723473822</v>
      </c>
      <c r="D64" s="91" t="s">
        <v>1</v>
      </c>
      <c r="E64" s="91">
        <v>0</v>
      </c>
      <c r="F64" s="92">
        <v>0</v>
      </c>
      <c r="G64" s="91" t="s">
        <v>7</v>
      </c>
      <c r="H64" s="91" t="s">
        <v>88</v>
      </c>
      <c r="I64" s="91" t="s">
        <v>4</v>
      </c>
      <c r="J64" s="93" t="s">
        <v>5</v>
      </c>
      <c r="L64" s="149">
        <f>VLOOKUP(A64,'Trained Model'!A:AI,35,0)</f>
        <v>-6.0079014497404213</v>
      </c>
      <c r="M64" s="151">
        <f>VLOOKUP(A64,'Trained Model'!A:AR,44,0)</f>
        <v>-8.0972509546058848</v>
      </c>
      <c r="N64" s="117"/>
      <c r="O64" s="119" t="str">
        <f t="shared" si="0"/>
        <v>Yes</v>
      </c>
      <c r="P64" s="161" t="str">
        <f t="shared" si="1"/>
        <v>Incorrect</v>
      </c>
    </row>
    <row r="65" spans="1:16" x14ac:dyDescent="0.2">
      <c r="A65" s="99">
        <v>10789</v>
      </c>
      <c r="B65" s="95" t="s">
        <v>103</v>
      </c>
      <c r="C65" s="111">
        <v>0.18674877062003725</v>
      </c>
      <c r="D65" s="95" t="s">
        <v>1</v>
      </c>
      <c r="E65" s="95">
        <v>1</v>
      </c>
      <c r="F65" s="96">
        <v>0</v>
      </c>
      <c r="G65" s="95" t="s">
        <v>6</v>
      </c>
      <c r="H65" s="95" t="s">
        <v>88</v>
      </c>
      <c r="I65" s="95" t="s">
        <v>5</v>
      </c>
      <c r="J65" s="97" t="s">
        <v>5</v>
      </c>
      <c r="L65" s="149">
        <f>VLOOKUP(A65,'Trained Model'!A:AI,35,0)</f>
        <v>-8.070393433106485</v>
      </c>
      <c r="M65" s="151">
        <f>VLOOKUP(A65,'Trained Model'!A:AR,44,0)</f>
        <v>-5.732294195510133</v>
      </c>
      <c r="N65" s="117"/>
      <c r="O65" s="119" t="str">
        <f t="shared" si="0"/>
        <v>No</v>
      </c>
      <c r="P65" s="160" t="str">
        <f t="shared" si="1"/>
        <v>Correct</v>
      </c>
    </row>
    <row r="66" spans="1:16" x14ac:dyDescent="0.2">
      <c r="A66" s="98">
        <v>10274</v>
      </c>
      <c r="B66" s="91" t="s">
        <v>103</v>
      </c>
      <c r="C66" s="110">
        <v>0.18708369308809081</v>
      </c>
      <c r="D66" s="91" t="s">
        <v>1</v>
      </c>
      <c r="E66" s="91">
        <v>1</v>
      </c>
      <c r="F66" s="92">
        <v>0</v>
      </c>
      <c r="G66" s="91" t="s">
        <v>6</v>
      </c>
      <c r="H66" s="91" t="s">
        <v>88</v>
      </c>
      <c r="I66" s="91" t="s">
        <v>4</v>
      </c>
      <c r="J66" s="93" t="s">
        <v>5</v>
      </c>
      <c r="L66" s="149">
        <f>VLOOKUP(A66,'Trained Model'!A:AI,35,0)</f>
        <v>-6.4327846437056877</v>
      </c>
      <c r="M66" s="151">
        <f>VLOOKUP(A66,'Trained Model'!A:AR,44,0)</f>
        <v>-8.0956456437203261</v>
      </c>
      <c r="N66" s="117"/>
      <c r="O66" s="119" t="str">
        <f t="shared" si="0"/>
        <v>Yes</v>
      </c>
      <c r="P66" s="161" t="str">
        <f t="shared" si="1"/>
        <v>Incorrect</v>
      </c>
    </row>
    <row r="67" spans="1:16" x14ac:dyDescent="0.2">
      <c r="A67" s="99">
        <v>10648</v>
      </c>
      <c r="B67" s="95" t="s">
        <v>103</v>
      </c>
      <c r="C67" s="111">
        <v>0.18838820575417425</v>
      </c>
      <c r="D67" s="95" t="s">
        <v>3</v>
      </c>
      <c r="E67" s="95">
        <v>0</v>
      </c>
      <c r="F67" s="96">
        <v>0</v>
      </c>
      <c r="G67" s="95" t="s">
        <v>6</v>
      </c>
      <c r="H67" s="95" t="s">
        <v>88</v>
      </c>
      <c r="I67" s="95" t="s">
        <v>5</v>
      </c>
      <c r="J67" s="97" t="s">
        <v>5</v>
      </c>
      <c r="L67" s="149">
        <f>VLOOKUP(A67,'Trained Model'!A:AI,35,0)</f>
        <v>-8.5103447172858182</v>
      </c>
      <c r="M67" s="151">
        <f>VLOOKUP(A67,'Trained Model'!A:AR,44,0)</f>
        <v>-5.6944457303336531</v>
      </c>
      <c r="N67" s="117"/>
      <c r="O67" s="119" t="str">
        <f t="shared" si="0"/>
        <v>No</v>
      </c>
      <c r="P67" s="160" t="str">
        <f t="shared" si="1"/>
        <v>Correct</v>
      </c>
    </row>
    <row r="68" spans="1:16" x14ac:dyDescent="0.2">
      <c r="A68" s="98">
        <v>11000</v>
      </c>
      <c r="B68" s="91" t="s">
        <v>103</v>
      </c>
      <c r="C68" s="110">
        <v>0.18989326658720784</v>
      </c>
      <c r="D68" s="91" t="s">
        <v>0</v>
      </c>
      <c r="E68" s="91">
        <v>0</v>
      </c>
      <c r="F68" s="92">
        <v>2</v>
      </c>
      <c r="G68" s="91" t="s">
        <v>6</v>
      </c>
      <c r="H68" s="91" t="s">
        <v>89</v>
      </c>
      <c r="I68" s="91" t="s">
        <v>5</v>
      </c>
      <c r="J68" s="93" t="s">
        <v>5</v>
      </c>
      <c r="L68" s="149">
        <f>VLOOKUP(A68,'Trained Model'!A:AI,35,0)</f>
        <v>-8.6116067271554968</v>
      </c>
      <c r="M68" s="151">
        <f>VLOOKUP(A68,'Trained Model'!A:AR,44,0)</f>
        <v>-6.3708458829341561</v>
      </c>
      <c r="N68" s="117"/>
      <c r="O68" s="119" t="str">
        <f t="shared" si="0"/>
        <v>No</v>
      </c>
      <c r="P68" s="160" t="str">
        <f t="shared" si="1"/>
        <v>Correct</v>
      </c>
    </row>
    <row r="69" spans="1:16" x14ac:dyDescent="0.2">
      <c r="A69" s="99">
        <v>11270</v>
      </c>
      <c r="B69" s="95" t="s">
        <v>103</v>
      </c>
      <c r="C69" s="111">
        <v>0.19035351685451662</v>
      </c>
      <c r="D69" s="95" t="s">
        <v>0</v>
      </c>
      <c r="E69" s="95">
        <v>1</v>
      </c>
      <c r="F69" s="96">
        <v>1</v>
      </c>
      <c r="G69" s="95" t="s">
        <v>7</v>
      </c>
      <c r="H69" s="95" t="s">
        <v>90</v>
      </c>
      <c r="I69" s="95" t="s">
        <v>5</v>
      </c>
      <c r="J69" s="97" t="s">
        <v>5</v>
      </c>
      <c r="L69" s="149">
        <f>VLOOKUP(A69,'Trained Model'!A:AI,35,0)</f>
        <v>-8.1546990869075433</v>
      </c>
      <c r="M69" s="151">
        <f>VLOOKUP(A69,'Trained Model'!A:AR,44,0)</f>
        <v>-6.7875426619416537</v>
      </c>
      <c r="N69" s="117"/>
      <c r="O69" s="119" t="str">
        <f t="shared" ref="O69:O132" si="2">IF(L69&gt;M69,"Yes","No")</f>
        <v>No</v>
      </c>
      <c r="P69" s="160" t="str">
        <f t="shared" ref="P69:P132" si="3">IF(J69=O69,"Correct","Incorrect")</f>
        <v>Correct</v>
      </c>
    </row>
    <row r="70" spans="1:16" x14ac:dyDescent="0.2">
      <c r="A70" s="98">
        <v>10479</v>
      </c>
      <c r="B70" s="91" t="s">
        <v>103</v>
      </c>
      <c r="C70" s="110">
        <v>0.19156991983646876</v>
      </c>
      <c r="D70" s="91" t="s">
        <v>0</v>
      </c>
      <c r="E70" s="91">
        <v>2</v>
      </c>
      <c r="F70" s="92">
        <v>3</v>
      </c>
      <c r="G70" s="91" t="s">
        <v>7</v>
      </c>
      <c r="H70" s="91" t="s">
        <v>88</v>
      </c>
      <c r="I70" s="91" t="s">
        <v>4</v>
      </c>
      <c r="J70" s="93" t="s">
        <v>5</v>
      </c>
      <c r="L70" s="149">
        <f>VLOOKUP(A70,'Trained Model'!A:AI,35,0)</f>
        <v>-5.8023076757989802</v>
      </c>
      <c r="M70" s="151">
        <f>VLOOKUP(A70,'Trained Model'!A:AR,44,0)</f>
        <v>-8.1630487176959754</v>
      </c>
      <c r="N70" s="117"/>
      <c r="O70" s="119" t="str">
        <f t="shared" si="2"/>
        <v>Yes</v>
      </c>
      <c r="P70" s="161" t="str">
        <f t="shared" si="3"/>
        <v>Incorrect</v>
      </c>
    </row>
    <row r="71" spans="1:16" x14ac:dyDescent="0.2">
      <c r="A71" s="99">
        <v>10870</v>
      </c>
      <c r="B71" s="95" t="s">
        <v>103</v>
      </c>
      <c r="C71" s="111">
        <v>0.19266515356767244</v>
      </c>
      <c r="D71" s="95" t="s">
        <v>3</v>
      </c>
      <c r="E71" s="95">
        <v>1</v>
      </c>
      <c r="F71" s="96">
        <v>0</v>
      </c>
      <c r="G71" s="95" t="s">
        <v>6</v>
      </c>
      <c r="H71" s="95" t="s">
        <v>89</v>
      </c>
      <c r="I71" s="95" t="s">
        <v>5</v>
      </c>
      <c r="J71" s="97" t="s">
        <v>5</v>
      </c>
      <c r="L71" s="149">
        <f>VLOOKUP(A71,'Trained Model'!A:AI,35,0)</f>
        <v>-9.1621066816829106</v>
      </c>
      <c r="M71" s="151">
        <f>VLOOKUP(A71,'Trained Model'!A:AR,44,0)</f>
        <v>-6.358675347313901</v>
      </c>
      <c r="N71" s="117"/>
      <c r="O71" s="119" t="str">
        <f t="shared" si="2"/>
        <v>No</v>
      </c>
      <c r="P71" s="160" t="str">
        <f t="shared" si="3"/>
        <v>Correct</v>
      </c>
    </row>
    <row r="72" spans="1:16" x14ac:dyDescent="0.2">
      <c r="A72" s="98">
        <v>11297</v>
      </c>
      <c r="B72" s="91" t="s">
        <v>103</v>
      </c>
      <c r="C72" s="110">
        <v>0.19356807297421785</v>
      </c>
      <c r="D72" s="91" t="s">
        <v>3</v>
      </c>
      <c r="E72" s="91">
        <v>1</v>
      </c>
      <c r="F72" s="92">
        <v>0</v>
      </c>
      <c r="G72" s="91" t="s">
        <v>6</v>
      </c>
      <c r="H72" s="91" t="s">
        <v>91</v>
      </c>
      <c r="I72" s="91" t="s">
        <v>5</v>
      </c>
      <c r="J72" s="93" t="s">
        <v>5</v>
      </c>
      <c r="L72" s="149">
        <f>VLOOKUP(A72,'Trained Model'!A:AI,35,0)</f>
        <v>-9.5541487694589335</v>
      </c>
      <c r="M72" s="151">
        <f>VLOOKUP(A72,'Trained Model'!A:AR,44,0)</f>
        <v>-6.7928083502916374</v>
      </c>
      <c r="N72" s="117"/>
      <c r="O72" s="119" t="str">
        <f t="shared" si="2"/>
        <v>No</v>
      </c>
      <c r="P72" s="160" t="str">
        <f t="shared" si="3"/>
        <v>Correct</v>
      </c>
    </row>
    <row r="73" spans="1:16" x14ac:dyDescent="0.2">
      <c r="A73" s="99">
        <v>10694</v>
      </c>
      <c r="B73" s="95" t="s">
        <v>103</v>
      </c>
      <c r="C73" s="111">
        <v>0.19520774732288015</v>
      </c>
      <c r="D73" s="95" t="s">
        <v>0</v>
      </c>
      <c r="E73" s="95">
        <v>3</v>
      </c>
      <c r="F73" s="96">
        <v>1</v>
      </c>
      <c r="G73" s="95" t="s">
        <v>6</v>
      </c>
      <c r="H73" s="95" t="s">
        <v>90</v>
      </c>
      <c r="I73" s="95" t="s">
        <v>4</v>
      </c>
      <c r="J73" s="97" t="s">
        <v>4</v>
      </c>
      <c r="L73" s="149">
        <f>VLOOKUP(A73,'Trained Model'!A:AI,35,0)</f>
        <v>-6.3864476887881159</v>
      </c>
      <c r="M73" s="151">
        <f>VLOOKUP(A73,'Trained Model'!A:AR,44,0)</f>
        <v>-9.0366787496879795</v>
      </c>
      <c r="N73" s="117"/>
      <c r="O73" s="119" t="str">
        <f t="shared" si="2"/>
        <v>Yes</v>
      </c>
      <c r="P73" s="160" t="str">
        <f t="shared" si="3"/>
        <v>Correct</v>
      </c>
    </row>
    <row r="74" spans="1:16" x14ac:dyDescent="0.2">
      <c r="A74" s="98">
        <v>10589</v>
      </c>
      <c r="B74" s="91" t="s">
        <v>103</v>
      </c>
      <c r="C74" s="110">
        <v>0.19614139332735259</v>
      </c>
      <c r="D74" s="91" t="s">
        <v>1</v>
      </c>
      <c r="E74" s="91">
        <v>2</v>
      </c>
      <c r="F74" s="92">
        <v>2</v>
      </c>
      <c r="G74" s="91" t="s">
        <v>7</v>
      </c>
      <c r="H74" s="91" t="s">
        <v>88</v>
      </c>
      <c r="I74" s="91" t="s">
        <v>5</v>
      </c>
      <c r="J74" s="93" t="s">
        <v>5</v>
      </c>
      <c r="L74" s="149">
        <f>VLOOKUP(A74,'Trained Model'!A:AI,35,0)</f>
        <v>-6.9627617658021723</v>
      </c>
      <c r="M74" s="151">
        <f>VLOOKUP(A74,'Trained Model'!A:AR,44,0)</f>
        <v>-5.8210844576081895</v>
      </c>
      <c r="N74" s="117"/>
      <c r="O74" s="119" t="str">
        <f t="shared" si="2"/>
        <v>No</v>
      </c>
      <c r="P74" s="160" t="str">
        <f t="shared" si="3"/>
        <v>Correct</v>
      </c>
    </row>
    <row r="75" spans="1:16" x14ac:dyDescent="0.2">
      <c r="A75" s="99">
        <v>10788</v>
      </c>
      <c r="B75" s="95" t="s">
        <v>103</v>
      </c>
      <c r="C75" s="111">
        <v>0.19663779930724046</v>
      </c>
      <c r="D75" s="95" t="s">
        <v>0</v>
      </c>
      <c r="E75" s="95">
        <v>0</v>
      </c>
      <c r="F75" s="96">
        <v>3</v>
      </c>
      <c r="G75" s="95" t="s">
        <v>7</v>
      </c>
      <c r="H75" s="95" t="s">
        <v>88</v>
      </c>
      <c r="I75" s="95" t="s">
        <v>4</v>
      </c>
      <c r="J75" s="97" t="s">
        <v>5</v>
      </c>
      <c r="L75" s="149">
        <f>VLOOKUP(A75,'Trained Model'!A:AI,35,0)</f>
        <v>-5.9605316810138742</v>
      </c>
      <c r="M75" s="151">
        <f>VLOOKUP(A75,'Trained Model'!A:AR,44,0)</f>
        <v>-8.1382540590827599</v>
      </c>
      <c r="N75" s="117"/>
      <c r="O75" s="119" t="str">
        <f t="shared" si="2"/>
        <v>Yes</v>
      </c>
      <c r="P75" s="161" t="str">
        <f t="shared" si="3"/>
        <v>Incorrect</v>
      </c>
    </row>
    <row r="76" spans="1:16" x14ac:dyDescent="0.2">
      <c r="A76" s="98">
        <v>11278</v>
      </c>
      <c r="B76" s="91" t="s">
        <v>103</v>
      </c>
      <c r="C76" s="110">
        <v>0.19831763727146567</v>
      </c>
      <c r="D76" s="91" t="s">
        <v>2</v>
      </c>
      <c r="E76" s="91">
        <v>3</v>
      </c>
      <c r="F76" s="92">
        <v>1</v>
      </c>
      <c r="G76" s="91" t="s">
        <v>7</v>
      </c>
      <c r="H76" s="91" t="s">
        <v>90</v>
      </c>
      <c r="I76" s="91" t="s">
        <v>5</v>
      </c>
      <c r="J76" s="93" t="s">
        <v>5</v>
      </c>
      <c r="L76" s="149">
        <f>VLOOKUP(A76,'Trained Model'!A:AI,35,0)</f>
        <v>-7.6792159918971832</v>
      </c>
      <c r="M76" s="151">
        <f>VLOOKUP(A76,'Trained Model'!A:AR,44,0)</f>
        <v>-6.733485750901516</v>
      </c>
      <c r="N76" s="117"/>
      <c r="O76" s="119" t="str">
        <f t="shared" si="2"/>
        <v>No</v>
      </c>
      <c r="P76" s="160" t="str">
        <f t="shared" si="3"/>
        <v>Correct</v>
      </c>
    </row>
    <row r="77" spans="1:16" x14ac:dyDescent="0.2">
      <c r="A77" s="99">
        <v>10441</v>
      </c>
      <c r="B77" s="95" t="s">
        <v>103</v>
      </c>
      <c r="C77" s="111">
        <v>0.19941003929186185</v>
      </c>
      <c r="D77" s="95" t="s">
        <v>3</v>
      </c>
      <c r="E77" s="95">
        <v>3</v>
      </c>
      <c r="F77" s="96">
        <v>1</v>
      </c>
      <c r="G77" s="95" t="s">
        <v>6</v>
      </c>
      <c r="H77" s="95" t="s">
        <v>89</v>
      </c>
      <c r="I77" s="95" t="s">
        <v>5</v>
      </c>
      <c r="J77" s="97" t="s">
        <v>5</v>
      </c>
      <c r="L77" s="149">
        <f>VLOOKUP(A77,'Trained Model'!A:AI,35,0)</f>
        <v>-8.1026756980775954</v>
      </c>
      <c r="M77" s="151">
        <f>VLOOKUP(A77,'Trained Model'!A:AR,44,0)</f>
        <v>-6.3166523575390539</v>
      </c>
      <c r="N77" s="117"/>
      <c r="O77" s="119" t="str">
        <f t="shared" si="2"/>
        <v>No</v>
      </c>
      <c r="P77" s="160" t="str">
        <f t="shared" si="3"/>
        <v>Correct</v>
      </c>
    </row>
    <row r="78" spans="1:16" x14ac:dyDescent="0.2">
      <c r="A78" s="98">
        <v>10699</v>
      </c>
      <c r="B78" s="91" t="s">
        <v>103</v>
      </c>
      <c r="C78" s="110">
        <v>0.19980815318233158</v>
      </c>
      <c r="D78" s="91" t="s">
        <v>3</v>
      </c>
      <c r="E78" s="91">
        <v>0</v>
      </c>
      <c r="F78" s="92">
        <v>3</v>
      </c>
      <c r="G78" s="91" t="s">
        <v>6</v>
      </c>
      <c r="H78" s="91" t="s">
        <v>88</v>
      </c>
      <c r="I78" s="91" t="s">
        <v>5</v>
      </c>
      <c r="J78" s="93" t="s">
        <v>5</v>
      </c>
      <c r="L78" s="149">
        <f>VLOOKUP(A78,'Trained Model'!A:AI,35,0)</f>
        <v>-8.0489991507831977</v>
      </c>
      <c r="M78" s="151">
        <f>VLOOKUP(A78,'Trained Model'!A:AR,44,0)</f>
        <v>-5.7230775430079808</v>
      </c>
      <c r="N78" s="117"/>
      <c r="O78" s="119" t="str">
        <f t="shared" si="2"/>
        <v>No</v>
      </c>
      <c r="P78" s="160" t="str">
        <f t="shared" si="3"/>
        <v>Correct</v>
      </c>
    </row>
    <row r="79" spans="1:16" x14ac:dyDescent="0.2">
      <c r="A79" s="99">
        <v>10502</v>
      </c>
      <c r="B79" s="95" t="s">
        <v>103</v>
      </c>
      <c r="C79" s="111">
        <v>0.20003588403936068</v>
      </c>
      <c r="D79" s="95" t="s">
        <v>1</v>
      </c>
      <c r="E79" s="95">
        <v>3</v>
      </c>
      <c r="F79" s="96">
        <v>0</v>
      </c>
      <c r="G79" s="95" t="s">
        <v>7</v>
      </c>
      <c r="H79" s="95" t="s">
        <v>91</v>
      </c>
      <c r="I79" s="95" t="s">
        <v>5</v>
      </c>
      <c r="J79" s="97" t="s">
        <v>5</v>
      </c>
      <c r="L79" s="149">
        <f>VLOOKUP(A79,'Trained Model'!A:AI,35,0)</f>
        <v>-8.1337884886304348</v>
      </c>
      <c r="M79" s="151">
        <f>VLOOKUP(A79,'Trained Model'!A:AR,44,0)</f>
        <v>-6.7698718337543946</v>
      </c>
      <c r="N79" s="117"/>
      <c r="O79" s="119" t="str">
        <f t="shared" si="2"/>
        <v>No</v>
      </c>
      <c r="P79" s="160" t="str">
        <f t="shared" si="3"/>
        <v>Correct</v>
      </c>
    </row>
    <row r="80" spans="1:16" x14ac:dyDescent="0.2">
      <c r="A80" s="98">
        <v>10556</v>
      </c>
      <c r="B80" s="91" t="s">
        <v>103</v>
      </c>
      <c r="C80" s="110">
        <v>0.20057244965535614</v>
      </c>
      <c r="D80" s="91" t="s">
        <v>3</v>
      </c>
      <c r="E80" s="91">
        <v>2</v>
      </c>
      <c r="F80" s="92">
        <v>2</v>
      </c>
      <c r="G80" s="91" t="s">
        <v>6</v>
      </c>
      <c r="H80" s="91" t="s">
        <v>89</v>
      </c>
      <c r="I80" s="91" t="s">
        <v>5</v>
      </c>
      <c r="J80" s="93" t="s">
        <v>5</v>
      </c>
      <c r="L80" s="149">
        <f>VLOOKUP(A80,'Trained Model'!A:AI,35,0)</f>
        <v>-8.4793582083438643</v>
      </c>
      <c r="M80" s="151">
        <f>VLOOKUP(A80,'Trained Model'!A:AR,44,0)</f>
        <v>-6.3956405415473734</v>
      </c>
      <c r="N80" s="117"/>
      <c r="O80" s="119" t="str">
        <f t="shared" si="2"/>
        <v>No</v>
      </c>
      <c r="P80" s="160" t="str">
        <f t="shared" si="3"/>
        <v>Correct</v>
      </c>
    </row>
    <row r="81" spans="1:16" x14ac:dyDescent="0.2">
      <c r="A81" s="99">
        <v>10305</v>
      </c>
      <c r="B81" s="95" t="s">
        <v>103</v>
      </c>
      <c r="C81" s="111">
        <v>0.20095878372241338</v>
      </c>
      <c r="D81" s="95" t="s">
        <v>1</v>
      </c>
      <c r="E81" s="95">
        <v>2</v>
      </c>
      <c r="F81" s="96">
        <v>1</v>
      </c>
      <c r="G81" s="95" t="s">
        <v>6</v>
      </c>
      <c r="H81" s="95" t="s">
        <v>91</v>
      </c>
      <c r="I81" s="95" t="s">
        <v>5</v>
      </c>
      <c r="J81" s="97" t="s">
        <v>5</v>
      </c>
      <c r="L81" s="149">
        <f>VLOOKUP(A81,'Trained Model'!A:AI,35,0)</f>
        <v>-8.4520682991432885</v>
      </c>
      <c r="M81" s="151">
        <f>VLOOKUP(A81,'Trained Model'!A:AR,44,0)</f>
        <v>-6.7753792629477143</v>
      </c>
      <c r="N81" s="117"/>
      <c r="O81" s="119" t="str">
        <f t="shared" si="2"/>
        <v>No</v>
      </c>
      <c r="P81" s="160" t="str">
        <f t="shared" si="3"/>
        <v>Correct</v>
      </c>
    </row>
    <row r="82" spans="1:16" x14ac:dyDescent="0.2">
      <c r="A82" s="98">
        <v>11027</v>
      </c>
      <c r="B82" s="91" t="s">
        <v>103</v>
      </c>
      <c r="C82" s="110">
        <v>0.2013901351558256</v>
      </c>
      <c r="D82" s="91" t="s">
        <v>0</v>
      </c>
      <c r="E82" s="91">
        <v>1</v>
      </c>
      <c r="F82" s="92">
        <v>2</v>
      </c>
      <c r="G82" s="91" t="s">
        <v>7</v>
      </c>
      <c r="H82" s="91" t="s">
        <v>89</v>
      </c>
      <c r="I82" s="91" t="s">
        <v>5</v>
      </c>
      <c r="J82" s="93" t="s">
        <v>5</v>
      </c>
      <c r="L82" s="149">
        <f>VLOOKUP(A82,'Trained Model'!A:AI,35,0)</f>
        <v>-8.1867235331902304</v>
      </c>
      <c r="M82" s="151">
        <f>VLOOKUP(A82,'Trained Model'!A:AR,44,0)</f>
        <v>-6.4728907077777693</v>
      </c>
      <c r="N82" s="117"/>
      <c r="O82" s="119" t="str">
        <f t="shared" si="2"/>
        <v>No</v>
      </c>
      <c r="P82" s="160" t="str">
        <f t="shared" si="3"/>
        <v>Correct</v>
      </c>
    </row>
    <row r="83" spans="1:16" x14ac:dyDescent="0.2">
      <c r="A83" s="99">
        <v>10644</v>
      </c>
      <c r="B83" s="95" t="s">
        <v>103</v>
      </c>
      <c r="C83" s="111">
        <v>0.20176703554940134</v>
      </c>
      <c r="D83" s="95" t="s">
        <v>0</v>
      </c>
      <c r="E83" s="95">
        <v>3</v>
      </c>
      <c r="F83" s="96">
        <v>1</v>
      </c>
      <c r="G83" s="95" t="s">
        <v>6</v>
      </c>
      <c r="H83" s="95" t="s">
        <v>89</v>
      </c>
      <c r="I83" s="95" t="s">
        <v>5</v>
      </c>
      <c r="J83" s="97" t="s">
        <v>5</v>
      </c>
      <c r="L83" s="149">
        <f>VLOOKUP(A83,'Trained Model'!A:AI,35,0)</f>
        <v>-8.0767002116743356</v>
      </c>
      <c r="M83" s="151">
        <f>VLOOKUP(A83,'Trained Model'!A:AR,44,0)</f>
        <v>-6.3166523575390539</v>
      </c>
      <c r="N83" s="117"/>
      <c r="O83" s="119" t="str">
        <f t="shared" si="2"/>
        <v>No</v>
      </c>
      <c r="P83" s="160" t="str">
        <f t="shared" si="3"/>
        <v>Correct</v>
      </c>
    </row>
    <row r="84" spans="1:16" x14ac:dyDescent="0.2">
      <c r="A84" s="98">
        <v>10345</v>
      </c>
      <c r="B84" s="91" t="s">
        <v>103</v>
      </c>
      <c r="C84" s="110">
        <v>0.20212037814538486</v>
      </c>
      <c r="D84" s="91" t="s">
        <v>2</v>
      </c>
      <c r="E84" s="91">
        <v>1</v>
      </c>
      <c r="F84" s="92">
        <v>0</v>
      </c>
      <c r="G84" s="91" t="s">
        <v>6</v>
      </c>
      <c r="H84" s="91" t="s">
        <v>91</v>
      </c>
      <c r="I84" s="91" t="s">
        <v>5</v>
      </c>
      <c r="J84" s="93" t="s">
        <v>5</v>
      </c>
      <c r="L84" s="149">
        <f>VLOOKUP(A84,'Trained Model'!A:AI,35,0)</f>
        <v>-9.6082159907292084</v>
      </c>
      <c r="M84" s="151">
        <f>VLOOKUP(A84,'Trained Model'!A:AR,44,0)</f>
        <v>-6.8011417318507821</v>
      </c>
      <c r="N84" s="117"/>
      <c r="O84" s="119" t="str">
        <f t="shared" si="2"/>
        <v>No</v>
      </c>
      <c r="P84" s="160" t="str">
        <f t="shared" si="3"/>
        <v>Correct</v>
      </c>
    </row>
    <row r="85" spans="1:16" x14ac:dyDescent="0.2">
      <c r="A85" s="99">
        <v>10514</v>
      </c>
      <c r="B85" s="95" t="s">
        <v>103</v>
      </c>
      <c r="C85" s="111">
        <v>0.20278007277682841</v>
      </c>
      <c r="D85" s="95" t="s">
        <v>1</v>
      </c>
      <c r="E85" s="95">
        <v>0</v>
      </c>
      <c r="F85" s="96">
        <v>3</v>
      </c>
      <c r="G85" s="95" t="s">
        <v>7</v>
      </c>
      <c r="H85" s="95" t="s">
        <v>88</v>
      </c>
      <c r="I85" s="95" t="s">
        <v>5</v>
      </c>
      <c r="J85" s="97" t="s">
        <v>5</v>
      </c>
      <c r="L85" s="149">
        <f>VLOOKUP(A85,'Trained Model'!A:AI,35,0)</f>
        <v>-7.1841646726385981</v>
      </c>
      <c r="M85" s="151">
        <f>VLOOKUP(A85,'Trained Model'!A:AR,44,0)</f>
        <v>-5.7625313190700185</v>
      </c>
      <c r="N85" s="117"/>
      <c r="O85" s="119" t="str">
        <f t="shared" si="2"/>
        <v>No</v>
      </c>
      <c r="P85" s="160" t="str">
        <f t="shared" si="3"/>
        <v>Correct</v>
      </c>
    </row>
    <row r="86" spans="1:16" x14ac:dyDescent="0.2">
      <c r="A86" s="98">
        <v>10188</v>
      </c>
      <c r="B86" s="91" t="s">
        <v>103</v>
      </c>
      <c r="C86" s="110">
        <v>0.20355653941338347</v>
      </c>
      <c r="D86" s="91" t="s">
        <v>0</v>
      </c>
      <c r="E86" s="91">
        <v>2</v>
      </c>
      <c r="F86" s="92">
        <v>0</v>
      </c>
      <c r="G86" s="91" t="s">
        <v>6</v>
      </c>
      <c r="H86" s="91" t="s">
        <v>88</v>
      </c>
      <c r="I86" s="91" t="s">
        <v>5</v>
      </c>
      <c r="J86" s="93" t="s">
        <v>5</v>
      </c>
      <c r="L86" s="149">
        <f>VLOOKUP(A86,'Trained Model'!A:AI,35,0)</f>
        <v>-8.3261452256676645</v>
      </c>
      <c r="M86" s="151">
        <f>VLOOKUP(A86,'Trained Model'!A:AR,44,0)</f>
        <v>-5.7192403889468695</v>
      </c>
      <c r="N86" s="117"/>
      <c r="O86" s="119" t="str">
        <f t="shared" si="2"/>
        <v>No</v>
      </c>
      <c r="P86" s="160" t="str">
        <f t="shared" si="3"/>
        <v>Correct</v>
      </c>
    </row>
    <row r="87" spans="1:16" x14ac:dyDescent="0.2">
      <c r="A87" s="99">
        <v>10563</v>
      </c>
      <c r="B87" s="95" t="s">
        <v>103</v>
      </c>
      <c r="C87" s="111">
        <v>0.20357607814801026</v>
      </c>
      <c r="D87" s="95" t="s">
        <v>3</v>
      </c>
      <c r="E87" s="95">
        <v>1</v>
      </c>
      <c r="F87" s="96">
        <v>0</v>
      </c>
      <c r="G87" s="95" t="s">
        <v>6</v>
      </c>
      <c r="H87" s="95" t="s">
        <v>89</v>
      </c>
      <c r="I87" s="95" t="s">
        <v>5</v>
      </c>
      <c r="J87" s="97" t="s">
        <v>5</v>
      </c>
      <c r="L87" s="149">
        <f>VLOOKUP(A87,'Trained Model'!A:AI,35,0)</f>
        <v>-9.1621066816829106</v>
      </c>
      <c r="M87" s="151">
        <f>VLOOKUP(A87,'Trained Model'!A:AR,44,0)</f>
        <v>-6.358675347313901</v>
      </c>
      <c r="N87" s="117"/>
      <c r="O87" s="119" t="str">
        <f t="shared" si="2"/>
        <v>No</v>
      </c>
      <c r="P87" s="160" t="str">
        <f t="shared" si="3"/>
        <v>Correct</v>
      </c>
    </row>
    <row r="88" spans="1:16" x14ac:dyDescent="0.2">
      <c r="A88" s="98">
        <v>11035</v>
      </c>
      <c r="B88" s="91" t="s">
        <v>103</v>
      </c>
      <c r="C88" s="110">
        <v>0.20452877768703392</v>
      </c>
      <c r="D88" s="91" t="s">
        <v>2</v>
      </c>
      <c r="E88" s="91">
        <v>1</v>
      </c>
      <c r="F88" s="92">
        <v>3</v>
      </c>
      <c r="G88" s="91" t="s">
        <v>7</v>
      </c>
      <c r="H88" s="91" t="s">
        <v>89</v>
      </c>
      <c r="I88" s="91" t="s">
        <v>5</v>
      </c>
      <c r="J88" s="93" t="s">
        <v>5</v>
      </c>
      <c r="L88" s="149">
        <f>VLOOKUP(A88,'Trained Model'!A:AI,35,0)</f>
        <v>-8.3299451424852986</v>
      </c>
      <c r="M88" s="151">
        <f>VLOOKUP(A88,'Trained Model'!A:AR,44,0)</f>
        <v>-6.4474656094119593</v>
      </c>
      <c r="N88" s="117"/>
      <c r="O88" s="119" t="str">
        <f t="shared" si="2"/>
        <v>No</v>
      </c>
      <c r="P88" s="160" t="str">
        <f t="shared" si="3"/>
        <v>Correct</v>
      </c>
    </row>
    <row r="89" spans="1:16" x14ac:dyDescent="0.2">
      <c r="A89" s="99">
        <v>10082</v>
      </c>
      <c r="B89" s="95" t="s">
        <v>103</v>
      </c>
      <c r="C89" s="111">
        <v>0.20458654926608277</v>
      </c>
      <c r="D89" s="95" t="s">
        <v>3</v>
      </c>
      <c r="E89" s="95">
        <v>0</v>
      </c>
      <c r="F89" s="96">
        <v>0</v>
      </c>
      <c r="G89" s="95" t="s">
        <v>7</v>
      </c>
      <c r="H89" s="95" t="s">
        <v>88</v>
      </c>
      <c r="I89" s="95" t="s">
        <v>5</v>
      </c>
      <c r="J89" s="97" t="s">
        <v>5</v>
      </c>
      <c r="L89" s="149">
        <f>VLOOKUP(A89,'Trained Model'!A:AI,35,0)</f>
        <v>-8.0854615233205518</v>
      </c>
      <c r="M89" s="151">
        <f>VLOOKUP(A89,'Trained Model'!A:AR,44,0)</f>
        <v>-5.746270798198239</v>
      </c>
      <c r="N89" s="117"/>
      <c r="O89" s="119" t="str">
        <f t="shared" si="2"/>
        <v>No</v>
      </c>
      <c r="P89" s="160" t="str">
        <f t="shared" si="3"/>
        <v>Correct</v>
      </c>
    </row>
    <row r="90" spans="1:16" x14ac:dyDescent="0.2">
      <c r="A90" s="98">
        <v>11150</v>
      </c>
      <c r="B90" s="91" t="s">
        <v>103</v>
      </c>
      <c r="C90" s="110">
        <v>0.20502265482309667</v>
      </c>
      <c r="D90" s="91" t="s">
        <v>2</v>
      </c>
      <c r="E90" s="91">
        <v>0</v>
      </c>
      <c r="F90" s="92">
        <v>1</v>
      </c>
      <c r="G90" s="91" t="s">
        <v>7</v>
      </c>
      <c r="H90" s="91" t="s">
        <v>88</v>
      </c>
      <c r="I90" s="91" t="s">
        <v>5</v>
      </c>
      <c r="J90" s="93" t="s">
        <v>5</v>
      </c>
      <c r="L90" s="149">
        <f>VLOOKUP(A90,'Trained Model'!A:AI,35,0)</f>
        <v>-7.6356235636694114</v>
      </c>
      <c r="M90" s="151">
        <f>VLOOKUP(A90,'Trained Model'!A:AR,44,0)</f>
        <v>-5.774971482581817</v>
      </c>
      <c r="N90" s="117"/>
      <c r="O90" s="119" t="str">
        <f t="shared" si="2"/>
        <v>No</v>
      </c>
      <c r="P90" s="160" t="str">
        <f t="shared" si="3"/>
        <v>Correct</v>
      </c>
    </row>
    <row r="91" spans="1:16" x14ac:dyDescent="0.2">
      <c r="A91" s="99">
        <v>10754</v>
      </c>
      <c r="B91" s="95" t="s">
        <v>103</v>
      </c>
      <c r="C91" s="111">
        <v>0.21014893186318728</v>
      </c>
      <c r="D91" s="95" t="s">
        <v>1</v>
      </c>
      <c r="E91" s="95">
        <v>2</v>
      </c>
      <c r="F91" s="96">
        <v>0</v>
      </c>
      <c r="G91" s="95" t="s">
        <v>6</v>
      </c>
      <c r="H91" s="95" t="s">
        <v>89</v>
      </c>
      <c r="I91" s="95" t="s">
        <v>5</v>
      </c>
      <c r="J91" s="97" t="s">
        <v>5</v>
      </c>
      <c r="L91" s="149">
        <f>VLOOKUP(A91,'Trained Model'!A:AI,35,0)</f>
        <v>-8.5639313922886817</v>
      </c>
      <c r="M91" s="151">
        <f>VLOOKUP(A91,'Trained Model'!A:AR,44,0)</f>
        <v>-6.3208789571455437</v>
      </c>
      <c r="N91" s="117"/>
      <c r="O91" s="119" t="str">
        <f t="shared" si="2"/>
        <v>No</v>
      </c>
      <c r="P91" s="160" t="str">
        <f t="shared" si="3"/>
        <v>Correct</v>
      </c>
    </row>
    <row r="92" spans="1:16" x14ac:dyDescent="0.2">
      <c r="A92" s="98">
        <v>10949</v>
      </c>
      <c r="B92" s="91" t="s">
        <v>103</v>
      </c>
      <c r="C92" s="110">
        <v>0.21081499548852889</v>
      </c>
      <c r="D92" s="91" t="s">
        <v>0</v>
      </c>
      <c r="E92" s="91">
        <v>2</v>
      </c>
      <c r="F92" s="92">
        <v>2</v>
      </c>
      <c r="G92" s="91" t="s">
        <v>6</v>
      </c>
      <c r="H92" s="91" t="s">
        <v>91</v>
      </c>
      <c r="I92" s="91" t="s">
        <v>5</v>
      </c>
      <c r="J92" s="93" t="s">
        <v>5</v>
      </c>
      <c r="L92" s="149">
        <f>VLOOKUP(A92,'Trained Model'!A:AI,35,0)</f>
        <v>-8.8454248097166257</v>
      </c>
      <c r="M92" s="151">
        <f>VLOOKUP(A92,'Trained Model'!A:AR,44,0)</f>
        <v>-6.8297735445251098</v>
      </c>
      <c r="N92" s="117"/>
      <c r="O92" s="119" t="str">
        <f t="shared" si="2"/>
        <v>No</v>
      </c>
      <c r="P92" s="160" t="str">
        <f t="shared" si="3"/>
        <v>Correct</v>
      </c>
    </row>
    <row r="93" spans="1:16" x14ac:dyDescent="0.2">
      <c r="A93" s="99">
        <v>11247</v>
      </c>
      <c r="B93" s="95" t="s">
        <v>103</v>
      </c>
      <c r="C93" s="111">
        <v>0.21096447953070185</v>
      </c>
      <c r="D93" s="95" t="s">
        <v>3</v>
      </c>
      <c r="E93" s="95">
        <v>1</v>
      </c>
      <c r="F93" s="96">
        <v>1</v>
      </c>
      <c r="G93" s="95" t="s">
        <v>7</v>
      </c>
      <c r="H93" s="95" t="s">
        <v>91</v>
      </c>
      <c r="I93" s="95" t="s">
        <v>5</v>
      </c>
      <c r="J93" s="97" t="s">
        <v>5</v>
      </c>
      <c r="L93" s="149">
        <f>VLOOKUP(A93,'Trained Model'!A:AI,35,0)</f>
        <v>-8.6253603945722492</v>
      </c>
      <c r="M93" s="151">
        <f>VLOOKUP(A93,'Trained Model'!A:AR,44,0)</f>
        <v>-6.8650007209806576</v>
      </c>
      <c r="N93" s="117"/>
      <c r="O93" s="119" t="str">
        <f t="shared" si="2"/>
        <v>No</v>
      </c>
      <c r="P93" s="160" t="str">
        <f t="shared" si="3"/>
        <v>Correct</v>
      </c>
    </row>
    <row r="94" spans="1:16" x14ac:dyDescent="0.2">
      <c r="A94" s="98">
        <v>10098</v>
      </c>
      <c r="B94" s="91" t="s">
        <v>103</v>
      </c>
      <c r="C94" s="110">
        <v>0.21339470093489477</v>
      </c>
      <c r="D94" s="91" t="s">
        <v>1</v>
      </c>
      <c r="E94" s="91">
        <v>0</v>
      </c>
      <c r="F94" s="92">
        <v>2</v>
      </c>
      <c r="G94" s="91" t="s">
        <v>6</v>
      </c>
      <c r="H94" s="91" t="s">
        <v>88</v>
      </c>
      <c r="I94" s="91" t="s">
        <v>5</v>
      </c>
      <c r="J94" s="93" t="s">
        <v>5</v>
      </c>
      <c r="L94" s="149">
        <f>VLOOKUP(A94,'Trained Model'!A:AI,35,0)</f>
        <v>-7.5458689649823327</v>
      </c>
      <c r="M94" s="151">
        <f>VLOOKUP(A94,'Trained Model'!A:AR,44,0)</f>
        <v>-5.744464731130388</v>
      </c>
      <c r="N94" s="117"/>
      <c r="O94" s="119" t="str">
        <f t="shared" si="2"/>
        <v>No</v>
      </c>
      <c r="P94" s="160" t="str">
        <f t="shared" si="3"/>
        <v>Correct</v>
      </c>
    </row>
    <row r="95" spans="1:16" x14ac:dyDescent="0.2">
      <c r="A95" s="99">
        <v>10562</v>
      </c>
      <c r="B95" s="95" t="s">
        <v>103</v>
      </c>
      <c r="C95" s="111">
        <v>0.21401213673105113</v>
      </c>
      <c r="D95" s="95" t="s">
        <v>0</v>
      </c>
      <c r="E95" s="95">
        <v>0</v>
      </c>
      <c r="F95" s="96">
        <v>0</v>
      </c>
      <c r="G95" s="95" t="s">
        <v>6</v>
      </c>
      <c r="H95" s="95" t="s">
        <v>91</v>
      </c>
      <c r="I95" s="95" t="s">
        <v>5</v>
      </c>
      <c r="J95" s="97" t="s">
        <v>5</v>
      </c>
      <c r="L95" s="149">
        <f>VLOOKUP(A95,'Trained Model'!A:AI,35,0)</f>
        <v>-9.528173283055672</v>
      </c>
      <c r="M95" s="151">
        <f>VLOOKUP(A95,'Trained Model'!A:AR,44,0)</f>
        <v>-6.7425885933126111</v>
      </c>
      <c r="N95" s="117"/>
      <c r="O95" s="119" t="str">
        <f t="shared" si="2"/>
        <v>No</v>
      </c>
      <c r="P95" s="160" t="str">
        <f t="shared" si="3"/>
        <v>Correct</v>
      </c>
    </row>
    <row r="96" spans="1:16" x14ac:dyDescent="0.2">
      <c r="A96" s="98">
        <v>10924</v>
      </c>
      <c r="B96" s="91" t="s">
        <v>103</v>
      </c>
      <c r="C96" s="110">
        <v>0.21517258053955801</v>
      </c>
      <c r="D96" s="91" t="s">
        <v>1</v>
      </c>
      <c r="E96" s="91">
        <v>0</v>
      </c>
      <c r="F96" s="92">
        <v>2</v>
      </c>
      <c r="G96" s="91" t="s">
        <v>7</v>
      </c>
      <c r="H96" s="91" t="s">
        <v>88</v>
      </c>
      <c r="I96" s="91" t="s">
        <v>5</v>
      </c>
      <c r="J96" s="93" t="s">
        <v>5</v>
      </c>
      <c r="L96" s="149">
        <f>VLOOKUP(A96,'Trained Model'!A:AI,35,0)</f>
        <v>-7.1209857710170663</v>
      </c>
      <c r="M96" s="151">
        <f>VLOOKUP(A96,'Trained Model'!A:AR,44,0)</f>
        <v>-5.796289798994974</v>
      </c>
      <c r="N96" s="117"/>
      <c r="O96" s="119" t="str">
        <f t="shared" si="2"/>
        <v>No</v>
      </c>
      <c r="P96" s="160" t="str">
        <f t="shared" si="3"/>
        <v>Correct</v>
      </c>
    </row>
    <row r="97" spans="1:16" x14ac:dyDescent="0.2">
      <c r="A97" s="99">
        <v>10508</v>
      </c>
      <c r="B97" s="95" t="s">
        <v>103</v>
      </c>
      <c r="C97" s="111">
        <v>0.21615849702991929</v>
      </c>
      <c r="D97" s="95" t="s">
        <v>3</v>
      </c>
      <c r="E97" s="95">
        <v>2</v>
      </c>
      <c r="F97" s="96">
        <v>3</v>
      </c>
      <c r="G97" s="95" t="s">
        <v>7</v>
      </c>
      <c r="H97" s="95" t="s">
        <v>88</v>
      </c>
      <c r="I97" s="95" t="s">
        <v>5</v>
      </c>
      <c r="J97" s="97" t="s">
        <v>5</v>
      </c>
      <c r="L97" s="149">
        <f>VLOOKUP(A97,'Trained Model'!A:AI,35,0)</f>
        <v>-7.4658919516030373</v>
      </c>
      <c r="M97" s="151">
        <f>VLOOKUP(A97,'Trained Model'!A:AR,44,0)</f>
        <v>-5.7996972694857822</v>
      </c>
      <c r="N97" s="117"/>
      <c r="O97" s="119" t="str">
        <f t="shared" si="2"/>
        <v>No</v>
      </c>
      <c r="P97" s="160" t="str">
        <f t="shared" si="3"/>
        <v>Correct</v>
      </c>
    </row>
    <row r="98" spans="1:16" x14ac:dyDescent="0.2">
      <c r="A98" s="98">
        <v>10785</v>
      </c>
      <c r="B98" s="91" t="s">
        <v>103</v>
      </c>
      <c r="C98" s="110">
        <v>0.21653681833486882</v>
      </c>
      <c r="D98" s="91" t="s">
        <v>0</v>
      </c>
      <c r="E98" s="91">
        <v>3</v>
      </c>
      <c r="F98" s="92">
        <v>0</v>
      </c>
      <c r="G98" s="91" t="s">
        <v>6</v>
      </c>
      <c r="H98" s="91" t="s">
        <v>90</v>
      </c>
      <c r="I98" s="91" t="s">
        <v>5</v>
      </c>
      <c r="J98" s="93" t="s">
        <v>5</v>
      </c>
      <c r="L98" s="149">
        <f>VLOOKUP(A98,'Trained Model'!A:AI,35,0)</f>
        <v>-8.5279616591103302</v>
      </c>
      <c r="M98" s="151">
        <f>VLOOKUP(A98,'Trained Model'!A:AR,44,0)</f>
        <v>-6.6529599986533521</v>
      </c>
      <c r="N98" s="117"/>
      <c r="O98" s="119" t="str">
        <f t="shared" si="2"/>
        <v>No</v>
      </c>
      <c r="P98" s="160" t="str">
        <f t="shared" si="3"/>
        <v>Correct</v>
      </c>
    </row>
    <row r="99" spans="1:16" x14ac:dyDescent="0.2">
      <c r="A99" s="99">
        <v>10395</v>
      </c>
      <c r="B99" s="95" t="s">
        <v>103</v>
      </c>
      <c r="C99" s="111">
        <v>0.21699402562289338</v>
      </c>
      <c r="D99" s="95" t="s">
        <v>0</v>
      </c>
      <c r="E99" s="95">
        <v>2</v>
      </c>
      <c r="F99" s="96">
        <v>3</v>
      </c>
      <c r="G99" s="95" t="s">
        <v>6</v>
      </c>
      <c r="H99" s="95" t="s">
        <v>88</v>
      </c>
      <c r="I99" s="95" t="s">
        <v>5</v>
      </c>
      <c r="J99" s="97" t="s">
        <v>5</v>
      </c>
      <c r="L99" s="149">
        <f>VLOOKUP(A99,'Trained Model'!A:AI,35,0)</f>
        <v>-7.864799659165044</v>
      </c>
      <c r="M99" s="151">
        <f>VLOOKUP(A99,'Trained Model'!A:AR,44,0)</f>
        <v>-5.7478722016211963</v>
      </c>
      <c r="N99" s="117"/>
      <c r="O99" s="119" t="str">
        <f t="shared" si="2"/>
        <v>No</v>
      </c>
      <c r="P99" s="160" t="str">
        <f t="shared" si="3"/>
        <v>Correct</v>
      </c>
    </row>
    <row r="100" spans="1:16" x14ac:dyDescent="0.2">
      <c r="A100" s="98">
        <v>11198</v>
      </c>
      <c r="B100" s="91" t="s">
        <v>103</v>
      </c>
      <c r="C100" s="110">
        <v>0.21810307499599935</v>
      </c>
      <c r="D100" s="91" t="s">
        <v>0</v>
      </c>
      <c r="E100" s="91">
        <v>2</v>
      </c>
      <c r="F100" s="92">
        <v>1</v>
      </c>
      <c r="G100" s="91" t="s">
        <v>6</v>
      </c>
      <c r="H100" s="91" t="s">
        <v>91</v>
      </c>
      <c r="I100" s="91" t="s">
        <v>5</v>
      </c>
      <c r="J100" s="93" t="s">
        <v>5</v>
      </c>
      <c r="L100" s="149">
        <f>VLOOKUP(A100,'Trained Model'!A:AI,35,0)</f>
        <v>-8.8660440969193619</v>
      </c>
      <c r="M100" s="151">
        <f>VLOOKUP(A100,'Trained Model'!A:AR,44,0)</f>
        <v>-6.7877505547502617</v>
      </c>
      <c r="N100" s="117"/>
      <c r="O100" s="119" t="str">
        <f t="shared" si="2"/>
        <v>No</v>
      </c>
      <c r="P100" s="160" t="str">
        <f t="shared" si="3"/>
        <v>Correct</v>
      </c>
    </row>
    <row r="101" spans="1:16" x14ac:dyDescent="0.2">
      <c r="A101" s="99">
        <v>10418</v>
      </c>
      <c r="B101" s="95" t="s">
        <v>103</v>
      </c>
      <c r="C101" s="111">
        <v>0.21934490901598458</v>
      </c>
      <c r="D101" s="95" t="s">
        <v>2</v>
      </c>
      <c r="E101" s="95">
        <v>0</v>
      </c>
      <c r="F101" s="96">
        <v>3</v>
      </c>
      <c r="G101" s="95" t="s">
        <v>7</v>
      </c>
      <c r="H101" s="95" t="s">
        <v>88</v>
      </c>
      <c r="I101" s="95" t="s">
        <v>5</v>
      </c>
      <c r="J101" s="97" t="s">
        <v>5</v>
      </c>
      <c r="L101" s="149">
        <f>VLOOKUP(A101,'Trained Model'!A:AI,35,0)</f>
        <v>-7.6781831780882079</v>
      </c>
      <c r="M101" s="151">
        <f>VLOOKUP(A101,'Trained Model'!A:AR,44,0)</f>
        <v>-5.7832359924317105</v>
      </c>
      <c r="N101" s="117"/>
      <c r="O101" s="119" t="str">
        <f t="shared" si="2"/>
        <v>No</v>
      </c>
      <c r="P101" s="160" t="str">
        <f t="shared" si="3"/>
        <v>Correct</v>
      </c>
    </row>
    <row r="102" spans="1:16" x14ac:dyDescent="0.2">
      <c r="A102" s="98">
        <v>11246</v>
      </c>
      <c r="B102" s="91" t="s">
        <v>103</v>
      </c>
      <c r="C102" s="110">
        <v>0.21999563632858676</v>
      </c>
      <c r="D102" s="91" t="s">
        <v>2</v>
      </c>
      <c r="E102" s="91">
        <v>0</v>
      </c>
      <c r="F102" s="92">
        <v>1</v>
      </c>
      <c r="G102" s="91" t="s">
        <v>7</v>
      </c>
      <c r="H102" s="91" t="s">
        <v>88</v>
      </c>
      <c r="I102" s="91" t="s">
        <v>5</v>
      </c>
      <c r="J102" s="93" t="s">
        <v>5</v>
      </c>
      <c r="L102" s="149">
        <f>VLOOKUP(A102,'Trained Model'!A:AI,35,0)</f>
        <v>-7.6356235636694114</v>
      </c>
      <c r="M102" s="151">
        <f>VLOOKUP(A102,'Trained Model'!A:AR,44,0)</f>
        <v>-5.774971482581817</v>
      </c>
      <c r="N102" s="117"/>
      <c r="O102" s="119" t="str">
        <f t="shared" si="2"/>
        <v>No</v>
      </c>
      <c r="P102" s="160" t="str">
        <f t="shared" si="3"/>
        <v>Correct</v>
      </c>
    </row>
    <row r="103" spans="1:16" x14ac:dyDescent="0.2">
      <c r="A103" s="99">
        <v>10551</v>
      </c>
      <c r="B103" s="95" t="s">
        <v>103</v>
      </c>
      <c r="C103" s="111">
        <v>0.22000473569016132</v>
      </c>
      <c r="D103" s="95" t="s">
        <v>1</v>
      </c>
      <c r="E103" s="95">
        <v>1</v>
      </c>
      <c r="F103" s="96">
        <v>0</v>
      </c>
      <c r="G103" s="95" t="s">
        <v>7</v>
      </c>
      <c r="H103" s="95" t="s">
        <v>88</v>
      </c>
      <c r="I103" s="95" t="s">
        <v>4</v>
      </c>
      <c r="J103" s="97" t="s">
        <v>5</v>
      </c>
      <c r="L103" s="149">
        <f>VLOOKUP(A103,'Trained Model'!A:AI,35,0)</f>
        <v>-6.0079014497404213</v>
      </c>
      <c r="M103" s="151">
        <f>VLOOKUP(A103,'Trained Model'!A:AR,44,0)</f>
        <v>-8.1474707115849121</v>
      </c>
      <c r="N103" s="117"/>
      <c r="O103" s="119" t="str">
        <f t="shared" si="2"/>
        <v>Yes</v>
      </c>
      <c r="P103" s="161" t="str">
        <f t="shared" si="3"/>
        <v>Incorrect</v>
      </c>
    </row>
    <row r="104" spans="1:16" x14ac:dyDescent="0.2">
      <c r="A104" s="98">
        <v>10784</v>
      </c>
      <c r="B104" s="91" t="s">
        <v>103</v>
      </c>
      <c r="C104" s="110">
        <v>0.22021406567980073</v>
      </c>
      <c r="D104" s="91" t="s">
        <v>1</v>
      </c>
      <c r="E104" s="91">
        <v>0</v>
      </c>
      <c r="F104" s="92">
        <v>3</v>
      </c>
      <c r="G104" s="91" t="s">
        <v>7</v>
      </c>
      <c r="H104" s="91" t="s">
        <v>88</v>
      </c>
      <c r="I104" s="91" t="s">
        <v>5</v>
      </c>
      <c r="J104" s="93" t="s">
        <v>5</v>
      </c>
      <c r="L104" s="149">
        <f>VLOOKUP(A104,'Trained Model'!A:AI,35,0)</f>
        <v>-7.1841646726385981</v>
      </c>
      <c r="M104" s="151">
        <f>VLOOKUP(A104,'Trained Model'!A:AR,44,0)</f>
        <v>-5.7625313190700185</v>
      </c>
      <c r="N104" s="117"/>
      <c r="O104" s="119" t="str">
        <f t="shared" si="2"/>
        <v>No</v>
      </c>
      <c r="P104" s="160" t="str">
        <f t="shared" si="3"/>
        <v>Correct</v>
      </c>
    </row>
    <row r="105" spans="1:16" x14ac:dyDescent="0.2">
      <c r="A105" s="99">
        <v>10601</v>
      </c>
      <c r="B105" s="95" t="s">
        <v>103</v>
      </c>
      <c r="C105" s="111">
        <v>0.2204183442577996</v>
      </c>
      <c r="D105" s="95" t="s">
        <v>0</v>
      </c>
      <c r="E105" s="95">
        <v>0</v>
      </c>
      <c r="F105" s="96">
        <v>3</v>
      </c>
      <c r="G105" s="95" t="s">
        <v>7</v>
      </c>
      <c r="H105" s="95" t="s">
        <v>89</v>
      </c>
      <c r="I105" s="95" t="s">
        <v>5</v>
      </c>
      <c r="J105" s="97" t="s">
        <v>5</v>
      </c>
      <c r="L105" s="149">
        <f>VLOOKUP(A105,'Trained Model'!A:AI,35,0)</f>
        <v>-8.2499024348117622</v>
      </c>
      <c r="M105" s="151">
        <f>VLOOKUP(A105,'Trained Model'!A:AR,44,0)</f>
        <v>-6.3889124708737883</v>
      </c>
      <c r="N105" s="117"/>
      <c r="O105" s="119" t="str">
        <f t="shared" si="2"/>
        <v>No</v>
      </c>
      <c r="P105" s="160" t="str">
        <f t="shared" si="3"/>
        <v>Correct</v>
      </c>
    </row>
    <row r="106" spans="1:16" x14ac:dyDescent="0.2">
      <c r="A106" s="98">
        <v>10340</v>
      </c>
      <c r="B106" s="91" t="s">
        <v>103</v>
      </c>
      <c r="C106" s="110">
        <v>0.22222039836975305</v>
      </c>
      <c r="D106" s="91" t="s">
        <v>1</v>
      </c>
      <c r="E106" s="91">
        <v>3</v>
      </c>
      <c r="F106" s="92">
        <v>1</v>
      </c>
      <c r="G106" s="91" t="s">
        <v>6</v>
      </c>
      <c r="H106" s="91" t="s">
        <v>90</v>
      </c>
      <c r="I106" s="91" t="s">
        <v>5</v>
      </c>
      <c r="J106" s="93" t="s">
        <v>5</v>
      </c>
      <c r="L106" s="149">
        <f>VLOOKUP(A106,'Trained Model'!A:AI,35,0)</f>
        <v>-7.6100806804128398</v>
      </c>
      <c r="M106" s="151">
        <f>VLOOKUP(A106,'Trained Model'!A:AR,44,0)</f>
        <v>-6.6609560096752389</v>
      </c>
      <c r="N106" s="117"/>
      <c r="O106" s="119" t="str">
        <f t="shared" si="2"/>
        <v>No</v>
      </c>
      <c r="P106" s="160" t="str">
        <f t="shared" si="3"/>
        <v>Correct</v>
      </c>
    </row>
    <row r="107" spans="1:16" x14ac:dyDescent="0.2">
      <c r="A107" s="99">
        <v>10590</v>
      </c>
      <c r="B107" s="95" t="s">
        <v>103</v>
      </c>
      <c r="C107" s="111">
        <v>0.22365142935776228</v>
      </c>
      <c r="D107" s="95" t="s">
        <v>3</v>
      </c>
      <c r="E107" s="95">
        <v>3</v>
      </c>
      <c r="F107" s="96">
        <v>1</v>
      </c>
      <c r="G107" s="95" t="s">
        <v>7</v>
      </c>
      <c r="H107" s="95" t="s">
        <v>88</v>
      </c>
      <c r="I107" s="95" t="s">
        <v>4</v>
      </c>
      <c r="J107" s="97" t="s">
        <v>5</v>
      </c>
      <c r="L107" s="149">
        <f>VLOOKUP(A107,'Trained Model'!A:AI,35,0)</f>
        <v>-5.3884217503144409</v>
      </c>
      <c r="M107" s="151">
        <f>VLOOKUP(A107,'Trained Model'!A:AR,44,0)</f>
        <v>-8.1178190136126105</v>
      </c>
      <c r="N107" s="117"/>
      <c r="O107" s="119" t="str">
        <f t="shared" si="2"/>
        <v>Yes</v>
      </c>
      <c r="P107" s="161" t="str">
        <f t="shared" si="3"/>
        <v>Incorrect</v>
      </c>
    </row>
    <row r="108" spans="1:16" x14ac:dyDescent="0.2">
      <c r="A108" s="98">
        <v>10557</v>
      </c>
      <c r="B108" s="91" t="s">
        <v>103</v>
      </c>
      <c r="C108" s="110">
        <v>0.22683114863839371</v>
      </c>
      <c r="D108" s="91" t="s">
        <v>0</v>
      </c>
      <c r="E108" s="91">
        <v>2</v>
      </c>
      <c r="F108" s="92">
        <v>0</v>
      </c>
      <c r="G108" s="91" t="s">
        <v>6</v>
      </c>
      <c r="H108" s="91" t="s">
        <v>90</v>
      </c>
      <c r="I108" s="91" t="s">
        <v>5</v>
      </c>
      <c r="J108" s="93" t="s">
        <v>5</v>
      </c>
      <c r="L108" s="149">
        <f>VLOOKUP(A108,'Trained Model'!A:AI,35,0)</f>
        <v>-8.9252634565793336</v>
      </c>
      <c r="M108" s="151">
        <f>VLOOKUP(A108,'Trained Model'!A:AR,44,0)</f>
        <v>-6.6899251928868235</v>
      </c>
      <c r="N108" s="117"/>
      <c r="O108" s="119" t="str">
        <f t="shared" si="2"/>
        <v>No</v>
      </c>
      <c r="P108" s="160" t="str">
        <f t="shared" si="3"/>
        <v>Correct</v>
      </c>
    </row>
    <row r="109" spans="1:16" x14ac:dyDescent="0.2">
      <c r="A109" s="99">
        <v>10064</v>
      </c>
      <c r="B109" s="95" t="s">
        <v>103</v>
      </c>
      <c r="C109" s="111">
        <v>0.22716913339717204</v>
      </c>
      <c r="D109" s="95" t="s">
        <v>1</v>
      </c>
      <c r="E109" s="95">
        <v>0</v>
      </c>
      <c r="F109" s="96">
        <v>3</v>
      </c>
      <c r="G109" s="95" t="s">
        <v>6</v>
      </c>
      <c r="H109" s="95" t="s">
        <v>88</v>
      </c>
      <c r="I109" s="95" t="s">
        <v>5</v>
      </c>
      <c r="J109" s="97" t="s">
        <v>5</v>
      </c>
      <c r="L109" s="149">
        <f>VLOOKUP(A109,'Trained Model'!A:AI,35,0)</f>
        <v>-7.6090478666038646</v>
      </c>
      <c r="M109" s="151">
        <f>VLOOKUP(A109,'Trained Model'!A:AR,44,0)</f>
        <v>-5.7107062512054325</v>
      </c>
      <c r="N109" s="117"/>
      <c r="O109" s="119" t="str">
        <f t="shared" si="2"/>
        <v>No</v>
      </c>
      <c r="P109" s="160" t="str">
        <f t="shared" si="3"/>
        <v>Correct</v>
      </c>
    </row>
    <row r="110" spans="1:16" x14ac:dyDescent="0.2">
      <c r="A110" s="98">
        <v>10641</v>
      </c>
      <c r="B110" s="91" t="s">
        <v>103</v>
      </c>
      <c r="C110" s="110">
        <v>0.23078993446731932</v>
      </c>
      <c r="D110" s="91" t="s">
        <v>2</v>
      </c>
      <c r="E110" s="91">
        <v>1</v>
      </c>
      <c r="F110" s="92">
        <v>3</v>
      </c>
      <c r="G110" s="91" t="s">
        <v>7</v>
      </c>
      <c r="H110" s="91" t="s">
        <v>90</v>
      </c>
      <c r="I110" s="91" t="s">
        <v>5</v>
      </c>
      <c r="J110" s="93" t="s">
        <v>5</v>
      </c>
      <c r="L110" s="149">
        <f>VLOOKUP(A110,'Trained Model'!A:AI,35,0)</f>
        <v>-8.2773014089998771</v>
      </c>
      <c r="M110" s="151">
        <f>VLOOKUP(A110,'Trained Model'!A:AR,44,0)</f>
        <v>-6.8041405533506918</v>
      </c>
      <c r="N110" s="117"/>
      <c r="O110" s="119" t="str">
        <f t="shared" si="2"/>
        <v>No</v>
      </c>
      <c r="P110" s="160" t="str">
        <f t="shared" si="3"/>
        <v>Correct</v>
      </c>
    </row>
    <row r="111" spans="1:16" x14ac:dyDescent="0.2">
      <c r="A111" s="99">
        <v>10848</v>
      </c>
      <c r="B111" s="95" t="s">
        <v>103</v>
      </c>
      <c r="C111" s="111">
        <v>0.23090906785230358</v>
      </c>
      <c r="D111" s="95" t="s">
        <v>2</v>
      </c>
      <c r="E111" s="95">
        <v>3</v>
      </c>
      <c r="F111" s="96">
        <v>2</v>
      </c>
      <c r="G111" s="95" t="s">
        <v>6</v>
      </c>
      <c r="H111" s="95" t="s">
        <v>88</v>
      </c>
      <c r="I111" s="95" t="s">
        <v>4</v>
      </c>
      <c r="J111" s="97" t="s">
        <v>5</v>
      </c>
      <c r="L111" s="149">
        <f>VLOOKUP(A111,'Trained Model'!A:AI,35,0)</f>
        <v>-5.8467528783472478</v>
      </c>
      <c r="M111" s="151">
        <f>VLOOKUP(A111,'Trained Model'!A:AR,44,0)</f>
        <v>-8.1163503170820164</v>
      </c>
      <c r="N111" s="117"/>
      <c r="O111" s="119" t="str">
        <f t="shared" si="2"/>
        <v>Yes</v>
      </c>
      <c r="P111" s="161" t="str">
        <f t="shared" si="3"/>
        <v>Incorrect</v>
      </c>
    </row>
    <row r="112" spans="1:16" x14ac:dyDescent="0.2">
      <c r="A112" s="98">
        <v>10294</v>
      </c>
      <c r="B112" s="91" t="s">
        <v>103</v>
      </c>
      <c r="C112" s="110">
        <v>0.23200084854733749</v>
      </c>
      <c r="D112" s="91" t="s">
        <v>2</v>
      </c>
      <c r="E112" s="91">
        <v>3</v>
      </c>
      <c r="F112" s="92">
        <v>3</v>
      </c>
      <c r="G112" s="91" t="s">
        <v>6</v>
      </c>
      <c r="H112" s="91" t="s">
        <v>88</v>
      </c>
      <c r="I112" s="91" t="s">
        <v>4</v>
      </c>
      <c r="J112" s="93" t="s">
        <v>4</v>
      </c>
      <c r="L112" s="149">
        <f>VLOOKUP(A112,'Trained Model'!A:AI,35,0)</f>
        <v>-5.9099317799687787</v>
      </c>
      <c r="M112" s="151">
        <f>VLOOKUP(A112,'Trained Model'!A:AR,44,0)</f>
        <v>-8.0825918371570626</v>
      </c>
      <c r="N112" s="117"/>
      <c r="O112" s="119" t="str">
        <f t="shared" si="2"/>
        <v>Yes</v>
      </c>
      <c r="P112" s="160" t="str">
        <f t="shared" si="3"/>
        <v>Correct</v>
      </c>
    </row>
    <row r="113" spans="1:16" x14ac:dyDescent="0.2">
      <c r="A113" s="99">
        <v>10049</v>
      </c>
      <c r="B113" s="95" t="s">
        <v>103</v>
      </c>
      <c r="C113" s="111">
        <v>0.23215936596536069</v>
      </c>
      <c r="D113" s="95" t="s">
        <v>3</v>
      </c>
      <c r="E113" s="95">
        <v>3</v>
      </c>
      <c r="F113" s="96">
        <v>0</v>
      </c>
      <c r="G113" s="95" t="s">
        <v>7</v>
      </c>
      <c r="H113" s="95" t="s">
        <v>88</v>
      </c>
      <c r="I113" s="95" t="s">
        <v>5</v>
      </c>
      <c r="J113" s="97" t="s">
        <v>5</v>
      </c>
      <c r="L113" s="149">
        <f>VLOOKUP(A113,'Trained Model'!A:AI,35,0)</f>
        <v>-7.5299357206366553</v>
      </c>
      <c r="M113" s="151">
        <f>VLOOKUP(A113,'Trained Model'!A:AR,44,0)</f>
        <v>-5.734100262577984</v>
      </c>
      <c r="N113" s="117"/>
      <c r="O113" s="119" t="str">
        <f t="shared" si="2"/>
        <v>No</v>
      </c>
      <c r="P113" s="160" t="str">
        <f t="shared" si="3"/>
        <v>Correct</v>
      </c>
    </row>
    <row r="114" spans="1:16" x14ac:dyDescent="0.2">
      <c r="A114" s="98">
        <v>10284</v>
      </c>
      <c r="B114" s="91" t="s">
        <v>103</v>
      </c>
      <c r="C114" s="110">
        <v>0.23268426714834467</v>
      </c>
      <c r="D114" s="91" t="s">
        <v>2</v>
      </c>
      <c r="E114" s="91">
        <v>0</v>
      </c>
      <c r="F114" s="92">
        <v>3</v>
      </c>
      <c r="G114" s="91" t="s">
        <v>6</v>
      </c>
      <c r="H114" s="91" t="s">
        <v>88</v>
      </c>
      <c r="I114" s="91" t="s">
        <v>5</v>
      </c>
      <c r="J114" s="93" t="s">
        <v>5</v>
      </c>
      <c r="L114" s="149">
        <f>VLOOKUP(A114,'Trained Model'!A:AI,35,0)</f>
        <v>-8.1030663720534744</v>
      </c>
      <c r="M114" s="151">
        <f>VLOOKUP(A114,'Trained Model'!A:AR,44,0)</f>
        <v>-5.7314109245671245</v>
      </c>
      <c r="N114" s="117"/>
      <c r="O114" s="119" t="str">
        <f t="shared" si="2"/>
        <v>No</v>
      </c>
      <c r="P114" s="160" t="str">
        <f t="shared" si="3"/>
        <v>Correct</v>
      </c>
    </row>
    <row r="115" spans="1:16" x14ac:dyDescent="0.2">
      <c r="A115" s="99">
        <v>10290</v>
      </c>
      <c r="B115" s="95" t="s">
        <v>103</v>
      </c>
      <c r="C115" s="111">
        <v>0.23318777512585631</v>
      </c>
      <c r="D115" s="95" t="s">
        <v>0</v>
      </c>
      <c r="E115" s="95">
        <v>1</v>
      </c>
      <c r="F115" s="96">
        <v>3</v>
      </c>
      <c r="G115" s="95" t="s">
        <v>7</v>
      </c>
      <c r="H115" s="95" t="s">
        <v>90</v>
      </c>
      <c r="I115" s="95" t="s">
        <v>4</v>
      </c>
      <c r="J115" s="97" t="s">
        <v>5</v>
      </c>
      <c r="L115" s="149">
        <f>VLOOKUP(A115,'Trained Model'!A:AI,35,0)</f>
        <v>-6.5596499119255434</v>
      </c>
      <c r="M115" s="151">
        <f>VLOOKUP(A115,'Trained Model'!A:AR,44,0)</f>
        <v>-9.1591586200017403</v>
      </c>
      <c r="N115" s="117"/>
      <c r="O115" s="119" t="str">
        <f t="shared" si="2"/>
        <v>Yes</v>
      </c>
      <c r="P115" s="161" t="str">
        <f t="shared" si="3"/>
        <v>Incorrect</v>
      </c>
    </row>
    <row r="116" spans="1:16" x14ac:dyDescent="0.2">
      <c r="A116" s="98">
        <v>10991</v>
      </c>
      <c r="B116" s="91" t="s">
        <v>103</v>
      </c>
      <c r="C116" s="110">
        <v>0.2332725803387049</v>
      </c>
      <c r="D116" s="91" t="s">
        <v>1</v>
      </c>
      <c r="E116" s="91">
        <v>1</v>
      </c>
      <c r="F116" s="92">
        <v>1</v>
      </c>
      <c r="G116" s="91" t="s">
        <v>7</v>
      </c>
      <c r="H116" s="91" t="s">
        <v>88</v>
      </c>
      <c r="I116" s="91" t="s">
        <v>5</v>
      </c>
      <c r="J116" s="93" t="s">
        <v>5</v>
      </c>
      <c r="L116" s="149">
        <f>VLOOKUP(A116,'Trained Model'!A:AI,35,0)</f>
        <v>-7.1416050582198025</v>
      </c>
      <c r="M116" s="151">
        <f>VLOOKUP(A116,'Trained Model'!A:AR,44,0)</f>
        <v>-5.8044865661991523</v>
      </c>
      <c r="N116" s="117"/>
      <c r="O116" s="119" t="str">
        <f t="shared" si="2"/>
        <v>No</v>
      </c>
      <c r="P116" s="160" t="str">
        <f t="shared" si="3"/>
        <v>Correct</v>
      </c>
    </row>
    <row r="117" spans="1:16" x14ac:dyDescent="0.2">
      <c r="A117" s="99">
        <v>10372</v>
      </c>
      <c r="B117" s="95" t="s">
        <v>103</v>
      </c>
      <c r="C117" s="111">
        <v>0.23379844984511655</v>
      </c>
      <c r="D117" s="95" t="s">
        <v>2</v>
      </c>
      <c r="E117" s="95">
        <v>0</v>
      </c>
      <c r="F117" s="96">
        <v>2</v>
      </c>
      <c r="G117" s="95" t="s">
        <v>7</v>
      </c>
      <c r="H117" s="95" t="s">
        <v>88</v>
      </c>
      <c r="I117" s="95" t="s">
        <v>4</v>
      </c>
      <c r="J117" s="97" t="s">
        <v>5</v>
      </c>
      <c r="L117" s="149">
        <f>VLOOKUP(A117,'Trained Model'!A:AI,35,0)</f>
        <v>-5.9773954870658788</v>
      </c>
      <c r="M117" s="151">
        <f>VLOOKUP(A117,'Trained Model'!A:AR,44,0)</f>
        <v>-8.1803459205668574</v>
      </c>
      <c r="N117" s="117"/>
      <c r="O117" s="119" t="str">
        <f t="shared" si="2"/>
        <v>Yes</v>
      </c>
      <c r="P117" s="161" t="str">
        <f t="shared" si="3"/>
        <v>Incorrect</v>
      </c>
    </row>
    <row r="118" spans="1:16" x14ac:dyDescent="0.2">
      <c r="A118" s="98">
        <v>11235</v>
      </c>
      <c r="B118" s="91" t="s">
        <v>103</v>
      </c>
      <c r="C118" s="110">
        <v>0.23443828401378364</v>
      </c>
      <c r="D118" s="91" t="s">
        <v>2</v>
      </c>
      <c r="E118" s="91">
        <v>2</v>
      </c>
      <c r="F118" s="92">
        <v>2</v>
      </c>
      <c r="G118" s="91" t="s">
        <v>6</v>
      </c>
      <c r="H118" s="91" t="s">
        <v>90</v>
      </c>
      <c r="I118" s="91" t="s">
        <v>4</v>
      </c>
      <c r="J118" s="93" t="s">
        <v>5</v>
      </c>
      <c r="L118" s="149">
        <f>VLOOKUP(A118,'Trained Model'!A:AI,35,0)</f>
        <v>-6.8431729067279203</v>
      </c>
      <c r="M118" s="151">
        <f>VLOOKUP(A118,'Trained Model'!A:AR,44,0)</f>
        <v>-9.1240003152554436</v>
      </c>
      <c r="N118" s="117"/>
      <c r="O118" s="119" t="str">
        <f t="shared" si="2"/>
        <v>Yes</v>
      </c>
      <c r="P118" s="161" t="str">
        <f t="shared" si="3"/>
        <v>Incorrect</v>
      </c>
    </row>
    <row r="119" spans="1:16" x14ac:dyDescent="0.2">
      <c r="A119" s="99">
        <v>10619</v>
      </c>
      <c r="B119" s="95" t="s">
        <v>103</v>
      </c>
      <c r="C119" s="111">
        <v>0.23586860021277256</v>
      </c>
      <c r="D119" s="95" t="s">
        <v>2</v>
      </c>
      <c r="E119" s="95">
        <v>1</v>
      </c>
      <c r="F119" s="96">
        <v>3</v>
      </c>
      <c r="G119" s="95" t="s">
        <v>7</v>
      </c>
      <c r="H119" s="95" t="s">
        <v>88</v>
      </c>
      <c r="I119" s="95" t="s">
        <v>5</v>
      </c>
      <c r="J119" s="97" t="s">
        <v>5</v>
      </c>
      <c r="L119" s="149">
        <f>VLOOKUP(A119,'Trained Model'!A:AI,35,0)</f>
        <v>-7.6781831780882079</v>
      </c>
      <c r="M119" s="151">
        <f>VLOOKUP(A119,'Trained Model'!A:AR,44,0)</f>
        <v>-5.8334557494107377</v>
      </c>
      <c r="N119" s="117"/>
      <c r="O119" s="119" t="str">
        <f t="shared" si="2"/>
        <v>No</v>
      </c>
      <c r="P119" s="160" t="str">
        <f t="shared" si="3"/>
        <v>Correct</v>
      </c>
    </row>
    <row r="120" spans="1:16" x14ac:dyDescent="0.2">
      <c r="A120" s="98">
        <v>11309</v>
      </c>
      <c r="B120" s="91" t="s">
        <v>103</v>
      </c>
      <c r="C120" s="110">
        <v>0.23613983319347587</v>
      </c>
      <c r="D120" s="91" t="s">
        <v>0</v>
      </c>
      <c r="E120" s="91">
        <v>3</v>
      </c>
      <c r="F120" s="92">
        <v>3</v>
      </c>
      <c r="G120" s="91" t="s">
        <v>6</v>
      </c>
      <c r="H120" s="91" t="s">
        <v>89</v>
      </c>
      <c r="I120" s="91" t="s">
        <v>5</v>
      </c>
      <c r="J120" s="93" t="s">
        <v>5</v>
      </c>
      <c r="L120" s="149">
        <f>VLOOKUP(A120,'Trained Model'!A:AI,35,0)</f>
        <v>-8.1192598260931312</v>
      </c>
      <c r="M120" s="151">
        <f>VLOOKUP(A120,'Trained Model'!A:AR,44,0)</f>
        <v>-6.3249168673889473</v>
      </c>
      <c r="N120" s="117"/>
      <c r="O120" s="119" t="str">
        <f t="shared" si="2"/>
        <v>No</v>
      </c>
      <c r="P120" s="160" t="str">
        <f t="shared" si="3"/>
        <v>Correct</v>
      </c>
    </row>
    <row r="121" spans="1:16" x14ac:dyDescent="0.2">
      <c r="A121" s="99">
        <v>10370</v>
      </c>
      <c r="B121" s="95" t="s">
        <v>103</v>
      </c>
      <c r="C121" s="111">
        <v>0.24054804322834222</v>
      </c>
      <c r="D121" s="95" t="s">
        <v>3</v>
      </c>
      <c r="E121" s="95">
        <v>2</v>
      </c>
      <c r="F121" s="96">
        <v>2</v>
      </c>
      <c r="G121" s="95" t="s">
        <v>7</v>
      </c>
      <c r="H121" s="95" t="s">
        <v>91</v>
      </c>
      <c r="I121" s="95" t="s">
        <v>5</v>
      </c>
      <c r="J121" s="97" t="s">
        <v>5</v>
      </c>
      <c r="L121" s="149">
        <f>VLOOKUP(A121,'Trained Model'!A:AI,35,0)</f>
        <v>-8.4465171021546208</v>
      </c>
      <c r="M121" s="151">
        <f>VLOOKUP(A121,'Trained Model'!A:AR,44,0)</f>
        <v>-6.8815986123896957</v>
      </c>
      <c r="N121" s="117"/>
      <c r="O121" s="119" t="str">
        <f t="shared" si="2"/>
        <v>No</v>
      </c>
      <c r="P121" s="160" t="str">
        <f t="shared" si="3"/>
        <v>Correct</v>
      </c>
    </row>
    <row r="122" spans="1:16" x14ac:dyDescent="0.2">
      <c r="A122" s="98">
        <v>11334</v>
      </c>
      <c r="B122" s="91" t="s">
        <v>103</v>
      </c>
      <c r="C122" s="110">
        <v>0.24212490541677334</v>
      </c>
      <c r="D122" s="91" t="s">
        <v>2</v>
      </c>
      <c r="E122" s="91">
        <v>0</v>
      </c>
      <c r="F122" s="92">
        <v>0</v>
      </c>
      <c r="G122" s="91" t="s">
        <v>7</v>
      </c>
      <c r="H122" s="91" t="s">
        <v>88</v>
      </c>
      <c r="I122" s="91" t="s">
        <v>4</v>
      </c>
      <c r="J122" s="93" t="s">
        <v>5</v>
      </c>
      <c r="L122" s="149">
        <f>VLOOKUP(A122,'Trained Model'!A:AI,35,0)</f>
        <v>-6.5019199551900311</v>
      </c>
      <c r="M122" s="151">
        <f>VLOOKUP(A122,'Trained Model'!A:AR,44,0)</f>
        <v>-8.1179556279675769</v>
      </c>
      <c r="N122" s="117"/>
      <c r="O122" s="119" t="str">
        <f t="shared" si="2"/>
        <v>Yes</v>
      </c>
      <c r="P122" s="160" t="str">
        <f t="shared" si="3"/>
        <v>Incorrect</v>
      </c>
    </row>
    <row r="123" spans="1:16" x14ac:dyDescent="0.2">
      <c r="A123" s="99">
        <v>11308</v>
      </c>
      <c r="B123" s="95" t="s">
        <v>103</v>
      </c>
      <c r="C123" s="111">
        <v>0.2426247039000623</v>
      </c>
      <c r="D123" s="95" t="s">
        <v>3</v>
      </c>
      <c r="E123" s="95">
        <v>3</v>
      </c>
      <c r="F123" s="96">
        <v>0</v>
      </c>
      <c r="G123" s="95" t="s">
        <v>6</v>
      </c>
      <c r="H123" s="95" t="s">
        <v>89</v>
      </c>
      <c r="I123" s="95" t="s">
        <v>5</v>
      </c>
      <c r="J123" s="97" t="s">
        <v>5</v>
      </c>
      <c r="L123" s="149">
        <f>VLOOKUP(A123,'Trained Model'!A:AI,35,0)</f>
        <v>-8.6065808789990133</v>
      </c>
      <c r="M123" s="151">
        <f>VLOOKUP(A123,'Trained Model'!A:AR,44,0)</f>
        <v>-6.2962850547146196</v>
      </c>
      <c r="N123" s="117"/>
      <c r="O123" s="119" t="str">
        <f t="shared" si="2"/>
        <v>No</v>
      </c>
      <c r="P123" s="160" t="str">
        <f t="shared" si="3"/>
        <v>Correct</v>
      </c>
    </row>
    <row r="124" spans="1:16" x14ac:dyDescent="0.2">
      <c r="A124" s="98">
        <v>10404</v>
      </c>
      <c r="B124" s="91" t="s">
        <v>103</v>
      </c>
      <c r="C124" s="110">
        <v>0.24291300944808736</v>
      </c>
      <c r="D124" s="91" t="s">
        <v>0</v>
      </c>
      <c r="E124" s="91">
        <v>0</v>
      </c>
      <c r="F124" s="92">
        <v>3</v>
      </c>
      <c r="G124" s="91" t="s">
        <v>7</v>
      </c>
      <c r="H124" s="91" t="s">
        <v>91</v>
      </c>
      <c r="I124" s="91" t="s">
        <v>5</v>
      </c>
      <c r="J124" s="93" t="s">
        <v>5</v>
      </c>
      <c r="L124" s="149">
        <f>VLOOKUP(A124,'Trained Model'!A:AI,35,0)</f>
        <v>-8.6419445225877851</v>
      </c>
      <c r="M124" s="151">
        <f>VLOOKUP(A124,'Trained Model'!A:AR,44,0)</f>
        <v>-6.8230454738515247</v>
      </c>
      <c r="N124" s="117"/>
      <c r="O124" s="119" t="str">
        <f t="shared" si="2"/>
        <v>No</v>
      </c>
      <c r="P124" s="160" t="str">
        <f t="shared" si="3"/>
        <v>Correct</v>
      </c>
    </row>
    <row r="125" spans="1:16" x14ac:dyDescent="0.2">
      <c r="A125" s="99">
        <v>10440</v>
      </c>
      <c r="B125" s="95" t="s">
        <v>103</v>
      </c>
      <c r="C125" s="111">
        <v>0.24313066082107293</v>
      </c>
      <c r="D125" s="95" t="s">
        <v>1</v>
      </c>
      <c r="E125" s="95">
        <v>2</v>
      </c>
      <c r="F125" s="96">
        <v>1</v>
      </c>
      <c r="G125" s="95" t="s">
        <v>7</v>
      </c>
      <c r="H125" s="95" t="s">
        <v>89</v>
      </c>
      <c r="I125" s="95" t="s">
        <v>4</v>
      </c>
      <c r="J125" s="97" t="s">
        <v>5</v>
      </c>
      <c r="L125" s="149">
        <f>VLOOKUP(A125,'Trained Model'!A:AI,35,0)</f>
        <v>-5.9975342280012018</v>
      </c>
      <c r="M125" s="151">
        <f>VLOOKUP(A125,'Trained Model'!A:AR,44,0)</f>
        <v>-8.7564227760447579</v>
      </c>
      <c r="N125" s="117"/>
      <c r="O125" s="119" t="str">
        <f t="shared" si="2"/>
        <v>Yes</v>
      </c>
      <c r="P125" s="161" t="str">
        <f t="shared" si="3"/>
        <v>Incorrect</v>
      </c>
    </row>
    <row r="126" spans="1:16" x14ac:dyDescent="0.2">
      <c r="A126" s="98">
        <v>10190</v>
      </c>
      <c r="B126" s="91" t="s">
        <v>103</v>
      </c>
      <c r="C126" s="110">
        <v>0.24437473340189986</v>
      </c>
      <c r="D126" s="91" t="s">
        <v>2</v>
      </c>
      <c r="E126" s="91">
        <v>3</v>
      </c>
      <c r="F126" s="92">
        <v>1</v>
      </c>
      <c r="G126" s="91" t="s">
        <v>7</v>
      </c>
      <c r="H126" s="91" t="s">
        <v>91</v>
      </c>
      <c r="I126" s="91" t="s">
        <v>5</v>
      </c>
      <c r="J126" s="93" t="s">
        <v>5</v>
      </c>
      <c r="L126" s="149">
        <f>VLOOKUP(A126,'Trained Model'!A:AI,35,0)</f>
        <v>-8.1239018131586285</v>
      </c>
      <c r="M126" s="151">
        <f>VLOOKUP(A126,'Trained Model'!A:AR,44,0)</f>
        <v>-6.81094380994052</v>
      </c>
      <c r="N126" s="117"/>
      <c r="O126" s="119" t="str">
        <f t="shared" si="2"/>
        <v>No</v>
      </c>
      <c r="P126" s="160" t="str">
        <f t="shared" si="3"/>
        <v>Correct</v>
      </c>
    </row>
    <row r="127" spans="1:16" x14ac:dyDescent="0.2">
      <c r="A127" s="99">
        <v>11069</v>
      </c>
      <c r="B127" s="95" t="s">
        <v>103</v>
      </c>
      <c r="C127" s="111">
        <v>0.24442403344798447</v>
      </c>
      <c r="D127" s="95" t="s">
        <v>2</v>
      </c>
      <c r="E127" s="95">
        <v>1</v>
      </c>
      <c r="F127" s="96">
        <v>0</v>
      </c>
      <c r="G127" s="95" t="s">
        <v>7</v>
      </c>
      <c r="H127" s="95" t="s">
        <v>89</v>
      </c>
      <c r="I127" s="95" t="s">
        <v>5</v>
      </c>
      <c r="J127" s="97" t="s">
        <v>5</v>
      </c>
      <c r="L127" s="149">
        <f>VLOOKUP(A127,'Trained Model'!A:AI,35,0)</f>
        <v>-8.7912907089879191</v>
      </c>
      <c r="M127" s="151">
        <f>VLOOKUP(A127,'Trained Model'!A:AR,44,0)</f>
        <v>-6.4188337967376317</v>
      </c>
      <c r="N127" s="117"/>
      <c r="O127" s="119" t="str">
        <f t="shared" si="2"/>
        <v>No</v>
      </c>
      <c r="P127" s="160" t="str">
        <f t="shared" si="3"/>
        <v>Correct</v>
      </c>
    </row>
    <row r="128" spans="1:16" x14ac:dyDescent="0.2">
      <c r="A128" s="98">
        <v>10032</v>
      </c>
      <c r="B128" s="91" t="s">
        <v>103</v>
      </c>
      <c r="C128" s="110">
        <v>0.24484037895193234</v>
      </c>
      <c r="D128" s="91" t="s">
        <v>0</v>
      </c>
      <c r="E128" s="91">
        <v>3</v>
      </c>
      <c r="F128" s="92">
        <v>3</v>
      </c>
      <c r="G128" s="91" t="s">
        <v>7</v>
      </c>
      <c r="H128" s="91" t="s">
        <v>88</v>
      </c>
      <c r="I128" s="91" t="s">
        <v>5</v>
      </c>
      <c r="J128" s="93" t="s">
        <v>5</v>
      </c>
      <c r="L128" s="149">
        <f>VLOOKUP(A128,'Trained Model'!A:AI,35,0)</f>
        <v>-7.0426146677307742</v>
      </c>
      <c r="M128" s="151">
        <f>VLOOKUP(A128,'Trained Model'!A:AR,44,0)</f>
        <v>-5.7627320752523117</v>
      </c>
      <c r="N128" s="117"/>
      <c r="O128" s="119" t="str">
        <f t="shared" si="2"/>
        <v>No</v>
      </c>
      <c r="P128" s="160" t="str">
        <f t="shared" si="3"/>
        <v>Correct</v>
      </c>
    </row>
    <row r="129" spans="1:16" x14ac:dyDescent="0.2">
      <c r="A129" s="99">
        <v>10846</v>
      </c>
      <c r="B129" s="95" t="s">
        <v>103</v>
      </c>
      <c r="C129" s="111">
        <v>0.24500753291245736</v>
      </c>
      <c r="D129" s="95" t="s">
        <v>3</v>
      </c>
      <c r="E129" s="95">
        <v>3</v>
      </c>
      <c r="F129" s="96">
        <v>0</v>
      </c>
      <c r="G129" s="95" t="s">
        <v>6</v>
      </c>
      <c r="H129" s="95" t="s">
        <v>88</v>
      </c>
      <c r="I129" s="95" t="s">
        <v>5</v>
      </c>
      <c r="J129" s="97" t="s">
        <v>5</v>
      </c>
      <c r="L129" s="149">
        <f>VLOOKUP(A129,'Trained Model'!A:AI,35,0)</f>
        <v>-7.9548189146019217</v>
      </c>
      <c r="M129" s="151">
        <f>VLOOKUP(A129,'Trained Model'!A:AR,44,0)</f>
        <v>-5.682275194713398</v>
      </c>
      <c r="N129" s="117"/>
      <c r="O129" s="119" t="str">
        <f t="shared" si="2"/>
        <v>No</v>
      </c>
      <c r="P129" s="160" t="str">
        <f t="shared" si="3"/>
        <v>Correct</v>
      </c>
    </row>
    <row r="130" spans="1:16" x14ac:dyDescent="0.2">
      <c r="A130" s="98">
        <v>10679</v>
      </c>
      <c r="B130" s="91" t="s">
        <v>103</v>
      </c>
      <c r="C130" s="110">
        <v>0.2456785295944266</v>
      </c>
      <c r="D130" s="91" t="s">
        <v>1</v>
      </c>
      <c r="E130" s="91">
        <v>3</v>
      </c>
      <c r="F130" s="92">
        <v>1</v>
      </c>
      <c r="G130" s="91" t="s">
        <v>7</v>
      </c>
      <c r="H130" s="91" t="s">
        <v>89</v>
      </c>
      <c r="I130" s="91" t="s">
        <v>4</v>
      </c>
      <c r="J130" s="93" t="s">
        <v>4</v>
      </c>
      <c r="L130" s="149">
        <f>VLOOKUP(A130,'Trained Model'!A:AI,35,0)</f>
        <v>-5.6002324305321984</v>
      </c>
      <c r="M130" s="151">
        <f>VLOOKUP(A130,'Trained Model'!A:AR,44,0)</f>
        <v>-8.7194575818112856</v>
      </c>
      <c r="N130" s="117"/>
      <c r="O130" s="119" t="str">
        <f t="shared" si="2"/>
        <v>Yes</v>
      </c>
      <c r="P130" s="160" t="str">
        <f t="shared" si="3"/>
        <v>Correct</v>
      </c>
    </row>
    <row r="131" spans="1:16" x14ac:dyDescent="0.2">
      <c r="A131" s="99">
        <v>10423</v>
      </c>
      <c r="B131" s="95" t="s">
        <v>103</v>
      </c>
      <c r="C131" s="111">
        <v>0.2458171221589609</v>
      </c>
      <c r="D131" s="95" t="s">
        <v>0</v>
      </c>
      <c r="E131" s="95">
        <v>1</v>
      </c>
      <c r="F131" s="96">
        <v>2</v>
      </c>
      <c r="G131" s="95" t="s">
        <v>6</v>
      </c>
      <c r="H131" s="95" t="s">
        <v>90</v>
      </c>
      <c r="I131" s="95" t="s">
        <v>4</v>
      </c>
      <c r="J131" s="97" t="s">
        <v>5</v>
      </c>
      <c r="L131" s="149">
        <f>VLOOKUP(A131,'Trained Model'!A:AI,35,0)</f>
        <v>-6.9213542042692779</v>
      </c>
      <c r="M131" s="151">
        <f>VLOOKUP(A131,'Trained Model'!A:AR,44,0)</f>
        <v>-9.1410920320621081</v>
      </c>
      <c r="N131" s="117"/>
      <c r="O131" s="119" t="str">
        <f t="shared" si="2"/>
        <v>Yes</v>
      </c>
      <c r="P131" s="161" t="str">
        <f t="shared" si="3"/>
        <v>Incorrect</v>
      </c>
    </row>
    <row r="132" spans="1:16" x14ac:dyDescent="0.2">
      <c r="A132" s="98">
        <v>10018</v>
      </c>
      <c r="B132" s="91" t="s">
        <v>103</v>
      </c>
      <c r="C132" s="110">
        <v>0.24719498488298486</v>
      </c>
      <c r="D132" s="91" t="s">
        <v>1</v>
      </c>
      <c r="E132" s="91">
        <v>2</v>
      </c>
      <c r="F132" s="92">
        <v>3</v>
      </c>
      <c r="G132" s="91" t="s">
        <v>7</v>
      </c>
      <c r="H132" s="91" t="s">
        <v>91</v>
      </c>
      <c r="I132" s="91" t="s">
        <v>5</v>
      </c>
      <c r="J132" s="93" t="s">
        <v>5</v>
      </c>
      <c r="L132" s="149">
        <f>VLOOKUP(A132,'Trained Model'!A:AI,35,0)</f>
        <v>-8.0697447195968177</v>
      </c>
      <c r="M132" s="151">
        <f>VLOOKUP(A132,'Trained Model'!A:AR,44,0)</f>
        <v>-6.8354688406621937</v>
      </c>
      <c r="N132" s="117"/>
      <c r="O132" s="119" t="str">
        <f t="shared" si="2"/>
        <v>No</v>
      </c>
      <c r="P132" s="160" t="str">
        <f t="shared" si="3"/>
        <v>Correct</v>
      </c>
    </row>
    <row r="133" spans="1:16" x14ac:dyDescent="0.2">
      <c r="A133" s="99">
        <v>11142</v>
      </c>
      <c r="B133" s="95" t="s">
        <v>103</v>
      </c>
      <c r="C133" s="111">
        <v>0.24825926974483847</v>
      </c>
      <c r="D133" s="95" t="s">
        <v>0</v>
      </c>
      <c r="E133" s="95">
        <v>3</v>
      </c>
      <c r="F133" s="96">
        <v>2</v>
      </c>
      <c r="G133" s="95" t="s">
        <v>7</v>
      </c>
      <c r="H133" s="95" t="s">
        <v>89</v>
      </c>
      <c r="I133" s="95" t="s">
        <v>5</v>
      </c>
      <c r="J133" s="97" t="s">
        <v>5</v>
      </c>
      <c r="L133" s="149">
        <f>VLOOKUP(A133,'Trained Model'!A:AI,35,0)</f>
        <v>-7.6311977305063339</v>
      </c>
      <c r="M133" s="151">
        <f>VLOOKUP(A133,'Trained Model'!A:AR,44,0)</f>
        <v>-6.410500415178487</v>
      </c>
      <c r="N133" s="117"/>
      <c r="O133" s="119" t="str">
        <f t="shared" ref="O133:O196" si="4">IF(L133&gt;M133,"Yes","No")</f>
        <v>No</v>
      </c>
      <c r="P133" s="160" t="str">
        <f t="shared" ref="P133:P196" si="5">IF(J133=O133,"Correct","Incorrect")</f>
        <v>Correct</v>
      </c>
    </row>
    <row r="134" spans="1:16" x14ac:dyDescent="0.2">
      <c r="A134" s="98">
        <v>10408</v>
      </c>
      <c r="B134" s="91" t="s">
        <v>103</v>
      </c>
      <c r="C134" s="110">
        <v>0.24866570484076578</v>
      </c>
      <c r="D134" s="91" t="s">
        <v>3</v>
      </c>
      <c r="E134" s="91">
        <v>1</v>
      </c>
      <c r="F134" s="92">
        <v>2</v>
      </c>
      <c r="G134" s="91" t="s">
        <v>6</v>
      </c>
      <c r="H134" s="91" t="s">
        <v>90</v>
      </c>
      <c r="I134" s="91" t="s">
        <v>5</v>
      </c>
      <c r="J134" s="93" t="s">
        <v>5</v>
      </c>
      <c r="L134" s="149">
        <f>VLOOKUP(A134,'Trained Model'!A:AI,35,0)</f>
        <v>-8.584938480073335</v>
      </c>
      <c r="M134" s="151">
        <f>VLOOKUP(A134,'Trained Model'!A:AR,44,0)</f>
        <v>-6.7777405838519158</v>
      </c>
      <c r="N134" s="117"/>
      <c r="O134" s="119" t="str">
        <f t="shared" si="4"/>
        <v>No</v>
      </c>
      <c r="P134" s="160" t="str">
        <f t="shared" si="5"/>
        <v>Correct</v>
      </c>
    </row>
    <row r="135" spans="1:16" x14ac:dyDescent="0.2">
      <c r="A135" s="99">
        <v>10939</v>
      </c>
      <c r="B135" s="95" t="s">
        <v>103</v>
      </c>
      <c r="C135" s="111">
        <v>0.25007554016827049</v>
      </c>
      <c r="D135" s="95" t="s">
        <v>0</v>
      </c>
      <c r="E135" s="95">
        <v>0</v>
      </c>
      <c r="F135" s="96">
        <v>2</v>
      </c>
      <c r="G135" s="95" t="s">
        <v>6</v>
      </c>
      <c r="H135" s="95" t="s">
        <v>88</v>
      </c>
      <c r="I135" s="95" t="s">
        <v>5</v>
      </c>
      <c r="J135" s="97" t="s">
        <v>5</v>
      </c>
      <c r="L135" s="149">
        <f>VLOOKUP(A135,'Trained Model'!A:AI,35,0)</f>
        <v>-7.9598447627584061</v>
      </c>
      <c r="M135" s="151">
        <f>VLOOKUP(A135,'Trained Model'!A:AR,44,0)</f>
        <v>-5.7568360229329345</v>
      </c>
      <c r="N135" s="117"/>
      <c r="O135" s="119" t="str">
        <f t="shared" si="4"/>
        <v>No</v>
      </c>
      <c r="P135" s="160" t="str">
        <f t="shared" si="5"/>
        <v>Correct</v>
      </c>
    </row>
    <row r="136" spans="1:16" x14ac:dyDescent="0.2">
      <c r="A136" s="98">
        <v>10894</v>
      </c>
      <c r="B136" s="91" t="s">
        <v>103</v>
      </c>
      <c r="C136" s="110">
        <v>0.25044188075354856</v>
      </c>
      <c r="D136" s="91" t="s">
        <v>1</v>
      </c>
      <c r="E136" s="91">
        <v>0</v>
      </c>
      <c r="F136" s="92">
        <v>0</v>
      </c>
      <c r="G136" s="91" t="s">
        <v>7</v>
      </c>
      <c r="H136" s="91" t="s">
        <v>88</v>
      </c>
      <c r="I136" s="91" t="s">
        <v>5</v>
      </c>
      <c r="J136" s="93" t="s">
        <v>5</v>
      </c>
      <c r="L136" s="149">
        <f>VLOOKUP(A136,'Trained Model'!A:AI,35,0)</f>
        <v>-7.6455102391412186</v>
      </c>
      <c r="M136" s="151">
        <f>VLOOKUP(A136,'Trained Model'!A:AR,44,0)</f>
        <v>-5.7338995063956917</v>
      </c>
      <c r="N136" s="117"/>
      <c r="O136" s="119" t="str">
        <f t="shared" si="4"/>
        <v>No</v>
      </c>
      <c r="P136" s="160" t="str">
        <f t="shared" si="5"/>
        <v>Correct</v>
      </c>
    </row>
    <row r="137" spans="1:16" x14ac:dyDescent="0.2">
      <c r="A137" s="99">
        <v>10533</v>
      </c>
      <c r="B137" s="95" t="s">
        <v>103</v>
      </c>
      <c r="C137" s="111">
        <v>0.25057191018977509</v>
      </c>
      <c r="D137" s="95" t="s">
        <v>2</v>
      </c>
      <c r="E137" s="95">
        <v>2</v>
      </c>
      <c r="F137" s="96">
        <v>0</v>
      </c>
      <c r="G137" s="95" t="s">
        <v>6</v>
      </c>
      <c r="H137" s="95" t="s">
        <v>90</v>
      </c>
      <c r="I137" s="95" t="s">
        <v>5</v>
      </c>
      <c r="J137" s="97" t="s">
        <v>5</v>
      </c>
      <c r="L137" s="149">
        <f>VLOOKUP(A137,'Trained Model'!A:AI,35,0)</f>
        <v>-9.00530616425287</v>
      </c>
      <c r="M137" s="151">
        <f>VLOOKUP(A137,'Trained Model'!A:AR,44,0)</f>
        <v>-6.6982585744459682</v>
      </c>
      <c r="N137" s="117"/>
      <c r="O137" s="119" t="str">
        <f t="shared" si="4"/>
        <v>No</v>
      </c>
      <c r="P137" s="160" t="str">
        <f t="shared" si="5"/>
        <v>Correct</v>
      </c>
    </row>
    <row r="138" spans="1:16" x14ac:dyDescent="0.2">
      <c r="A138" s="98">
        <v>10850</v>
      </c>
      <c r="B138" s="91" t="s">
        <v>103</v>
      </c>
      <c r="C138" s="110">
        <v>0.25196288667743616</v>
      </c>
      <c r="D138" s="91" t="s">
        <v>2</v>
      </c>
      <c r="E138" s="91">
        <v>2</v>
      </c>
      <c r="F138" s="92">
        <v>3</v>
      </c>
      <c r="G138" s="91" t="s">
        <v>7</v>
      </c>
      <c r="H138" s="91" t="s">
        <v>91</v>
      </c>
      <c r="I138" s="91" t="s">
        <v>4</v>
      </c>
      <c r="J138" s="93" t="s">
        <v>4</v>
      </c>
      <c r="L138" s="149">
        <f>VLOOKUP(A138,'Trained Model'!A:AI,35,0)</f>
        <v>-6.926154435645631</v>
      </c>
      <c r="M138" s="151">
        <f>VLOOKUP(A138,'Trained Model'!A:AR,44,0)</f>
        <v>-9.2195249622340789</v>
      </c>
      <c r="N138" s="117"/>
      <c r="O138" s="119" t="str">
        <f t="shared" si="4"/>
        <v>Yes</v>
      </c>
      <c r="P138" s="160" t="str">
        <f t="shared" si="5"/>
        <v>Correct</v>
      </c>
    </row>
    <row r="139" spans="1:16" x14ac:dyDescent="0.2">
      <c r="A139" s="99">
        <v>10740</v>
      </c>
      <c r="B139" s="95" t="s">
        <v>103</v>
      </c>
      <c r="C139" s="111">
        <v>0.25198139433700795</v>
      </c>
      <c r="D139" s="95" t="s">
        <v>2</v>
      </c>
      <c r="E139" s="95">
        <v>3</v>
      </c>
      <c r="F139" s="96">
        <v>1</v>
      </c>
      <c r="G139" s="95" t="s">
        <v>7</v>
      </c>
      <c r="H139" s="95" t="s">
        <v>88</v>
      </c>
      <c r="I139" s="95" t="s">
        <v>5</v>
      </c>
      <c r="J139" s="97" t="s">
        <v>5</v>
      </c>
      <c r="L139" s="149">
        <f>VLOOKUP(A139,'Trained Model'!A:AI,35,0)</f>
        <v>-7.080097760985514</v>
      </c>
      <c r="M139" s="151">
        <f>VLOOKUP(A139,'Trained Model'!A:AR,44,0)</f>
        <v>-5.762800946961562</v>
      </c>
      <c r="N139" s="117"/>
      <c r="O139" s="119" t="str">
        <f t="shared" si="4"/>
        <v>No</v>
      </c>
      <c r="P139" s="160" t="str">
        <f t="shared" si="5"/>
        <v>Correct</v>
      </c>
    </row>
    <row r="140" spans="1:16" x14ac:dyDescent="0.2">
      <c r="A140" s="98">
        <v>10130</v>
      </c>
      <c r="B140" s="91" t="s">
        <v>103</v>
      </c>
      <c r="C140" s="110">
        <v>0.25211025754929828</v>
      </c>
      <c r="D140" s="91" t="s">
        <v>2</v>
      </c>
      <c r="E140" s="91">
        <v>2</v>
      </c>
      <c r="F140" s="92">
        <v>1</v>
      </c>
      <c r="G140" s="91" t="s">
        <v>7</v>
      </c>
      <c r="H140" s="91" t="s">
        <v>88</v>
      </c>
      <c r="I140" s="91" t="s">
        <v>5</v>
      </c>
      <c r="J140" s="93" t="s">
        <v>5</v>
      </c>
      <c r="L140" s="149">
        <f>VLOOKUP(A140,'Trained Model'!A:AI,35,0)</f>
        <v>-7.4773995584545174</v>
      </c>
      <c r="M140" s="151">
        <f>VLOOKUP(A140,'Trained Model'!A:AR,44,0)</f>
        <v>-5.7997661411950334</v>
      </c>
      <c r="N140" s="117"/>
      <c r="O140" s="119" t="str">
        <f t="shared" si="4"/>
        <v>No</v>
      </c>
      <c r="P140" s="160" t="str">
        <f t="shared" si="5"/>
        <v>Correct</v>
      </c>
    </row>
    <row r="141" spans="1:16" x14ac:dyDescent="0.2">
      <c r="A141" s="99">
        <v>10461</v>
      </c>
      <c r="B141" s="95" t="s">
        <v>103</v>
      </c>
      <c r="C141" s="111">
        <v>0.25279813925153927</v>
      </c>
      <c r="D141" s="95" t="s">
        <v>3</v>
      </c>
      <c r="E141" s="95">
        <v>2</v>
      </c>
      <c r="F141" s="96">
        <v>0</v>
      </c>
      <c r="G141" s="95" t="s">
        <v>7</v>
      </c>
      <c r="H141" s="95" t="s">
        <v>90</v>
      </c>
      <c r="I141" s="95" t="s">
        <v>5</v>
      </c>
      <c r="J141" s="97" t="s">
        <v>5</v>
      </c>
      <c r="L141" s="149">
        <f>VLOOKUP(A141,'Trained Model'!A:AI,35,0)</f>
        <v>-8.526355749017327</v>
      </c>
      <c r="M141" s="151">
        <f>VLOOKUP(A141,'Trained Model'!A:AR,44,0)</f>
        <v>-6.7417502607514095</v>
      </c>
      <c r="N141" s="117"/>
      <c r="O141" s="119" t="str">
        <f t="shared" si="4"/>
        <v>No</v>
      </c>
      <c r="P141" s="160" t="str">
        <f t="shared" si="5"/>
        <v>Correct</v>
      </c>
    </row>
    <row r="142" spans="1:16" x14ac:dyDescent="0.2">
      <c r="A142" s="98">
        <v>11075</v>
      </c>
      <c r="B142" s="91" t="s">
        <v>103</v>
      </c>
      <c r="C142" s="110">
        <v>0.25309183338363339</v>
      </c>
      <c r="D142" s="91" t="s">
        <v>2</v>
      </c>
      <c r="E142" s="91">
        <v>1</v>
      </c>
      <c r="F142" s="92">
        <v>3</v>
      </c>
      <c r="G142" s="91" t="s">
        <v>7</v>
      </c>
      <c r="H142" s="91" t="s">
        <v>91</v>
      </c>
      <c r="I142" s="91" t="s">
        <v>5</v>
      </c>
      <c r="J142" s="93" t="s">
        <v>5</v>
      </c>
      <c r="L142" s="149">
        <f>VLOOKUP(A142,'Trained Model'!A:AI,35,0)</f>
        <v>-8.7219872302613215</v>
      </c>
      <c r="M142" s="151">
        <f>VLOOKUP(A142,'Trained Model'!A:AR,44,0)</f>
        <v>-6.8815986123896957</v>
      </c>
      <c r="N142" s="117"/>
      <c r="O142" s="119" t="str">
        <f t="shared" si="4"/>
        <v>No</v>
      </c>
      <c r="P142" s="160" t="str">
        <f t="shared" si="5"/>
        <v>Correct</v>
      </c>
    </row>
    <row r="143" spans="1:16" x14ac:dyDescent="0.2">
      <c r="A143" s="99">
        <v>11025</v>
      </c>
      <c r="B143" s="95" t="s">
        <v>103</v>
      </c>
      <c r="C143" s="111">
        <v>0.25322176816812403</v>
      </c>
      <c r="D143" s="95" t="s">
        <v>1</v>
      </c>
      <c r="E143" s="95">
        <v>3</v>
      </c>
      <c r="F143" s="96">
        <v>1</v>
      </c>
      <c r="G143" s="95" t="s">
        <v>6</v>
      </c>
      <c r="H143" s="95" t="s">
        <v>88</v>
      </c>
      <c r="I143" s="95" t="s">
        <v>5</v>
      </c>
      <c r="J143" s="97" t="s">
        <v>5</v>
      </c>
      <c r="L143" s="149">
        <f>VLOOKUP(A143,'Trained Model'!A:AI,35,0)</f>
        <v>-7.0109624495011706</v>
      </c>
      <c r="M143" s="151">
        <f>VLOOKUP(A143,'Trained Model'!A:AR,44,0)</f>
        <v>-5.6902712057352849</v>
      </c>
      <c r="N143" s="117"/>
      <c r="O143" s="119" t="str">
        <f t="shared" si="4"/>
        <v>No</v>
      </c>
      <c r="P143" s="160" t="str">
        <f t="shared" si="5"/>
        <v>Correct</v>
      </c>
    </row>
    <row r="144" spans="1:16" x14ac:dyDescent="0.2">
      <c r="A144" s="98">
        <v>10477</v>
      </c>
      <c r="B144" s="91" t="s">
        <v>103</v>
      </c>
      <c r="C144" s="110">
        <v>0.25337291913021331</v>
      </c>
      <c r="D144" s="91" t="s">
        <v>1</v>
      </c>
      <c r="E144" s="91">
        <v>0</v>
      </c>
      <c r="F144" s="92">
        <v>0</v>
      </c>
      <c r="G144" s="91" t="s">
        <v>7</v>
      </c>
      <c r="H144" s="91" t="s">
        <v>88</v>
      </c>
      <c r="I144" s="91" t="s">
        <v>5</v>
      </c>
      <c r="J144" s="93" t="s">
        <v>5</v>
      </c>
      <c r="L144" s="149">
        <f>VLOOKUP(A144,'Trained Model'!A:AI,35,0)</f>
        <v>-7.6455102391412186</v>
      </c>
      <c r="M144" s="151">
        <f>VLOOKUP(A144,'Trained Model'!A:AR,44,0)</f>
        <v>-5.7338995063956917</v>
      </c>
      <c r="N144" s="117"/>
      <c r="O144" s="119" t="str">
        <f t="shared" si="4"/>
        <v>No</v>
      </c>
      <c r="P144" s="160" t="str">
        <f t="shared" si="5"/>
        <v>Correct</v>
      </c>
    </row>
    <row r="145" spans="1:16" x14ac:dyDescent="0.2">
      <c r="A145" s="99">
        <v>11241</v>
      </c>
      <c r="B145" s="95" t="s">
        <v>103</v>
      </c>
      <c r="C145" s="111">
        <v>0.25385259366497992</v>
      </c>
      <c r="D145" s="95" t="s">
        <v>3</v>
      </c>
      <c r="E145" s="95">
        <v>1</v>
      </c>
      <c r="F145" s="96">
        <v>2</v>
      </c>
      <c r="G145" s="95" t="s">
        <v>7</v>
      </c>
      <c r="H145" s="95" t="s">
        <v>91</v>
      </c>
      <c r="I145" s="95" t="s">
        <v>5</v>
      </c>
      <c r="J145" s="97" t="s">
        <v>5</v>
      </c>
      <c r="L145" s="149">
        <f>VLOOKUP(A145,'Trained Model'!A:AI,35,0)</f>
        <v>-8.6047411073695148</v>
      </c>
      <c r="M145" s="151">
        <f>VLOOKUP(A145,'Trained Model'!A:AR,44,0)</f>
        <v>-6.9070237107555057</v>
      </c>
      <c r="N145" s="117"/>
      <c r="O145" s="119" t="str">
        <f t="shared" si="4"/>
        <v>No</v>
      </c>
      <c r="P145" s="160" t="str">
        <f t="shared" si="5"/>
        <v>Correct</v>
      </c>
    </row>
    <row r="146" spans="1:16" x14ac:dyDescent="0.2">
      <c r="A146" s="98">
        <v>10713</v>
      </c>
      <c r="B146" s="91" t="s">
        <v>103</v>
      </c>
      <c r="C146" s="110">
        <v>0.25437607068537893</v>
      </c>
      <c r="D146" s="91" t="s">
        <v>2</v>
      </c>
      <c r="E146" s="91">
        <v>0</v>
      </c>
      <c r="F146" s="92">
        <v>3</v>
      </c>
      <c r="G146" s="91" t="s">
        <v>7</v>
      </c>
      <c r="H146" s="91" t="s">
        <v>88</v>
      </c>
      <c r="I146" s="91" t="s">
        <v>4</v>
      </c>
      <c r="J146" s="93" t="s">
        <v>5</v>
      </c>
      <c r="L146" s="149">
        <f>VLOOKUP(A146,'Trained Model'!A:AI,35,0)</f>
        <v>-6.0405743886874106</v>
      </c>
      <c r="M146" s="151">
        <f>VLOOKUP(A146,'Trained Model'!A:AR,44,0)</f>
        <v>-8.1465874406419037</v>
      </c>
      <c r="N146" s="117"/>
      <c r="O146" s="119" t="str">
        <f t="shared" si="4"/>
        <v>Yes</v>
      </c>
      <c r="P146" s="161" t="str">
        <f t="shared" si="5"/>
        <v>Incorrect</v>
      </c>
    </row>
    <row r="147" spans="1:16" x14ac:dyDescent="0.2">
      <c r="A147" s="99">
        <v>11147</v>
      </c>
      <c r="B147" s="95" t="s">
        <v>103</v>
      </c>
      <c r="C147" s="111">
        <v>0.25498105912054614</v>
      </c>
      <c r="D147" s="95" t="s">
        <v>3</v>
      </c>
      <c r="E147" s="95">
        <v>1</v>
      </c>
      <c r="F147" s="96">
        <v>2</v>
      </c>
      <c r="G147" s="95" t="s">
        <v>7</v>
      </c>
      <c r="H147" s="95" t="s">
        <v>88</v>
      </c>
      <c r="I147" s="95" t="s">
        <v>5</v>
      </c>
      <c r="J147" s="97" t="s">
        <v>5</v>
      </c>
      <c r="L147" s="149">
        <f>VLOOKUP(A147,'Trained Model'!A:AI,35,0)</f>
        <v>-7.5609370551964004</v>
      </c>
      <c r="M147" s="151">
        <f>VLOOKUP(A147,'Trained Model'!A:AR,44,0)</f>
        <v>-5.8588808477765477</v>
      </c>
      <c r="N147" s="117"/>
      <c r="O147" s="119" t="str">
        <f t="shared" si="4"/>
        <v>No</v>
      </c>
      <c r="P147" s="160" t="str">
        <f t="shared" si="5"/>
        <v>Correct</v>
      </c>
    </row>
    <row r="148" spans="1:16" x14ac:dyDescent="0.2">
      <c r="A148" s="98">
        <v>10162</v>
      </c>
      <c r="B148" s="91" t="s">
        <v>103</v>
      </c>
      <c r="C148" s="110">
        <v>0.25594161560619921</v>
      </c>
      <c r="D148" s="91" t="s">
        <v>3</v>
      </c>
      <c r="E148" s="91">
        <v>0</v>
      </c>
      <c r="F148" s="92">
        <v>1</v>
      </c>
      <c r="G148" s="91" t="s">
        <v>7</v>
      </c>
      <c r="H148" s="91" t="s">
        <v>88</v>
      </c>
      <c r="I148" s="91" t="s">
        <v>4</v>
      </c>
      <c r="J148" s="93" t="s">
        <v>5</v>
      </c>
      <c r="L148" s="149">
        <f>VLOOKUP(A148,'Trained Model'!A:AI,35,0)</f>
        <v>-5.9439475529983383</v>
      </c>
      <c r="M148" s="151">
        <f>VLOOKUP(A148,'Trained Model'!A:AR,44,0)</f>
        <v>-8.1299895492328673</v>
      </c>
      <c r="N148" s="117"/>
      <c r="O148" s="119" t="str">
        <f t="shared" si="4"/>
        <v>Yes</v>
      </c>
      <c r="P148" s="160" t="str">
        <f t="shared" si="5"/>
        <v>Incorrect</v>
      </c>
    </row>
    <row r="149" spans="1:16" x14ac:dyDescent="0.2">
      <c r="A149" s="99">
        <v>10394</v>
      </c>
      <c r="B149" s="95" t="s">
        <v>103</v>
      </c>
      <c r="C149" s="111">
        <v>0.25646152516553333</v>
      </c>
      <c r="D149" s="95" t="s">
        <v>0</v>
      </c>
      <c r="E149" s="95">
        <v>3</v>
      </c>
      <c r="F149" s="96">
        <v>3</v>
      </c>
      <c r="G149" s="95" t="s">
        <v>7</v>
      </c>
      <c r="H149" s="95" t="s">
        <v>88</v>
      </c>
      <c r="I149" s="95" t="s">
        <v>5</v>
      </c>
      <c r="J149" s="97" t="s">
        <v>5</v>
      </c>
      <c r="L149" s="149">
        <f>VLOOKUP(A149,'Trained Model'!A:AI,35,0)</f>
        <v>-7.0426146677307742</v>
      </c>
      <c r="M149" s="151">
        <f>VLOOKUP(A149,'Trained Model'!A:AR,44,0)</f>
        <v>-5.7627320752523117</v>
      </c>
      <c r="N149" s="117"/>
      <c r="O149" s="119" t="str">
        <f t="shared" si="4"/>
        <v>No</v>
      </c>
      <c r="P149" s="160" t="str">
        <f t="shared" si="5"/>
        <v>Correct</v>
      </c>
    </row>
    <row r="150" spans="1:16" x14ac:dyDescent="0.2">
      <c r="A150" s="98">
        <v>10353</v>
      </c>
      <c r="B150" s="91" t="s">
        <v>103</v>
      </c>
      <c r="C150" s="110">
        <v>0.25887479015733283</v>
      </c>
      <c r="D150" s="91" t="s">
        <v>1</v>
      </c>
      <c r="E150" s="91">
        <v>2</v>
      </c>
      <c r="F150" s="92">
        <v>2</v>
      </c>
      <c r="G150" s="91" t="s">
        <v>6</v>
      </c>
      <c r="H150" s="91" t="s">
        <v>91</v>
      </c>
      <c r="I150" s="91" t="s">
        <v>5</v>
      </c>
      <c r="J150" s="93" t="s">
        <v>5</v>
      </c>
      <c r="L150" s="149">
        <f>VLOOKUP(A150,'Trained Model'!A:AI,35,0)</f>
        <v>-8.4314490119405523</v>
      </c>
      <c r="M150" s="151">
        <f>VLOOKUP(A150,'Trained Model'!A:AR,44,0)</f>
        <v>-6.8174022527225615</v>
      </c>
      <c r="N150" s="117"/>
      <c r="O150" s="119" t="str">
        <f t="shared" si="4"/>
        <v>No</v>
      </c>
      <c r="P150" s="160" t="str">
        <f t="shared" si="5"/>
        <v>Correct</v>
      </c>
    </row>
    <row r="151" spans="1:16" x14ac:dyDescent="0.2">
      <c r="A151" s="99">
        <v>10864</v>
      </c>
      <c r="B151" s="95" t="s">
        <v>103</v>
      </c>
      <c r="C151" s="111">
        <v>0.25899338429403107</v>
      </c>
      <c r="D151" s="95" t="s">
        <v>0</v>
      </c>
      <c r="E151" s="95">
        <v>1</v>
      </c>
      <c r="F151" s="96">
        <v>2</v>
      </c>
      <c r="G151" s="95" t="s">
        <v>7</v>
      </c>
      <c r="H151" s="95" t="s">
        <v>88</v>
      </c>
      <c r="I151" s="95" t="s">
        <v>5</v>
      </c>
      <c r="J151" s="97" t="s">
        <v>5</v>
      </c>
      <c r="L151" s="149">
        <f>VLOOKUP(A151,'Trained Model'!A:AI,35,0)</f>
        <v>-7.5349615687931397</v>
      </c>
      <c r="M151" s="151">
        <f>VLOOKUP(A151,'Trained Model'!A:AR,44,0)</f>
        <v>-5.8588808477765477</v>
      </c>
      <c r="N151" s="117"/>
      <c r="O151" s="119" t="str">
        <f t="shared" si="4"/>
        <v>No</v>
      </c>
      <c r="P151" s="160" t="str">
        <f t="shared" si="5"/>
        <v>Correct</v>
      </c>
    </row>
    <row r="152" spans="1:16" x14ac:dyDescent="0.2">
      <c r="A152" s="98">
        <v>10555</v>
      </c>
      <c r="B152" s="91" t="s">
        <v>103</v>
      </c>
      <c r="C152" s="110">
        <v>0.25919717326719649</v>
      </c>
      <c r="D152" s="91" t="s">
        <v>0</v>
      </c>
      <c r="E152" s="91">
        <v>1</v>
      </c>
      <c r="F152" s="92">
        <v>2</v>
      </c>
      <c r="G152" s="91" t="s">
        <v>6</v>
      </c>
      <c r="H152" s="91" t="s">
        <v>88</v>
      </c>
      <c r="I152" s="91" t="s">
        <v>5</v>
      </c>
      <c r="J152" s="93" t="s">
        <v>5</v>
      </c>
      <c r="L152" s="149">
        <f>VLOOKUP(A152,'Trained Model'!A:AI,35,0)</f>
        <v>-7.9598447627584061</v>
      </c>
      <c r="M152" s="151">
        <f>VLOOKUP(A152,'Trained Model'!A:AR,44,0)</f>
        <v>-5.8070557799119618</v>
      </c>
      <c r="N152" s="117"/>
      <c r="O152" s="119" t="str">
        <f t="shared" si="4"/>
        <v>No</v>
      </c>
      <c r="P152" s="160" t="str">
        <f t="shared" si="5"/>
        <v>Correct</v>
      </c>
    </row>
    <row r="153" spans="1:16" x14ac:dyDescent="0.2">
      <c r="A153" s="99">
        <v>10337</v>
      </c>
      <c r="B153" s="95" t="s">
        <v>103</v>
      </c>
      <c r="C153" s="111">
        <v>0.25958960260595976</v>
      </c>
      <c r="D153" s="95" t="s">
        <v>0</v>
      </c>
      <c r="E153" s="95">
        <v>0</v>
      </c>
      <c r="F153" s="96">
        <v>1</v>
      </c>
      <c r="G153" s="95" t="s">
        <v>6</v>
      </c>
      <c r="H153" s="95" t="s">
        <v>88</v>
      </c>
      <c r="I153" s="95" t="s">
        <v>4</v>
      </c>
      <c r="J153" s="97" t="s">
        <v>5</v>
      </c>
      <c r="L153" s="149">
        <f>VLOOKUP(A153,'Trained Model'!A:AI,35,0)</f>
        <v>-6.3428552605603441</v>
      </c>
      <c r="M153" s="151">
        <f>VLOOKUP(A153,'Trained Model'!A:AR,44,0)</f>
        <v>-8.0781644813682796</v>
      </c>
      <c r="N153" s="117"/>
      <c r="O153" s="119" t="str">
        <f t="shared" si="4"/>
        <v>Yes</v>
      </c>
      <c r="P153" s="160" t="str">
        <f t="shared" si="5"/>
        <v>Incorrect</v>
      </c>
    </row>
    <row r="154" spans="1:16" x14ac:dyDescent="0.2">
      <c r="A154" s="98">
        <v>10197</v>
      </c>
      <c r="B154" s="91" t="s">
        <v>103</v>
      </c>
      <c r="C154" s="110">
        <v>0.259932594603832</v>
      </c>
      <c r="D154" s="91" t="s">
        <v>2</v>
      </c>
      <c r="E154" s="91">
        <v>2</v>
      </c>
      <c r="F154" s="92">
        <v>2</v>
      </c>
      <c r="G154" s="91" t="s">
        <v>7</v>
      </c>
      <c r="H154" s="91" t="s">
        <v>89</v>
      </c>
      <c r="I154" s="91" t="s">
        <v>5</v>
      </c>
      <c r="J154" s="93" t="s">
        <v>5</v>
      </c>
      <c r="L154" s="149">
        <f>VLOOKUP(A154,'Trained Model'!A:AI,35,0)</f>
        <v>-8.1085422356488728</v>
      </c>
      <c r="M154" s="151">
        <f>VLOOKUP(A154,'Trained Model'!A:AR,44,0)</f>
        <v>-6.4557989909711031</v>
      </c>
      <c r="N154" s="117"/>
      <c r="O154" s="119" t="str">
        <f t="shared" si="4"/>
        <v>No</v>
      </c>
      <c r="P154" s="160" t="str">
        <f t="shared" si="5"/>
        <v>Correct</v>
      </c>
    </row>
    <row r="155" spans="1:16" x14ac:dyDescent="0.2">
      <c r="A155" s="99">
        <v>10501</v>
      </c>
      <c r="B155" s="95" t="s">
        <v>103</v>
      </c>
      <c r="C155" s="111">
        <v>0.2604075584587352</v>
      </c>
      <c r="D155" s="95" t="s">
        <v>2</v>
      </c>
      <c r="E155" s="95">
        <v>0</v>
      </c>
      <c r="F155" s="96">
        <v>1</v>
      </c>
      <c r="G155" s="95" t="s">
        <v>7</v>
      </c>
      <c r="H155" s="95" t="s">
        <v>89</v>
      </c>
      <c r="I155" s="95" t="s">
        <v>5</v>
      </c>
      <c r="J155" s="97" t="s">
        <v>5</v>
      </c>
      <c r="L155" s="149">
        <f>VLOOKUP(A155,'Trained Model'!A:AI,35,0)</f>
        <v>-8.287385528066503</v>
      </c>
      <c r="M155" s="151">
        <f>VLOOKUP(A155,'Trained Model'!A:AR,44,0)</f>
        <v>-6.3889813425830386</v>
      </c>
      <c r="N155" s="117"/>
      <c r="O155" s="119" t="str">
        <f t="shared" si="4"/>
        <v>No</v>
      </c>
      <c r="P155" s="160" t="str">
        <f t="shared" si="5"/>
        <v>Correct</v>
      </c>
    </row>
    <row r="156" spans="1:16" x14ac:dyDescent="0.2">
      <c r="A156" s="98">
        <v>11220</v>
      </c>
      <c r="B156" s="91" t="s">
        <v>103</v>
      </c>
      <c r="C156" s="110">
        <v>0.26059461159039421</v>
      </c>
      <c r="D156" s="91" t="s">
        <v>2</v>
      </c>
      <c r="E156" s="91">
        <v>2</v>
      </c>
      <c r="F156" s="92">
        <v>2</v>
      </c>
      <c r="G156" s="91" t="s">
        <v>6</v>
      </c>
      <c r="H156" s="91" t="s">
        <v>88</v>
      </c>
      <c r="I156" s="91" t="s">
        <v>5</v>
      </c>
      <c r="J156" s="93" t="s">
        <v>5</v>
      </c>
      <c r="L156" s="149">
        <f>VLOOKUP(A156,'Trained Model'!A:AI,35,0)</f>
        <v>-7.8816634652170485</v>
      </c>
      <c r="M156" s="151">
        <f>VLOOKUP(A156,'Trained Model'!A:AR,44,0)</f>
        <v>-5.7899640631052955</v>
      </c>
      <c r="N156" s="117"/>
      <c r="O156" s="119" t="str">
        <f t="shared" si="4"/>
        <v>No</v>
      </c>
      <c r="P156" s="160" t="str">
        <f t="shared" si="5"/>
        <v>Correct</v>
      </c>
    </row>
    <row r="157" spans="1:16" x14ac:dyDescent="0.2">
      <c r="A157" s="99">
        <v>11331</v>
      </c>
      <c r="B157" s="95" t="s">
        <v>103</v>
      </c>
      <c r="C157" s="111">
        <v>0.26223965575036756</v>
      </c>
      <c r="D157" s="95" t="s">
        <v>3</v>
      </c>
      <c r="E157" s="95">
        <v>1</v>
      </c>
      <c r="F157" s="96">
        <v>2</v>
      </c>
      <c r="G157" s="95" t="s">
        <v>7</v>
      </c>
      <c r="H157" s="95" t="s">
        <v>89</v>
      </c>
      <c r="I157" s="95" t="s">
        <v>5</v>
      </c>
      <c r="J157" s="97" t="s">
        <v>5</v>
      </c>
      <c r="L157" s="149">
        <f>VLOOKUP(A157,'Trained Model'!A:AI,35,0)</f>
        <v>-8.2126990195934919</v>
      </c>
      <c r="M157" s="151">
        <f>VLOOKUP(A157,'Trained Model'!A:AR,44,0)</f>
        <v>-6.4728907077777693</v>
      </c>
      <c r="N157" s="117"/>
      <c r="O157" s="119" t="str">
        <f t="shared" si="4"/>
        <v>No</v>
      </c>
      <c r="P157" s="160" t="str">
        <f t="shared" si="5"/>
        <v>Correct</v>
      </c>
    </row>
    <row r="158" spans="1:16" x14ac:dyDescent="0.2">
      <c r="A158" s="98">
        <v>11088</v>
      </c>
      <c r="B158" s="91" t="s">
        <v>103</v>
      </c>
      <c r="C158" s="110">
        <v>0.26288474879712875</v>
      </c>
      <c r="D158" s="91" t="s">
        <v>0</v>
      </c>
      <c r="E158" s="91">
        <v>1</v>
      </c>
      <c r="F158" s="92">
        <v>0</v>
      </c>
      <c r="G158" s="91" t="s">
        <v>7</v>
      </c>
      <c r="H158" s="91" t="s">
        <v>89</v>
      </c>
      <c r="I158" s="91" t="s">
        <v>5</v>
      </c>
      <c r="J158" s="93" t="s">
        <v>5</v>
      </c>
      <c r="L158" s="149">
        <f>VLOOKUP(A158,'Trained Model'!A:AI,35,0)</f>
        <v>-8.7112480013143827</v>
      </c>
      <c r="M158" s="151">
        <f>VLOOKUP(A158,'Trained Model'!A:AR,44,0)</f>
        <v>-6.410500415178487</v>
      </c>
      <c r="N158" s="117"/>
      <c r="O158" s="119" t="str">
        <f t="shared" si="4"/>
        <v>No</v>
      </c>
      <c r="P158" s="160" t="str">
        <f t="shared" si="5"/>
        <v>Correct</v>
      </c>
    </row>
    <row r="159" spans="1:16" x14ac:dyDescent="0.2">
      <c r="A159" s="99">
        <v>10293</v>
      </c>
      <c r="B159" s="95" t="s">
        <v>103</v>
      </c>
      <c r="C159" s="111">
        <v>0.26297661577458842</v>
      </c>
      <c r="D159" s="95" t="s">
        <v>3</v>
      </c>
      <c r="E159" s="95">
        <v>2</v>
      </c>
      <c r="F159" s="96">
        <v>0</v>
      </c>
      <c r="G159" s="95" t="s">
        <v>7</v>
      </c>
      <c r="H159" s="95" t="s">
        <v>89</v>
      </c>
      <c r="I159" s="95" t="s">
        <v>5</v>
      </c>
      <c r="J159" s="97" t="s">
        <v>5</v>
      </c>
      <c r="L159" s="149">
        <f>VLOOKUP(A159,'Trained Model'!A:AI,35,0)</f>
        <v>-8.5789994825027502</v>
      </c>
      <c r="M159" s="151">
        <f>VLOOKUP(A159,'Trained Model'!A:AR,44,0)</f>
        <v>-6.385075316812677</v>
      </c>
      <c r="N159" s="117"/>
      <c r="O159" s="119" t="str">
        <f t="shared" si="4"/>
        <v>No</v>
      </c>
      <c r="P159" s="160" t="str">
        <f t="shared" si="5"/>
        <v>Correct</v>
      </c>
    </row>
    <row r="160" spans="1:16" x14ac:dyDescent="0.2">
      <c r="A160" s="98">
        <v>11030</v>
      </c>
      <c r="B160" s="91" t="s">
        <v>103</v>
      </c>
      <c r="C160" s="110">
        <v>0.26344798326850161</v>
      </c>
      <c r="D160" s="91" t="s">
        <v>3</v>
      </c>
      <c r="E160" s="91">
        <v>1</v>
      </c>
      <c r="F160" s="92">
        <v>2</v>
      </c>
      <c r="G160" s="91" t="s">
        <v>7</v>
      </c>
      <c r="H160" s="91" t="s">
        <v>89</v>
      </c>
      <c r="I160" s="91" t="s">
        <v>4</v>
      </c>
      <c r="J160" s="93" t="s">
        <v>5</v>
      </c>
      <c r="L160" s="149">
        <f>VLOOKUP(A160,'Trained Model'!A:AI,35,0)</f>
        <v>-6.5750902301926946</v>
      </c>
      <c r="M160" s="151">
        <f>VLOOKUP(A160,'Trained Model'!A:AR,44,0)</f>
        <v>-8.8362421559879625</v>
      </c>
      <c r="N160" s="117"/>
      <c r="O160" s="119" t="str">
        <f t="shared" si="4"/>
        <v>Yes</v>
      </c>
      <c r="P160" s="161" t="str">
        <f t="shared" si="5"/>
        <v>Incorrect</v>
      </c>
    </row>
    <row r="161" spans="1:16" x14ac:dyDescent="0.2">
      <c r="A161" s="99">
        <v>10625</v>
      </c>
      <c r="B161" s="95" t="s">
        <v>103</v>
      </c>
      <c r="C161" s="111">
        <v>0.2642117671390406</v>
      </c>
      <c r="D161" s="95" t="s">
        <v>3</v>
      </c>
      <c r="E161" s="95">
        <v>0</v>
      </c>
      <c r="F161" s="96">
        <v>1</v>
      </c>
      <c r="G161" s="95" t="s">
        <v>6</v>
      </c>
      <c r="H161" s="95" t="s">
        <v>90</v>
      </c>
      <c r="I161" s="95" t="s">
        <v>5</v>
      </c>
      <c r="J161" s="97" t="s">
        <v>5</v>
      </c>
      <c r="L161" s="149">
        <f>VLOOKUP(A161,'Trained Model'!A:AI,35,0)</f>
        <v>-8.6055577672760712</v>
      </c>
      <c r="M161" s="151">
        <f>VLOOKUP(A161,'Trained Model'!A:AR,44,0)</f>
        <v>-6.6854978370980414</v>
      </c>
      <c r="N161" s="117"/>
      <c r="O161" s="119" t="str">
        <f t="shared" si="4"/>
        <v>No</v>
      </c>
      <c r="P161" s="160" t="str">
        <f t="shared" si="5"/>
        <v>Correct</v>
      </c>
    </row>
    <row r="162" spans="1:16" x14ac:dyDescent="0.2">
      <c r="A162" s="98">
        <v>10588</v>
      </c>
      <c r="B162" s="91" t="s">
        <v>103</v>
      </c>
      <c r="C162" s="110">
        <v>0.26537228326842177</v>
      </c>
      <c r="D162" s="91" t="s">
        <v>1</v>
      </c>
      <c r="E162" s="91">
        <v>3</v>
      </c>
      <c r="F162" s="92">
        <v>0</v>
      </c>
      <c r="G162" s="91" t="s">
        <v>7</v>
      </c>
      <c r="H162" s="91" t="s">
        <v>91</v>
      </c>
      <c r="I162" s="91" t="s">
        <v>5</v>
      </c>
      <c r="J162" s="93" t="s">
        <v>5</v>
      </c>
      <c r="L162" s="149">
        <f>VLOOKUP(A162,'Trained Model'!A:AI,35,0)</f>
        <v>-8.1337884886304348</v>
      </c>
      <c r="M162" s="151">
        <f>VLOOKUP(A162,'Trained Model'!A:AR,44,0)</f>
        <v>-6.7698718337543946</v>
      </c>
      <c r="N162" s="117"/>
      <c r="O162" s="119" t="str">
        <f t="shared" si="4"/>
        <v>No</v>
      </c>
      <c r="P162" s="160" t="str">
        <f t="shared" si="5"/>
        <v>Correct</v>
      </c>
    </row>
    <row r="163" spans="1:16" x14ac:dyDescent="0.2">
      <c r="A163" s="99">
        <v>10005</v>
      </c>
      <c r="B163" s="95" t="s">
        <v>103</v>
      </c>
      <c r="C163" s="111">
        <v>0.26582770937734013</v>
      </c>
      <c r="D163" s="95" t="s">
        <v>3</v>
      </c>
      <c r="E163" s="95">
        <v>1</v>
      </c>
      <c r="F163" s="96">
        <v>1</v>
      </c>
      <c r="G163" s="95" t="s">
        <v>6</v>
      </c>
      <c r="H163" s="95" t="s">
        <v>89</v>
      </c>
      <c r="I163" s="95" t="s">
        <v>5</v>
      </c>
      <c r="J163" s="97" t="s">
        <v>5</v>
      </c>
      <c r="L163" s="149">
        <f>VLOOKUP(A163,'Trained Model'!A:AI,35,0)</f>
        <v>-8.6582015007614928</v>
      </c>
      <c r="M163" s="151">
        <f>VLOOKUP(A163,'Trained Model'!A:AR,44,0)</f>
        <v>-6.3790426501383353</v>
      </c>
      <c r="N163" s="117"/>
      <c r="O163" s="119" t="str">
        <f t="shared" si="4"/>
        <v>No</v>
      </c>
      <c r="P163" s="160" t="str">
        <f t="shared" si="5"/>
        <v>Correct</v>
      </c>
    </row>
    <row r="164" spans="1:16" x14ac:dyDescent="0.2">
      <c r="A164" s="98">
        <v>10267</v>
      </c>
      <c r="B164" s="91" t="s">
        <v>103</v>
      </c>
      <c r="C164" s="110">
        <v>0.2660363185087955</v>
      </c>
      <c r="D164" s="91" t="s">
        <v>0</v>
      </c>
      <c r="E164" s="91">
        <v>3</v>
      </c>
      <c r="F164" s="92">
        <v>3</v>
      </c>
      <c r="G164" s="91" t="s">
        <v>7</v>
      </c>
      <c r="H164" s="91" t="s">
        <v>90</v>
      </c>
      <c r="I164" s="91" t="s">
        <v>5</v>
      </c>
      <c r="J164" s="93" t="s">
        <v>5</v>
      </c>
      <c r="L164" s="149">
        <f>VLOOKUP(A164,'Trained Model'!A:AI,35,0)</f>
        <v>-7.6417328986424433</v>
      </c>
      <c r="M164" s="151">
        <f>VLOOKUP(A164,'Trained Model'!A:AR,44,0)</f>
        <v>-6.7334168791922657</v>
      </c>
      <c r="N164" s="117"/>
      <c r="O164" s="119" t="str">
        <f t="shared" si="4"/>
        <v>No</v>
      </c>
      <c r="P164" s="160" t="str">
        <f t="shared" si="5"/>
        <v>Correct</v>
      </c>
    </row>
    <row r="165" spans="1:16" x14ac:dyDescent="0.2">
      <c r="A165" s="99">
        <v>10656</v>
      </c>
      <c r="B165" s="95" t="s">
        <v>103</v>
      </c>
      <c r="C165" s="111">
        <v>0.26620959157666746</v>
      </c>
      <c r="D165" s="95" t="s">
        <v>2</v>
      </c>
      <c r="E165" s="95">
        <v>2</v>
      </c>
      <c r="F165" s="96">
        <v>2</v>
      </c>
      <c r="G165" s="95" t="s">
        <v>6</v>
      </c>
      <c r="H165" s="95" t="s">
        <v>88</v>
      </c>
      <c r="I165" s="95" t="s">
        <v>5</v>
      </c>
      <c r="J165" s="97" t="s">
        <v>5</v>
      </c>
      <c r="L165" s="149">
        <f>VLOOKUP(A165,'Trained Model'!A:AI,35,0)</f>
        <v>-7.8816634652170485</v>
      </c>
      <c r="M165" s="151">
        <f>VLOOKUP(A165,'Trained Model'!A:AR,44,0)</f>
        <v>-5.7899640631052955</v>
      </c>
      <c r="N165" s="117"/>
      <c r="O165" s="119" t="str">
        <f t="shared" si="4"/>
        <v>No</v>
      </c>
      <c r="P165" s="160" t="str">
        <f t="shared" si="5"/>
        <v>Correct</v>
      </c>
    </row>
    <row r="166" spans="1:16" x14ac:dyDescent="0.2">
      <c r="A166" s="98">
        <v>10276</v>
      </c>
      <c r="B166" s="91" t="s">
        <v>103</v>
      </c>
      <c r="C166" s="110">
        <v>0.26665688361978657</v>
      </c>
      <c r="D166" s="91" t="s">
        <v>0</v>
      </c>
      <c r="E166" s="91">
        <v>3</v>
      </c>
      <c r="F166" s="92">
        <v>3</v>
      </c>
      <c r="G166" s="91" t="s">
        <v>7</v>
      </c>
      <c r="H166" s="91" t="s">
        <v>88</v>
      </c>
      <c r="I166" s="91" t="s">
        <v>5</v>
      </c>
      <c r="J166" s="93" t="s">
        <v>5</v>
      </c>
      <c r="L166" s="149">
        <f>VLOOKUP(A166,'Trained Model'!A:AI,35,0)</f>
        <v>-7.0426146677307742</v>
      </c>
      <c r="M166" s="151">
        <f>VLOOKUP(A166,'Trained Model'!A:AR,44,0)</f>
        <v>-5.7627320752523117</v>
      </c>
      <c r="N166" s="117"/>
      <c r="O166" s="119" t="str">
        <f t="shared" si="4"/>
        <v>No</v>
      </c>
      <c r="P166" s="160" t="str">
        <f t="shared" si="5"/>
        <v>Correct</v>
      </c>
    </row>
    <row r="167" spans="1:16" x14ac:dyDescent="0.2">
      <c r="A167" s="99">
        <v>10407</v>
      </c>
      <c r="B167" s="95" t="s">
        <v>103</v>
      </c>
      <c r="C167" s="111">
        <v>0.2674688625111532</v>
      </c>
      <c r="D167" s="95" t="s">
        <v>2</v>
      </c>
      <c r="E167" s="95">
        <v>3</v>
      </c>
      <c r="F167" s="96">
        <v>1</v>
      </c>
      <c r="G167" s="95" t="s">
        <v>7</v>
      </c>
      <c r="H167" s="95" t="s">
        <v>88</v>
      </c>
      <c r="I167" s="95" t="s">
        <v>5</v>
      </c>
      <c r="J167" s="97" t="s">
        <v>5</v>
      </c>
      <c r="L167" s="149">
        <f>VLOOKUP(A167,'Trained Model'!A:AI,35,0)</f>
        <v>-7.080097760985514</v>
      </c>
      <c r="M167" s="151">
        <f>VLOOKUP(A167,'Trained Model'!A:AR,44,0)</f>
        <v>-5.762800946961562</v>
      </c>
      <c r="N167" s="117"/>
      <c r="O167" s="119" t="str">
        <f t="shared" si="4"/>
        <v>No</v>
      </c>
      <c r="P167" s="160" t="str">
        <f t="shared" si="5"/>
        <v>Correct</v>
      </c>
    </row>
    <row r="168" spans="1:16" x14ac:dyDescent="0.2">
      <c r="A168" s="98">
        <v>10079</v>
      </c>
      <c r="B168" s="91" t="s">
        <v>103</v>
      </c>
      <c r="C168" s="110">
        <v>0.26771835833830593</v>
      </c>
      <c r="D168" s="91" t="s">
        <v>2</v>
      </c>
      <c r="E168" s="91">
        <v>1</v>
      </c>
      <c r="F168" s="92">
        <v>3</v>
      </c>
      <c r="G168" s="91" t="s">
        <v>7</v>
      </c>
      <c r="H168" s="91" t="s">
        <v>89</v>
      </c>
      <c r="I168" s="91" t="s">
        <v>5</v>
      </c>
      <c r="J168" s="93" t="s">
        <v>5</v>
      </c>
      <c r="L168" s="149">
        <f>VLOOKUP(A168,'Trained Model'!A:AI,35,0)</f>
        <v>-8.3299451424852986</v>
      </c>
      <c r="M168" s="151">
        <f>VLOOKUP(A168,'Trained Model'!A:AR,44,0)</f>
        <v>-6.4474656094119593</v>
      </c>
      <c r="N168" s="117"/>
      <c r="O168" s="119" t="str">
        <f t="shared" si="4"/>
        <v>No</v>
      </c>
      <c r="P168" s="160" t="str">
        <f t="shared" si="5"/>
        <v>Correct</v>
      </c>
    </row>
    <row r="169" spans="1:16" x14ac:dyDescent="0.2">
      <c r="A169" s="99">
        <v>10241</v>
      </c>
      <c r="B169" s="95" t="s">
        <v>103</v>
      </c>
      <c r="C169" s="111">
        <v>0.26808121473665658</v>
      </c>
      <c r="D169" s="95" t="s">
        <v>2</v>
      </c>
      <c r="E169" s="95">
        <v>0</v>
      </c>
      <c r="F169" s="96">
        <v>1</v>
      </c>
      <c r="G169" s="95" t="s">
        <v>7</v>
      </c>
      <c r="H169" s="95" t="s">
        <v>89</v>
      </c>
      <c r="I169" s="95" t="s">
        <v>5</v>
      </c>
      <c r="J169" s="97" t="s">
        <v>5</v>
      </c>
      <c r="L169" s="149">
        <f>VLOOKUP(A169,'Trained Model'!A:AI,35,0)</f>
        <v>-8.287385528066503</v>
      </c>
      <c r="M169" s="151">
        <f>VLOOKUP(A169,'Trained Model'!A:AR,44,0)</f>
        <v>-6.3889813425830386</v>
      </c>
      <c r="N169" s="117"/>
      <c r="O169" s="119" t="str">
        <f t="shared" si="4"/>
        <v>No</v>
      </c>
      <c r="P169" s="160" t="str">
        <f t="shared" si="5"/>
        <v>Correct</v>
      </c>
    </row>
    <row r="170" spans="1:16" x14ac:dyDescent="0.2">
      <c r="A170" s="98">
        <v>11289</v>
      </c>
      <c r="B170" s="91" t="s">
        <v>103</v>
      </c>
      <c r="C170" s="110">
        <v>0.2681879819274634</v>
      </c>
      <c r="D170" s="91" t="s">
        <v>2</v>
      </c>
      <c r="E170" s="91">
        <v>2</v>
      </c>
      <c r="F170" s="92">
        <v>3</v>
      </c>
      <c r="G170" s="91" t="s">
        <v>7</v>
      </c>
      <c r="H170" s="91" t="s">
        <v>89</v>
      </c>
      <c r="I170" s="91" t="s">
        <v>5</v>
      </c>
      <c r="J170" s="93" t="s">
        <v>5</v>
      </c>
      <c r="L170" s="149">
        <f>VLOOKUP(A170,'Trained Model'!A:AI,35,0)</f>
        <v>-8.1717211372704046</v>
      </c>
      <c r="M170" s="151">
        <f>VLOOKUP(A170,'Trained Model'!A:AR,44,0)</f>
        <v>-6.4220405110461485</v>
      </c>
      <c r="N170" s="117"/>
      <c r="O170" s="119" t="str">
        <f t="shared" si="4"/>
        <v>No</v>
      </c>
      <c r="P170" s="160" t="str">
        <f t="shared" si="5"/>
        <v>Correct</v>
      </c>
    </row>
    <row r="171" spans="1:16" x14ac:dyDescent="0.2">
      <c r="A171" s="99">
        <v>11036</v>
      </c>
      <c r="B171" s="95" t="s">
        <v>103</v>
      </c>
      <c r="C171" s="111">
        <v>0.26907235385137551</v>
      </c>
      <c r="D171" s="95" t="s">
        <v>0</v>
      </c>
      <c r="E171" s="95">
        <v>1</v>
      </c>
      <c r="F171" s="96">
        <v>1</v>
      </c>
      <c r="G171" s="95" t="s">
        <v>6</v>
      </c>
      <c r="H171" s="95" t="s">
        <v>88</v>
      </c>
      <c r="I171" s="95" t="s">
        <v>5</v>
      </c>
      <c r="J171" s="97" t="s">
        <v>5</v>
      </c>
      <c r="L171" s="149">
        <f>VLOOKUP(A171,'Trained Model'!A:AI,35,0)</f>
        <v>-7.9804640499611414</v>
      </c>
      <c r="M171" s="151">
        <f>VLOOKUP(A171,'Trained Model'!A:AR,44,0)</f>
        <v>-5.7650327901371137</v>
      </c>
      <c r="N171" s="117"/>
      <c r="O171" s="119" t="str">
        <f t="shared" si="4"/>
        <v>No</v>
      </c>
      <c r="P171" s="160" t="str">
        <f t="shared" si="5"/>
        <v>Correct</v>
      </c>
    </row>
    <row r="172" spans="1:16" x14ac:dyDescent="0.2">
      <c r="A172" s="98">
        <v>10238</v>
      </c>
      <c r="B172" s="91" t="s">
        <v>103</v>
      </c>
      <c r="C172" s="110">
        <v>0.27015838273967863</v>
      </c>
      <c r="D172" s="91" t="s">
        <v>3</v>
      </c>
      <c r="E172" s="91">
        <v>0</v>
      </c>
      <c r="F172" s="92">
        <v>3</v>
      </c>
      <c r="G172" s="91" t="s">
        <v>6</v>
      </c>
      <c r="H172" s="91" t="s">
        <v>88</v>
      </c>
      <c r="I172" s="91" t="s">
        <v>5</v>
      </c>
      <c r="J172" s="93" t="s">
        <v>5</v>
      </c>
      <c r="L172" s="149">
        <f>VLOOKUP(A172,'Trained Model'!A:AI,35,0)</f>
        <v>-8.0489991507831977</v>
      </c>
      <c r="M172" s="151">
        <f>VLOOKUP(A172,'Trained Model'!A:AR,44,0)</f>
        <v>-5.7230775430079808</v>
      </c>
      <c r="N172" s="117"/>
      <c r="O172" s="119" t="str">
        <f t="shared" si="4"/>
        <v>No</v>
      </c>
      <c r="P172" s="160" t="str">
        <f t="shared" si="5"/>
        <v>Correct</v>
      </c>
    </row>
    <row r="173" spans="1:16" x14ac:dyDescent="0.2">
      <c r="A173" s="99">
        <v>11146</v>
      </c>
      <c r="B173" s="95" t="s">
        <v>103</v>
      </c>
      <c r="C173" s="111">
        <v>0.27037659786832768</v>
      </c>
      <c r="D173" s="95" t="s">
        <v>2</v>
      </c>
      <c r="E173" s="95">
        <v>2</v>
      </c>
      <c r="F173" s="96">
        <v>3</v>
      </c>
      <c r="G173" s="95" t="s">
        <v>6</v>
      </c>
      <c r="H173" s="95" t="s">
        <v>88</v>
      </c>
      <c r="I173" s="95" t="s">
        <v>5</v>
      </c>
      <c r="J173" s="97" t="s">
        <v>5</v>
      </c>
      <c r="L173" s="149">
        <f>VLOOKUP(A173,'Trained Model'!A:AI,35,0)</f>
        <v>-7.9448423668385804</v>
      </c>
      <c r="M173" s="151">
        <f>VLOOKUP(A173,'Trained Model'!A:AR,44,0)</f>
        <v>-5.7562055831803409</v>
      </c>
      <c r="N173" s="117"/>
      <c r="O173" s="119" t="str">
        <f t="shared" si="4"/>
        <v>No</v>
      </c>
      <c r="P173" s="160" t="str">
        <f t="shared" si="5"/>
        <v>Correct</v>
      </c>
    </row>
    <row r="174" spans="1:16" x14ac:dyDescent="0.2">
      <c r="A174" s="98">
        <v>10452</v>
      </c>
      <c r="B174" s="91" t="s">
        <v>103</v>
      </c>
      <c r="C174" s="110">
        <v>0.27214663584145549</v>
      </c>
      <c r="D174" s="91" t="s">
        <v>1</v>
      </c>
      <c r="E174" s="91">
        <v>1</v>
      </c>
      <c r="F174" s="92">
        <v>3</v>
      </c>
      <c r="G174" s="91" t="s">
        <v>7</v>
      </c>
      <c r="H174" s="91" t="s">
        <v>90</v>
      </c>
      <c r="I174" s="91" t="s">
        <v>5</v>
      </c>
      <c r="J174" s="93" t="s">
        <v>5</v>
      </c>
      <c r="L174" s="149">
        <f>VLOOKUP(A174,'Trained Model'!A:AI,35,0)</f>
        <v>-7.7832829035502673</v>
      </c>
      <c r="M174" s="151">
        <f>VLOOKUP(A174,'Trained Model'!A:AR,44,0)</f>
        <v>-6.7834358799889998</v>
      </c>
      <c r="N174" s="117"/>
      <c r="O174" s="119" t="str">
        <f t="shared" si="4"/>
        <v>No</v>
      </c>
      <c r="P174" s="160" t="str">
        <f t="shared" si="5"/>
        <v>Correct</v>
      </c>
    </row>
    <row r="175" spans="1:16" x14ac:dyDescent="0.2">
      <c r="A175" s="99">
        <v>10594</v>
      </c>
      <c r="B175" s="95" t="s">
        <v>103</v>
      </c>
      <c r="C175" s="111">
        <v>0.27287399193675788</v>
      </c>
      <c r="D175" s="95" t="s">
        <v>3</v>
      </c>
      <c r="E175" s="95">
        <v>0</v>
      </c>
      <c r="F175" s="96">
        <v>1</v>
      </c>
      <c r="G175" s="95" t="s">
        <v>6</v>
      </c>
      <c r="H175" s="95" t="s">
        <v>88</v>
      </c>
      <c r="I175" s="95" t="s">
        <v>5</v>
      </c>
      <c r="J175" s="97" t="s">
        <v>5</v>
      </c>
      <c r="L175" s="149">
        <f>VLOOKUP(A175,'Trained Model'!A:AI,35,0)</f>
        <v>-8.0064395363644021</v>
      </c>
      <c r="M175" s="151">
        <f>VLOOKUP(A175,'Trained Model'!A:AR,44,0)</f>
        <v>-5.7148130331580873</v>
      </c>
      <c r="N175" s="117"/>
      <c r="O175" s="119" t="str">
        <f t="shared" si="4"/>
        <v>No</v>
      </c>
      <c r="P175" s="160" t="str">
        <f t="shared" si="5"/>
        <v>Correct</v>
      </c>
    </row>
    <row r="176" spans="1:16" x14ac:dyDescent="0.2">
      <c r="A176" s="98">
        <v>11066</v>
      </c>
      <c r="B176" s="91" t="s">
        <v>103</v>
      </c>
      <c r="C176" s="110">
        <v>0.27376353898733075</v>
      </c>
      <c r="D176" s="91" t="s">
        <v>2</v>
      </c>
      <c r="E176" s="91">
        <v>2</v>
      </c>
      <c r="F176" s="92">
        <v>0</v>
      </c>
      <c r="G176" s="91" t="s">
        <v>6</v>
      </c>
      <c r="H176" s="91" t="s">
        <v>90</v>
      </c>
      <c r="I176" s="91" t="s">
        <v>5</v>
      </c>
      <c r="J176" s="93" t="s">
        <v>5</v>
      </c>
      <c r="L176" s="149">
        <f>VLOOKUP(A176,'Trained Model'!A:AI,35,0)</f>
        <v>-9.00530616425287</v>
      </c>
      <c r="M176" s="151">
        <f>VLOOKUP(A176,'Trained Model'!A:AR,44,0)</f>
        <v>-6.6982585744459682</v>
      </c>
      <c r="N176" s="117"/>
      <c r="O176" s="119" t="str">
        <f t="shared" si="4"/>
        <v>No</v>
      </c>
      <c r="P176" s="160" t="str">
        <f t="shared" si="5"/>
        <v>Correct</v>
      </c>
    </row>
    <row r="177" spans="1:16" x14ac:dyDescent="0.2">
      <c r="A177" s="99">
        <v>10325</v>
      </c>
      <c r="B177" s="95" t="s">
        <v>103</v>
      </c>
      <c r="C177" s="111">
        <v>0.27560277935088562</v>
      </c>
      <c r="D177" s="95" t="s">
        <v>1</v>
      </c>
      <c r="E177" s="95">
        <v>2</v>
      </c>
      <c r="F177" s="96">
        <v>0</v>
      </c>
      <c r="G177" s="95" t="s">
        <v>7</v>
      </c>
      <c r="H177" s="95" t="s">
        <v>90</v>
      </c>
      <c r="I177" s="95" t="s">
        <v>5</v>
      </c>
      <c r="J177" s="97" t="s">
        <v>5</v>
      </c>
      <c r="L177" s="149">
        <f>VLOOKUP(A177,'Trained Model'!A:AI,35,0)</f>
        <v>-8.0864044648379938</v>
      </c>
      <c r="M177" s="151">
        <f>VLOOKUP(A177,'Trained Model'!A:AR,44,0)</f>
        <v>-6.7293789689488621</v>
      </c>
      <c r="N177" s="117"/>
      <c r="O177" s="119" t="str">
        <f t="shared" si="4"/>
        <v>No</v>
      </c>
      <c r="P177" s="160" t="str">
        <f t="shared" si="5"/>
        <v>Correct</v>
      </c>
    </row>
    <row r="178" spans="1:16" x14ac:dyDescent="0.2">
      <c r="A178" s="98">
        <v>11330</v>
      </c>
      <c r="B178" s="91" t="s">
        <v>103</v>
      </c>
      <c r="C178" s="110">
        <v>0.27561861933642251</v>
      </c>
      <c r="D178" s="91" t="s">
        <v>3</v>
      </c>
      <c r="E178" s="91">
        <v>1</v>
      </c>
      <c r="F178" s="92">
        <v>1</v>
      </c>
      <c r="G178" s="91" t="s">
        <v>7</v>
      </c>
      <c r="H178" s="91" t="s">
        <v>88</v>
      </c>
      <c r="I178" s="91" t="s">
        <v>4</v>
      </c>
      <c r="J178" s="93" t="s">
        <v>5</v>
      </c>
      <c r="L178" s="149">
        <f>VLOOKUP(A178,'Trained Model'!A:AI,35,0)</f>
        <v>-5.9439475529983383</v>
      </c>
      <c r="M178" s="151">
        <f>VLOOKUP(A178,'Trained Model'!A:AR,44,0)</f>
        <v>-8.1802093062118928</v>
      </c>
      <c r="N178" s="117"/>
      <c r="O178" s="119" t="str">
        <f t="shared" si="4"/>
        <v>Yes</v>
      </c>
      <c r="P178" s="161" t="str">
        <f t="shared" si="5"/>
        <v>Incorrect</v>
      </c>
    </row>
    <row r="179" spans="1:16" x14ac:dyDescent="0.2">
      <c r="A179" s="99">
        <v>10646</v>
      </c>
      <c r="B179" s="95" t="s">
        <v>103</v>
      </c>
      <c r="C179" s="111">
        <v>0.27577559255947448</v>
      </c>
      <c r="D179" s="95" t="s">
        <v>2</v>
      </c>
      <c r="E179" s="95">
        <v>3</v>
      </c>
      <c r="F179" s="96">
        <v>0</v>
      </c>
      <c r="G179" s="95" t="s">
        <v>6</v>
      </c>
      <c r="H179" s="95" t="s">
        <v>88</v>
      </c>
      <c r="I179" s="95" t="s">
        <v>5</v>
      </c>
      <c r="J179" s="97" t="s">
        <v>5</v>
      </c>
      <c r="L179" s="149">
        <f>VLOOKUP(A179,'Trained Model'!A:AI,35,0)</f>
        <v>-8.0088861358721974</v>
      </c>
      <c r="M179" s="151">
        <f>VLOOKUP(A179,'Trained Model'!A:AR,44,0)</f>
        <v>-5.6906085762725427</v>
      </c>
      <c r="N179" s="117"/>
      <c r="O179" s="119" t="str">
        <f t="shared" si="4"/>
        <v>No</v>
      </c>
      <c r="P179" s="160" t="str">
        <f t="shared" si="5"/>
        <v>Correct</v>
      </c>
    </row>
    <row r="180" spans="1:16" x14ac:dyDescent="0.2">
      <c r="A180" s="98">
        <v>10904</v>
      </c>
      <c r="B180" s="91" t="s">
        <v>103</v>
      </c>
      <c r="C180" s="110">
        <v>0.27691106516191988</v>
      </c>
      <c r="D180" s="91" t="s">
        <v>2</v>
      </c>
      <c r="E180" s="91">
        <v>1</v>
      </c>
      <c r="F180" s="92">
        <v>0</v>
      </c>
      <c r="G180" s="91" t="s">
        <v>6</v>
      </c>
      <c r="H180" s="91" t="s">
        <v>88</v>
      </c>
      <c r="I180" s="91" t="s">
        <v>5</v>
      </c>
      <c r="J180" s="93" t="s">
        <v>5</v>
      </c>
      <c r="L180" s="149">
        <f>VLOOKUP(A180,'Trained Model'!A:AI,35,0)</f>
        <v>-8.5644119385560948</v>
      </c>
      <c r="M180" s="151">
        <f>VLOOKUP(A180,'Trained Model'!A:AR,44,0)</f>
        <v>-5.7529988688718241</v>
      </c>
      <c r="N180" s="117"/>
      <c r="O180" s="119" t="str">
        <f t="shared" si="4"/>
        <v>No</v>
      </c>
      <c r="P180" s="160" t="str">
        <f t="shared" si="5"/>
        <v>Correct</v>
      </c>
    </row>
    <row r="181" spans="1:16" x14ac:dyDescent="0.2">
      <c r="A181" s="99">
        <v>11159</v>
      </c>
      <c r="B181" s="95" t="s">
        <v>103</v>
      </c>
      <c r="C181" s="111">
        <v>0.27693846149673118</v>
      </c>
      <c r="D181" s="95" t="s">
        <v>1</v>
      </c>
      <c r="E181" s="95">
        <v>1</v>
      </c>
      <c r="F181" s="96">
        <v>0</v>
      </c>
      <c r="G181" s="95" t="s">
        <v>7</v>
      </c>
      <c r="H181" s="95" t="s">
        <v>89</v>
      </c>
      <c r="I181" s="95" t="s">
        <v>4</v>
      </c>
      <c r="J181" s="97" t="s">
        <v>5</v>
      </c>
      <c r="L181" s="149">
        <f>VLOOKUP(A181,'Trained Model'!A:AI,35,0)</f>
        <v>-6.6596634141375128</v>
      </c>
      <c r="M181" s="151">
        <f>VLOOKUP(A181,'Trained Model'!A:AR,44,0)</f>
        <v>-8.7614805715861337</v>
      </c>
      <c r="N181" s="117"/>
      <c r="O181" s="119" t="str">
        <f t="shared" si="4"/>
        <v>Yes</v>
      </c>
      <c r="P181" s="161" t="str">
        <f t="shared" si="5"/>
        <v>Incorrect</v>
      </c>
    </row>
    <row r="182" spans="1:16" x14ac:dyDescent="0.2">
      <c r="A182" s="98">
        <v>10391</v>
      </c>
      <c r="B182" s="91" t="s">
        <v>103</v>
      </c>
      <c r="C182" s="110">
        <v>0.2781486777600799</v>
      </c>
      <c r="D182" s="91" t="s">
        <v>1</v>
      </c>
      <c r="E182" s="91">
        <v>3</v>
      </c>
      <c r="F182" s="92">
        <v>3</v>
      </c>
      <c r="G182" s="91" t="s">
        <v>6</v>
      </c>
      <c r="H182" s="91" t="s">
        <v>88</v>
      </c>
      <c r="I182" s="91" t="s">
        <v>4</v>
      </c>
      <c r="J182" s="93" t="s">
        <v>4</v>
      </c>
      <c r="L182" s="149">
        <f>VLOOKUP(A182,'Trained Model'!A:AI,35,0)</f>
        <v>-5.4159132745191689</v>
      </c>
      <c r="M182" s="151">
        <f>VLOOKUP(A182,'Trained Model'!A:AR,44,0)</f>
        <v>-8.0618871637953706</v>
      </c>
      <c r="N182" s="117"/>
      <c r="O182" s="119" t="str">
        <f t="shared" si="4"/>
        <v>Yes</v>
      </c>
      <c r="P182" s="160" t="str">
        <f t="shared" si="5"/>
        <v>Correct</v>
      </c>
    </row>
    <row r="183" spans="1:16" x14ac:dyDescent="0.2">
      <c r="A183" s="99">
        <v>10047</v>
      </c>
      <c r="B183" s="95" t="s">
        <v>103</v>
      </c>
      <c r="C183" s="111">
        <v>0.27835789170312097</v>
      </c>
      <c r="D183" s="95" t="s">
        <v>3</v>
      </c>
      <c r="E183" s="95">
        <v>3</v>
      </c>
      <c r="F183" s="96">
        <v>1</v>
      </c>
      <c r="G183" s="95" t="s">
        <v>7</v>
      </c>
      <c r="H183" s="95" t="s">
        <v>88</v>
      </c>
      <c r="I183" s="95" t="s">
        <v>4</v>
      </c>
      <c r="J183" s="97" t="s">
        <v>4</v>
      </c>
      <c r="L183" s="149">
        <f>VLOOKUP(A183,'Trained Model'!A:AI,35,0)</f>
        <v>-5.3884217503144409</v>
      </c>
      <c r="M183" s="151">
        <f>VLOOKUP(A183,'Trained Model'!A:AR,44,0)</f>
        <v>-8.1178190136126105</v>
      </c>
      <c r="N183" s="117"/>
      <c r="O183" s="119" t="str">
        <f t="shared" si="4"/>
        <v>Yes</v>
      </c>
      <c r="P183" s="160" t="str">
        <f t="shared" si="5"/>
        <v>Correct</v>
      </c>
    </row>
    <row r="184" spans="1:16" x14ac:dyDescent="0.2">
      <c r="A184" s="98">
        <v>11321</v>
      </c>
      <c r="B184" s="91" t="s">
        <v>103</v>
      </c>
      <c r="C184" s="110">
        <v>0.27919868904823664</v>
      </c>
      <c r="D184" s="91" t="s">
        <v>2</v>
      </c>
      <c r="E184" s="91">
        <v>2</v>
      </c>
      <c r="F184" s="92">
        <v>1</v>
      </c>
      <c r="G184" s="91" t="s">
        <v>6</v>
      </c>
      <c r="H184" s="91" t="s">
        <v>89</v>
      </c>
      <c r="I184" s="91" t="s">
        <v>5</v>
      </c>
      <c r="J184" s="93" t="s">
        <v>5</v>
      </c>
      <c r="L184" s="149">
        <f>VLOOKUP(A184,'Trained Model'!A:AI,35,0)</f>
        <v>-8.5540447168168754</v>
      </c>
      <c r="M184" s="151">
        <f>VLOOKUP(A184,'Trained Model'!A:AR,44,0)</f>
        <v>-6.3619509333316691</v>
      </c>
      <c r="N184" s="117"/>
      <c r="O184" s="119" t="str">
        <f t="shared" si="4"/>
        <v>No</v>
      </c>
      <c r="P184" s="160" t="str">
        <f t="shared" si="5"/>
        <v>Correct</v>
      </c>
    </row>
    <row r="185" spans="1:16" x14ac:dyDescent="0.2">
      <c r="A185" s="99">
        <v>10249</v>
      </c>
      <c r="B185" s="95" t="s">
        <v>103</v>
      </c>
      <c r="C185" s="111">
        <v>0.27951480085922864</v>
      </c>
      <c r="D185" s="95" t="s">
        <v>3</v>
      </c>
      <c r="E185" s="95">
        <v>2</v>
      </c>
      <c r="F185" s="96">
        <v>1</v>
      </c>
      <c r="G185" s="95" t="s">
        <v>6</v>
      </c>
      <c r="H185" s="95" t="s">
        <v>90</v>
      </c>
      <c r="I185" s="95" t="s">
        <v>5</v>
      </c>
      <c r="J185" s="97" t="s">
        <v>5</v>
      </c>
      <c r="L185" s="149">
        <f>VLOOKUP(A185,'Trained Model'!A:AI,35,0)</f>
        <v>-8.4473337620611773</v>
      </c>
      <c r="M185" s="151">
        <f>VLOOKUP(A185,'Trained Model'!A:AR,44,0)</f>
        <v>-6.7102924957112577</v>
      </c>
      <c r="N185" s="117"/>
      <c r="O185" s="119" t="str">
        <f t="shared" si="4"/>
        <v>No</v>
      </c>
      <c r="P185" s="160" t="str">
        <f t="shared" si="5"/>
        <v>Correct</v>
      </c>
    </row>
    <row r="186" spans="1:16" x14ac:dyDescent="0.2">
      <c r="A186" s="98">
        <v>11082</v>
      </c>
      <c r="B186" s="91" t="s">
        <v>103</v>
      </c>
      <c r="C186" s="110">
        <v>0.27978595792590022</v>
      </c>
      <c r="D186" s="91" t="s">
        <v>2</v>
      </c>
      <c r="E186" s="91">
        <v>3</v>
      </c>
      <c r="F186" s="92">
        <v>0</v>
      </c>
      <c r="G186" s="91" t="s">
        <v>6</v>
      </c>
      <c r="H186" s="91" t="s">
        <v>91</v>
      </c>
      <c r="I186" s="91" t="s">
        <v>4</v>
      </c>
      <c r="J186" s="93" t="s">
        <v>4</v>
      </c>
      <c r="L186" s="149">
        <f>VLOOKUP(A186,'Trained Model'!A:AI,35,0)</f>
        <v>-7.4150813986445145</v>
      </c>
      <c r="M186" s="151">
        <f>VLOOKUP(A186,'Trained Model'!A:AR,44,0)</f>
        <v>-9.1021028874616938</v>
      </c>
      <c r="N186" s="117"/>
      <c r="O186" s="119" t="str">
        <f t="shared" si="4"/>
        <v>Yes</v>
      </c>
      <c r="P186" s="160" t="str">
        <f t="shared" si="5"/>
        <v>Correct</v>
      </c>
    </row>
    <row r="187" spans="1:16" x14ac:dyDescent="0.2">
      <c r="A187" s="99">
        <v>10971</v>
      </c>
      <c r="B187" s="95" t="s">
        <v>103</v>
      </c>
      <c r="C187" s="111">
        <v>0.28359917567869086</v>
      </c>
      <c r="D187" s="95" t="s">
        <v>0</v>
      </c>
      <c r="E187" s="95">
        <v>1</v>
      </c>
      <c r="F187" s="96">
        <v>1</v>
      </c>
      <c r="G187" s="95" t="s">
        <v>7</v>
      </c>
      <c r="H187" s="95" t="s">
        <v>89</v>
      </c>
      <c r="I187" s="95" t="s">
        <v>5</v>
      </c>
      <c r="J187" s="97" t="s">
        <v>5</v>
      </c>
      <c r="L187" s="149">
        <f>VLOOKUP(A187,'Trained Model'!A:AI,35,0)</f>
        <v>-8.2073428203929666</v>
      </c>
      <c r="M187" s="151">
        <f>VLOOKUP(A187,'Trained Model'!A:AR,44,0)</f>
        <v>-6.4308677180029212</v>
      </c>
      <c r="N187" s="117"/>
      <c r="O187" s="119" t="str">
        <f t="shared" si="4"/>
        <v>No</v>
      </c>
      <c r="P187" s="160" t="str">
        <f t="shared" si="5"/>
        <v>Correct</v>
      </c>
    </row>
    <row r="188" spans="1:16" x14ac:dyDescent="0.2">
      <c r="A188" s="98">
        <v>11117</v>
      </c>
      <c r="B188" s="91" t="s">
        <v>103</v>
      </c>
      <c r="C188" s="110">
        <v>0.28676381437967025</v>
      </c>
      <c r="D188" s="91" t="s">
        <v>0</v>
      </c>
      <c r="E188" s="91">
        <v>3</v>
      </c>
      <c r="F188" s="92">
        <v>3</v>
      </c>
      <c r="G188" s="91" t="s">
        <v>7</v>
      </c>
      <c r="H188" s="91" t="s">
        <v>88</v>
      </c>
      <c r="I188" s="91" t="s">
        <v>5</v>
      </c>
      <c r="J188" s="93" t="s">
        <v>5</v>
      </c>
      <c r="L188" s="149">
        <f>VLOOKUP(A188,'Trained Model'!A:AI,35,0)</f>
        <v>-7.0426146677307742</v>
      </c>
      <c r="M188" s="151">
        <f>VLOOKUP(A188,'Trained Model'!A:AR,44,0)</f>
        <v>-5.7627320752523117</v>
      </c>
      <c r="N188" s="117"/>
      <c r="O188" s="119" t="str">
        <f t="shared" si="4"/>
        <v>No</v>
      </c>
      <c r="P188" s="160" t="str">
        <f t="shared" si="5"/>
        <v>Correct</v>
      </c>
    </row>
    <row r="189" spans="1:16" x14ac:dyDescent="0.2">
      <c r="A189" s="99">
        <v>10108</v>
      </c>
      <c r="B189" s="95" t="s">
        <v>103</v>
      </c>
      <c r="C189" s="111">
        <v>0.28695509488183379</v>
      </c>
      <c r="D189" s="95" t="s">
        <v>3</v>
      </c>
      <c r="E189" s="95">
        <v>2</v>
      </c>
      <c r="F189" s="96">
        <v>2</v>
      </c>
      <c r="G189" s="95" t="s">
        <v>7</v>
      </c>
      <c r="H189" s="95" t="s">
        <v>89</v>
      </c>
      <c r="I189" s="95" t="s">
        <v>4</v>
      </c>
      <c r="J189" s="97" t="s">
        <v>4</v>
      </c>
      <c r="L189" s="149">
        <f>VLOOKUP(A189,'Trained Model'!A:AI,35,0)</f>
        <v>-6.4168662249778006</v>
      </c>
      <c r="M189" s="151">
        <f>VLOOKUP(A189,'Trained Model'!A:AR,44,0)</f>
        <v>-8.8108170576221525</v>
      </c>
      <c r="N189" s="117"/>
      <c r="O189" s="119" t="str">
        <f t="shared" si="4"/>
        <v>Yes</v>
      </c>
      <c r="P189" s="160" t="str">
        <f t="shared" si="5"/>
        <v>Correct</v>
      </c>
    </row>
    <row r="190" spans="1:16" x14ac:dyDescent="0.2">
      <c r="A190" s="98">
        <v>10251</v>
      </c>
      <c r="B190" s="91" t="s">
        <v>103</v>
      </c>
      <c r="C190" s="110">
        <v>0.28722402873907282</v>
      </c>
      <c r="D190" s="91" t="s">
        <v>2</v>
      </c>
      <c r="E190" s="91">
        <v>1</v>
      </c>
      <c r="F190" s="92">
        <v>3</v>
      </c>
      <c r="G190" s="91" t="s">
        <v>6</v>
      </c>
      <c r="H190" s="91" t="s">
        <v>89</v>
      </c>
      <c r="I190" s="91" t="s">
        <v>4</v>
      </c>
      <c r="J190" s="93" t="s">
        <v>4</v>
      </c>
      <c r="L190" s="149">
        <f>VLOOKUP(A190,'Trained Model'!A:AI,35,0)</f>
        <v>-7.1172195470497686</v>
      </c>
      <c r="M190" s="151">
        <f>VLOOKUP(A190,'Trained Model'!A:AR,44,0)</f>
        <v>-8.7589919897575665</v>
      </c>
      <c r="N190" s="117"/>
      <c r="O190" s="119" t="str">
        <f t="shared" si="4"/>
        <v>Yes</v>
      </c>
      <c r="P190" s="160" t="str">
        <f t="shared" si="5"/>
        <v>Correct</v>
      </c>
    </row>
    <row r="191" spans="1:16" x14ac:dyDescent="0.2">
      <c r="A191" s="99">
        <v>10219</v>
      </c>
      <c r="B191" s="95" t="s">
        <v>103</v>
      </c>
      <c r="C191" s="111">
        <v>0.28906159560269284</v>
      </c>
      <c r="D191" s="95" t="s">
        <v>3</v>
      </c>
      <c r="E191" s="95">
        <v>2</v>
      </c>
      <c r="F191" s="96">
        <v>1</v>
      </c>
      <c r="G191" s="95" t="s">
        <v>7</v>
      </c>
      <c r="H191" s="95" t="s">
        <v>88</v>
      </c>
      <c r="I191" s="95" t="s">
        <v>4</v>
      </c>
      <c r="J191" s="97" t="s">
        <v>5</v>
      </c>
      <c r="L191" s="149">
        <f>VLOOKUP(A191,'Trained Model'!A:AI,35,0)</f>
        <v>-5.7857235477834443</v>
      </c>
      <c r="M191" s="151">
        <f>VLOOKUP(A191,'Trained Model'!A:AR,44,0)</f>
        <v>-8.1547842078460828</v>
      </c>
      <c r="N191" s="117"/>
      <c r="O191" s="119" t="str">
        <f t="shared" si="4"/>
        <v>Yes</v>
      </c>
      <c r="P191" s="161" t="str">
        <f t="shared" si="5"/>
        <v>Incorrect</v>
      </c>
    </row>
    <row r="192" spans="1:16" x14ac:dyDescent="0.2">
      <c r="A192" s="98">
        <v>10184</v>
      </c>
      <c r="B192" s="91" t="s">
        <v>103</v>
      </c>
      <c r="C192" s="110">
        <v>0.28973342528334001</v>
      </c>
      <c r="D192" s="91" t="s">
        <v>0</v>
      </c>
      <c r="E192" s="91">
        <v>0</v>
      </c>
      <c r="F192" s="92">
        <v>1</v>
      </c>
      <c r="G192" s="91" t="s">
        <v>6</v>
      </c>
      <c r="H192" s="91" t="s">
        <v>88</v>
      </c>
      <c r="I192" s="91" t="s">
        <v>5</v>
      </c>
      <c r="J192" s="93" t="s">
        <v>5</v>
      </c>
      <c r="L192" s="149">
        <f>VLOOKUP(A192,'Trained Model'!A:AI,35,0)</f>
        <v>-7.9804640499611414</v>
      </c>
      <c r="M192" s="151">
        <f>VLOOKUP(A192,'Trained Model'!A:AR,44,0)</f>
        <v>-5.7148130331580873</v>
      </c>
      <c r="N192" s="117"/>
      <c r="O192" s="119" t="str">
        <f t="shared" si="4"/>
        <v>No</v>
      </c>
      <c r="P192" s="160" t="str">
        <f t="shared" si="5"/>
        <v>Correct</v>
      </c>
    </row>
    <row r="193" spans="1:16" x14ac:dyDescent="0.2">
      <c r="A193" s="99">
        <v>10015</v>
      </c>
      <c r="B193" s="95" t="s">
        <v>103</v>
      </c>
      <c r="C193" s="111">
        <v>0.29051462776005599</v>
      </c>
      <c r="D193" s="95" t="s">
        <v>1</v>
      </c>
      <c r="E193" s="95">
        <v>3</v>
      </c>
      <c r="F193" s="96">
        <v>0</v>
      </c>
      <c r="G193" s="95" t="s">
        <v>7</v>
      </c>
      <c r="H193" s="95" t="s">
        <v>88</v>
      </c>
      <c r="I193" s="95" t="s">
        <v>5</v>
      </c>
      <c r="J193" s="97" t="s">
        <v>5</v>
      </c>
      <c r="L193" s="149">
        <f>VLOOKUP(A193,'Trained Model'!A:AI,35,0)</f>
        <v>-7.0899844364573212</v>
      </c>
      <c r="M193" s="151">
        <f>VLOOKUP(A193,'Trained Model'!A:AR,44,0)</f>
        <v>-5.7217289707754366</v>
      </c>
      <c r="N193" s="117"/>
      <c r="O193" s="119" t="str">
        <f t="shared" si="4"/>
        <v>No</v>
      </c>
      <c r="P193" s="160" t="str">
        <f t="shared" si="5"/>
        <v>Correct</v>
      </c>
    </row>
    <row r="194" spans="1:16" x14ac:dyDescent="0.2">
      <c r="A194" s="98">
        <v>10660</v>
      </c>
      <c r="B194" s="91" t="s">
        <v>103</v>
      </c>
      <c r="C194" s="110">
        <v>0.29120641222082211</v>
      </c>
      <c r="D194" s="91" t="s">
        <v>1</v>
      </c>
      <c r="E194" s="91">
        <v>3</v>
      </c>
      <c r="F194" s="92">
        <v>0</v>
      </c>
      <c r="G194" s="91" t="s">
        <v>6</v>
      </c>
      <c r="H194" s="91" t="s">
        <v>89</v>
      </c>
      <c r="I194" s="91" t="s">
        <v>5</v>
      </c>
      <c r="J194" s="93" t="s">
        <v>5</v>
      </c>
      <c r="L194" s="149">
        <f>VLOOKUP(A194,'Trained Model'!A:AI,35,0)</f>
        <v>-8.1666295948196783</v>
      </c>
      <c r="M194" s="151">
        <f>VLOOKUP(A194,'Trained Model'!A:AR,44,0)</f>
        <v>-6.2839137629120723</v>
      </c>
      <c r="N194" s="117"/>
      <c r="O194" s="119" t="str">
        <f t="shared" si="4"/>
        <v>No</v>
      </c>
      <c r="P194" s="160" t="str">
        <f t="shared" si="5"/>
        <v>Correct</v>
      </c>
    </row>
    <row r="195" spans="1:16" x14ac:dyDescent="0.2">
      <c r="A195" s="99">
        <v>10144</v>
      </c>
      <c r="B195" s="95" t="s">
        <v>103</v>
      </c>
      <c r="C195" s="111">
        <v>0.2916116875017376</v>
      </c>
      <c r="D195" s="95" t="s">
        <v>0</v>
      </c>
      <c r="E195" s="95">
        <v>1</v>
      </c>
      <c r="F195" s="96">
        <v>1</v>
      </c>
      <c r="G195" s="95" t="s">
        <v>6</v>
      </c>
      <c r="H195" s="95" t="s">
        <v>89</v>
      </c>
      <c r="I195" s="95" t="s">
        <v>5</v>
      </c>
      <c r="J195" s="97" t="s">
        <v>5</v>
      </c>
      <c r="L195" s="149">
        <f>VLOOKUP(A195,'Trained Model'!A:AI,35,0)</f>
        <v>-8.632226014358233</v>
      </c>
      <c r="M195" s="151">
        <f>VLOOKUP(A195,'Trained Model'!A:AR,44,0)</f>
        <v>-6.3790426501383353</v>
      </c>
      <c r="N195" s="117"/>
      <c r="O195" s="119" t="str">
        <f t="shared" si="4"/>
        <v>No</v>
      </c>
      <c r="P195" s="160" t="str">
        <f t="shared" si="5"/>
        <v>Correct</v>
      </c>
    </row>
    <row r="196" spans="1:16" x14ac:dyDescent="0.2">
      <c r="A196" s="98">
        <v>11315</v>
      </c>
      <c r="B196" s="91" t="s">
        <v>103</v>
      </c>
      <c r="C196" s="110">
        <v>0.29236749450169341</v>
      </c>
      <c r="D196" s="91" t="s">
        <v>3</v>
      </c>
      <c r="E196" s="91">
        <v>3</v>
      </c>
      <c r="F196" s="92">
        <v>1</v>
      </c>
      <c r="G196" s="91" t="s">
        <v>6</v>
      </c>
      <c r="H196" s="91" t="s">
        <v>91</v>
      </c>
      <c r="I196" s="91" t="s">
        <v>5</v>
      </c>
      <c r="J196" s="93" t="s">
        <v>5</v>
      </c>
      <c r="L196" s="149">
        <f>VLOOKUP(A196,'Trained Model'!A:AI,35,0)</f>
        <v>-8.4947177858536183</v>
      </c>
      <c r="M196" s="151">
        <f>VLOOKUP(A196,'Trained Model'!A:AR,44,0)</f>
        <v>-6.7507853605167902</v>
      </c>
      <c r="N196" s="117"/>
      <c r="O196" s="119" t="str">
        <f t="shared" si="4"/>
        <v>No</v>
      </c>
      <c r="P196" s="160" t="str">
        <f t="shared" si="5"/>
        <v>Correct</v>
      </c>
    </row>
    <row r="197" spans="1:16" x14ac:dyDescent="0.2">
      <c r="A197" s="99">
        <v>10146</v>
      </c>
      <c r="B197" s="95" t="s">
        <v>103</v>
      </c>
      <c r="C197" s="111">
        <v>0.29391632657303912</v>
      </c>
      <c r="D197" s="95" t="s">
        <v>3</v>
      </c>
      <c r="E197" s="95">
        <v>0</v>
      </c>
      <c r="F197" s="96">
        <v>3</v>
      </c>
      <c r="G197" s="95" t="s">
        <v>6</v>
      </c>
      <c r="H197" s="95" t="s">
        <v>88</v>
      </c>
      <c r="I197" s="95" t="s">
        <v>5</v>
      </c>
      <c r="J197" s="97" t="s">
        <v>5</v>
      </c>
      <c r="L197" s="149">
        <f>VLOOKUP(A197,'Trained Model'!A:AI,35,0)</f>
        <v>-8.0489991507831977</v>
      </c>
      <c r="M197" s="151">
        <f>VLOOKUP(A197,'Trained Model'!A:AR,44,0)</f>
        <v>-5.7230775430079808</v>
      </c>
      <c r="N197" s="117"/>
      <c r="O197" s="119" t="str">
        <f t="shared" ref="O197:O260" si="6">IF(L197&gt;M197,"Yes","No")</f>
        <v>No</v>
      </c>
      <c r="P197" s="160" t="str">
        <f t="shared" ref="P197:P260" si="7">IF(J197=O197,"Correct","Incorrect")</f>
        <v>Correct</v>
      </c>
    </row>
    <row r="198" spans="1:16" x14ac:dyDescent="0.2">
      <c r="A198" s="98">
        <v>11045</v>
      </c>
      <c r="B198" s="91" t="s">
        <v>103</v>
      </c>
      <c r="C198" s="110">
        <v>0.29484321990163864</v>
      </c>
      <c r="D198" s="91" t="s">
        <v>1</v>
      </c>
      <c r="E198" s="91">
        <v>0</v>
      </c>
      <c r="F198" s="92">
        <v>2</v>
      </c>
      <c r="G198" s="91" t="s">
        <v>6</v>
      </c>
      <c r="H198" s="91" t="s">
        <v>89</v>
      </c>
      <c r="I198" s="91" t="s">
        <v>5</v>
      </c>
      <c r="J198" s="93" t="s">
        <v>5</v>
      </c>
      <c r="L198" s="149">
        <f>VLOOKUP(A198,'Trained Model'!A:AI,35,0)</f>
        <v>-8.1976309293794234</v>
      </c>
      <c r="M198" s="151">
        <f>VLOOKUP(A198,'Trained Model'!A:AR,44,0)</f>
        <v>-6.3584745911316096</v>
      </c>
      <c r="N198" s="117"/>
      <c r="O198" s="119" t="str">
        <f t="shared" si="6"/>
        <v>No</v>
      </c>
      <c r="P198" s="160" t="str">
        <f t="shared" si="7"/>
        <v>Correct</v>
      </c>
    </row>
    <row r="199" spans="1:16" x14ac:dyDescent="0.2">
      <c r="A199" s="99">
        <v>10905</v>
      </c>
      <c r="B199" s="95" t="s">
        <v>103</v>
      </c>
      <c r="C199" s="111">
        <v>0.29520910936261102</v>
      </c>
      <c r="D199" s="95" t="s">
        <v>1</v>
      </c>
      <c r="E199" s="95">
        <v>3</v>
      </c>
      <c r="F199" s="96">
        <v>1</v>
      </c>
      <c r="G199" s="95" t="s">
        <v>7</v>
      </c>
      <c r="H199" s="95" t="s">
        <v>88</v>
      </c>
      <c r="I199" s="95" t="s">
        <v>5</v>
      </c>
      <c r="J199" s="97" t="s">
        <v>5</v>
      </c>
      <c r="L199" s="149">
        <f>VLOOKUP(A199,'Trained Model'!A:AI,35,0)</f>
        <v>-6.5860792555359042</v>
      </c>
      <c r="M199" s="151">
        <f>VLOOKUP(A199,'Trained Model'!A:AR,44,0)</f>
        <v>-5.7420962735998708</v>
      </c>
      <c r="N199" s="117"/>
      <c r="O199" s="119" t="str">
        <f t="shared" si="6"/>
        <v>No</v>
      </c>
      <c r="P199" s="160" t="str">
        <f t="shared" si="7"/>
        <v>Correct</v>
      </c>
    </row>
    <row r="200" spans="1:16" x14ac:dyDescent="0.2">
      <c r="A200" s="98">
        <v>10076</v>
      </c>
      <c r="B200" s="91" t="s">
        <v>103</v>
      </c>
      <c r="C200" s="110">
        <v>0.29606314394748801</v>
      </c>
      <c r="D200" s="91" t="s">
        <v>3</v>
      </c>
      <c r="E200" s="91">
        <v>1</v>
      </c>
      <c r="F200" s="92">
        <v>2</v>
      </c>
      <c r="G200" s="91" t="s">
        <v>6</v>
      </c>
      <c r="H200" s="91" t="s">
        <v>89</v>
      </c>
      <c r="I200" s="91" t="s">
        <v>5</v>
      </c>
      <c r="J200" s="93" t="s">
        <v>5</v>
      </c>
      <c r="L200" s="149">
        <f>VLOOKUP(A200,'Trained Model'!A:AI,35,0)</f>
        <v>-8.6375822135587583</v>
      </c>
      <c r="M200" s="151">
        <f>VLOOKUP(A200,'Trained Model'!A:AR,44,0)</f>
        <v>-6.4210656399131834</v>
      </c>
      <c r="N200" s="117"/>
      <c r="O200" s="119" t="str">
        <f t="shared" si="6"/>
        <v>No</v>
      </c>
      <c r="P200" s="160" t="str">
        <f t="shared" si="7"/>
        <v>Correct</v>
      </c>
    </row>
    <row r="201" spans="1:16" x14ac:dyDescent="0.2">
      <c r="A201" s="99">
        <v>10321</v>
      </c>
      <c r="B201" s="95" t="s">
        <v>103</v>
      </c>
      <c r="C201" s="111">
        <v>0.2974781405492225</v>
      </c>
      <c r="D201" s="95" t="s">
        <v>2</v>
      </c>
      <c r="E201" s="95">
        <v>2</v>
      </c>
      <c r="F201" s="96">
        <v>3</v>
      </c>
      <c r="G201" s="95" t="s">
        <v>7</v>
      </c>
      <c r="H201" s="95" t="s">
        <v>91</v>
      </c>
      <c r="I201" s="95" t="s">
        <v>5</v>
      </c>
      <c r="J201" s="97" t="s">
        <v>5</v>
      </c>
      <c r="L201" s="149">
        <f>VLOOKUP(A201,'Trained Model'!A:AI,35,0)</f>
        <v>-8.5637632250464275</v>
      </c>
      <c r="M201" s="151">
        <f>VLOOKUP(A201,'Trained Model'!A:AR,44,0)</f>
        <v>-6.8561735140238849</v>
      </c>
      <c r="N201" s="117"/>
      <c r="O201" s="119" t="str">
        <f t="shared" si="6"/>
        <v>No</v>
      </c>
      <c r="P201" s="160" t="str">
        <f t="shared" si="7"/>
        <v>Correct</v>
      </c>
    </row>
    <row r="202" spans="1:16" x14ac:dyDescent="0.2">
      <c r="A202" s="98">
        <v>10466</v>
      </c>
      <c r="B202" s="91" t="s">
        <v>103</v>
      </c>
      <c r="C202" s="110">
        <v>0.29777067639146837</v>
      </c>
      <c r="D202" s="91" t="s">
        <v>0</v>
      </c>
      <c r="E202" s="91">
        <v>2</v>
      </c>
      <c r="F202" s="92">
        <v>3</v>
      </c>
      <c r="G202" s="91" t="s">
        <v>6</v>
      </c>
      <c r="H202" s="91" t="s">
        <v>89</v>
      </c>
      <c r="I202" s="91" t="s">
        <v>5</v>
      </c>
      <c r="J202" s="93" t="s">
        <v>5</v>
      </c>
      <c r="L202" s="149">
        <f>VLOOKUP(A202,'Trained Model'!A:AI,35,0)</f>
        <v>-8.5165616235621346</v>
      </c>
      <c r="M202" s="151">
        <f>VLOOKUP(A202,'Trained Model'!A:AR,44,0)</f>
        <v>-6.3618820616224179</v>
      </c>
      <c r="N202" s="117"/>
      <c r="O202" s="119" t="str">
        <f t="shared" si="6"/>
        <v>No</v>
      </c>
      <c r="P202" s="160" t="str">
        <f t="shared" si="7"/>
        <v>Correct</v>
      </c>
    </row>
    <row r="203" spans="1:16" x14ac:dyDescent="0.2">
      <c r="A203" s="99">
        <v>11029</v>
      </c>
      <c r="B203" s="95" t="s">
        <v>103</v>
      </c>
      <c r="C203" s="111">
        <v>0.29824541151915096</v>
      </c>
      <c r="D203" s="95" t="s">
        <v>2</v>
      </c>
      <c r="E203" s="95">
        <v>3</v>
      </c>
      <c r="F203" s="96">
        <v>3</v>
      </c>
      <c r="G203" s="95" t="s">
        <v>7</v>
      </c>
      <c r="H203" s="95" t="s">
        <v>88</v>
      </c>
      <c r="I203" s="95" t="s">
        <v>5</v>
      </c>
      <c r="J203" s="97" t="s">
        <v>5</v>
      </c>
      <c r="L203" s="149">
        <f>VLOOKUP(A203,'Trained Model'!A:AI,35,0)</f>
        <v>-7.1226573754043105</v>
      </c>
      <c r="M203" s="151">
        <f>VLOOKUP(A203,'Trained Model'!A:AR,44,0)</f>
        <v>-5.7710654568114554</v>
      </c>
      <c r="N203" s="117"/>
      <c r="O203" s="119" t="str">
        <f t="shared" si="6"/>
        <v>No</v>
      </c>
      <c r="P203" s="160" t="str">
        <f t="shared" si="7"/>
        <v>Correct</v>
      </c>
    </row>
    <row r="204" spans="1:16" x14ac:dyDescent="0.2">
      <c r="A204" s="98">
        <v>10168</v>
      </c>
      <c r="B204" s="91" t="s">
        <v>103</v>
      </c>
      <c r="C204" s="110">
        <v>0.29945862388593525</v>
      </c>
      <c r="D204" s="91" t="s">
        <v>1</v>
      </c>
      <c r="E204" s="91">
        <v>3</v>
      </c>
      <c r="F204" s="92">
        <v>2</v>
      </c>
      <c r="G204" s="91" t="s">
        <v>7</v>
      </c>
      <c r="H204" s="91" t="s">
        <v>88</v>
      </c>
      <c r="I204" s="91" t="s">
        <v>5</v>
      </c>
      <c r="J204" s="93" t="s">
        <v>5</v>
      </c>
      <c r="L204" s="149">
        <f>VLOOKUP(A204,'Trained Model'!A:AI,35,0)</f>
        <v>-6.5654599683331689</v>
      </c>
      <c r="M204" s="151">
        <f>VLOOKUP(A204,'Trained Model'!A:AR,44,0)</f>
        <v>-5.7841192633747189</v>
      </c>
      <c r="N204" s="117"/>
      <c r="O204" s="119" t="str">
        <f t="shared" si="6"/>
        <v>No</v>
      </c>
      <c r="P204" s="160" t="str">
        <f t="shared" si="7"/>
        <v>Correct</v>
      </c>
    </row>
    <row r="205" spans="1:16" x14ac:dyDescent="0.2">
      <c r="A205" s="99">
        <v>11033</v>
      </c>
      <c r="B205" s="95" t="s">
        <v>103</v>
      </c>
      <c r="C205" s="111">
        <v>0.30128043993096054</v>
      </c>
      <c r="D205" s="95" t="s">
        <v>2</v>
      </c>
      <c r="E205" s="95">
        <v>3</v>
      </c>
      <c r="F205" s="96">
        <v>2</v>
      </c>
      <c r="G205" s="95" t="s">
        <v>6</v>
      </c>
      <c r="H205" s="95" t="s">
        <v>90</v>
      </c>
      <c r="I205" s="95" t="s">
        <v>5</v>
      </c>
      <c r="J205" s="97" t="s">
        <v>5</v>
      </c>
      <c r="L205" s="149">
        <f>VLOOKUP(A205,'Trained Model'!A:AI,35,0)</f>
        <v>-8.0834798986597143</v>
      </c>
      <c r="M205" s="151">
        <f>VLOOKUP(A205,'Trained Model'!A:AR,44,0)</f>
        <v>-6.7236836728117781</v>
      </c>
      <c r="N205" s="117"/>
      <c r="O205" s="119" t="str">
        <f t="shared" si="6"/>
        <v>No</v>
      </c>
      <c r="P205" s="160" t="str">
        <f t="shared" si="7"/>
        <v>Correct</v>
      </c>
    </row>
    <row r="206" spans="1:16" x14ac:dyDescent="0.2">
      <c r="A206" s="98">
        <v>11031</v>
      </c>
      <c r="B206" s="91" t="s">
        <v>103</v>
      </c>
      <c r="C206" s="110">
        <v>0.30156343310651834</v>
      </c>
      <c r="D206" s="91" t="s">
        <v>3</v>
      </c>
      <c r="E206" s="91">
        <v>2</v>
      </c>
      <c r="F206" s="92">
        <v>2</v>
      </c>
      <c r="G206" s="91" t="s">
        <v>6</v>
      </c>
      <c r="H206" s="91" t="s">
        <v>89</v>
      </c>
      <c r="I206" s="91" t="s">
        <v>5</v>
      </c>
      <c r="J206" s="93" t="s">
        <v>5</v>
      </c>
      <c r="L206" s="149">
        <f>VLOOKUP(A206,'Trained Model'!A:AI,35,0)</f>
        <v>-8.4793582083438643</v>
      </c>
      <c r="M206" s="151">
        <f>VLOOKUP(A206,'Trained Model'!A:AR,44,0)</f>
        <v>-6.3956405415473734</v>
      </c>
      <c r="N206" s="117"/>
      <c r="O206" s="119" t="str">
        <f t="shared" si="6"/>
        <v>No</v>
      </c>
      <c r="P206" s="160" t="str">
        <f t="shared" si="7"/>
        <v>Correct</v>
      </c>
    </row>
    <row r="207" spans="1:16" x14ac:dyDescent="0.2">
      <c r="A207" s="99">
        <v>11199</v>
      </c>
      <c r="B207" s="95" t="s">
        <v>103</v>
      </c>
      <c r="C207" s="111">
        <v>0.30206688774257784</v>
      </c>
      <c r="D207" s="95" t="s">
        <v>3</v>
      </c>
      <c r="E207" s="95">
        <v>2</v>
      </c>
      <c r="F207" s="96">
        <v>1</v>
      </c>
      <c r="G207" s="95" t="s">
        <v>7</v>
      </c>
      <c r="H207" s="95" t="s">
        <v>89</v>
      </c>
      <c r="I207" s="95" t="s">
        <v>4</v>
      </c>
      <c r="J207" s="97" t="s">
        <v>5</v>
      </c>
      <c r="L207" s="149">
        <f>VLOOKUP(A207,'Trained Model'!A:AI,35,0)</f>
        <v>-6.4374855121805359</v>
      </c>
      <c r="M207" s="151">
        <f>VLOOKUP(A207,'Trained Model'!A:AR,44,0)</f>
        <v>-8.7687940678473044</v>
      </c>
      <c r="N207" s="117"/>
      <c r="O207" s="119" t="str">
        <f t="shared" si="6"/>
        <v>Yes</v>
      </c>
      <c r="P207" s="161" t="str">
        <f t="shared" si="7"/>
        <v>Incorrect</v>
      </c>
    </row>
    <row r="208" spans="1:16" x14ac:dyDescent="0.2">
      <c r="A208" s="98">
        <v>10914</v>
      </c>
      <c r="B208" s="91" t="s">
        <v>103</v>
      </c>
      <c r="C208" s="110">
        <v>0.30228501048796041</v>
      </c>
      <c r="D208" s="91" t="s">
        <v>1</v>
      </c>
      <c r="E208" s="91">
        <v>3</v>
      </c>
      <c r="F208" s="92">
        <v>3</v>
      </c>
      <c r="G208" s="91" t="s">
        <v>7</v>
      </c>
      <c r="H208" s="91" t="s">
        <v>90</v>
      </c>
      <c r="I208" s="91" t="s">
        <v>5</v>
      </c>
      <c r="J208" s="93" t="s">
        <v>5</v>
      </c>
      <c r="L208" s="149">
        <f>VLOOKUP(A208,'Trained Model'!A:AI,35,0)</f>
        <v>-7.2277571008663699</v>
      </c>
      <c r="M208" s="151">
        <f>VLOOKUP(A208,'Trained Model'!A:AR,44,0)</f>
        <v>-6.7210455873897175</v>
      </c>
      <c r="N208" s="117"/>
      <c r="O208" s="119" t="str">
        <f t="shared" si="6"/>
        <v>No</v>
      </c>
      <c r="P208" s="160" t="str">
        <f t="shared" si="7"/>
        <v>Correct</v>
      </c>
    </row>
    <row r="209" spans="1:16" x14ac:dyDescent="0.2">
      <c r="A209" s="99">
        <v>10764</v>
      </c>
      <c r="B209" s="95" t="s">
        <v>103</v>
      </c>
      <c r="C209" s="111">
        <v>0.30314479749671353</v>
      </c>
      <c r="D209" s="95" t="s">
        <v>0</v>
      </c>
      <c r="E209" s="95">
        <v>1</v>
      </c>
      <c r="F209" s="96">
        <v>3</v>
      </c>
      <c r="G209" s="95" t="s">
        <v>6</v>
      </c>
      <c r="H209" s="95" t="s">
        <v>90</v>
      </c>
      <c r="I209" s="95" t="s">
        <v>5</v>
      </c>
      <c r="J209" s="97" t="s">
        <v>5</v>
      </c>
      <c r="L209" s="149">
        <f>VLOOKUP(A209,'Trained Model'!A:AI,35,0)</f>
        <v>-8.6221418952916071</v>
      </c>
      <c r="M209" s="151">
        <f>VLOOKUP(A209,'Trained Model'!A:AR,44,0)</f>
        <v>-6.7439821039269603</v>
      </c>
      <c r="N209" s="117"/>
      <c r="O209" s="119" t="str">
        <f t="shared" si="6"/>
        <v>No</v>
      </c>
      <c r="P209" s="160" t="str">
        <f t="shared" si="7"/>
        <v>Correct</v>
      </c>
    </row>
    <row r="210" spans="1:16" x14ac:dyDescent="0.2">
      <c r="A210" s="98">
        <v>10173</v>
      </c>
      <c r="B210" s="91" t="s">
        <v>103</v>
      </c>
      <c r="C210" s="110">
        <v>0.30422293158809832</v>
      </c>
      <c r="D210" s="91" t="s">
        <v>2</v>
      </c>
      <c r="E210" s="91">
        <v>1</v>
      </c>
      <c r="F210" s="92">
        <v>3</v>
      </c>
      <c r="G210" s="91" t="s">
        <v>7</v>
      </c>
      <c r="H210" s="91" t="s">
        <v>89</v>
      </c>
      <c r="I210" s="91" t="s">
        <v>5</v>
      </c>
      <c r="J210" s="93" t="s">
        <v>5</v>
      </c>
      <c r="L210" s="149">
        <f>VLOOKUP(A210,'Trained Model'!A:AI,35,0)</f>
        <v>-8.3299451424852986</v>
      </c>
      <c r="M210" s="151">
        <f>VLOOKUP(A210,'Trained Model'!A:AR,44,0)</f>
        <v>-6.4474656094119593</v>
      </c>
      <c r="N210" s="117"/>
      <c r="O210" s="119" t="str">
        <f t="shared" si="6"/>
        <v>No</v>
      </c>
      <c r="P210" s="160" t="str">
        <f t="shared" si="7"/>
        <v>Correct</v>
      </c>
    </row>
    <row r="211" spans="1:16" x14ac:dyDescent="0.2">
      <c r="A211" s="99">
        <v>10636</v>
      </c>
      <c r="B211" s="95" t="s">
        <v>103</v>
      </c>
      <c r="C211" s="111">
        <v>0.30443464181236579</v>
      </c>
      <c r="D211" s="95" t="s">
        <v>2</v>
      </c>
      <c r="E211" s="95">
        <v>3</v>
      </c>
      <c r="F211" s="96">
        <v>1</v>
      </c>
      <c r="G211" s="95" t="s">
        <v>6</v>
      </c>
      <c r="H211" s="95" t="s">
        <v>88</v>
      </c>
      <c r="I211" s="95" t="s">
        <v>5</v>
      </c>
      <c r="J211" s="97" t="s">
        <v>5</v>
      </c>
      <c r="L211" s="149">
        <f>VLOOKUP(A211,'Trained Model'!A:AI,35,0)</f>
        <v>-7.5049809549507804</v>
      </c>
      <c r="M211" s="151">
        <f>VLOOKUP(A211,'Trained Model'!A:AR,44,0)</f>
        <v>-5.710975879096976</v>
      </c>
      <c r="N211" s="117"/>
      <c r="O211" s="119" t="str">
        <f t="shared" si="6"/>
        <v>No</v>
      </c>
      <c r="P211" s="160" t="str">
        <f t="shared" si="7"/>
        <v>Correct</v>
      </c>
    </row>
    <row r="212" spans="1:16" x14ac:dyDescent="0.2">
      <c r="A212" s="98">
        <v>10230</v>
      </c>
      <c r="B212" s="91" t="s">
        <v>103</v>
      </c>
      <c r="C212" s="110">
        <v>0.30449447913365535</v>
      </c>
      <c r="D212" s="91" t="s">
        <v>2</v>
      </c>
      <c r="E212" s="91">
        <v>1</v>
      </c>
      <c r="F212" s="92">
        <v>3</v>
      </c>
      <c r="G212" s="91" t="s">
        <v>6</v>
      </c>
      <c r="H212" s="91" t="s">
        <v>91</v>
      </c>
      <c r="I212" s="91" t="s">
        <v>5</v>
      </c>
      <c r="J212" s="93" t="s">
        <v>5</v>
      </c>
      <c r="L212" s="149">
        <f>VLOOKUP(A212,'Trained Model'!A:AI,35,0)</f>
        <v>-9.1468704242265879</v>
      </c>
      <c r="M212" s="151">
        <f>VLOOKUP(A212,'Trained Model'!A:AR,44,0)</f>
        <v>-6.8297735445251098</v>
      </c>
      <c r="N212" s="117"/>
      <c r="O212" s="119" t="str">
        <f t="shared" si="6"/>
        <v>No</v>
      </c>
      <c r="P212" s="160" t="str">
        <f t="shared" si="7"/>
        <v>Correct</v>
      </c>
    </row>
    <row r="213" spans="1:16" x14ac:dyDescent="0.2">
      <c r="A213" s="99">
        <v>10727</v>
      </c>
      <c r="B213" s="95" t="s">
        <v>103</v>
      </c>
      <c r="C213" s="111">
        <v>0.30553468670525974</v>
      </c>
      <c r="D213" s="95" t="s">
        <v>0</v>
      </c>
      <c r="E213" s="95">
        <v>3</v>
      </c>
      <c r="F213" s="96">
        <v>3</v>
      </c>
      <c r="G213" s="95" t="s">
        <v>6</v>
      </c>
      <c r="H213" s="95" t="s">
        <v>90</v>
      </c>
      <c r="I213" s="95" t="s">
        <v>5</v>
      </c>
      <c r="J213" s="97" t="s">
        <v>5</v>
      </c>
      <c r="L213" s="149">
        <f>VLOOKUP(A213,'Trained Model'!A:AI,35,0)</f>
        <v>-8.066616092607708</v>
      </c>
      <c r="M213" s="151">
        <f>VLOOKUP(A213,'Trained Model'!A:AR,44,0)</f>
        <v>-6.6815918113276798</v>
      </c>
      <c r="N213" s="117"/>
      <c r="O213" s="119" t="str">
        <f t="shared" si="6"/>
        <v>No</v>
      </c>
      <c r="P213" s="160" t="str">
        <f t="shared" si="7"/>
        <v>Correct</v>
      </c>
    </row>
    <row r="214" spans="1:16" x14ac:dyDescent="0.2">
      <c r="A214" s="98">
        <v>10226</v>
      </c>
      <c r="B214" s="91" t="s">
        <v>103</v>
      </c>
      <c r="C214" s="110">
        <v>0.306428583977987</v>
      </c>
      <c r="D214" s="91" t="s">
        <v>0</v>
      </c>
      <c r="E214" s="91">
        <v>1</v>
      </c>
      <c r="F214" s="92">
        <v>3</v>
      </c>
      <c r="G214" s="91" t="s">
        <v>7</v>
      </c>
      <c r="H214" s="91" t="s">
        <v>88</v>
      </c>
      <c r="I214" s="91" t="s">
        <v>4</v>
      </c>
      <c r="J214" s="93" t="s">
        <v>5</v>
      </c>
      <c r="L214" s="149">
        <f>VLOOKUP(A214,'Trained Model'!A:AI,35,0)</f>
        <v>-5.9605316810138742</v>
      </c>
      <c r="M214" s="151">
        <f>VLOOKUP(A214,'Trained Model'!A:AR,44,0)</f>
        <v>-8.1884738160617854</v>
      </c>
      <c r="N214" s="117"/>
      <c r="O214" s="119" t="str">
        <f t="shared" si="6"/>
        <v>Yes</v>
      </c>
      <c r="P214" s="161" t="str">
        <f t="shared" si="7"/>
        <v>Incorrect</v>
      </c>
    </row>
    <row r="215" spans="1:16" x14ac:dyDescent="0.2">
      <c r="A215" s="99">
        <v>11125</v>
      </c>
      <c r="B215" s="95" t="s">
        <v>103</v>
      </c>
      <c r="C215" s="111">
        <v>0.30742931562656239</v>
      </c>
      <c r="D215" s="95" t="s">
        <v>3</v>
      </c>
      <c r="E215" s="95">
        <v>3</v>
      </c>
      <c r="F215" s="96">
        <v>1</v>
      </c>
      <c r="G215" s="95" t="s">
        <v>6</v>
      </c>
      <c r="H215" s="95" t="s">
        <v>89</v>
      </c>
      <c r="I215" s="95" t="s">
        <v>5</v>
      </c>
      <c r="J215" s="97" t="s">
        <v>5</v>
      </c>
      <c r="L215" s="149">
        <f>VLOOKUP(A215,'Trained Model'!A:AI,35,0)</f>
        <v>-8.1026756980775954</v>
      </c>
      <c r="M215" s="151">
        <f>VLOOKUP(A215,'Trained Model'!A:AR,44,0)</f>
        <v>-6.3166523575390539</v>
      </c>
      <c r="N215" s="117"/>
      <c r="O215" s="119" t="str">
        <f t="shared" si="6"/>
        <v>No</v>
      </c>
      <c r="P215" s="160" t="str">
        <f t="shared" si="7"/>
        <v>Correct</v>
      </c>
    </row>
    <row r="216" spans="1:16" x14ac:dyDescent="0.2">
      <c r="A216" s="98">
        <v>11258</v>
      </c>
      <c r="B216" s="91" t="s">
        <v>103</v>
      </c>
      <c r="C216" s="110">
        <v>0.30753731200277368</v>
      </c>
      <c r="D216" s="91" t="s">
        <v>2</v>
      </c>
      <c r="E216" s="91">
        <v>0</v>
      </c>
      <c r="F216" s="92">
        <v>0</v>
      </c>
      <c r="G216" s="91" t="s">
        <v>7</v>
      </c>
      <c r="H216" s="91" t="s">
        <v>88</v>
      </c>
      <c r="I216" s="91" t="s">
        <v>5</v>
      </c>
      <c r="J216" s="93" t="s">
        <v>5</v>
      </c>
      <c r="L216" s="149">
        <f>VLOOKUP(A216,'Trained Model'!A:AI,35,0)</f>
        <v>-8.1395287445908284</v>
      </c>
      <c r="M216" s="151">
        <f>VLOOKUP(A216,'Trained Model'!A:AR,44,0)</f>
        <v>-5.7546041797573837</v>
      </c>
      <c r="N216" s="117"/>
      <c r="O216" s="119" t="str">
        <f t="shared" si="6"/>
        <v>No</v>
      </c>
      <c r="P216" s="160" t="str">
        <f t="shared" si="7"/>
        <v>Correct</v>
      </c>
    </row>
    <row r="217" spans="1:16" x14ac:dyDescent="0.2">
      <c r="A217" s="99">
        <v>10318</v>
      </c>
      <c r="B217" s="95" t="s">
        <v>103</v>
      </c>
      <c r="C217" s="111">
        <v>0.30976996216102426</v>
      </c>
      <c r="D217" s="95" t="s">
        <v>1</v>
      </c>
      <c r="E217" s="95">
        <v>1</v>
      </c>
      <c r="F217" s="96">
        <v>2</v>
      </c>
      <c r="G217" s="95" t="s">
        <v>7</v>
      </c>
      <c r="H217" s="95" t="s">
        <v>88</v>
      </c>
      <c r="I217" s="95" t="s">
        <v>4</v>
      </c>
      <c r="J217" s="97" t="s">
        <v>5</v>
      </c>
      <c r="L217" s="149">
        <f>VLOOKUP(A217,'Trained Model'!A:AI,35,0)</f>
        <v>-5.483376981616269</v>
      </c>
      <c r="M217" s="151">
        <f>VLOOKUP(A217,'Trained Model'!A:AR,44,0)</f>
        <v>-8.2098610041841944</v>
      </c>
      <c r="N217" s="117"/>
      <c r="O217" s="119" t="str">
        <f t="shared" si="6"/>
        <v>Yes</v>
      </c>
      <c r="P217" s="161" t="str">
        <f t="shared" si="7"/>
        <v>Incorrect</v>
      </c>
    </row>
    <row r="218" spans="1:16" x14ac:dyDescent="0.2">
      <c r="A218" s="98">
        <v>10292</v>
      </c>
      <c r="B218" s="91" t="s">
        <v>103</v>
      </c>
      <c r="C218" s="110">
        <v>0.31125707973290195</v>
      </c>
      <c r="D218" s="91" t="s">
        <v>2</v>
      </c>
      <c r="E218" s="91">
        <v>3</v>
      </c>
      <c r="F218" s="92">
        <v>3</v>
      </c>
      <c r="G218" s="91" t="s">
        <v>7</v>
      </c>
      <c r="H218" s="91" t="s">
        <v>88</v>
      </c>
      <c r="I218" s="91" t="s">
        <v>5</v>
      </c>
      <c r="J218" s="93" t="s">
        <v>5</v>
      </c>
      <c r="L218" s="149">
        <f>VLOOKUP(A218,'Trained Model'!A:AI,35,0)</f>
        <v>-7.1226573754043105</v>
      </c>
      <c r="M218" s="151">
        <f>VLOOKUP(A218,'Trained Model'!A:AR,44,0)</f>
        <v>-5.7710654568114554</v>
      </c>
      <c r="N218" s="117"/>
      <c r="O218" s="119" t="str">
        <f t="shared" si="6"/>
        <v>No</v>
      </c>
      <c r="P218" s="160" t="str">
        <f t="shared" si="7"/>
        <v>Correct</v>
      </c>
    </row>
    <row r="219" spans="1:16" x14ac:dyDescent="0.2">
      <c r="A219" s="99">
        <v>10189</v>
      </c>
      <c r="B219" s="95" t="s">
        <v>103</v>
      </c>
      <c r="C219" s="111">
        <v>0.31324751018145791</v>
      </c>
      <c r="D219" s="95" t="s">
        <v>3</v>
      </c>
      <c r="E219" s="95">
        <v>3</v>
      </c>
      <c r="F219" s="96">
        <v>3</v>
      </c>
      <c r="G219" s="95" t="s">
        <v>7</v>
      </c>
      <c r="H219" s="95" t="s">
        <v>88</v>
      </c>
      <c r="I219" s="95" t="s">
        <v>5</v>
      </c>
      <c r="J219" s="97" t="s">
        <v>5</v>
      </c>
      <c r="L219" s="149">
        <f>VLOOKUP(A219,'Trained Model'!A:AI,35,0)</f>
        <v>-7.0685901541340348</v>
      </c>
      <c r="M219" s="151">
        <f>VLOOKUP(A219,'Trained Model'!A:AR,44,0)</f>
        <v>-5.7627320752523117</v>
      </c>
      <c r="N219" s="117"/>
      <c r="O219" s="119" t="str">
        <f t="shared" si="6"/>
        <v>No</v>
      </c>
      <c r="P219" s="160" t="str">
        <f t="shared" si="7"/>
        <v>Correct</v>
      </c>
    </row>
    <row r="220" spans="1:16" x14ac:dyDescent="0.2">
      <c r="A220" s="98">
        <v>11260</v>
      </c>
      <c r="B220" s="91" t="s">
        <v>103</v>
      </c>
      <c r="C220" s="110">
        <v>0.3136375826393869</v>
      </c>
      <c r="D220" s="91" t="s">
        <v>0</v>
      </c>
      <c r="E220" s="91">
        <v>2</v>
      </c>
      <c r="F220" s="92">
        <v>3</v>
      </c>
      <c r="G220" s="91" t="s">
        <v>6</v>
      </c>
      <c r="H220" s="91" t="s">
        <v>90</v>
      </c>
      <c r="I220" s="91" t="s">
        <v>5</v>
      </c>
      <c r="J220" s="93" t="s">
        <v>5</v>
      </c>
      <c r="L220" s="149">
        <f>VLOOKUP(A220,'Trained Model'!A:AI,35,0)</f>
        <v>-8.4639178900767131</v>
      </c>
      <c r="M220" s="151">
        <f>VLOOKUP(A220,'Trained Model'!A:AR,44,0)</f>
        <v>-6.7185570055611503</v>
      </c>
      <c r="N220" s="117"/>
      <c r="O220" s="119" t="str">
        <f t="shared" si="6"/>
        <v>No</v>
      </c>
      <c r="P220" s="160" t="str">
        <f t="shared" si="7"/>
        <v>Correct</v>
      </c>
    </row>
    <row r="221" spans="1:16" x14ac:dyDescent="0.2">
      <c r="A221" s="99">
        <v>10142</v>
      </c>
      <c r="B221" s="95" t="s">
        <v>103</v>
      </c>
      <c r="C221" s="111">
        <v>0.31450990936516099</v>
      </c>
      <c r="D221" s="95" t="s">
        <v>2</v>
      </c>
      <c r="E221" s="95">
        <v>0</v>
      </c>
      <c r="F221" s="96">
        <v>0</v>
      </c>
      <c r="G221" s="95" t="s">
        <v>6</v>
      </c>
      <c r="H221" s="95" t="s">
        <v>89</v>
      </c>
      <c r="I221" s="95" t="s">
        <v>5</v>
      </c>
      <c r="J221" s="97" t="s">
        <v>5</v>
      </c>
      <c r="L221" s="149">
        <f>VLOOKUP(A221,'Trained Model'!A:AI,35,0)</f>
        <v>-9.2161739029531855</v>
      </c>
      <c r="M221" s="151">
        <f>VLOOKUP(A221,'Trained Model'!A:AR,44,0)</f>
        <v>-6.3167889718940193</v>
      </c>
      <c r="N221" s="117"/>
      <c r="O221" s="119" t="str">
        <f t="shared" si="6"/>
        <v>No</v>
      </c>
      <c r="P221" s="160" t="str">
        <f t="shared" si="7"/>
        <v>Correct</v>
      </c>
    </row>
    <row r="222" spans="1:16" x14ac:dyDescent="0.2">
      <c r="A222" s="98">
        <v>11054</v>
      </c>
      <c r="B222" s="91" t="s">
        <v>103</v>
      </c>
      <c r="C222" s="110">
        <v>0.31486687527639423</v>
      </c>
      <c r="D222" s="91" t="s">
        <v>3</v>
      </c>
      <c r="E222" s="91">
        <v>1</v>
      </c>
      <c r="F222" s="92">
        <v>0</v>
      </c>
      <c r="G222" s="91" t="s">
        <v>6</v>
      </c>
      <c r="H222" s="91" t="s">
        <v>91</v>
      </c>
      <c r="I222" s="91" t="s">
        <v>5</v>
      </c>
      <c r="J222" s="93" t="s">
        <v>5</v>
      </c>
      <c r="L222" s="149">
        <f>VLOOKUP(A222,'Trained Model'!A:AI,35,0)</f>
        <v>-9.5541487694589335</v>
      </c>
      <c r="M222" s="151">
        <f>VLOOKUP(A222,'Trained Model'!A:AR,44,0)</f>
        <v>-6.7928083502916374</v>
      </c>
      <c r="N222" s="117"/>
      <c r="O222" s="119" t="str">
        <f t="shared" si="6"/>
        <v>No</v>
      </c>
      <c r="P222" s="160" t="str">
        <f t="shared" si="7"/>
        <v>Correct</v>
      </c>
    </row>
    <row r="223" spans="1:16" x14ac:dyDescent="0.2">
      <c r="A223" s="99">
        <v>10877</v>
      </c>
      <c r="B223" s="95" t="s">
        <v>103</v>
      </c>
      <c r="C223" s="111">
        <v>0.31577556363359993</v>
      </c>
      <c r="D223" s="95" t="s">
        <v>0</v>
      </c>
      <c r="E223" s="95">
        <v>2</v>
      </c>
      <c r="F223" s="96">
        <v>0</v>
      </c>
      <c r="G223" s="95" t="s">
        <v>7</v>
      </c>
      <c r="H223" s="95" t="s">
        <v>88</v>
      </c>
      <c r="I223" s="95" t="s">
        <v>5</v>
      </c>
      <c r="J223" s="97" t="s">
        <v>5</v>
      </c>
      <c r="L223" s="149">
        <f>VLOOKUP(A223,'Trained Model'!A:AI,35,0)</f>
        <v>-7.901262031702398</v>
      </c>
      <c r="M223" s="151">
        <f>VLOOKUP(A223,'Trained Model'!A:AR,44,0)</f>
        <v>-5.7710654568114554</v>
      </c>
      <c r="N223" s="117"/>
      <c r="O223" s="119" t="str">
        <f t="shared" si="6"/>
        <v>No</v>
      </c>
      <c r="P223" s="160" t="str">
        <f t="shared" si="7"/>
        <v>Correct</v>
      </c>
    </row>
    <row r="224" spans="1:16" x14ac:dyDescent="0.2">
      <c r="A224" s="98">
        <v>10301</v>
      </c>
      <c r="B224" s="91" t="s">
        <v>103</v>
      </c>
      <c r="C224" s="110">
        <v>0.31606332801414261</v>
      </c>
      <c r="D224" s="91" t="s">
        <v>1</v>
      </c>
      <c r="E224" s="91">
        <v>1</v>
      </c>
      <c r="F224" s="92">
        <v>1</v>
      </c>
      <c r="G224" s="91" t="s">
        <v>7</v>
      </c>
      <c r="H224" s="91" t="s">
        <v>89</v>
      </c>
      <c r="I224" s="91" t="s">
        <v>5</v>
      </c>
      <c r="J224" s="93" t="s">
        <v>5</v>
      </c>
      <c r="L224" s="149">
        <f>VLOOKUP(A224,'Trained Model'!A:AI,35,0)</f>
        <v>-7.7933670226168941</v>
      </c>
      <c r="M224" s="151">
        <f>VLOOKUP(A224,'Trained Model'!A:AR,44,0)</f>
        <v>-6.4184964262003739</v>
      </c>
      <c r="N224" s="117"/>
      <c r="O224" s="119" t="str">
        <f t="shared" si="6"/>
        <v>No</v>
      </c>
      <c r="P224" s="160" t="str">
        <f t="shared" si="7"/>
        <v>Correct</v>
      </c>
    </row>
    <row r="225" spans="1:16" x14ac:dyDescent="0.2">
      <c r="A225" s="99">
        <v>10697</v>
      </c>
      <c r="B225" s="95" t="s">
        <v>103</v>
      </c>
      <c r="C225" s="111">
        <v>0.3161265089362949</v>
      </c>
      <c r="D225" s="95" t="s">
        <v>2</v>
      </c>
      <c r="E225" s="95">
        <v>1</v>
      </c>
      <c r="F225" s="96">
        <v>1</v>
      </c>
      <c r="G225" s="95" t="s">
        <v>7</v>
      </c>
      <c r="H225" s="95" t="s">
        <v>89</v>
      </c>
      <c r="I225" s="95" t="s">
        <v>5</v>
      </c>
      <c r="J225" s="97" t="s">
        <v>5</v>
      </c>
      <c r="L225" s="149">
        <f>VLOOKUP(A225,'Trained Model'!A:AI,35,0)</f>
        <v>-8.287385528066503</v>
      </c>
      <c r="M225" s="151">
        <f>VLOOKUP(A225,'Trained Model'!A:AR,44,0)</f>
        <v>-6.4392010995620659</v>
      </c>
      <c r="N225" s="117"/>
      <c r="O225" s="119" t="str">
        <f t="shared" si="6"/>
        <v>No</v>
      </c>
      <c r="P225" s="160" t="str">
        <f t="shared" si="7"/>
        <v>Correct</v>
      </c>
    </row>
    <row r="226" spans="1:16" x14ac:dyDescent="0.2">
      <c r="A226" s="98">
        <v>11107</v>
      </c>
      <c r="B226" s="91" t="s">
        <v>103</v>
      </c>
      <c r="C226" s="110">
        <v>0.31656973559778157</v>
      </c>
      <c r="D226" s="91" t="s">
        <v>2</v>
      </c>
      <c r="E226" s="91">
        <v>1</v>
      </c>
      <c r="F226" s="92">
        <v>2</v>
      </c>
      <c r="G226" s="91" t="s">
        <v>6</v>
      </c>
      <c r="H226" s="91" t="s">
        <v>88</v>
      </c>
      <c r="I226" s="91" t="s">
        <v>5</v>
      </c>
      <c r="J226" s="93" t="s">
        <v>5</v>
      </c>
      <c r="L226" s="149">
        <f>VLOOKUP(A226,'Trained Model'!A:AI,35,0)</f>
        <v>-8.0398874704319425</v>
      </c>
      <c r="M226" s="151">
        <f>VLOOKUP(A226,'Trained Model'!A:AR,44,0)</f>
        <v>-5.8153891614711055</v>
      </c>
      <c r="N226" s="117"/>
      <c r="O226" s="119" t="str">
        <f t="shared" si="6"/>
        <v>No</v>
      </c>
      <c r="P226" s="160" t="str">
        <f t="shared" si="7"/>
        <v>Correct</v>
      </c>
    </row>
    <row r="227" spans="1:16" x14ac:dyDescent="0.2">
      <c r="A227" s="99">
        <v>10770</v>
      </c>
      <c r="B227" s="95" t="s">
        <v>103</v>
      </c>
      <c r="C227" s="111">
        <v>0.31757733495551688</v>
      </c>
      <c r="D227" s="95" t="s">
        <v>2</v>
      </c>
      <c r="E227" s="95">
        <v>0</v>
      </c>
      <c r="F227" s="96">
        <v>3</v>
      </c>
      <c r="G227" s="95" t="s">
        <v>6</v>
      </c>
      <c r="H227" s="95" t="s">
        <v>91</v>
      </c>
      <c r="I227" s="95" t="s">
        <v>5</v>
      </c>
      <c r="J227" s="97" t="s">
        <v>5</v>
      </c>
      <c r="L227" s="149">
        <f>VLOOKUP(A227,'Trained Model'!A:AI,35,0)</f>
        <v>-9.1468704242265879</v>
      </c>
      <c r="M227" s="151">
        <f>VLOOKUP(A227,'Trained Model'!A:AR,44,0)</f>
        <v>-6.7795537875460825</v>
      </c>
      <c r="N227" s="117"/>
      <c r="O227" s="119" t="str">
        <f t="shared" si="6"/>
        <v>No</v>
      </c>
      <c r="P227" s="160" t="str">
        <f t="shared" si="7"/>
        <v>Correct</v>
      </c>
    </row>
    <row r="228" spans="1:16" x14ac:dyDescent="0.2">
      <c r="A228" s="98">
        <v>10239</v>
      </c>
      <c r="B228" s="91" t="s">
        <v>103</v>
      </c>
      <c r="C228" s="110">
        <v>0.31805010450649696</v>
      </c>
      <c r="D228" s="91" t="s">
        <v>3</v>
      </c>
      <c r="E228" s="91">
        <v>1</v>
      </c>
      <c r="F228" s="92">
        <v>1</v>
      </c>
      <c r="G228" s="91" t="s">
        <v>6</v>
      </c>
      <c r="H228" s="91" t="s">
        <v>89</v>
      </c>
      <c r="I228" s="91" t="s">
        <v>4</v>
      </c>
      <c r="J228" s="93" t="s">
        <v>5</v>
      </c>
      <c r="L228" s="149">
        <f>VLOOKUP(A228,'Trained Model'!A:AI,35,0)</f>
        <v>-7.0205927113606963</v>
      </c>
      <c r="M228" s="151">
        <f>VLOOKUP(A228,'Trained Model'!A:AR,44,0)</f>
        <v>-8.7423940983485284</v>
      </c>
      <c r="N228" s="117"/>
      <c r="O228" s="119" t="str">
        <f t="shared" si="6"/>
        <v>Yes</v>
      </c>
      <c r="P228" s="161" t="str">
        <f t="shared" si="7"/>
        <v>Incorrect</v>
      </c>
    </row>
    <row r="229" spans="1:16" x14ac:dyDescent="0.2">
      <c r="A229" s="99">
        <v>10403</v>
      </c>
      <c r="B229" s="95" t="s">
        <v>103</v>
      </c>
      <c r="C229" s="111">
        <v>0.31809445338659925</v>
      </c>
      <c r="D229" s="95" t="s">
        <v>0</v>
      </c>
      <c r="E229" s="95">
        <v>0</v>
      </c>
      <c r="F229" s="96">
        <v>0</v>
      </c>
      <c r="G229" s="95" t="s">
        <v>7</v>
      </c>
      <c r="H229" s="95" t="s">
        <v>91</v>
      </c>
      <c r="I229" s="95" t="s">
        <v>4</v>
      </c>
      <c r="J229" s="97" t="s">
        <v>5</v>
      </c>
      <c r="L229" s="149">
        <f>VLOOKUP(A229,'Trained Model'!A:AI,35,0)</f>
        <v>-7.4656812996896091</v>
      </c>
      <c r="M229" s="151">
        <f>VLOOKUP(A229,'Trained Model'!A:AR,44,0)</f>
        <v>-9.1577651093873911</v>
      </c>
      <c r="N229" s="117"/>
      <c r="O229" s="119" t="str">
        <f t="shared" si="6"/>
        <v>Yes</v>
      </c>
      <c r="P229" s="160" t="str">
        <f t="shared" si="7"/>
        <v>Incorrect</v>
      </c>
    </row>
    <row r="230" spans="1:16" x14ac:dyDescent="0.2">
      <c r="A230" s="98">
        <v>10400</v>
      </c>
      <c r="B230" s="91" t="s">
        <v>103</v>
      </c>
      <c r="C230" s="110">
        <v>0.3199272524260498</v>
      </c>
      <c r="D230" s="91" t="s">
        <v>3</v>
      </c>
      <c r="E230" s="91">
        <v>0</v>
      </c>
      <c r="F230" s="92">
        <v>1</v>
      </c>
      <c r="G230" s="91" t="s">
        <v>6</v>
      </c>
      <c r="H230" s="91" t="s">
        <v>88</v>
      </c>
      <c r="I230" s="91" t="s">
        <v>5</v>
      </c>
      <c r="J230" s="93" t="s">
        <v>5</v>
      </c>
      <c r="L230" s="149">
        <f>VLOOKUP(A230,'Trained Model'!A:AI,35,0)</f>
        <v>-8.0064395363644021</v>
      </c>
      <c r="M230" s="151">
        <f>VLOOKUP(A230,'Trained Model'!A:AR,44,0)</f>
        <v>-5.7148130331580873</v>
      </c>
      <c r="N230" s="117"/>
      <c r="O230" s="119" t="str">
        <f t="shared" si="6"/>
        <v>No</v>
      </c>
      <c r="P230" s="160" t="str">
        <f t="shared" si="7"/>
        <v>Correct</v>
      </c>
    </row>
    <row r="231" spans="1:16" x14ac:dyDescent="0.2">
      <c r="A231" s="99">
        <v>10833</v>
      </c>
      <c r="B231" s="95" t="s">
        <v>103</v>
      </c>
      <c r="C231" s="111">
        <v>0.32026873831034031</v>
      </c>
      <c r="D231" s="95" t="s">
        <v>3</v>
      </c>
      <c r="E231" s="95">
        <v>2</v>
      </c>
      <c r="F231" s="96">
        <v>1</v>
      </c>
      <c r="G231" s="95" t="s">
        <v>6</v>
      </c>
      <c r="H231" s="95" t="s">
        <v>90</v>
      </c>
      <c r="I231" s="95" t="s">
        <v>5</v>
      </c>
      <c r="J231" s="97" t="s">
        <v>5</v>
      </c>
      <c r="L231" s="149">
        <f>VLOOKUP(A231,'Trained Model'!A:AI,35,0)</f>
        <v>-8.4473337620611773</v>
      </c>
      <c r="M231" s="151">
        <f>VLOOKUP(A231,'Trained Model'!A:AR,44,0)</f>
        <v>-6.7102924957112577</v>
      </c>
      <c r="N231" s="117"/>
      <c r="O231" s="119" t="str">
        <f t="shared" si="6"/>
        <v>No</v>
      </c>
      <c r="P231" s="160" t="str">
        <f t="shared" si="7"/>
        <v>Correct</v>
      </c>
    </row>
    <row r="232" spans="1:16" x14ac:dyDescent="0.2">
      <c r="A232" s="98">
        <v>10932</v>
      </c>
      <c r="B232" s="91" t="s">
        <v>103</v>
      </c>
      <c r="C232" s="110">
        <v>0.32037625753277388</v>
      </c>
      <c r="D232" s="91" t="s">
        <v>3</v>
      </c>
      <c r="E232" s="91">
        <v>0</v>
      </c>
      <c r="F232" s="92">
        <v>0</v>
      </c>
      <c r="G232" s="91" t="s">
        <v>7</v>
      </c>
      <c r="H232" s="91" t="s">
        <v>91</v>
      </c>
      <c r="I232" s="91" t="s">
        <v>5</v>
      </c>
      <c r="J232" s="93" t="s">
        <v>5</v>
      </c>
      <c r="L232" s="149">
        <f>VLOOKUP(A232,'Trained Model'!A:AI,35,0)</f>
        <v>-9.1292655754936671</v>
      </c>
      <c r="M232" s="151">
        <f>VLOOKUP(A232,'Trained Model'!A:AR,44,0)</f>
        <v>-6.794413661177197</v>
      </c>
      <c r="N232" s="117"/>
      <c r="O232" s="119" t="str">
        <f t="shared" si="6"/>
        <v>No</v>
      </c>
      <c r="P232" s="160" t="str">
        <f t="shared" si="7"/>
        <v>Correct</v>
      </c>
    </row>
    <row r="233" spans="1:16" x14ac:dyDescent="0.2">
      <c r="A233" s="99">
        <v>10604</v>
      </c>
      <c r="B233" s="95" t="s">
        <v>103</v>
      </c>
      <c r="C233" s="111">
        <v>0.32043793768325834</v>
      </c>
      <c r="D233" s="95" t="s">
        <v>1</v>
      </c>
      <c r="E233" s="95">
        <v>0</v>
      </c>
      <c r="F233" s="96">
        <v>0</v>
      </c>
      <c r="G233" s="95" t="s">
        <v>7</v>
      </c>
      <c r="H233" s="95" t="s">
        <v>88</v>
      </c>
      <c r="I233" s="95" t="s">
        <v>5</v>
      </c>
      <c r="J233" s="97" t="s">
        <v>5</v>
      </c>
      <c r="L233" s="149">
        <f>VLOOKUP(A233,'Trained Model'!A:AI,35,0)</f>
        <v>-7.6455102391412186</v>
      </c>
      <c r="M233" s="151">
        <f>VLOOKUP(A233,'Trained Model'!A:AR,44,0)</f>
        <v>-5.7338995063956917</v>
      </c>
      <c r="N233" s="117"/>
      <c r="O233" s="119" t="str">
        <f t="shared" si="6"/>
        <v>No</v>
      </c>
      <c r="P233" s="160" t="str">
        <f t="shared" si="7"/>
        <v>Correct</v>
      </c>
    </row>
    <row r="234" spans="1:16" x14ac:dyDescent="0.2">
      <c r="A234" s="98">
        <v>10166</v>
      </c>
      <c r="B234" s="91" t="s">
        <v>103</v>
      </c>
      <c r="C234" s="110">
        <v>0.32181485015082834</v>
      </c>
      <c r="D234" s="91" t="s">
        <v>3</v>
      </c>
      <c r="E234" s="91">
        <v>0</v>
      </c>
      <c r="F234" s="92">
        <v>0</v>
      </c>
      <c r="G234" s="91" t="s">
        <v>6</v>
      </c>
      <c r="H234" s="91" t="s">
        <v>91</v>
      </c>
      <c r="I234" s="91" t="s">
        <v>5</v>
      </c>
      <c r="J234" s="93" t="s">
        <v>5</v>
      </c>
      <c r="L234" s="149">
        <f>VLOOKUP(A234,'Trained Model'!A:AI,35,0)</f>
        <v>-9.5541487694589335</v>
      </c>
      <c r="M234" s="151">
        <f>VLOOKUP(A234,'Trained Model'!A:AR,44,0)</f>
        <v>-6.7425885933126111</v>
      </c>
      <c r="N234" s="117"/>
      <c r="O234" s="119" t="str">
        <f t="shared" si="6"/>
        <v>No</v>
      </c>
      <c r="P234" s="160" t="str">
        <f t="shared" si="7"/>
        <v>Correct</v>
      </c>
    </row>
    <row r="235" spans="1:16" x14ac:dyDescent="0.2">
      <c r="A235" s="99">
        <v>10779</v>
      </c>
      <c r="B235" s="95" t="s">
        <v>103</v>
      </c>
      <c r="C235" s="111">
        <v>0.32228581294949399</v>
      </c>
      <c r="D235" s="95" t="s">
        <v>0</v>
      </c>
      <c r="E235" s="95">
        <v>2</v>
      </c>
      <c r="F235" s="96">
        <v>3</v>
      </c>
      <c r="G235" s="95" t="s">
        <v>7</v>
      </c>
      <c r="H235" s="95" t="s">
        <v>88</v>
      </c>
      <c r="I235" s="95" t="s">
        <v>5</v>
      </c>
      <c r="J235" s="97" t="s">
        <v>5</v>
      </c>
      <c r="L235" s="149">
        <f>VLOOKUP(A235,'Trained Model'!A:AI,35,0)</f>
        <v>-7.4399164651997776</v>
      </c>
      <c r="M235" s="151">
        <f>VLOOKUP(A235,'Trained Model'!A:AR,44,0)</f>
        <v>-5.7996972694857822</v>
      </c>
      <c r="N235" s="117"/>
      <c r="O235" s="119" t="str">
        <f t="shared" si="6"/>
        <v>No</v>
      </c>
      <c r="P235" s="160" t="str">
        <f t="shared" si="7"/>
        <v>Correct</v>
      </c>
    </row>
    <row r="236" spans="1:16" x14ac:dyDescent="0.2">
      <c r="A236" s="98">
        <v>10401</v>
      </c>
      <c r="B236" s="91" t="s">
        <v>103</v>
      </c>
      <c r="C236" s="110">
        <v>0.32250124514012013</v>
      </c>
      <c r="D236" s="91" t="s">
        <v>2</v>
      </c>
      <c r="E236" s="91">
        <v>2</v>
      </c>
      <c r="F236" s="92">
        <v>0</v>
      </c>
      <c r="G236" s="91" t="s">
        <v>7</v>
      </c>
      <c r="H236" s="91" t="s">
        <v>88</v>
      </c>
      <c r="I236" s="91" t="s">
        <v>5</v>
      </c>
      <c r="J236" s="93" t="s">
        <v>5</v>
      </c>
      <c r="L236" s="149">
        <f>VLOOKUP(A236,'Trained Model'!A:AI,35,0)</f>
        <v>-7.9813047393759344</v>
      </c>
      <c r="M236" s="151">
        <f>VLOOKUP(A236,'Trained Model'!A:AR,44,0)</f>
        <v>-5.7793988383706001</v>
      </c>
      <c r="N236" s="117"/>
      <c r="O236" s="119" t="str">
        <f t="shared" si="6"/>
        <v>No</v>
      </c>
      <c r="P236" s="160" t="str">
        <f t="shared" si="7"/>
        <v>Correct</v>
      </c>
    </row>
    <row r="237" spans="1:16" x14ac:dyDescent="0.2">
      <c r="A237" s="99">
        <v>10820</v>
      </c>
      <c r="B237" s="95" t="s">
        <v>103</v>
      </c>
      <c r="C237" s="111">
        <v>0.32341820757487938</v>
      </c>
      <c r="D237" s="95" t="s">
        <v>0</v>
      </c>
      <c r="E237" s="95">
        <v>2</v>
      </c>
      <c r="F237" s="96">
        <v>2</v>
      </c>
      <c r="G237" s="95" t="s">
        <v>6</v>
      </c>
      <c r="H237" s="95" t="s">
        <v>91</v>
      </c>
      <c r="I237" s="95" t="s">
        <v>5</v>
      </c>
      <c r="J237" s="97" t="s">
        <v>5</v>
      </c>
      <c r="L237" s="149">
        <f>VLOOKUP(A237,'Trained Model'!A:AI,35,0)</f>
        <v>-8.8454248097166257</v>
      </c>
      <c r="M237" s="151">
        <f>VLOOKUP(A237,'Trained Model'!A:AR,44,0)</f>
        <v>-6.8297735445251098</v>
      </c>
      <c r="N237" s="117"/>
      <c r="O237" s="119" t="str">
        <f t="shared" si="6"/>
        <v>No</v>
      </c>
      <c r="P237" s="160" t="str">
        <f t="shared" si="7"/>
        <v>Correct</v>
      </c>
    </row>
    <row r="238" spans="1:16" x14ac:dyDescent="0.2">
      <c r="A238" s="98">
        <v>10772</v>
      </c>
      <c r="B238" s="91" t="s">
        <v>103</v>
      </c>
      <c r="C238" s="110">
        <v>0.32501218501730411</v>
      </c>
      <c r="D238" s="91" t="s">
        <v>1</v>
      </c>
      <c r="E238" s="91">
        <v>1</v>
      </c>
      <c r="F238" s="92">
        <v>1</v>
      </c>
      <c r="G238" s="91" t="s">
        <v>6</v>
      </c>
      <c r="H238" s="91" t="s">
        <v>88</v>
      </c>
      <c r="I238" s="91" t="s">
        <v>5</v>
      </c>
      <c r="J238" s="93" t="s">
        <v>5</v>
      </c>
      <c r="L238" s="149">
        <f>VLOOKUP(A238,'Trained Model'!A:AI,35,0)</f>
        <v>-7.566488252185068</v>
      </c>
      <c r="M238" s="151">
        <f>VLOOKUP(A238,'Trained Model'!A:AR,44,0)</f>
        <v>-5.7526614983345663</v>
      </c>
      <c r="N238" s="117"/>
      <c r="O238" s="119" t="str">
        <f t="shared" si="6"/>
        <v>No</v>
      </c>
      <c r="P238" s="160" t="str">
        <f t="shared" si="7"/>
        <v>Correct</v>
      </c>
    </row>
    <row r="239" spans="1:16" x14ac:dyDescent="0.2">
      <c r="A239" s="99">
        <v>11122</v>
      </c>
      <c r="B239" s="95" t="s">
        <v>103</v>
      </c>
      <c r="C239" s="111">
        <v>0.32537807922376838</v>
      </c>
      <c r="D239" s="95" t="s">
        <v>1</v>
      </c>
      <c r="E239" s="95">
        <v>1</v>
      </c>
      <c r="F239" s="96">
        <v>3</v>
      </c>
      <c r="G239" s="95" t="s">
        <v>6</v>
      </c>
      <c r="H239" s="95" t="s">
        <v>89</v>
      </c>
      <c r="I239" s="95" t="s">
        <v>5</v>
      </c>
      <c r="J239" s="97" t="s">
        <v>5</v>
      </c>
      <c r="L239" s="149">
        <f>VLOOKUP(A239,'Trained Model'!A:AI,35,0)</f>
        <v>-8.2608098310009552</v>
      </c>
      <c r="M239" s="151">
        <f>VLOOKUP(A239,'Trained Model'!A:AR,44,0)</f>
        <v>-6.3749358681856814</v>
      </c>
      <c r="N239" s="117"/>
      <c r="O239" s="119" t="str">
        <f t="shared" si="6"/>
        <v>No</v>
      </c>
      <c r="P239" s="160" t="str">
        <f t="shared" si="7"/>
        <v>Correct</v>
      </c>
    </row>
    <row r="240" spans="1:16" x14ac:dyDescent="0.2">
      <c r="A240" s="98">
        <v>11167</v>
      </c>
      <c r="B240" s="91" t="s">
        <v>103</v>
      </c>
      <c r="C240" s="110">
        <v>0.32614215504250132</v>
      </c>
      <c r="D240" s="91" t="s">
        <v>2</v>
      </c>
      <c r="E240" s="91">
        <v>2</v>
      </c>
      <c r="F240" s="92">
        <v>2</v>
      </c>
      <c r="G240" s="91" t="s">
        <v>6</v>
      </c>
      <c r="H240" s="91" t="s">
        <v>90</v>
      </c>
      <c r="I240" s="91" t="s">
        <v>5</v>
      </c>
      <c r="J240" s="93" t="s">
        <v>5</v>
      </c>
      <c r="L240" s="149">
        <f>VLOOKUP(A240,'Trained Model'!A:AI,35,0)</f>
        <v>-8.4807816961287177</v>
      </c>
      <c r="M240" s="151">
        <f>VLOOKUP(A240,'Trained Model'!A:AR,44,0)</f>
        <v>-6.7606488670452496</v>
      </c>
      <c r="N240" s="117"/>
      <c r="O240" s="119" t="str">
        <f t="shared" si="6"/>
        <v>No</v>
      </c>
      <c r="P240" s="160" t="str">
        <f t="shared" si="7"/>
        <v>Correct</v>
      </c>
    </row>
    <row r="241" spans="1:16" x14ac:dyDescent="0.2">
      <c r="A241" s="99">
        <v>10969</v>
      </c>
      <c r="B241" s="95" t="s">
        <v>103</v>
      </c>
      <c r="C241" s="111">
        <v>0.3266689019011122</v>
      </c>
      <c r="D241" s="95" t="s">
        <v>0</v>
      </c>
      <c r="E241" s="95">
        <v>0</v>
      </c>
      <c r="F241" s="96">
        <v>1</v>
      </c>
      <c r="G241" s="95" t="s">
        <v>7</v>
      </c>
      <c r="H241" s="95" t="s">
        <v>90</v>
      </c>
      <c r="I241" s="95" t="s">
        <v>4</v>
      </c>
      <c r="J241" s="97" t="s">
        <v>5</v>
      </c>
      <c r="L241" s="149">
        <f>VLOOKUP(A241,'Trained Model'!A:AI,35,0)</f>
        <v>-6.5170902975067468</v>
      </c>
      <c r="M241" s="151">
        <f>VLOOKUP(A241,'Trained Model'!A:AR,44,0)</f>
        <v>-9.1006743531728205</v>
      </c>
      <c r="N241" s="117"/>
      <c r="O241" s="119" t="str">
        <f t="shared" si="6"/>
        <v>Yes</v>
      </c>
      <c r="P241" s="161" t="str">
        <f t="shared" si="7"/>
        <v>Incorrect</v>
      </c>
    </row>
    <row r="242" spans="1:16" x14ac:dyDescent="0.2">
      <c r="A242" s="98">
        <v>11324</v>
      </c>
      <c r="B242" s="91" t="s">
        <v>103</v>
      </c>
      <c r="C242" s="110">
        <v>0.32836131207983632</v>
      </c>
      <c r="D242" s="91" t="s">
        <v>3</v>
      </c>
      <c r="E242" s="91">
        <v>1</v>
      </c>
      <c r="F242" s="92">
        <v>0</v>
      </c>
      <c r="G242" s="91" t="s">
        <v>7</v>
      </c>
      <c r="H242" s="91" t="s">
        <v>90</v>
      </c>
      <c r="I242" s="91" t="s">
        <v>5</v>
      </c>
      <c r="J242" s="93" t="s">
        <v>5</v>
      </c>
      <c r="L242" s="149">
        <f>VLOOKUP(A242,'Trained Model'!A:AI,35,0)</f>
        <v>-8.6845797542322209</v>
      </c>
      <c r="M242" s="151">
        <f>VLOOKUP(A242,'Trained Model'!A:AR,44,0)</f>
        <v>-6.7671753591172195</v>
      </c>
      <c r="N242" s="117"/>
      <c r="O242" s="119" t="str">
        <f t="shared" si="6"/>
        <v>No</v>
      </c>
      <c r="P242" s="160" t="str">
        <f t="shared" si="7"/>
        <v>Correct</v>
      </c>
    </row>
    <row r="243" spans="1:16" x14ac:dyDescent="0.2">
      <c r="A243" s="99">
        <v>10705</v>
      </c>
      <c r="B243" s="95" t="s">
        <v>103</v>
      </c>
      <c r="C243" s="111">
        <v>0.328619045427338</v>
      </c>
      <c r="D243" s="95" t="s">
        <v>0</v>
      </c>
      <c r="E243" s="95">
        <v>3</v>
      </c>
      <c r="F243" s="96">
        <v>3</v>
      </c>
      <c r="G243" s="95" t="s">
        <v>6</v>
      </c>
      <c r="H243" s="95" t="s">
        <v>88</v>
      </c>
      <c r="I243" s="95" t="s">
        <v>5</v>
      </c>
      <c r="J243" s="97" t="s">
        <v>5</v>
      </c>
      <c r="L243" s="149">
        <f>VLOOKUP(A243,'Trained Model'!A:AI,35,0)</f>
        <v>-7.4674978616960397</v>
      </c>
      <c r="M243" s="151">
        <f>VLOOKUP(A243,'Trained Model'!A:AR,44,0)</f>
        <v>-5.7109070073877257</v>
      </c>
      <c r="N243" s="117"/>
      <c r="O243" s="119" t="str">
        <f t="shared" si="6"/>
        <v>No</v>
      </c>
      <c r="P243" s="160" t="str">
        <f t="shared" si="7"/>
        <v>Correct</v>
      </c>
    </row>
    <row r="244" spans="1:16" x14ac:dyDescent="0.2">
      <c r="A244" s="98">
        <v>10263</v>
      </c>
      <c r="B244" s="91" t="s">
        <v>103</v>
      </c>
      <c r="C244" s="110">
        <v>0.32985730271084923</v>
      </c>
      <c r="D244" s="91" t="s">
        <v>3</v>
      </c>
      <c r="E244" s="91">
        <v>2</v>
      </c>
      <c r="F244" s="92">
        <v>2</v>
      </c>
      <c r="G244" s="91" t="s">
        <v>7</v>
      </c>
      <c r="H244" s="91" t="s">
        <v>88</v>
      </c>
      <c r="I244" s="91" t="s">
        <v>5</v>
      </c>
      <c r="J244" s="93" t="s">
        <v>5</v>
      </c>
      <c r="L244" s="149">
        <f>VLOOKUP(A244,'Trained Model'!A:AI,35,0)</f>
        <v>-7.4027130499815064</v>
      </c>
      <c r="M244" s="151">
        <f>VLOOKUP(A244,'Trained Model'!A:AR,44,0)</f>
        <v>-5.8334557494107377</v>
      </c>
      <c r="N244" s="117"/>
      <c r="O244" s="119" t="str">
        <f t="shared" si="6"/>
        <v>No</v>
      </c>
      <c r="P244" s="160" t="str">
        <f t="shared" si="7"/>
        <v>Correct</v>
      </c>
    </row>
    <row r="245" spans="1:16" x14ac:dyDescent="0.2">
      <c r="A245" s="99">
        <v>10974</v>
      </c>
      <c r="B245" s="95" t="s">
        <v>103</v>
      </c>
      <c r="C245" s="111">
        <v>0.33004564308356366</v>
      </c>
      <c r="D245" s="95" t="s">
        <v>0</v>
      </c>
      <c r="E245" s="95">
        <v>0</v>
      </c>
      <c r="F245" s="96">
        <v>0</v>
      </c>
      <c r="G245" s="95" t="s">
        <v>7</v>
      </c>
      <c r="H245" s="95" t="s">
        <v>88</v>
      </c>
      <c r="I245" s="95" t="s">
        <v>5</v>
      </c>
      <c r="J245" s="97" t="s">
        <v>5</v>
      </c>
      <c r="L245" s="149">
        <f>VLOOKUP(A245,'Trained Model'!A:AI,35,0)</f>
        <v>-8.059486036917292</v>
      </c>
      <c r="M245" s="151">
        <f>VLOOKUP(A245,'Trained Model'!A:AR,44,0)</f>
        <v>-5.746270798198239</v>
      </c>
      <c r="N245" s="117"/>
      <c r="O245" s="119" t="str">
        <f t="shared" si="6"/>
        <v>No</v>
      </c>
      <c r="P245" s="160" t="str">
        <f t="shared" si="7"/>
        <v>Correct</v>
      </c>
    </row>
    <row r="246" spans="1:16" x14ac:dyDescent="0.2">
      <c r="A246" s="98">
        <v>10634</v>
      </c>
      <c r="B246" s="91" t="s">
        <v>103</v>
      </c>
      <c r="C246" s="110">
        <v>0.33038310013896965</v>
      </c>
      <c r="D246" s="91" t="s">
        <v>3</v>
      </c>
      <c r="E246" s="91">
        <v>0</v>
      </c>
      <c r="F246" s="92">
        <v>1</v>
      </c>
      <c r="G246" s="91" t="s">
        <v>7</v>
      </c>
      <c r="H246" s="91" t="s">
        <v>88</v>
      </c>
      <c r="I246" s="91" t="s">
        <v>4</v>
      </c>
      <c r="J246" s="93" t="s">
        <v>5</v>
      </c>
      <c r="L246" s="149">
        <f>VLOOKUP(A246,'Trained Model'!A:AI,35,0)</f>
        <v>-5.9439475529983383</v>
      </c>
      <c r="M246" s="151">
        <f>VLOOKUP(A246,'Trained Model'!A:AR,44,0)</f>
        <v>-8.1299895492328673</v>
      </c>
      <c r="N246" s="117"/>
      <c r="O246" s="119" t="str">
        <f t="shared" si="6"/>
        <v>Yes</v>
      </c>
      <c r="P246" s="160" t="str">
        <f t="shared" si="7"/>
        <v>Incorrect</v>
      </c>
    </row>
    <row r="247" spans="1:16" x14ac:dyDescent="0.2">
      <c r="A247" s="99">
        <v>10526</v>
      </c>
      <c r="B247" s="95" t="s">
        <v>103</v>
      </c>
      <c r="C247" s="111">
        <v>0.33122054069243045</v>
      </c>
      <c r="D247" s="95" t="s">
        <v>0</v>
      </c>
      <c r="E247" s="95">
        <v>2</v>
      </c>
      <c r="F247" s="96">
        <v>3</v>
      </c>
      <c r="G247" s="95" t="s">
        <v>6</v>
      </c>
      <c r="H247" s="95" t="s">
        <v>89</v>
      </c>
      <c r="I247" s="95" t="s">
        <v>5</v>
      </c>
      <c r="J247" s="97" t="s">
        <v>5</v>
      </c>
      <c r="L247" s="149">
        <f>VLOOKUP(A247,'Trained Model'!A:AI,35,0)</f>
        <v>-8.5165616235621346</v>
      </c>
      <c r="M247" s="151">
        <f>VLOOKUP(A247,'Trained Model'!A:AR,44,0)</f>
        <v>-6.3618820616224179</v>
      </c>
      <c r="N247" s="117"/>
      <c r="O247" s="119" t="str">
        <f t="shared" si="6"/>
        <v>No</v>
      </c>
      <c r="P247" s="160" t="str">
        <f t="shared" si="7"/>
        <v>Correct</v>
      </c>
    </row>
    <row r="248" spans="1:16" x14ac:dyDescent="0.2">
      <c r="A248" s="98">
        <v>10115</v>
      </c>
      <c r="B248" s="91" t="s">
        <v>103</v>
      </c>
      <c r="C248" s="110">
        <v>0.33255046326406679</v>
      </c>
      <c r="D248" s="91" t="s">
        <v>3</v>
      </c>
      <c r="E248" s="91">
        <v>1</v>
      </c>
      <c r="F248" s="92">
        <v>2</v>
      </c>
      <c r="G248" s="91" t="s">
        <v>7</v>
      </c>
      <c r="H248" s="91" t="s">
        <v>91</v>
      </c>
      <c r="I248" s="91" t="s">
        <v>5</v>
      </c>
      <c r="J248" s="93" t="s">
        <v>5</v>
      </c>
      <c r="L248" s="149">
        <f>VLOOKUP(A248,'Trained Model'!A:AI,35,0)</f>
        <v>-8.6047411073695148</v>
      </c>
      <c r="M248" s="151">
        <f>VLOOKUP(A248,'Trained Model'!A:AR,44,0)</f>
        <v>-6.9070237107555057</v>
      </c>
      <c r="N248" s="117"/>
      <c r="O248" s="119" t="str">
        <f t="shared" si="6"/>
        <v>No</v>
      </c>
      <c r="P248" s="160" t="str">
        <f t="shared" si="7"/>
        <v>Correct</v>
      </c>
    </row>
    <row r="249" spans="1:16" x14ac:dyDescent="0.2">
      <c r="A249" s="99">
        <v>10794</v>
      </c>
      <c r="B249" s="95" t="s">
        <v>103</v>
      </c>
      <c r="C249" s="111">
        <v>0.33281985787225499</v>
      </c>
      <c r="D249" s="95" t="s">
        <v>0</v>
      </c>
      <c r="E249" s="95">
        <v>2</v>
      </c>
      <c r="F249" s="96">
        <v>0</v>
      </c>
      <c r="G249" s="95" t="s">
        <v>7</v>
      </c>
      <c r="H249" s="95" t="s">
        <v>90</v>
      </c>
      <c r="I249" s="95" t="s">
        <v>5</v>
      </c>
      <c r="J249" s="97" t="s">
        <v>5</v>
      </c>
      <c r="L249" s="149">
        <f>VLOOKUP(A249,'Trained Model'!A:AI,35,0)</f>
        <v>-8.5003802626140672</v>
      </c>
      <c r="M249" s="151">
        <f>VLOOKUP(A249,'Trained Model'!A:AR,44,0)</f>
        <v>-6.7417502607514095</v>
      </c>
      <c r="N249" s="117"/>
      <c r="O249" s="119" t="str">
        <f t="shared" si="6"/>
        <v>No</v>
      </c>
      <c r="P249" s="160" t="str">
        <f t="shared" si="7"/>
        <v>Correct</v>
      </c>
    </row>
    <row r="250" spans="1:16" x14ac:dyDescent="0.2">
      <c r="A250" s="98">
        <v>10247</v>
      </c>
      <c r="B250" s="91" t="s">
        <v>103</v>
      </c>
      <c r="C250" s="110">
        <v>0.33382050466712021</v>
      </c>
      <c r="D250" s="91" t="s">
        <v>1</v>
      </c>
      <c r="E250" s="91">
        <v>0</v>
      </c>
      <c r="F250" s="92">
        <v>0</v>
      </c>
      <c r="G250" s="91" t="s">
        <v>6</v>
      </c>
      <c r="H250" s="91" t="s">
        <v>88</v>
      </c>
      <c r="I250" s="91" t="s">
        <v>5</v>
      </c>
      <c r="J250" s="93" t="s">
        <v>5</v>
      </c>
      <c r="L250" s="149">
        <f>VLOOKUP(A250,'Trained Model'!A:AI,35,0)</f>
        <v>-8.070393433106485</v>
      </c>
      <c r="M250" s="151">
        <f>VLOOKUP(A250,'Trained Model'!A:AR,44,0)</f>
        <v>-5.6820744385311057</v>
      </c>
      <c r="N250" s="117"/>
      <c r="O250" s="119" t="str">
        <f t="shared" si="6"/>
        <v>No</v>
      </c>
      <c r="P250" s="160" t="str">
        <f t="shared" si="7"/>
        <v>Correct</v>
      </c>
    </row>
    <row r="251" spans="1:16" x14ac:dyDescent="0.2">
      <c r="A251" s="99">
        <v>10366</v>
      </c>
      <c r="B251" s="95" t="s">
        <v>103</v>
      </c>
      <c r="C251" s="111">
        <v>0.3340278182172246</v>
      </c>
      <c r="D251" s="95" t="s">
        <v>0</v>
      </c>
      <c r="E251" s="95">
        <v>3</v>
      </c>
      <c r="F251" s="96">
        <v>2</v>
      </c>
      <c r="G251" s="95" t="s">
        <v>6</v>
      </c>
      <c r="H251" s="95" t="s">
        <v>89</v>
      </c>
      <c r="I251" s="95" t="s">
        <v>4</v>
      </c>
      <c r="J251" s="97" t="s">
        <v>4</v>
      </c>
      <c r="L251" s="149">
        <f>VLOOKUP(A251,'Trained Model'!A:AI,35,0)</f>
        <v>-6.4184721350708029</v>
      </c>
      <c r="M251" s="151">
        <f>VLOOKUP(A251,'Trained Model'!A:AR,44,0)</f>
        <v>-8.7220267955240942</v>
      </c>
      <c r="N251" s="117"/>
      <c r="O251" s="119" t="str">
        <f t="shared" si="6"/>
        <v>Yes</v>
      </c>
      <c r="P251" s="160" t="str">
        <f t="shared" si="7"/>
        <v>Correct</v>
      </c>
    </row>
    <row r="252" spans="1:16" x14ac:dyDescent="0.2">
      <c r="A252" s="98">
        <v>10283</v>
      </c>
      <c r="B252" s="91" t="s">
        <v>103</v>
      </c>
      <c r="C252" s="110">
        <v>0.33424381904485523</v>
      </c>
      <c r="D252" s="91" t="s">
        <v>2</v>
      </c>
      <c r="E252" s="91">
        <v>0</v>
      </c>
      <c r="F252" s="92">
        <v>1</v>
      </c>
      <c r="G252" s="91" t="s">
        <v>6</v>
      </c>
      <c r="H252" s="91" t="s">
        <v>88</v>
      </c>
      <c r="I252" s="91" t="s">
        <v>5</v>
      </c>
      <c r="J252" s="93" t="s">
        <v>5</v>
      </c>
      <c r="L252" s="149">
        <f>VLOOKUP(A252,'Trained Model'!A:AI,35,0)</f>
        <v>-8.0605067576346769</v>
      </c>
      <c r="M252" s="151">
        <f>VLOOKUP(A252,'Trained Model'!A:AR,44,0)</f>
        <v>-5.7231464147172311</v>
      </c>
      <c r="N252" s="117"/>
      <c r="O252" s="119" t="str">
        <f t="shared" si="6"/>
        <v>No</v>
      </c>
      <c r="P252" s="160" t="str">
        <f t="shared" si="7"/>
        <v>Correct</v>
      </c>
    </row>
    <row r="253" spans="1:16" x14ac:dyDescent="0.2">
      <c r="A253" s="99">
        <v>10357</v>
      </c>
      <c r="B253" s="95" t="s">
        <v>103</v>
      </c>
      <c r="C253" s="111">
        <v>0.33495388469679699</v>
      </c>
      <c r="D253" s="95" t="s">
        <v>3</v>
      </c>
      <c r="E253" s="95">
        <v>2</v>
      </c>
      <c r="F253" s="96">
        <v>0</v>
      </c>
      <c r="G253" s="95" t="s">
        <v>6</v>
      </c>
      <c r="H253" s="95" t="s">
        <v>91</v>
      </c>
      <c r="I253" s="95" t="s">
        <v>5</v>
      </c>
      <c r="J253" s="97" t="s">
        <v>5</v>
      </c>
      <c r="L253" s="149">
        <f>VLOOKUP(A253,'Trained Model'!A:AI,35,0)</f>
        <v>-9.3959247642440396</v>
      </c>
      <c r="M253" s="151">
        <f>VLOOKUP(A253,'Trained Model'!A:AR,44,0)</f>
        <v>-6.7673832519258275</v>
      </c>
      <c r="N253" s="117"/>
      <c r="O253" s="119" t="str">
        <f t="shared" si="6"/>
        <v>No</v>
      </c>
      <c r="P253" s="160" t="str">
        <f t="shared" si="7"/>
        <v>Correct</v>
      </c>
    </row>
    <row r="254" spans="1:16" x14ac:dyDescent="0.2">
      <c r="A254" s="98">
        <v>11026</v>
      </c>
      <c r="B254" s="91" t="s">
        <v>103</v>
      </c>
      <c r="C254" s="110">
        <v>0.33530499215724352</v>
      </c>
      <c r="D254" s="91" t="s">
        <v>0</v>
      </c>
      <c r="E254" s="91">
        <v>2</v>
      </c>
      <c r="F254" s="92">
        <v>1</v>
      </c>
      <c r="G254" s="91" t="s">
        <v>6</v>
      </c>
      <c r="H254" s="91" t="s">
        <v>89</v>
      </c>
      <c r="I254" s="91" t="s">
        <v>5</v>
      </c>
      <c r="J254" s="93" t="s">
        <v>5</v>
      </c>
      <c r="L254" s="149">
        <f>VLOOKUP(A254,'Trained Model'!A:AI,35,0)</f>
        <v>-8.474002009143339</v>
      </c>
      <c r="M254" s="151">
        <f>VLOOKUP(A254,'Trained Model'!A:AR,44,0)</f>
        <v>-6.3536175517725253</v>
      </c>
      <c r="N254" s="117"/>
      <c r="O254" s="119" t="str">
        <f t="shared" si="6"/>
        <v>No</v>
      </c>
      <c r="P254" s="160" t="str">
        <f t="shared" si="7"/>
        <v>Correct</v>
      </c>
    </row>
    <row r="255" spans="1:16" x14ac:dyDescent="0.2">
      <c r="A255" s="99">
        <v>10599</v>
      </c>
      <c r="B255" s="95" t="s">
        <v>103</v>
      </c>
      <c r="C255" s="111">
        <v>0.33575674458702076</v>
      </c>
      <c r="D255" s="95" t="s">
        <v>1</v>
      </c>
      <c r="E255" s="95">
        <v>0</v>
      </c>
      <c r="F255" s="96">
        <v>3</v>
      </c>
      <c r="G255" s="95" t="s">
        <v>7</v>
      </c>
      <c r="H255" s="95" t="s">
        <v>88</v>
      </c>
      <c r="I255" s="95" t="s">
        <v>5</v>
      </c>
      <c r="J255" s="97" t="s">
        <v>5</v>
      </c>
      <c r="L255" s="149">
        <f>VLOOKUP(A255,'Trained Model'!A:AI,35,0)</f>
        <v>-7.1841646726385981</v>
      </c>
      <c r="M255" s="151">
        <f>VLOOKUP(A255,'Trained Model'!A:AR,44,0)</f>
        <v>-5.7625313190700185</v>
      </c>
      <c r="N255" s="117"/>
      <c r="O255" s="119" t="str">
        <f t="shared" si="6"/>
        <v>No</v>
      </c>
      <c r="P255" s="160" t="str">
        <f t="shared" si="7"/>
        <v>Correct</v>
      </c>
    </row>
    <row r="256" spans="1:16" x14ac:dyDescent="0.2">
      <c r="A256" s="98">
        <v>10691</v>
      </c>
      <c r="B256" s="91" t="s">
        <v>103</v>
      </c>
      <c r="C256" s="110">
        <v>0.33628119757789476</v>
      </c>
      <c r="D256" s="91" t="s">
        <v>0</v>
      </c>
      <c r="E256" s="91">
        <v>1</v>
      </c>
      <c r="F256" s="92">
        <v>2</v>
      </c>
      <c r="G256" s="91" t="s">
        <v>7</v>
      </c>
      <c r="H256" s="91" t="s">
        <v>90</v>
      </c>
      <c r="I256" s="91" t="s">
        <v>5</v>
      </c>
      <c r="J256" s="93" t="s">
        <v>5</v>
      </c>
      <c r="L256" s="149">
        <f>VLOOKUP(A256,'Trained Model'!A:AI,35,0)</f>
        <v>-8.1340797997048089</v>
      </c>
      <c r="M256" s="151">
        <f>VLOOKUP(A256,'Trained Model'!A:AR,44,0)</f>
        <v>-6.8295656517165018</v>
      </c>
      <c r="N256" s="117"/>
      <c r="O256" s="119" t="str">
        <f t="shared" si="6"/>
        <v>No</v>
      </c>
      <c r="P256" s="160" t="str">
        <f t="shared" si="7"/>
        <v>Correct</v>
      </c>
    </row>
    <row r="257" spans="1:16" x14ac:dyDescent="0.2">
      <c r="A257" s="99">
        <v>10205</v>
      </c>
      <c r="B257" s="95" t="s">
        <v>103</v>
      </c>
      <c r="C257" s="111">
        <v>0.33641242008381012</v>
      </c>
      <c r="D257" s="95" t="s">
        <v>3</v>
      </c>
      <c r="E257" s="95">
        <v>1</v>
      </c>
      <c r="F257" s="96">
        <v>0</v>
      </c>
      <c r="G257" s="95" t="s">
        <v>6</v>
      </c>
      <c r="H257" s="95" t="s">
        <v>91</v>
      </c>
      <c r="I257" s="95" t="s">
        <v>5</v>
      </c>
      <c r="J257" s="97" t="s">
        <v>5</v>
      </c>
      <c r="L257" s="149">
        <f>VLOOKUP(A257,'Trained Model'!A:AI,35,0)</f>
        <v>-9.5541487694589335</v>
      </c>
      <c r="M257" s="151">
        <f>VLOOKUP(A257,'Trained Model'!A:AR,44,0)</f>
        <v>-6.7928083502916374</v>
      </c>
      <c r="N257" s="117"/>
      <c r="O257" s="119" t="str">
        <f t="shared" si="6"/>
        <v>No</v>
      </c>
      <c r="P257" s="160" t="str">
        <f t="shared" si="7"/>
        <v>Correct</v>
      </c>
    </row>
    <row r="258" spans="1:16" x14ac:dyDescent="0.2">
      <c r="A258" s="98">
        <v>10745</v>
      </c>
      <c r="B258" s="91" t="s">
        <v>103</v>
      </c>
      <c r="C258" s="110">
        <v>0.33696864248266745</v>
      </c>
      <c r="D258" s="91" t="s">
        <v>0</v>
      </c>
      <c r="E258" s="91">
        <v>1</v>
      </c>
      <c r="F258" s="92">
        <v>1</v>
      </c>
      <c r="G258" s="91" t="s">
        <v>6</v>
      </c>
      <c r="H258" s="91" t="s">
        <v>90</v>
      </c>
      <c r="I258" s="91" t="s">
        <v>5</v>
      </c>
      <c r="J258" s="93" t="s">
        <v>5</v>
      </c>
      <c r="L258" s="149">
        <f>VLOOKUP(A258,'Trained Model'!A:AI,35,0)</f>
        <v>-8.5795822808728097</v>
      </c>
      <c r="M258" s="151">
        <f>VLOOKUP(A258,'Trained Model'!A:AR,44,0)</f>
        <v>-6.7357175940770677</v>
      </c>
      <c r="N258" s="117"/>
      <c r="O258" s="119" t="str">
        <f t="shared" si="6"/>
        <v>No</v>
      </c>
      <c r="P258" s="160" t="str">
        <f t="shared" si="7"/>
        <v>Correct</v>
      </c>
    </row>
    <row r="259" spans="1:16" x14ac:dyDescent="0.2">
      <c r="A259" s="99">
        <v>10776</v>
      </c>
      <c r="B259" s="95" t="s">
        <v>103</v>
      </c>
      <c r="C259" s="111">
        <v>0.33724773164914335</v>
      </c>
      <c r="D259" s="95" t="s">
        <v>2</v>
      </c>
      <c r="E259" s="95">
        <v>1</v>
      </c>
      <c r="F259" s="96">
        <v>2</v>
      </c>
      <c r="G259" s="95" t="s">
        <v>6</v>
      </c>
      <c r="H259" s="95" t="s">
        <v>91</v>
      </c>
      <c r="I259" s="95" t="s">
        <v>5</v>
      </c>
      <c r="J259" s="97" t="s">
        <v>5</v>
      </c>
      <c r="L259" s="149">
        <f>VLOOKUP(A259,'Trained Model'!A:AI,35,0)</f>
        <v>-9.0836915226050561</v>
      </c>
      <c r="M259" s="151">
        <f>VLOOKUP(A259,'Trained Model'!A:AR,44,0)</f>
        <v>-6.8635320244500635</v>
      </c>
      <c r="N259" s="117"/>
      <c r="O259" s="119" t="str">
        <f t="shared" si="6"/>
        <v>No</v>
      </c>
      <c r="P259" s="160" t="str">
        <f t="shared" si="7"/>
        <v>Correct</v>
      </c>
    </row>
    <row r="260" spans="1:16" x14ac:dyDescent="0.2">
      <c r="A260" s="98">
        <v>10967</v>
      </c>
      <c r="B260" s="91" t="s">
        <v>103</v>
      </c>
      <c r="C260" s="110">
        <v>0.33728484402918701</v>
      </c>
      <c r="D260" s="91" t="s">
        <v>2</v>
      </c>
      <c r="E260" s="91">
        <v>1</v>
      </c>
      <c r="F260" s="92">
        <v>1</v>
      </c>
      <c r="G260" s="91" t="s">
        <v>7</v>
      </c>
      <c r="H260" s="91" t="s">
        <v>88</v>
      </c>
      <c r="I260" s="91" t="s">
        <v>5</v>
      </c>
      <c r="J260" s="93" t="s">
        <v>5</v>
      </c>
      <c r="L260" s="149">
        <f>VLOOKUP(A260,'Trained Model'!A:AI,35,0)</f>
        <v>-7.6356235636694114</v>
      </c>
      <c r="M260" s="151">
        <f>VLOOKUP(A260,'Trained Model'!A:AR,44,0)</f>
        <v>-5.8251912395608443</v>
      </c>
      <c r="N260" s="117"/>
      <c r="O260" s="119" t="str">
        <f t="shared" si="6"/>
        <v>No</v>
      </c>
      <c r="P260" s="160" t="str">
        <f t="shared" si="7"/>
        <v>Correct</v>
      </c>
    </row>
    <row r="261" spans="1:16" x14ac:dyDescent="0.2">
      <c r="A261" s="99">
        <v>10493</v>
      </c>
      <c r="B261" s="95" t="s">
        <v>103</v>
      </c>
      <c r="C261" s="111">
        <v>0.33857822362621226</v>
      </c>
      <c r="D261" s="95" t="s">
        <v>3</v>
      </c>
      <c r="E261" s="95">
        <v>3</v>
      </c>
      <c r="F261" s="96">
        <v>2</v>
      </c>
      <c r="G261" s="95" t="s">
        <v>7</v>
      </c>
      <c r="H261" s="95" t="s">
        <v>88</v>
      </c>
      <c r="I261" s="95" t="s">
        <v>5</v>
      </c>
      <c r="J261" s="97" t="s">
        <v>5</v>
      </c>
      <c r="L261" s="149">
        <f>VLOOKUP(A261,'Trained Model'!A:AI,35,0)</f>
        <v>-7.005411252512503</v>
      </c>
      <c r="M261" s="151">
        <f>VLOOKUP(A261,'Trained Model'!A:AR,44,0)</f>
        <v>-5.7964905551772654</v>
      </c>
      <c r="N261" s="117"/>
      <c r="O261" s="119" t="str">
        <f t="shared" ref="O261:O324" si="8">IF(L261&gt;M261,"Yes","No")</f>
        <v>No</v>
      </c>
      <c r="P261" s="160" t="str">
        <f t="shared" ref="P261:P324" si="9">IF(J261=O261,"Correct","Incorrect")</f>
        <v>Correct</v>
      </c>
    </row>
    <row r="262" spans="1:16" x14ac:dyDescent="0.2">
      <c r="A262" s="98">
        <v>10157</v>
      </c>
      <c r="B262" s="91" t="s">
        <v>103</v>
      </c>
      <c r="C262" s="110">
        <v>0.33889225820199709</v>
      </c>
      <c r="D262" s="91" t="s">
        <v>1</v>
      </c>
      <c r="E262" s="91">
        <v>1</v>
      </c>
      <c r="F262" s="92">
        <v>1</v>
      </c>
      <c r="G262" s="91" t="s">
        <v>6</v>
      </c>
      <c r="H262" s="91" t="s">
        <v>88</v>
      </c>
      <c r="I262" s="91" t="s">
        <v>4</v>
      </c>
      <c r="J262" s="93" t="s">
        <v>4</v>
      </c>
      <c r="L262" s="149">
        <f>VLOOKUP(A262,'Trained Model'!A:AI,35,0)</f>
        <v>-5.9288794627842707</v>
      </c>
      <c r="M262" s="151">
        <f>VLOOKUP(A262,'Trained Model'!A:AR,44,0)</f>
        <v>-8.1160129465447604</v>
      </c>
      <c r="N262" s="117"/>
      <c r="O262" s="119" t="str">
        <f t="shared" si="8"/>
        <v>Yes</v>
      </c>
      <c r="P262" s="160" t="str">
        <f t="shared" si="9"/>
        <v>Correct</v>
      </c>
    </row>
    <row r="263" spans="1:16" x14ac:dyDescent="0.2">
      <c r="A263" s="99">
        <v>10317</v>
      </c>
      <c r="B263" s="95" t="s">
        <v>103</v>
      </c>
      <c r="C263" s="111">
        <v>0.33900233519879552</v>
      </c>
      <c r="D263" s="95" t="s">
        <v>1</v>
      </c>
      <c r="E263" s="95">
        <v>2</v>
      </c>
      <c r="F263" s="96">
        <v>0</v>
      </c>
      <c r="G263" s="95" t="s">
        <v>6</v>
      </c>
      <c r="H263" s="95" t="s">
        <v>89</v>
      </c>
      <c r="I263" s="95" t="s">
        <v>5</v>
      </c>
      <c r="J263" s="97" t="s">
        <v>5</v>
      </c>
      <c r="L263" s="149">
        <f>VLOOKUP(A263,'Trained Model'!A:AI,35,0)</f>
        <v>-8.5639313922886817</v>
      </c>
      <c r="M263" s="151">
        <f>VLOOKUP(A263,'Trained Model'!A:AR,44,0)</f>
        <v>-6.3208789571455437</v>
      </c>
      <c r="N263" s="117"/>
      <c r="O263" s="119" t="str">
        <f t="shared" si="8"/>
        <v>No</v>
      </c>
      <c r="P263" s="160" t="str">
        <f t="shared" si="9"/>
        <v>Correct</v>
      </c>
    </row>
    <row r="264" spans="1:16" x14ac:dyDescent="0.2">
      <c r="A264" s="98">
        <v>10322</v>
      </c>
      <c r="B264" s="91" t="s">
        <v>103</v>
      </c>
      <c r="C264" s="110">
        <v>0.33909265456745474</v>
      </c>
      <c r="D264" s="91" t="s">
        <v>3</v>
      </c>
      <c r="E264" s="91">
        <v>3</v>
      </c>
      <c r="F264" s="92">
        <v>1</v>
      </c>
      <c r="G264" s="91" t="s">
        <v>7</v>
      </c>
      <c r="H264" s="91" t="s">
        <v>88</v>
      </c>
      <c r="I264" s="91" t="s">
        <v>5</v>
      </c>
      <c r="J264" s="93" t="s">
        <v>5</v>
      </c>
      <c r="L264" s="149">
        <f>VLOOKUP(A264,'Trained Model'!A:AI,35,0)</f>
        <v>-7.0260305397152383</v>
      </c>
      <c r="M264" s="151">
        <f>VLOOKUP(A264,'Trained Model'!A:AR,44,0)</f>
        <v>-5.7544675654024182</v>
      </c>
      <c r="N264" s="117"/>
      <c r="O264" s="119" t="str">
        <f t="shared" si="8"/>
        <v>No</v>
      </c>
      <c r="P264" s="160" t="str">
        <f t="shared" si="9"/>
        <v>Correct</v>
      </c>
    </row>
    <row r="265" spans="1:16" x14ac:dyDescent="0.2">
      <c r="A265" s="99">
        <v>11317</v>
      </c>
      <c r="B265" s="95" t="s">
        <v>103</v>
      </c>
      <c r="C265" s="111">
        <v>0.34018078553413245</v>
      </c>
      <c r="D265" s="95" t="s">
        <v>0</v>
      </c>
      <c r="E265" s="95">
        <v>0</v>
      </c>
      <c r="F265" s="96">
        <v>0</v>
      </c>
      <c r="G265" s="95" t="s">
        <v>6</v>
      </c>
      <c r="H265" s="95" t="s">
        <v>89</v>
      </c>
      <c r="I265" s="95" t="s">
        <v>5</v>
      </c>
      <c r="J265" s="97" t="s">
        <v>5</v>
      </c>
      <c r="L265" s="149">
        <f>VLOOKUP(A265,'Trained Model'!A:AI,35,0)</f>
        <v>-9.1361311952796491</v>
      </c>
      <c r="M265" s="151">
        <f>VLOOKUP(A265,'Trained Model'!A:AR,44,0)</f>
        <v>-6.3084555903348747</v>
      </c>
      <c r="N265" s="117"/>
      <c r="O265" s="119" t="str">
        <f t="shared" si="8"/>
        <v>No</v>
      </c>
      <c r="P265" s="160" t="str">
        <f t="shared" si="9"/>
        <v>Correct</v>
      </c>
    </row>
    <row r="266" spans="1:16" x14ac:dyDescent="0.2">
      <c r="A266" s="98">
        <v>10055</v>
      </c>
      <c r="B266" s="91" t="s">
        <v>103</v>
      </c>
      <c r="C266" s="110">
        <v>0.34317448108682447</v>
      </c>
      <c r="D266" s="91" t="s">
        <v>3</v>
      </c>
      <c r="E266" s="91">
        <v>0</v>
      </c>
      <c r="F266" s="92">
        <v>0</v>
      </c>
      <c r="G266" s="91" t="s">
        <v>7</v>
      </c>
      <c r="H266" s="91" t="s">
        <v>90</v>
      </c>
      <c r="I266" s="91" t="s">
        <v>4</v>
      </c>
      <c r="J266" s="93" t="s">
        <v>5</v>
      </c>
      <c r="L266" s="149">
        <f>VLOOKUP(A266,'Trained Model'!A:AI,35,0)</f>
        <v>-7.0469709648314245</v>
      </c>
      <c r="M266" s="151">
        <f>VLOOKUP(A266,'Trained Model'!A:AR,44,0)</f>
        <v>-9.0803070503483863</v>
      </c>
      <c r="N266" s="117"/>
      <c r="O266" s="119" t="str">
        <f t="shared" si="8"/>
        <v>Yes</v>
      </c>
      <c r="P266" s="161" t="str">
        <f t="shared" si="9"/>
        <v>Incorrect</v>
      </c>
    </row>
    <row r="267" spans="1:16" x14ac:dyDescent="0.2">
      <c r="A267" s="99">
        <v>10250</v>
      </c>
      <c r="B267" s="95" t="s">
        <v>103</v>
      </c>
      <c r="C267" s="111">
        <v>0.34412031171228641</v>
      </c>
      <c r="D267" s="95" t="s">
        <v>1</v>
      </c>
      <c r="E267" s="95">
        <v>3</v>
      </c>
      <c r="F267" s="96">
        <v>1</v>
      </c>
      <c r="G267" s="95" t="s">
        <v>6</v>
      </c>
      <c r="H267" s="95" t="s">
        <v>89</v>
      </c>
      <c r="I267" s="95" t="s">
        <v>5</v>
      </c>
      <c r="J267" s="97" t="s">
        <v>5</v>
      </c>
      <c r="L267" s="149">
        <f>VLOOKUP(A267,'Trained Model'!A:AI,35,0)</f>
        <v>-7.6627244138982622</v>
      </c>
      <c r="M267" s="151">
        <f>VLOOKUP(A267,'Trained Model'!A:AR,44,0)</f>
        <v>-6.3042810657365065</v>
      </c>
      <c r="N267" s="117"/>
      <c r="O267" s="119" t="str">
        <f t="shared" si="8"/>
        <v>No</v>
      </c>
      <c r="P267" s="160" t="str">
        <f t="shared" si="9"/>
        <v>Correct</v>
      </c>
    </row>
    <row r="268" spans="1:16" x14ac:dyDescent="0.2">
      <c r="A268" s="98">
        <v>10492</v>
      </c>
      <c r="B268" s="91" t="s">
        <v>103</v>
      </c>
      <c r="C268" s="110">
        <v>0.34453691944299769</v>
      </c>
      <c r="D268" s="91" t="s">
        <v>1</v>
      </c>
      <c r="E268" s="91">
        <v>1</v>
      </c>
      <c r="F268" s="92">
        <v>3</v>
      </c>
      <c r="G268" s="91" t="s">
        <v>6</v>
      </c>
      <c r="H268" s="91" t="s">
        <v>88</v>
      </c>
      <c r="I268" s="91" t="s">
        <v>5</v>
      </c>
      <c r="J268" s="93" t="s">
        <v>5</v>
      </c>
      <c r="L268" s="149">
        <f>VLOOKUP(A268,'Trained Model'!A:AI,35,0)</f>
        <v>-7.6090478666038646</v>
      </c>
      <c r="M268" s="151">
        <f>VLOOKUP(A268,'Trained Model'!A:AR,44,0)</f>
        <v>-5.7609260081844598</v>
      </c>
      <c r="N268" s="117"/>
      <c r="O268" s="119" t="str">
        <f t="shared" si="8"/>
        <v>No</v>
      </c>
      <c r="P268" s="160" t="str">
        <f t="shared" si="9"/>
        <v>Correct</v>
      </c>
    </row>
    <row r="269" spans="1:16" x14ac:dyDescent="0.2">
      <c r="A269" s="99">
        <v>10383</v>
      </c>
      <c r="B269" s="95" t="s">
        <v>103</v>
      </c>
      <c r="C269" s="111">
        <v>0.34466741268133805</v>
      </c>
      <c r="D269" s="95" t="s">
        <v>0</v>
      </c>
      <c r="E269" s="95">
        <v>2</v>
      </c>
      <c r="F269" s="96">
        <v>3</v>
      </c>
      <c r="G269" s="95" t="s">
        <v>7</v>
      </c>
      <c r="H269" s="95" t="s">
        <v>89</v>
      </c>
      <c r="I269" s="95" t="s">
        <v>5</v>
      </c>
      <c r="J269" s="97" t="s">
        <v>5</v>
      </c>
      <c r="L269" s="149">
        <f>VLOOKUP(A269,'Trained Model'!A:AI,35,0)</f>
        <v>-8.0916784295968682</v>
      </c>
      <c r="M269" s="151">
        <f>VLOOKUP(A269,'Trained Model'!A:AR,44,0)</f>
        <v>-6.4137071294870038</v>
      </c>
      <c r="N269" s="117"/>
      <c r="O269" s="119" t="str">
        <f t="shared" si="8"/>
        <v>No</v>
      </c>
      <c r="P269" s="160" t="str">
        <f t="shared" si="9"/>
        <v>Correct</v>
      </c>
    </row>
    <row r="270" spans="1:16" x14ac:dyDescent="0.2">
      <c r="A270" s="98">
        <v>10402</v>
      </c>
      <c r="B270" s="91" t="s">
        <v>103</v>
      </c>
      <c r="C270" s="110">
        <v>0.34608829225952564</v>
      </c>
      <c r="D270" s="91" t="s">
        <v>3</v>
      </c>
      <c r="E270" s="91">
        <v>2</v>
      </c>
      <c r="F270" s="92">
        <v>2</v>
      </c>
      <c r="G270" s="91" t="s">
        <v>6</v>
      </c>
      <c r="H270" s="91" t="s">
        <v>90</v>
      </c>
      <c r="I270" s="91" t="s">
        <v>5</v>
      </c>
      <c r="J270" s="93" t="s">
        <v>5</v>
      </c>
      <c r="L270" s="149">
        <f>VLOOKUP(A270,'Trained Model'!A:AI,35,0)</f>
        <v>-8.4267144748584411</v>
      </c>
      <c r="M270" s="151">
        <f>VLOOKUP(A270,'Trained Model'!A:AR,44,0)</f>
        <v>-6.7523154854861058</v>
      </c>
      <c r="N270" s="117"/>
      <c r="O270" s="119" t="str">
        <f t="shared" si="8"/>
        <v>No</v>
      </c>
      <c r="P270" s="160" t="str">
        <f t="shared" si="9"/>
        <v>Correct</v>
      </c>
    </row>
    <row r="271" spans="1:16" x14ac:dyDescent="0.2">
      <c r="A271" s="99">
        <v>11108</v>
      </c>
      <c r="B271" s="95" t="s">
        <v>103</v>
      </c>
      <c r="C271" s="111">
        <v>0.34711881640861753</v>
      </c>
      <c r="D271" s="95" t="s">
        <v>2</v>
      </c>
      <c r="E271" s="95">
        <v>3</v>
      </c>
      <c r="F271" s="96">
        <v>0</v>
      </c>
      <c r="G271" s="95" t="s">
        <v>6</v>
      </c>
      <c r="H271" s="95" t="s">
        <v>88</v>
      </c>
      <c r="I271" s="95" t="s">
        <v>5</v>
      </c>
      <c r="J271" s="97" t="s">
        <v>5</v>
      </c>
      <c r="L271" s="149">
        <f>VLOOKUP(A271,'Trained Model'!A:AI,35,0)</f>
        <v>-8.0088861358721974</v>
      </c>
      <c r="M271" s="151">
        <f>VLOOKUP(A271,'Trained Model'!A:AR,44,0)</f>
        <v>-5.6906085762725427</v>
      </c>
      <c r="N271" s="117"/>
      <c r="O271" s="119" t="str">
        <f t="shared" si="8"/>
        <v>No</v>
      </c>
      <c r="P271" s="160" t="str">
        <f t="shared" si="9"/>
        <v>Correct</v>
      </c>
    </row>
    <row r="272" spans="1:16" x14ac:dyDescent="0.2">
      <c r="A272" s="98">
        <v>10044</v>
      </c>
      <c r="B272" s="91" t="s">
        <v>103</v>
      </c>
      <c r="C272" s="110">
        <v>0.34817668793207013</v>
      </c>
      <c r="D272" s="91" t="s">
        <v>1</v>
      </c>
      <c r="E272" s="91">
        <v>1</v>
      </c>
      <c r="F272" s="92">
        <v>1</v>
      </c>
      <c r="G272" s="91" t="s">
        <v>7</v>
      </c>
      <c r="H272" s="91" t="s">
        <v>88</v>
      </c>
      <c r="I272" s="91" t="s">
        <v>5</v>
      </c>
      <c r="J272" s="93" t="s">
        <v>5</v>
      </c>
      <c r="L272" s="149">
        <f>VLOOKUP(A272,'Trained Model'!A:AI,35,0)</f>
        <v>-7.1416050582198025</v>
      </c>
      <c r="M272" s="151">
        <f>VLOOKUP(A272,'Trained Model'!A:AR,44,0)</f>
        <v>-5.8044865661991523</v>
      </c>
      <c r="N272" s="117"/>
      <c r="O272" s="119" t="str">
        <f t="shared" si="8"/>
        <v>No</v>
      </c>
      <c r="P272" s="160" t="str">
        <f t="shared" si="9"/>
        <v>Correct</v>
      </c>
    </row>
    <row r="273" spans="1:16" x14ac:dyDescent="0.2">
      <c r="A273" s="99">
        <v>11101</v>
      </c>
      <c r="B273" s="95" t="s">
        <v>103</v>
      </c>
      <c r="C273" s="111">
        <v>0.34905449629641638</v>
      </c>
      <c r="D273" s="95" t="s">
        <v>2</v>
      </c>
      <c r="E273" s="95">
        <v>3</v>
      </c>
      <c r="F273" s="96">
        <v>2</v>
      </c>
      <c r="G273" s="95" t="s">
        <v>7</v>
      </c>
      <c r="H273" s="95" t="s">
        <v>88</v>
      </c>
      <c r="I273" s="95" t="s">
        <v>5</v>
      </c>
      <c r="J273" s="97" t="s">
        <v>5</v>
      </c>
      <c r="L273" s="149">
        <f>VLOOKUP(A273,'Trained Model'!A:AI,35,0)</f>
        <v>-7.0594784737827787</v>
      </c>
      <c r="M273" s="151">
        <f>VLOOKUP(A273,'Trained Model'!A:AR,44,0)</f>
        <v>-5.8048239367364101</v>
      </c>
      <c r="N273" s="117"/>
      <c r="O273" s="119" t="str">
        <f t="shared" si="8"/>
        <v>No</v>
      </c>
      <c r="P273" s="160" t="str">
        <f t="shared" si="9"/>
        <v>Correct</v>
      </c>
    </row>
    <row r="274" spans="1:16" x14ac:dyDescent="0.2">
      <c r="A274" s="98">
        <v>10272</v>
      </c>
      <c r="B274" s="91" t="s">
        <v>103</v>
      </c>
      <c r="C274" s="110">
        <v>0.3500046415999053</v>
      </c>
      <c r="D274" s="91" t="s">
        <v>3</v>
      </c>
      <c r="E274" s="91">
        <v>1</v>
      </c>
      <c r="F274" s="92">
        <v>1</v>
      </c>
      <c r="G274" s="91" t="s">
        <v>6</v>
      </c>
      <c r="H274" s="91" t="s">
        <v>88</v>
      </c>
      <c r="I274" s="91" t="s">
        <v>5</v>
      </c>
      <c r="J274" s="93" t="s">
        <v>5</v>
      </c>
      <c r="L274" s="149">
        <f>VLOOKUP(A274,'Trained Model'!A:AI,35,0)</f>
        <v>-8.0064395363644021</v>
      </c>
      <c r="M274" s="151">
        <f>VLOOKUP(A274,'Trained Model'!A:AR,44,0)</f>
        <v>-5.7650327901371137</v>
      </c>
      <c r="N274" s="117"/>
      <c r="O274" s="119" t="str">
        <f t="shared" si="8"/>
        <v>No</v>
      </c>
      <c r="P274" s="160" t="str">
        <f t="shared" si="9"/>
        <v>Correct</v>
      </c>
    </row>
    <row r="275" spans="1:16" x14ac:dyDescent="0.2">
      <c r="A275" s="99">
        <v>10965</v>
      </c>
      <c r="B275" s="95" t="s">
        <v>103</v>
      </c>
      <c r="C275" s="111">
        <v>0.35073414038914097</v>
      </c>
      <c r="D275" s="95" t="s">
        <v>3</v>
      </c>
      <c r="E275" s="95">
        <v>1</v>
      </c>
      <c r="F275" s="96">
        <v>2</v>
      </c>
      <c r="G275" s="95" t="s">
        <v>7</v>
      </c>
      <c r="H275" s="95" t="s">
        <v>91</v>
      </c>
      <c r="I275" s="95" t="s">
        <v>5</v>
      </c>
      <c r="J275" s="97" t="s">
        <v>5</v>
      </c>
      <c r="L275" s="149">
        <f>VLOOKUP(A275,'Trained Model'!A:AI,35,0)</f>
        <v>-8.6047411073695148</v>
      </c>
      <c r="M275" s="151">
        <f>VLOOKUP(A275,'Trained Model'!A:AR,44,0)</f>
        <v>-6.9070237107555057</v>
      </c>
      <c r="N275" s="117"/>
      <c r="O275" s="119" t="str">
        <f t="shared" si="8"/>
        <v>No</v>
      </c>
      <c r="P275" s="160" t="str">
        <f t="shared" si="9"/>
        <v>Correct</v>
      </c>
    </row>
    <row r="276" spans="1:16" x14ac:dyDescent="0.2">
      <c r="A276" s="98">
        <v>10448</v>
      </c>
      <c r="B276" s="91" t="s">
        <v>103</v>
      </c>
      <c r="C276" s="110">
        <v>0.35196097020025729</v>
      </c>
      <c r="D276" s="91" t="s">
        <v>3</v>
      </c>
      <c r="E276" s="91">
        <v>3</v>
      </c>
      <c r="F276" s="92">
        <v>2</v>
      </c>
      <c r="G276" s="91" t="s">
        <v>7</v>
      </c>
      <c r="H276" s="91" t="s">
        <v>88</v>
      </c>
      <c r="I276" s="91" t="s">
        <v>5</v>
      </c>
      <c r="J276" s="93" t="s">
        <v>5</v>
      </c>
      <c r="L276" s="149">
        <f>VLOOKUP(A276,'Trained Model'!A:AI,35,0)</f>
        <v>-7.005411252512503</v>
      </c>
      <c r="M276" s="151">
        <f>VLOOKUP(A276,'Trained Model'!A:AR,44,0)</f>
        <v>-5.7964905551772654</v>
      </c>
      <c r="N276" s="117"/>
      <c r="O276" s="119" t="str">
        <f t="shared" si="8"/>
        <v>No</v>
      </c>
      <c r="P276" s="160" t="str">
        <f t="shared" si="9"/>
        <v>Correct</v>
      </c>
    </row>
    <row r="277" spans="1:16" x14ac:dyDescent="0.2">
      <c r="A277" s="99">
        <v>10653</v>
      </c>
      <c r="B277" s="95" t="s">
        <v>103</v>
      </c>
      <c r="C277" s="111">
        <v>0.35278744956530583</v>
      </c>
      <c r="D277" s="95" t="s">
        <v>3</v>
      </c>
      <c r="E277" s="95">
        <v>0</v>
      </c>
      <c r="F277" s="96">
        <v>1</v>
      </c>
      <c r="G277" s="95" t="s">
        <v>6</v>
      </c>
      <c r="H277" s="95" t="s">
        <v>88</v>
      </c>
      <c r="I277" s="95" t="s">
        <v>5</v>
      </c>
      <c r="J277" s="97" t="s">
        <v>5</v>
      </c>
      <c r="L277" s="149">
        <f>VLOOKUP(A277,'Trained Model'!A:AI,35,0)</f>
        <v>-8.0064395363644021</v>
      </c>
      <c r="M277" s="151">
        <f>VLOOKUP(A277,'Trained Model'!A:AR,44,0)</f>
        <v>-5.7148130331580873</v>
      </c>
      <c r="N277" s="117"/>
      <c r="O277" s="119" t="str">
        <f t="shared" si="8"/>
        <v>No</v>
      </c>
      <c r="P277" s="160" t="str">
        <f t="shared" si="9"/>
        <v>Correct</v>
      </c>
    </row>
    <row r="278" spans="1:16" x14ac:dyDescent="0.2">
      <c r="A278" s="98">
        <v>11272</v>
      </c>
      <c r="B278" s="91" t="s">
        <v>103</v>
      </c>
      <c r="C278" s="110">
        <v>0.3531679121079494</v>
      </c>
      <c r="D278" s="91" t="s">
        <v>0</v>
      </c>
      <c r="E278" s="91">
        <v>2</v>
      </c>
      <c r="F278" s="92">
        <v>2</v>
      </c>
      <c r="G278" s="91" t="s">
        <v>6</v>
      </c>
      <c r="H278" s="91" t="s">
        <v>91</v>
      </c>
      <c r="I278" s="91" t="s">
        <v>5</v>
      </c>
      <c r="J278" s="93" t="s">
        <v>5</v>
      </c>
      <c r="L278" s="149">
        <f>VLOOKUP(A278,'Trained Model'!A:AI,35,0)</f>
        <v>-8.8454248097166257</v>
      </c>
      <c r="M278" s="151">
        <f>VLOOKUP(A278,'Trained Model'!A:AR,44,0)</f>
        <v>-6.8297735445251098</v>
      </c>
      <c r="N278" s="117"/>
      <c r="O278" s="119" t="str">
        <f t="shared" si="8"/>
        <v>No</v>
      </c>
      <c r="P278" s="160" t="str">
        <f t="shared" si="9"/>
        <v>Correct</v>
      </c>
    </row>
    <row r="279" spans="1:16" x14ac:dyDescent="0.2">
      <c r="A279" s="99">
        <v>10819</v>
      </c>
      <c r="B279" s="95" t="s">
        <v>103</v>
      </c>
      <c r="C279" s="111">
        <v>0.35319412251603766</v>
      </c>
      <c r="D279" s="95" t="s">
        <v>1</v>
      </c>
      <c r="E279" s="95">
        <v>2</v>
      </c>
      <c r="F279" s="96">
        <v>0</v>
      </c>
      <c r="G279" s="95" t="s">
        <v>6</v>
      </c>
      <c r="H279" s="95" t="s">
        <v>88</v>
      </c>
      <c r="I279" s="95" t="s">
        <v>5</v>
      </c>
      <c r="J279" s="97" t="s">
        <v>5</v>
      </c>
      <c r="L279" s="149">
        <f>VLOOKUP(A279,'Trained Model'!A:AI,35,0)</f>
        <v>-7.9121694278915911</v>
      </c>
      <c r="M279" s="151">
        <f>VLOOKUP(A279,'Trained Model'!A:AR,44,0)</f>
        <v>-5.7068690971443221</v>
      </c>
      <c r="N279" s="117"/>
      <c r="O279" s="119" t="str">
        <f t="shared" si="8"/>
        <v>No</v>
      </c>
      <c r="P279" s="160" t="str">
        <f t="shared" si="9"/>
        <v>Correct</v>
      </c>
    </row>
    <row r="280" spans="1:16" x14ac:dyDescent="0.2">
      <c r="A280" s="98">
        <v>10176</v>
      </c>
      <c r="B280" s="91" t="s">
        <v>103</v>
      </c>
      <c r="C280" s="110">
        <v>0.3548607402699363</v>
      </c>
      <c r="D280" s="91" t="s">
        <v>1</v>
      </c>
      <c r="E280" s="91">
        <v>0</v>
      </c>
      <c r="F280" s="92">
        <v>2</v>
      </c>
      <c r="G280" s="91" t="s">
        <v>6</v>
      </c>
      <c r="H280" s="91" t="s">
        <v>88</v>
      </c>
      <c r="I280" s="91" t="s">
        <v>5</v>
      </c>
      <c r="J280" s="93" t="s">
        <v>5</v>
      </c>
      <c r="L280" s="149">
        <f>VLOOKUP(A280,'Trained Model'!A:AI,35,0)</f>
        <v>-7.5458689649823327</v>
      </c>
      <c r="M280" s="151">
        <f>VLOOKUP(A280,'Trained Model'!A:AR,44,0)</f>
        <v>-5.744464731130388</v>
      </c>
      <c r="N280" s="117"/>
      <c r="O280" s="119" t="str">
        <f t="shared" si="8"/>
        <v>No</v>
      </c>
      <c r="P280" s="160" t="str">
        <f t="shared" si="9"/>
        <v>Correct</v>
      </c>
    </row>
    <row r="281" spans="1:16" x14ac:dyDescent="0.2">
      <c r="A281" s="99">
        <v>10028</v>
      </c>
      <c r="B281" s="95" t="s">
        <v>103</v>
      </c>
      <c r="C281" s="111">
        <v>0.35539794821819748</v>
      </c>
      <c r="D281" s="95" t="s">
        <v>2</v>
      </c>
      <c r="E281" s="95">
        <v>3</v>
      </c>
      <c r="F281" s="96">
        <v>1</v>
      </c>
      <c r="G281" s="95" t="s">
        <v>7</v>
      </c>
      <c r="H281" s="95" t="s">
        <v>89</v>
      </c>
      <c r="I281" s="95" t="s">
        <v>5</v>
      </c>
      <c r="J281" s="97" t="s">
        <v>5</v>
      </c>
      <c r="L281" s="149">
        <f>VLOOKUP(A281,'Trained Model'!A:AI,35,0)</f>
        <v>-7.7318597253826056</v>
      </c>
      <c r="M281" s="151">
        <f>VLOOKUP(A281,'Trained Model'!A:AR,44,0)</f>
        <v>-6.3768108069627836</v>
      </c>
      <c r="N281" s="117"/>
      <c r="O281" s="119" t="str">
        <f t="shared" si="8"/>
        <v>No</v>
      </c>
      <c r="P281" s="160" t="str">
        <f t="shared" si="9"/>
        <v>Correct</v>
      </c>
    </row>
    <row r="282" spans="1:16" x14ac:dyDescent="0.2">
      <c r="A282" s="98">
        <v>10909</v>
      </c>
      <c r="B282" s="91" t="s">
        <v>103</v>
      </c>
      <c r="C282" s="110">
        <v>0.35542130341873823</v>
      </c>
      <c r="D282" s="91" t="s">
        <v>0</v>
      </c>
      <c r="E282" s="91">
        <v>3</v>
      </c>
      <c r="F282" s="92">
        <v>3</v>
      </c>
      <c r="G282" s="91" t="s">
        <v>7</v>
      </c>
      <c r="H282" s="91" t="s">
        <v>89</v>
      </c>
      <c r="I282" s="91" t="s">
        <v>5</v>
      </c>
      <c r="J282" s="93" t="s">
        <v>5</v>
      </c>
      <c r="L282" s="149">
        <f>VLOOKUP(A282,'Trained Model'!A:AI,35,0)</f>
        <v>-7.6943766321278657</v>
      </c>
      <c r="M282" s="151">
        <f>VLOOKUP(A282,'Trained Model'!A:AR,44,0)</f>
        <v>-6.3767419352535333</v>
      </c>
      <c r="N282" s="117"/>
      <c r="O282" s="119" t="str">
        <f t="shared" si="8"/>
        <v>No</v>
      </c>
      <c r="P282" s="160" t="str">
        <f t="shared" si="9"/>
        <v>Correct</v>
      </c>
    </row>
    <row r="283" spans="1:16" x14ac:dyDescent="0.2">
      <c r="A283" s="99">
        <v>10732</v>
      </c>
      <c r="B283" s="95" t="s">
        <v>103</v>
      </c>
      <c r="C283" s="111">
        <v>0.35847428842199458</v>
      </c>
      <c r="D283" s="95" t="s">
        <v>1</v>
      </c>
      <c r="E283" s="95">
        <v>2</v>
      </c>
      <c r="F283" s="96">
        <v>0</v>
      </c>
      <c r="G283" s="95" t="s">
        <v>6</v>
      </c>
      <c r="H283" s="95" t="s">
        <v>89</v>
      </c>
      <c r="I283" s="95" t="s">
        <v>5</v>
      </c>
      <c r="J283" s="97" t="s">
        <v>5</v>
      </c>
      <c r="L283" s="149">
        <f>VLOOKUP(A283,'Trained Model'!A:AI,35,0)</f>
        <v>-8.5639313922886817</v>
      </c>
      <c r="M283" s="151">
        <f>VLOOKUP(A283,'Trained Model'!A:AR,44,0)</f>
        <v>-6.3208789571455437</v>
      </c>
      <c r="N283" s="117"/>
      <c r="O283" s="119" t="str">
        <f t="shared" si="8"/>
        <v>No</v>
      </c>
      <c r="P283" s="160" t="str">
        <f t="shared" si="9"/>
        <v>Correct</v>
      </c>
    </row>
    <row r="284" spans="1:16" x14ac:dyDescent="0.2">
      <c r="A284" s="98">
        <v>10522</v>
      </c>
      <c r="B284" s="91" t="s">
        <v>103</v>
      </c>
      <c r="C284" s="110">
        <v>0.35922648442156113</v>
      </c>
      <c r="D284" s="91" t="s">
        <v>2</v>
      </c>
      <c r="E284" s="91">
        <v>3</v>
      </c>
      <c r="F284" s="92">
        <v>2</v>
      </c>
      <c r="G284" s="91" t="s">
        <v>6</v>
      </c>
      <c r="H284" s="91" t="s">
        <v>90</v>
      </c>
      <c r="I284" s="91" t="s">
        <v>5</v>
      </c>
      <c r="J284" s="93" t="s">
        <v>5</v>
      </c>
      <c r="L284" s="149">
        <f>VLOOKUP(A284,'Trained Model'!A:AI,35,0)</f>
        <v>-8.0834798986597143</v>
      </c>
      <c r="M284" s="151">
        <f>VLOOKUP(A284,'Trained Model'!A:AR,44,0)</f>
        <v>-6.7236836728117781</v>
      </c>
      <c r="N284" s="117"/>
      <c r="O284" s="119" t="str">
        <f t="shared" si="8"/>
        <v>No</v>
      </c>
      <c r="P284" s="160" t="str">
        <f t="shared" si="9"/>
        <v>Correct</v>
      </c>
    </row>
    <row r="285" spans="1:16" x14ac:dyDescent="0.2">
      <c r="A285" s="99">
        <v>10682</v>
      </c>
      <c r="B285" s="95" t="s">
        <v>103</v>
      </c>
      <c r="C285" s="111">
        <v>0.35967405314316181</v>
      </c>
      <c r="D285" s="95" t="s">
        <v>3</v>
      </c>
      <c r="E285" s="95">
        <v>2</v>
      </c>
      <c r="F285" s="96">
        <v>2</v>
      </c>
      <c r="G285" s="95" t="s">
        <v>7</v>
      </c>
      <c r="H285" s="95" t="s">
        <v>89</v>
      </c>
      <c r="I285" s="95" t="s">
        <v>5</v>
      </c>
      <c r="J285" s="97" t="s">
        <v>5</v>
      </c>
      <c r="L285" s="149">
        <f>VLOOKUP(A285,'Trained Model'!A:AI,35,0)</f>
        <v>-8.0544750143785979</v>
      </c>
      <c r="M285" s="151">
        <f>VLOOKUP(A285,'Trained Model'!A:AR,44,0)</f>
        <v>-6.4474656094119593</v>
      </c>
      <c r="N285" s="117"/>
      <c r="O285" s="119" t="str">
        <f t="shared" si="8"/>
        <v>No</v>
      </c>
      <c r="P285" s="160" t="str">
        <f t="shared" si="9"/>
        <v>Correct</v>
      </c>
    </row>
    <row r="286" spans="1:16" x14ac:dyDescent="0.2">
      <c r="A286" s="98">
        <v>11133</v>
      </c>
      <c r="B286" s="91" t="s">
        <v>103</v>
      </c>
      <c r="C286" s="110">
        <v>0.36008256181253628</v>
      </c>
      <c r="D286" s="91" t="s">
        <v>3</v>
      </c>
      <c r="E286" s="91">
        <v>0</v>
      </c>
      <c r="F286" s="92">
        <v>0</v>
      </c>
      <c r="G286" s="91" t="s">
        <v>7</v>
      </c>
      <c r="H286" s="91" t="s">
        <v>88</v>
      </c>
      <c r="I286" s="91" t="s">
        <v>5</v>
      </c>
      <c r="J286" s="93" t="s">
        <v>5</v>
      </c>
      <c r="L286" s="149">
        <f>VLOOKUP(A286,'Trained Model'!A:AI,35,0)</f>
        <v>-8.0854615233205518</v>
      </c>
      <c r="M286" s="151">
        <f>VLOOKUP(A286,'Trained Model'!A:AR,44,0)</f>
        <v>-5.746270798198239</v>
      </c>
      <c r="N286" s="117"/>
      <c r="O286" s="119" t="str">
        <f t="shared" si="8"/>
        <v>No</v>
      </c>
      <c r="P286" s="160" t="str">
        <f t="shared" si="9"/>
        <v>Correct</v>
      </c>
    </row>
    <row r="287" spans="1:16" x14ac:dyDescent="0.2">
      <c r="A287" s="99">
        <v>11207</v>
      </c>
      <c r="B287" s="95" t="s">
        <v>103</v>
      </c>
      <c r="C287" s="111">
        <v>0.3606355903148617</v>
      </c>
      <c r="D287" s="95" t="s">
        <v>2</v>
      </c>
      <c r="E287" s="95">
        <v>0</v>
      </c>
      <c r="F287" s="96">
        <v>3</v>
      </c>
      <c r="G287" s="95" t="s">
        <v>7</v>
      </c>
      <c r="H287" s="95" t="s">
        <v>88</v>
      </c>
      <c r="I287" s="95" t="s">
        <v>5</v>
      </c>
      <c r="J287" s="97" t="s">
        <v>5</v>
      </c>
      <c r="L287" s="149">
        <f>VLOOKUP(A287,'Trained Model'!A:AI,35,0)</f>
        <v>-7.6781831780882079</v>
      </c>
      <c r="M287" s="151">
        <f>VLOOKUP(A287,'Trained Model'!A:AR,44,0)</f>
        <v>-5.7832359924317105</v>
      </c>
      <c r="N287" s="117"/>
      <c r="O287" s="119" t="str">
        <f t="shared" si="8"/>
        <v>No</v>
      </c>
      <c r="P287" s="160" t="str">
        <f t="shared" si="9"/>
        <v>Correct</v>
      </c>
    </row>
    <row r="288" spans="1:16" x14ac:dyDescent="0.2">
      <c r="A288" s="98">
        <v>10347</v>
      </c>
      <c r="B288" s="91" t="s">
        <v>103</v>
      </c>
      <c r="C288" s="110">
        <v>0.36101613538873656</v>
      </c>
      <c r="D288" s="91" t="s">
        <v>1</v>
      </c>
      <c r="E288" s="91">
        <v>1</v>
      </c>
      <c r="F288" s="92">
        <v>1</v>
      </c>
      <c r="G288" s="91" t="s">
        <v>7</v>
      </c>
      <c r="H288" s="91" t="s">
        <v>89</v>
      </c>
      <c r="I288" s="91" t="s">
        <v>5</v>
      </c>
      <c r="J288" s="93" t="s">
        <v>5</v>
      </c>
      <c r="L288" s="149">
        <f>VLOOKUP(A288,'Trained Model'!A:AI,35,0)</f>
        <v>-7.7933670226168941</v>
      </c>
      <c r="M288" s="151">
        <f>VLOOKUP(A288,'Trained Model'!A:AR,44,0)</f>
        <v>-6.4184964262003739</v>
      </c>
      <c r="N288" s="117"/>
      <c r="O288" s="119" t="str">
        <f t="shared" si="8"/>
        <v>No</v>
      </c>
      <c r="P288" s="160" t="str">
        <f t="shared" si="9"/>
        <v>Correct</v>
      </c>
    </row>
    <row r="289" spans="1:16" x14ac:dyDescent="0.2">
      <c r="A289" s="99">
        <v>10947</v>
      </c>
      <c r="B289" s="95" t="s">
        <v>103</v>
      </c>
      <c r="C289" s="111">
        <v>0.36160347392385472</v>
      </c>
      <c r="D289" s="95" t="s">
        <v>3</v>
      </c>
      <c r="E289" s="95">
        <v>0</v>
      </c>
      <c r="F289" s="96">
        <v>2</v>
      </c>
      <c r="G289" s="95" t="s">
        <v>6</v>
      </c>
      <c r="H289" s="95" t="s">
        <v>89</v>
      </c>
      <c r="I289" s="95" t="s">
        <v>4</v>
      </c>
      <c r="J289" s="97" t="s">
        <v>4</v>
      </c>
      <c r="L289" s="149">
        <f>VLOOKUP(A289,'Trained Model'!A:AI,35,0)</f>
        <v>-6.999973424157961</v>
      </c>
      <c r="M289" s="151">
        <f>VLOOKUP(A289,'Trained Model'!A:AR,44,0)</f>
        <v>-8.7341973311443493</v>
      </c>
      <c r="N289" s="117"/>
      <c r="O289" s="119" t="str">
        <f t="shared" si="8"/>
        <v>Yes</v>
      </c>
      <c r="P289" s="161" t="str">
        <f t="shared" si="9"/>
        <v>Correct</v>
      </c>
    </row>
    <row r="290" spans="1:16" x14ac:dyDescent="0.2">
      <c r="A290" s="98">
        <v>10038</v>
      </c>
      <c r="B290" s="91" t="s">
        <v>103</v>
      </c>
      <c r="C290" s="110">
        <v>0.36175973696472608</v>
      </c>
      <c r="D290" s="91" t="s">
        <v>0</v>
      </c>
      <c r="E290" s="91">
        <v>3</v>
      </c>
      <c r="F290" s="92">
        <v>3</v>
      </c>
      <c r="G290" s="91" t="s">
        <v>7</v>
      </c>
      <c r="H290" s="91" t="s">
        <v>88</v>
      </c>
      <c r="I290" s="91" t="s">
        <v>4</v>
      </c>
      <c r="J290" s="93" t="s">
        <v>4</v>
      </c>
      <c r="L290" s="149">
        <f>VLOOKUP(A290,'Trained Model'!A:AI,35,0)</f>
        <v>-5.4050058783299768</v>
      </c>
      <c r="M290" s="151">
        <f>VLOOKUP(A290,'Trained Model'!A:AR,44,0)</f>
        <v>-8.1260835234625048</v>
      </c>
      <c r="N290" s="117"/>
      <c r="O290" s="119" t="str">
        <f t="shared" si="8"/>
        <v>Yes</v>
      </c>
      <c r="P290" s="160" t="str">
        <f t="shared" si="9"/>
        <v>Correct</v>
      </c>
    </row>
    <row r="291" spans="1:16" x14ac:dyDescent="0.2">
      <c r="A291" s="99">
        <v>11076</v>
      </c>
      <c r="B291" s="95" t="s">
        <v>103</v>
      </c>
      <c r="C291" s="111">
        <v>0.36202577471599873</v>
      </c>
      <c r="D291" s="95" t="s">
        <v>2</v>
      </c>
      <c r="E291" s="95">
        <v>3</v>
      </c>
      <c r="F291" s="96">
        <v>2</v>
      </c>
      <c r="G291" s="95" t="s">
        <v>6</v>
      </c>
      <c r="H291" s="95" t="s">
        <v>89</v>
      </c>
      <c r="I291" s="95" t="s">
        <v>5</v>
      </c>
      <c r="J291" s="97" t="s">
        <v>5</v>
      </c>
      <c r="L291" s="149">
        <f>VLOOKUP(A291,'Trained Model'!A:AI,35,0)</f>
        <v>-8.1361236321451358</v>
      </c>
      <c r="M291" s="151">
        <f>VLOOKUP(A291,'Trained Model'!A:AR,44,0)</f>
        <v>-6.3670087288730457</v>
      </c>
      <c r="N291" s="117"/>
      <c r="O291" s="119" t="str">
        <f t="shared" si="8"/>
        <v>No</v>
      </c>
      <c r="P291" s="160" t="str">
        <f t="shared" si="9"/>
        <v>Correct</v>
      </c>
    </row>
    <row r="292" spans="1:16" x14ac:dyDescent="0.2">
      <c r="A292" s="98">
        <v>10094</v>
      </c>
      <c r="B292" s="91" t="s">
        <v>103</v>
      </c>
      <c r="C292" s="110">
        <v>0.36295024252456343</v>
      </c>
      <c r="D292" s="91" t="s">
        <v>0</v>
      </c>
      <c r="E292" s="91">
        <v>3</v>
      </c>
      <c r="F292" s="92">
        <v>3</v>
      </c>
      <c r="G292" s="91" t="s">
        <v>6</v>
      </c>
      <c r="H292" s="91" t="s">
        <v>88</v>
      </c>
      <c r="I292" s="91" t="s">
        <v>5</v>
      </c>
      <c r="J292" s="93" t="s">
        <v>5</v>
      </c>
      <c r="L292" s="149">
        <f>VLOOKUP(A292,'Trained Model'!A:AI,35,0)</f>
        <v>-7.4674978616960397</v>
      </c>
      <c r="M292" s="151">
        <f>VLOOKUP(A292,'Trained Model'!A:AR,44,0)</f>
        <v>-5.7109070073877257</v>
      </c>
      <c r="N292" s="117"/>
      <c r="O292" s="119" t="str">
        <f t="shared" si="8"/>
        <v>No</v>
      </c>
      <c r="P292" s="160" t="str">
        <f t="shared" si="9"/>
        <v>Correct</v>
      </c>
    </row>
    <row r="293" spans="1:16" x14ac:dyDescent="0.2">
      <c r="A293" s="99">
        <v>11139</v>
      </c>
      <c r="B293" s="95" t="s">
        <v>103</v>
      </c>
      <c r="C293" s="111">
        <v>0.36416570219311206</v>
      </c>
      <c r="D293" s="95" t="s">
        <v>0</v>
      </c>
      <c r="E293" s="95">
        <v>2</v>
      </c>
      <c r="F293" s="96">
        <v>0</v>
      </c>
      <c r="G293" s="95" t="s">
        <v>7</v>
      </c>
      <c r="H293" s="95" t="s">
        <v>89</v>
      </c>
      <c r="I293" s="95" t="s">
        <v>5</v>
      </c>
      <c r="J293" s="97" t="s">
        <v>5</v>
      </c>
      <c r="L293" s="149">
        <f>VLOOKUP(A293,'Trained Model'!A:AI,35,0)</f>
        <v>-8.5530239960994887</v>
      </c>
      <c r="M293" s="151">
        <f>VLOOKUP(A293,'Trained Model'!A:AR,44,0)</f>
        <v>-6.385075316812677</v>
      </c>
      <c r="N293" s="117"/>
      <c r="O293" s="119" t="str">
        <f t="shared" si="8"/>
        <v>No</v>
      </c>
      <c r="P293" s="160" t="str">
        <f t="shared" si="9"/>
        <v>Correct</v>
      </c>
    </row>
    <row r="294" spans="1:16" x14ac:dyDescent="0.2">
      <c r="A294" s="98">
        <v>11091</v>
      </c>
      <c r="B294" s="91" t="s">
        <v>103</v>
      </c>
      <c r="C294" s="110">
        <v>0.36422579156056123</v>
      </c>
      <c r="D294" s="91" t="s">
        <v>3</v>
      </c>
      <c r="E294" s="91">
        <v>0</v>
      </c>
      <c r="F294" s="92">
        <v>0</v>
      </c>
      <c r="G294" s="91" t="s">
        <v>6</v>
      </c>
      <c r="H294" s="91" t="s">
        <v>88</v>
      </c>
      <c r="I294" s="91" t="s">
        <v>5</v>
      </c>
      <c r="J294" s="93" t="s">
        <v>5</v>
      </c>
      <c r="L294" s="149">
        <f>VLOOKUP(A294,'Trained Model'!A:AI,35,0)</f>
        <v>-8.5103447172858182</v>
      </c>
      <c r="M294" s="151">
        <f>VLOOKUP(A294,'Trained Model'!A:AR,44,0)</f>
        <v>-5.6944457303336531</v>
      </c>
      <c r="N294" s="117"/>
      <c r="O294" s="119" t="str">
        <f t="shared" si="8"/>
        <v>No</v>
      </c>
      <c r="P294" s="160" t="str">
        <f t="shared" si="9"/>
        <v>Correct</v>
      </c>
    </row>
    <row r="295" spans="1:16" x14ac:dyDescent="0.2">
      <c r="A295" s="99">
        <v>11179</v>
      </c>
      <c r="B295" s="95" t="s">
        <v>103</v>
      </c>
      <c r="C295" s="111">
        <v>0.36463546514565015</v>
      </c>
      <c r="D295" s="95" t="s">
        <v>0</v>
      </c>
      <c r="E295" s="95">
        <v>0</v>
      </c>
      <c r="F295" s="96">
        <v>2</v>
      </c>
      <c r="G295" s="95" t="s">
        <v>7</v>
      </c>
      <c r="H295" s="95" t="s">
        <v>91</v>
      </c>
      <c r="I295" s="95" t="s">
        <v>5</v>
      </c>
      <c r="J295" s="97" t="s">
        <v>5</v>
      </c>
      <c r="L295" s="149">
        <f>VLOOKUP(A295,'Trained Model'!A:AI,35,0)</f>
        <v>-8.5787656209662533</v>
      </c>
      <c r="M295" s="151">
        <f>VLOOKUP(A295,'Trained Model'!A:AR,44,0)</f>
        <v>-6.8568039537764784</v>
      </c>
      <c r="N295" s="117"/>
      <c r="O295" s="119" t="str">
        <f t="shared" si="8"/>
        <v>No</v>
      </c>
      <c r="P295" s="160" t="str">
        <f t="shared" si="9"/>
        <v>Correct</v>
      </c>
    </row>
    <row r="296" spans="1:16" x14ac:dyDescent="0.2">
      <c r="A296" s="98">
        <v>10202</v>
      </c>
      <c r="B296" s="91" t="s">
        <v>103</v>
      </c>
      <c r="C296" s="110">
        <v>0.36481038385949915</v>
      </c>
      <c r="D296" s="91" t="s">
        <v>0</v>
      </c>
      <c r="E296" s="91">
        <v>2</v>
      </c>
      <c r="F296" s="92">
        <v>2</v>
      </c>
      <c r="G296" s="91" t="s">
        <v>7</v>
      </c>
      <c r="H296" s="91" t="s">
        <v>88</v>
      </c>
      <c r="I296" s="91" t="s">
        <v>5</v>
      </c>
      <c r="J296" s="93" t="s">
        <v>5</v>
      </c>
      <c r="L296" s="149">
        <f>VLOOKUP(A296,'Trained Model'!A:AI,35,0)</f>
        <v>-7.3767375635782457</v>
      </c>
      <c r="M296" s="151">
        <f>VLOOKUP(A296,'Trained Model'!A:AR,44,0)</f>
        <v>-5.8334557494107377</v>
      </c>
      <c r="N296" s="117"/>
      <c r="O296" s="119" t="str">
        <f t="shared" si="8"/>
        <v>No</v>
      </c>
      <c r="P296" s="160" t="str">
        <f t="shared" si="9"/>
        <v>Correct</v>
      </c>
    </row>
    <row r="297" spans="1:16" x14ac:dyDescent="0.2">
      <c r="A297" s="99">
        <v>10990</v>
      </c>
      <c r="B297" s="95" t="s">
        <v>103</v>
      </c>
      <c r="C297" s="111">
        <v>0.36504416103756721</v>
      </c>
      <c r="D297" s="95" t="s">
        <v>0</v>
      </c>
      <c r="E297" s="95">
        <v>1</v>
      </c>
      <c r="F297" s="96">
        <v>0</v>
      </c>
      <c r="G297" s="95" t="s">
        <v>7</v>
      </c>
      <c r="H297" s="95" t="s">
        <v>88</v>
      </c>
      <c r="I297" s="95" t="s">
        <v>5</v>
      </c>
      <c r="J297" s="97" t="s">
        <v>5</v>
      </c>
      <c r="L297" s="149">
        <f>VLOOKUP(A297,'Trained Model'!A:AI,35,0)</f>
        <v>-8.059486036917292</v>
      </c>
      <c r="M297" s="151">
        <f>VLOOKUP(A297,'Trained Model'!A:AR,44,0)</f>
        <v>-5.7964905551772654</v>
      </c>
      <c r="N297" s="117"/>
      <c r="O297" s="119" t="str">
        <f t="shared" si="8"/>
        <v>No</v>
      </c>
      <c r="P297" s="160" t="str">
        <f t="shared" si="9"/>
        <v>Correct</v>
      </c>
    </row>
    <row r="298" spans="1:16" x14ac:dyDescent="0.2">
      <c r="A298" s="98">
        <v>10578</v>
      </c>
      <c r="B298" s="91" t="s">
        <v>103</v>
      </c>
      <c r="C298" s="110">
        <v>0.36732227456344513</v>
      </c>
      <c r="D298" s="91" t="s">
        <v>2</v>
      </c>
      <c r="E298" s="91">
        <v>0</v>
      </c>
      <c r="F298" s="92">
        <v>2</v>
      </c>
      <c r="G298" s="91" t="s">
        <v>6</v>
      </c>
      <c r="H298" s="91" t="s">
        <v>90</v>
      </c>
      <c r="I298" s="91" t="s">
        <v>5</v>
      </c>
      <c r="J298" s="93" t="s">
        <v>5</v>
      </c>
      <c r="L298" s="149">
        <f>VLOOKUP(A298,'Trained Model'!A:AI,35,0)</f>
        <v>-8.6390057013436117</v>
      </c>
      <c r="M298" s="151">
        <f>VLOOKUP(A298,'Trained Model'!A:AR,44,0)</f>
        <v>-6.7358542084320332</v>
      </c>
      <c r="N298" s="117"/>
      <c r="O298" s="119" t="str">
        <f t="shared" si="8"/>
        <v>No</v>
      </c>
      <c r="P298" s="160" t="str">
        <f t="shared" si="9"/>
        <v>Correct</v>
      </c>
    </row>
    <row r="299" spans="1:16" x14ac:dyDescent="0.2">
      <c r="A299" s="99">
        <v>10442</v>
      </c>
      <c r="B299" s="95" t="s">
        <v>103</v>
      </c>
      <c r="C299" s="111">
        <v>0.36800345951689839</v>
      </c>
      <c r="D299" s="95" t="s">
        <v>0</v>
      </c>
      <c r="E299" s="95">
        <v>0</v>
      </c>
      <c r="F299" s="96">
        <v>2</v>
      </c>
      <c r="G299" s="95" t="s">
        <v>6</v>
      </c>
      <c r="H299" s="95" t="s">
        <v>90</v>
      </c>
      <c r="I299" s="95" t="s">
        <v>4</v>
      </c>
      <c r="J299" s="97" t="s">
        <v>5</v>
      </c>
      <c r="L299" s="149">
        <f>VLOOKUP(A299,'Trained Model'!A:AI,35,0)</f>
        <v>-6.9213542042692779</v>
      </c>
      <c r="M299" s="151">
        <f>VLOOKUP(A299,'Trained Model'!A:AR,44,0)</f>
        <v>-9.0908722750830826</v>
      </c>
      <c r="N299" s="117"/>
      <c r="O299" s="119" t="str">
        <f t="shared" si="8"/>
        <v>Yes</v>
      </c>
      <c r="P299" s="161" t="str">
        <f t="shared" si="9"/>
        <v>Incorrect</v>
      </c>
    </row>
    <row r="300" spans="1:16" x14ac:dyDescent="0.2">
      <c r="A300" s="98">
        <v>10228</v>
      </c>
      <c r="B300" s="91" t="s">
        <v>103</v>
      </c>
      <c r="C300" s="110">
        <v>0.36805706700618146</v>
      </c>
      <c r="D300" s="91" t="s">
        <v>0</v>
      </c>
      <c r="E300" s="91">
        <v>2</v>
      </c>
      <c r="F300" s="92">
        <v>3</v>
      </c>
      <c r="G300" s="91" t="s">
        <v>6</v>
      </c>
      <c r="H300" s="91" t="s">
        <v>89</v>
      </c>
      <c r="I300" s="91" t="s">
        <v>4</v>
      </c>
      <c r="J300" s="93" t="s">
        <v>5</v>
      </c>
      <c r="L300" s="149">
        <f>VLOOKUP(A300,'Trained Model'!A:AI,35,0)</f>
        <v>-6.8789528341613382</v>
      </c>
      <c r="M300" s="151">
        <f>VLOOKUP(A300,'Trained Model'!A:AR,44,0)</f>
        <v>-8.725233509832611</v>
      </c>
      <c r="N300" s="117"/>
      <c r="O300" s="119" t="str">
        <f t="shared" si="8"/>
        <v>Yes</v>
      </c>
      <c r="P300" s="161" t="str">
        <f t="shared" si="9"/>
        <v>Incorrect</v>
      </c>
    </row>
    <row r="301" spans="1:16" x14ac:dyDescent="0.2">
      <c r="A301" s="99">
        <v>11081</v>
      </c>
      <c r="B301" s="95" t="s">
        <v>103</v>
      </c>
      <c r="C301" s="111">
        <v>0.36956999801299961</v>
      </c>
      <c r="D301" s="95" t="s">
        <v>0</v>
      </c>
      <c r="E301" s="95">
        <v>3</v>
      </c>
      <c r="F301" s="96">
        <v>3</v>
      </c>
      <c r="G301" s="95" t="s">
        <v>6</v>
      </c>
      <c r="H301" s="95" t="s">
        <v>88</v>
      </c>
      <c r="I301" s="95" t="s">
        <v>5</v>
      </c>
      <c r="J301" s="97" t="s">
        <v>5</v>
      </c>
      <c r="L301" s="149">
        <f>VLOOKUP(A301,'Trained Model'!A:AI,35,0)</f>
        <v>-7.4674978616960397</v>
      </c>
      <c r="M301" s="151">
        <f>VLOOKUP(A301,'Trained Model'!A:AR,44,0)</f>
        <v>-5.7109070073877257</v>
      </c>
      <c r="N301" s="117"/>
      <c r="O301" s="119" t="str">
        <f t="shared" si="8"/>
        <v>No</v>
      </c>
      <c r="P301" s="160" t="str">
        <f t="shared" si="9"/>
        <v>Correct</v>
      </c>
    </row>
    <row r="302" spans="1:16" x14ac:dyDescent="0.2">
      <c r="A302" s="98">
        <v>11256</v>
      </c>
      <c r="B302" s="91" t="s">
        <v>103</v>
      </c>
      <c r="C302" s="110">
        <v>0.36980031266465108</v>
      </c>
      <c r="D302" s="91" t="s">
        <v>1</v>
      </c>
      <c r="E302" s="91">
        <v>2</v>
      </c>
      <c r="F302" s="92">
        <v>0</v>
      </c>
      <c r="G302" s="91" t="s">
        <v>6</v>
      </c>
      <c r="H302" s="91" t="s">
        <v>89</v>
      </c>
      <c r="I302" s="91" t="s">
        <v>4</v>
      </c>
      <c r="J302" s="93" t="s">
        <v>4</v>
      </c>
      <c r="L302" s="149">
        <f>VLOOKUP(A302,'Trained Model'!A:AI,35,0)</f>
        <v>-6.9263226028878853</v>
      </c>
      <c r="M302" s="151">
        <f>VLOOKUP(A302,'Trained Model'!A:AR,44,0)</f>
        <v>-8.6842304053557378</v>
      </c>
      <c r="N302" s="117"/>
      <c r="O302" s="119" t="str">
        <f t="shared" si="8"/>
        <v>Yes</v>
      </c>
      <c r="P302" s="160" t="str">
        <f t="shared" si="9"/>
        <v>Correct</v>
      </c>
    </row>
    <row r="303" spans="1:16" x14ac:dyDescent="0.2">
      <c r="A303" s="99">
        <v>10474</v>
      </c>
      <c r="B303" s="95" t="s">
        <v>103</v>
      </c>
      <c r="C303" s="111">
        <v>0.37033189704116276</v>
      </c>
      <c r="D303" s="95" t="s">
        <v>3</v>
      </c>
      <c r="E303" s="95">
        <v>2</v>
      </c>
      <c r="F303" s="96">
        <v>0</v>
      </c>
      <c r="G303" s="95" t="s">
        <v>6</v>
      </c>
      <c r="H303" s="95" t="s">
        <v>89</v>
      </c>
      <c r="I303" s="95" t="s">
        <v>5</v>
      </c>
      <c r="J303" s="97" t="s">
        <v>5</v>
      </c>
      <c r="L303" s="149">
        <f>VLOOKUP(A303,'Trained Model'!A:AI,35,0)</f>
        <v>-9.0038826764680167</v>
      </c>
      <c r="M303" s="151">
        <f>VLOOKUP(A303,'Trained Model'!A:AR,44,0)</f>
        <v>-6.3332502489480911</v>
      </c>
      <c r="N303" s="117"/>
      <c r="O303" s="119" t="str">
        <f t="shared" si="8"/>
        <v>No</v>
      </c>
      <c r="P303" s="160" t="str">
        <f t="shared" si="9"/>
        <v>Correct</v>
      </c>
    </row>
    <row r="304" spans="1:16" x14ac:dyDescent="0.2">
      <c r="A304" s="98">
        <v>10207</v>
      </c>
      <c r="B304" s="91" t="s">
        <v>103</v>
      </c>
      <c r="C304" s="110">
        <v>0.3714312894862899</v>
      </c>
      <c r="D304" s="91" t="s">
        <v>3</v>
      </c>
      <c r="E304" s="91">
        <v>3</v>
      </c>
      <c r="F304" s="92">
        <v>2</v>
      </c>
      <c r="G304" s="91" t="s">
        <v>6</v>
      </c>
      <c r="H304" s="91" t="s">
        <v>88</v>
      </c>
      <c r="I304" s="91" t="s">
        <v>5</v>
      </c>
      <c r="J304" s="93" t="s">
        <v>5</v>
      </c>
      <c r="L304" s="149">
        <f>VLOOKUP(A304,'Trained Model'!A:AI,35,0)</f>
        <v>-7.4302944464777694</v>
      </c>
      <c r="M304" s="151">
        <f>VLOOKUP(A304,'Trained Model'!A:AR,44,0)</f>
        <v>-5.7446654873126795</v>
      </c>
      <c r="N304" s="117"/>
      <c r="O304" s="119" t="str">
        <f t="shared" si="8"/>
        <v>No</v>
      </c>
      <c r="P304" s="160" t="str">
        <f t="shared" si="9"/>
        <v>Correct</v>
      </c>
    </row>
    <row r="305" spans="1:16" x14ac:dyDescent="0.2">
      <c r="A305" s="99">
        <v>10139</v>
      </c>
      <c r="B305" s="95" t="s">
        <v>103</v>
      </c>
      <c r="C305" s="111">
        <v>0.37217265832620294</v>
      </c>
      <c r="D305" s="95" t="s">
        <v>1</v>
      </c>
      <c r="E305" s="95">
        <v>0</v>
      </c>
      <c r="F305" s="96">
        <v>1</v>
      </c>
      <c r="G305" s="95" t="s">
        <v>6</v>
      </c>
      <c r="H305" s="95" t="s">
        <v>88</v>
      </c>
      <c r="I305" s="95" t="s">
        <v>4</v>
      </c>
      <c r="J305" s="97" t="s">
        <v>5</v>
      </c>
      <c r="L305" s="149">
        <f>VLOOKUP(A305,'Trained Model'!A:AI,35,0)</f>
        <v>-5.9288794627842707</v>
      </c>
      <c r="M305" s="151">
        <f>VLOOKUP(A305,'Trained Model'!A:AR,44,0)</f>
        <v>-8.0657931895657331</v>
      </c>
      <c r="N305" s="117"/>
      <c r="O305" s="119" t="str">
        <f t="shared" si="8"/>
        <v>Yes</v>
      </c>
      <c r="P305" s="161" t="str">
        <f t="shared" si="9"/>
        <v>Incorrect</v>
      </c>
    </row>
    <row r="306" spans="1:16" x14ac:dyDescent="0.2">
      <c r="A306" s="98">
        <v>10327</v>
      </c>
      <c r="B306" s="91" t="s">
        <v>103</v>
      </c>
      <c r="C306" s="110">
        <v>0.37304157645760672</v>
      </c>
      <c r="D306" s="91" t="s">
        <v>3</v>
      </c>
      <c r="E306" s="91">
        <v>0</v>
      </c>
      <c r="F306" s="92">
        <v>0</v>
      </c>
      <c r="G306" s="91" t="s">
        <v>6</v>
      </c>
      <c r="H306" s="91" t="s">
        <v>88</v>
      </c>
      <c r="I306" s="91" t="s">
        <v>4</v>
      </c>
      <c r="J306" s="93" t="s">
        <v>5</v>
      </c>
      <c r="L306" s="149">
        <f>VLOOKUP(A306,'Trained Model'!A:AI,35,0)</f>
        <v>-6.8727359278850217</v>
      </c>
      <c r="M306" s="151">
        <f>VLOOKUP(A306,'Trained Model'!A:AR,44,0)</f>
        <v>-8.0577971785438471</v>
      </c>
      <c r="N306" s="117"/>
      <c r="O306" s="119" t="str">
        <f t="shared" si="8"/>
        <v>Yes</v>
      </c>
      <c r="P306" s="160" t="str">
        <f t="shared" si="9"/>
        <v>Incorrect</v>
      </c>
    </row>
    <row r="307" spans="1:16" x14ac:dyDescent="0.2">
      <c r="A307" s="99">
        <v>10666</v>
      </c>
      <c r="B307" s="95" t="s">
        <v>103</v>
      </c>
      <c r="C307" s="111">
        <v>0.37315923044839927</v>
      </c>
      <c r="D307" s="95" t="s">
        <v>3</v>
      </c>
      <c r="E307" s="95">
        <v>3</v>
      </c>
      <c r="F307" s="96">
        <v>2</v>
      </c>
      <c r="G307" s="95" t="s">
        <v>6</v>
      </c>
      <c r="H307" s="95" t="s">
        <v>88</v>
      </c>
      <c r="I307" s="95" t="s">
        <v>5</v>
      </c>
      <c r="J307" s="97" t="s">
        <v>5</v>
      </c>
      <c r="L307" s="149">
        <f>VLOOKUP(A307,'Trained Model'!A:AI,35,0)</f>
        <v>-7.4302944464777694</v>
      </c>
      <c r="M307" s="151">
        <f>VLOOKUP(A307,'Trained Model'!A:AR,44,0)</f>
        <v>-5.7446654873126795</v>
      </c>
      <c r="N307" s="117"/>
      <c r="O307" s="119" t="str">
        <f t="shared" si="8"/>
        <v>No</v>
      </c>
      <c r="P307" s="160" t="str">
        <f t="shared" si="9"/>
        <v>Correct</v>
      </c>
    </row>
    <row r="308" spans="1:16" x14ac:dyDescent="0.2">
      <c r="A308" s="98">
        <v>10358</v>
      </c>
      <c r="B308" s="91" t="s">
        <v>103</v>
      </c>
      <c r="C308" s="110">
        <v>0.37375104363233935</v>
      </c>
      <c r="D308" s="91" t="s">
        <v>1</v>
      </c>
      <c r="E308" s="91">
        <v>1</v>
      </c>
      <c r="F308" s="92">
        <v>1</v>
      </c>
      <c r="G308" s="91" t="s">
        <v>6</v>
      </c>
      <c r="H308" s="91" t="s">
        <v>89</v>
      </c>
      <c r="I308" s="91" t="s">
        <v>5</v>
      </c>
      <c r="J308" s="93" t="s">
        <v>5</v>
      </c>
      <c r="L308" s="149">
        <f>VLOOKUP(A308,'Trained Model'!A:AI,35,0)</f>
        <v>-8.2182502165821596</v>
      </c>
      <c r="M308" s="151">
        <f>VLOOKUP(A308,'Trained Model'!A:AR,44,0)</f>
        <v>-6.3666713583357879</v>
      </c>
      <c r="N308" s="117"/>
      <c r="O308" s="119" t="str">
        <f t="shared" si="8"/>
        <v>No</v>
      </c>
      <c r="P308" s="160" t="str">
        <f t="shared" si="9"/>
        <v>Correct</v>
      </c>
    </row>
    <row r="309" spans="1:16" x14ac:dyDescent="0.2">
      <c r="A309" s="99">
        <v>10328</v>
      </c>
      <c r="B309" s="95" t="s">
        <v>103</v>
      </c>
      <c r="C309" s="111">
        <v>0.37382600202152616</v>
      </c>
      <c r="D309" s="95" t="s">
        <v>2</v>
      </c>
      <c r="E309" s="95">
        <v>2</v>
      </c>
      <c r="F309" s="96">
        <v>3</v>
      </c>
      <c r="G309" s="95" t="s">
        <v>6</v>
      </c>
      <c r="H309" s="95" t="s">
        <v>91</v>
      </c>
      <c r="I309" s="95" t="s">
        <v>5</v>
      </c>
      <c r="J309" s="97" t="s">
        <v>5</v>
      </c>
      <c r="L309" s="149">
        <f>VLOOKUP(A309,'Trained Model'!A:AI,35,0)</f>
        <v>-8.9886464190116939</v>
      </c>
      <c r="M309" s="151">
        <f>VLOOKUP(A309,'Trained Model'!A:AR,44,0)</f>
        <v>-6.8043484461592989</v>
      </c>
      <c r="N309" s="117"/>
      <c r="O309" s="119" t="str">
        <f t="shared" si="8"/>
        <v>No</v>
      </c>
      <c r="P309" s="160" t="str">
        <f t="shared" si="9"/>
        <v>Correct</v>
      </c>
    </row>
    <row r="310" spans="1:16" x14ac:dyDescent="0.2">
      <c r="A310" s="98">
        <v>10568</v>
      </c>
      <c r="B310" s="91" t="s">
        <v>103</v>
      </c>
      <c r="C310" s="110">
        <v>0.37423262337195384</v>
      </c>
      <c r="D310" s="91" t="s">
        <v>1</v>
      </c>
      <c r="E310" s="91">
        <v>2</v>
      </c>
      <c r="F310" s="92">
        <v>1</v>
      </c>
      <c r="G310" s="91" t="s">
        <v>7</v>
      </c>
      <c r="H310" s="91" t="s">
        <v>90</v>
      </c>
      <c r="I310" s="91" t="s">
        <v>5</v>
      </c>
      <c r="J310" s="93" t="s">
        <v>5</v>
      </c>
      <c r="L310" s="149">
        <f>VLOOKUP(A310,'Trained Model'!A:AI,35,0)</f>
        <v>-7.5824992839165768</v>
      </c>
      <c r="M310" s="151">
        <f>VLOOKUP(A310,'Trained Model'!A:AR,44,0)</f>
        <v>-6.7497462717732963</v>
      </c>
      <c r="N310" s="117"/>
      <c r="O310" s="119" t="str">
        <f t="shared" si="8"/>
        <v>No</v>
      </c>
      <c r="P310" s="160" t="str">
        <f t="shared" si="9"/>
        <v>Correct</v>
      </c>
    </row>
    <row r="311" spans="1:16" x14ac:dyDescent="0.2">
      <c r="A311" s="99">
        <v>10554</v>
      </c>
      <c r="B311" s="95" t="s">
        <v>103</v>
      </c>
      <c r="C311" s="111">
        <v>0.37531076741241409</v>
      </c>
      <c r="D311" s="95" t="s">
        <v>3</v>
      </c>
      <c r="E311" s="95">
        <v>3</v>
      </c>
      <c r="F311" s="96">
        <v>2</v>
      </c>
      <c r="G311" s="95" t="s">
        <v>7</v>
      </c>
      <c r="H311" s="95" t="s">
        <v>88</v>
      </c>
      <c r="I311" s="95" t="s">
        <v>5</v>
      </c>
      <c r="J311" s="97" t="s">
        <v>5</v>
      </c>
      <c r="L311" s="149">
        <f>VLOOKUP(A311,'Trained Model'!A:AI,35,0)</f>
        <v>-7.005411252512503</v>
      </c>
      <c r="M311" s="151">
        <f>VLOOKUP(A311,'Trained Model'!A:AR,44,0)</f>
        <v>-5.7964905551772654</v>
      </c>
      <c r="N311" s="117"/>
      <c r="O311" s="119" t="str">
        <f t="shared" si="8"/>
        <v>No</v>
      </c>
      <c r="P311" s="160" t="str">
        <f t="shared" si="9"/>
        <v>Correct</v>
      </c>
    </row>
    <row r="312" spans="1:16" x14ac:dyDescent="0.2">
      <c r="A312" s="98">
        <v>10729</v>
      </c>
      <c r="B312" s="91" t="s">
        <v>103</v>
      </c>
      <c r="C312" s="110">
        <v>0.37545321517550578</v>
      </c>
      <c r="D312" s="91" t="s">
        <v>0</v>
      </c>
      <c r="E312" s="91">
        <v>3</v>
      </c>
      <c r="F312" s="92">
        <v>0</v>
      </c>
      <c r="G312" s="91" t="s">
        <v>7</v>
      </c>
      <c r="H312" s="91" t="s">
        <v>89</v>
      </c>
      <c r="I312" s="91" t="s">
        <v>5</v>
      </c>
      <c r="J312" s="93" t="s">
        <v>5</v>
      </c>
      <c r="L312" s="149">
        <f>VLOOKUP(A312,'Trained Model'!A:AI,35,0)</f>
        <v>-8.1557221986304853</v>
      </c>
      <c r="M312" s="151">
        <f>VLOOKUP(A312,'Trained Model'!A:AR,44,0)</f>
        <v>-6.3481101225792056</v>
      </c>
      <c r="N312" s="117"/>
      <c r="O312" s="119" t="str">
        <f t="shared" si="8"/>
        <v>No</v>
      </c>
      <c r="P312" s="160" t="str">
        <f t="shared" si="9"/>
        <v>Correct</v>
      </c>
    </row>
    <row r="313" spans="1:16" x14ac:dyDescent="0.2">
      <c r="A313" s="99">
        <v>10883</v>
      </c>
      <c r="B313" s="95" t="s">
        <v>103</v>
      </c>
      <c r="C313" s="111">
        <v>0.37606815102411695</v>
      </c>
      <c r="D313" s="95" t="s">
        <v>1</v>
      </c>
      <c r="E313" s="95">
        <v>1</v>
      </c>
      <c r="F313" s="96">
        <v>2</v>
      </c>
      <c r="G313" s="95" t="s">
        <v>6</v>
      </c>
      <c r="H313" s="95" t="s">
        <v>89</v>
      </c>
      <c r="I313" s="95" t="s">
        <v>5</v>
      </c>
      <c r="J313" s="97" t="s">
        <v>5</v>
      </c>
      <c r="L313" s="149">
        <f>VLOOKUP(A313,'Trained Model'!A:AI,35,0)</f>
        <v>-8.1976309293794234</v>
      </c>
      <c r="M313" s="151">
        <f>VLOOKUP(A313,'Trained Model'!A:AR,44,0)</f>
        <v>-6.408694348110636</v>
      </c>
      <c r="N313" s="117"/>
      <c r="O313" s="119" t="str">
        <f t="shared" si="8"/>
        <v>No</v>
      </c>
      <c r="P313" s="160" t="str">
        <f t="shared" si="9"/>
        <v>Correct</v>
      </c>
    </row>
    <row r="314" spans="1:16" x14ac:dyDescent="0.2">
      <c r="A314" s="98">
        <v>10808</v>
      </c>
      <c r="B314" s="91" t="s">
        <v>103</v>
      </c>
      <c r="C314" s="110">
        <v>0.37663015645415387</v>
      </c>
      <c r="D314" s="91" t="s">
        <v>2</v>
      </c>
      <c r="E314" s="91">
        <v>1</v>
      </c>
      <c r="F314" s="92">
        <v>0</v>
      </c>
      <c r="G314" s="91" t="s">
        <v>6</v>
      </c>
      <c r="H314" s="91" t="s">
        <v>88</v>
      </c>
      <c r="I314" s="91" t="s">
        <v>4</v>
      </c>
      <c r="J314" s="93" t="s">
        <v>4</v>
      </c>
      <c r="L314" s="149">
        <f>VLOOKUP(A314,'Trained Model'!A:AI,35,0)</f>
        <v>-6.9268031491552975</v>
      </c>
      <c r="M314" s="151">
        <f>VLOOKUP(A314,'Trained Model'!A:AR,44,0)</f>
        <v>-8.1163503170820164</v>
      </c>
      <c r="N314" s="117"/>
      <c r="O314" s="119" t="str">
        <f t="shared" si="8"/>
        <v>Yes</v>
      </c>
      <c r="P314" s="160" t="str">
        <f t="shared" si="9"/>
        <v>Correct</v>
      </c>
    </row>
    <row r="315" spans="1:16" x14ac:dyDescent="0.2">
      <c r="A315" s="99">
        <v>10490</v>
      </c>
      <c r="B315" s="95" t="s">
        <v>103</v>
      </c>
      <c r="C315" s="111">
        <v>0.37698339903785982</v>
      </c>
      <c r="D315" s="95" t="s">
        <v>2</v>
      </c>
      <c r="E315" s="95">
        <v>3</v>
      </c>
      <c r="F315" s="96">
        <v>2</v>
      </c>
      <c r="G315" s="95" t="s">
        <v>7</v>
      </c>
      <c r="H315" s="95" t="s">
        <v>88</v>
      </c>
      <c r="I315" s="95" t="s">
        <v>5</v>
      </c>
      <c r="J315" s="97" t="s">
        <v>5</v>
      </c>
      <c r="L315" s="149">
        <f>VLOOKUP(A315,'Trained Model'!A:AI,35,0)</f>
        <v>-7.0594784737827787</v>
      </c>
      <c r="M315" s="151">
        <f>VLOOKUP(A315,'Trained Model'!A:AR,44,0)</f>
        <v>-5.8048239367364101</v>
      </c>
      <c r="N315" s="117"/>
      <c r="O315" s="119" t="str">
        <f t="shared" si="8"/>
        <v>No</v>
      </c>
      <c r="P315" s="160" t="str">
        <f t="shared" si="9"/>
        <v>Correct</v>
      </c>
    </row>
    <row r="316" spans="1:16" x14ac:dyDescent="0.2">
      <c r="A316" s="98">
        <v>10026</v>
      </c>
      <c r="B316" s="91" t="s">
        <v>103</v>
      </c>
      <c r="C316" s="110">
        <v>0.37727106494801088</v>
      </c>
      <c r="D316" s="91" t="s">
        <v>2</v>
      </c>
      <c r="E316" s="91">
        <v>2</v>
      </c>
      <c r="F316" s="92">
        <v>1</v>
      </c>
      <c r="G316" s="91" t="s">
        <v>6</v>
      </c>
      <c r="H316" s="91" t="s">
        <v>90</v>
      </c>
      <c r="I316" s="91" t="s">
        <v>5</v>
      </c>
      <c r="J316" s="93" t="s">
        <v>5</v>
      </c>
      <c r="L316" s="149">
        <f>VLOOKUP(A316,'Trained Model'!A:AI,35,0)</f>
        <v>-8.5014009833314521</v>
      </c>
      <c r="M316" s="151">
        <f>VLOOKUP(A316,'Trained Model'!A:AR,44,0)</f>
        <v>-6.7186258772704015</v>
      </c>
      <c r="N316" s="117"/>
      <c r="O316" s="119" t="str">
        <f t="shared" si="8"/>
        <v>No</v>
      </c>
      <c r="P316" s="160" t="str">
        <f t="shared" si="9"/>
        <v>Correct</v>
      </c>
    </row>
    <row r="317" spans="1:16" x14ac:dyDescent="0.2">
      <c r="A317" s="99">
        <v>10829</v>
      </c>
      <c r="B317" s="95" t="s">
        <v>103</v>
      </c>
      <c r="C317" s="111">
        <v>0.37801804152136687</v>
      </c>
      <c r="D317" s="95" t="s">
        <v>2</v>
      </c>
      <c r="E317" s="95">
        <v>0</v>
      </c>
      <c r="F317" s="96">
        <v>3</v>
      </c>
      <c r="G317" s="95" t="s">
        <v>7</v>
      </c>
      <c r="H317" s="95" t="s">
        <v>89</v>
      </c>
      <c r="I317" s="95" t="s">
        <v>4</v>
      </c>
      <c r="J317" s="97" t="s">
        <v>5</v>
      </c>
      <c r="L317" s="149">
        <f>VLOOKUP(A317,'Trained Model'!A:AI,35,0)</f>
        <v>-6.6923363530845021</v>
      </c>
      <c r="M317" s="151">
        <f>VLOOKUP(A317,'Trained Model'!A:AR,44,0)</f>
        <v>-8.7605973006431253</v>
      </c>
      <c r="N317" s="117"/>
      <c r="O317" s="119" t="str">
        <f t="shared" si="8"/>
        <v>Yes</v>
      </c>
      <c r="P317" s="161" t="str">
        <f t="shared" si="9"/>
        <v>Incorrect</v>
      </c>
    </row>
    <row r="318" spans="1:16" x14ac:dyDescent="0.2">
      <c r="A318" s="98">
        <v>10151</v>
      </c>
      <c r="B318" s="91" t="s">
        <v>103</v>
      </c>
      <c r="C318" s="110">
        <v>0.37819310547178275</v>
      </c>
      <c r="D318" s="91" t="s">
        <v>3</v>
      </c>
      <c r="E318" s="91">
        <v>3</v>
      </c>
      <c r="F318" s="92">
        <v>2</v>
      </c>
      <c r="G318" s="91" t="s">
        <v>7</v>
      </c>
      <c r="H318" s="91" t="s">
        <v>88</v>
      </c>
      <c r="I318" s="91" t="s">
        <v>4</v>
      </c>
      <c r="J318" s="93" t="s">
        <v>4</v>
      </c>
      <c r="L318" s="149">
        <f>VLOOKUP(A318,'Trained Model'!A:AI,35,0)</f>
        <v>-5.3678024631117056</v>
      </c>
      <c r="M318" s="151">
        <f>VLOOKUP(A318,'Trained Model'!A:AR,44,0)</f>
        <v>-8.1598420033874586</v>
      </c>
      <c r="N318" s="117"/>
      <c r="O318" s="119" t="str">
        <f t="shared" si="8"/>
        <v>Yes</v>
      </c>
      <c r="P318" s="160" t="str">
        <f t="shared" si="9"/>
        <v>Correct</v>
      </c>
    </row>
    <row r="319" spans="1:16" x14ac:dyDescent="0.2">
      <c r="A319" s="99">
        <v>10703</v>
      </c>
      <c r="B319" s="95" t="s">
        <v>103</v>
      </c>
      <c r="C319" s="111">
        <v>0.37888359111041592</v>
      </c>
      <c r="D319" s="95" t="s">
        <v>0</v>
      </c>
      <c r="E319" s="95">
        <v>2</v>
      </c>
      <c r="F319" s="96">
        <v>1</v>
      </c>
      <c r="G319" s="95" t="s">
        <v>7</v>
      </c>
      <c r="H319" s="95" t="s">
        <v>88</v>
      </c>
      <c r="I319" s="95" t="s">
        <v>5</v>
      </c>
      <c r="J319" s="97" t="s">
        <v>5</v>
      </c>
      <c r="L319" s="149">
        <f>VLOOKUP(A319,'Trained Model'!A:AI,35,0)</f>
        <v>-7.397356850780981</v>
      </c>
      <c r="M319" s="151">
        <f>VLOOKUP(A319,'Trained Model'!A:AR,44,0)</f>
        <v>-5.7914327596358897</v>
      </c>
      <c r="N319" s="117"/>
      <c r="O319" s="119" t="str">
        <f t="shared" si="8"/>
        <v>No</v>
      </c>
      <c r="P319" s="160" t="str">
        <f t="shared" si="9"/>
        <v>Correct</v>
      </c>
    </row>
    <row r="320" spans="1:16" x14ac:dyDescent="0.2">
      <c r="A320" s="98">
        <v>11046</v>
      </c>
      <c r="B320" s="91" t="s">
        <v>103</v>
      </c>
      <c r="C320" s="110">
        <v>0.38051655932109762</v>
      </c>
      <c r="D320" s="91" t="s">
        <v>1</v>
      </c>
      <c r="E320" s="91">
        <v>0</v>
      </c>
      <c r="F320" s="92">
        <v>0</v>
      </c>
      <c r="G320" s="91" t="s">
        <v>7</v>
      </c>
      <c r="H320" s="91" t="s">
        <v>89</v>
      </c>
      <c r="I320" s="91" t="s">
        <v>5</v>
      </c>
      <c r="J320" s="93" t="s">
        <v>5</v>
      </c>
      <c r="L320" s="149">
        <f>VLOOKUP(A320,'Trained Model'!A:AI,35,0)</f>
        <v>-8.2972722035383093</v>
      </c>
      <c r="M320" s="151">
        <f>VLOOKUP(A320,'Trained Model'!A:AR,44,0)</f>
        <v>-6.3479093663969133</v>
      </c>
      <c r="N320" s="117"/>
      <c r="O320" s="119" t="str">
        <f t="shared" si="8"/>
        <v>No</v>
      </c>
      <c r="P320" s="160" t="str">
        <f t="shared" si="9"/>
        <v>Correct</v>
      </c>
    </row>
    <row r="321" spans="1:16" x14ac:dyDescent="0.2">
      <c r="A321" s="99">
        <v>10444</v>
      </c>
      <c r="B321" s="95" t="s">
        <v>103</v>
      </c>
      <c r="C321" s="111">
        <v>0.38183961706362046</v>
      </c>
      <c r="D321" s="95" t="s">
        <v>2</v>
      </c>
      <c r="E321" s="95">
        <v>2</v>
      </c>
      <c r="F321" s="96">
        <v>3</v>
      </c>
      <c r="G321" s="95" t="s">
        <v>7</v>
      </c>
      <c r="H321" s="95" t="s">
        <v>91</v>
      </c>
      <c r="I321" s="95" t="s">
        <v>4</v>
      </c>
      <c r="J321" s="97" t="s">
        <v>5</v>
      </c>
      <c r="L321" s="149">
        <f>VLOOKUP(A321,'Trained Model'!A:AI,35,0)</f>
        <v>-6.926154435645631</v>
      </c>
      <c r="M321" s="151">
        <f>VLOOKUP(A321,'Trained Model'!A:AR,44,0)</f>
        <v>-9.2195249622340789</v>
      </c>
      <c r="N321" s="117"/>
      <c r="O321" s="119" t="str">
        <f t="shared" si="8"/>
        <v>Yes</v>
      </c>
      <c r="P321" s="161" t="str">
        <f t="shared" si="9"/>
        <v>Incorrect</v>
      </c>
    </row>
    <row r="322" spans="1:16" x14ac:dyDescent="0.2">
      <c r="A322" s="98">
        <v>10012</v>
      </c>
      <c r="B322" s="91" t="s">
        <v>103</v>
      </c>
      <c r="C322" s="110">
        <v>0.3822499910318945</v>
      </c>
      <c r="D322" s="91" t="s">
        <v>2</v>
      </c>
      <c r="E322" s="91">
        <v>3</v>
      </c>
      <c r="F322" s="92">
        <v>1</v>
      </c>
      <c r="G322" s="91" t="s">
        <v>6</v>
      </c>
      <c r="H322" s="91" t="s">
        <v>90</v>
      </c>
      <c r="I322" s="91" t="s">
        <v>5</v>
      </c>
      <c r="J322" s="93" t="s">
        <v>5</v>
      </c>
      <c r="L322" s="149">
        <f>VLOOKUP(A322,'Trained Model'!A:AI,35,0)</f>
        <v>-8.1040991858624487</v>
      </c>
      <c r="M322" s="151">
        <f>VLOOKUP(A322,'Trained Model'!A:AR,44,0)</f>
        <v>-6.6816606830369301</v>
      </c>
      <c r="N322" s="117"/>
      <c r="O322" s="119" t="str">
        <f t="shared" si="8"/>
        <v>No</v>
      </c>
      <c r="P322" s="160" t="str">
        <f t="shared" si="9"/>
        <v>Correct</v>
      </c>
    </row>
    <row r="323" spans="1:16" x14ac:dyDescent="0.2">
      <c r="A323" s="99">
        <v>11295</v>
      </c>
      <c r="B323" s="95" t="s">
        <v>103</v>
      </c>
      <c r="C323" s="111">
        <v>0.38250757377963662</v>
      </c>
      <c r="D323" s="95" t="s">
        <v>0</v>
      </c>
      <c r="E323" s="95">
        <v>1</v>
      </c>
      <c r="F323" s="96">
        <v>1</v>
      </c>
      <c r="G323" s="95" t="s">
        <v>6</v>
      </c>
      <c r="H323" s="95" t="s">
        <v>88</v>
      </c>
      <c r="I323" s="95" t="s">
        <v>5</v>
      </c>
      <c r="J323" s="97" t="s">
        <v>5</v>
      </c>
      <c r="L323" s="149">
        <f>VLOOKUP(A323,'Trained Model'!A:AI,35,0)</f>
        <v>-7.9804640499611414</v>
      </c>
      <c r="M323" s="151">
        <f>VLOOKUP(A323,'Trained Model'!A:AR,44,0)</f>
        <v>-5.7650327901371137</v>
      </c>
      <c r="N323" s="117"/>
      <c r="O323" s="119" t="str">
        <f t="shared" si="8"/>
        <v>No</v>
      </c>
      <c r="P323" s="160" t="str">
        <f t="shared" si="9"/>
        <v>Correct</v>
      </c>
    </row>
    <row r="324" spans="1:16" x14ac:dyDescent="0.2">
      <c r="A324" s="98">
        <v>10135</v>
      </c>
      <c r="B324" s="91" t="s">
        <v>103</v>
      </c>
      <c r="C324" s="110">
        <v>0.38298745149437208</v>
      </c>
      <c r="D324" s="91" t="s">
        <v>1</v>
      </c>
      <c r="E324" s="91">
        <v>0</v>
      </c>
      <c r="F324" s="92">
        <v>2</v>
      </c>
      <c r="G324" s="91" t="s">
        <v>7</v>
      </c>
      <c r="H324" s="91" t="s">
        <v>88</v>
      </c>
      <c r="I324" s="91" t="s">
        <v>5</v>
      </c>
      <c r="J324" s="93" t="s">
        <v>5</v>
      </c>
      <c r="L324" s="149">
        <f>VLOOKUP(A324,'Trained Model'!A:AI,35,0)</f>
        <v>-7.1209857710170663</v>
      </c>
      <c r="M324" s="151">
        <f>VLOOKUP(A324,'Trained Model'!A:AR,44,0)</f>
        <v>-5.796289798994974</v>
      </c>
      <c r="N324" s="117"/>
      <c r="O324" s="119" t="str">
        <f t="shared" si="8"/>
        <v>No</v>
      </c>
      <c r="P324" s="160" t="str">
        <f t="shared" si="9"/>
        <v>Correct</v>
      </c>
    </row>
    <row r="325" spans="1:16" x14ac:dyDescent="0.2">
      <c r="A325" s="99">
        <v>10445</v>
      </c>
      <c r="B325" s="95" t="s">
        <v>103</v>
      </c>
      <c r="C325" s="111">
        <v>0.38303258670261919</v>
      </c>
      <c r="D325" s="95" t="s">
        <v>2</v>
      </c>
      <c r="E325" s="95">
        <v>1</v>
      </c>
      <c r="F325" s="96">
        <v>0</v>
      </c>
      <c r="G325" s="95" t="s">
        <v>7</v>
      </c>
      <c r="H325" s="95" t="s">
        <v>88</v>
      </c>
      <c r="I325" s="95" t="s">
        <v>5</v>
      </c>
      <c r="J325" s="97" t="s">
        <v>5</v>
      </c>
      <c r="L325" s="149">
        <f>VLOOKUP(A325,'Trained Model'!A:AI,35,0)</f>
        <v>-8.1395287445908284</v>
      </c>
      <c r="M325" s="151">
        <f>VLOOKUP(A325,'Trained Model'!A:AR,44,0)</f>
        <v>-5.8048239367364101</v>
      </c>
      <c r="N325" s="117"/>
      <c r="O325" s="119" t="str">
        <f t="shared" ref="O325:O388" si="10">IF(L325&gt;M325,"Yes","No")</f>
        <v>No</v>
      </c>
      <c r="P325" s="160" t="str">
        <f t="shared" ref="P325:P388" si="11">IF(J325=O325,"Correct","Incorrect")</f>
        <v>Correct</v>
      </c>
    </row>
    <row r="326" spans="1:16" x14ac:dyDescent="0.2">
      <c r="A326" s="98">
        <v>10515</v>
      </c>
      <c r="B326" s="91" t="s">
        <v>103</v>
      </c>
      <c r="C326" s="110">
        <v>0.38580321764707548</v>
      </c>
      <c r="D326" s="91" t="s">
        <v>0</v>
      </c>
      <c r="E326" s="91">
        <v>0</v>
      </c>
      <c r="F326" s="92">
        <v>0</v>
      </c>
      <c r="G326" s="91" t="s">
        <v>7</v>
      </c>
      <c r="H326" s="91" t="s">
        <v>88</v>
      </c>
      <c r="I326" s="91" t="s">
        <v>5</v>
      </c>
      <c r="J326" s="93" t="s">
        <v>5</v>
      </c>
      <c r="L326" s="149">
        <f>VLOOKUP(A326,'Trained Model'!A:AI,35,0)</f>
        <v>-8.059486036917292</v>
      </c>
      <c r="M326" s="151">
        <f>VLOOKUP(A326,'Trained Model'!A:AR,44,0)</f>
        <v>-5.746270798198239</v>
      </c>
      <c r="N326" s="117"/>
      <c r="O326" s="119" t="str">
        <f t="shared" si="10"/>
        <v>No</v>
      </c>
      <c r="P326" s="160" t="str">
        <f t="shared" si="11"/>
        <v>Correct</v>
      </c>
    </row>
    <row r="327" spans="1:16" x14ac:dyDescent="0.2">
      <c r="A327" s="99">
        <v>11098</v>
      </c>
      <c r="B327" s="95" t="s">
        <v>103</v>
      </c>
      <c r="C327" s="111">
        <v>0.38667754980003122</v>
      </c>
      <c r="D327" s="95" t="s">
        <v>3</v>
      </c>
      <c r="E327" s="95">
        <v>1</v>
      </c>
      <c r="F327" s="96">
        <v>3</v>
      </c>
      <c r="G327" s="95" t="s">
        <v>6</v>
      </c>
      <c r="H327" s="95" t="s">
        <v>90</v>
      </c>
      <c r="I327" s="95" t="s">
        <v>5</v>
      </c>
      <c r="J327" s="97" t="s">
        <v>5</v>
      </c>
      <c r="L327" s="149">
        <f>VLOOKUP(A327,'Trained Model'!A:AI,35,0)</f>
        <v>-8.6481173816948669</v>
      </c>
      <c r="M327" s="151">
        <f>VLOOKUP(A327,'Trained Model'!A:AR,44,0)</f>
        <v>-6.7439821039269603</v>
      </c>
      <c r="N327" s="117"/>
      <c r="O327" s="119" t="str">
        <f t="shared" si="10"/>
        <v>No</v>
      </c>
      <c r="P327" s="160" t="str">
        <f t="shared" si="11"/>
        <v>Correct</v>
      </c>
    </row>
    <row r="328" spans="1:16" x14ac:dyDescent="0.2">
      <c r="A328" s="98">
        <v>10570</v>
      </c>
      <c r="B328" s="91" t="s">
        <v>103</v>
      </c>
      <c r="C328" s="110">
        <v>0.38764138497065059</v>
      </c>
      <c r="D328" s="91" t="s">
        <v>3</v>
      </c>
      <c r="E328" s="91">
        <v>1</v>
      </c>
      <c r="F328" s="92">
        <v>1</v>
      </c>
      <c r="G328" s="91" t="s">
        <v>6</v>
      </c>
      <c r="H328" s="91" t="s">
        <v>89</v>
      </c>
      <c r="I328" s="91" t="s">
        <v>4</v>
      </c>
      <c r="J328" s="93" t="s">
        <v>5</v>
      </c>
      <c r="L328" s="149">
        <f>VLOOKUP(A328,'Trained Model'!A:AI,35,0)</f>
        <v>-7.0205927113606963</v>
      </c>
      <c r="M328" s="151">
        <f>VLOOKUP(A328,'Trained Model'!A:AR,44,0)</f>
        <v>-8.7423940983485284</v>
      </c>
      <c r="N328" s="117"/>
      <c r="O328" s="119" t="str">
        <f t="shared" si="10"/>
        <v>Yes</v>
      </c>
      <c r="P328" s="161" t="str">
        <f t="shared" si="11"/>
        <v>Incorrect</v>
      </c>
    </row>
    <row r="329" spans="1:16" x14ac:dyDescent="0.2">
      <c r="A329" s="99">
        <v>11052</v>
      </c>
      <c r="B329" s="95" t="s">
        <v>103</v>
      </c>
      <c r="C329" s="111">
        <v>0.38774883121782944</v>
      </c>
      <c r="D329" s="95" t="s">
        <v>3</v>
      </c>
      <c r="E329" s="95">
        <v>3</v>
      </c>
      <c r="F329" s="96">
        <v>1</v>
      </c>
      <c r="G329" s="95" t="s">
        <v>7</v>
      </c>
      <c r="H329" s="95" t="s">
        <v>88</v>
      </c>
      <c r="I329" s="95" t="s">
        <v>5</v>
      </c>
      <c r="J329" s="97" t="s">
        <v>5</v>
      </c>
      <c r="L329" s="149">
        <f>VLOOKUP(A329,'Trained Model'!A:AI,35,0)</f>
        <v>-7.0260305397152383</v>
      </c>
      <c r="M329" s="151">
        <f>VLOOKUP(A329,'Trained Model'!A:AR,44,0)</f>
        <v>-5.7544675654024182</v>
      </c>
      <c r="N329" s="117"/>
      <c r="O329" s="119" t="str">
        <f t="shared" si="10"/>
        <v>No</v>
      </c>
      <c r="P329" s="160" t="str">
        <f t="shared" si="11"/>
        <v>Correct</v>
      </c>
    </row>
    <row r="330" spans="1:16" x14ac:dyDescent="0.2">
      <c r="A330" s="98">
        <v>10593</v>
      </c>
      <c r="B330" s="91" t="s">
        <v>103</v>
      </c>
      <c r="C330" s="110">
        <v>0.38789516644860877</v>
      </c>
      <c r="D330" s="91" t="s">
        <v>2</v>
      </c>
      <c r="E330" s="91">
        <v>0</v>
      </c>
      <c r="F330" s="92">
        <v>2</v>
      </c>
      <c r="G330" s="91" t="s">
        <v>7</v>
      </c>
      <c r="H330" s="91" t="s">
        <v>91</v>
      </c>
      <c r="I330" s="91" t="s">
        <v>5</v>
      </c>
      <c r="J330" s="93" t="s">
        <v>5</v>
      </c>
      <c r="L330" s="149">
        <f>VLOOKUP(A330,'Trained Model'!A:AI,35,0)</f>
        <v>-8.6588083286397897</v>
      </c>
      <c r="M330" s="151">
        <f>VLOOKUP(A330,'Trained Model'!A:AR,44,0)</f>
        <v>-6.8651373353356231</v>
      </c>
      <c r="N330" s="117"/>
      <c r="O330" s="119" t="str">
        <f t="shared" si="10"/>
        <v>No</v>
      </c>
      <c r="P330" s="160" t="str">
        <f t="shared" si="11"/>
        <v>Correct</v>
      </c>
    </row>
    <row r="331" spans="1:16" x14ac:dyDescent="0.2">
      <c r="A331" s="99">
        <v>11263</v>
      </c>
      <c r="B331" s="95" t="s">
        <v>103</v>
      </c>
      <c r="C331" s="111">
        <v>0.38832776351844689</v>
      </c>
      <c r="D331" s="95" t="s">
        <v>0</v>
      </c>
      <c r="E331" s="95">
        <v>2</v>
      </c>
      <c r="F331" s="96">
        <v>2</v>
      </c>
      <c r="G331" s="95" t="s">
        <v>7</v>
      </c>
      <c r="H331" s="95" t="s">
        <v>89</v>
      </c>
      <c r="I331" s="95" t="s">
        <v>5</v>
      </c>
      <c r="J331" s="97" t="s">
        <v>5</v>
      </c>
      <c r="L331" s="149">
        <f>VLOOKUP(A331,'Trained Model'!A:AI,35,0)</f>
        <v>-8.0284995279753364</v>
      </c>
      <c r="M331" s="151">
        <f>VLOOKUP(A331,'Trained Model'!A:AR,44,0)</f>
        <v>-6.4474656094119593</v>
      </c>
      <c r="N331" s="117"/>
      <c r="O331" s="119" t="str">
        <f t="shared" si="10"/>
        <v>No</v>
      </c>
      <c r="P331" s="160" t="str">
        <f t="shared" si="11"/>
        <v>Correct</v>
      </c>
    </row>
    <row r="332" spans="1:16" x14ac:dyDescent="0.2">
      <c r="A332" s="98">
        <v>11176</v>
      </c>
      <c r="B332" s="91" t="s">
        <v>103</v>
      </c>
      <c r="C332" s="110">
        <v>0.38834958139020825</v>
      </c>
      <c r="D332" s="91" t="s">
        <v>1</v>
      </c>
      <c r="E332" s="91">
        <v>3</v>
      </c>
      <c r="F332" s="92">
        <v>1</v>
      </c>
      <c r="G332" s="91" t="s">
        <v>7</v>
      </c>
      <c r="H332" s="91" t="s">
        <v>88</v>
      </c>
      <c r="I332" s="91" t="s">
        <v>5</v>
      </c>
      <c r="J332" s="93" t="s">
        <v>5</v>
      </c>
      <c r="L332" s="149">
        <f>VLOOKUP(A332,'Trained Model'!A:AI,35,0)</f>
        <v>-6.5860792555359042</v>
      </c>
      <c r="M332" s="151">
        <f>VLOOKUP(A332,'Trained Model'!A:AR,44,0)</f>
        <v>-5.7420962735998708</v>
      </c>
      <c r="N332" s="117"/>
      <c r="O332" s="119" t="str">
        <f t="shared" si="10"/>
        <v>No</v>
      </c>
      <c r="P332" s="160" t="str">
        <f t="shared" si="11"/>
        <v>Correct</v>
      </c>
    </row>
    <row r="333" spans="1:16" x14ac:dyDescent="0.2">
      <c r="A333" s="99">
        <v>10809</v>
      </c>
      <c r="B333" s="95" t="s">
        <v>103</v>
      </c>
      <c r="C333" s="111">
        <v>0.38873314538544557</v>
      </c>
      <c r="D333" s="95" t="s">
        <v>3</v>
      </c>
      <c r="E333" s="95">
        <v>0</v>
      </c>
      <c r="F333" s="96">
        <v>0</v>
      </c>
      <c r="G333" s="95" t="s">
        <v>7</v>
      </c>
      <c r="H333" s="95" t="s">
        <v>91</v>
      </c>
      <c r="I333" s="95" t="s">
        <v>5</v>
      </c>
      <c r="J333" s="97" t="s">
        <v>5</v>
      </c>
      <c r="L333" s="149">
        <f>VLOOKUP(A333,'Trained Model'!A:AI,35,0)</f>
        <v>-9.1292655754936671</v>
      </c>
      <c r="M333" s="151">
        <f>VLOOKUP(A333,'Trained Model'!A:AR,44,0)</f>
        <v>-6.794413661177197</v>
      </c>
      <c r="N333" s="117"/>
      <c r="O333" s="119" t="str">
        <f t="shared" si="10"/>
        <v>No</v>
      </c>
      <c r="P333" s="160" t="str">
        <f t="shared" si="11"/>
        <v>Correct</v>
      </c>
    </row>
    <row r="334" spans="1:16" x14ac:dyDescent="0.2">
      <c r="A334" s="98">
        <v>10538</v>
      </c>
      <c r="B334" s="91" t="s">
        <v>103</v>
      </c>
      <c r="C334" s="110">
        <v>0.38905252067341789</v>
      </c>
      <c r="D334" s="91" t="s">
        <v>3</v>
      </c>
      <c r="E334" s="91">
        <v>2</v>
      </c>
      <c r="F334" s="92">
        <v>3</v>
      </c>
      <c r="G334" s="91" t="s">
        <v>6</v>
      </c>
      <c r="H334" s="91" t="s">
        <v>91</v>
      </c>
      <c r="I334" s="91" t="s">
        <v>5</v>
      </c>
      <c r="J334" s="93" t="s">
        <v>5</v>
      </c>
      <c r="L334" s="149">
        <f>VLOOKUP(A334,'Trained Model'!A:AI,35,0)</f>
        <v>-8.9345791977414173</v>
      </c>
      <c r="M334" s="151">
        <f>VLOOKUP(A334,'Trained Model'!A:AR,44,0)</f>
        <v>-6.7960150646001543</v>
      </c>
      <c r="N334" s="117"/>
      <c r="O334" s="119" t="str">
        <f t="shared" si="10"/>
        <v>No</v>
      </c>
      <c r="P334" s="160" t="str">
        <f t="shared" si="11"/>
        <v>Correct</v>
      </c>
    </row>
    <row r="335" spans="1:16" x14ac:dyDescent="0.2">
      <c r="A335" s="99">
        <v>10360</v>
      </c>
      <c r="B335" s="95" t="s">
        <v>103</v>
      </c>
      <c r="C335" s="111">
        <v>0.38921110101159595</v>
      </c>
      <c r="D335" s="95" t="s">
        <v>1</v>
      </c>
      <c r="E335" s="95">
        <v>0</v>
      </c>
      <c r="F335" s="96">
        <v>1</v>
      </c>
      <c r="G335" s="95" t="s">
        <v>6</v>
      </c>
      <c r="H335" s="95" t="s">
        <v>88</v>
      </c>
      <c r="I335" s="95" t="s">
        <v>5</v>
      </c>
      <c r="J335" s="97" t="s">
        <v>5</v>
      </c>
      <c r="L335" s="149">
        <f>VLOOKUP(A335,'Trained Model'!A:AI,35,0)</f>
        <v>-7.566488252185068</v>
      </c>
      <c r="M335" s="151">
        <f>VLOOKUP(A335,'Trained Model'!A:AR,44,0)</f>
        <v>-5.7024417413555399</v>
      </c>
      <c r="N335" s="117"/>
      <c r="O335" s="119" t="str">
        <f t="shared" si="10"/>
        <v>No</v>
      </c>
      <c r="P335" s="160" t="str">
        <f t="shared" si="11"/>
        <v>Correct</v>
      </c>
    </row>
    <row r="336" spans="1:16" x14ac:dyDescent="0.2">
      <c r="A336" s="98">
        <v>10684</v>
      </c>
      <c r="B336" s="91" t="s">
        <v>103</v>
      </c>
      <c r="C336" s="110">
        <v>0.39110179587502147</v>
      </c>
      <c r="D336" s="91" t="s">
        <v>3</v>
      </c>
      <c r="E336" s="91">
        <v>2</v>
      </c>
      <c r="F336" s="92">
        <v>2</v>
      </c>
      <c r="G336" s="91" t="s">
        <v>6</v>
      </c>
      <c r="H336" s="91" t="s">
        <v>89</v>
      </c>
      <c r="I336" s="91" t="s">
        <v>5</v>
      </c>
      <c r="J336" s="93" t="s">
        <v>5</v>
      </c>
      <c r="L336" s="149">
        <f>VLOOKUP(A336,'Trained Model'!A:AI,35,0)</f>
        <v>-8.4793582083438643</v>
      </c>
      <c r="M336" s="151">
        <f>VLOOKUP(A336,'Trained Model'!A:AR,44,0)</f>
        <v>-6.3956405415473734</v>
      </c>
      <c r="N336" s="117"/>
      <c r="O336" s="119" t="str">
        <f t="shared" si="10"/>
        <v>No</v>
      </c>
      <c r="P336" s="160" t="str">
        <f t="shared" si="11"/>
        <v>Correct</v>
      </c>
    </row>
    <row r="337" spans="1:16" x14ac:dyDescent="0.2">
      <c r="A337" s="99">
        <v>10102</v>
      </c>
      <c r="B337" s="95" t="s">
        <v>103</v>
      </c>
      <c r="C337" s="111">
        <v>0.39112649760263107</v>
      </c>
      <c r="D337" s="95" t="s">
        <v>2</v>
      </c>
      <c r="E337" s="95">
        <v>1</v>
      </c>
      <c r="F337" s="96">
        <v>2</v>
      </c>
      <c r="G337" s="95" t="s">
        <v>6</v>
      </c>
      <c r="H337" s="95" t="s">
        <v>88</v>
      </c>
      <c r="I337" s="95" t="s">
        <v>5</v>
      </c>
      <c r="J337" s="97" t="s">
        <v>5</v>
      </c>
      <c r="L337" s="149">
        <f>VLOOKUP(A337,'Trained Model'!A:AI,35,0)</f>
        <v>-8.0398874704319425</v>
      </c>
      <c r="M337" s="151">
        <f>VLOOKUP(A337,'Trained Model'!A:AR,44,0)</f>
        <v>-5.8153891614711055</v>
      </c>
      <c r="N337" s="117"/>
      <c r="O337" s="119" t="str">
        <f t="shared" si="10"/>
        <v>No</v>
      </c>
      <c r="P337" s="160" t="str">
        <f t="shared" si="11"/>
        <v>Correct</v>
      </c>
    </row>
    <row r="338" spans="1:16" x14ac:dyDescent="0.2">
      <c r="A338" s="98">
        <v>11190</v>
      </c>
      <c r="B338" s="91" t="s">
        <v>103</v>
      </c>
      <c r="C338" s="110">
        <v>0.39122629119163188</v>
      </c>
      <c r="D338" s="91" t="s">
        <v>3</v>
      </c>
      <c r="E338" s="91">
        <v>3</v>
      </c>
      <c r="F338" s="92">
        <v>1</v>
      </c>
      <c r="G338" s="91" t="s">
        <v>6</v>
      </c>
      <c r="H338" s="91" t="s">
        <v>91</v>
      </c>
      <c r="I338" s="91" t="s">
        <v>5</v>
      </c>
      <c r="J338" s="93" t="s">
        <v>5</v>
      </c>
      <c r="L338" s="149">
        <f>VLOOKUP(A338,'Trained Model'!A:AI,35,0)</f>
        <v>-8.4947177858536183</v>
      </c>
      <c r="M338" s="151">
        <f>VLOOKUP(A338,'Trained Model'!A:AR,44,0)</f>
        <v>-6.7507853605167902</v>
      </c>
      <c r="N338" s="117"/>
      <c r="O338" s="119" t="str">
        <f t="shared" si="10"/>
        <v>No</v>
      </c>
      <c r="P338" s="160" t="str">
        <f t="shared" si="11"/>
        <v>Correct</v>
      </c>
    </row>
    <row r="339" spans="1:16" x14ac:dyDescent="0.2">
      <c r="A339" s="99">
        <v>10453</v>
      </c>
      <c r="B339" s="95" t="s">
        <v>103</v>
      </c>
      <c r="C339" s="111">
        <v>0.39137665234667118</v>
      </c>
      <c r="D339" s="95" t="s">
        <v>2</v>
      </c>
      <c r="E339" s="95">
        <v>2</v>
      </c>
      <c r="F339" s="96">
        <v>3</v>
      </c>
      <c r="G339" s="95" t="s">
        <v>6</v>
      </c>
      <c r="H339" s="95" t="s">
        <v>88</v>
      </c>
      <c r="I339" s="95" t="s">
        <v>5</v>
      </c>
      <c r="J339" s="97" t="s">
        <v>5</v>
      </c>
      <c r="L339" s="149">
        <f>VLOOKUP(A339,'Trained Model'!A:AI,35,0)</f>
        <v>-7.9448423668385804</v>
      </c>
      <c r="M339" s="151">
        <f>VLOOKUP(A339,'Trained Model'!A:AR,44,0)</f>
        <v>-5.7562055831803409</v>
      </c>
      <c r="N339" s="117"/>
      <c r="O339" s="119" t="str">
        <f t="shared" si="10"/>
        <v>No</v>
      </c>
      <c r="P339" s="160" t="str">
        <f t="shared" si="11"/>
        <v>Correct</v>
      </c>
    </row>
    <row r="340" spans="1:16" x14ac:dyDescent="0.2">
      <c r="A340" s="98">
        <v>10009</v>
      </c>
      <c r="B340" s="91" t="s">
        <v>103</v>
      </c>
      <c r="C340" s="110">
        <v>0.3927927625155363</v>
      </c>
      <c r="D340" s="91" t="s">
        <v>1</v>
      </c>
      <c r="E340" s="91">
        <v>2</v>
      </c>
      <c r="F340" s="92">
        <v>1</v>
      </c>
      <c r="G340" s="91" t="s">
        <v>6</v>
      </c>
      <c r="H340" s="91" t="s">
        <v>90</v>
      </c>
      <c r="I340" s="91" t="s">
        <v>4</v>
      </c>
      <c r="J340" s="93" t="s">
        <v>5</v>
      </c>
      <c r="L340" s="149">
        <f>VLOOKUP(A340,'Trained Model'!A:AI,35,0)</f>
        <v>-6.3697736884810459</v>
      </c>
      <c r="M340" s="151">
        <f>VLOOKUP(A340,'Trained Model'!A:AR,44,0)</f>
        <v>-9.0612726521189035</v>
      </c>
      <c r="N340" s="117"/>
      <c r="O340" s="119" t="str">
        <f t="shared" si="10"/>
        <v>Yes</v>
      </c>
      <c r="P340" s="161" t="str">
        <f t="shared" si="11"/>
        <v>Incorrect</v>
      </c>
    </row>
    <row r="341" spans="1:16" x14ac:dyDescent="0.2">
      <c r="A341" s="99">
        <v>10517</v>
      </c>
      <c r="B341" s="95" t="s">
        <v>103</v>
      </c>
      <c r="C341" s="111">
        <v>0.3931848729352152</v>
      </c>
      <c r="D341" s="95" t="s">
        <v>1</v>
      </c>
      <c r="E341" s="95">
        <v>3</v>
      </c>
      <c r="F341" s="96">
        <v>3</v>
      </c>
      <c r="G341" s="95" t="s">
        <v>7</v>
      </c>
      <c r="H341" s="95" t="s">
        <v>88</v>
      </c>
      <c r="I341" s="95" t="s">
        <v>4</v>
      </c>
      <c r="J341" s="97" t="s">
        <v>4</v>
      </c>
      <c r="L341" s="149">
        <f>VLOOKUP(A341,'Trained Model'!A:AI,35,0)</f>
        <v>-4.9910300805539034</v>
      </c>
      <c r="M341" s="151">
        <f>VLOOKUP(A341,'Trained Model'!A:AR,44,0)</f>
        <v>-8.1137122316599566</v>
      </c>
      <c r="N341" s="117"/>
      <c r="O341" s="119" t="str">
        <f t="shared" si="10"/>
        <v>Yes</v>
      </c>
      <c r="P341" s="160" t="str">
        <f t="shared" si="11"/>
        <v>Correct</v>
      </c>
    </row>
    <row r="342" spans="1:16" x14ac:dyDescent="0.2">
      <c r="A342" s="98">
        <v>10925</v>
      </c>
      <c r="B342" s="91" t="s">
        <v>103</v>
      </c>
      <c r="C342" s="110">
        <v>0.39419756499659797</v>
      </c>
      <c r="D342" s="91" t="s">
        <v>3</v>
      </c>
      <c r="E342" s="91">
        <v>3</v>
      </c>
      <c r="F342" s="92">
        <v>1</v>
      </c>
      <c r="G342" s="91" t="s">
        <v>6</v>
      </c>
      <c r="H342" s="91" t="s">
        <v>88</v>
      </c>
      <c r="I342" s="91" t="s">
        <v>5</v>
      </c>
      <c r="J342" s="93" t="s">
        <v>5</v>
      </c>
      <c r="L342" s="149">
        <f>VLOOKUP(A342,'Trained Model'!A:AI,35,0)</f>
        <v>-7.4509137336805047</v>
      </c>
      <c r="M342" s="151">
        <f>VLOOKUP(A342,'Trained Model'!A:AR,44,0)</f>
        <v>-5.7026424975378323</v>
      </c>
      <c r="N342" s="117"/>
      <c r="O342" s="119" t="str">
        <f t="shared" si="10"/>
        <v>No</v>
      </c>
      <c r="P342" s="160" t="str">
        <f t="shared" si="11"/>
        <v>Correct</v>
      </c>
    </row>
    <row r="343" spans="1:16" x14ac:dyDescent="0.2">
      <c r="A343" s="99">
        <v>10630</v>
      </c>
      <c r="B343" s="95" t="s">
        <v>103</v>
      </c>
      <c r="C343" s="111">
        <v>0.39605864028930005</v>
      </c>
      <c r="D343" s="95" t="s">
        <v>2</v>
      </c>
      <c r="E343" s="95">
        <v>0</v>
      </c>
      <c r="F343" s="96">
        <v>2</v>
      </c>
      <c r="G343" s="95" t="s">
        <v>6</v>
      </c>
      <c r="H343" s="95" t="s">
        <v>88</v>
      </c>
      <c r="I343" s="95" t="s">
        <v>5</v>
      </c>
      <c r="J343" s="97" t="s">
        <v>5</v>
      </c>
      <c r="L343" s="149">
        <f>VLOOKUP(A343,'Trained Model'!A:AI,35,0)</f>
        <v>-8.0398874704319425</v>
      </c>
      <c r="M343" s="151">
        <f>VLOOKUP(A343,'Trained Model'!A:AR,44,0)</f>
        <v>-5.7651694044920792</v>
      </c>
      <c r="N343" s="117"/>
      <c r="O343" s="119" t="str">
        <f t="shared" si="10"/>
        <v>No</v>
      </c>
      <c r="P343" s="160" t="str">
        <f t="shared" si="11"/>
        <v>Correct</v>
      </c>
    </row>
    <row r="344" spans="1:16" x14ac:dyDescent="0.2">
      <c r="A344" s="98">
        <v>10297</v>
      </c>
      <c r="B344" s="91" t="s">
        <v>103</v>
      </c>
      <c r="C344" s="110">
        <v>0.39647122028415582</v>
      </c>
      <c r="D344" s="91" t="s">
        <v>2</v>
      </c>
      <c r="E344" s="91">
        <v>2</v>
      </c>
      <c r="F344" s="92">
        <v>1</v>
      </c>
      <c r="G344" s="91" t="s">
        <v>6</v>
      </c>
      <c r="H344" s="91" t="s">
        <v>91</v>
      </c>
      <c r="I344" s="91" t="s">
        <v>5</v>
      </c>
      <c r="J344" s="93" t="s">
        <v>5</v>
      </c>
      <c r="L344" s="149">
        <f>VLOOKUP(A344,'Trained Model'!A:AI,35,0)</f>
        <v>-8.9460868045928983</v>
      </c>
      <c r="M344" s="151">
        <f>VLOOKUP(A344,'Trained Model'!A:AR,44,0)</f>
        <v>-6.7960839363094054</v>
      </c>
      <c r="N344" s="117"/>
      <c r="O344" s="119" t="str">
        <f t="shared" si="10"/>
        <v>No</v>
      </c>
      <c r="P344" s="160" t="str">
        <f t="shared" si="11"/>
        <v>Correct</v>
      </c>
    </row>
    <row r="345" spans="1:16" x14ac:dyDescent="0.2">
      <c r="A345" s="99">
        <v>10922</v>
      </c>
      <c r="B345" s="95" t="s">
        <v>103</v>
      </c>
      <c r="C345" s="111">
        <v>0.3975204652004386</v>
      </c>
      <c r="D345" s="95" t="s">
        <v>0</v>
      </c>
      <c r="E345" s="95">
        <v>2</v>
      </c>
      <c r="F345" s="96">
        <v>2</v>
      </c>
      <c r="G345" s="95" t="s">
        <v>7</v>
      </c>
      <c r="H345" s="95" t="s">
        <v>90</v>
      </c>
      <c r="I345" s="95" t="s">
        <v>5</v>
      </c>
      <c r="J345" s="97" t="s">
        <v>5</v>
      </c>
      <c r="L345" s="149">
        <f>VLOOKUP(A345,'Trained Model'!A:AI,35,0)</f>
        <v>-7.9758557944899149</v>
      </c>
      <c r="M345" s="151">
        <f>VLOOKUP(A345,'Trained Model'!A:AR,44,0)</f>
        <v>-6.8041405533506918</v>
      </c>
      <c r="N345" s="117"/>
      <c r="O345" s="119" t="str">
        <f t="shared" si="10"/>
        <v>No</v>
      </c>
      <c r="P345" s="160" t="str">
        <f t="shared" si="11"/>
        <v>Correct</v>
      </c>
    </row>
    <row r="346" spans="1:16" x14ac:dyDescent="0.2">
      <c r="A346" s="98">
        <v>10061</v>
      </c>
      <c r="B346" s="91" t="s">
        <v>103</v>
      </c>
      <c r="C346" s="110">
        <v>0.39898157671360956</v>
      </c>
      <c r="D346" s="91" t="s">
        <v>1</v>
      </c>
      <c r="E346" s="91">
        <v>3</v>
      </c>
      <c r="F346" s="92">
        <v>2</v>
      </c>
      <c r="G346" s="91" t="s">
        <v>6</v>
      </c>
      <c r="H346" s="91" t="s">
        <v>90</v>
      </c>
      <c r="I346" s="91" t="s">
        <v>4</v>
      </c>
      <c r="J346" s="93" t="s">
        <v>5</v>
      </c>
      <c r="L346" s="149">
        <f>VLOOKUP(A346,'Trained Model'!A:AI,35,0)</f>
        <v>-5.9518526038093071</v>
      </c>
      <c r="M346" s="151">
        <f>VLOOKUP(A346,'Trained Model'!A:AR,44,0)</f>
        <v>-9.0663304476602811</v>
      </c>
      <c r="N346" s="117"/>
      <c r="O346" s="119" t="str">
        <f t="shared" si="10"/>
        <v>Yes</v>
      </c>
      <c r="P346" s="161" t="str">
        <f t="shared" si="11"/>
        <v>Incorrect</v>
      </c>
    </row>
    <row r="347" spans="1:16" x14ac:dyDescent="0.2">
      <c r="A347" s="99">
        <v>11269</v>
      </c>
      <c r="B347" s="95" t="s">
        <v>103</v>
      </c>
      <c r="C347" s="111">
        <v>0.39911005253427123</v>
      </c>
      <c r="D347" s="95" t="s">
        <v>1</v>
      </c>
      <c r="E347" s="95">
        <v>2</v>
      </c>
      <c r="F347" s="96">
        <v>2</v>
      </c>
      <c r="G347" s="95" t="s">
        <v>6</v>
      </c>
      <c r="H347" s="95" t="s">
        <v>89</v>
      </c>
      <c r="I347" s="95" t="s">
        <v>5</v>
      </c>
      <c r="J347" s="97" t="s">
        <v>5</v>
      </c>
      <c r="L347" s="149">
        <f>VLOOKUP(A347,'Trained Model'!A:AI,35,0)</f>
        <v>-8.0394069241645294</v>
      </c>
      <c r="M347" s="151">
        <f>VLOOKUP(A347,'Trained Model'!A:AR,44,0)</f>
        <v>-6.3832692497448251</v>
      </c>
      <c r="N347" s="117"/>
      <c r="O347" s="119" t="str">
        <f t="shared" si="10"/>
        <v>No</v>
      </c>
      <c r="P347" s="160" t="str">
        <f t="shared" si="11"/>
        <v>Correct</v>
      </c>
    </row>
    <row r="348" spans="1:16" x14ac:dyDescent="0.2">
      <c r="A348" s="98">
        <v>10726</v>
      </c>
      <c r="B348" s="91" t="s">
        <v>103</v>
      </c>
      <c r="C348" s="110">
        <v>0.39933538873489416</v>
      </c>
      <c r="D348" s="91" t="s">
        <v>0</v>
      </c>
      <c r="E348" s="91">
        <v>0</v>
      </c>
      <c r="F348" s="92">
        <v>1</v>
      </c>
      <c r="G348" s="91" t="s">
        <v>7</v>
      </c>
      <c r="H348" s="91" t="s">
        <v>90</v>
      </c>
      <c r="I348" s="91" t="s">
        <v>5</v>
      </c>
      <c r="J348" s="93" t="s">
        <v>5</v>
      </c>
      <c r="L348" s="149">
        <f>VLOOKUP(A348,'Trained Model'!A:AI,35,0)</f>
        <v>-8.1546990869075433</v>
      </c>
      <c r="M348" s="151">
        <f>VLOOKUP(A348,'Trained Model'!A:AR,44,0)</f>
        <v>-6.7373229049626273</v>
      </c>
      <c r="N348" s="117"/>
      <c r="O348" s="119" t="str">
        <f t="shared" si="10"/>
        <v>No</v>
      </c>
      <c r="P348" s="160" t="str">
        <f t="shared" si="11"/>
        <v>Correct</v>
      </c>
    </row>
    <row r="349" spans="1:16" x14ac:dyDescent="0.2">
      <c r="A349" s="99">
        <v>11212</v>
      </c>
      <c r="B349" s="95" t="s">
        <v>103</v>
      </c>
      <c r="C349" s="111">
        <v>0.40022278373997155</v>
      </c>
      <c r="D349" s="95" t="s">
        <v>1</v>
      </c>
      <c r="E349" s="95">
        <v>3</v>
      </c>
      <c r="F349" s="96">
        <v>2</v>
      </c>
      <c r="G349" s="95" t="s">
        <v>7</v>
      </c>
      <c r="H349" s="95" t="s">
        <v>89</v>
      </c>
      <c r="I349" s="95" t="s">
        <v>4</v>
      </c>
      <c r="J349" s="97" t="s">
        <v>4</v>
      </c>
      <c r="L349" s="149">
        <f>VLOOKUP(A349,'Trained Model'!A:AI,35,0)</f>
        <v>-5.5796131433294631</v>
      </c>
      <c r="M349" s="151">
        <f>VLOOKUP(A349,'Trained Model'!A:AR,44,0)</f>
        <v>-8.7614805715861337</v>
      </c>
      <c r="N349" s="117"/>
      <c r="O349" s="119" t="str">
        <f t="shared" si="10"/>
        <v>Yes</v>
      </c>
      <c r="P349" s="160" t="str">
        <f t="shared" si="11"/>
        <v>Correct</v>
      </c>
    </row>
    <row r="350" spans="1:16" x14ac:dyDescent="0.2">
      <c r="A350" s="98">
        <v>11310</v>
      </c>
      <c r="B350" s="91" t="s">
        <v>103</v>
      </c>
      <c r="C350" s="110">
        <v>0.40085604947794895</v>
      </c>
      <c r="D350" s="91" t="s">
        <v>3</v>
      </c>
      <c r="E350" s="91">
        <v>1</v>
      </c>
      <c r="F350" s="92">
        <v>0</v>
      </c>
      <c r="G350" s="91" t="s">
        <v>6</v>
      </c>
      <c r="H350" s="91" t="s">
        <v>88</v>
      </c>
      <c r="I350" s="91" t="s">
        <v>5</v>
      </c>
      <c r="J350" s="93" t="s">
        <v>5</v>
      </c>
      <c r="L350" s="149">
        <f>VLOOKUP(A350,'Trained Model'!A:AI,35,0)</f>
        <v>-8.5103447172858182</v>
      </c>
      <c r="M350" s="151">
        <f>VLOOKUP(A350,'Trained Model'!A:AR,44,0)</f>
        <v>-5.7446654873126795</v>
      </c>
      <c r="N350" s="117"/>
      <c r="O350" s="119" t="str">
        <f t="shared" si="10"/>
        <v>No</v>
      </c>
      <c r="P350" s="160" t="str">
        <f t="shared" si="11"/>
        <v>Correct</v>
      </c>
    </row>
    <row r="351" spans="1:16" x14ac:dyDescent="0.2">
      <c r="A351" s="99">
        <v>11320</v>
      </c>
      <c r="B351" s="95" t="s">
        <v>103</v>
      </c>
      <c r="C351" s="111">
        <v>0.40191458910021916</v>
      </c>
      <c r="D351" s="95" t="s">
        <v>3</v>
      </c>
      <c r="E351" s="95">
        <v>3</v>
      </c>
      <c r="F351" s="96">
        <v>2</v>
      </c>
      <c r="G351" s="95" t="s">
        <v>6</v>
      </c>
      <c r="H351" s="95" t="s">
        <v>89</v>
      </c>
      <c r="I351" s="95" t="s">
        <v>4</v>
      </c>
      <c r="J351" s="97" t="s">
        <v>4</v>
      </c>
      <c r="L351" s="149">
        <f>VLOOKUP(A351,'Trained Model'!A:AI,35,0)</f>
        <v>-6.4444476214740636</v>
      </c>
      <c r="M351" s="151">
        <f>VLOOKUP(A351,'Trained Model'!A:AR,44,0)</f>
        <v>-8.7220267955240942</v>
      </c>
      <c r="N351" s="117"/>
      <c r="O351" s="119" t="str">
        <f t="shared" si="10"/>
        <v>Yes</v>
      </c>
      <c r="P351" s="160" t="str">
        <f t="shared" si="11"/>
        <v>Correct</v>
      </c>
    </row>
    <row r="352" spans="1:16" x14ac:dyDescent="0.2">
      <c r="A352" s="98">
        <v>11062</v>
      </c>
      <c r="B352" s="91" t="s">
        <v>103</v>
      </c>
      <c r="C352" s="110">
        <v>0.40211576937562088</v>
      </c>
      <c r="D352" s="91" t="s">
        <v>2</v>
      </c>
      <c r="E352" s="91">
        <v>1</v>
      </c>
      <c r="F352" s="92">
        <v>3</v>
      </c>
      <c r="G352" s="91" t="s">
        <v>6</v>
      </c>
      <c r="H352" s="91" t="s">
        <v>88</v>
      </c>
      <c r="I352" s="91" t="s">
        <v>5</v>
      </c>
      <c r="J352" s="93" t="s">
        <v>5</v>
      </c>
      <c r="L352" s="149">
        <f>VLOOKUP(A352,'Trained Model'!A:AI,35,0)</f>
        <v>-8.1030663720534744</v>
      </c>
      <c r="M352" s="151">
        <f>VLOOKUP(A352,'Trained Model'!A:AR,44,0)</f>
        <v>-5.7816306815461518</v>
      </c>
      <c r="N352" s="117"/>
      <c r="O352" s="119" t="str">
        <f t="shared" si="10"/>
        <v>No</v>
      </c>
      <c r="P352" s="160" t="str">
        <f t="shared" si="11"/>
        <v>Correct</v>
      </c>
    </row>
    <row r="353" spans="1:16" x14ac:dyDescent="0.2">
      <c r="A353" s="99">
        <v>10534</v>
      </c>
      <c r="B353" s="95" t="s">
        <v>103</v>
      </c>
      <c r="C353" s="111">
        <v>0.40296939585603198</v>
      </c>
      <c r="D353" s="95" t="s">
        <v>2</v>
      </c>
      <c r="E353" s="95">
        <v>2</v>
      </c>
      <c r="F353" s="96">
        <v>3</v>
      </c>
      <c r="G353" s="95" t="s">
        <v>7</v>
      </c>
      <c r="H353" s="95" t="s">
        <v>90</v>
      </c>
      <c r="I353" s="95" t="s">
        <v>4</v>
      </c>
      <c r="J353" s="97" t="s">
        <v>5</v>
      </c>
      <c r="L353" s="149">
        <f>VLOOKUP(A353,'Trained Model'!A:AI,35,0)</f>
        <v>-6.4814686143841858</v>
      </c>
      <c r="M353" s="151">
        <f>VLOOKUP(A353,'Trained Model'!A:AR,44,0)</f>
        <v>-9.1420669031950741</v>
      </c>
      <c r="N353" s="117"/>
      <c r="O353" s="119" t="str">
        <f t="shared" si="10"/>
        <v>Yes</v>
      </c>
      <c r="P353" s="161" t="str">
        <f t="shared" si="11"/>
        <v>Incorrect</v>
      </c>
    </row>
    <row r="354" spans="1:16" x14ac:dyDescent="0.2">
      <c r="A354" s="98">
        <v>10931</v>
      </c>
      <c r="B354" s="91" t="s">
        <v>103</v>
      </c>
      <c r="C354" s="110">
        <v>0.40318311496963533</v>
      </c>
      <c r="D354" s="91" t="s">
        <v>3</v>
      </c>
      <c r="E354" s="91">
        <v>0</v>
      </c>
      <c r="F354" s="92">
        <v>2</v>
      </c>
      <c r="G354" s="91" t="s">
        <v>7</v>
      </c>
      <c r="H354" s="91" t="s">
        <v>88</v>
      </c>
      <c r="I354" s="91" t="s">
        <v>5</v>
      </c>
      <c r="J354" s="93" t="s">
        <v>5</v>
      </c>
      <c r="L354" s="149">
        <f>VLOOKUP(A354,'Trained Model'!A:AI,35,0)</f>
        <v>-7.5609370551964004</v>
      </c>
      <c r="M354" s="151">
        <f>VLOOKUP(A354,'Trained Model'!A:AR,44,0)</f>
        <v>-5.8086610907975205</v>
      </c>
      <c r="N354" s="117"/>
      <c r="O354" s="119" t="str">
        <f t="shared" si="10"/>
        <v>No</v>
      </c>
      <c r="P354" s="160" t="str">
        <f t="shared" si="11"/>
        <v>Correct</v>
      </c>
    </row>
    <row r="355" spans="1:16" x14ac:dyDescent="0.2">
      <c r="A355" s="99">
        <v>10160</v>
      </c>
      <c r="B355" s="95" t="s">
        <v>103</v>
      </c>
      <c r="C355" s="111">
        <v>0.40454018482368859</v>
      </c>
      <c r="D355" s="95" t="s">
        <v>3</v>
      </c>
      <c r="E355" s="95">
        <v>1</v>
      </c>
      <c r="F355" s="96">
        <v>0</v>
      </c>
      <c r="G355" s="95" t="s">
        <v>6</v>
      </c>
      <c r="H355" s="95" t="s">
        <v>89</v>
      </c>
      <c r="I355" s="95" t="s">
        <v>5</v>
      </c>
      <c r="J355" s="97" t="s">
        <v>5</v>
      </c>
      <c r="L355" s="149">
        <f>VLOOKUP(A355,'Trained Model'!A:AI,35,0)</f>
        <v>-9.1621066816829106</v>
      </c>
      <c r="M355" s="151">
        <f>VLOOKUP(A355,'Trained Model'!A:AR,44,0)</f>
        <v>-6.358675347313901</v>
      </c>
      <c r="N355" s="117"/>
      <c r="O355" s="119" t="str">
        <f t="shared" si="10"/>
        <v>No</v>
      </c>
      <c r="P355" s="160" t="str">
        <f t="shared" si="11"/>
        <v>Correct</v>
      </c>
    </row>
    <row r="356" spans="1:16" x14ac:dyDescent="0.2">
      <c r="A356" s="98">
        <v>10597</v>
      </c>
      <c r="B356" s="91" t="s">
        <v>103</v>
      </c>
      <c r="C356" s="110">
        <v>0.40576479231898643</v>
      </c>
      <c r="D356" s="91" t="s">
        <v>0</v>
      </c>
      <c r="E356" s="91">
        <v>2</v>
      </c>
      <c r="F356" s="92">
        <v>3</v>
      </c>
      <c r="G356" s="91" t="s">
        <v>7</v>
      </c>
      <c r="H356" s="91" t="s">
        <v>89</v>
      </c>
      <c r="I356" s="91" t="s">
        <v>4</v>
      </c>
      <c r="J356" s="93" t="s">
        <v>5</v>
      </c>
      <c r="L356" s="149">
        <f>VLOOKUP(A356,'Trained Model'!A:AI,35,0)</f>
        <v>-6.4540696401960718</v>
      </c>
      <c r="M356" s="151">
        <f>VLOOKUP(A356,'Trained Model'!A:AR,44,0)</f>
        <v>-8.777058577697197</v>
      </c>
      <c r="N356" s="117"/>
      <c r="O356" s="119" t="str">
        <f t="shared" si="10"/>
        <v>Yes</v>
      </c>
      <c r="P356" s="161" t="str">
        <f t="shared" si="11"/>
        <v>Incorrect</v>
      </c>
    </row>
    <row r="357" spans="1:16" x14ac:dyDescent="0.2">
      <c r="A357" s="99">
        <v>10425</v>
      </c>
      <c r="B357" s="95" t="s">
        <v>103</v>
      </c>
      <c r="C357" s="111">
        <v>0.40606137073535242</v>
      </c>
      <c r="D357" s="95" t="s">
        <v>1</v>
      </c>
      <c r="E357" s="95">
        <v>2</v>
      </c>
      <c r="F357" s="96">
        <v>2</v>
      </c>
      <c r="G357" s="95" t="s">
        <v>7</v>
      </c>
      <c r="H357" s="95" t="s">
        <v>91</v>
      </c>
      <c r="I357" s="95" t="s">
        <v>4</v>
      </c>
      <c r="J357" s="97" t="s">
        <v>4</v>
      </c>
      <c r="L357" s="149">
        <f>VLOOKUP(A357,'Trained Model'!A:AI,35,0)</f>
        <v>-6.3689570285744894</v>
      </c>
      <c r="M357" s="151">
        <f>VLOOKUP(A357,'Trained Model'!A:AR,44,0)</f>
        <v>-9.2325787687973406</v>
      </c>
      <c r="N357" s="117"/>
      <c r="O357" s="119" t="str">
        <f t="shared" si="10"/>
        <v>Yes</v>
      </c>
      <c r="P357" s="160" t="str">
        <f t="shared" si="11"/>
        <v>Correct</v>
      </c>
    </row>
    <row r="358" spans="1:16" x14ac:dyDescent="0.2">
      <c r="A358" s="98">
        <v>10984</v>
      </c>
      <c r="B358" s="91" t="s">
        <v>103</v>
      </c>
      <c r="C358" s="110">
        <v>0.4067340954813673</v>
      </c>
      <c r="D358" s="91" t="s">
        <v>0</v>
      </c>
      <c r="E358" s="91">
        <v>0</v>
      </c>
      <c r="F358" s="92">
        <v>3</v>
      </c>
      <c r="G358" s="91" t="s">
        <v>7</v>
      </c>
      <c r="H358" s="91" t="s">
        <v>91</v>
      </c>
      <c r="I358" s="91" t="s">
        <v>5</v>
      </c>
      <c r="J358" s="93" t="s">
        <v>5</v>
      </c>
      <c r="L358" s="149">
        <f>VLOOKUP(A358,'Trained Model'!A:AI,35,0)</f>
        <v>-8.6419445225877851</v>
      </c>
      <c r="M358" s="151">
        <f>VLOOKUP(A358,'Trained Model'!A:AR,44,0)</f>
        <v>-6.8230454738515247</v>
      </c>
      <c r="N358" s="117"/>
      <c r="O358" s="119" t="str">
        <f t="shared" si="10"/>
        <v>No</v>
      </c>
      <c r="P358" s="160" t="str">
        <f t="shared" si="11"/>
        <v>Correct</v>
      </c>
    </row>
    <row r="359" spans="1:16" x14ac:dyDescent="0.2">
      <c r="A359" s="99">
        <v>10143</v>
      </c>
      <c r="B359" s="95" t="s">
        <v>103</v>
      </c>
      <c r="C359" s="111">
        <v>0.40716106288395393</v>
      </c>
      <c r="D359" s="95" t="s">
        <v>0</v>
      </c>
      <c r="E359" s="95">
        <v>2</v>
      </c>
      <c r="F359" s="96">
        <v>2</v>
      </c>
      <c r="G359" s="95" t="s">
        <v>7</v>
      </c>
      <c r="H359" s="95" t="s">
        <v>91</v>
      </c>
      <c r="I359" s="95" t="s">
        <v>5</v>
      </c>
      <c r="J359" s="97" t="s">
        <v>5</v>
      </c>
      <c r="L359" s="149">
        <f>VLOOKUP(A359,'Trained Model'!A:AI,35,0)</f>
        <v>-8.4205416157513593</v>
      </c>
      <c r="M359" s="151">
        <f>VLOOKUP(A359,'Trained Model'!A:AR,44,0)</f>
        <v>-6.8815986123896957</v>
      </c>
      <c r="N359" s="117"/>
      <c r="O359" s="119" t="str">
        <f t="shared" si="10"/>
        <v>No</v>
      </c>
      <c r="P359" s="160" t="str">
        <f t="shared" si="11"/>
        <v>Correct</v>
      </c>
    </row>
    <row r="360" spans="1:16" x14ac:dyDescent="0.2">
      <c r="A360" s="98">
        <v>10946</v>
      </c>
      <c r="B360" s="91" t="s">
        <v>103</v>
      </c>
      <c r="C360" s="110">
        <v>0.40764416087218402</v>
      </c>
      <c r="D360" s="91" t="s">
        <v>0</v>
      </c>
      <c r="E360" s="91">
        <v>3</v>
      </c>
      <c r="F360" s="92">
        <v>3</v>
      </c>
      <c r="G360" s="91" t="s">
        <v>7</v>
      </c>
      <c r="H360" s="91" t="s">
        <v>88</v>
      </c>
      <c r="I360" s="91" t="s">
        <v>5</v>
      </c>
      <c r="J360" s="93" t="s">
        <v>5</v>
      </c>
      <c r="L360" s="149">
        <f>VLOOKUP(A360,'Trained Model'!A:AI,35,0)</f>
        <v>-7.0426146677307742</v>
      </c>
      <c r="M360" s="151">
        <f>VLOOKUP(A360,'Trained Model'!A:AR,44,0)</f>
        <v>-5.7627320752523117</v>
      </c>
      <c r="N360" s="117"/>
      <c r="O360" s="119" t="str">
        <f t="shared" si="10"/>
        <v>No</v>
      </c>
      <c r="P360" s="160" t="str">
        <f t="shared" si="11"/>
        <v>Correct</v>
      </c>
    </row>
    <row r="361" spans="1:16" x14ac:dyDescent="0.2">
      <c r="A361" s="99">
        <v>11067</v>
      </c>
      <c r="B361" s="95" t="s">
        <v>103</v>
      </c>
      <c r="C361" s="111">
        <v>0.40794852175792662</v>
      </c>
      <c r="D361" s="95" t="s">
        <v>2</v>
      </c>
      <c r="E361" s="95">
        <v>0</v>
      </c>
      <c r="F361" s="96">
        <v>1</v>
      </c>
      <c r="G361" s="95" t="s">
        <v>7</v>
      </c>
      <c r="H361" s="95" t="s">
        <v>88</v>
      </c>
      <c r="I361" s="95" t="s">
        <v>5</v>
      </c>
      <c r="J361" s="97" t="s">
        <v>5</v>
      </c>
      <c r="L361" s="149">
        <f>VLOOKUP(A361,'Trained Model'!A:AI,35,0)</f>
        <v>-7.6356235636694114</v>
      </c>
      <c r="M361" s="151">
        <f>VLOOKUP(A361,'Trained Model'!A:AR,44,0)</f>
        <v>-5.774971482581817</v>
      </c>
      <c r="N361" s="117"/>
      <c r="O361" s="119" t="str">
        <f t="shared" si="10"/>
        <v>No</v>
      </c>
      <c r="P361" s="160" t="str">
        <f t="shared" si="11"/>
        <v>Correct</v>
      </c>
    </row>
    <row r="362" spans="1:16" x14ac:dyDescent="0.2">
      <c r="A362" s="98">
        <v>10875</v>
      </c>
      <c r="B362" s="91" t="s">
        <v>103</v>
      </c>
      <c r="C362" s="110">
        <v>0.40954532854152814</v>
      </c>
      <c r="D362" s="91" t="s">
        <v>1</v>
      </c>
      <c r="E362" s="91">
        <v>0</v>
      </c>
      <c r="F362" s="92">
        <v>3</v>
      </c>
      <c r="G362" s="91" t="s">
        <v>6</v>
      </c>
      <c r="H362" s="91" t="s">
        <v>90</v>
      </c>
      <c r="I362" s="91" t="s">
        <v>5</v>
      </c>
      <c r="J362" s="93" t="s">
        <v>5</v>
      </c>
      <c r="L362" s="149">
        <f>VLOOKUP(A362,'Trained Model'!A:AI,35,0)</f>
        <v>-8.2081660975155337</v>
      </c>
      <c r="M362" s="151">
        <f>VLOOKUP(A362,'Trained Model'!A:AR,44,0)</f>
        <v>-6.6813910551453866</v>
      </c>
      <c r="N362" s="117"/>
      <c r="O362" s="119" t="str">
        <f t="shared" si="10"/>
        <v>No</v>
      </c>
      <c r="P362" s="160" t="str">
        <f t="shared" si="11"/>
        <v>Correct</v>
      </c>
    </row>
    <row r="363" spans="1:16" x14ac:dyDescent="0.2">
      <c r="A363" s="99">
        <v>10476</v>
      </c>
      <c r="B363" s="95" t="s">
        <v>103</v>
      </c>
      <c r="C363" s="111">
        <v>0.40998882077454912</v>
      </c>
      <c r="D363" s="95" t="s">
        <v>0</v>
      </c>
      <c r="E363" s="95">
        <v>2</v>
      </c>
      <c r="F363" s="96">
        <v>2</v>
      </c>
      <c r="G363" s="95" t="s">
        <v>7</v>
      </c>
      <c r="H363" s="95" t="s">
        <v>90</v>
      </c>
      <c r="I363" s="95" t="s">
        <v>5</v>
      </c>
      <c r="J363" s="97" t="s">
        <v>5</v>
      </c>
      <c r="L363" s="149">
        <f>VLOOKUP(A363,'Trained Model'!A:AI,35,0)</f>
        <v>-7.9758557944899149</v>
      </c>
      <c r="M363" s="151">
        <f>VLOOKUP(A363,'Trained Model'!A:AR,44,0)</f>
        <v>-6.8041405533506918</v>
      </c>
      <c r="N363" s="117"/>
      <c r="O363" s="119" t="str">
        <f t="shared" si="10"/>
        <v>No</v>
      </c>
      <c r="P363" s="160" t="str">
        <f t="shared" si="11"/>
        <v>Correct</v>
      </c>
    </row>
    <row r="364" spans="1:16" x14ac:dyDescent="0.2">
      <c r="A364" s="98">
        <v>10999</v>
      </c>
      <c r="B364" s="91" t="s">
        <v>103</v>
      </c>
      <c r="C364" s="110">
        <v>0.41062883194152944</v>
      </c>
      <c r="D364" s="91" t="s">
        <v>1</v>
      </c>
      <c r="E364" s="91">
        <v>1</v>
      </c>
      <c r="F364" s="92">
        <v>3</v>
      </c>
      <c r="G364" s="91" t="s">
        <v>7</v>
      </c>
      <c r="H364" s="91" t="s">
        <v>89</v>
      </c>
      <c r="I364" s="91" t="s">
        <v>4</v>
      </c>
      <c r="J364" s="93" t="s">
        <v>5</v>
      </c>
      <c r="L364" s="149">
        <f>VLOOKUP(A364,'Trained Model'!A:AI,35,0)</f>
        <v>-6.1983178476348924</v>
      </c>
      <c r="M364" s="151">
        <f>VLOOKUP(A364,'Trained Model'!A:AR,44,0)</f>
        <v>-8.7901123842604605</v>
      </c>
      <c r="N364" s="117"/>
      <c r="O364" s="119" t="str">
        <f t="shared" si="10"/>
        <v>Yes</v>
      </c>
      <c r="P364" s="161" t="str">
        <f t="shared" si="11"/>
        <v>Incorrect</v>
      </c>
    </row>
    <row r="365" spans="1:16" x14ac:dyDescent="0.2">
      <c r="A365" s="99">
        <v>10141</v>
      </c>
      <c r="B365" s="95" t="s">
        <v>103</v>
      </c>
      <c r="C365" s="111">
        <v>0.41130126995362748</v>
      </c>
      <c r="D365" s="95" t="s">
        <v>1</v>
      </c>
      <c r="E365" s="95">
        <v>1</v>
      </c>
      <c r="F365" s="96">
        <v>0</v>
      </c>
      <c r="G365" s="95" t="s">
        <v>7</v>
      </c>
      <c r="H365" s="95" t="s">
        <v>90</v>
      </c>
      <c r="I365" s="95" t="s">
        <v>5</v>
      </c>
      <c r="J365" s="97" t="s">
        <v>5</v>
      </c>
      <c r="L365" s="149">
        <f>VLOOKUP(A365,'Trained Model'!A:AI,35,0)</f>
        <v>-8.2446284700528878</v>
      </c>
      <c r="M365" s="151">
        <f>VLOOKUP(A365,'Trained Model'!A:AR,44,0)</f>
        <v>-6.754804067314673</v>
      </c>
      <c r="N365" s="117"/>
      <c r="O365" s="119" t="str">
        <f t="shared" si="10"/>
        <v>No</v>
      </c>
      <c r="P365" s="160" t="str">
        <f t="shared" si="11"/>
        <v>Correct</v>
      </c>
    </row>
    <row r="366" spans="1:16" x14ac:dyDescent="0.2">
      <c r="A366" s="98">
        <v>10708</v>
      </c>
      <c r="B366" s="91" t="s">
        <v>103</v>
      </c>
      <c r="C366" s="110">
        <v>0.41167145389344761</v>
      </c>
      <c r="D366" s="91" t="s">
        <v>1</v>
      </c>
      <c r="E366" s="91">
        <v>0</v>
      </c>
      <c r="F366" s="92">
        <v>3</v>
      </c>
      <c r="G366" s="91" t="s">
        <v>6</v>
      </c>
      <c r="H366" s="91" t="s">
        <v>88</v>
      </c>
      <c r="I366" s="91" t="s">
        <v>5</v>
      </c>
      <c r="J366" s="93" t="s">
        <v>5</v>
      </c>
      <c r="L366" s="149">
        <f>VLOOKUP(A366,'Trained Model'!A:AI,35,0)</f>
        <v>-7.6090478666038646</v>
      </c>
      <c r="M366" s="151">
        <f>VLOOKUP(A366,'Trained Model'!A:AR,44,0)</f>
        <v>-5.7107062512054325</v>
      </c>
      <c r="N366" s="117"/>
      <c r="O366" s="119" t="str">
        <f t="shared" si="10"/>
        <v>No</v>
      </c>
      <c r="P366" s="160" t="str">
        <f t="shared" si="11"/>
        <v>Correct</v>
      </c>
    </row>
    <row r="367" spans="1:16" x14ac:dyDescent="0.2">
      <c r="A367" s="99">
        <v>11227</v>
      </c>
      <c r="B367" s="95" t="s">
        <v>103</v>
      </c>
      <c r="C367" s="111">
        <v>0.41260013507111803</v>
      </c>
      <c r="D367" s="95" t="s">
        <v>0</v>
      </c>
      <c r="E367" s="95">
        <v>2</v>
      </c>
      <c r="F367" s="96">
        <v>3</v>
      </c>
      <c r="G367" s="95" t="s">
        <v>7</v>
      </c>
      <c r="H367" s="95" t="s">
        <v>88</v>
      </c>
      <c r="I367" s="95" t="s">
        <v>5</v>
      </c>
      <c r="J367" s="97" t="s">
        <v>5</v>
      </c>
      <c r="L367" s="149">
        <f>VLOOKUP(A367,'Trained Model'!A:AI,35,0)</f>
        <v>-7.4399164651997776</v>
      </c>
      <c r="M367" s="151">
        <f>VLOOKUP(A367,'Trained Model'!A:AR,44,0)</f>
        <v>-5.7996972694857822</v>
      </c>
      <c r="N367" s="117"/>
      <c r="O367" s="119" t="str">
        <f t="shared" si="10"/>
        <v>No</v>
      </c>
      <c r="P367" s="160" t="str">
        <f t="shared" si="11"/>
        <v>Correct</v>
      </c>
    </row>
    <row r="368" spans="1:16" x14ac:dyDescent="0.2">
      <c r="A368" s="98">
        <v>10756</v>
      </c>
      <c r="B368" s="91" t="s">
        <v>103</v>
      </c>
      <c r="C368" s="110">
        <v>0.41283914817399892</v>
      </c>
      <c r="D368" s="91" t="s">
        <v>1</v>
      </c>
      <c r="E368" s="91">
        <v>3</v>
      </c>
      <c r="F368" s="92">
        <v>2</v>
      </c>
      <c r="G368" s="91" t="s">
        <v>7</v>
      </c>
      <c r="H368" s="91" t="s">
        <v>90</v>
      </c>
      <c r="I368" s="91" t="s">
        <v>4</v>
      </c>
      <c r="J368" s="93" t="s">
        <v>4</v>
      </c>
      <c r="L368" s="149">
        <f>VLOOKUP(A368,'Trained Model'!A:AI,35,0)</f>
        <v>-5.5269694098440407</v>
      </c>
      <c r="M368" s="151">
        <f>VLOOKUP(A368,'Trained Model'!A:AR,44,0)</f>
        <v>-9.1181555155248653</v>
      </c>
      <c r="N368" s="117"/>
      <c r="O368" s="119" t="str">
        <f t="shared" si="10"/>
        <v>Yes</v>
      </c>
      <c r="P368" s="160" t="str">
        <f t="shared" si="11"/>
        <v>Correct</v>
      </c>
    </row>
    <row r="369" spans="1:16" x14ac:dyDescent="0.2">
      <c r="A369" s="99">
        <v>10434</v>
      </c>
      <c r="B369" s="95" t="s">
        <v>103</v>
      </c>
      <c r="C369" s="111">
        <v>0.4129908626628479</v>
      </c>
      <c r="D369" s="95" t="s">
        <v>0</v>
      </c>
      <c r="E369" s="95">
        <v>3</v>
      </c>
      <c r="F369" s="96">
        <v>2</v>
      </c>
      <c r="G369" s="95" t="s">
        <v>6</v>
      </c>
      <c r="H369" s="95" t="s">
        <v>89</v>
      </c>
      <c r="I369" s="95" t="s">
        <v>5</v>
      </c>
      <c r="J369" s="97" t="s">
        <v>5</v>
      </c>
      <c r="L369" s="149">
        <f>VLOOKUP(A369,'Trained Model'!A:AI,35,0)</f>
        <v>-8.0560809244715994</v>
      </c>
      <c r="M369" s="151">
        <f>VLOOKUP(A369,'Trained Model'!A:AR,44,0)</f>
        <v>-6.358675347313901</v>
      </c>
      <c r="N369" s="117"/>
      <c r="O369" s="119" t="str">
        <f t="shared" si="10"/>
        <v>No</v>
      </c>
      <c r="P369" s="160" t="str">
        <f t="shared" si="11"/>
        <v>Correct</v>
      </c>
    </row>
    <row r="370" spans="1:16" x14ac:dyDescent="0.2">
      <c r="A370" s="98">
        <v>10126</v>
      </c>
      <c r="B370" s="91" t="s">
        <v>103</v>
      </c>
      <c r="C370" s="110">
        <v>0.41301462162534597</v>
      </c>
      <c r="D370" s="91" t="s">
        <v>3</v>
      </c>
      <c r="E370" s="91">
        <v>2</v>
      </c>
      <c r="F370" s="92">
        <v>1</v>
      </c>
      <c r="G370" s="91" t="s">
        <v>6</v>
      </c>
      <c r="H370" s="91" t="s">
        <v>89</v>
      </c>
      <c r="I370" s="91" t="s">
        <v>5</v>
      </c>
      <c r="J370" s="93" t="s">
        <v>5</v>
      </c>
      <c r="L370" s="149">
        <f>VLOOKUP(A370,'Trained Model'!A:AI,35,0)</f>
        <v>-8.4999774955465988</v>
      </c>
      <c r="M370" s="151">
        <f>VLOOKUP(A370,'Trained Model'!A:AR,44,0)</f>
        <v>-6.3536175517725253</v>
      </c>
      <c r="N370" s="117"/>
      <c r="O370" s="119" t="str">
        <f t="shared" si="10"/>
        <v>No</v>
      </c>
      <c r="P370" s="160" t="str">
        <f t="shared" si="11"/>
        <v>Correct</v>
      </c>
    </row>
    <row r="371" spans="1:16" x14ac:dyDescent="0.2">
      <c r="A371" s="99">
        <v>10279</v>
      </c>
      <c r="B371" s="95" t="s">
        <v>103</v>
      </c>
      <c r="C371" s="111">
        <v>0.41320647195948523</v>
      </c>
      <c r="D371" s="95" t="s">
        <v>3</v>
      </c>
      <c r="E371" s="95">
        <v>1</v>
      </c>
      <c r="F371" s="96">
        <v>1</v>
      </c>
      <c r="G371" s="95" t="s">
        <v>6</v>
      </c>
      <c r="H371" s="95" t="s">
        <v>88</v>
      </c>
      <c r="I371" s="95" t="s">
        <v>4</v>
      </c>
      <c r="J371" s="97" t="s">
        <v>5</v>
      </c>
      <c r="L371" s="149">
        <f>VLOOKUP(A371,'Trained Model'!A:AI,35,0)</f>
        <v>-6.3688307469636047</v>
      </c>
      <c r="M371" s="151">
        <f>VLOOKUP(A371,'Trained Model'!A:AR,44,0)</f>
        <v>-8.1283842383473068</v>
      </c>
      <c r="N371" s="117"/>
      <c r="O371" s="119" t="str">
        <f t="shared" si="10"/>
        <v>Yes</v>
      </c>
      <c r="P371" s="161" t="str">
        <f t="shared" si="11"/>
        <v>Incorrect</v>
      </c>
    </row>
    <row r="372" spans="1:16" x14ac:dyDescent="0.2">
      <c r="A372" s="98">
        <v>10611</v>
      </c>
      <c r="B372" s="91" t="s">
        <v>103</v>
      </c>
      <c r="C372" s="110">
        <v>0.41538702094487578</v>
      </c>
      <c r="D372" s="91" t="s">
        <v>2</v>
      </c>
      <c r="E372" s="91">
        <v>0</v>
      </c>
      <c r="F372" s="92">
        <v>0</v>
      </c>
      <c r="G372" s="91" t="s">
        <v>6</v>
      </c>
      <c r="H372" s="91" t="s">
        <v>88</v>
      </c>
      <c r="I372" s="91" t="s">
        <v>5</v>
      </c>
      <c r="J372" s="93" t="s">
        <v>5</v>
      </c>
      <c r="L372" s="149">
        <f>VLOOKUP(A372,'Trained Model'!A:AI,35,0)</f>
        <v>-8.5644119385560948</v>
      </c>
      <c r="M372" s="151">
        <f>VLOOKUP(A372,'Trained Model'!A:AR,44,0)</f>
        <v>-5.7027791118927977</v>
      </c>
      <c r="N372" s="117"/>
      <c r="O372" s="119" t="str">
        <f t="shared" si="10"/>
        <v>No</v>
      </c>
      <c r="P372" s="160" t="str">
        <f t="shared" si="11"/>
        <v>Correct</v>
      </c>
    </row>
    <row r="373" spans="1:16" x14ac:dyDescent="0.2">
      <c r="A373" s="99">
        <v>10600</v>
      </c>
      <c r="B373" s="95" t="s">
        <v>103</v>
      </c>
      <c r="C373" s="111">
        <v>0.41622593809524699</v>
      </c>
      <c r="D373" s="95" t="s">
        <v>0</v>
      </c>
      <c r="E373" s="95">
        <v>1</v>
      </c>
      <c r="F373" s="96">
        <v>3</v>
      </c>
      <c r="G373" s="95" t="s">
        <v>7</v>
      </c>
      <c r="H373" s="95" t="s">
        <v>89</v>
      </c>
      <c r="I373" s="95" t="s">
        <v>4</v>
      </c>
      <c r="J373" s="97" t="s">
        <v>4</v>
      </c>
      <c r="L373" s="149">
        <f>VLOOKUP(A373,'Trained Model'!A:AI,35,0)</f>
        <v>-6.6122936454109658</v>
      </c>
      <c r="M373" s="151">
        <f>VLOOKUP(A373,'Trained Model'!A:AR,44,0)</f>
        <v>-8.802483676063007</v>
      </c>
      <c r="N373" s="117"/>
      <c r="O373" s="119" t="str">
        <f t="shared" si="10"/>
        <v>Yes</v>
      </c>
      <c r="P373" s="160" t="str">
        <f t="shared" si="11"/>
        <v>Correct</v>
      </c>
    </row>
    <row r="374" spans="1:16" x14ac:dyDescent="0.2">
      <c r="A374" s="98">
        <v>10375</v>
      </c>
      <c r="B374" s="91" t="s">
        <v>103</v>
      </c>
      <c r="C374" s="110">
        <v>0.41672045757368648</v>
      </c>
      <c r="D374" s="91" t="s">
        <v>1</v>
      </c>
      <c r="E374" s="91">
        <v>3</v>
      </c>
      <c r="F374" s="92">
        <v>2</v>
      </c>
      <c r="G374" s="91" t="s">
        <v>6</v>
      </c>
      <c r="H374" s="91" t="s">
        <v>91</v>
      </c>
      <c r="I374" s="91" t="s">
        <v>5</v>
      </c>
      <c r="J374" s="93" t="s">
        <v>5</v>
      </c>
      <c r="L374" s="149">
        <f>VLOOKUP(A374,'Trained Model'!A:AI,35,0)</f>
        <v>-8.0341472144715489</v>
      </c>
      <c r="M374" s="151">
        <f>VLOOKUP(A374,'Trained Model'!A:AR,44,0)</f>
        <v>-6.780437058489091</v>
      </c>
      <c r="N374" s="117"/>
      <c r="O374" s="119" t="str">
        <f t="shared" si="10"/>
        <v>No</v>
      </c>
      <c r="P374" s="160" t="str">
        <f t="shared" si="11"/>
        <v>Correct</v>
      </c>
    </row>
    <row r="375" spans="1:16" x14ac:dyDescent="0.2">
      <c r="A375" s="99">
        <v>10206</v>
      </c>
      <c r="B375" s="95" t="s">
        <v>103</v>
      </c>
      <c r="C375" s="111">
        <v>0.41781355921894003</v>
      </c>
      <c r="D375" s="95" t="s">
        <v>0</v>
      </c>
      <c r="E375" s="95">
        <v>1</v>
      </c>
      <c r="F375" s="96">
        <v>2</v>
      </c>
      <c r="G375" s="95" t="s">
        <v>6</v>
      </c>
      <c r="H375" s="95" t="s">
        <v>91</v>
      </c>
      <c r="I375" s="95" t="s">
        <v>5</v>
      </c>
      <c r="J375" s="97" t="s">
        <v>5</v>
      </c>
      <c r="L375" s="149">
        <f>VLOOKUP(A375,'Trained Model'!A:AI,35,0)</f>
        <v>-9.0036488149315197</v>
      </c>
      <c r="M375" s="151">
        <f>VLOOKUP(A375,'Trained Model'!A:AR,44,0)</f>
        <v>-6.8551986428909197</v>
      </c>
      <c r="N375" s="117"/>
      <c r="O375" s="119" t="str">
        <f t="shared" si="10"/>
        <v>No</v>
      </c>
      <c r="P375" s="160" t="str">
        <f t="shared" si="11"/>
        <v>Correct</v>
      </c>
    </row>
    <row r="376" spans="1:16" x14ac:dyDescent="0.2">
      <c r="A376" s="98">
        <v>10796</v>
      </c>
      <c r="B376" s="91" t="s">
        <v>103</v>
      </c>
      <c r="C376" s="110">
        <v>0.41813404749864158</v>
      </c>
      <c r="D376" s="91" t="s">
        <v>3</v>
      </c>
      <c r="E376" s="91">
        <v>1</v>
      </c>
      <c r="F376" s="92">
        <v>0</v>
      </c>
      <c r="G376" s="91" t="s">
        <v>6</v>
      </c>
      <c r="H376" s="91" t="s">
        <v>90</v>
      </c>
      <c r="I376" s="91" t="s">
        <v>5</v>
      </c>
      <c r="J376" s="93" t="s">
        <v>5</v>
      </c>
      <c r="L376" s="149">
        <f>VLOOKUP(A376,'Trained Model'!A:AI,35,0)</f>
        <v>-9.1094629481974874</v>
      </c>
      <c r="M376" s="151">
        <f>VLOOKUP(A376,'Trained Model'!A:AR,44,0)</f>
        <v>-6.7153502912526335</v>
      </c>
      <c r="N376" s="117"/>
      <c r="O376" s="119" t="str">
        <f t="shared" si="10"/>
        <v>No</v>
      </c>
      <c r="P376" s="160" t="str">
        <f t="shared" si="11"/>
        <v>Correct</v>
      </c>
    </row>
    <row r="377" spans="1:16" x14ac:dyDescent="0.2">
      <c r="A377" s="99">
        <v>10148</v>
      </c>
      <c r="B377" s="95" t="s">
        <v>103</v>
      </c>
      <c r="C377" s="111">
        <v>0.41829733605970199</v>
      </c>
      <c r="D377" s="95" t="s">
        <v>1</v>
      </c>
      <c r="E377" s="95">
        <v>1</v>
      </c>
      <c r="F377" s="96">
        <v>1</v>
      </c>
      <c r="G377" s="95" t="s">
        <v>6</v>
      </c>
      <c r="H377" s="95" t="s">
        <v>89</v>
      </c>
      <c r="I377" s="95" t="s">
        <v>5</v>
      </c>
      <c r="J377" s="97" t="s">
        <v>5</v>
      </c>
      <c r="L377" s="149">
        <f>VLOOKUP(A377,'Trained Model'!A:AI,35,0)</f>
        <v>-8.2182502165821596</v>
      </c>
      <c r="M377" s="151">
        <f>VLOOKUP(A377,'Trained Model'!A:AR,44,0)</f>
        <v>-6.3666713583357879</v>
      </c>
      <c r="N377" s="117"/>
      <c r="O377" s="119" t="str">
        <f t="shared" si="10"/>
        <v>No</v>
      </c>
      <c r="P377" s="160" t="str">
        <f t="shared" si="11"/>
        <v>Correct</v>
      </c>
    </row>
    <row r="378" spans="1:16" x14ac:dyDescent="0.2">
      <c r="A378" s="98">
        <v>10174</v>
      </c>
      <c r="B378" s="91" t="s">
        <v>103</v>
      </c>
      <c r="C378" s="110">
        <v>0.41903175382268709</v>
      </c>
      <c r="D378" s="91" t="s">
        <v>1</v>
      </c>
      <c r="E378" s="91">
        <v>0</v>
      </c>
      <c r="F378" s="92">
        <v>2</v>
      </c>
      <c r="G378" s="91" t="s">
        <v>7</v>
      </c>
      <c r="H378" s="91" t="s">
        <v>88</v>
      </c>
      <c r="I378" s="91" t="s">
        <v>4</v>
      </c>
      <c r="J378" s="93" t="s">
        <v>5</v>
      </c>
      <c r="L378" s="149">
        <f>VLOOKUP(A378,'Trained Model'!A:AI,35,0)</f>
        <v>-5.483376981616269</v>
      </c>
      <c r="M378" s="151">
        <f>VLOOKUP(A378,'Trained Model'!A:AR,44,0)</f>
        <v>-8.1596412472051671</v>
      </c>
      <c r="N378" s="117"/>
      <c r="O378" s="119" t="str">
        <f t="shared" si="10"/>
        <v>Yes</v>
      </c>
      <c r="P378" s="161" t="str">
        <f t="shared" si="11"/>
        <v>Incorrect</v>
      </c>
    </row>
    <row r="379" spans="1:16" x14ac:dyDescent="0.2">
      <c r="A379" s="99">
        <v>10671</v>
      </c>
      <c r="B379" s="95" t="s">
        <v>103</v>
      </c>
      <c r="C379" s="111">
        <v>0.41910957800009641</v>
      </c>
      <c r="D379" s="95" t="s">
        <v>2</v>
      </c>
      <c r="E379" s="95">
        <v>2</v>
      </c>
      <c r="F379" s="96">
        <v>2</v>
      </c>
      <c r="G379" s="95" t="s">
        <v>7</v>
      </c>
      <c r="H379" s="95" t="s">
        <v>90</v>
      </c>
      <c r="I379" s="95" t="s">
        <v>5</v>
      </c>
      <c r="J379" s="97" t="s">
        <v>5</v>
      </c>
      <c r="L379" s="149">
        <f>VLOOKUP(A379,'Trained Model'!A:AI,35,0)</f>
        <v>-8.0558985021634513</v>
      </c>
      <c r="M379" s="151">
        <f>VLOOKUP(A379,'Trained Model'!A:AR,44,0)</f>
        <v>-6.8124739349098355</v>
      </c>
      <c r="N379" s="117"/>
      <c r="O379" s="119" t="str">
        <f t="shared" si="10"/>
        <v>No</v>
      </c>
      <c r="P379" s="160" t="str">
        <f t="shared" si="11"/>
        <v>Correct</v>
      </c>
    </row>
    <row r="380" spans="1:16" x14ac:dyDescent="0.2">
      <c r="A380" s="98">
        <v>10221</v>
      </c>
      <c r="B380" s="91" t="s">
        <v>103</v>
      </c>
      <c r="C380" s="110">
        <v>0.41916442715148339</v>
      </c>
      <c r="D380" s="91" t="s">
        <v>1</v>
      </c>
      <c r="E380" s="91">
        <v>0</v>
      </c>
      <c r="F380" s="92">
        <v>2</v>
      </c>
      <c r="G380" s="91" t="s">
        <v>6</v>
      </c>
      <c r="H380" s="91" t="s">
        <v>89</v>
      </c>
      <c r="I380" s="91" t="s">
        <v>4</v>
      </c>
      <c r="J380" s="93" t="s">
        <v>5</v>
      </c>
      <c r="L380" s="149">
        <f>VLOOKUP(A380,'Trained Model'!A:AI,35,0)</f>
        <v>-6.5600221399786269</v>
      </c>
      <c r="M380" s="151">
        <f>VLOOKUP(A380,'Trained Model'!A:AR,44,0)</f>
        <v>-8.7218260393418028</v>
      </c>
      <c r="N380" s="117"/>
      <c r="O380" s="119" t="str">
        <f t="shared" si="10"/>
        <v>Yes</v>
      </c>
      <c r="P380" s="161" t="str">
        <f t="shared" si="11"/>
        <v>Incorrect</v>
      </c>
    </row>
    <row r="381" spans="1:16" x14ac:dyDescent="0.2">
      <c r="A381" s="99">
        <v>10077</v>
      </c>
      <c r="B381" s="95" t="s">
        <v>103</v>
      </c>
      <c r="C381" s="111">
        <v>0.42046896128407818</v>
      </c>
      <c r="D381" s="95" t="s">
        <v>2</v>
      </c>
      <c r="E381" s="95">
        <v>1</v>
      </c>
      <c r="F381" s="96">
        <v>2</v>
      </c>
      <c r="G381" s="95" t="s">
        <v>6</v>
      </c>
      <c r="H381" s="95" t="s">
        <v>91</v>
      </c>
      <c r="I381" s="95" t="s">
        <v>4</v>
      </c>
      <c r="J381" s="97" t="s">
        <v>5</v>
      </c>
      <c r="L381" s="149">
        <f>VLOOKUP(A381,'Trained Model'!A:AI,35,0)</f>
        <v>-7.4460827332042596</v>
      </c>
      <c r="M381" s="151">
        <f>VLOOKUP(A381,'Trained Model'!A:AR,44,0)</f>
        <v>-9.2268834726602567</v>
      </c>
      <c r="N381" s="117"/>
      <c r="O381" s="119" t="str">
        <f t="shared" si="10"/>
        <v>Yes</v>
      </c>
      <c r="P381" s="161" t="str">
        <f t="shared" si="11"/>
        <v>Incorrect</v>
      </c>
    </row>
    <row r="382" spans="1:16" x14ac:dyDescent="0.2">
      <c r="A382" s="98">
        <v>10006</v>
      </c>
      <c r="B382" s="91" t="s">
        <v>103</v>
      </c>
      <c r="C382" s="110">
        <v>0.42099181229858484</v>
      </c>
      <c r="D382" s="91" t="s">
        <v>2</v>
      </c>
      <c r="E382" s="91">
        <v>0</v>
      </c>
      <c r="F382" s="92">
        <v>1</v>
      </c>
      <c r="G382" s="91" t="s">
        <v>6</v>
      </c>
      <c r="H382" s="91" t="s">
        <v>88</v>
      </c>
      <c r="I382" s="91" t="s">
        <v>5</v>
      </c>
      <c r="J382" s="93" t="s">
        <v>5</v>
      </c>
      <c r="L382" s="149">
        <f>VLOOKUP(A382,'Trained Model'!A:AI,35,0)</f>
        <v>-8.0605067576346769</v>
      </c>
      <c r="M382" s="151">
        <f>VLOOKUP(A382,'Trained Model'!A:AR,44,0)</f>
        <v>-5.7231464147172311</v>
      </c>
      <c r="N382" s="117"/>
      <c r="O382" s="119" t="str">
        <f t="shared" si="10"/>
        <v>No</v>
      </c>
      <c r="P382" s="160" t="str">
        <f t="shared" si="11"/>
        <v>Correct</v>
      </c>
    </row>
    <row r="383" spans="1:16" x14ac:dyDescent="0.2">
      <c r="A383" s="99">
        <v>10304</v>
      </c>
      <c r="B383" s="95" t="s">
        <v>103</v>
      </c>
      <c r="C383" s="111">
        <v>0.42137970806144431</v>
      </c>
      <c r="D383" s="95" t="s">
        <v>1</v>
      </c>
      <c r="E383" s="95">
        <v>1</v>
      </c>
      <c r="F383" s="96">
        <v>2</v>
      </c>
      <c r="G383" s="95" t="s">
        <v>7</v>
      </c>
      <c r="H383" s="95" t="s">
        <v>90</v>
      </c>
      <c r="I383" s="95" t="s">
        <v>4</v>
      </c>
      <c r="J383" s="97" t="s">
        <v>5</v>
      </c>
      <c r="L383" s="149">
        <f>VLOOKUP(A383,'Trained Model'!A:AI,35,0)</f>
        <v>-6.0824952125279381</v>
      </c>
      <c r="M383" s="151">
        <f>VLOOKUP(A383,'Trained Model'!A:AR,44,0)</f>
        <v>-9.1805458081241476</v>
      </c>
      <c r="N383" s="117"/>
      <c r="O383" s="119" t="str">
        <f t="shared" si="10"/>
        <v>Yes</v>
      </c>
      <c r="P383" s="161" t="str">
        <f t="shared" si="11"/>
        <v>Incorrect</v>
      </c>
    </row>
    <row r="384" spans="1:16" x14ac:dyDescent="0.2">
      <c r="A384" s="98">
        <v>11119</v>
      </c>
      <c r="B384" s="91" t="s">
        <v>103</v>
      </c>
      <c r="C384" s="110">
        <v>0.42204370337680697</v>
      </c>
      <c r="D384" s="91" t="s">
        <v>1</v>
      </c>
      <c r="E384" s="91">
        <v>1</v>
      </c>
      <c r="F384" s="92">
        <v>1</v>
      </c>
      <c r="G384" s="91" t="s">
        <v>7</v>
      </c>
      <c r="H384" s="91" t="s">
        <v>88</v>
      </c>
      <c r="I384" s="91" t="s">
        <v>4</v>
      </c>
      <c r="J384" s="93" t="s">
        <v>5</v>
      </c>
      <c r="L384" s="149">
        <f>VLOOKUP(A384,'Trained Model'!A:AI,35,0)</f>
        <v>-5.5039962688190052</v>
      </c>
      <c r="M384" s="151">
        <f>VLOOKUP(A384,'Trained Model'!A:AR,44,0)</f>
        <v>-8.1678380144093445</v>
      </c>
      <c r="N384" s="117"/>
      <c r="O384" s="119" t="str">
        <f t="shared" si="10"/>
        <v>Yes</v>
      </c>
      <c r="P384" s="161" t="str">
        <f t="shared" si="11"/>
        <v>Incorrect</v>
      </c>
    </row>
    <row r="385" spans="1:16" x14ac:dyDescent="0.2">
      <c r="A385" s="99">
        <v>11222</v>
      </c>
      <c r="B385" s="95" t="s">
        <v>103</v>
      </c>
      <c r="C385" s="111">
        <v>0.42225418135829473</v>
      </c>
      <c r="D385" s="95" t="s">
        <v>1</v>
      </c>
      <c r="E385" s="95">
        <v>2</v>
      </c>
      <c r="F385" s="96">
        <v>3</v>
      </c>
      <c r="G385" s="95" t="s">
        <v>7</v>
      </c>
      <c r="H385" s="95" t="s">
        <v>91</v>
      </c>
      <c r="I385" s="95" t="s">
        <v>5</v>
      </c>
      <c r="J385" s="97" t="s">
        <v>5</v>
      </c>
      <c r="L385" s="149">
        <f>VLOOKUP(A385,'Trained Model'!A:AI,35,0)</f>
        <v>-8.0697447195968177</v>
      </c>
      <c r="M385" s="151">
        <f>VLOOKUP(A385,'Trained Model'!A:AR,44,0)</f>
        <v>-6.8354688406621937</v>
      </c>
      <c r="N385" s="117"/>
      <c r="O385" s="119" t="str">
        <f t="shared" si="10"/>
        <v>No</v>
      </c>
      <c r="P385" s="160" t="str">
        <f t="shared" si="11"/>
        <v>Correct</v>
      </c>
    </row>
    <row r="386" spans="1:16" x14ac:dyDescent="0.2">
      <c r="A386" s="98">
        <v>11080</v>
      </c>
      <c r="B386" s="91" t="s">
        <v>103</v>
      </c>
      <c r="C386" s="110">
        <v>0.42296259534445357</v>
      </c>
      <c r="D386" s="91" t="s">
        <v>3</v>
      </c>
      <c r="E386" s="91">
        <v>3</v>
      </c>
      <c r="F386" s="92">
        <v>3</v>
      </c>
      <c r="G386" s="91" t="s">
        <v>6</v>
      </c>
      <c r="H386" s="91" t="s">
        <v>88</v>
      </c>
      <c r="I386" s="91" t="s">
        <v>5</v>
      </c>
      <c r="J386" s="93" t="s">
        <v>5</v>
      </c>
      <c r="L386" s="149">
        <f>VLOOKUP(A386,'Trained Model'!A:AI,35,0)</f>
        <v>-7.4934733480993003</v>
      </c>
      <c r="M386" s="151">
        <f>VLOOKUP(A386,'Trained Model'!A:AR,44,0)</f>
        <v>-5.7109070073877257</v>
      </c>
      <c r="N386" s="117"/>
      <c r="O386" s="119" t="str">
        <f t="shared" si="10"/>
        <v>No</v>
      </c>
      <c r="P386" s="160" t="str">
        <f t="shared" si="11"/>
        <v>Correct</v>
      </c>
    </row>
    <row r="387" spans="1:16" x14ac:dyDescent="0.2">
      <c r="A387" s="99">
        <v>10029</v>
      </c>
      <c r="B387" s="95" t="s">
        <v>103</v>
      </c>
      <c r="C387" s="111">
        <v>0.42317905957253921</v>
      </c>
      <c r="D387" s="95" t="s">
        <v>0</v>
      </c>
      <c r="E387" s="95">
        <v>3</v>
      </c>
      <c r="F387" s="96">
        <v>2</v>
      </c>
      <c r="G387" s="95" t="s">
        <v>6</v>
      </c>
      <c r="H387" s="95" t="s">
        <v>91</v>
      </c>
      <c r="I387" s="95" t="s">
        <v>5</v>
      </c>
      <c r="J387" s="97" t="s">
        <v>5</v>
      </c>
      <c r="L387" s="149">
        <f>VLOOKUP(A387,'Trained Model'!A:AI,35,0)</f>
        <v>-8.4481230122476223</v>
      </c>
      <c r="M387" s="151">
        <f>VLOOKUP(A387,'Trained Model'!A:AR,44,0)</f>
        <v>-6.7928083502916374</v>
      </c>
      <c r="N387" s="117"/>
      <c r="O387" s="119" t="str">
        <f t="shared" si="10"/>
        <v>No</v>
      </c>
      <c r="P387" s="160" t="str">
        <f t="shared" si="11"/>
        <v>Correct</v>
      </c>
    </row>
    <row r="388" spans="1:16" x14ac:dyDescent="0.2">
      <c r="A388" s="98">
        <v>10136</v>
      </c>
      <c r="B388" s="91" t="s">
        <v>103</v>
      </c>
      <c r="C388" s="110">
        <v>0.42439547162584002</v>
      </c>
      <c r="D388" s="91" t="s">
        <v>0</v>
      </c>
      <c r="E388" s="91">
        <v>1</v>
      </c>
      <c r="F388" s="92">
        <v>2</v>
      </c>
      <c r="G388" s="91" t="s">
        <v>7</v>
      </c>
      <c r="H388" s="91" t="s">
        <v>91</v>
      </c>
      <c r="I388" s="91" t="s">
        <v>5</v>
      </c>
      <c r="J388" s="93" t="s">
        <v>5</v>
      </c>
      <c r="L388" s="149">
        <f>VLOOKUP(A388,'Trained Model'!A:AI,35,0)</f>
        <v>-8.5787656209662533</v>
      </c>
      <c r="M388" s="151">
        <f>VLOOKUP(A388,'Trained Model'!A:AR,44,0)</f>
        <v>-6.9070237107555057</v>
      </c>
      <c r="N388" s="117"/>
      <c r="O388" s="119" t="str">
        <f t="shared" si="10"/>
        <v>No</v>
      </c>
      <c r="P388" s="160" t="str">
        <f t="shared" si="11"/>
        <v>Correct</v>
      </c>
    </row>
    <row r="389" spans="1:16" x14ac:dyDescent="0.2">
      <c r="A389" s="99">
        <v>11039</v>
      </c>
      <c r="B389" s="95" t="s">
        <v>103</v>
      </c>
      <c r="C389" s="111">
        <v>0.42803310960813223</v>
      </c>
      <c r="D389" s="95" t="s">
        <v>0</v>
      </c>
      <c r="E389" s="95">
        <v>2</v>
      </c>
      <c r="F389" s="96">
        <v>1</v>
      </c>
      <c r="G389" s="95" t="s">
        <v>7</v>
      </c>
      <c r="H389" s="95" t="s">
        <v>88</v>
      </c>
      <c r="I389" s="95" t="s">
        <v>4</v>
      </c>
      <c r="J389" s="97" t="s">
        <v>5</v>
      </c>
      <c r="L389" s="149">
        <f>VLOOKUP(A389,'Trained Model'!A:AI,35,0)</f>
        <v>-5.7597480613801837</v>
      </c>
      <c r="M389" s="151">
        <f>VLOOKUP(A389,'Trained Model'!A:AR,44,0)</f>
        <v>-8.1547842078460828</v>
      </c>
      <c r="N389" s="117"/>
      <c r="O389" s="119" t="str">
        <f t="shared" ref="O389:O452" si="12">IF(L389&gt;M389,"Yes","No")</f>
        <v>Yes</v>
      </c>
      <c r="P389" s="161" t="str">
        <f t="shared" ref="P389:P452" si="13">IF(J389=O389,"Correct","Incorrect")</f>
        <v>Incorrect</v>
      </c>
    </row>
    <row r="390" spans="1:16" x14ac:dyDescent="0.2">
      <c r="A390" s="98">
        <v>10377</v>
      </c>
      <c r="B390" s="91" t="s">
        <v>103</v>
      </c>
      <c r="C390" s="110">
        <v>0.43157614482601536</v>
      </c>
      <c r="D390" s="91" t="s">
        <v>1</v>
      </c>
      <c r="E390" s="91">
        <v>3</v>
      </c>
      <c r="F390" s="92">
        <v>2</v>
      </c>
      <c r="G390" s="91" t="s">
        <v>7</v>
      </c>
      <c r="H390" s="91" t="s">
        <v>91</v>
      </c>
      <c r="I390" s="91" t="s">
        <v>5</v>
      </c>
      <c r="J390" s="93" t="s">
        <v>5</v>
      </c>
      <c r="L390" s="149">
        <f>VLOOKUP(A390,'Trained Model'!A:AI,35,0)</f>
        <v>-7.6092640205062834</v>
      </c>
      <c r="M390" s="151">
        <f>VLOOKUP(A390,'Trained Model'!A:AR,44,0)</f>
        <v>-6.8322621263536769</v>
      </c>
      <c r="N390" s="117"/>
      <c r="O390" s="119" t="str">
        <f t="shared" si="12"/>
        <v>No</v>
      </c>
      <c r="P390" s="160" t="str">
        <f t="shared" si="13"/>
        <v>Correct</v>
      </c>
    </row>
    <row r="391" spans="1:16" x14ac:dyDescent="0.2">
      <c r="A391" s="99">
        <v>10908</v>
      </c>
      <c r="B391" s="95" t="s">
        <v>103</v>
      </c>
      <c r="C391" s="111">
        <v>0.43202735796347713</v>
      </c>
      <c r="D391" s="95" t="s">
        <v>1</v>
      </c>
      <c r="E391" s="95">
        <v>2</v>
      </c>
      <c r="F391" s="96">
        <v>2</v>
      </c>
      <c r="G391" s="95" t="s">
        <v>7</v>
      </c>
      <c r="H391" s="95" t="s">
        <v>88</v>
      </c>
      <c r="I391" s="95" t="s">
        <v>4</v>
      </c>
      <c r="J391" s="97" t="s">
        <v>5</v>
      </c>
      <c r="L391" s="149">
        <f>VLOOKUP(A391,'Trained Model'!A:AI,35,0)</f>
        <v>-5.325152976401375</v>
      </c>
      <c r="M391" s="151">
        <f>VLOOKUP(A391,'Trained Model'!A:AR,44,0)</f>
        <v>-8.1844359058183827</v>
      </c>
      <c r="N391" s="117"/>
      <c r="O391" s="119" t="str">
        <f t="shared" si="12"/>
        <v>Yes</v>
      </c>
      <c r="P391" s="161" t="str">
        <f t="shared" si="13"/>
        <v>Incorrect</v>
      </c>
    </row>
    <row r="392" spans="1:16" x14ac:dyDescent="0.2">
      <c r="A392" s="98">
        <v>10437</v>
      </c>
      <c r="B392" s="91" t="s">
        <v>103</v>
      </c>
      <c r="C392" s="110">
        <v>0.43308706932610375</v>
      </c>
      <c r="D392" s="91" t="s">
        <v>2</v>
      </c>
      <c r="E392" s="91">
        <v>1</v>
      </c>
      <c r="F392" s="92">
        <v>3</v>
      </c>
      <c r="G392" s="91" t="s">
        <v>6</v>
      </c>
      <c r="H392" s="91" t="s">
        <v>88</v>
      </c>
      <c r="I392" s="91" t="s">
        <v>5</v>
      </c>
      <c r="J392" s="93" t="s">
        <v>5</v>
      </c>
      <c r="L392" s="149">
        <f>VLOOKUP(A392,'Trained Model'!A:AI,35,0)</f>
        <v>-8.1030663720534744</v>
      </c>
      <c r="M392" s="151">
        <f>VLOOKUP(A392,'Trained Model'!A:AR,44,0)</f>
        <v>-5.7816306815461518</v>
      </c>
      <c r="N392" s="117"/>
      <c r="O392" s="119" t="str">
        <f t="shared" si="12"/>
        <v>No</v>
      </c>
      <c r="P392" s="160" t="str">
        <f t="shared" si="13"/>
        <v>Correct</v>
      </c>
    </row>
    <row r="393" spans="1:16" x14ac:dyDescent="0.2">
      <c r="A393" s="99">
        <v>11074</v>
      </c>
      <c r="B393" s="95" t="s">
        <v>103</v>
      </c>
      <c r="C393" s="111">
        <v>0.43404704490831003</v>
      </c>
      <c r="D393" s="95" t="s">
        <v>1</v>
      </c>
      <c r="E393" s="95">
        <v>0</v>
      </c>
      <c r="F393" s="96">
        <v>1</v>
      </c>
      <c r="G393" s="95" t="s">
        <v>6</v>
      </c>
      <c r="H393" s="95" t="s">
        <v>88</v>
      </c>
      <c r="I393" s="95" t="s">
        <v>5</v>
      </c>
      <c r="J393" s="97" t="s">
        <v>5</v>
      </c>
      <c r="L393" s="149">
        <f>VLOOKUP(A393,'Trained Model'!A:AI,35,0)</f>
        <v>-7.566488252185068</v>
      </c>
      <c r="M393" s="151">
        <f>VLOOKUP(A393,'Trained Model'!A:AR,44,0)</f>
        <v>-5.7024417413555399</v>
      </c>
      <c r="N393" s="117"/>
      <c r="O393" s="119" t="str">
        <f t="shared" si="12"/>
        <v>No</v>
      </c>
      <c r="P393" s="160" t="str">
        <f t="shared" si="13"/>
        <v>Correct</v>
      </c>
    </row>
    <row r="394" spans="1:16" x14ac:dyDescent="0.2">
      <c r="A394" s="98">
        <v>10101</v>
      </c>
      <c r="B394" s="91" t="s">
        <v>103</v>
      </c>
      <c r="C394" s="110">
        <v>0.43405200742437244</v>
      </c>
      <c r="D394" s="91" t="s">
        <v>2</v>
      </c>
      <c r="E394" s="91">
        <v>2</v>
      </c>
      <c r="F394" s="92">
        <v>1</v>
      </c>
      <c r="G394" s="91" t="s">
        <v>7</v>
      </c>
      <c r="H394" s="91" t="s">
        <v>90</v>
      </c>
      <c r="I394" s="91" t="s">
        <v>5</v>
      </c>
      <c r="J394" s="93" t="s">
        <v>5</v>
      </c>
      <c r="L394" s="149">
        <f>VLOOKUP(A394,'Trained Model'!A:AI,35,0)</f>
        <v>-8.0765177893661857</v>
      </c>
      <c r="M394" s="151">
        <f>VLOOKUP(A394,'Trained Model'!A:AR,44,0)</f>
        <v>-6.7704509451349875</v>
      </c>
      <c r="N394" s="117"/>
      <c r="O394" s="119" t="str">
        <f t="shared" si="12"/>
        <v>No</v>
      </c>
      <c r="P394" s="160" t="str">
        <f t="shared" si="13"/>
        <v>Correct</v>
      </c>
    </row>
    <row r="395" spans="1:16" x14ac:dyDescent="0.2">
      <c r="A395" s="99">
        <v>10319</v>
      </c>
      <c r="B395" s="95" t="s">
        <v>103</v>
      </c>
      <c r="C395" s="111">
        <v>0.43426501674997675</v>
      </c>
      <c r="D395" s="95" t="s">
        <v>3</v>
      </c>
      <c r="E395" s="95">
        <v>2</v>
      </c>
      <c r="F395" s="96">
        <v>3</v>
      </c>
      <c r="G395" s="95" t="s">
        <v>6</v>
      </c>
      <c r="H395" s="95" t="s">
        <v>89</v>
      </c>
      <c r="I395" s="95" t="s">
        <v>5</v>
      </c>
      <c r="J395" s="97" t="s">
        <v>5</v>
      </c>
      <c r="L395" s="149">
        <f>VLOOKUP(A395,'Trained Model'!A:AI,35,0)</f>
        <v>-8.5425371099653944</v>
      </c>
      <c r="M395" s="151">
        <f>VLOOKUP(A395,'Trained Model'!A:AR,44,0)</f>
        <v>-6.3618820616224179</v>
      </c>
      <c r="N395" s="117"/>
      <c r="O395" s="119" t="str">
        <f t="shared" si="12"/>
        <v>No</v>
      </c>
      <c r="P395" s="160" t="str">
        <f t="shared" si="13"/>
        <v>Correct</v>
      </c>
    </row>
    <row r="396" spans="1:16" x14ac:dyDescent="0.2">
      <c r="A396" s="98">
        <v>10748</v>
      </c>
      <c r="B396" s="91" t="s">
        <v>103</v>
      </c>
      <c r="C396" s="110">
        <v>0.43439948658478911</v>
      </c>
      <c r="D396" s="91" t="s">
        <v>2</v>
      </c>
      <c r="E396" s="91">
        <v>3</v>
      </c>
      <c r="F396" s="92">
        <v>1</v>
      </c>
      <c r="G396" s="91" t="s">
        <v>7</v>
      </c>
      <c r="H396" s="91" t="s">
        <v>89</v>
      </c>
      <c r="I396" s="91" t="s">
        <v>5</v>
      </c>
      <c r="J396" s="93" t="s">
        <v>5</v>
      </c>
      <c r="L396" s="149">
        <f>VLOOKUP(A396,'Trained Model'!A:AI,35,0)</f>
        <v>-7.7318597253826056</v>
      </c>
      <c r="M396" s="151">
        <f>VLOOKUP(A396,'Trained Model'!A:AR,44,0)</f>
        <v>-6.3768108069627836</v>
      </c>
      <c r="N396" s="117"/>
      <c r="O396" s="119" t="str">
        <f t="shared" si="12"/>
        <v>No</v>
      </c>
      <c r="P396" s="160" t="str">
        <f t="shared" si="13"/>
        <v>Correct</v>
      </c>
    </row>
    <row r="397" spans="1:16" x14ac:dyDescent="0.2">
      <c r="A397" s="99">
        <v>10874</v>
      </c>
      <c r="B397" s="95" t="s">
        <v>103</v>
      </c>
      <c r="C397" s="111">
        <v>0.43524840724455072</v>
      </c>
      <c r="D397" s="95" t="s">
        <v>1</v>
      </c>
      <c r="E397" s="95">
        <v>3</v>
      </c>
      <c r="F397" s="96">
        <v>3</v>
      </c>
      <c r="G397" s="95" t="s">
        <v>7</v>
      </c>
      <c r="H397" s="95" t="s">
        <v>89</v>
      </c>
      <c r="I397" s="95" t="s">
        <v>5</v>
      </c>
      <c r="J397" s="97" t="s">
        <v>5</v>
      </c>
      <c r="L397" s="149">
        <f>VLOOKUP(A397,'Trained Model'!A:AI,35,0)</f>
        <v>-7.2804008343517923</v>
      </c>
      <c r="M397" s="151">
        <f>VLOOKUP(A397,'Trained Model'!A:AR,44,0)</f>
        <v>-6.364370643450985</v>
      </c>
      <c r="N397" s="117"/>
      <c r="O397" s="119" t="str">
        <f t="shared" si="12"/>
        <v>No</v>
      </c>
      <c r="P397" s="160" t="str">
        <f t="shared" si="13"/>
        <v>Correct</v>
      </c>
    </row>
    <row r="398" spans="1:16" x14ac:dyDescent="0.2">
      <c r="A398" s="98">
        <v>10706</v>
      </c>
      <c r="B398" s="91" t="s">
        <v>103</v>
      </c>
      <c r="C398" s="110">
        <v>0.43548724051143961</v>
      </c>
      <c r="D398" s="91" t="s">
        <v>3</v>
      </c>
      <c r="E398" s="91">
        <v>1</v>
      </c>
      <c r="F398" s="92">
        <v>0</v>
      </c>
      <c r="G398" s="91" t="s">
        <v>7</v>
      </c>
      <c r="H398" s="91" t="s">
        <v>89</v>
      </c>
      <c r="I398" s="91" t="s">
        <v>5</v>
      </c>
      <c r="J398" s="93" t="s">
        <v>5</v>
      </c>
      <c r="L398" s="149">
        <f>VLOOKUP(A398,'Trained Model'!A:AI,35,0)</f>
        <v>-8.7372234877176442</v>
      </c>
      <c r="M398" s="151">
        <f>VLOOKUP(A398,'Trained Model'!A:AR,44,0)</f>
        <v>-6.410500415178487</v>
      </c>
      <c r="N398" s="117"/>
      <c r="O398" s="119" t="str">
        <f t="shared" si="12"/>
        <v>No</v>
      </c>
      <c r="P398" s="160" t="str">
        <f t="shared" si="13"/>
        <v>Correct</v>
      </c>
    </row>
    <row r="399" spans="1:16" x14ac:dyDescent="0.2">
      <c r="A399" s="99">
        <v>10089</v>
      </c>
      <c r="B399" s="95" t="s">
        <v>103</v>
      </c>
      <c r="C399" s="111">
        <v>0.43758149641565136</v>
      </c>
      <c r="D399" s="95" t="s">
        <v>1</v>
      </c>
      <c r="E399" s="95">
        <v>1</v>
      </c>
      <c r="F399" s="96">
        <v>3</v>
      </c>
      <c r="G399" s="95" t="s">
        <v>6</v>
      </c>
      <c r="H399" s="95" t="s">
        <v>89</v>
      </c>
      <c r="I399" s="95" t="s">
        <v>4</v>
      </c>
      <c r="J399" s="97" t="s">
        <v>5</v>
      </c>
      <c r="L399" s="149">
        <f>VLOOKUP(A399,'Trained Model'!A:AI,35,0)</f>
        <v>-6.6232010416001588</v>
      </c>
      <c r="M399" s="151">
        <f>VLOOKUP(A399,'Trained Model'!A:AR,44,0)</f>
        <v>-8.7382873163958745</v>
      </c>
      <c r="N399" s="117"/>
      <c r="O399" s="119" t="str">
        <f t="shared" si="12"/>
        <v>Yes</v>
      </c>
      <c r="P399" s="161" t="str">
        <f t="shared" si="13"/>
        <v>Incorrect</v>
      </c>
    </row>
    <row r="400" spans="1:16" x14ac:dyDescent="0.2">
      <c r="A400" s="98">
        <v>10906</v>
      </c>
      <c r="B400" s="91" t="s">
        <v>103</v>
      </c>
      <c r="C400" s="110">
        <v>0.43939822481996171</v>
      </c>
      <c r="D400" s="91" t="s">
        <v>1</v>
      </c>
      <c r="E400" s="91">
        <v>0</v>
      </c>
      <c r="F400" s="92">
        <v>3</v>
      </c>
      <c r="G400" s="91" t="s">
        <v>7</v>
      </c>
      <c r="H400" s="91" t="s">
        <v>89</v>
      </c>
      <c r="I400" s="91" t="s">
        <v>4</v>
      </c>
      <c r="J400" s="93" t="s">
        <v>4</v>
      </c>
      <c r="L400" s="149">
        <f>VLOOKUP(A400,'Trained Model'!A:AI,35,0)</f>
        <v>-6.1983178476348924</v>
      </c>
      <c r="M400" s="151">
        <f>VLOOKUP(A400,'Trained Model'!A:AR,44,0)</f>
        <v>-8.7398926272814332</v>
      </c>
      <c r="N400" s="117"/>
      <c r="O400" s="119" t="str">
        <f t="shared" si="12"/>
        <v>Yes</v>
      </c>
      <c r="P400" s="160" t="str">
        <f t="shared" si="13"/>
        <v>Correct</v>
      </c>
    </row>
    <row r="401" spans="1:16" x14ac:dyDescent="0.2">
      <c r="A401" s="99">
        <v>10422</v>
      </c>
      <c r="B401" s="95" t="s">
        <v>103</v>
      </c>
      <c r="C401" s="111">
        <v>0.43966107843876401</v>
      </c>
      <c r="D401" s="95" t="s">
        <v>3</v>
      </c>
      <c r="E401" s="95">
        <v>2</v>
      </c>
      <c r="F401" s="96">
        <v>2</v>
      </c>
      <c r="G401" s="95" t="s">
        <v>7</v>
      </c>
      <c r="H401" s="95" t="s">
        <v>90</v>
      </c>
      <c r="I401" s="95" t="s">
        <v>5</v>
      </c>
      <c r="J401" s="97" t="s">
        <v>5</v>
      </c>
      <c r="L401" s="149">
        <f>VLOOKUP(A401,'Trained Model'!A:AI,35,0)</f>
        <v>-8.0018312808931746</v>
      </c>
      <c r="M401" s="151">
        <f>VLOOKUP(A401,'Trained Model'!A:AR,44,0)</f>
        <v>-6.8041405533506918</v>
      </c>
      <c r="N401" s="117"/>
      <c r="O401" s="119" t="str">
        <f t="shared" si="12"/>
        <v>No</v>
      </c>
      <c r="P401" s="160" t="str">
        <f t="shared" si="13"/>
        <v>Correct</v>
      </c>
    </row>
    <row r="402" spans="1:16" x14ac:dyDescent="0.2">
      <c r="A402" s="98">
        <v>10213</v>
      </c>
      <c r="B402" s="91" t="s">
        <v>103</v>
      </c>
      <c r="C402" s="110">
        <v>0.43989740228496987</v>
      </c>
      <c r="D402" s="91" t="s">
        <v>2</v>
      </c>
      <c r="E402" s="91">
        <v>0</v>
      </c>
      <c r="F402" s="92">
        <v>1</v>
      </c>
      <c r="G402" s="91" t="s">
        <v>6</v>
      </c>
      <c r="H402" s="91" t="s">
        <v>89</v>
      </c>
      <c r="I402" s="91" t="s">
        <v>5</v>
      </c>
      <c r="J402" s="93" t="s">
        <v>5</v>
      </c>
      <c r="L402" s="149">
        <f>VLOOKUP(A402,'Trained Model'!A:AI,35,0)</f>
        <v>-8.7122687220317694</v>
      </c>
      <c r="M402" s="151">
        <f>VLOOKUP(A402,'Trained Model'!A:AR,44,0)</f>
        <v>-6.3371562747184527</v>
      </c>
      <c r="N402" s="117"/>
      <c r="O402" s="119" t="str">
        <f t="shared" si="12"/>
        <v>No</v>
      </c>
      <c r="P402" s="160" t="str">
        <f t="shared" si="13"/>
        <v>Correct</v>
      </c>
    </row>
    <row r="403" spans="1:16" x14ac:dyDescent="0.2">
      <c r="A403" s="99">
        <v>10450</v>
      </c>
      <c r="B403" s="95" t="s">
        <v>103</v>
      </c>
      <c r="C403" s="111">
        <v>0.44025487382467243</v>
      </c>
      <c r="D403" s="95" t="s">
        <v>0</v>
      </c>
      <c r="E403" s="95">
        <v>0</v>
      </c>
      <c r="F403" s="96">
        <v>2</v>
      </c>
      <c r="G403" s="95" t="s">
        <v>7</v>
      </c>
      <c r="H403" s="95" t="s">
        <v>88</v>
      </c>
      <c r="I403" s="95" t="s">
        <v>4</v>
      </c>
      <c r="J403" s="97" t="s">
        <v>5</v>
      </c>
      <c r="L403" s="149">
        <f>VLOOKUP(A403,'Trained Model'!A:AI,35,0)</f>
        <v>-5.8973527793923424</v>
      </c>
      <c r="M403" s="151">
        <f>VLOOKUP(A403,'Trained Model'!A:AR,44,0)</f>
        <v>-8.1720125390077136</v>
      </c>
      <c r="N403" s="117"/>
      <c r="O403" s="119" t="str">
        <f t="shared" si="12"/>
        <v>Yes</v>
      </c>
      <c r="P403" s="161" t="str">
        <f t="shared" si="13"/>
        <v>Incorrect</v>
      </c>
    </row>
    <row r="404" spans="1:16" x14ac:dyDescent="0.2">
      <c r="A404" s="98">
        <v>10194</v>
      </c>
      <c r="B404" s="91" t="s">
        <v>103</v>
      </c>
      <c r="C404" s="110">
        <v>0.44128629835381716</v>
      </c>
      <c r="D404" s="91" t="s">
        <v>3</v>
      </c>
      <c r="E404" s="91">
        <v>1</v>
      </c>
      <c r="F404" s="92">
        <v>2</v>
      </c>
      <c r="G404" s="91" t="s">
        <v>7</v>
      </c>
      <c r="H404" s="91" t="s">
        <v>88</v>
      </c>
      <c r="I404" s="91" t="s">
        <v>5</v>
      </c>
      <c r="J404" s="93" t="s">
        <v>5</v>
      </c>
      <c r="L404" s="149">
        <f>VLOOKUP(A404,'Trained Model'!A:AI,35,0)</f>
        <v>-7.5609370551964004</v>
      </c>
      <c r="M404" s="151">
        <f>VLOOKUP(A404,'Trained Model'!A:AR,44,0)</f>
        <v>-5.8588808477765477</v>
      </c>
      <c r="N404" s="117"/>
      <c r="O404" s="119" t="str">
        <f t="shared" si="12"/>
        <v>No</v>
      </c>
      <c r="P404" s="160" t="str">
        <f t="shared" si="13"/>
        <v>Correct</v>
      </c>
    </row>
    <row r="405" spans="1:16" x14ac:dyDescent="0.2">
      <c r="A405" s="99">
        <v>11296</v>
      </c>
      <c r="B405" s="95" t="s">
        <v>103</v>
      </c>
      <c r="C405" s="111">
        <v>0.44346920356908859</v>
      </c>
      <c r="D405" s="95" t="s">
        <v>2</v>
      </c>
      <c r="E405" s="95">
        <v>3</v>
      </c>
      <c r="F405" s="96">
        <v>2</v>
      </c>
      <c r="G405" s="95" t="s">
        <v>6</v>
      </c>
      <c r="H405" s="95" t="s">
        <v>91</v>
      </c>
      <c r="I405" s="95" t="s">
        <v>5</v>
      </c>
      <c r="J405" s="97" t="s">
        <v>5</v>
      </c>
      <c r="L405" s="149">
        <f>VLOOKUP(A405,'Trained Model'!A:AI,35,0)</f>
        <v>-8.5281657199211587</v>
      </c>
      <c r="M405" s="151">
        <f>VLOOKUP(A405,'Trained Model'!A:AR,44,0)</f>
        <v>-6.8011417318507821</v>
      </c>
      <c r="N405" s="117"/>
      <c r="O405" s="119" t="str">
        <f t="shared" si="12"/>
        <v>No</v>
      </c>
      <c r="P405" s="160" t="str">
        <f t="shared" si="13"/>
        <v>Correct</v>
      </c>
    </row>
    <row r="406" spans="1:16" x14ac:dyDescent="0.2">
      <c r="A406" s="98">
        <v>10542</v>
      </c>
      <c r="B406" s="91" t="s">
        <v>103</v>
      </c>
      <c r="C406" s="110">
        <v>0.44361005088705407</v>
      </c>
      <c r="D406" s="91" t="s">
        <v>0</v>
      </c>
      <c r="E406" s="91">
        <v>2</v>
      </c>
      <c r="F406" s="92">
        <v>3</v>
      </c>
      <c r="G406" s="91" t="s">
        <v>7</v>
      </c>
      <c r="H406" s="91" t="s">
        <v>90</v>
      </c>
      <c r="I406" s="91" t="s">
        <v>4</v>
      </c>
      <c r="J406" s="93" t="s">
        <v>4</v>
      </c>
      <c r="L406" s="149">
        <f>VLOOKUP(A406,'Trained Model'!A:AI,35,0)</f>
        <v>-6.4014259067106494</v>
      </c>
      <c r="M406" s="151">
        <f>VLOOKUP(A406,'Trained Model'!A:AR,44,0)</f>
        <v>-9.1337335216359286</v>
      </c>
      <c r="N406" s="117"/>
      <c r="O406" s="119" t="str">
        <f t="shared" si="12"/>
        <v>Yes</v>
      </c>
      <c r="P406" s="160" t="str">
        <f t="shared" si="13"/>
        <v>Correct</v>
      </c>
    </row>
    <row r="407" spans="1:16" x14ac:dyDescent="0.2">
      <c r="A407" s="99">
        <v>11140</v>
      </c>
      <c r="B407" s="95" t="s">
        <v>103</v>
      </c>
      <c r="C407" s="111">
        <v>0.44393734711698307</v>
      </c>
      <c r="D407" s="95" t="s">
        <v>3</v>
      </c>
      <c r="E407" s="95">
        <v>1</v>
      </c>
      <c r="F407" s="96">
        <v>3</v>
      </c>
      <c r="G407" s="95" t="s">
        <v>7</v>
      </c>
      <c r="H407" s="95" t="s">
        <v>91</v>
      </c>
      <c r="I407" s="95" t="s">
        <v>5</v>
      </c>
      <c r="J407" s="97" t="s">
        <v>5</v>
      </c>
      <c r="L407" s="149">
        <f>VLOOKUP(A407,'Trained Model'!A:AI,35,0)</f>
        <v>-8.6679200089910449</v>
      </c>
      <c r="M407" s="151">
        <f>VLOOKUP(A407,'Trained Model'!A:AR,44,0)</f>
        <v>-6.8732652308305502</v>
      </c>
      <c r="N407" s="117"/>
      <c r="O407" s="119" t="str">
        <f t="shared" si="12"/>
        <v>No</v>
      </c>
      <c r="P407" s="160" t="str">
        <f t="shared" si="13"/>
        <v>Correct</v>
      </c>
    </row>
    <row r="408" spans="1:16" x14ac:dyDescent="0.2">
      <c r="A408" s="98">
        <v>10987</v>
      </c>
      <c r="B408" s="91" t="s">
        <v>103</v>
      </c>
      <c r="C408" s="110">
        <v>0.44443373794082885</v>
      </c>
      <c r="D408" s="91" t="s">
        <v>1</v>
      </c>
      <c r="E408" s="91">
        <v>3</v>
      </c>
      <c r="F408" s="92">
        <v>2</v>
      </c>
      <c r="G408" s="91" t="s">
        <v>7</v>
      </c>
      <c r="H408" s="91" t="s">
        <v>88</v>
      </c>
      <c r="I408" s="91" t="s">
        <v>5</v>
      </c>
      <c r="J408" s="93" t="s">
        <v>5</v>
      </c>
      <c r="L408" s="149">
        <f>VLOOKUP(A408,'Trained Model'!A:AI,35,0)</f>
        <v>-6.5654599683331689</v>
      </c>
      <c r="M408" s="151">
        <f>VLOOKUP(A408,'Trained Model'!A:AR,44,0)</f>
        <v>-5.7841192633747189</v>
      </c>
      <c r="N408" s="117"/>
      <c r="O408" s="119" t="str">
        <f t="shared" si="12"/>
        <v>No</v>
      </c>
      <c r="P408" s="160" t="str">
        <f t="shared" si="13"/>
        <v>Correct</v>
      </c>
    </row>
    <row r="409" spans="1:16" x14ac:dyDescent="0.2">
      <c r="A409" s="99">
        <v>11085</v>
      </c>
      <c r="B409" s="95" t="s">
        <v>103</v>
      </c>
      <c r="C409" s="111">
        <v>0.44606967989359703</v>
      </c>
      <c r="D409" s="95" t="s">
        <v>3</v>
      </c>
      <c r="E409" s="95">
        <v>1</v>
      </c>
      <c r="F409" s="96">
        <v>1</v>
      </c>
      <c r="G409" s="95" t="s">
        <v>7</v>
      </c>
      <c r="H409" s="95" t="s">
        <v>88</v>
      </c>
      <c r="I409" s="95" t="s">
        <v>4</v>
      </c>
      <c r="J409" s="97" t="s">
        <v>5</v>
      </c>
      <c r="L409" s="149">
        <f>VLOOKUP(A409,'Trained Model'!A:AI,35,0)</f>
        <v>-5.9439475529983383</v>
      </c>
      <c r="M409" s="151">
        <f>VLOOKUP(A409,'Trained Model'!A:AR,44,0)</f>
        <v>-8.1802093062118928</v>
      </c>
      <c r="N409" s="117"/>
      <c r="O409" s="119" t="str">
        <f t="shared" si="12"/>
        <v>Yes</v>
      </c>
      <c r="P409" s="161" t="str">
        <f t="shared" si="13"/>
        <v>Incorrect</v>
      </c>
    </row>
    <row r="410" spans="1:16" x14ac:dyDescent="0.2">
      <c r="A410" s="98">
        <v>10428</v>
      </c>
      <c r="B410" s="91" t="s">
        <v>103</v>
      </c>
      <c r="C410" s="110">
        <v>0.44618375461424165</v>
      </c>
      <c r="D410" s="91" t="s">
        <v>0</v>
      </c>
      <c r="E410" s="91">
        <v>1</v>
      </c>
      <c r="F410" s="92">
        <v>2</v>
      </c>
      <c r="G410" s="91" t="s">
        <v>6</v>
      </c>
      <c r="H410" s="91" t="s">
        <v>88</v>
      </c>
      <c r="I410" s="91" t="s">
        <v>5</v>
      </c>
      <c r="J410" s="93" t="s">
        <v>5</v>
      </c>
      <c r="L410" s="149">
        <f>VLOOKUP(A410,'Trained Model'!A:AI,35,0)</f>
        <v>-7.9598447627584061</v>
      </c>
      <c r="M410" s="151">
        <f>VLOOKUP(A410,'Trained Model'!A:AR,44,0)</f>
        <v>-5.8070557799119618</v>
      </c>
      <c r="N410" s="117"/>
      <c r="O410" s="119" t="str">
        <f t="shared" si="12"/>
        <v>No</v>
      </c>
      <c r="P410" s="160" t="str">
        <f t="shared" si="13"/>
        <v>Correct</v>
      </c>
    </row>
    <row r="411" spans="1:16" x14ac:dyDescent="0.2">
      <c r="A411" s="99">
        <v>11168</v>
      </c>
      <c r="B411" s="95" t="s">
        <v>103</v>
      </c>
      <c r="C411" s="111">
        <v>0.4474064242520448</v>
      </c>
      <c r="D411" s="95" t="s">
        <v>1</v>
      </c>
      <c r="E411" s="95">
        <v>0</v>
      </c>
      <c r="F411" s="96">
        <v>0</v>
      </c>
      <c r="G411" s="95" t="s">
        <v>7</v>
      </c>
      <c r="H411" s="95" t="s">
        <v>88</v>
      </c>
      <c r="I411" s="95" t="s">
        <v>5</v>
      </c>
      <c r="J411" s="97" t="s">
        <v>5</v>
      </c>
      <c r="L411" s="149">
        <f>VLOOKUP(A411,'Trained Model'!A:AI,35,0)</f>
        <v>-7.6455102391412186</v>
      </c>
      <c r="M411" s="151">
        <f>VLOOKUP(A411,'Trained Model'!A:AR,44,0)</f>
        <v>-5.7338995063956917</v>
      </c>
      <c r="N411" s="117"/>
      <c r="O411" s="119" t="str">
        <f t="shared" si="12"/>
        <v>No</v>
      </c>
      <c r="P411" s="160" t="str">
        <f t="shared" si="13"/>
        <v>Correct</v>
      </c>
    </row>
    <row r="412" spans="1:16" x14ac:dyDescent="0.2">
      <c r="A412" s="98">
        <v>11136</v>
      </c>
      <c r="B412" s="91" t="s">
        <v>103</v>
      </c>
      <c r="C412" s="110">
        <v>0.44770091156358227</v>
      </c>
      <c r="D412" s="91" t="s">
        <v>3</v>
      </c>
      <c r="E412" s="91">
        <v>1</v>
      </c>
      <c r="F412" s="92">
        <v>0</v>
      </c>
      <c r="G412" s="91" t="s">
        <v>7</v>
      </c>
      <c r="H412" s="91" t="s">
        <v>90</v>
      </c>
      <c r="I412" s="91" t="s">
        <v>5</v>
      </c>
      <c r="J412" s="93" t="s">
        <v>5</v>
      </c>
      <c r="L412" s="149">
        <f>VLOOKUP(A412,'Trained Model'!A:AI,35,0)</f>
        <v>-8.6845797542322209</v>
      </c>
      <c r="M412" s="151">
        <f>VLOOKUP(A412,'Trained Model'!A:AR,44,0)</f>
        <v>-6.7671753591172195</v>
      </c>
      <c r="N412" s="117"/>
      <c r="O412" s="119" t="str">
        <f t="shared" si="12"/>
        <v>No</v>
      </c>
      <c r="P412" s="160" t="str">
        <f t="shared" si="13"/>
        <v>Correct</v>
      </c>
    </row>
    <row r="413" spans="1:16" x14ac:dyDescent="0.2">
      <c r="A413" s="99">
        <v>11006</v>
      </c>
      <c r="B413" s="95" t="s">
        <v>103</v>
      </c>
      <c r="C413" s="111">
        <v>0.44875625827496979</v>
      </c>
      <c r="D413" s="95" t="s">
        <v>3</v>
      </c>
      <c r="E413" s="95">
        <v>3</v>
      </c>
      <c r="F413" s="96">
        <v>2</v>
      </c>
      <c r="G413" s="95" t="s">
        <v>6</v>
      </c>
      <c r="H413" s="95" t="s">
        <v>88</v>
      </c>
      <c r="I413" s="95" t="s">
        <v>5</v>
      </c>
      <c r="J413" s="97" t="s">
        <v>5</v>
      </c>
      <c r="L413" s="149">
        <f>VLOOKUP(A413,'Trained Model'!A:AI,35,0)</f>
        <v>-7.4302944464777694</v>
      </c>
      <c r="M413" s="151">
        <f>VLOOKUP(A413,'Trained Model'!A:AR,44,0)</f>
        <v>-5.7446654873126795</v>
      </c>
      <c r="N413" s="117"/>
      <c r="O413" s="119" t="str">
        <f t="shared" si="12"/>
        <v>No</v>
      </c>
      <c r="P413" s="160" t="str">
        <f t="shared" si="13"/>
        <v>Correct</v>
      </c>
    </row>
    <row r="414" spans="1:16" x14ac:dyDescent="0.2">
      <c r="A414" s="98">
        <v>10346</v>
      </c>
      <c r="B414" s="91" t="s">
        <v>103</v>
      </c>
      <c r="C414" s="110">
        <v>0.44903402150039395</v>
      </c>
      <c r="D414" s="91" t="s">
        <v>1</v>
      </c>
      <c r="E414" s="91">
        <v>3</v>
      </c>
      <c r="F414" s="92">
        <v>2</v>
      </c>
      <c r="G414" s="91" t="s">
        <v>7</v>
      </c>
      <c r="H414" s="91" t="s">
        <v>88</v>
      </c>
      <c r="I414" s="91" t="s">
        <v>5</v>
      </c>
      <c r="J414" s="93" t="s">
        <v>5</v>
      </c>
      <c r="L414" s="149">
        <f>VLOOKUP(A414,'Trained Model'!A:AI,35,0)</f>
        <v>-6.5654599683331689</v>
      </c>
      <c r="M414" s="151">
        <f>VLOOKUP(A414,'Trained Model'!A:AR,44,0)</f>
        <v>-5.7841192633747189</v>
      </c>
      <c r="N414" s="117"/>
      <c r="O414" s="119" t="str">
        <f t="shared" si="12"/>
        <v>No</v>
      </c>
      <c r="P414" s="160" t="str">
        <f t="shared" si="13"/>
        <v>Correct</v>
      </c>
    </row>
    <row r="415" spans="1:16" x14ac:dyDescent="0.2">
      <c r="A415" s="99">
        <v>11265</v>
      </c>
      <c r="B415" s="95" t="s">
        <v>103</v>
      </c>
      <c r="C415" s="111">
        <v>0.45054423858945092</v>
      </c>
      <c r="D415" s="95" t="s">
        <v>1</v>
      </c>
      <c r="E415" s="95">
        <v>2</v>
      </c>
      <c r="F415" s="96">
        <v>1</v>
      </c>
      <c r="G415" s="95" t="s">
        <v>6</v>
      </c>
      <c r="H415" s="95" t="s">
        <v>90</v>
      </c>
      <c r="I415" s="95" t="s">
        <v>5</v>
      </c>
      <c r="J415" s="97" t="s">
        <v>5</v>
      </c>
      <c r="L415" s="149">
        <f>VLOOKUP(A415,'Trained Model'!A:AI,35,0)</f>
        <v>-8.0073824778818423</v>
      </c>
      <c r="M415" s="151">
        <f>VLOOKUP(A415,'Trained Model'!A:AR,44,0)</f>
        <v>-6.6979212039087104</v>
      </c>
      <c r="N415" s="117"/>
      <c r="O415" s="119" t="str">
        <f t="shared" si="12"/>
        <v>No</v>
      </c>
      <c r="P415" s="160" t="str">
        <f t="shared" si="13"/>
        <v>Correct</v>
      </c>
    </row>
    <row r="416" spans="1:16" x14ac:dyDescent="0.2">
      <c r="A416" s="98">
        <v>11137</v>
      </c>
      <c r="B416" s="91" t="s">
        <v>103</v>
      </c>
      <c r="C416" s="110">
        <v>0.45086706774273766</v>
      </c>
      <c r="D416" s="91" t="s">
        <v>2</v>
      </c>
      <c r="E416" s="91">
        <v>1</v>
      </c>
      <c r="F416" s="92">
        <v>2</v>
      </c>
      <c r="G416" s="91" t="s">
        <v>6</v>
      </c>
      <c r="H416" s="91" t="s">
        <v>88</v>
      </c>
      <c r="I416" s="91" t="s">
        <v>5</v>
      </c>
      <c r="J416" s="93" t="s">
        <v>5</v>
      </c>
      <c r="L416" s="149">
        <f>VLOOKUP(A416,'Trained Model'!A:AI,35,0)</f>
        <v>-8.0398874704319425</v>
      </c>
      <c r="M416" s="151">
        <f>VLOOKUP(A416,'Trained Model'!A:AR,44,0)</f>
        <v>-5.8153891614711055</v>
      </c>
      <c r="N416" s="117"/>
      <c r="O416" s="119" t="str">
        <f t="shared" si="12"/>
        <v>No</v>
      </c>
      <c r="P416" s="160" t="str">
        <f t="shared" si="13"/>
        <v>Correct</v>
      </c>
    </row>
    <row r="417" spans="1:16" x14ac:dyDescent="0.2">
      <c r="A417" s="99">
        <v>10583</v>
      </c>
      <c r="B417" s="95" t="s">
        <v>103</v>
      </c>
      <c r="C417" s="111">
        <v>0.45100100340885008</v>
      </c>
      <c r="D417" s="95" t="s">
        <v>0</v>
      </c>
      <c r="E417" s="95">
        <v>2</v>
      </c>
      <c r="F417" s="96">
        <v>0</v>
      </c>
      <c r="G417" s="95" t="s">
        <v>7</v>
      </c>
      <c r="H417" s="95" t="s">
        <v>91</v>
      </c>
      <c r="I417" s="95" t="s">
        <v>4</v>
      </c>
      <c r="J417" s="97" t="s">
        <v>5</v>
      </c>
      <c r="L417" s="149">
        <f>VLOOKUP(A417,'Trained Model'!A:AI,35,0)</f>
        <v>-7.3074572944747151</v>
      </c>
      <c r="M417" s="151">
        <f>VLOOKUP(A417,'Trained Model'!A:AR,44,0)</f>
        <v>-9.1825597680006066</v>
      </c>
      <c r="N417" s="117"/>
      <c r="O417" s="119" t="str">
        <f t="shared" si="12"/>
        <v>Yes</v>
      </c>
      <c r="P417" s="161" t="str">
        <f t="shared" si="13"/>
        <v>Incorrect</v>
      </c>
    </row>
    <row r="418" spans="1:16" x14ac:dyDescent="0.2">
      <c r="A418" s="98">
        <v>11112</v>
      </c>
      <c r="B418" s="91" t="s">
        <v>103</v>
      </c>
      <c r="C418" s="110">
        <v>0.45246226863689598</v>
      </c>
      <c r="D418" s="91" t="s">
        <v>0</v>
      </c>
      <c r="E418" s="91">
        <v>3</v>
      </c>
      <c r="F418" s="92">
        <v>2</v>
      </c>
      <c r="G418" s="91" t="s">
        <v>6</v>
      </c>
      <c r="H418" s="91" t="s">
        <v>89</v>
      </c>
      <c r="I418" s="91" t="s">
        <v>5</v>
      </c>
      <c r="J418" s="93" t="s">
        <v>5</v>
      </c>
      <c r="L418" s="149">
        <f>VLOOKUP(A418,'Trained Model'!A:AI,35,0)</f>
        <v>-8.0560809244715994</v>
      </c>
      <c r="M418" s="151">
        <f>VLOOKUP(A418,'Trained Model'!A:AR,44,0)</f>
        <v>-6.358675347313901</v>
      </c>
      <c r="N418" s="117"/>
      <c r="O418" s="119" t="str">
        <f t="shared" si="12"/>
        <v>No</v>
      </c>
      <c r="P418" s="160" t="str">
        <f t="shared" si="13"/>
        <v>Correct</v>
      </c>
    </row>
    <row r="419" spans="1:16" x14ac:dyDescent="0.2">
      <c r="A419" s="99">
        <v>10236</v>
      </c>
      <c r="B419" s="95" t="s">
        <v>103</v>
      </c>
      <c r="C419" s="111">
        <v>0.45342705299174413</v>
      </c>
      <c r="D419" s="95" t="s">
        <v>3</v>
      </c>
      <c r="E419" s="95">
        <v>3</v>
      </c>
      <c r="F419" s="96">
        <v>1</v>
      </c>
      <c r="G419" s="95" t="s">
        <v>6</v>
      </c>
      <c r="H419" s="95" t="s">
        <v>88</v>
      </c>
      <c r="I419" s="95" t="s">
        <v>4</v>
      </c>
      <c r="J419" s="97" t="s">
        <v>5</v>
      </c>
      <c r="L419" s="149">
        <f>VLOOKUP(A419,'Trained Model'!A:AI,35,0)</f>
        <v>-5.8133049442797073</v>
      </c>
      <c r="M419" s="151">
        <f>VLOOKUP(A419,'Trained Model'!A:AR,44,0)</f>
        <v>-8.0659939457480263</v>
      </c>
      <c r="N419" s="117"/>
      <c r="O419" s="119" t="str">
        <f t="shared" si="12"/>
        <v>Yes</v>
      </c>
      <c r="P419" s="161" t="str">
        <f t="shared" si="13"/>
        <v>Incorrect</v>
      </c>
    </row>
    <row r="420" spans="1:16" x14ac:dyDescent="0.2">
      <c r="A420" s="98">
        <v>10465</v>
      </c>
      <c r="B420" s="91" t="s">
        <v>103</v>
      </c>
      <c r="C420" s="110">
        <v>0.45392182370941869</v>
      </c>
      <c r="D420" s="91" t="s">
        <v>1</v>
      </c>
      <c r="E420" s="91">
        <v>1</v>
      </c>
      <c r="F420" s="92">
        <v>2</v>
      </c>
      <c r="G420" s="91" t="s">
        <v>6</v>
      </c>
      <c r="H420" s="91" t="s">
        <v>88</v>
      </c>
      <c r="I420" s="91" t="s">
        <v>5</v>
      </c>
      <c r="J420" s="93" t="s">
        <v>5</v>
      </c>
      <c r="L420" s="149">
        <f>VLOOKUP(A420,'Trained Model'!A:AI,35,0)</f>
        <v>-7.5458689649823327</v>
      </c>
      <c r="M420" s="151">
        <f>VLOOKUP(A420,'Trained Model'!A:AR,44,0)</f>
        <v>-5.7946844881094144</v>
      </c>
      <c r="N420" s="117"/>
      <c r="O420" s="119" t="str">
        <f t="shared" si="12"/>
        <v>No</v>
      </c>
      <c r="P420" s="160" t="str">
        <f t="shared" si="13"/>
        <v>Correct</v>
      </c>
    </row>
    <row r="421" spans="1:16" x14ac:dyDescent="0.2">
      <c r="A421" s="99">
        <v>10196</v>
      </c>
      <c r="B421" s="95" t="s">
        <v>103</v>
      </c>
      <c r="C421" s="111">
        <v>0.45472710617581757</v>
      </c>
      <c r="D421" s="95" t="s">
        <v>1</v>
      </c>
      <c r="E421" s="95">
        <v>3</v>
      </c>
      <c r="F421" s="96">
        <v>1</v>
      </c>
      <c r="G421" s="95" t="s">
        <v>7</v>
      </c>
      <c r="H421" s="95" t="s">
        <v>88</v>
      </c>
      <c r="I421" s="95" t="s">
        <v>5</v>
      </c>
      <c r="J421" s="97" t="s">
        <v>5</v>
      </c>
      <c r="L421" s="149">
        <f>VLOOKUP(A421,'Trained Model'!A:AI,35,0)</f>
        <v>-6.5860792555359042</v>
      </c>
      <c r="M421" s="151">
        <f>VLOOKUP(A421,'Trained Model'!A:AR,44,0)</f>
        <v>-5.7420962735998708</v>
      </c>
      <c r="N421" s="117"/>
      <c r="O421" s="119" t="str">
        <f t="shared" si="12"/>
        <v>No</v>
      </c>
      <c r="P421" s="160" t="str">
        <f t="shared" si="13"/>
        <v>Correct</v>
      </c>
    </row>
    <row r="422" spans="1:16" x14ac:dyDescent="0.2">
      <c r="A422" s="98">
        <v>10950</v>
      </c>
      <c r="B422" s="91" t="s">
        <v>103</v>
      </c>
      <c r="C422" s="110">
        <v>0.45522971526852396</v>
      </c>
      <c r="D422" s="91" t="s">
        <v>1</v>
      </c>
      <c r="E422" s="91">
        <v>0</v>
      </c>
      <c r="F422" s="92">
        <v>0</v>
      </c>
      <c r="G422" s="91" t="s">
        <v>6</v>
      </c>
      <c r="H422" s="91" t="s">
        <v>90</v>
      </c>
      <c r="I422" s="91" t="s">
        <v>5</v>
      </c>
      <c r="J422" s="93" t="s">
        <v>5</v>
      </c>
      <c r="L422" s="149">
        <f>VLOOKUP(A422,'Trained Model'!A:AI,35,0)</f>
        <v>-8.6695116640181542</v>
      </c>
      <c r="M422" s="151">
        <f>VLOOKUP(A422,'Trained Model'!A:AR,44,0)</f>
        <v>-6.6527592424710598</v>
      </c>
      <c r="N422" s="117"/>
      <c r="O422" s="119" t="str">
        <f t="shared" si="12"/>
        <v>No</v>
      </c>
      <c r="P422" s="160" t="str">
        <f t="shared" si="13"/>
        <v>Correct</v>
      </c>
    </row>
    <row r="423" spans="1:16" x14ac:dyDescent="0.2">
      <c r="A423" s="99">
        <v>10152</v>
      </c>
      <c r="B423" s="95" t="s">
        <v>103</v>
      </c>
      <c r="C423" s="111">
        <v>0.45590582301178295</v>
      </c>
      <c r="D423" s="95" t="s">
        <v>2</v>
      </c>
      <c r="E423" s="95">
        <v>2</v>
      </c>
      <c r="F423" s="96">
        <v>0</v>
      </c>
      <c r="G423" s="95" t="s">
        <v>7</v>
      </c>
      <c r="H423" s="95" t="s">
        <v>89</v>
      </c>
      <c r="I423" s="95" t="s">
        <v>5</v>
      </c>
      <c r="J423" s="97" t="s">
        <v>5</v>
      </c>
      <c r="L423" s="149">
        <f>VLOOKUP(A423,'Trained Model'!A:AI,35,0)</f>
        <v>-8.6330667037730251</v>
      </c>
      <c r="M423" s="151">
        <f>VLOOKUP(A423,'Trained Model'!A:AR,44,0)</f>
        <v>-6.3934086983718217</v>
      </c>
      <c r="N423" s="117"/>
      <c r="O423" s="119" t="str">
        <f t="shared" si="12"/>
        <v>No</v>
      </c>
      <c r="P423" s="160" t="str">
        <f t="shared" si="13"/>
        <v>Correct</v>
      </c>
    </row>
    <row r="424" spans="1:16" x14ac:dyDescent="0.2">
      <c r="A424" s="98">
        <v>11177</v>
      </c>
      <c r="B424" s="91" t="s">
        <v>103</v>
      </c>
      <c r="C424" s="110">
        <v>0.45598404127263126</v>
      </c>
      <c r="D424" s="91" t="s">
        <v>3</v>
      </c>
      <c r="E424" s="91">
        <v>2</v>
      </c>
      <c r="F424" s="92">
        <v>1</v>
      </c>
      <c r="G424" s="91" t="s">
        <v>7</v>
      </c>
      <c r="H424" s="91" t="s">
        <v>91</v>
      </c>
      <c r="I424" s="91" t="s">
        <v>5</v>
      </c>
      <c r="J424" s="93" t="s">
        <v>5</v>
      </c>
      <c r="L424" s="149">
        <f>VLOOKUP(A424,'Trained Model'!A:AI,35,0)</f>
        <v>-8.4671363893573552</v>
      </c>
      <c r="M424" s="151">
        <f>VLOOKUP(A424,'Trained Model'!A:AR,44,0)</f>
        <v>-6.8395756226148476</v>
      </c>
      <c r="N424" s="117"/>
      <c r="O424" s="119" t="str">
        <f t="shared" si="12"/>
        <v>No</v>
      </c>
      <c r="P424" s="160" t="str">
        <f t="shared" si="13"/>
        <v>Correct</v>
      </c>
    </row>
    <row r="425" spans="1:16" x14ac:dyDescent="0.2">
      <c r="A425" s="99">
        <v>10056</v>
      </c>
      <c r="B425" s="95" t="s">
        <v>103</v>
      </c>
      <c r="C425" s="111">
        <v>0.45657351302993887</v>
      </c>
      <c r="D425" s="95" t="s">
        <v>0</v>
      </c>
      <c r="E425" s="95">
        <v>2</v>
      </c>
      <c r="F425" s="96">
        <v>3</v>
      </c>
      <c r="G425" s="95" t="s">
        <v>7</v>
      </c>
      <c r="H425" s="95" t="s">
        <v>89</v>
      </c>
      <c r="I425" s="95" t="s">
        <v>4</v>
      </c>
      <c r="J425" s="97" t="s">
        <v>5</v>
      </c>
      <c r="L425" s="149">
        <f>VLOOKUP(A425,'Trained Model'!A:AI,35,0)</f>
        <v>-6.4540696401960718</v>
      </c>
      <c r="M425" s="151">
        <f>VLOOKUP(A425,'Trained Model'!A:AR,44,0)</f>
        <v>-8.777058577697197</v>
      </c>
      <c r="N425" s="117"/>
      <c r="O425" s="119" t="str">
        <f t="shared" si="12"/>
        <v>Yes</v>
      </c>
      <c r="P425" s="161" t="str">
        <f t="shared" si="13"/>
        <v>Incorrect</v>
      </c>
    </row>
    <row r="426" spans="1:16" x14ac:dyDescent="0.2">
      <c r="A426" s="98">
        <v>10050</v>
      </c>
      <c r="B426" s="91" t="s">
        <v>103</v>
      </c>
      <c r="C426" s="110">
        <v>0.45754166832948107</v>
      </c>
      <c r="D426" s="91" t="s">
        <v>0</v>
      </c>
      <c r="E426" s="91">
        <v>3</v>
      </c>
      <c r="F426" s="92">
        <v>1</v>
      </c>
      <c r="G426" s="91" t="s">
        <v>6</v>
      </c>
      <c r="H426" s="91" t="s">
        <v>90</v>
      </c>
      <c r="I426" s="91" t="s">
        <v>4</v>
      </c>
      <c r="J426" s="93" t="s">
        <v>4</v>
      </c>
      <c r="L426" s="149">
        <f>VLOOKUP(A426,'Trained Model'!A:AI,35,0)</f>
        <v>-6.3864476887881159</v>
      </c>
      <c r="M426" s="151">
        <f>VLOOKUP(A426,'Trained Model'!A:AR,44,0)</f>
        <v>-9.0366787496879795</v>
      </c>
      <c r="N426" s="117"/>
      <c r="O426" s="119" t="str">
        <f t="shared" si="12"/>
        <v>Yes</v>
      </c>
      <c r="P426" s="160" t="str">
        <f t="shared" si="13"/>
        <v>Correct</v>
      </c>
    </row>
    <row r="427" spans="1:16" x14ac:dyDescent="0.2">
      <c r="A427" s="99">
        <v>10454</v>
      </c>
      <c r="B427" s="95" t="s">
        <v>103</v>
      </c>
      <c r="C427" s="111">
        <v>0.45773503187341036</v>
      </c>
      <c r="D427" s="95" t="s">
        <v>2</v>
      </c>
      <c r="E427" s="95">
        <v>3</v>
      </c>
      <c r="F427" s="96">
        <v>0</v>
      </c>
      <c r="G427" s="95" t="s">
        <v>6</v>
      </c>
      <c r="H427" s="95" t="s">
        <v>91</v>
      </c>
      <c r="I427" s="95" t="s">
        <v>5</v>
      </c>
      <c r="J427" s="97" t="s">
        <v>5</v>
      </c>
      <c r="L427" s="149">
        <f>VLOOKUP(A427,'Trained Model'!A:AI,35,0)</f>
        <v>-9.052690188045311</v>
      </c>
      <c r="M427" s="151">
        <f>VLOOKUP(A427,'Trained Model'!A:AR,44,0)</f>
        <v>-6.7387514392515007</v>
      </c>
      <c r="N427" s="117"/>
      <c r="O427" s="119" t="str">
        <f t="shared" si="12"/>
        <v>No</v>
      </c>
      <c r="P427" s="160" t="str">
        <f t="shared" si="13"/>
        <v>Correct</v>
      </c>
    </row>
    <row r="428" spans="1:16" x14ac:dyDescent="0.2">
      <c r="A428" s="98">
        <v>10980</v>
      </c>
      <c r="B428" s="91" t="s">
        <v>103</v>
      </c>
      <c r="C428" s="110">
        <v>0.45886240700100023</v>
      </c>
      <c r="D428" s="91" t="s">
        <v>3</v>
      </c>
      <c r="E428" s="91">
        <v>2</v>
      </c>
      <c r="F428" s="92">
        <v>1</v>
      </c>
      <c r="G428" s="91" t="s">
        <v>6</v>
      </c>
      <c r="H428" s="91" t="s">
        <v>89</v>
      </c>
      <c r="I428" s="91" t="s">
        <v>4</v>
      </c>
      <c r="J428" s="93" t="s">
        <v>5</v>
      </c>
      <c r="L428" s="149">
        <f>VLOOKUP(A428,'Trained Model'!A:AI,35,0)</f>
        <v>-6.8623687061458023</v>
      </c>
      <c r="M428" s="151">
        <f>VLOOKUP(A428,'Trained Model'!A:AR,44,0)</f>
        <v>-8.7169689999827185</v>
      </c>
      <c r="N428" s="117"/>
      <c r="O428" s="119" t="str">
        <f t="shared" si="12"/>
        <v>Yes</v>
      </c>
      <c r="P428" s="161" t="str">
        <f t="shared" si="13"/>
        <v>Incorrect</v>
      </c>
    </row>
    <row r="429" spans="1:16" x14ac:dyDescent="0.2">
      <c r="A429" s="99">
        <v>10427</v>
      </c>
      <c r="B429" s="95" t="s">
        <v>103</v>
      </c>
      <c r="C429" s="111">
        <v>0.459054885595923</v>
      </c>
      <c r="D429" s="95" t="s">
        <v>1</v>
      </c>
      <c r="E429" s="95">
        <v>3</v>
      </c>
      <c r="F429" s="96">
        <v>3</v>
      </c>
      <c r="G429" s="95" t="s">
        <v>6</v>
      </c>
      <c r="H429" s="95" t="s">
        <v>88</v>
      </c>
      <c r="I429" s="95" t="s">
        <v>5</v>
      </c>
      <c r="J429" s="97" t="s">
        <v>5</v>
      </c>
      <c r="L429" s="149">
        <f>VLOOKUP(A429,'Trained Model'!A:AI,35,0)</f>
        <v>-7.0535220639199663</v>
      </c>
      <c r="M429" s="151">
        <f>VLOOKUP(A429,'Trained Model'!A:AR,44,0)</f>
        <v>-5.6985357155851775</v>
      </c>
      <c r="N429" s="117"/>
      <c r="O429" s="119" t="str">
        <f t="shared" si="12"/>
        <v>No</v>
      </c>
      <c r="P429" s="160" t="str">
        <f t="shared" si="13"/>
        <v>Correct</v>
      </c>
    </row>
    <row r="430" spans="1:16" x14ac:dyDescent="0.2">
      <c r="A430" s="98">
        <v>11293</v>
      </c>
      <c r="B430" s="91" t="s">
        <v>103</v>
      </c>
      <c r="C430" s="110">
        <v>0.45938417565984724</v>
      </c>
      <c r="D430" s="91" t="s">
        <v>2</v>
      </c>
      <c r="E430" s="91">
        <v>2</v>
      </c>
      <c r="F430" s="92">
        <v>1</v>
      </c>
      <c r="G430" s="91" t="s">
        <v>7</v>
      </c>
      <c r="H430" s="91" t="s">
        <v>90</v>
      </c>
      <c r="I430" s="91" t="s">
        <v>5</v>
      </c>
      <c r="J430" s="93" t="s">
        <v>5</v>
      </c>
      <c r="L430" s="149">
        <f>VLOOKUP(A430,'Trained Model'!A:AI,35,0)</f>
        <v>-8.0765177893661857</v>
      </c>
      <c r="M430" s="151">
        <f>VLOOKUP(A430,'Trained Model'!A:AR,44,0)</f>
        <v>-6.7704509451349875</v>
      </c>
      <c r="N430" s="117"/>
      <c r="O430" s="119" t="str">
        <f t="shared" si="12"/>
        <v>No</v>
      </c>
      <c r="P430" s="160" t="str">
        <f t="shared" si="13"/>
        <v>Correct</v>
      </c>
    </row>
    <row r="431" spans="1:16" x14ac:dyDescent="0.2">
      <c r="A431" s="99">
        <v>10100</v>
      </c>
      <c r="B431" s="95" t="s">
        <v>103</v>
      </c>
      <c r="C431" s="111">
        <v>0.46017179881365411</v>
      </c>
      <c r="D431" s="95" t="s">
        <v>1</v>
      </c>
      <c r="E431" s="95">
        <v>1</v>
      </c>
      <c r="F431" s="96">
        <v>1</v>
      </c>
      <c r="G431" s="95" t="s">
        <v>6</v>
      </c>
      <c r="H431" s="95" t="s">
        <v>90</v>
      </c>
      <c r="I431" s="95" t="s">
        <v>5</v>
      </c>
      <c r="J431" s="97" t="s">
        <v>5</v>
      </c>
      <c r="L431" s="149">
        <f>VLOOKUP(A431,'Trained Model'!A:AI,35,0)</f>
        <v>-8.1656064830967363</v>
      </c>
      <c r="M431" s="151">
        <f>VLOOKUP(A431,'Trained Model'!A:AR,44,0)</f>
        <v>-6.7233463022745203</v>
      </c>
      <c r="N431" s="117"/>
      <c r="O431" s="119" t="str">
        <f t="shared" si="12"/>
        <v>No</v>
      </c>
      <c r="P431" s="160" t="str">
        <f t="shared" si="13"/>
        <v>Correct</v>
      </c>
    </row>
    <row r="432" spans="1:16" x14ac:dyDescent="0.2">
      <c r="A432" s="98">
        <v>10525</v>
      </c>
      <c r="B432" s="91" t="s">
        <v>103</v>
      </c>
      <c r="C432" s="110">
        <v>0.46129117447819923</v>
      </c>
      <c r="D432" s="91" t="s">
        <v>2</v>
      </c>
      <c r="E432" s="91">
        <v>0</v>
      </c>
      <c r="F432" s="92">
        <v>2</v>
      </c>
      <c r="G432" s="91" t="s">
        <v>7</v>
      </c>
      <c r="H432" s="91" t="s">
        <v>88</v>
      </c>
      <c r="I432" s="91" t="s">
        <v>5</v>
      </c>
      <c r="J432" s="93" t="s">
        <v>5</v>
      </c>
      <c r="L432" s="149">
        <f>VLOOKUP(A432,'Trained Model'!A:AI,35,0)</f>
        <v>-7.6150042764666761</v>
      </c>
      <c r="M432" s="151">
        <f>VLOOKUP(A432,'Trained Model'!A:AR,44,0)</f>
        <v>-5.8169944723566651</v>
      </c>
      <c r="N432" s="117"/>
      <c r="O432" s="119" t="str">
        <f t="shared" si="12"/>
        <v>No</v>
      </c>
      <c r="P432" s="160" t="str">
        <f t="shared" si="13"/>
        <v>Correct</v>
      </c>
    </row>
    <row r="433" spans="1:16" x14ac:dyDescent="0.2">
      <c r="A433" s="99">
        <v>11058</v>
      </c>
      <c r="B433" s="95" t="s">
        <v>103</v>
      </c>
      <c r="C433" s="111">
        <v>0.46138275697078412</v>
      </c>
      <c r="D433" s="95" t="s">
        <v>0</v>
      </c>
      <c r="E433" s="95">
        <v>3</v>
      </c>
      <c r="F433" s="96">
        <v>3</v>
      </c>
      <c r="G433" s="95" t="s">
        <v>6</v>
      </c>
      <c r="H433" s="95" t="s">
        <v>90</v>
      </c>
      <c r="I433" s="95" t="s">
        <v>5</v>
      </c>
      <c r="J433" s="97" t="s">
        <v>5</v>
      </c>
      <c r="L433" s="149">
        <f>VLOOKUP(A433,'Trained Model'!A:AI,35,0)</f>
        <v>-8.066616092607708</v>
      </c>
      <c r="M433" s="151">
        <f>VLOOKUP(A433,'Trained Model'!A:AR,44,0)</f>
        <v>-6.6815918113276798</v>
      </c>
      <c r="N433" s="117"/>
      <c r="O433" s="119" t="str">
        <f t="shared" si="12"/>
        <v>No</v>
      </c>
      <c r="P433" s="160" t="str">
        <f t="shared" si="13"/>
        <v>Correct</v>
      </c>
    </row>
    <row r="434" spans="1:16" x14ac:dyDescent="0.2">
      <c r="A434" s="98">
        <v>10938</v>
      </c>
      <c r="B434" s="91" t="s">
        <v>103</v>
      </c>
      <c r="C434" s="110">
        <v>0.46140232283392357</v>
      </c>
      <c r="D434" s="91" t="s">
        <v>3</v>
      </c>
      <c r="E434" s="91">
        <v>3</v>
      </c>
      <c r="F434" s="92">
        <v>2</v>
      </c>
      <c r="G434" s="91" t="s">
        <v>7</v>
      </c>
      <c r="H434" s="91" t="s">
        <v>91</v>
      </c>
      <c r="I434" s="91" t="s">
        <v>4</v>
      </c>
      <c r="J434" s="93" t="s">
        <v>4</v>
      </c>
      <c r="L434" s="149">
        <f>VLOOKUP(A434,'Trained Model'!A:AI,35,0)</f>
        <v>-6.411606515284821</v>
      </c>
      <c r="M434" s="151">
        <f>VLOOKUP(A434,'Trained Model'!A:AR,44,0)</f>
        <v>-9.2079848663664166</v>
      </c>
      <c r="N434" s="117"/>
      <c r="O434" s="119" t="str">
        <f t="shared" si="12"/>
        <v>Yes</v>
      </c>
      <c r="P434" s="160" t="str">
        <f t="shared" si="13"/>
        <v>Correct</v>
      </c>
    </row>
    <row r="435" spans="1:16" x14ac:dyDescent="0.2">
      <c r="A435" s="99">
        <v>10053</v>
      </c>
      <c r="B435" s="95" t="s">
        <v>103</v>
      </c>
      <c r="C435" s="111">
        <v>0.4621831839170546</v>
      </c>
      <c r="D435" s="95" t="s">
        <v>3</v>
      </c>
      <c r="E435" s="95">
        <v>0</v>
      </c>
      <c r="F435" s="96">
        <v>2</v>
      </c>
      <c r="G435" s="95" t="s">
        <v>6</v>
      </c>
      <c r="H435" s="95" t="s">
        <v>88</v>
      </c>
      <c r="I435" s="95" t="s">
        <v>5</v>
      </c>
      <c r="J435" s="97" t="s">
        <v>5</v>
      </c>
      <c r="L435" s="149">
        <f>VLOOKUP(A435,'Trained Model'!A:AI,35,0)</f>
        <v>-7.9858202491616668</v>
      </c>
      <c r="M435" s="151">
        <f>VLOOKUP(A435,'Trained Model'!A:AR,44,0)</f>
        <v>-5.7568360229329345</v>
      </c>
      <c r="N435" s="117"/>
      <c r="O435" s="119" t="str">
        <f t="shared" si="12"/>
        <v>No</v>
      </c>
      <c r="P435" s="160" t="str">
        <f t="shared" si="13"/>
        <v>Correct</v>
      </c>
    </row>
    <row r="436" spans="1:16" x14ac:dyDescent="0.2">
      <c r="A436" s="98">
        <v>11070</v>
      </c>
      <c r="B436" s="91" t="s">
        <v>103</v>
      </c>
      <c r="C436" s="110">
        <v>0.4627157494890255</v>
      </c>
      <c r="D436" s="91" t="s">
        <v>1</v>
      </c>
      <c r="E436" s="91">
        <v>1</v>
      </c>
      <c r="F436" s="92">
        <v>1</v>
      </c>
      <c r="G436" s="91" t="s">
        <v>7</v>
      </c>
      <c r="H436" s="91" t="s">
        <v>90</v>
      </c>
      <c r="I436" s="91" t="s">
        <v>5</v>
      </c>
      <c r="J436" s="93" t="s">
        <v>5</v>
      </c>
      <c r="L436" s="149">
        <f>VLOOKUP(A436,'Trained Model'!A:AI,35,0)</f>
        <v>-7.7407232891314717</v>
      </c>
      <c r="M436" s="151">
        <f>VLOOKUP(A436,'Trained Model'!A:AR,44,0)</f>
        <v>-6.7751713701391063</v>
      </c>
      <c r="N436" s="117"/>
      <c r="O436" s="119" t="str">
        <f t="shared" si="12"/>
        <v>No</v>
      </c>
      <c r="P436" s="160" t="str">
        <f t="shared" si="13"/>
        <v>Correct</v>
      </c>
    </row>
    <row r="437" spans="1:16" x14ac:dyDescent="0.2">
      <c r="A437" s="99">
        <v>11264</v>
      </c>
      <c r="B437" s="95" t="s">
        <v>103</v>
      </c>
      <c r="C437" s="111">
        <v>0.46322692317926506</v>
      </c>
      <c r="D437" s="95" t="s">
        <v>1</v>
      </c>
      <c r="E437" s="95">
        <v>3</v>
      </c>
      <c r="F437" s="96">
        <v>1</v>
      </c>
      <c r="G437" s="95" t="s">
        <v>6</v>
      </c>
      <c r="H437" s="95" t="s">
        <v>91</v>
      </c>
      <c r="I437" s="95" t="s">
        <v>5</v>
      </c>
      <c r="J437" s="97" t="s">
        <v>5</v>
      </c>
      <c r="L437" s="149">
        <f>VLOOKUP(A437,'Trained Model'!A:AI,35,0)</f>
        <v>-8.0547665016742851</v>
      </c>
      <c r="M437" s="151">
        <f>VLOOKUP(A437,'Trained Model'!A:AR,44,0)</f>
        <v>-6.7384140687142429</v>
      </c>
      <c r="N437" s="117"/>
      <c r="O437" s="119" t="str">
        <f t="shared" si="12"/>
        <v>No</v>
      </c>
      <c r="P437" s="160" t="str">
        <f t="shared" si="13"/>
        <v>Correct</v>
      </c>
    </row>
    <row r="438" spans="1:16" x14ac:dyDescent="0.2">
      <c r="A438" s="98">
        <v>10339</v>
      </c>
      <c r="B438" s="91" t="s">
        <v>103</v>
      </c>
      <c r="C438" s="110">
        <v>0.46349443224475639</v>
      </c>
      <c r="D438" s="91" t="s">
        <v>0</v>
      </c>
      <c r="E438" s="91">
        <v>0</v>
      </c>
      <c r="F438" s="92">
        <v>3</v>
      </c>
      <c r="G438" s="91" t="s">
        <v>6</v>
      </c>
      <c r="H438" s="91" t="s">
        <v>88</v>
      </c>
      <c r="I438" s="91" t="s">
        <v>4</v>
      </c>
      <c r="J438" s="93" t="s">
        <v>5</v>
      </c>
      <c r="L438" s="149">
        <f>VLOOKUP(A438,'Trained Model'!A:AI,35,0)</f>
        <v>-6.3854148749791406</v>
      </c>
      <c r="M438" s="151">
        <f>VLOOKUP(A438,'Trained Model'!A:AR,44,0)</f>
        <v>-8.0864289912181739</v>
      </c>
      <c r="N438" s="117"/>
      <c r="O438" s="119" t="str">
        <f t="shared" si="12"/>
        <v>Yes</v>
      </c>
      <c r="P438" s="160" t="str">
        <f t="shared" si="13"/>
        <v>Incorrect</v>
      </c>
    </row>
    <row r="439" spans="1:16" x14ac:dyDescent="0.2">
      <c r="A439" s="99">
        <v>10200</v>
      </c>
      <c r="B439" s="95" t="s">
        <v>103</v>
      </c>
      <c r="C439" s="111">
        <v>0.46381254353298118</v>
      </c>
      <c r="D439" s="95" t="s">
        <v>2</v>
      </c>
      <c r="E439" s="95">
        <v>2</v>
      </c>
      <c r="F439" s="96">
        <v>1</v>
      </c>
      <c r="G439" s="95" t="s">
        <v>6</v>
      </c>
      <c r="H439" s="95" t="s">
        <v>90</v>
      </c>
      <c r="I439" s="95" t="s">
        <v>5</v>
      </c>
      <c r="J439" s="97" t="s">
        <v>5</v>
      </c>
      <c r="L439" s="149">
        <f>VLOOKUP(A439,'Trained Model'!A:AI,35,0)</f>
        <v>-8.5014009833314521</v>
      </c>
      <c r="M439" s="151">
        <f>VLOOKUP(A439,'Trained Model'!A:AR,44,0)</f>
        <v>-6.7186258772704015</v>
      </c>
      <c r="N439" s="117"/>
      <c r="O439" s="119" t="str">
        <f t="shared" si="12"/>
        <v>No</v>
      </c>
      <c r="P439" s="160" t="str">
        <f t="shared" si="13"/>
        <v>Correct</v>
      </c>
    </row>
    <row r="440" spans="1:16" x14ac:dyDescent="0.2">
      <c r="A440" s="98">
        <v>11102</v>
      </c>
      <c r="B440" s="91" t="s">
        <v>103</v>
      </c>
      <c r="C440" s="110">
        <v>0.46433169810249286</v>
      </c>
      <c r="D440" s="91" t="s">
        <v>1</v>
      </c>
      <c r="E440" s="91">
        <v>0</v>
      </c>
      <c r="F440" s="92">
        <v>3</v>
      </c>
      <c r="G440" s="91" t="s">
        <v>7</v>
      </c>
      <c r="H440" s="91" t="s">
        <v>88</v>
      </c>
      <c r="I440" s="91" t="s">
        <v>5</v>
      </c>
      <c r="J440" s="93" t="s">
        <v>5</v>
      </c>
      <c r="L440" s="149">
        <f>VLOOKUP(A440,'Trained Model'!A:AI,35,0)</f>
        <v>-7.1841646726385981</v>
      </c>
      <c r="M440" s="151">
        <f>VLOOKUP(A440,'Trained Model'!A:AR,44,0)</f>
        <v>-5.7625313190700185</v>
      </c>
      <c r="N440" s="117"/>
      <c r="O440" s="119" t="str">
        <f t="shared" si="12"/>
        <v>No</v>
      </c>
      <c r="P440" s="160" t="str">
        <f t="shared" si="13"/>
        <v>Correct</v>
      </c>
    </row>
    <row r="441" spans="1:16" x14ac:dyDescent="0.2">
      <c r="A441" s="99">
        <v>10672</v>
      </c>
      <c r="B441" s="95" t="s">
        <v>103</v>
      </c>
      <c r="C441" s="111">
        <v>0.46560434589750477</v>
      </c>
      <c r="D441" s="95" t="s">
        <v>2</v>
      </c>
      <c r="E441" s="95">
        <v>1</v>
      </c>
      <c r="F441" s="96">
        <v>1</v>
      </c>
      <c r="G441" s="95" t="s">
        <v>7</v>
      </c>
      <c r="H441" s="95" t="s">
        <v>90</v>
      </c>
      <c r="I441" s="95" t="s">
        <v>5</v>
      </c>
      <c r="J441" s="97" t="s">
        <v>5</v>
      </c>
      <c r="L441" s="149">
        <f>VLOOKUP(A441,'Trained Model'!A:AI,35,0)</f>
        <v>-8.2347417945810797</v>
      </c>
      <c r="M441" s="151">
        <f>VLOOKUP(A441,'Trained Model'!A:AR,44,0)</f>
        <v>-6.7958760435007983</v>
      </c>
      <c r="N441" s="117"/>
      <c r="O441" s="119" t="str">
        <f t="shared" si="12"/>
        <v>No</v>
      </c>
      <c r="P441" s="160" t="str">
        <f t="shared" si="13"/>
        <v>Correct</v>
      </c>
    </row>
    <row r="442" spans="1:16" x14ac:dyDescent="0.2">
      <c r="A442" s="98">
        <v>10137</v>
      </c>
      <c r="B442" s="91" t="s">
        <v>103</v>
      </c>
      <c r="C442" s="110">
        <v>0.46683109579737447</v>
      </c>
      <c r="D442" s="91" t="s">
        <v>3</v>
      </c>
      <c r="E442" s="91">
        <v>2</v>
      </c>
      <c r="F442" s="92">
        <v>1</v>
      </c>
      <c r="G442" s="91" t="s">
        <v>7</v>
      </c>
      <c r="H442" s="91" t="s">
        <v>89</v>
      </c>
      <c r="I442" s="91" t="s">
        <v>5</v>
      </c>
      <c r="J442" s="93" t="s">
        <v>5</v>
      </c>
      <c r="L442" s="149">
        <f>VLOOKUP(A442,'Trained Model'!A:AI,35,0)</f>
        <v>-8.0750943015813323</v>
      </c>
      <c r="M442" s="151">
        <f>VLOOKUP(A442,'Trained Model'!A:AR,44,0)</f>
        <v>-6.4054426196371113</v>
      </c>
      <c r="N442" s="117"/>
      <c r="O442" s="119" t="str">
        <f t="shared" si="12"/>
        <v>No</v>
      </c>
      <c r="P442" s="160" t="str">
        <f t="shared" si="13"/>
        <v>Correct</v>
      </c>
    </row>
    <row r="443" spans="1:16" x14ac:dyDescent="0.2">
      <c r="A443" s="99">
        <v>10881</v>
      </c>
      <c r="B443" s="95" t="s">
        <v>103</v>
      </c>
      <c r="C443" s="111">
        <v>0.46689470506364616</v>
      </c>
      <c r="D443" s="95" t="s">
        <v>0</v>
      </c>
      <c r="E443" s="95">
        <v>0</v>
      </c>
      <c r="F443" s="96">
        <v>2</v>
      </c>
      <c r="G443" s="95" t="s">
        <v>6</v>
      </c>
      <c r="H443" s="95" t="s">
        <v>88</v>
      </c>
      <c r="I443" s="95" t="s">
        <v>5</v>
      </c>
      <c r="J443" s="97" t="s">
        <v>5</v>
      </c>
      <c r="L443" s="149">
        <f>VLOOKUP(A443,'Trained Model'!A:AI,35,0)</f>
        <v>-7.9598447627584061</v>
      </c>
      <c r="M443" s="151">
        <f>VLOOKUP(A443,'Trained Model'!A:AR,44,0)</f>
        <v>-5.7568360229329345</v>
      </c>
      <c r="N443" s="117"/>
      <c r="O443" s="119" t="str">
        <f t="shared" si="12"/>
        <v>No</v>
      </c>
      <c r="P443" s="160" t="str">
        <f t="shared" si="13"/>
        <v>Correct</v>
      </c>
    </row>
    <row r="444" spans="1:16" x14ac:dyDescent="0.2">
      <c r="A444" s="98">
        <v>10720</v>
      </c>
      <c r="B444" s="91" t="s">
        <v>103</v>
      </c>
      <c r="C444" s="110">
        <v>0.46705116817812087</v>
      </c>
      <c r="D444" s="91" t="s">
        <v>1</v>
      </c>
      <c r="E444" s="91">
        <v>2</v>
      </c>
      <c r="F444" s="92">
        <v>0</v>
      </c>
      <c r="G444" s="91" t="s">
        <v>6</v>
      </c>
      <c r="H444" s="91" t="s">
        <v>89</v>
      </c>
      <c r="I444" s="91" t="s">
        <v>5</v>
      </c>
      <c r="J444" s="93" t="s">
        <v>5</v>
      </c>
      <c r="L444" s="149">
        <f>VLOOKUP(A444,'Trained Model'!A:AI,35,0)</f>
        <v>-8.5639313922886817</v>
      </c>
      <c r="M444" s="151">
        <f>VLOOKUP(A444,'Trained Model'!A:AR,44,0)</f>
        <v>-6.3208789571455437</v>
      </c>
      <c r="N444" s="117"/>
      <c r="O444" s="119" t="str">
        <f t="shared" si="12"/>
        <v>No</v>
      </c>
      <c r="P444" s="160" t="str">
        <f t="shared" si="13"/>
        <v>Correct</v>
      </c>
    </row>
    <row r="445" spans="1:16" x14ac:dyDescent="0.2">
      <c r="A445" s="99">
        <v>10814</v>
      </c>
      <c r="B445" s="95" t="s">
        <v>103</v>
      </c>
      <c r="C445" s="111">
        <v>0.46744708658301071</v>
      </c>
      <c r="D445" s="95" t="s">
        <v>0</v>
      </c>
      <c r="E445" s="95">
        <v>0</v>
      </c>
      <c r="F445" s="96">
        <v>3</v>
      </c>
      <c r="G445" s="95" t="s">
        <v>7</v>
      </c>
      <c r="H445" s="95" t="s">
        <v>88</v>
      </c>
      <c r="I445" s="95" t="s">
        <v>4</v>
      </c>
      <c r="J445" s="97" t="s">
        <v>5</v>
      </c>
      <c r="L445" s="149">
        <f>VLOOKUP(A445,'Trained Model'!A:AI,35,0)</f>
        <v>-5.9605316810138742</v>
      </c>
      <c r="M445" s="151">
        <f>VLOOKUP(A445,'Trained Model'!A:AR,44,0)</f>
        <v>-8.1382540590827599</v>
      </c>
      <c r="N445" s="117"/>
      <c r="O445" s="119" t="str">
        <f t="shared" si="12"/>
        <v>Yes</v>
      </c>
      <c r="P445" s="161" t="str">
        <f t="shared" si="13"/>
        <v>Incorrect</v>
      </c>
    </row>
    <row r="446" spans="1:16" x14ac:dyDescent="0.2">
      <c r="A446" s="98">
        <v>11268</v>
      </c>
      <c r="B446" s="91" t="s">
        <v>103</v>
      </c>
      <c r="C446" s="110">
        <v>0.47043725262938274</v>
      </c>
      <c r="D446" s="91" t="s">
        <v>2</v>
      </c>
      <c r="E446" s="91">
        <v>1</v>
      </c>
      <c r="F446" s="92">
        <v>3</v>
      </c>
      <c r="G446" s="91" t="s">
        <v>7</v>
      </c>
      <c r="H446" s="91" t="s">
        <v>90</v>
      </c>
      <c r="I446" s="91" t="s">
        <v>5</v>
      </c>
      <c r="J446" s="93" t="s">
        <v>5</v>
      </c>
      <c r="L446" s="149">
        <f>VLOOKUP(A446,'Trained Model'!A:AI,35,0)</f>
        <v>-8.2773014089998771</v>
      </c>
      <c r="M446" s="151">
        <f>VLOOKUP(A446,'Trained Model'!A:AR,44,0)</f>
        <v>-6.8041405533506918</v>
      </c>
      <c r="N446" s="117"/>
      <c r="O446" s="119" t="str">
        <f t="shared" si="12"/>
        <v>No</v>
      </c>
      <c r="P446" s="160" t="str">
        <f t="shared" si="13"/>
        <v>Correct</v>
      </c>
    </row>
    <row r="447" spans="1:16" x14ac:dyDescent="0.2">
      <c r="A447" s="99">
        <v>10981</v>
      </c>
      <c r="B447" s="95" t="s">
        <v>103</v>
      </c>
      <c r="C447" s="111">
        <v>0.47168811165501923</v>
      </c>
      <c r="D447" s="95" t="s">
        <v>0</v>
      </c>
      <c r="E447" s="95">
        <v>3</v>
      </c>
      <c r="F447" s="96">
        <v>2</v>
      </c>
      <c r="G447" s="95" t="s">
        <v>7</v>
      </c>
      <c r="H447" s="95" t="s">
        <v>88</v>
      </c>
      <c r="I447" s="95" t="s">
        <v>5</v>
      </c>
      <c r="J447" s="97" t="s">
        <v>5</v>
      </c>
      <c r="L447" s="149">
        <f>VLOOKUP(A447,'Trained Model'!A:AI,35,0)</f>
        <v>-6.9794357661092423</v>
      </c>
      <c r="M447" s="151">
        <f>VLOOKUP(A447,'Trained Model'!A:AR,44,0)</f>
        <v>-5.7964905551772654</v>
      </c>
      <c r="N447" s="117"/>
      <c r="O447" s="119" t="str">
        <f t="shared" si="12"/>
        <v>No</v>
      </c>
      <c r="P447" s="160" t="str">
        <f t="shared" si="13"/>
        <v>Correct</v>
      </c>
    </row>
    <row r="448" spans="1:16" x14ac:dyDescent="0.2">
      <c r="A448" s="98">
        <v>10890</v>
      </c>
      <c r="B448" s="91" t="s">
        <v>103</v>
      </c>
      <c r="C448" s="110">
        <v>0.47266268371659426</v>
      </c>
      <c r="D448" s="91" t="s">
        <v>2</v>
      </c>
      <c r="E448" s="91">
        <v>0</v>
      </c>
      <c r="F448" s="92">
        <v>2</v>
      </c>
      <c r="G448" s="91" t="s">
        <v>7</v>
      </c>
      <c r="H448" s="91" t="s">
        <v>88</v>
      </c>
      <c r="I448" s="91" t="s">
        <v>5</v>
      </c>
      <c r="J448" s="93" t="s">
        <v>5</v>
      </c>
      <c r="L448" s="149">
        <f>VLOOKUP(A448,'Trained Model'!A:AI,35,0)</f>
        <v>-7.6150042764666761</v>
      </c>
      <c r="M448" s="151">
        <f>VLOOKUP(A448,'Trained Model'!A:AR,44,0)</f>
        <v>-5.8169944723566651</v>
      </c>
      <c r="N448" s="117"/>
      <c r="O448" s="119" t="str">
        <f t="shared" si="12"/>
        <v>No</v>
      </c>
      <c r="P448" s="160" t="str">
        <f t="shared" si="13"/>
        <v>Correct</v>
      </c>
    </row>
    <row r="449" spans="1:16" x14ac:dyDescent="0.2">
      <c r="A449" s="99">
        <v>10025</v>
      </c>
      <c r="B449" s="95" t="s">
        <v>103</v>
      </c>
      <c r="C449" s="111">
        <v>0.47299767845173646</v>
      </c>
      <c r="D449" s="95" t="s">
        <v>3</v>
      </c>
      <c r="E449" s="95">
        <v>3</v>
      </c>
      <c r="F449" s="96">
        <v>1</v>
      </c>
      <c r="G449" s="95" t="s">
        <v>6</v>
      </c>
      <c r="H449" s="95" t="s">
        <v>90</v>
      </c>
      <c r="I449" s="95" t="s">
        <v>5</v>
      </c>
      <c r="J449" s="97" t="s">
        <v>5</v>
      </c>
      <c r="L449" s="149">
        <f>VLOOKUP(A449,'Trained Model'!A:AI,35,0)</f>
        <v>-8.0500319645921738</v>
      </c>
      <c r="M449" s="151">
        <f>VLOOKUP(A449,'Trained Model'!A:AR,44,0)</f>
        <v>-6.6733273014777863</v>
      </c>
      <c r="N449" s="117"/>
      <c r="O449" s="119" t="str">
        <f t="shared" si="12"/>
        <v>No</v>
      </c>
      <c r="P449" s="160" t="str">
        <f t="shared" si="13"/>
        <v>Correct</v>
      </c>
    </row>
    <row r="450" spans="1:16" x14ac:dyDescent="0.2">
      <c r="A450" s="98">
        <v>11255</v>
      </c>
      <c r="B450" s="91" t="s">
        <v>103</v>
      </c>
      <c r="C450" s="110">
        <v>0.4730548339453462</v>
      </c>
      <c r="D450" s="91" t="s">
        <v>0</v>
      </c>
      <c r="E450" s="91">
        <v>0</v>
      </c>
      <c r="F450" s="92">
        <v>0</v>
      </c>
      <c r="G450" s="91" t="s">
        <v>6</v>
      </c>
      <c r="H450" s="91" t="s">
        <v>88</v>
      </c>
      <c r="I450" s="91" t="s">
        <v>5</v>
      </c>
      <c r="J450" s="93" t="s">
        <v>5</v>
      </c>
      <c r="L450" s="149">
        <f>VLOOKUP(A450,'Trained Model'!A:AI,35,0)</f>
        <v>-8.4843692308825585</v>
      </c>
      <c r="M450" s="151">
        <f>VLOOKUP(A450,'Trained Model'!A:AR,44,0)</f>
        <v>-5.6944457303336531</v>
      </c>
      <c r="N450" s="117"/>
      <c r="O450" s="119" t="str">
        <f t="shared" si="12"/>
        <v>No</v>
      </c>
      <c r="P450" s="160" t="str">
        <f t="shared" si="13"/>
        <v>Correct</v>
      </c>
    </row>
    <row r="451" spans="1:16" x14ac:dyDescent="0.2">
      <c r="A451" s="99">
        <v>10975</v>
      </c>
      <c r="B451" s="95" t="s">
        <v>103</v>
      </c>
      <c r="C451" s="111">
        <v>0.47409742025633583</v>
      </c>
      <c r="D451" s="95" t="s">
        <v>0</v>
      </c>
      <c r="E451" s="95">
        <v>1</v>
      </c>
      <c r="F451" s="96">
        <v>3</v>
      </c>
      <c r="G451" s="95" t="s">
        <v>7</v>
      </c>
      <c r="H451" s="95" t="s">
        <v>90</v>
      </c>
      <c r="I451" s="95" t="s">
        <v>4</v>
      </c>
      <c r="J451" s="97" t="s">
        <v>5</v>
      </c>
      <c r="L451" s="149">
        <f>VLOOKUP(A451,'Trained Model'!A:AI,35,0)</f>
        <v>-6.5596499119255434</v>
      </c>
      <c r="M451" s="151">
        <f>VLOOKUP(A451,'Trained Model'!A:AR,44,0)</f>
        <v>-9.1591586200017403</v>
      </c>
      <c r="N451" s="117"/>
      <c r="O451" s="119" t="str">
        <f t="shared" si="12"/>
        <v>Yes</v>
      </c>
      <c r="P451" s="161" t="str">
        <f t="shared" si="13"/>
        <v>Incorrect</v>
      </c>
    </row>
    <row r="452" spans="1:16" x14ac:dyDescent="0.2">
      <c r="A452" s="98">
        <v>10120</v>
      </c>
      <c r="B452" s="91" t="s">
        <v>103</v>
      </c>
      <c r="C452" s="110">
        <v>0.47429804809956932</v>
      </c>
      <c r="D452" s="91" t="s">
        <v>3</v>
      </c>
      <c r="E452" s="91">
        <v>0</v>
      </c>
      <c r="F452" s="92">
        <v>1</v>
      </c>
      <c r="G452" s="91" t="s">
        <v>7</v>
      </c>
      <c r="H452" s="91" t="s">
        <v>88</v>
      </c>
      <c r="I452" s="91" t="s">
        <v>4</v>
      </c>
      <c r="J452" s="93" t="s">
        <v>5</v>
      </c>
      <c r="L452" s="149">
        <f>VLOOKUP(A452,'Trained Model'!A:AI,35,0)</f>
        <v>-5.9439475529983383</v>
      </c>
      <c r="M452" s="151">
        <f>VLOOKUP(A452,'Trained Model'!A:AR,44,0)</f>
        <v>-8.1299895492328673</v>
      </c>
      <c r="N452" s="117"/>
      <c r="O452" s="119" t="str">
        <f t="shared" si="12"/>
        <v>Yes</v>
      </c>
      <c r="P452" s="160" t="str">
        <f t="shared" si="13"/>
        <v>Incorrect</v>
      </c>
    </row>
    <row r="453" spans="1:16" x14ac:dyDescent="0.2">
      <c r="A453" s="99">
        <v>10771</v>
      </c>
      <c r="B453" s="95" t="s">
        <v>103</v>
      </c>
      <c r="C453" s="111">
        <v>0.47529114591407795</v>
      </c>
      <c r="D453" s="95" t="s">
        <v>2</v>
      </c>
      <c r="E453" s="95">
        <v>3</v>
      </c>
      <c r="F453" s="96">
        <v>3</v>
      </c>
      <c r="G453" s="95" t="s">
        <v>6</v>
      </c>
      <c r="H453" s="95" t="s">
        <v>91</v>
      </c>
      <c r="I453" s="95" t="s">
        <v>5</v>
      </c>
      <c r="J453" s="97" t="s">
        <v>5</v>
      </c>
      <c r="L453" s="149">
        <f>VLOOKUP(A453,'Trained Model'!A:AI,35,0)</f>
        <v>-8.5913446215426905</v>
      </c>
      <c r="M453" s="151">
        <f>VLOOKUP(A453,'Trained Model'!A:AR,44,0)</f>
        <v>-6.7673832519258275</v>
      </c>
      <c r="N453" s="117"/>
      <c r="O453" s="119" t="str">
        <f t="shared" ref="O453:O516" si="14">IF(L453&gt;M453,"Yes","No")</f>
        <v>No</v>
      </c>
      <c r="P453" s="160" t="str">
        <f t="shared" ref="P453:P516" si="15">IF(J453=O453,"Correct","Incorrect")</f>
        <v>Correct</v>
      </c>
    </row>
    <row r="454" spans="1:16" x14ac:dyDescent="0.2">
      <c r="A454" s="98">
        <v>11257</v>
      </c>
      <c r="B454" s="91" t="s">
        <v>103</v>
      </c>
      <c r="C454" s="110">
        <v>0.47541691003754172</v>
      </c>
      <c r="D454" s="91" t="s">
        <v>2</v>
      </c>
      <c r="E454" s="91">
        <v>2</v>
      </c>
      <c r="F454" s="92">
        <v>0</v>
      </c>
      <c r="G454" s="91" t="s">
        <v>7</v>
      </c>
      <c r="H454" s="91" t="s">
        <v>90</v>
      </c>
      <c r="I454" s="91" t="s">
        <v>5</v>
      </c>
      <c r="J454" s="93" t="s">
        <v>5</v>
      </c>
      <c r="L454" s="149">
        <f>VLOOKUP(A454,'Trained Model'!A:AI,35,0)</f>
        <v>-8.5804229702876036</v>
      </c>
      <c r="M454" s="151">
        <f>VLOOKUP(A454,'Trained Model'!A:AR,44,0)</f>
        <v>-6.7500836423105541</v>
      </c>
      <c r="N454" s="117"/>
      <c r="O454" s="119" t="str">
        <f t="shared" si="14"/>
        <v>No</v>
      </c>
      <c r="P454" s="160" t="str">
        <f t="shared" si="15"/>
        <v>Correct</v>
      </c>
    </row>
    <row r="455" spans="1:16" x14ac:dyDescent="0.2">
      <c r="A455" s="99">
        <v>11021</v>
      </c>
      <c r="B455" s="95" t="s">
        <v>103</v>
      </c>
      <c r="C455" s="111">
        <v>0.47568562712205065</v>
      </c>
      <c r="D455" s="95" t="s">
        <v>1</v>
      </c>
      <c r="E455" s="95">
        <v>1</v>
      </c>
      <c r="F455" s="96">
        <v>1</v>
      </c>
      <c r="G455" s="95" t="s">
        <v>7</v>
      </c>
      <c r="H455" s="95" t="s">
        <v>91</v>
      </c>
      <c r="I455" s="95" t="s">
        <v>4</v>
      </c>
      <c r="J455" s="97" t="s">
        <v>5</v>
      </c>
      <c r="L455" s="149">
        <f>VLOOKUP(A455,'Trained Model'!A:AI,35,0)</f>
        <v>-6.5478003209921196</v>
      </c>
      <c r="M455" s="151">
        <f>VLOOKUP(A455,'Trained Model'!A:AR,44,0)</f>
        <v>-9.2159808773883043</v>
      </c>
      <c r="N455" s="117"/>
      <c r="O455" s="119" t="str">
        <f t="shared" si="14"/>
        <v>Yes</v>
      </c>
      <c r="P455" s="161" t="str">
        <f t="shared" si="15"/>
        <v>Incorrect</v>
      </c>
    </row>
    <row r="456" spans="1:16" x14ac:dyDescent="0.2">
      <c r="A456" s="98">
        <v>10199</v>
      </c>
      <c r="B456" s="91" t="s">
        <v>103</v>
      </c>
      <c r="C456" s="110">
        <v>0.477350278966306</v>
      </c>
      <c r="D456" s="91" t="s">
        <v>0</v>
      </c>
      <c r="E456" s="91">
        <v>2</v>
      </c>
      <c r="F456" s="92">
        <v>2</v>
      </c>
      <c r="G456" s="91" t="s">
        <v>7</v>
      </c>
      <c r="H456" s="91" t="s">
        <v>90</v>
      </c>
      <c r="I456" s="91" t="s">
        <v>4</v>
      </c>
      <c r="J456" s="93" t="s">
        <v>4</v>
      </c>
      <c r="L456" s="149">
        <f>VLOOKUP(A456,'Trained Model'!A:AI,35,0)</f>
        <v>-6.3382470050891175</v>
      </c>
      <c r="M456" s="151">
        <f>VLOOKUP(A456,'Trained Model'!A:AR,44,0)</f>
        <v>-9.1674920015608841</v>
      </c>
      <c r="N456" s="117"/>
      <c r="O456" s="119" t="str">
        <f t="shared" si="14"/>
        <v>Yes</v>
      </c>
      <c r="P456" s="160" t="str">
        <f t="shared" si="15"/>
        <v>Correct</v>
      </c>
    </row>
    <row r="457" spans="1:16" x14ac:dyDescent="0.2">
      <c r="A457" s="99">
        <v>10124</v>
      </c>
      <c r="B457" s="95" t="s">
        <v>103</v>
      </c>
      <c r="C457" s="111">
        <v>0.47750883555125667</v>
      </c>
      <c r="D457" s="95" t="s">
        <v>3</v>
      </c>
      <c r="E457" s="95">
        <v>0</v>
      </c>
      <c r="F457" s="96">
        <v>3</v>
      </c>
      <c r="G457" s="95" t="s">
        <v>7</v>
      </c>
      <c r="H457" s="95" t="s">
        <v>88</v>
      </c>
      <c r="I457" s="95" t="s">
        <v>5</v>
      </c>
      <c r="J457" s="97" t="s">
        <v>5</v>
      </c>
      <c r="L457" s="149">
        <f>VLOOKUP(A457,'Trained Model'!A:AI,35,0)</f>
        <v>-7.6241159568179313</v>
      </c>
      <c r="M457" s="151">
        <f>VLOOKUP(A457,'Trained Model'!A:AR,44,0)</f>
        <v>-5.7749026108725667</v>
      </c>
      <c r="N457" s="117"/>
      <c r="O457" s="119" t="str">
        <f t="shared" si="14"/>
        <v>No</v>
      </c>
      <c r="P457" s="160" t="str">
        <f t="shared" si="15"/>
        <v>Correct</v>
      </c>
    </row>
    <row r="458" spans="1:16" x14ac:dyDescent="0.2">
      <c r="A458" s="98">
        <v>10700</v>
      </c>
      <c r="B458" s="91" t="s">
        <v>103</v>
      </c>
      <c r="C458" s="110">
        <v>0.47808672897250704</v>
      </c>
      <c r="D458" s="91" t="s">
        <v>1</v>
      </c>
      <c r="E458" s="91">
        <v>0</v>
      </c>
      <c r="F458" s="92">
        <v>2</v>
      </c>
      <c r="G458" s="91" t="s">
        <v>6</v>
      </c>
      <c r="H458" s="91" t="s">
        <v>88</v>
      </c>
      <c r="I458" s="91" t="s">
        <v>5</v>
      </c>
      <c r="J458" s="93" t="s">
        <v>5</v>
      </c>
      <c r="L458" s="149">
        <f>VLOOKUP(A458,'Trained Model'!A:AI,35,0)</f>
        <v>-7.5458689649823327</v>
      </c>
      <c r="M458" s="151">
        <f>VLOOKUP(A458,'Trained Model'!A:AR,44,0)</f>
        <v>-5.744464731130388</v>
      </c>
      <c r="N458" s="117"/>
      <c r="O458" s="119" t="str">
        <f t="shared" si="14"/>
        <v>No</v>
      </c>
      <c r="P458" s="160" t="str">
        <f t="shared" si="15"/>
        <v>Correct</v>
      </c>
    </row>
    <row r="459" spans="1:16" x14ac:dyDescent="0.2">
      <c r="A459" s="99">
        <v>10467</v>
      </c>
      <c r="B459" s="95" t="s">
        <v>103</v>
      </c>
      <c r="C459" s="111">
        <v>0.48002748552022068</v>
      </c>
      <c r="D459" s="95" t="s">
        <v>3</v>
      </c>
      <c r="E459" s="95">
        <v>2</v>
      </c>
      <c r="F459" s="96">
        <v>1</v>
      </c>
      <c r="G459" s="95" t="s">
        <v>6</v>
      </c>
      <c r="H459" s="95" t="s">
        <v>88</v>
      </c>
      <c r="I459" s="95" t="s">
        <v>4</v>
      </c>
      <c r="J459" s="97" t="s">
        <v>5</v>
      </c>
      <c r="L459" s="149">
        <f>VLOOKUP(A459,'Trained Model'!A:AI,35,0)</f>
        <v>-6.2106067417487107</v>
      </c>
      <c r="M459" s="151">
        <f>VLOOKUP(A459,'Trained Model'!A:AR,44,0)</f>
        <v>-8.1029591399814969</v>
      </c>
      <c r="N459" s="117"/>
      <c r="O459" s="119" t="str">
        <f t="shared" si="14"/>
        <v>Yes</v>
      </c>
      <c r="P459" s="161" t="str">
        <f t="shared" si="15"/>
        <v>Incorrect</v>
      </c>
    </row>
    <row r="460" spans="1:16" x14ac:dyDescent="0.2">
      <c r="A460" s="98">
        <v>10185</v>
      </c>
      <c r="B460" s="91" t="s">
        <v>103</v>
      </c>
      <c r="C460" s="110">
        <v>0.48098906767373284</v>
      </c>
      <c r="D460" s="91" t="s">
        <v>3</v>
      </c>
      <c r="E460" s="91">
        <v>1</v>
      </c>
      <c r="F460" s="92">
        <v>1</v>
      </c>
      <c r="G460" s="91" t="s">
        <v>6</v>
      </c>
      <c r="H460" s="91" t="s">
        <v>89</v>
      </c>
      <c r="I460" s="91" t="s">
        <v>5</v>
      </c>
      <c r="J460" s="93" t="s">
        <v>5</v>
      </c>
      <c r="L460" s="149">
        <f>VLOOKUP(A460,'Trained Model'!A:AI,35,0)</f>
        <v>-8.6582015007614928</v>
      </c>
      <c r="M460" s="151">
        <f>VLOOKUP(A460,'Trained Model'!A:AR,44,0)</f>
        <v>-6.3790426501383353</v>
      </c>
      <c r="N460" s="117"/>
      <c r="O460" s="119" t="str">
        <f t="shared" si="14"/>
        <v>No</v>
      </c>
      <c r="P460" s="160" t="str">
        <f t="shared" si="15"/>
        <v>Correct</v>
      </c>
    </row>
    <row r="461" spans="1:16" x14ac:dyDescent="0.2">
      <c r="A461" s="99">
        <v>10039</v>
      </c>
      <c r="B461" s="95" t="s">
        <v>103</v>
      </c>
      <c r="C461" s="111">
        <v>0.48114208150825466</v>
      </c>
      <c r="D461" s="95" t="s">
        <v>2</v>
      </c>
      <c r="E461" s="95">
        <v>1</v>
      </c>
      <c r="F461" s="96">
        <v>0</v>
      </c>
      <c r="G461" s="95" t="s">
        <v>6</v>
      </c>
      <c r="H461" s="95" t="s">
        <v>89</v>
      </c>
      <c r="I461" s="95" t="s">
        <v>5</v>
      </c>
      <c r="J461" s="97" t="s">
        <v>5</v>
      </c>
      <c r="L461" s="149">
        <f>VLOOKUP(A461,'Trained Model'!A:AI,35,0)</f>
        <v>-9.2161739029531855</v>
      </c>
      <c r="M461" s="151">
        <f>VLOOKUP(A461,'Trained Model'!A:AR,44,0)</f>
        <v>-6.3670087288730457</v>
      </c>
      <c r="N461" s="117"/>
      <c r="O461" s="119" t="str">
        <f t="shared" si="14"/>
        <v>No</v>
      </c>
      <c r="P461" s="160" t="str">
        <f t="shared" si="15"/>
        <v>Correct</v>
      </c>
    </row>
    <row r="462" spans="1:16" x14ac:dyDescent="0.2">
      <c r="A462" s="98">
        <v>10746</v>
      </c>
      <c r="B462" s="91" t="s">
        <v>103</v>
      </c>
      <c r="C462" s="110">
        <v>0.48286213236596287</v>
      </c>
      <c r="D462" s="91" t="s">
        <v>2</v>
      </c>
      <c r="E462" s="91">
        <v>2</v>
      </c>
      <c r="F462" s="92">
        <v>3</v>
      </c>
      <c r="G462" s="91" t="s">
        <v>6</v>
      </c>
      <c r="H462" s="91" t="s">
        <v>91</v>
      </c>
      <c r="I462" s="91" t="s">
        <v>5</v>
      </c>
      <c r="J462" s="93" t="s">
        <v>5</v>
      </c>
      <c r="L462" s="149">
        <f>VLOOKUP(A462,'Trained Model'!A:AI,35,0)</f>
        <v>-8.9886464190116939</v>
      </c>
      <c r="M462" s="151">
        <f>VLOOKUP(A462,'Trained Model'!A:AR,44,0)</f>
        <v>-6.8043484461592989</v>
      </c>
      <c r="N462" s="117"/>
      <c r="O462" s="119" t="str">
        <f t="shared" si="14"/>
        <v>No</v>
      </c>
      <c r="P462" s="160" t="str">
        <f t="shared" si="15"/>
        <v>Correct</v>
      </c>
    </row>
    <row r="463" spans="1:16" x14ac:dyDescent="0.2">
      <c r="A463" s="99">
        <v>10928</v>
      </c>
      <c r="B463" s="95" t="s">
        <v>103</v>
      </c>
      <c r="C463" s="111">
        <v>0.48904158721147972</v>
      </c>
      <c r="D463" s="95" t="s">
        <v>3</v>
      </c>
      <c r="E463" s="95">
        <v>1</v>
      </c>
      <c r="F463" s="96">
        <v>2</v>
      </c>
      <c r="G463" s="95" t="s">
        <v>7</v>
      </c>
      <c r="H463" s="95" t="s">
        <v>88</v>
      </c>
      <c r="I463" s="95" t="s">
        <v>5</v>
      </c>
      <c r="J463" s="97" t="s">
        <v>5</v>
      </c>
      <c r="L463" s="149">
        <f>VLOOKUP(A463,'Trained Model'!A:AI,35,0)</f>
        <v>-7.5609370551964004</v>
      </c>
      <c r="M463" s="151">
        <f>VLOOKUP(A463,'Trained Model'!A:AR,44,0)</f>
        <v>-5.8588808477765477</v>
      </c>
      <c r="N463" s="117"/>
      <c r="O463" s="119" t="str">
        <f t="shared" si="14"/>
        <v>No</v>
      </c>
      <c r="P463" s="160" t="str">
        <f t="shared" si="15"/>
        <v>Correct</v>
      </c>
    </row>
    <row r="464" spans="1:16" x14ac:dyDescent="0.2">
      <c r="A464" s="98">
        <v>10972</v>
      </c>
      <c r="B464" s="91" t="s">
        <v>103</v>
      </c>
      <c r="C464" s="110">
        <v>0.48997901070952354</v>
      </c>
      <c r="D464" s="91" t="s">
        <v>0</v>
      </c>
      <c r="E464" s="91">
        <v>3</v>
      </c>
      <c r="F464" s="92">
        <v>1</v>
      </c>
      <c r="G464" s="91" t="s">
        <v>6</v>
      </c>
      <c r="H464" s="91" t="s">
        <v>91</v>
      </c>
      <c r="I464" s="91" t="s">
        <v>5</v>
      </c>
      <c r="J464" s="93" t="s">
        <v>5</v>
      </c>
      <c r="L464" s="149">
        <f>VLOOKUP(A464,'Trained Model'!A:AI,35,0)</f>
        <v>-8.4687422994503585</v>
      </c>
      <c r="M464" s="151">
        <f>VLOOKUP(A464,'Trained Model'!A:AR,44,0)</f>
        <v>-6.7507853605167902</v>
      </c>
      <c r="N464" s="117"/>
      <c r="O464" s="119" t="str">
        <f t="shared" si="14"/>
        <v>No</v>
      </c>
      <c r="P464" s="160" t="str">
        <f t="shared" si="15"/>
        <v>Correct</v>
      </c>
    </row>
    <row r="465" spans="1:16" x14ac:dyDescent="0.2">
      <c r="A465" s="99">
        <v>10854</v>
      </c>
      <c r="B465" s="95" t="s">
        <v>103</v>
      </c>
      <c r="C465" s="111">
        <v>0.48998073757070282</v>
      </c>
      <c r="D465" s="95" t="s">
        <v>2</v>
      </c>
      <c r="E465" s="95">
        <v>3</v>
      </c>
      <c r="F465" s="96">
        <v>3</v>
      </c>
      <c r="G465" s="95" t="s">
        <v>7</v>
      </c>
      <c r="H465" s="95" t="s">
        <v>88</v>
      </c>
      <c r="I465" s="95" t="s">
        <v>5</v>
      </c>
      <c r="J465" s="97" t="s">
        <v>5</v>
      </c>
      <c r="L465" s="149">
        <f>VLOOKUP(A465,'Trained Model'!A:AI,35,0)</f>
        <v>-7.1226573754043105</v>
      </c>
      <c r="M465" s="151">
        <f>VLOOKUP(A465,'Trained Model'!A:AR,44,0)</f>
        <v>-5.7710654568114554</v>
      </c>
      <c r="N465" s="117"/>
      <c r="O465" s="119" t="str">
        <f t="shared" si="14"/>
        <v>No</v>
      </c>
      <c r="P465" s="160" t="str">
        <f t="shared" si="15"/>
        <v>Correct</v>
      </c>
    </row>
    <row r="466" spans="1:16" x14ac:dyDescent="0.2">
      <c r="A466" s="98">
        <v>10110</v>
      </c>
      <c r="B466" s="91" t="s">
        <v>103</v>
      </c>
      <c r="C466" s="110">
        <v>0.49070121825748714</v>
      </c>
      <c r="D466" s="91" t="s">
        <v>1</v>
      </c>
      <c r="E466" s="91">
        <v>0</v>
      </c>
      <c r="F466" s="92">
        <v>3</v>
      </c>
      <c r="G466" s="91" t="s">
        <v>7</v>
      </c>
      <c r="H466" s="91" t="s">
        <v>88</v>
      </c>
      <c r="I466" s="91" t="s">
        <v>5</v>
      </c>
      <c r="J466" s="93" t="s">
        <v>5</v>
      </c>
      <c r="L466" s="149">
        <f>VLOOKUP(A466,'Trained Model'!A:AI,35,0)</f>
        <v>-7.1841646726385981</v>
      </c>
      <c r="M466" s="151">
        <f>VLOOKUP(A466,'Trained Model'!A:AR,44,0)</f>
        <v>-5.7625313190700185</v>
      </c>
      <c r="N466" s="117"/>
      <c r="O466" s="119" t="str">
        <f t="shared" si="14"/>
        <v>No</v>
      </c>
      <c r="P466" s="160" t="str">
        <f t="shared" si="15"/>
        <v>Correct</v>
      </c>
    </row>
    <row r="467" spans="1:16" x14ac:dyDescent="0.2">
      <c r="A467" s="99">
        <v>10519</v>
      </c>
      <c r="B467" s="95" t="s">
        <v>103</v>
      </c>
      <c r="C467" s="111">
        <v>0.4907158986162814</v>
      </c>
      <c r="D467" s="95" t="s">
        <v>0</v>
      </c>
      <c r="E467" s="95">
        <v>3</v>
      </c>
      <c r="F467" s="96">
        <v>1</v>
      </c>
      <c r="G467" s="95" t="s">
        <v>6</v>
      </c>
      <c r="H467" s="95" t="s">
        <v>88</v>
      </c>
      <c r="I467" s="95" t="s">
        <v>5</v>
      </c>
      <c r="J467" s="97" t="s">
        <v>5</v>
      </c>
      <c r="L467" s="149">
        <f>VLOOKUP(A467,'Trained Model'!A:AI,35,0)</f>
        <v>-7.4249382472772441</v>
      </c>
      <c r="M467" s="151">
        <f>VLOOKUP(A467,'Trained Model'!A:AR,44,0)</f>
        <v>-5.7026424975378323</v>
      </c>
      <c r="N467" s="117"/>
      <c r="O467" s="119" t="str">
        <f t="shared" si="14"/>
        <v>No</v>
      </c>
      <c r="P467" s="160" t="str">
        <f t="shared" si="15"/>
        <v>Correct</v>
      </c>
    </row>
    <row r="468" spans="1:16" x14ac:dyDescent="0.2">
      <c r="A468" s="98">
        <v>10420</v>
      </c>
      <c r="B468" s="91" t="s">
        <v>103</v>
      </c>
      <c r="C468" s="110">
        <v>0.49364373427756991</v>
      </c>
      <c r="D468" s="91" t="s">
        <v>1</v>
      </c>
      <c r="E468" s="91">
        <v>3</v>
      </c>
      <c r="F468" s="92">
        <v>1</v>
      </c>
      <c r="G468" s="91" t="s">
        <v>6</v>
      </c>
      <c r="H468" s="91" t="s">
        <v>88</v>
      </c>
      <c r="I468" s="91" t="s">
        <v>4</v>
      </c>
      <c r="J468" s="93" t="s">
        <v>5</v>
      </c>
      <c r="L468" s="149">
        <f>VLOOKUP(A468,'Trained Model'!A:AI,35,0)</f>
        <v>-5.3733536601003733</v>
      </c>
      <c r="M468" s="151">
        <f>VLOOKUP(A468,'Trained Model'!A:AR,44,0)</f>
        <v>-8.053622653945478</v>
      </c>
      <c r="N468" s="117"/>
      <c r="O468" s="119" t="str">
        <f t="shared" si="14"/>
        <v>Yes</v>
      </c>
      <c r="P468" s="161" t="str">
        <f t="shared" si="15"/>
        <v>Incorrect</v>
      </c>
    </row>
    <row r="469" spans="1:16" x14ac:dyDescent="0.2">
      <c r="A469" s="99">
        <v>10632</v>
      </c>
      <c r="B469" s="95" t="s">
        <v>103</v>
      </c>
      <c r="C469" s="111">
        <v>0.49579775902377654</v>
      </c>
      <c r="D469" s="95" t="s">
        <v>0</v>
      </c>
      <c r="E469" s="95">
        <v>1</v>
      </c>
      <c r="F469" s="96">
        <v>0</v>
      </c>
      <c r="G469" s="95" t="s">
        <v>7</v>
      </c>
      <c r="H469" s="95" t="s">
        <v>90</v>
      </c>
      <c r="I469" s="95" t="s">
        <v>5</v>
      </c>
      <c r="J469" s="97" t="s">
        <v>5</v>
      </c>
      <c r="L469" s="149">
        <f>VLOOKUP(A469,'Trained Model'!A:AI,35,0)</f>
        <v>-8.6586042678289612</v>
      </c>
      <c r="M469" s="151">
        <f>VLOOKUP(A469,'Trained Model'!A:AR,44,0)</f>
        <v>-6.7671753591172195</v>
      </c>
      <c r="N469" s="117"/>
      <c r="O469" s="119" t="str">
        <f t="shared" si="14"/>
        <v>No</v>
      </c>
      <c r="P469" s="160" t="str">
        <f t="shared" si="15"/>
        <v>Correct</v>
      </c>
    </row>
    <row r="470" spans="1:16" x14ac:dyDescent="0.2">
      <c r="A470" s="98">
        <v>11071</v>
      </c>
      <c r="B470" s="91" t="s">
        <v>103</v>
      </c>
      <c r="C470" s="110">
        <v>0.49611686107694519</v>
      </c>
      <c r="D470" s="91" t="s">
        <v>1</v>
      </c>
      <c r="E470" s="91">
        <v>3</v>
      </c>
      <c r="F470" s="92">
        <v>0</v>
      </c>
      <c r="G470" s="91" t="s">
        <v>6</v>
      </c>
      <c r="H470" s="91" t="s">
        <v>88</v>
      </c>
      <c r="I470" s="91" t="s">
        <v>5</v>
      </c>
      <c r="J470" s="93" t="s">
        <v>5</v>
      </c>
      <c r="L470" s="149">
        <f>VLOOKUP(A470,'Trained Model'!A:AI,35,0)</f>
        <v>-7.5148676304225877</v>
      </c>
      <c r="M470" s="151">
        <f>VLOOKUP(A470,'Trained Model'!A:AR,44,0)</f>
        <v>-5.6699039029108507</v>
      </c>
      <c r="N470" s="117"/>
      <c r="O470" s="119" t="str">
        <f t="shared" si="14"/>
        <v>No</v>
      </c>
      <c r="P470" s="160" t="str">
        <f t="shared" si="15"/>
        <v>Correct</v>
      </c>
    </row>
    <row r="471" spans="1:16" x14ac:dyDescent="0.2">
      <c r="A471" s="99">
        <v>11032</v>
      </c>
      <c r="B471" s="95" t="s">
        <v>103</v>
      </c>
      <c r="C471" s="111">
        <v>0.49696106876734658</v>
      </c>
      <c r="D471" s="95" t="s">
        <v>2</v>
      </c>
      <c r="E471" s="95">
        <v>2</v>
      </c>
      <c r="F471" s="96">
        <v>3</v>
      </c>
      <c r="G471" s="95" t="s">
        <v>6</v>
      </c>
      <c r="H471" s="95" t="s">
        <v>89</v>
      </c>
      <c r="I471" s="95" t="s">
        <v>5</v>
      </c>
      <c r="J471" s="97" t="s">
        <v>5</v>
      </c>
      <c r="L471" s="149">
        <f>VLOOKUP(A471,'Trained Model'!A:AI,35,0)</f>
        <v>-8.596604331235671</v>
      </c>
      <c r="M471" s="151">
        <f>VLOOKUP(A471,'Trained Model'!A:AR,44,0)</f>
        <v>-6.3702154431815625</v>
      </c>
      <c r="N471" s="117"/>
      <c r="O471" s="119" t="str">
        <f t="shared" si="14"/>
        <v>No</v>
      </c>
      <c r="P471" s="160" t="str">
        <f t="shared" si="15"/>
        <v>Correct</v>
      </c>
    </row>
    <row r="472" spans="1:16" x14ac:dyDescent="0.2">
      <c r="A472" s="98">
        <v>10920</v>
      </c>
      <c r="B472" s="91" t="s">
        <v>103</v>
      </c>
      <c r="C472" s="110">
        <v>0.4980624462427311</v>
      </c>
      <c r="D472" s="91" t="s">
        <v>3</v>
      </c>
      <c r="E472" s="91">
        <v>2</v>
      </c>
      <c r="F472" s="92">
        <v>3</v>
      </c>
      <c r="G472" s="91" t="s">
        <v>7</v>
      </c>
      <c r="H472" s="91" t="s">
        <v>88</v>
      </c>
      <c r="I472" s="91" t="s">
        <v>5</v>
      </c>
      <c r="J472" s="93" t="s">
        <v>5</v>
      </c>
      <c r="L472" s="149">
        <f>VLOOKUP(A472,'Trained Model'!A:AI,35,0)</f>
        <v>-7.4658919516030373</v>
      </c>
      <c r="M472" s="151">
        <f>VLOOKUP(A472,'Trained Model'!A:AR,44,0)</f>
        <v>-5.7996972694857822</v>
      </c>
      <c r="N472" s="117"/>
      <c r="O472" s="119" t="str">
        <f t="shared" si="14"/>
        <v>No</v>
      </c>
      <c r="P472" s="160" t="str">
        <f t="shared" si="15"/>
        <v>Correct</v>
      </c>
    </row>
    <row r="473" spans="1:16" x14ac:dyDescent="0.2">
      <c r="A473" s="99">
        <v>11185</v>
      </c>
      <c r="B473" s="95" t="s">
        <v>103</v>
      </c>
      <c r="C473" s="111">
        <v>0.49832365532946998</v>
      </c>
      <c r="D473" s="95" t="s">
        <v>2</v>
      </c>
      <c r="E473" s="95">
        <v>0</v>
      </c>
      <c r="F473" s="96">
        <v>0</v>
      </c>
      <c r="G473" s="95" t="s">
        <v>7</v>
      </c>
      <c r="H473" s="95" t="s">
        <v>88</v>
      </c>
      <c r="I473" s="95" t="s">
        <v>5</v>
      </c>
      <c r="J473" s="97" t="s">
        <v>5</v>
      </c>
      <c r="L473" s="149">
        <f>VLOOKUP(A473,'Trained Model'!A:AI,35,0)</f>
        <v>-8.1395287445908284</v>
      </c>
      <c r="M473" s="151">
        <f>VLOOKUP(A473,'Trained Model'!A:AR,44,0)</f>
        <v>-5.7546041797573837</v>
      </c>
      <c r="N473" s="117"/>
      <c r="O473" s="119" t="str">
        <f t="shared" si="14"/>
        <v>No</v>
      </c>
      <c r="P473" s="160" t="str">
        <f t="shared" si="15"/>
        <v>Correct</v>
      </c>
    </row>
    <row r="474" spans="1:16" x14ac:dyDescent="0.2">
      <c r="A474" s="98">
        <v>10332</v>
      </c>
      <c r="B474" s="91" t="s">
        <v>103</v>
      </c>
      <c r="C474" s="110">
        <v>0.49868158075172719</v>
      </c>
      <c r="D474" s="91" t="s">
        <v>1</v>
      </c>
      <c r="E474" s="91">
        <v>2</v>
      </c>
      <c r="F474" s="92">
        <v>0</v>
      </c>
      <c r="G474" s="91" t="s">
        <v>7</v>
      </c>
      <c r="H474" s="91" t="s">
        <v>90</v>
      </c>
      <c r="I474" s="91" t="s">
        <v>5</v>
      </c>
      <c r="J474" s="93" t="s">
        <v>5</v>
      </c>
      <c r="L474" s="149">
        <f>VLOOKUP(A474,'Trained Model'!A:AI,35,0)</f>
        <v>-8.0864044648379938</v>
      </c>
      <c r="M474" s="151">
        <f>VLOOKUP(A474,'Trained Model'!A:AR,44,0)</f>
        <v>-6.7293789689488621</v>
      </c>
      <c r="N474" s="117"/>
      <c r="O474" s="119" t="str">
        <f t="shared" si="14"/>
        <v>No</v>
      </c>
      <c r="P474" s="160" t="str">
        <f t="shared" si="15"/>
        <v>Correct</v>
      </c>
    </row>
    <row r="475" spans="1:16" x14ac:dyDescent="0.2">
      <c r="A475" s="99">
        <v>11243</v>
      </c>
      <c r="B475" s="95" t="s">
        <v>103</v>
      </c>
      <c r="C475" s="111">
        <v>0.50022067503751677</v>
      </c>
      <c r="D475" s="95" t="s">
        <v>3</v>
      </c>
      <c r="E475" s="95">
        <v>2</v>
      </c>
      <c r="F475" s="96">
        <v>1</v>
      </c>
      <c r="G475" s="95" t="s">
        <v>7</v>
      </c>
      <c r="H475" s="95" t="s">
        <v>90</v>
      </c>
      <c r="I475" s="95" t="s">
        <v>5</v>
      </c>
      <c r="J475" s="97" t="s">
        <v>5</v>
      </c>
      <c r="L475" s="149">
        <f>VLOOKUP(A475,'Trained Model'!A:AI,35,0)</f>
        <v>-8.0224505680959108</v>
      </c>
      <c r="M475" s="151">
        <f>VLOOKUP(A475,'Trained Model'!A:AR,44,0)</f>
        <v>-6.7621175635758437</v>
      </c>
      <c r="N475" s="117"/>
      <c r="O475" s="119" t="str">
        <f t="shared" si="14"/>
        <v>No</v>
      </c>
      <c r="P475" s="160" t="str">
        <f t="shared" si="15"/>
        <v>Correct</v>
      </c>
    </row>
    <row r="476" spans="1:16" x14ac:dyDescent="0.2">
      <c r="A476" s="98">
        <v>11281</v>
      </c>
      <c r="B476" s="91" t="s">
        <v>103</v>
      </c>
      <c r="C476" s="110">
        <v>0.50023479723309239</v>
      </c>
      <c r="D476" s="91" t="s">
        <v>0</v>
      </c>
      <c r="E476" s="91">
        <v>2</v>
      </c>
      <c r="F476" s="92">
        <v>2</v>
      </c>
      <c r="G476" s="91" t="s">
        <v>6</v>
      </c>
      <c r="H476" s="91" t="s">
        <v>91</v>
      </c>
      <c r="I476" s="91" t="s">
        <v>5</v>
      </c>
      <c r="J476" s="93" t="s">
        <v>5</v>
      </c>
      <c r="L476" s="149">
        <f>VLOOKUP(A476,'Trained Model'!A:AI,35,0)</f>
        <v>-8.8454248097166257</v>
      </c>
      <c r="M476" s="151">
        <f>VLOOKUP(A476,'Trained Model'!A:AR,44,0)</f>
        <v>-6.8297735445251098</v>
      </c>
      <c r="N476" s="117"/>
      <c r="O476" s="119" t="str">
        <f t="shared" si="14"/>
        <v>No</v>
      </c>
      <c r="P476" s="160" t="str">
        <f t="shared" si="15"/>
        <v>Correct</v>
      </c>
    </row>
    <row r="477" spans="1:16" x14ac:dyDescent="0.2">
      <c r="A477" s="99">
        <v>10722</v>
      </c>
      <c r="B477" s="95" t="s">
        <v>103</v>
      </c>
      <c r="C477" s="111">
        <v>0.500353074178015</v>
      </c>
      <c r="D477" s="95" t="s">
        <v>1</v>
      </c>
      <c r="E477" s="95">
        <v>2</v>
      </c>
      <c r="F477" s="96">
        <v>0</v>
      </c>
      <c r="G477" s="95" t="s">
        <v>7</v>
      </c>
      <c r="H477" s="95" t="s">
        <v>89</v>
      </c>
      <c r="I477" s="95" t="s">
        <v>5</v>
      </c>
      <c r="J477" s="97" t="s">
        <v>5</v>
      </c>
      <c r="L477" s="149">
        <f>VLOOKUP(A477,'Trained Model'!A:AI,35,0)</f>
        <v>-8.1390481983234153</v>
      </c>
      <c r="M477" s="151">
        <f>VLOOKUP(A477,'Trained Model'!A:AR,44,0)</f>
        <v>-6.3727040250101297</v>
      </c>
      <c r="N477" s="117"/>
      <c r="O477" s="119" t="str">
        <f t="shared" si="14"/>
        <v>No</v>
      </c>
      <c r="P477" s="160" t="str">
        <f t="shared" si="15"/>
        <v>Correct</v>
      </c>
    </row>
    <row r="478" spans="1:16" x14ac:dyDescent="0.2">
      <c r="A478" s="98">
        <v>11028</v>
      </c>
      <c r="B478" s="91" t="s">
        <v>103</v>
      </c>
      <c r="C478" s="110">
        <v>0.50188773943654286</v>
      </c>
      <c r="D478" s="91" t="s">
        <v>3</v>
      </c>
      <c r="E478" s="91">
        <v>3</v>
      </c>
      <c r="F478" s="92">
        <v>1</v>
      </c>
      <c r="G478" s="91" t="s">
        <v>6</v>
      </c>
      <c r="H478" s="91" t="s">
        <v>88</v>
      </c>
      <c r="I478" s="91" t="s">
        <v>5</v>
      </c>
      <c r="J478" s="93" t="s">
        <v>5</v>
      </c>
      <c r="L478" s="149">
        <f>VLOOKUP(A478,'Trained Model'!A:AI,35,0)</f>
        <v>-7.4509137336805047</v>
      </c>
      <c r="M478" s="151">
        <f>VLOOKUP(A478,'Trained Model'!A:AR,44,0)</f>
        <v>-5.7026424975378323</v>
      </c>
      <c r="N478" s="117"/>
      <c r="O478" s="119" t="str">
        <f t="shared" si="14"/>
        <v>No</v>
      </c>
      <c r="P478" s="160" t="str">
        <f t="shared" si="15"/>
        <v>Correct</v>
      </c>
    </row>
    <row r="479" spans="1:16" x14ac:dyDescent="0.2">
      <c r="A479" s="99">
        <v>10755</v>
      </c>
      <c r="B479" s="95" t="s">
        <v>103</v>
      </c>
      <c r="C479" s="111">
        <v>0.50317075113713261</v>
      </c>
      <c r="D479" s="95" t="s">
        <v>1</v>
      </c>
      <c r="E479" s="95">
        <v>0</v>
      </c>
      <c r="F479" s="96">
        <v>0</v>
      </c>
      <c r="G479" s="95" t="s">
        <v>6</v>
      </c>
      <c r="H479" s="95" t="s">
        <v>89</v>
      </c>
      <c r="I479" s="95" t="s">
        <v>5</v>
      </c>
      <c r="J479" s="97" t="s">
        <v>5</v>
      </c>
      <c r="L479" s="149">
        <f>VLOOKUP(A479,'Trained Model'!A:AI,35,0)</f>
        <v>-8.7221553975035757</v>
      </c>
      <c r="M479" s="151">
        <f>VLOOKUP(A479,'Trained Model'!A:AR,44,0)</f>
        <v>-6.2960842985323273</v>
      </c>
      <c r="N479" s="117"/>
      <c r="O479" s="119" t="str">
        <f t="shared" si="14"/>
        <v>No</v>
      </c>
      <c r="P479" s="160" t="str">
        <f t="shared" si="15"/>
        <v>Correct</v>
      </c>
    </row>
    <row r="480" spans="1:16" x14ac:dyDescent="0.2">
      <c r="A480" s="98">
        <v>10643</v>
      </c>
      <c r="B480" s="91" t="s">
        <v>103</v>
      </c>
      <c r="C480" s="110">
        <v>0.50387422665999226</v>
      </c>
      <c r="D480" s="91" t="s">
        <v>3</v>
      </c>
      <c r="E480" s="91">
        <v>3</v>
      </c>
      <c r="F480" s="92">
        <v>0</v>
      </c>
      <c r="G480" s="91" t="s">
        <v>7</v>
      </c>
      <c r="H480" s="91" t="s">
        <v>88</v>
      </c>
      <c r="I480" s="91" t="s">
        <v>5</v>
      </c>
      <c r="J480" s="93" t="s">
        <v>5</v>
      </c>
      <c r="L480" s="149">
        <f>VLOOKUP(A480,'Trained Model'!A:AI,35,0)</f>
        <v>-7.5299357206366553</v>
      </c>
      <c r="M480" s="151">
        <f>VLOOKUP(A480,'Trained Model'!A:AR,44,0)</f>
        <v>-5.734100262577984</v>
      </c>
      <c r="N480" s="117"/>
      <c r="O480" s="119" t="str">
        <f t="shared" si="14"/>
        <v>No</v>
      </c>
      <c r="P480" s="160" t="str">
        <f t="shared" si="15"/>
        <v>Correct</v>
      </c>
    </row>
    <row r="481" spans="1:16" x14ac:dyDescent="0.2">
      <c r="A481" s="99">
        <v>10233</v>
      </c>
      <c r="B481" s="95" t="s">
        <v>103</v>
      </c>
      <c r="C481" s="111">
        <v>0.5046713383405228</v>
      </c>
      <c r="D481" s="95" t="s">
        <v>3</v>
      </c>
      <c r="E481" s="95">
        <v>1</v>
      </c>
      <c r="F481" s="96">
        <v>0</v>
      </c>
      <c r="G481" s="95" t="s">
        <v>6</v>
      </c>
      <c r="H481" s="95" t="s">
        <v>89</v>
      </c>
      <c r="I481" s="95" t="s">
        <v>4</v>
      </c>
      <c r="J481" s="97" t="s">
        <v>5</v>
      </c>
      <c r="L481" s="149">
        <f>VLOOKUP(A481,'Trained Model'!A:AI,35,0)</f>
        <v>-7.5244978922821133</v>
      </c>
      <c r="M481" s="151">
        <f>VLOOKUP(A481,'Trained Model'!A:AR,44,0)</f>
        <v>-8.7220267955240942</v>
      </c>
      <c r="N481" s="117"/>
      <c r="O481" s="119" t="str">
        <f t="shared" si="14"/>
        <v>Yes</v>
      </c>
      <c r="P481" s="161" t="str">
        <f t="shared" si="15"/>
        <v>Incorrect</v>
      </c>
    </row>
    <row r="482" spans="1:16" x14ac:dyDescent="0.2">
      <c r="A482" s="98">
        <v>10978</v>
      </c>
      <c r="B482" s="91" t="s">
        <v>103</v>
      </c>
      <c r="C482" s="110">
        <v>0.50468755895836259</v>
      </c>
      <c r="D482" s="91" t="s">
        <v>1</v>
      </c>
      <c r="E482" s="91">
        <v>0</v>
      </c>
      <c r="F482" s="92">
        <v>0</v>
      </c>
      <c r="G482" s="91" t="s">
        <v>7</v>
      </c>
      <c r="H482" s="91" t="s">
        <v>91</v>
      </c>
      <c r="I482" s="91" t="s">
        <v>5</v>
      </c>
      <c r="J482" s="93" t="s">
        <v>5</v>
      </c>
      <c r="L482" s="149">
        <f>VLOOKUP(A482,'Trained Model'!A:AI,35,0)</f>
        <v>-8.6893142913143322</v>
      </c>
      <c r="M482" s="151">
        <f>VLOOKUP(A482,'Trained Model'!A:AR,44,0)</f>
        <v>-6.7820423693746497</v>
      </c>
      <c r="N482" s="117"/>
      <c r="O482" s="119" t="str">
        <f t="shared" si="14"/>
        <v>No</v>
      </c>
      <c r="P482" s="160" t="str">
        <f t="shared" si="15"/>
        <v>Correct</v>
      </c>
    </row>
    <row r="483" spans="1:16" x14ac:dyDescent="0.2">
      <c r="A483" s="99">
        <v>10429</v>
      </c>
      <c r="B483" s="95" t="s">
        <v>103</v>
      </c>
      <c r="C483" s="111">
        <v>0.50549325375757503</v>
      </c>
      <c r="D483" s="95" t="s">
        <v>1</v>
      </c>
      <c r="E483" s="95">
        <v>2</v>
      </c>
      <c r="F483" s="96">
        <v>0</v>
      </c>
      <c r="G483" s="95" t="s">
        <v>6</v>
      </c>
      <c r="H483" s="95" t="s">
        <v>91</v>
      </c>
      <c r="I483" s="95" t="s">
        <v>5</v>
      </c>
      <c r="J483" s="97" t="s">
        <v>5</v>
      </c>
      <c r="L483" s="149">
        <f>VLOOKUP(A483,'Trained Model'!A:AI,35,0)</f>
        <v>-8.9559734800647046</v>
      </c>
      <c r="M483" s="151">
        <f>VLOOKUP(A483,'Trained Model'!A:AR,44,0)</f>
        <v>-6.7550119601232801</v>
      </c>
      <c r="N483" s="117"/>
      <c r="O483" s="119" t="str">
        <f t="shared" si="14"/>
        <v>No</v>
      </c>
      <c r="P483" s="160" t="str">
        <f t="shared" si="15"/>
        <v>Correct</v>
      </c>
    </row>
    <row r="484" spans="1:16" x14ac:dyDescent="0.2">
      <c r="A484" s="98">
        <v>10156</v>
      </c>
      <c r="B484" s="91" t="s">
        <v>103</v>
      </c>
      <c r="C484" s="110">
        <v>0.50649358796883759</v>
      </c>
      <c r="D484" s="91" t="s">
        <v>2</v>
      </c>
      <c r="E484" s="91">
        <v>2</v>
      </c>
      <c r="F484" s="92">
        <v>3</v>
      </c>
      <c r="G484" s="91" t="s">
        <v>6</v>
      </c>
      <c r="H484" s="91" t="s">
        <v>89</v>
      </c>
      <c r="I484" s="91" t="s">
        <v>5</v>
      </c>
      <c r="J484" s="93" t="s">
        <v>5</v>
      </c>
      <c r="L484" s="149">
        <f>VLOOKUP(A484,'Trained Model'!A:AI,35,0)</f>
        <v>-8.596604331235671</v>
      </c>
      <c r="M484" s="151">
        <f>VLOOKUP(A484,'Trained Model'!A:AR,44,0)</f>
        <v>-6.3702154431815625</v>
      </c>
      <c r="N484" s="117"/>
      <c r="O484" s="119" t="str">
        <f t="shared" si="14"/>
        <v>No</v>
      </c>
      <c r="P484" s="160" t="str">
        <f t="shared" si="15"/>
        <v>Correct</v>
      </c>
    </row>
    <row r="485" spans="1:16" x14ac:dyDescent="0.2">
      <c r="A485" s="99">
        <v>11040</v>
      </c>
      <c r="B485" s="95" t="s">
        <v>103</v>
      </c>
      <c r="C485" s="111">
        <v>0.50656448609668292</v>
      </c>
      <c r="D485" s="95" t="s">
        <v>1</v>
      </c>
      <c r="E485" s="95">
        <v>3</v>
      </c>
      <c r="F485" s="96">
        <v>1</v>
      </c>
      <c r="G485" s="95" t="s">
        <v>7</v>
      </c>
      <c r="H485" s="95" t="s">
        <v>88</v>
      </c>
      <c r="I485" s="95" t="s">
        <v>4</v>
      </c>
      <c r="J485" s="97" t="s">
        <v>5</v>
      </c>
      <c r="L485" s="149">
        <f>VLOOKUP(A485,'Trained Model'!A:AI,35,0)</f>
        <v>-4.9484704661351069</v>
      </c>
      <c r="M485" s="151">
        <f>VLOOKUP(A485,'Trained Model'!A:AR,44,0)</f>
        <v>-8.105447721810064</v>
      </c>
      <c r="N485" s="117"/>
      <c r="O485" s="119" t="str">
        <f t="shared" si="14"/>
        <v>Yes</v>
      </c>
      <c r="P485" s="161" t="str">
        <f t="shared" si="15"/>
        <v>Incorrect</v>
      </c>
    </row>
    <row r="486" spans="1:16" x14ac:dyDescent="0.2">
      <c r="A486" s="98">
        <v>11261</v>
      </c>
      <c r="B486" s="91" t="s">
        <v>103</v>
      </c>
      <c r="C486" s="110">
        <v>0.50665956688353364</v>
      </c>
      <c r="D486" s="91" t="s">
        <v>3</v>
      </c>
      <c r="E486" s="91">
        <v>3</v>
      </c>
      <c r="F486" s="92">
        <v>0</v>
      </c>
      <c r="G486" s="91" t="s">
        <v>6</v>
      </c>
      <c r="H486" s="91" t="s">
        <v>88</v>
      </c>
      <c r="I486" s="91" t="s">
        <v>5</v>
      </c>
      <c r="J486" s="93" t="s">
        <v>5</v>
      </c>
      <c r="L486" s="149">
        <f>VLOOKUP(A486,'Trained Model'!A:AI,35,0)</f>
        <v>-7.9548189146019217</v>
      </c>
      <c r="M486" s="151">
        <f>VLOOKUP(A486,'Trained Model'!A:AR,44,0)</f>
        <v>-5.682275194713398</v>
      </c>
      <c r="N486" s="117"/>
      <c r="O486" s="119" t="str">
        <f t="shared" si="14"/>
        <v>No</v>
      </c>
      <c r="P486" s="160" t="str">
        <f t="shared" si="15"/>
        <v>Correct</v>
      </c>
    </row>
    <row r="487" spans="1:16" x14ac:dyDescent="0.2">
      <c r="A487" s="99">
        <v>11275</v>
      </c>
      <c r="B487" s="95" t="s">
        <v>103</v>
      </c>
      <c r="C487" s="111">
        <v>0.50811085653533239</v>
      </c>
      <c r="D487" s="95" t="s">
        <v>1</v>
      </c>
      <c r="E487" s="95">
        <v>3</v>
      </c>
      <c r="F487" s="96">
        <v>0</v>
      </c>
      <c r="G487" s="95" t="s">
        <v>6</v>
      </c>
      <c r="H487" s="95" t="s">
        <v>88</v>
      </c>
      <c r="I487" s="95" t="s">
        <v>5</v>
      </c>
      <c r="J487" s="97" t="s">
        <v>5</v>
      </c>
      <c r="L487" s="149">
        <f>VLOOKUP(A487,'Trained Model'!A:AI,35,0)</f>
        <v>-7.5148676304225877</v>
      </c>
      <c r="M487" s="151">
        <f>VLOOKUP(A487,'Trained Model'!A:AR,44,0)</f>
        <v>-5.6699039029108507</v>
      </c>
      <c r="N487" s="117"/>
      <c r="O487" s="119" t="str">
        <f t="shared" si="14"/>
        <v>No</v>
      </c>
      <c r="P487" s="160" t="str">
        <f t="shared" si="15"/>
        <v>Correct</v>
      </c>
    </row>
    <row r="488" spans="1:16" x14ac:dyDescent="0.2">
      <c r="A488" s="98">
        <v>11057</v>
      </c>
      <c r="B488" s="91" t="s">
        <v>103</v>
      </c>
      <c r="C488" s="110">
        <v>0.50888010350810675</v>
      </c>
      <c r="D488" s="91" t="s">
        <v>1</v>
      </c>
      <c r="E488" s="91">
        <v>2</v>
      </c>
      <c r="F488" s="92">
        <v>0</v>
      </c>
      <c r="G488" s="91" t="s">
        <v>6</v>
      </c>
      <c r="H488" s="91" t="s">
        <v>89</v>
      </c>
      <c r="I488" s="91" t="s">
        <v>5</v>
      </c>
      <c r="J488" s="93" t="s">
        <v>5</v>
      </c>
      <c r="L488" s="149">
        <f>VLOOKUP(A488,'Trained Model'!A:AI,35,0)</f>
        <v>-8.5639313922886817</v>
      </c>
      <c r="M488" s="151">
        <f>VLOOKUP(A488,'Trained Model'!A:AR,44,0)</f>
        <v>-6.3208789571455437</v>
      </c>
      <c r="N488" s="117"/>
      <c r="O488" s="119" t="str">
        <f t="shared" si="14"/>
        <v>No</v>
      </c>
      <c r="P488" s="160" t="str">
        <f t="shared" si="15"/>
        <v>Correct</v>
      </c>
    </row>
    <row r="489" spans="1:16" x14ac:dyDescent="0.2">
      <c r="A489" s="99">
        <v>10287</v>
      </c>
      <c r="B489" s="95" t="s">
        <v>103</v>
      </c>
      <c r="C489" s="111">
        <v>0.51047150773292971</v>
      </c>
      <c r="D489" s="95" t="s">
        <v>2</v>
      </c>
      <c r="E489" s="95">
        <v>1</v>
      </c>
      <c r="F489" s="96">
        <v>1</v>
      </c>
      <c r="G489" s="95" t="s">
        <v>6</v>
      </c>
      <c r="H489" s="95" t="s">
        <v>90</v>
      </c>
      <c r="I489" s="95" t="s">
        <v>5</v>
      </c>
      <c r="J489" s="97" t="s">
        <v>5</v>
      </c>
      <c r="L489" s="149">
        <f>VLOOKUP(A489,'Trained Model'!A:AI,35,0)</f>
        <v>-8.6596249885463461</v>
      </c>
      <c r="M489" s="151">
        <f>VLOOKUP(A489,'Trained Model'!A:AR,44,0)</f>
        <v>-6.7440509756362124</v>
      </c>
      <c r="N489" s="117"/>
      <c r="O489" s="119" t="str">
        <f t="shared" si="14"/>
        <v>No</v>
      </c>
      <c r="P489" s="160" t="str">
        <f t="shared" si="15"/>
        <v>Correct</v>
      </c>
    </row>
    <row r="490" spans="1:16" x14ac:dyDescent="0.2">
      <c r="A490" s="98">
        <v>10953</v>
      </c>
      <c r="B490" s="91" t="s">
        <v>103</v>
      </c>
      <c r="C490" s="110">
        <v>0.51153697057760417</v>
      </c>
      <c r="D490" s="91" t="s">
        <v>1</v>
      </c>
      <c r="E490" s="91">
        <v>2</v>
      </c>
      <c r="F490" s="92">
        <v>2</v>
      </c>
      <c r="G490" s="91" t="s">
        <v>6</v>
      </c>
      <c r="H490" s="91" t="s">
        <v>88</v>
      </c>
      <c r="I490" s="91" t="s">
        <v>5</v>
      </c>
      <c r="J490" s="93" t="s">
        <v>5</v>
      </c>
      <c r="L490" s="149">
        <f>VLOOKUP(A490,'Trained Model'!A:AI,35,0)</f>
        <v>-7.3876449597674387</v>
      </c>
      <c r="M490" s="151">
        <f>VLOOKUP(A490,'Trained Model'!A:AR,44,0)</f>
        <v>-5.7692593897436035</v>
      </c>
      <c r="N490" s="117"/>
      <c r="O490" s="119" t="str">
        <f t="shared" si="14"/>
        <v>No</v>
      </c>
      <c r="P490" s="160" t="str">
        <f t="shared" si="15"/>
        <v>Correct</v>
      </c>
    </row>
    <row r="491" spans="1:16" x14ac:dyDescent="0.2">
      <c r="A491" s="99">
        <v>10622</v>
      </c>
      <c r="B491" s="95" t="s">
        <v>103</v>
      </c>
      <c r="C491" s="111">
        <v>0.51175346830764268</v>
      </c>
      <c r="D491" s="95" t="s">
        <v>2</v>
      </c>
      <c r="E491" s="95">
        <v>0</v>
      </c>
      <c r="F491" s="96">
        <v>3</v>
      </c>
      <c r="G491" s="95" t="s">
        <v>7</v>
      </c>
      <c r="H491" s="95" t="s">
        <v>88</v>
      </c>
      <c r="I491" s="95" t="s">
        <v>5</v>
      </c>
      <c r="J491" s="97" t="s">
        <v>5</v>
      </c>
      <c r="L491" s="149">
        <f>VLOOKUP(A491,'Trained Model'!A:AI,35,0)</f>
        <v>-7.6781831780882079</v>
      </c>
      <c r="M491" s="151">
        <f>VLOOKUP(A491,'Trained Model'!A:AR,44,0)</f>
        <v>-5.7832359924317105</v>
      </c>
      <c r="N491" s="117"/>
      <c r="O491" s="119" t="str">
        <f t="shared" si="14"/>
        <v>No</v>
      </c>
      <c r="P491" s="160" t="str">
        <f t="shared" si="15"/>
        <v>Correct</v>
      </c>
    </row>
    <row r="492" spans="1:16" x14ac:dyDescent="0.2">
      <c r="A492" s="98">
        <v>11187</v>
      </c>
      <c r="B492" s="91" t="s">
        <v>103</v>
      </c>
      <c r="C492" s="110">
        <v>0.51401339272551116</v>
      </c>
      <c r="D492" s="91" t="s">
        <v>0</v>
      </c>
      <c r="E492" s="91">
        <v>0</v>
      </c>
      <c r="F492" s="92">
        <v>0</v>
      </c>
      <c r="G492" s="91" t="s">
        <v>7</v>
      </c>
      <c r="H492" s="91" t="s">
        <v>88</v>
      </c>
      <c r="I492" s="91" t="s">
        <v>5</v>
      </c>
      <c r="J492" s="93" t="s">
        <v>5</v>
      </c>
      <c r="L492" s="149">
        <f>VLOOKUP(A492,'Trained Model'!A:AI,35,0)</f>
        <v>-8.059486036917292</v>
      </c>
      <c r="M492" s="151">
        <f>VLOOKUP(A492,'Trained Model'!A:AR,44,0)</f>
        <v>-5.746270798198239</v>
      </c>
      <c r="N492" s="117"/>
      <c r="O492" s="119" t="str">
        <f t="shared" si="14"/>
        <v>No</v>
      </c>
      <c r="P492" s="160" t="str">
        <f t="shared" si="15"/>
        <v>Correct</v>
      </c>
    </row>
    <row r="493" spans="1:16" x14ac:dyDescent="0.2">
      <c r="A493" s="99">
        <v>11164</v>
      </c>
      <c r="B493" s="95" t="s">
        <v>103</v>
      </c>
      <c r="C493" s="111">
        <v>0.51452187482422362</v>
      </c>
      <c r="D493" s="95" t="s">
        <v>3</v>
      </c>
      <c r="E493" s="95">
        <v>3</v>
      </c>
      <c r="F493" s="96">
        <v>2</v>
      </c>
      <c r="G493" s="95" t="s">
        <v>7</v>
      </c>
      <c r="H493" s="95" t="s">
        <v>90</v>
      </c>
      <c r="I493" s="95" t="s">
        <v>5</v>
      </c>
      <c r="J493" s="97" t="s">
        <v>5</v>
      </c>
      <c r="L493" s="149">
        <f>VLOOKUP(A493,'Trained Model'!A:AI,35,0)</f>
        <v>-7.6045294834241721</v>
      </c>
      <c r="M493" s="151">
        <f>VLOOKUP(A493,'Trained Model'!A:AR,44,0)</f>
        <v>-6.7671753591172195</v>
      </c>
      <c r="N493" s="117"/>
      <c r="O493" s="119" t="str">
        <f t="shared" si="14"/>
        <v>No</v>
      </c>
      <c r="P493" s="160" t="str">
        <f t="shared" si="15"/>
        <v>Correct</v>
      </c>
    </row>
    <row r="494" spans="1:16" x14ac:dyDescent="0.2">
      <c r="A494" s="98">
        <v>10663</v>
      </c>
      <c r="B494" s="91" t="s">
        <v>103</v>
      </c>
      <c r="C494" s="110">
        <v>0.51581063916869974</v>
      </c>
      <c r="D494" s="91" t="s">
        <v>2</v>
      </c>
      <c r="E494" s="91">
        <v>3</v>
      </c>
      <c r="F494" s="92">
        <v>1</v>
      </c>
      <c r="G494" s="91" t="s">
        <v>6</v>
      </c>
      <c r="H494" s="91" t="s">
        <v>90</v>
      </c>
      <c r="I494" s="91" t="s">
        <v>5</v>
      </c>
      <c r="J494" s="93" t="s">
        <v>5</v>
      </c>
      <c r="L494" s="149">
        <f>VLOOKUP(A494,'Trained Model'!A:AI,35,0)</f>
        <v>-8.1040991858624487</v>
      </c>
      <c r="M494" s="151">
        <f>VLOOKUP(A494,'Trained Model'!A:AR,44,0)</f>
        <v>-6.6816606830369301</v>
      </c>
      <c r="N494" s="117"/>
      <c r="O494" s="119" t="str">
        <f t="shared" si="14"/>
        <v>No</v>
      </c>
      <c r="P494" s="160" t="str">
        <f t="shared" si="15"/>
        <v>Correct</v>
      </c>
    </row>
    <row r="495" spans="1:16" x14ac:dyDescent="0.2">
      <c r="A495" s="99">
        <v>10275</v>
      </c>
      <c r="B495" s="95" t="s">
        <v>103</v>
      </c>
      <c r="C495" s="111">
        <v>0.51785870189554351</v>
      </c>
      <c r="D495" s="95" t="s">
        <v>0</v>
      </c>
      <c r="E495" s="95">
        <v>3</v>
      </c>
      <c r="F495" s="96">
        <v>3</v>
      </c>
      <c r="G495" s="95" t="s">
        <v>7</v>
      </c>
      <c r="H495" s="95" t="s">
        <v>89</v>
      </c>
      <c r="I495" s="95" t="s">
        <v>4</v>
      </c>
      <c r="J495" s="97" t="s">
        <v>4</v>
      </c>
      <c r="L495" s="149">
        <f>VLOOKUP(A495,'Trained Model'!A:AI,35,0)</f>
        <v>-6.0567678427270684</v>
      </c>
      <c r="M495" s="151">
        <f>VLOOKUP(A495,'Trained Model'!A:AR,44,0)</f>
        <v>-8.7400933834637264</v>
      </c>
      <c r="N495" s="117"/>
      <c r="O495" s="119" t="str">
        <f t="shared" si="14"/>
        <v>Yes</v>
      </c>
      <c r="P495" s="160" t="str">
        <f t="shared" si="15"/>
        <v>Correct</v>
      </c>
    </row>
    <row r="496" spans="1:16" x14ac:dyDescent="0.2">
      <c r="A496" s="98">
        <v>10062</v>
      </c>
      <c r="B496" s="91" t="s">
        <v>103</v>
      </c>
      <c r="C496" s="110">
        <v>0.51849835112044729</v>
      </c>
      <c r="D496" s="91" t="s">
        <v>1</v>
      </c>
      <c r="E496" s="91">
        <v>1</v>
      </c>
      <c r="F496" s="92">
        <v>3</v>
      </c>
      <c r="G496" s="91" t="s">
        <v>7</v>
      </c>
      <c r="H496" s="91" t="s">
        <v>88</v>
      </c>
      <c r="I496" s="91" t="s">
        <v>5</v>
      </c>
      <c r="J496" s="93" t="s">
        <v>5</v>
      </c>
      <c r="L496" s="149">
        <f>VLOOKUP(A496,'Trained Model'!A:AI,35,0)</f>
        <v>-7.1841646726385981</v>
      </c>
      <c r="M496" s="151">
        <f>VLOOKUP(A496,'Trained Model'!A:AR,44,0)</f>
        <v>-5.8127510760490457</v>
      </c>
      <c r="N496" s="117"/>
      <c r="O496" s="119" t="str">
        <f t="shared" si="14"/>
        <v>No</v>
      </c>
      <c r="P496" s="160" t="str">
        <f t="shared" si="15"/>
        <v>Correct</v>
      </c>
    </row>
    <row r="497" spans="1:16" x14ac:dyDescent="0.2">
      <c r="A497" s="99">
        <v>11302</v>
      </c>
      <c r="B497" s="95" t="s">
        <v>103</v>
      </c>
      <c r="C497" s="111">
        <v>0.51923701579648074</v>
      </c>
      <c r="D497" s="95" t="s">
        <v>2</v>
      </c>
      <c r="E497" s="95">
        <v>1</v>
      </c>
      <c r="F497" s="96">
        <v>3</v>
      </c>
      <c r="G497" s="95" t="s">
        <v>6</v>
      </c>
      <c r="H497" s="95" t="s">
        <v>89</v>
      </c>
      <c r="I497" s="95" t="s">
        <v>5</v>
      </c>
      <c r="J497" s="97" t="s">
        <v>5</v>
      </c>
      <c r="L497" s="149">
        <f>VLOOKUP(A497,'Trained Model'!A:AI,35,0)</f>
        <v>-8.754828336450565</v>
      </c>
      <c r="M497" s="151">
        <f>VLOOKUP(A497,'Trained Model'!A:AR,44,0)</f>
        <v>-6.3956405415473734</v>
      </c>
      <c r="N497" s="117"/>
      <c r="O497" s="119" t="str">
        <f t="shared" si="14"/>
        <v>No</v>
      </c>
      <c r="P497" s="160" t="str">
        <f t="shared" si="15"/>
        <v>Correct</v>
      </c>
    </row>
    <row r="498" spans="1:16" x14ac:dyDescent="0.2">
      <c r="A498" s="98">
        <v>11001</v>
      </c>
      <c r="B498" s="91" t="s">
        <v>103</v>
      </c>
      <c r="C498" s="110">
        <v>0.52020028832560694</v>
      </c>
      <c r="D498" s="91" t="s">
        <v>3</v>
      </c>
      <c r="E498" s="91">
        <v>2</v>
      </c>
      <c r="F498" s="92">
        <v>1</v>
      </c>
      <c r="G498" s="91" t="s">
        <v>6</v>
      </c>
      <c r="H498" s="91" t="s">
        <v>90</v>
      </c>
      <c r="I498" s="91" t="s">
        <v>5</v>
      </c>
      <c r="J498" s="93" t="s">
        <v>5</v>
      </c>
      <c r="L498" s="149">
        <f>VLOOKUP(A498,'Trained Model'!A:AI,35,0)</f>
        <v>-8.4473337620611773</v>
      </c>
      <c r="M498" s="151">
        <f>VLOOKUP(A498,'Trained Model'!A:AR,44,0)</f>
        <v>-6.7102924957112577</v>
      </c>
      <c r="N498" s="117"/>
      <c r="O498" s="119" t="str">
        <f t="shared" si="14"/>
        <v>No</v>
      </c>
      <c r="P498" s="160" t="str">
        <f t="shared" si="15"/>
        <v>Correct</v>
      </c>
    </row>
    <row r="499" spans="1:16" x14ac:dyDescent="0.2">
      <c r="A499" s="99">
        <v>10649</v>
      </c>
      <c r="B499" s="95" t="s">
        <v>103</v>
      </c>
      <c r="C499" s="111">
        <v>0.5224477973387297</v>
      </c>
      <c r="D499" s="95" t="s">
        <v>0</v>
      </c>
      <c r="E499" s="95">
        <v>3</v>
      </c>
      <c r="F499" s="96">
        <v>3</v>
      </c>
      <c r="G499" s="95" t="s">
        <v>7</v>
      </c>
      <c r="H499" s="95" t="s">
        <v>89</v>
      </c>
      <c r="I499" s="95" t="s">
        <v>5</v>
      </c>
      <c r="J499" s="97" t="s">
        <v>5</v>
      </c>
      <c r="L499" s="149">
        <f>VLOOKUP(A499,'Trained Model'!A:AI,35,0)</f>
        <v>-7.6943766321278657</v>
      </c>
      <c r="M499" s="151">
        <f>VLOOKUP(A499,'Trained Model'!A:AR,44,0)</f>
        <v>-6.3767419352535333</v>
      </c>
      <c r="N499" s="117"/>
      <c r="O499" s="119" t="str">
        <f t="shared" si="14"/>
        <v>No</v>
      </c>
      <c r="P499" s="160" t="str">
        <f t="shared" si="15"/>
        <v>Correct</v>
      </c>
    </row>
    <row r="500" spans="1:16" x14ac:dyDescent="0.2">
      <c r="A500" s="98">
        <v>11084</v>
      </c>
      <c r="B500" s="91" t="s">
        <v>103</v>
      </c>
      <c r="C500" s="110">
        <v>0.52274044482574156</v>
      </c>
      <c r="D500" s="91" t="s">
        <v>1</v>
      </c>
      <c r="E500" s="91">
        <v>3</v>
      </c>
      <c r="F500" s="92">
        <v>0</v>
      </c>
      <c r="G500" s="91" t="s">
        <v>6</v>
      </c>
      <c r="H500" s="91" t="s">
        <v>88</v>
      </c>
      <c r="I500" s="91" t="s">
        <v>4</v>
      </c>
      <c r="J500" s="93" t="s">
        <v>5</v>
      </c>
      <c r="L500" s="149">
        <f>VLOOKUP(A500,'Trained Model'!A:AI,35,0)</f>
        <v>-5.8772588410217903</v>
      </c>
      <c r="M500" s="151">
        <f>VLOOKUP(A500,'Trained Model'!A:AR,44,0)</f>
        <v>-8.0332553511210438</v>
      </c>
      <c r="N500" s="117"/>
      <c r="O500" s="119" t="str">
        <f t="shared" si="14"/>
        <v>Yes</v>
      </c>
      <c r="P500" s="161" t="str">
        <f t="shared" si="15"/>
        <v>Incorrect</v>
      </c>
    </row>
    <row r="501" spans="1:16" x14ac:dyDescent="0.2">
      <c r="A501" s="99">
        <v>10917</v>
      </c>
      <c r="B501" s="95" t="s">
        <v>103</v>
      </c>
      <c r="C501" s="111">
        <v>0.52292551907324525</v>
      </c>
      <c r="D501" s="95" t="s">
        <v>2</v>
      </c>
      <c r="E501" s="95">
        <v>1</v>
      </c>
      <c r="F501" s="96">
        <v>0</v>
      </c>
      <c r="G501" s="95" t="s">
        <v>6</v>
      </c>
      <c r="H501" s="95" t="s">
        <v>90</v>
      </c>
      <c r="I501" s="95" t="s">
        <v>5</v>
      </c>
      <c r="J501" s="97" t="s">
        <v>5</v>
      </c>
      <c r="L501" s="149">
        <f>VLOOKUP(A501,'Trained Model'!A:AI,35,0)</f>
        <v>-9.163530169467764</v>
      </c>
      <c r="M501" s="151">
        <f>VLOOKUP(A501,'Trained Model'!A:AR,44,0)</f>
        <v>-6.7236836728117781</v>
      </c>
      <c r="N501" s="117"/>
      <c r="O501" s="119" t="str">
        <f t="shared" si="14"/>
        <v>No</v>
      </c>
      <c r="P501" s="160" t="str">
        <f t="shared" si="15"/>
        <v>Correct</v>
      </c>
    </row>
    <row r="502" spans="1:16" x14ac:dyDescent="0.2">
      <c r="A502" s="98">
        <v>11285</v>
      </c>
      <c r="B502" s="91" t="s">
        <v>103</v>
      </c>
      <c r="C502" s="110">
        <v>0.5241495269868004</v>
      </c>
      <c r="D502" s="91" t="s">
        <v>0</v>
      </c>
      <c r="E502" s="91">
        <v>1</v>
      </c>
      <c r="F502" s="92">
        <v>2</v>
      </c>
      <c r="G502" s="91" t="s">
        <v>7</v>
      </c>
      <c r="H502" s="91" t="s">
        <v>91</v>
      </c>
      <c r="I502" s="91" t="s">
        <v>4</v>
      </c>
      <c r="J502" s="93" t="s">
        <v>4</v>
      </c>
      <c r="L502" s="149">
        <f>VLOOKUP(A502,'Trained Model'!A:AI,35,0)</f>
        <v>-6.9411568315654568</v>
      </c>
      <c r="M502" s="151">
        <f>VLOOKUP(A502,'Trained Model'!A:AR,44,0)</f>
        <v>-9.2703751589656989</v>
      </c>
      <c r="N502" s="117"/>
      <c r="O502" s="119" t="str">
        <f t="shared" si="14"/>
        <v>Yes</v>
      </c>
      <c r="P502" s="160" t="str">
        <f t="shared" si="15"/>
        <v>Correct</v>
      </c>
    </row>
    <row r="503" spans="1:16" x14ac:dyDescent="0.2">
      <c r="A503" s="99">
        <v>11124</v>
      </c>
      <c r="B503" s="95" t="s">
        <v>103</v>
      </c>
      <c r="C503" s="111">
        <v>0.52416405079456674</v>
      </c>
      <c r="D503" s="95" t="s">
        <v>0</v>
      </c>
      <c r="E503" s="95">
        <v>2</v>
      </c>
      <c r="F503" s="96">
        <v>3</v>
      </c>
      <c r="G503" s="95" t="s">
        <v>7</v>
      </c>
      <c r="H503" s="95" t="s">
        <v>90</v>
      </c>
      <c r="I503" s="95" t="s">
        <v>5</v>
      </c>
      <c r="J503" s="97" t="s">
        <v>5</v>
      </c>
      <c r="L503" s="149">
        <f>VLOOKUP(A503,'Trained Model'!A:AI,35,0)</f>
        <v>-8.0390346961114467</v>
      </c>
      <c r="M503" s="151">
        <f>VLOOKUP(A503,'Trained Model'!A:AR,44,0)</f>
        <v>-6.7703820734257363</v>
      </c>
      <c r="N503" s="117"/>
      <c r="O503" s="119" t="str">
        <f t="shared" si="14"/>
        <v>No</v>
      </c>
      <c r="P503" s="160" t="str">
        <f t="shared" si="15"/>
        <v>Correct</v>
      </c>
    </row>
    <row r="504" spans="1:16" x14ac:dyDescent="0.2">
      <c r="A504" s="98">
        <v>11294</v>
      </c>
      <c r="B504" s="91" t="s">
        <v>103</v>
      </c>
      <c r="C504" s="110">
        <v>0.52453992211208345</v>
      </c>
      <c r="D504" s="91" t="s">
        <v>3</v>
      </c>
      <c r="E504" s="91">
        <v>0</v>
      </c>
      <c r="F504" s="92">
        <v>2</v>
      </c>
      <c r="G504" s="91" t="s">
        <v>7</v>
      </c>
      <c r="H504" s="91" t="s">
        <v>90</v>
      </c>
      <c r="I504" s="91" t="s">
        <v>5</v>
      </c>
      <c r="J504" s="93" t="s">
        <v>5</v>
      </c>
      <c r="L504" s="149">
        <f>VLOOKUP(A504,'Trained Model'!A:AI,35,0)</f>
        <v>-8.1600552861080686</v>
      </c>
      <c r="M504" s="151">
        <f>VLOOKUP(A504,'Trained Model'!A:AR,44,0)</f>
        <v>-6.7793458947374745</v>
      </c>
      <c r="N504" s="117"/>
      <c r="O504" s="119" t="str">
        <f t="shared" si="14"/>
        <v>No</v>
      </c>
      <c r="P504" s="160" t="str">
        <f t="shared" si="15"/>
        <v>Correct</v>
      </c>
    </row>
    <row r="505" spans="1:16" x14ac:dyDescent="0.2">
      <c r="A505" s="99">
        <v>10010</v>
      </c>
      <c r="B505" s="95" t="s">
        <v>103</v>
      </c>
      <c r="C505" s="111">
        <v>0.52533121137303218</v>
      </c>
      <c r="D505" s="95" t="s">
        <v>1</v>
      </c>
      <c r="E505" s="95">
        <v>1</v>
      </c>
      <c r="F505" s="96">
        <v>0</v>
      </c>
      <c r="G505" s="95" t="s">
        <v>6</v>
      </c>
      <c r="H505" s="95" t="s">
        <v>90</v>
      </c>
      <c r="I505" s="95" t="s">
        <v>5</v>
      </c>
      <c r="J505" s="97" t="s">
        <v>5</v>
      </c>
      <c r="L505" s="149">
        <f>VLOOKUP(A505,'Trained Model'!A:AI,35,0)</f>
        <v>-8.6695116640181542</v>
      </c>
      <c r="M505" s="151">
        <f>VLOOKUP(A505,'Trained Model'!A:AR,44,0)</f>
        <v>-6.702978999450087</v>
      </c>
      <c r="N505" s="117"/>
      <c r="O505" s="119" t="str">
        <f t="shared" si="14"/>
        <v>No</v>
      </c>
      <c r="P505" s="160" t="str">
        <f t="shared" si="15"/>
        <v>Correct</v>
      </c>
    </row>
    <row r="506" spans="1:16" x14ac:dyDescent="0.2">
      <c r="A506" s="98">
        <v>10596</v>
      </c>
      <c r="B506" s="91" t="s">
        <v>103</v>
      </c>
      <c r="C506" s="110">
        <v>0.52580164131301677</v>
      </c>
      <c r="D506" s="91" t="s">
        <v>0</v>
      </c>
      <c r="E506" s="91">
        <v>1</v>
      </c>
      <c r="F506" s="92">
        <v>2</v>
      </c>
      <c r="G506" s="91" t="s">
        <v>6</v>
      </c>
      <c r="H506" s="91" t="s">
        <v>90</v>
      </c>
      <c r="I506" s="91" t="s">
        <v>5</v>
      </c>
      <c r="J506" s="93" t="s">
        <v>5</v>
      </c>
      <c r="L506" s="149">
        <f>VLOOKUP(A506,'Trained Model'!A:AI,35,0)</f>
        <v>-8.5589629936700753</v>
      </c>
      <c r="M506" s="151">
        <f>VLOOKUP(A506,'Trained Model'!A:AR,44,0)</f>
        <v>-6.7777405838519158</v>
      </c>
      <c r="N506" s="117"/>
      <c r="O506" s="119" t="str">
        <f t="shared" si="14"/>
        <v>No</v>
      </c>
      <c r="P506" s="160" t="str">
        <f t="shared" si="15"/>
        <v>Correct</v>
      </c>
    </row>
    <row r="507" spans="1:16" x14ac:dyDescent="0.2">
      <c r="A507" s="99">
        <v>11339</v>
      </c>
      <c r="B507" s="95" t="s">
        <v>103</v>
      </c>
      <c r="C507" s="111">
        <v>0.52717024593198469</v>
      </c>
      <c r="D507" s="95" t="s">
        <v>0</v>
      </c>
      <c r="E507" s="95">
        <v>0</v>
      </c>
      <c r="F507" s="96">
        <v>2</v>
      </c>
      <c r="G507" s="95" t="s">
        <v>6</v>
      </c>
      <c r="H507" s="95" t="s">
        <v>90</v>
      </c>
      <c r="I507" s="95" t="s">
        <v>5</v>
      </c>
      <c r="J507" s="97" t="s">
        <v>5</v>
      </c>
      <c r="L507" s="149">
        <f>VLOOKUP(A507,'Trained Model'!A:AI,35,0)</f>
        <v>-8.5589629936700753</v>
      </c>
      <c r="M507" s="151">
        <f>VLOOKUP(A507,'Trained Model'!A:AR,44,0)</f>
        <v>-6.7275208268728885</v>
      </c>
      <c r="N507" s="117"/>
      <c r="O507" s="119" t="str">
        <f t="shared" si="14"/>
        <v>No</v>
      </c>
      <c r="P507" s="160" t="str">
        <f t="shared" si="15"/>
        <v>Correct</v>
      </c>
    </row>
    <row r="508" spans="1:16" x14ac:dyDescent="0.2">
      <c r="A508" s="98">
        <v>11055</v>
      </c>
      <c r="B508" s="91" t="s">
        <v>103</v>
      </c>
      <c r="C508" s="110">
        <v>0.52835992580340707</v>
      </c>
      <c r="D508" s="91" t="s">
        <v>3</v>
      </c>
      <c r="E508" s="91">
        <v>2</v>
      </c>
      <c r="F508" s="92">
        <v>1</v>
      </c>
      <c r="G508" s="91" t="s">
        <v>7</v>
      </c>
      <c r="H508" s="91" t="s">
        <v>89</v>
      </c>
      <c r="I508" s="91" t="s">
        <v>4</v>
      </c>
      <c r="J508" s="93" t="s">
        <v>4</v>
      </c>
      <c r="L508" s="149">
        <f>VLOOKUP(A508,'Trained Model'!A:AI,35,0)</f>
        <v>-6.4374855121805359</v>
      </c>
      <c r="M508" s="151">
        <f>VLOOKUP(A508,'Trained Model'!A:AR,44,0)</f>
        <v>-8.7687940678473044</v>
      </c>
      <c r="N508" s="117"/>
      <c r="O508" s="119" t="str">
        <f t="shared" si="14"/>
        <v>Yes</v>
      </c>
      <c r="P508" s="160" t="str">
        <f t="shared" si="15"/>
        <v>Correct</v>
      </c>
    </row>
    <row r="509" spans="1:16" x14ac:dyDescent="0.2">
      <c r="A509" s="99">
        <v>11276</v>
      </c>
      <c r="B509" s="95" t="s">
        <v>103</v>
      </c>
      <c r="C509" s="111">
        <v>0.53035289007547359</v>
      </c>
      <c r="D509" s="95" t="s">
        <v>0</v>
      </c>
      <c r="E509" s="95">
        <v>0</v>
      </c>
      <c r="F509" s="96">
        <v>1</v>
      </c>
      <c r="G509" s="95" t="s">
        <v>6</v>
      </c>
      <c r="H509" s="95" t="s">
        <v>90</v>
      </c>
      <c r="I509" s="95" t="s">
        <v>5</v>
      </c>
      <c r="J509" s="97" t="s">
        <v>5</v>
      </c>
      <c r="L509" s="149">
        <f>VLOOKUP(A509,'Trained Model'!A:AI,35,0)</f>
        <v>-8.5795822808728097</v>
      </c>
      <c r="M509" s="151">
        <f>VLOOKUP(A509,'Trained Model'!A:AR,44,0)</f>
        <v>-6.6854978370980414</v>
      </c>
      <c r="N509" s="117"/>
      <c r="O509" s="119" t="str">
        <f t="shared" si="14"/>
        <v>No</v>
      </c>
      <c r="P509" s="160" t="str">
        <f t="shared" si="15"/>
        <v>Correct</v>
      </c>
    </row>
    <row r="510" spans="1:16" x14ac:dyDescent="0.2">
      <c r="A510" s="98">
        <v>10455</v>
      </c>
      <c r="B510" s="91" t="s">
        <v>103</v>
      </c>
      <c r="C510" s="110">
        <v>0.53121603466704237</v>
      </c>
      <c r="D510" s="91" t="s">
        <v>3</v>
      </c>
      <c r="E510" s="91">
        <v>3</v>
      </c>
      <c r="F510" s="92">
        <v>2</v>
      </c>
      <c r="G510" s="91" t="s">
        <v>7</v>
      </c>
      <c r="H510" s="91" t="s">
        <v>88</v>
      </c>
      <c r="I510" s="91" t="s">
        <v>5</v>
      </c>
      <c r="J510" s="93" t="s">
        <v>5</v>
      </c>
      <c r="L510" s="149">
        <f>VLOOKUP(A510,'Trained Model'!A:AI,35,0)</f>
        <v>-7.005411252512503</v>
      </c>
      <c r="M510" s="151">
        <f>VLOOKUP(A510,'Trained Model'!A:AR,44,0)</f>
        <v>-5.7964905551772654</v>
      </c>
      <c r="N510" s="117"/>
      <c r="O510" s="119" t="str">
        <f t="shared" si="14"/>
        <v>No</v>
      </c>
      <c r="P510" s="160" t="str">
        <f t="shared" si="15"/>
        <v>Correct</v>
      </c>
    </row>
    <row r="511" spans="1:16" x14ac:dyDescent="0.2">
      <c r="A511" s="99">
        <v>10468</v>
      </c>
      <c r="B511" s="95" t="s">
        <v>103</v>
      </c>
      <c r="C511" s="111">
        <v>0.53136954881482046</v>
      </c>
      <c r="D511" s="95" t="s">
        <v>1</v>
      </c>
      <c r="E511" s="95">
        <v>2</v>
      </c>
      <c r="F511" s="96">
        <v>2</v>
      </c>
      <c r="G511" s="95" t="s">
        <v>6</v>
      </c>
      <c r="H511" s="95" t="s">
        <v>90</v>
      </c>
      <c r="I511" s="95" t="s">
        <v>5</v>
      </c>
      <c r="J511" s="97" t="s">
        <v>5</v>
      </c>
      <c r="L511" s="149">
        <f>VLOOKUP(A511,'Trained Model'!A:AI,35,0)</f>
        <v>-7.9867631906791079</v>
      </c>
      <c r="M511" s="151">
        <f>VLOOKUP(A511,'Trained Model'!A:AR,44,0)</f>
        <v>-6.7399441936835576</v>
      </c>
      <c r="N511" s="117"/>
      <c r="O511" s="119" t="str">
        <f t="shared" si="14"/>
        <v>No</v>
      </c>
      <c r="P511" s="160" t="str">
        <f t="shared" si="15"/>
        <v>Correct</v>
      </c>
    </row>
    <row r="512" spans="1:16" x14ac:dyDescent="0.2">
      <c r="A512" s="98">
        <v>10782</v>
      </c>
      <c r="B512" s="91" t="s">
        <v>103</v>
      </c>
      <c r="C512" s="110">
        <v>0.53150769350166982</v>
      </c>
      <c r="D512" s="91" t="s">
        <v>2</v>
      </c>
      <c r="E512" s="91">
        <v>1</v>
      </c>
      <c r="F512" s="92">
        <v>0</v>
      </c>
      <c r="G512" s="91" t="s">
        <v>6</v>
      </c>
      <c r="H512" s="91" t="s">
        <v>90</v>
      </c>
      <c r="I512" s="91" t="s">
        <v>5</v>
      </c>
      <c r="J512" s="93" t="s">
        <v>5</v>
      </c>
      <c r="L512" s="149">
        <f>VLOOKUP(A512,'Trained Model'!A:AI,35,0)</f>
        <v>-9.163530169467764</v>
      </c>
      <c r="M512" s="151">
        <f>VLOOKUP(A512,'Trained Model'!A:AR,44,0)</f>
        <v>-6.7236836728117781</v>
      </c>
      <c r="N512" s="117"/>
      <c r="O512" s="119" t="str">
        <f t="shared" si="14"/>
        <v>No</v>
      </c>
      <c r="P512" s="160" t="str">
        <f t="shared" si="15"/>
        <v>Correct</v>
      </c>
    </row>
    <row r="513" spans="1:16" x14ac:dyDescent="0.2">
      <c r="A513" s="99">
        <v>10983</v>
      </c>
      <c r="B513" s="95" t="s">
        <v>103</v>
      </c>
      <c r="C513" s="111">
        <v>0.53390705519002357</v>
      </c>
      <c r="D513" s="95" t="s">
        <v>3</v>
      </c>
      <c r="E513" s="95">
        <v>2</v>
      </c>
      <c r="F513" s="96">
        <v>1</v>
      </c>
      <c r="G513" s="95" t="s">
        <v>7</v>
      </c>
      <c r="H513" s="95" t="s">
        <v>89</v>
      </c>
      <c r="I513" s="95" t="s">
        <v>5</v>
      </c>
      <c r="J513" s="97" t="s">
        <v>5</v>
      </c>
      <c r="L513" s="149">
        <f>VLOOKUP(A513,'Trained Model'!A:AI,35,0)</f>
        <v>-8.0750943015813323</v>
      </c>
      <c r="M513" s="151">
        <f>VLOOKUP(A513,'Trained Model'!A:AR,44,0)</f>
        <v>-6.4054426196371113</v>
      </c>
      <c r="N513" s="117"/>
      <c r="O513" s="119" t="str">
        <f t="shared" si="14"/>
        <v>No</v>
      </c>
      <c r="P513" s="160" t="str">
        <f t="shared" si="15"/>
        <v>Correct</v>
      </c>
    </row>
    <row r="514" spans="1:16" x14ac:dyDescent="0.2">
      <c r="A514" s="98">
        <v>10718</v>
      </c>
      <c r="B514" s="91" t="s">
        <v>103</v>
      </c>
      <c r="C514" s="110">
        <v>0.53480312225095594</v>
      </c>
      <c r="D514" s="91" t="s">
        <v>2</v>
      </c>
      <c r="E514" s="91">
        <v>0</v>
      </c>
      <c r="F514" s="92">
        <v>1</v>
      </c>
      <c r="G514" s="91" t="s">
        <v>7</v>
      </c>
      <c r="H514" s="91" t="s">
        <v>88</v>
      </c>
      <c r="I514" s="91" t="s">
        <v>5</v>
      </c>
      <c r="J514" s="93" t="s">
        <v>5</v>
      </c>
      <c r="L514" s="149">
        <f>VLOOKUP(A514,'Trained Model'!A:AI,35,0)</f>
        <v>-7.6356235636694114</v>
      </c>
      <c r="M514" s="151">
        <f>VLOOKUP(A514,'Trained Model'!A:AR,44,0)</f>
        <v>-5.774971482581817</v>
      </c>
      <c r="N514" s="117"/>
      <c r="O514" s="119" t="str">
        <f t="shared" si="14"/>
        <v>No</v>
      </c>
      <c r="P514" s="160" t="str">
        <f t="shared" si="15"/>
        <v>Correct</v>
      </c>
    </row>
    <row r="515" spans="1:16" x14ac:dyDescent="0.2">
      <c r="A515" s="99">
        <v>10388</v>
      </c>
      <c r="B515" s="95" t="s">
        <v>103</v>
      </c>
      <c r="C515" s="111">
        <v>0.53532786254878695</v>
      </c>
      <c r="D515" s="95" t="s">
        <v>0</v>
      </c>
      <c r="E515" s="95">
        <v>1</v>
      </c>
      <c r="F515" s="96">
        <v>3</v>
      </c>
      <c r="G515" s="95" t="s">
        <v>7</v>
      </c>
      <c r="H515" s="95" t="s">
        <v>91</v>
      </c>
      <c r="I515" s="95" t="s">
        <v>5</v>
      </c>
      <c r="J515" s="97" t="s">
        <v>5</v>
      </c>
      <c r="L515" s="149">
        <f>VLOOKUP(A515,'Trained Model'!A:AI,35,0)</f>
        <v>-8.6419445225877851</v>
      </c>
      <c r="M515" s="151">
        <f>VLOOKUP(A515,'Trained Model'!A:AR,44,0)</f>
        <v>-6.8732652308305502</v>
      </c>
      <c r="N515" s="117"/>
      <c r="O515" s="119" t="str">
        <f t="shared" si="14"/>
        <v>No</v>
      </c>
      <c r="P515" s="160" t="str">
        <f t="shared" si="15"/>
        <v>Correct</v>
      </c>
    </row>
    <row r="516" spans="1:16" x14ac:dyDescent="0.2">
      <c r="A516" s="98">
        <v>10133</v>
      </c>
      <c r="B516" s="91" t="s">
        <v>103</v>
      </c>
      <c r="C516" s="110">
        <v>0.5355129447133764</v>
      </c>
      <c r="D516" s="91" t="s">
        <v>3</v>
      </c>
      <c r="E516" s="91">
        <v>0</v>
      </c>
      <c r="F516" s="92">
        <v>0</v>
      </c>
      <c r="G516" s="91" t="s">
        <v>7</v>
      </c>
      <c r="H516" s="91" t="s">
        <v>88</v>
      </c>
      <c r="I516" s="91" t="s">
        <v>5</v>
      </c>
      <c r="J516" s="93" t="s">
        <v>5</v>
      </c>
      <c r="L516" s="149">
        <f>VLOOKUP(A516,'Trained Model'!A:AI,35,0)</f>
        <v>-8.0854615233205518</v>
      </c>
      <c r="M516" s="151">
        <f>VLOOKUP(A516,'Trained Model'!A:AR,44,0)</f>
        <v>-5.746270798198239</v>
      </c>
      <c r="N516" s="117"/>
      <c r="O516" s="119" t="str">
        <f t="shared" si="14"/>
        <v>No</v>
      </c>
      <c r="P516" s="160" t="str">
        <f t="shared" si="15"/>
        <v>Correct</v>
      </c>
    </row>
    <row r="517" spans="1:16" x14ac:dyDescent="0.2">
      <c r="A517" s="99">
        <v>10222</v>
      </c>
      <c r="B517" s="95" t="s">
        <v>103</v>
      </c>
      <c r="C517" s="111">
        <v>0.53570992801551209</v>
      </c>
      <c r="D517" s="95" t="s">
        <v>0</v>
      </c>
      <c r="E517" s="95">
        <v>1</v>
      </c>
      <c r="F517" s="96">
        <v>2</v>
      </c>
      <c r="G517" s="95" t="s">
        <v>6</v>
      </c>
      <c r="H517" s="95" t="s">
        <v>91</v>
      </c>
      <c r="I517" s="95" t="s">
        <v>5</v>
      </c>
      <c r="J517" s="97" t="s">
        <v>5</v>
      </c>
      <c r="L517" s="149">
        <f>VLOOKUP(A517,'Trained Model'!A:AI,35,0)</f>
        <v>-9.0036488149315197</v>
      </c>
      <c r="M517" s="151">
        <f>VLOOKUP(A517,'Trained Model'!A:AR,44,0)</f>
        <v>-6.8551986428909197</v>
      </c>
      <c r="N517" s="117"/>
      <c r="O517" s="119" t="str">
        <f t="shared" ref="O517:O580" si="16">IF(L517&gt;M517,"Yes","No")</f>
        <v>No</v>
      </c>
      <c r="P517" s="160" t="str">
        <f t="shared" ref="P517:P580" si="17">IF(J517=O517,"Correct","Incorrect")</f>
        <v>Correct</v>
      </c>
    </row>
    <row r="518" spans="1:16" x14ac:dyDescent="0.2">
      <c r="A518" s="98">
        <v>11012</v>
      </c>
      <c r="B518" s="91" t="s">
        <v>103</v>
      </c>
      <c r="C518" s="110">
        <v>0.53684800471221417</v>
      </c>
      <c r="D518" s="91" t="s">
        <v>2</v>
      </c>
      <c r="E518" s="91">
        <v>0</v>
      </c>
      <c r="F518" s="92">
        <v>2</v>
      </c>
      <c r="G518" s="91" t="s">
        <v>6</v>
      </c>
      <c r="H518" s="91" t="s">
        <v>88</v>
      </c>
      <c r="I518" s="91" t="s">
        <v>5</v>
      </c>
      <c r="J518" s="93" t="s">
        <v>5</v>
      </c>
      <c r="L518" s="149">
        <f>VLOOKUP(A518,'Trained Model'!A:AI,35,0)</f>
        <v>-8.0398874704319425</v>
      </c>
      <c r="M518" s="151">
        <f>VLOOKUP(A518,'Trained Model'!A:AR,44,0)</f>
        <v>-5.7651694044920792</v>
      </c>
      <c r="N518" s="117"/>
      <c r="O518" s="119" t="str">
        <f t="shared" si="16"/>
        <v>No</v>
      </c>
      <c r="P518" s="160" t="str">
        <f t="shared" si="17"/>
        <v>Correct</v>
      </c>
    </row>
    <row r="519" spans="1:16" x14ac:dyDescent="0.2">
      <c r="A519" s="99">
        <v>11183</v>
      </c>
      <c r="B519" s="95" t="s">
        <v>103</v>
      </c>
      <c r="C519" s="111">
        <v>0.53686654982014759</v>
      </c>
      <c r="D519" s="95" t="s">
        <v>1</v>
      </c>
      <c r="E519" s="95">
        <v>2</v>
      </c>
      <c r="F519" s="96">
        <v>2</v>
      </c>
      <c r="G519" s="95" t="s">
        <v>6</v>
      </c>
      <c r="H519" s="95" t="s">
        <v>90</v>
      </c>
      <c r="I519" s="95" t="s">
        <v>4</v>
      </c>
      <c r="J519" s="97" t="s">
        <v>4</v>
      </c>
      <c r="L519" s="149">
        <f>VLOOKUP(A519,'Trained Model'!A:AI,35,0)</f>
        <v>-6.3491544012783105</v>
      </c>
      <c r="M519" s="151">
        <f>VLOOKUP(A519,'Trained Model'!A:AR,44,0)</f>
        <v>-9.1032956418937516</v>
      </c>
      <c r="N519" s="117"/>
      <c r="O519" s="119" t="str">
        <f t="shared" si="16"/>
        <v>Yes</v>
      </c>
      <c r="P519" s="160" t="str">
        <f t="shared" si="17"/>
        <v>Correct</v>
      </c>
    </row>
    <row r="520" spans="1:16" x14ac:dyDescent="0.2">
      <c r="A520" s="98">
        <v>11319</v>
      </c>
      <c r="B520" s="91" t="s">
        <v>103</v>
      </c>
      <c r="C520" s="110">
        <v>0.54040625051822755</v>
      </c>
      <c r="D520" s="91" t="s">
        <v>3</v>
      </c>
      <c r="E520" s="91">
        <v>3</v>
      </c>
      <c r="F520" s="92">
        <v>2</v>
      </c>
      <c r="G520" s="91" t="s">
        <v>6</v>
      </c>
      <c r="H520" s="91" t="s">
        <v>88</v>
      </c>
      <c r="I520" s="91" t="s">
        <v>5</v>
      </c>
      <c r="J520" s="93" t="s">
        <v>5</v>
      </c>
      <c r="L520" s="149">
        <f>VLOOKUP(A520,'Trained Model'!A:AI,35,0)</f>
        <v>-7.4302944464777694</v>
      </c>
      <c r="M520" s="151">
        <f>VLOOKUP(A520,'Trained Model'!A:AR,44,0)</f>
        <v>-5.7446654873126795</v>
      </c>
      <c r="N520" s="117"/>
      <c r="O520" s="119" t="str">
        <f t="shared" si="16"/>
        <v>No</v>
      </c>
      <c r="P520" s="160" t="str">
        <f t="shared" si="17"/>
        <v>Correct</v>
      </c>
    </row>
    <row r="521" spans="1:16" x14ac:dyDescent="0.2">
      <c r="A521" s="99">
        <v>10605</v>
      </c>
      <c r="B521" s="95" t="s">
        <v>103</v>
      </c>
      <c r="C521" s="111">
        <v>0.54117166703438024</v>
      </c>
      <c r="D521" s="95" t="s">
        <v>0</v>
      </c>
      <c r="E521" s="95">
        <v>0</v>
      </c>
      <c r="F521" s="96">
        <v>2</v>
      </c>
      <c r="G521" s="95" t="s">
        <v>7</v>
      </c>
      <c r="H521" s="95" t="s">
        <v>88</v>
      </c>
      <c r="I521" s="95" t="s">
        <v>4</v>
      </c>
      <c r="J521" s="97" t="s">
        <v>5</v>
      </c>
      <c r="L521" s="149">
        <f>VLOOKUP(A521,'Trained Model'!A:AI,35,0)</f>
        <v>-5.8973527793923424</v>
      </c>
      <c r="M521" s="151">
        <f>VLOOKUP(A521,'Trained Model'!A:AR,44,0)</f>
        <v>-8.1720125390077136</v>
      </c>
      <c r="N521" s="117"/>
      <c r="O521" s="119" t="str">
        <f t="shared" si="16"/>
        <v>Yes</v>
      </c>
      <c r="P521" s="161" t="str">
        <f t="shared" si="17"/>
        <v>Incorrect</v>
      </c>
    </row>
    <row r="522" spans="1:16" x14ac:dyDescent="0.2">
      <c r="A522" s="98">
        <v>11214</v>
      </c>
      <c r="B522" s="91" t="s">
        <v>103</v>
      </c>
      <c r="C522" s="110">
        <v>0.54348930812039697</v>
      </c>
      <c r="D522" s="91" t="s">
        <v>0</v>
      </c>
      <c r="E522" s="91">
        <v>0</v>
      </c>
      <c r="F522" s="92">
        <v>0</v>
      </c>
      <c r="G522" s="91" t="s">
        <v>6</v>
      </c>
      <c r="H522" s="91" t="s">
        <v>88</v>
      </c>
      <c r="I522" s="91" t="s">
        <v>5</v>
      </c>
      <c r="J522" s="93" t="s">
        <v>5</v>
      </c>
      <c r="L522" s="149">
        <f>VLOOKUP(A522,'Trained Model'!A:AI,35,0)</f>
        <v>-8.4843692308825585</v>
      </c>
      <c r="M522" s="151">
        <f>VLOOKUP(A522,'Trained Model'!A:AR,44,0)</f>
        <v>-5.6944457303336531</v>
      </c>
      <c r="N522" s="117"/>
      <c r="O522" s="119" t="str">
        <f t="shared" si="16"/>
        <v>No</v>
      </c>
      <c r="P522" s="160" t="str">
        <f t="shared" si="17"/>
        <v>Correct</v>
      </c>
    </row>
    <row r="523" spans="1:16" x14ac:dyDescent="0.2">
      <c r="A523" s="99">
        <v>10462</v>
      </c>
      <c r="B523" s="95" t="s">
        <v>103</v>
      </c>
      <c r="C523" s="111">
        <v>0.54404059988387865</v>
      </c>
      <c r="D523" s="95" t="s">
        <v>1</v>
      </c>
      <c r="E523" s="95">
        <v>0</v>
      </c>
      <c r="F523" s="96">
        <v>2</v>
      </c>
      <c r="G523" s="95" t="s">
        <v>6</v>
      </c>
      <c r="H523" s="95" t="s">
        <v>88</v>
      </c>
      <c r="I523" s="95" t="s">
        <v>5</v>
      </c>
      <c r="J523" s="97" t="s">
        <v>5</v>
      </c>
      <c r="L523" s="149">
        <f>VLOOKUP(A523,'Trained Model'!A:AI,35,0)</f>
        <v>-7.5458689649823327</v>
      </c>
      <c r="M523" s="151">
        <f>VLOOKUP(A523,'Trained Model'!A:AR,44,0)</f>
        <v>-5.744464731130388</v>
      </c>
      <c r="N523" s="117"/>
      <c r="O523" s="119" t="str">
        <f t="shared" si="16"/>
        <v>No</v>
      </c>
      <c r="P523" s="160" t="str">
        <f t="shared" si="17"/>
        <v>Correct</v>
      </c>
    </row>
    <row r="524" spans="1:16" x14ac:dyDescent="0.2">
      <c r="A524" s="98">
        <v>10380</v>
      </c>
      <c r="B524" s="91" t="s">
        <v>103</v>
      </c>
      <c r="C524" s="110">
        <v>0.5451361491395017</v>
      </c>
      <c r="D524" s="91" t="s">
        <v>2</v>
      </c>
      <c r="E524" s="91">
        <v>0</v>
      </c>
      <c r="F524" s="92">
        <v>1</v>
      </c>
      <c r="G524" s="91" t="s">
        <v>7</v>
      </c>
      <c r="H524" s="91" t="s">
        <v>90</v>
      </c>
      <c r="I524" s="91" t="s">
        <v>5</v>
      </c>
      <c r="J524" s="93" t="s">
        <v>5</v>
      </c>
      <c r="L524" s="149">
        <f>VLOOKUP(A524,'Trained Model'!A:AI,35,0)</f>
        <v>-8.2347417945810797</v>
      </c>
      <c r="M524" s="151">
        <f>VLOOKUP(A524,'Trained Model'!A:AR,44,0)</f>
        <v>-6.7456562865217711</v>
      </c>
      <c r="N524" s="117"/>
      <c r="O524" s="119" t="str">
        <f t="shared" si="16"/>
        <v>No</v>
      </c>
      <c r="P524" s="160" t="str">
        <f t="shared" si="17"/>
        <v>Correct</v>
      </c>
    </row>
    <row r="525" spans="1:16" x14ac:dyDescent="0.2">
      <c r="A525" s="99">
        <v>10807</v>
      </c>
      <c r="B525" s="95" t="s">
        <v>103</v>
      </c>
      <c r="C525" s="111">
        <v>0.54633673341054867</v>
      </c>
      <c r="D525" s="95" t="s">
        <v>3</v>
      </c>
      <c r="E525" s="95">
        <v>3</v>
      </c>
      <c r="F525" s="96">
        <v>2</v>
      </c>
      <c r="G525" s="95" t="s">
        <v>6</v>
      </c>
      <c r="H525" s="95" t="s">
        <v>88</v>
      </c>
      <c r="I525" s="95" t="s">
        <v>5</v>
      </c>
      <c r="J525" s="97" t="s">
        <v>5</v>
      </c>
      <c r="L525" s="149">
        <f>VLOOKUP(A525,'Trained Model'!A:AI,35,0)</f>
        <v>-7.4302944464777694</v>
      </c>
      <c r="M525" s="151">
        <f>VLOOKUP(A525,'Trained Model'!A:AR,44,0)</f>
        <v>-5.7446654873126795</v>
      </c>
      <c r="N525" s="117"/>
      <c r="O525" s="119" t="str">
        <f t="shared" si="16"/>
        <v>No</v>
      </c>
      <c r="P525" s="160" t="str">
        <f t="shared" si="17"/>
        <v>Correct</v>
      </c>
    </row>
    <row r="526" spans="1:16" x14ac:dyDescent="0.2">
      <c r="A526" s="98">
        <v>11196</v>
      </c>
      <c r="B526" s="91" t="s">
        <v>103</v>
      </c>
      <c r="C526" s="110">
        <v>0.54649236957297742</v>
      </c>
      <c r="D526" s="91" t="s">
        <v>1</v>
      </c>
      <c r="E526" s="91">
        <v>0</v>
      </c>
      <c r="F526" s="92">
        <v>2</v>
      </c>
      <c r="G526" s="91" t="s">
        <v>7</v>
      </c>
      <c r="H526" s="91" t="s">
        <v>88</v>
      </c>
      <c r="I526" s="91" t="s">
        <v>4</v>
      </c>
      <c r="J526" s="93" t="s">
        <v>5</v>
      </c>
      <c r="L526" s="149">
        <f>VLOOKUP(A526,'Trained Model'!A:AI,35,0)</f>
        <v>-5.483376981616269</v>
      </c>
      <c r="M526" s="151">
        <f>VLOOKUP(A526,'Trained Model'!A:AR,44,0)</f>
        <v>-8.1596412472051671</v>
      </c>
      <c r="N526" s="117"/>
      <c r="O526" s="119" t="str">
        <f t="shared" si="16"/>
        <v>Yes</v>
      </c>
      <c r="P526" s="161" t="str">
        <f t="shared" si="17"/>
        <v>Incorrect</v>
      </c>
    </row>
    <row r="527" spans="1:16" x14ac:dyDescent="0.2">
      <c r="A527" s="99">
        <v>11340</v>
      </c>
      <c r="B527" s="95" t="s">
        <v>103</v>
      </c>
      <c r="C527" s="111">
        <v>0.54778955018086917</v>
      </c>
      <c r="D527" s="95" t="s">
        <v>1</v>
      </c>
      <c r="E527" s="95">
        <v>1</v>
      </c>
      <c r="F527" s="96">
        <v>0</v>
      </c>
      <c r="G527" s="95" t="s">
        <v>6</v>
      </c>
      <c r="H527" s="95" t="s">
        <v>88</v>
      </c>
      <c r="I527" s="95" t="s">
        <v>5</v>
      </c>
      <c r="J527" s="97" t="s">
        <v>5</v>
      </c>
      <c r="L527" s="149">
        <f>VLOOKUP(A527,'Trained Model'!A:AI,35,0)</f>
        <v>-8.070393433106485</v>
      </c>
      <c r="M527" s="151">
        <f>VLOOKUP(A527,'Trained Model'!A:AR,44,0)</f>
        <v>-5.732294195510133</v>
      </c>
      <c r="N527" s="117"/>
      <c r="O527" s="119" t="str">
        <f t="shared" si="16"/>
        <v>No</v>
      </c>
      <c r="P527" s="160" t="str">
        <f t="shared" si="17"/>
        <v>Correct</v>
      </c>
    </row>
    <row r="528" spans="1:16" x14ac:dyDescent="0.2">
      <c r="A528" s="98">
        <v>10438</v>
      </c>
      <c r="B528" s="91" t="s">
        <v>103</v>
      </c>
      <c r="C528" s="110">
        <v>0.54827483931056742</v>
      </c>
      <c r="D528" s="91" t="s">
        <v>3</v>
      </c>
      <c r="E528" s="91">
        <v>3</v>
      </c>
      <c r="F528" s="92">
        <v>1</v>
      </c>
      <c r="G528" s="91" t="s">
        <v>6</v>
      </c>
      <c r="H528" s="91" t="s">
        <v>90</v>
      </c>
      <c r="I528" s="91" t="s">
        <v>5</v>
      </c>
      <c r="J528" s="93" t="s">
        <v>5</v>
      </c>
      <c r="L528" s="149">
        <f>VLOOKUP(A528,'Trained Model'!A:AI,35,0)</f>
        <v>-8.0500319645921738</v>
      </c>
      <c r="M528" s="151">
        <f>VLOOKUP(A528,'Trained Model'!A:AR,44,0)</f>
        <v>-6.6733273014777863</v>
      </c>
      <c r="N528" s="117"/>
      <c r="O528" s="119" t="str">
        <f t="shared" si="16"/>
        <v>No</v>
      </c>
      <c r="P528" s="160" t="str">
        <f t="shared" si="17"/>
        <v>Correct</v>
      </c>
    </row>
    <row r="529" spans="1:16" x14ac:dyDescent="0.2">
      <c r="A529" s="99">
        <v>11109</v>
      </c>
      <c r="B529" s="95" t="s">
        <v>103</v>
      </c>
      <c r="C529" s="111">
        <v>0.55012369592081756</v>
      </c>
      <c r="D529" s="95" t="s">
        <v>0</v>
      </c>
      <c r="E529" s="95">
        <v>3</v>
      </c>
      <c r="F529" s="96">
        <v>3</v>
      </c>
      <c r="G529" s="95" t="s">
        <v>7</v>
      </c>
      <c r="H529" s="95" t="s">
        <v>88</v>
      </c>
      <c r="I529" s="95" t="s">
        <v>5</v>
      </c>
      <c r="J529" s="97" t="s">
        <v>5</v>
      </c>
      <c r="L529" s="149">
        <f>VLOOKUP(A529,'Trained Model'!A:AI,35,0)</f>
        <v>-7.0426146677307742</v>
      </c>
      <c r="M529" s="151">
        <f>VLOOKUP(A529,'Trained Model'!A:AR,44,0)</f>
        <v>-5.7627320752523117</v>
      </c>
      <c r="N529" s="117"/>
      <c r="O529" s="119" t="str">
        <f t="shared" si="16"/>
        <v>No</v>
      </c>
      <c r="P529" s="160" t="str">
        <f t="shared" si="17"/>
        <v>Correct</v>
      </c>
    </row>
    <row r="530" spans="1:16" x14ac:dyDescent="0.2">
      <c r="A530" s="98">
        <v>11093</v>
      </c>
      <c r="B530" s="91" t="s">
        <v>103</v>
      </c>
      <c r="C530" s="110">
        <v>0.55042453030678795</v>
      </c>
      <c r="D530" s="91" t="s">
        <v>3</v>
      </c>
      <c r="E530" s="91">
        <v>1</v>
      </c>
      <c r="F530" s="92">
        <v>0</v>
      </c>
      <c r="G530" s="91" t="s">
        <v>7</v>
      </c>
      <c r="H530" s="91" t="s">
        <v>90</v>
      </c>
      <c r="I530" s="91" t="s">
        <v>5</v>
      </c>
      <c r="J530" s="93" t="s">
        <v>5</v>
      </c>
      <c r="L530" s="149">
        <f>VLOOKUP(A530,'Trained Model'!A:AI,35,0)</f>
        <v>-8.6845797542322209</v>
      </c>
      <c r="M530" s="151">
        <f>VLOOKUP(A530,'Trained Model'!A:AR,44,0)</f>
        <v>-6.7671753591172195</v>
      </c>
      <c r="N530" s="117"/>
      <c r="O530" s="119" t="str">
        <f t="shared" si="16"/>
        <v>No</v>
      </c>
      <c r="P530" s="160" t="str">
        <f t="shared" si="17"/>
        <v>Correct</v>
      </c>
    </row>
    <row r="531" spans="1:16" x14ac:dyDescent="0.2">
      <c r="A531" s="99">
        <v>10573</v>
      </c>
      <c r="B531" s="95" t="s">
        <v>103</v>
      </c>
      <c r="C531" s="111">
        <v>0.55104625172988453</v>
      </c>
      <c r="D531" s="95" t="s">
        <v>2</v>
      </c>
      <c r="E531" s="95">
        <v>3</v>
      </c>
      <c r="F531" s="96">
        <v>1</v>
      </c>
      <c r="G531" s="95" t="s">
        <v>7</v>
      </c>
      <c r="H531" s="95" t="s">
        <v>88</v>
      </c>
      <c r="I531" s="95" t="s">
        <v>5</v>
      </c>
      <c r="J531" s="97" t="s">
        <v>5</v>
      </c>
      <c r="L531" s="149">
        <f>VLOOKUP(A531,'Trained Model'!A:AI,35,0)</f>
        <v>-7.080097760985514</v>
      </c>
      <c r="M531" s="151">
        <f>VLOOKUP(A531,'Trained Model'!A:AR,44,0)</f>
        <v>-5.762800946961562</v>
      </c>
      <c r="N531" s="117"/>
      <c r="O531" s="119" t="str">
        <f t="shared" si="16"/>
        <v>No</v>
      </c>
      <c r="P531" s="160" t="str">
        <f t="shared" si="17"/>
        <v>Correct</v>
      </c>
    </row>
    <row r="532" spans="1:16" x14ac:dyDescent="0.2">
      <c r="A532" s="98">
        <v>10531</v>
      </c>
      <c r="B532" s="91" t="s">
        <v>103</v>
      </c>
      <c r="C532" s="110">
        <v>0.5512110767707602</v>
      </c>
      <c r="D532" s="91" t="s">
        <v>3</v>
      </c>
      <c r="E532" s="91">
        <v>0</v>
      </c>
      <c r="F532" s="92">
        <v>1</v>
      </c>
      <c r="G532" s="91" t="s">
        <v>7</v>
      </c>
      <c r="H532" s="91" t="s">
        <v>88</v>
      </c>
      <c r="I532" s="91" t="s">
        <v>5</v>
      </c>
      <c r="J532" s="93" t="s">
        <v>5</v>
      </c>
      <c r="L532" s="149">
        <f>VLOOKUP(A532,'Trained Model'!A:AI,35,0)</f>
        <v>-7.5815563423991357</v>
      </c>
      <c r="M532" s="151">
        <f>VLOOKUP(A532,'Trained Model'!A:AR,44,0)</f>
        <v>-5.7666381010226733</v>
      </c>
      <c r="N532" s="117"/>
      <c r="O532" s="119" t="str">
        <f t="shared" si="16"/>
        <v>No</v>
      </c>
      <c r="P532" s="160" t="str">
        <f t="shared" si="17"/>
        <v>Correct</v>
      </c>
    </row>
    <row r="533" spans="1:16" x14ac:dyDescent="0.2">
      <c r="A533" s="99">
        <v>11305</v>
      </c>
      <c r="B533" s="95" t="s">
        <v>103</v>
      </c>
      <c r="C533" s="111">
        <v>0.55221841260310423</v>
      </c>
      <c r="D533" s="95" t="s">
        <v>2</v>
      </c>
      <c r="E533" s="95">
        <v>0</v>
      </c>
      <c r="F533" s="96">
        <v>2</v>
      </c>
      <c r="G533" s="95" t="s">
        <v>7</v>
      </c>
      <c r="H533" s="95" t="s">
        <v>88</v>
      </c>
      <c r="I533" s="95" t="s">
        <v>5</v>
      </c>
      <c r="J533" s="97" t="s">
        <v>5</v>
      </c>
      <c r="L533" s="149">
        <f>VLOOKUP(A533,'Trained Model'!A:AI,35,0)</f>
        <v>-7.6150042764666761</v>
      </c>
      <c r="M533" s="151">
        <f>VLOOKUP(A533,'Trained Model'!A:AR,44,0)</f>
        <v>-5.8169944723566651</v>
      </c>
      <c r="N533" s="117"/>
      <c r="O533" s="119" t="str">
        <f t="shared" si="16"/>
        <v>No</v>
      </c>
      <c r="P533" s="160" t="str">
        <f t="shared" si="17"/>
        <v>Correct</v>
      </c>
    </row>
    <row r="534" spans="1:16" x14ac:dyDescent="0.2">
      <c r="A534" s="98">
        <v>10417</v>
      </c>
      <c r="B534" s="91" t="s">
        <v>103</v>
      </c>
      <c r="C534" s="110">
        <v>0.55556210112488436</v>
      </c>
      <c r="D534" s="91" t="s">
        <v>1</v>
      </c>
      <c r="E534" s="91">
        <v>0</v>
      </c>
      <c r="F534" s="92">
        <v>0</v>
      </c>
      <c r="G534" s="91" t="s">
        <v>6</v>
      </c>
      <c r="H534" s="91" t="s">
        <v>88</v>
      </c>
      <c r="I534" s="91" t="s">
        <v>4</v>
      </c>
      <c r="J534" s="93" t="s">
        <v>5</v>
      </c>
      <c r="L534" s="149">
        <f>VLOOKUP(A534,'Trained Model'!A:AI,35,0)</f>
        <v>-6.4327846437056877</v>
      </c>
      <c r="M534" s="151">
        <f>VLOOKUP(A534,'Trained Model'!A:AR,44,0)</f>
        <v>-8.0454258867412989</v>
      </c>
      <c r="N534" s="117"/>
      <c r="O534" s="119" t="str">
        <f t="shared" si="16"/>
        <v>Yes</v>
      </c>
      <c r="P534" s="160" t="str">
        <f t="shared" si="17"/>
        <v>Incorrect</v>
      </c>
    </row>
    <row r="535" spans="1:16" x14ac:dyDescent="0.2">
      <c r="A535" s="99">
        <v>10944</v>
      </c>
      <c r="B535" s="95" t="s">
        <v>103</v>
      </c>
      <c r="C535" s="111">
        <v>0.557405479956807</v>
      </c>
      <c r="D535" s="95" t="s">
        <v>1</v>
      </c>
      <c r="E535" s="95">
        <v>2</v>
      </c>
      <c r="F535" s="96">
        <v>0</v>
      </c>
      <c r="G535" s="95" t="s">
        <v>6</v>
      </c>
      <c r="H535" s="95" t="s">
        <v>89</v>
      </c>
      <c r="I535" s="95" t="s">
        <v>5</v>
      </c>
      <c r="J535" s="97" t="s">
        <v>5</v>
      </c>
      <c r="L535" s="149">
        <f>VLOOKUP(A535,'Trained Model'!A:AI,35,0)</f>
        <v>-8.5639313922886817</v>
      </c>
      <c r="M535" s="151">
        <f>VLOOKUP(A535,'Trained Model'!A:AR,44,0)</f>
        <v>-6.3208789571455437</v>
      </c>
      <c r="N535" s="117"/>
      <c r="O535" s="119" t="str">
        <f t="shared" si="16"/>
        <v>No</v>
      </c>
      <c r="P535" s="160" t="str">
        <f t="shared" si="17"/>
        <v>Correct</v>
      </c>
    </row>
    <row r="536" spans="1:16" x14ac:dyDescent="0.2">
      <c r="A536" s="98">
        <v>10841</v>
      </c>
      <c r="B536" s="91" t="s">
        <v>103</v>
      </c>
      <c r="C536" s="110">
        <v>0.5579405208111855</v>
      </c>
      <c r="D536" s="91" t="s">
        <v>0</v>
      </c>
      <c r="E536" s="91">
        <v>3</v>
      </c>
      <c r="F536" s="92">
        <v>3</v>
      </c>
      <c r="G536" s="91" t="s">
        <v>7</v>
      </c>
      <c r="H536" s="91" t="s">
        <v>88</v>
      </c>
      <c r="I536" s="91" t="s">
        <v>5</v>
      </c>
      <c r="J536" s="93" t="s">
        <v>5</v>
      </c>
      <c r="L536" s="149">
        <f>VLOOKUP(A536,'Trained Model'!A:AI,35,0)</f>
        <v>-7.0426146677307742</v>
      </c>
      <c r="M536" s="151">
        <f>VLOOKUP(A536,'Trained Model'!A:AR,44,0)</f>
        <v>-5.7627320752523117</v>
      </c>
      <c r="N536" s="117"/>
      <c r="O536" s="119" t="str">
        <f t="shared" si="16"/>
        <v>No</v>
      </c>
      <c r="P536" s="160" t="str">
        <f t="shared" si="17"/>
        <v>Correct</v>
      </c>
    </row>
    <row r="537" spans="1:16" x14ac:dyDescent="0.2">
      <c r="A537" s="99">
        <v>10689</v>
      </c>
      <c r="B537" s="95" t="s">
        <v>103</v>
      </c>
      <c r="C537" s="111">
        <v>0.55810773956480031</v>
      </c>
      <c r="D537" s="95" t="s">
        <v>0</v>
      </c>
      <c r="E537" s="95">
        <v>0</v>
      </c>
      <c r="F537" s="96">
        <v>0</v>
      </c>
      <c r="G537" s="95" t="s">
        <v>7</v>
      </c>
      <c r="H537" s="95" t="s">
        <v>89</v>
      </c>
      <c r="I537" s="95" t="s">
        <v>5</v>
      </c>
      <c r="J537" s="97" t="s">
        <v>5</v>
      </c>
      <c r="L537" s="149">
        <f>VLOOKUP(A537,'Trained Model'!A:AI,35,0)</f>
        <v>-8.7112480013143827</v>
      </c>
      <c r="M537" s="151">
        <f>VLOOKUP(A537,'Trained Model'!A:AR,44,0)</f>
        <v>-6.3602806581994606</v>
      </c>
      <c r="N537" s="117"/>
      <c r="O537" s="119" t="str">
        <f t="shared" si="16"/>
        <v>No</v>
      </c>
      <c r="P537" s="160" t="str">
        <f t="shared" si="17"/>
        <v>Correct</v>
      </c>
    </row>
    <row r="538" spans="1:16" x14ac:dyDescent="0.2">
      <c r="A538" s="98">
        <v>10182</v>
      </c>
      <c r="B538" s="91" t="s">
        <v>103</v>
      </c>
      <c r="C538" s="110">
        <v>0.55843215113629197</v>
      </c>
      <c r="D538" s="91" t="s">
        <v>3</v>
      </c>
      <c r="E538" s="91">
        <v>3</v>
      </c>
      <c r="F538" s="92">
        <v>1</v>
      </c>
      <c r="G538" s="91" t="s">
        <v>7</v>
      </c>
      <c r="H538" s="91" t="s">
        <v>88</v>
      </c>
      <c r="I538" s="91" t="s">
        <v>4</v>
      </c>
      <c r="J538" s="93" t="s">
        <v>4</v>
      </c>
      <c r="L538" s="149">
        <f>VLOOKUP(A538,'Trained Model'!A:AI,35,0)</f>
        <v>-5.3884217503144409</v>
      </c>
      <c r="M538" s="151">
        <f>VLOOKUP(A538,'Trained Model'!A:AR,44,0)</f>
        <v>-8.1178190136126105</v>
      </c>
      <c r="N538" s="117"/>
      <c r="O538" s="119" t="str">
        <f t="shared" si="16"/>
        <v>Yes</v>
      </c>
      <c r="P538" s="160" t="str">
        <f t="shared" si="17"/>
        <v>Correct</v>
      </c>
    </row>
    <row r="539" spans="1:16" x14ac:dyDescent="0.2">
      <c r="A539" s="99">
        <v>11169</v>
      </c>
      <c r="B539" s="95" t="s">
        <v>103</v>
      </c>
      <c r="C539" s="111">
        <v>0.55968027430782097</v>
      </c>
      <c r="D539" s="95" t="s">
        <v>0</v>
      </c>
      <c r="E539" s="95">
        <v>3</v>
      </c>
      <c r="F539" s="96">
        <v>0</v>
      </c>
      <c r="G539" s="95" t="s">
        <v>6</v>
      </c>
      <c r="H539" s="95" t="s">
        <v>90</v>
      </c>
      <c r="I539" s="95" t="s">
        <v>5</v>
      </c>
      <c r="J539" s="97" t="s">
        <v>5</v>
      </c>
      <c r="L539" s="149">
        <f>VLOOKUP(A539,'Trained Model'!A:AI,35,0)</f>
        <v>-8.5279616591103302</v>
      </c>
      <c r="M539" s="151">
        <f>VLOOKUP(A539,'Trained Model'!A:AR,44,0)</f>
        <v>-6.6529599986533521</v>
      </c>
      <c r="N539" s="117"/>
      <c r="O539" s="119" t="str">
        <f t="shared" si="16"/>
        <v>No</v>
      </c>
      <c r="P539" s="160" t="str">
        <f t="shared" si="17"/>
        <v>Correct</v>
      </c>
    </row>
    <row r="540" spans="1:16" x14ac:dyDescent="0.2">
      <c r="A540" s="98">
        <v>10470</v>
      </c>
      <c r="B540" s="91" t="s">
        <v>103</v>
      </c>
      <c r="C540" s="110">
        <v>0.55971162030195987</v>
      </c>
      <c r="D540" s="91" t="s">
        <v>0</v>
      </c>
      <c r="E540" s="91">
        <v>0</v>
      </c>
      <c r="F540" s="92">
        <v>1</v>
      </c>
      <c r="G540" s="91" t="s">
        <v>7</v>
      </c>
      <c r="H540" s="91" t="s">
        <v>89</v>
      </c>
      <c r="I540" s="91" t="s">
        <v>5</v>
      </c>
      <c r="J540" s="93" t="s">
        <v>5</v>
      </c>
      <c r="L540" s="149">
        <f>VLOOKUP(A540,'Trained Model'!A:AI,35,0)</f>
        <v>-8.2073428203929666</v>
      </c>
      <c r="M540" s="151">
        <f>VLOOKUP(A540,'Trained Model'!A:AR,44,0)</f>
        <v>-6.3806479610238949</v>
      </c>
      <c r="N540" s="117"/>
      <c r="O540" s="119" t="str">
        <f t="shared" si="16"/>
        <v>No</v>
      </c>
      <c r="P540" s="160" t="str">
        <f t="shared" si="17"/>
        <v>Correct</v>
      </c>
    </row>
    <row r="541" spans="1:16" x14ac:dyDescent="0.2">
      <c r="A541" s="99">
        <v>10615</v>
      </c>
      <c r="B541" s="95" t="s">
        <v>103</v>
      </c>
      <c r="C541" s="111">
        <v>0.56020801836572587</v>
      </c>
      <c r="D541" s="95" t="s">
        <v>2</v>
      </c>
      <c r="E541" s="95">
        <v>1</v>
      </c>
      <c r="F541" s="96">
        <v>3</v>
      </c>
      <c r="G541" s="95" t="s">
        <v>6</v>
      </c>
      <c r="H541" s="95" t="s">
        <v>89</v>
      </c>
      <c r="I541" s="95" t="s">
        <v>5</v>
      </c>
      <c r="J541" s="97" t="s">
        <v>5</v>
      </c>
      <c r="L541" s="149">
        <f>VLOOKUP(A541,'Trained Model'!A:AI,35,0)</f>
        <v>-8.754828336450565</v>
      </c>
      <c r="M541" s="151">
        <f>VLOOKUP(A541,'Trained Model'!A:AR,44,0)</f>
        <v>-6.3956405415473734</v>
      </c>
      <c r="N541" s="117"/>
      <c r="O541" s="119" t="str">
        <f t="shared" si="16"/>
        <v>No</v>
      </c>
      <c r="P541" s="160" t="str">
        <f t="shared" si="17"/>
        <v>Correct</v>
      </c>
    </row>
    <row r="542" spans="1:16" x14ac:dyDescent="0.2">
      <c r="A542" s="98">
        <v>10113</v>
      </c>
      <c r="B542" s="91" t="s">
        <v>103</v>
      </c>
      <c r="C542" s="110">
        <v>0.56168926278654752</v>
      </c>
      <c r="D542" s="91" t="s">
        <v>2</v>
      </c>
      <c r="E542" s="91">
        <v>1</v>
      </c>
      <c r="F542" s="92">
        <v>2</v>
      </c>
      <c r="G542" s="91" t="s">
        <v>6</v>
      </c>
      <c r="H542" s="91" t="s">
        <v>89</v>
      </c>
      <c r="I542" s="91" t="s">
        <v>5</v>
      </c>
      <c r="J542" s="93" t="s">
        <v>5</v>
      </c>
      <c r="L542" s="149">
        <f>VLOOKUP(A542,'Trained Model'!A:AI,35,0)</f>
        <v>-8.6916494348290332</v>
      </c>
      <c r="M542" s="151">
        <f>VLOOKUP(A542,'Trained Model'!A:AR,44,0)</f>
        <v>-6.4293990214723271</v>
      </c>
      <c r="N542" s="117"/>
      <c r="O542" s="119" t="str">
        <f t="shared" si="16"/>
        <v>No</v>
      </c>
      <c r="P542" s="160" t="str">
        <f t="shared" si="17"/>
        <v>Correct</v>
      </c>
    </row>
    <row r="543" spans="1:16" x14ac:dyDescent="0.2">
      <c r="A543" s="99">
        <v>10882</v>
      </c>
      <c r="B543" s="95" t="s">
        <v>103</v>
      </c>
      <c r="C543" s="111">
        <v>0.5621745864647697</v>
      </c>
      <c r="D543" s="95" t="s">
        <v>0</v>
      </c>
      <c r="E543" s="95">
        <v>0</v>
      </c>
      <c r="F543" s="96">
        <v>2</v>
      </c>
      <c r="G543" s="95" t="s">
        <v>7</v>
      </c>
      <c r="H543" s="95" t="s">
        <v>88</v>
      </c>
      <c r="I543" s="95" t="s">
        <v>5</v>
      </c>
      <c r="J543" s="97" t="s">
        <v>5</v>
      </c>
      <c r="L543" s="149">
        <f>VLOOKUP(A543,'Trained Model'!A:AI,35,0)</f>
        <v>-7.5349615687931397</v>
      </c>
      <c r="M543" s="151">
        <f>VLOOKUP(A543,'Trained Model'!A:AR,44,0)</f>
        <v>-5.8086610907975205</v>
      </c>
      <c r="N543" s="117"/>
      <c r="O543" s="119" t="str">
        <f t="shared" si="16"/>
        <v>No</v>
      </c>
      <c r="P543" s="160" t="str">
        <f t="shared" si="17"/>
        <v>Correct</v>
      </c>
    </row>
    <row r="544" spans="1:16" x14ac:dyDescent="0.2">
      <c r="A544" s="98">
        <v>10034</v>
      </c>
      <c r="B544" s="91" t="s">
        <v>103</v>
      </c>
      <c r="C544" s="110">
        <v>0.56221412398561954</v>
      </c>
      <c r="D544" s="91" t="s">
        <v>2</v>
      </c>
      <c r="E544" s="91">
        <v>3</v>
      </c>
      <c r="F544" s="92">
        <v>1</v>
      </c>
      <c r="G544" s="91" t="s">
        <v>6</v>
      </c>
      <c r="H544" s="91" t="s">
        <v>91</v>
      </c>
      <c r="I544" s="91" t="s">
        <v>5</v>
      </c>
      <c r="J544" s="93" t="s">
        <v>5</v>
      </c>
      <c r="L544" s="149">
        <f>VLOOKUP(A544,'Trained Model'!A:AI,35,0)</f>
        <v>-8.5487850071238949</v>
      </c>
      <c r="M544" s="151">
        <f>VLOOKUP(A544,'Trained Model'!A:AR,44,0)</f>
        <v>-6.759118742075934</v>
      </c>
      <c r="N544" s="117"/>
      <c r="O544" s="119" t="str">
        <f t="shared" si="16"/>
        <v>No</v>
      </c>
      <c r="P544" s="160" t="str">
        <f t="shared" si="17"/>
        <v>Correct</v>
      </c>
    </row>
    <row r="545" spans="1:16" x14ac:dyDescent="0.2">
      <c r="A545" s="99">
        <v>10936</v>
      </c>
      <c r="B545" s="95" t="s">
        <v>103</v>
      </c>
      <c r="C545" s="111">
        <v>0.56419836980539806</v>
      </c>
      <c r="D545" s="95" t="s">
        <v>3</v>
      </c>
      <c r="E545" s="95">
        <v>2</v>
      </c>
      <c r="F545" s="96">
        <v>1</v>
      </c>
      <c r="G545" s="95" t="s">
        <v>6</v>
      </c>
      <c r="H545" s="95" t="s">
        <v>90</v>
      </c>
      <c r="I545" s="95" t="s">
        <v>5</v>
      </c>
      <c r="J545" s="97" t="s">
        <v>5</v>
      </c>
      <c r="L545" s="149">
        <f>VLOOKUP(A545,'Trained Model'!A:AI,35,0)</f>
        <v>-8.4473337620611773</v>
      </c>
      <c r="M545" s="151">
        <f>VLOOKUP(A545,'Trained Model'!A:AR,44,0)</f>
        <v>-6.7102924957112577</v>
      </c>
      <c r="N545" s="117"/>
      <c r="O545" s="119" t="str">
        <f t="shared" si="16"/>
        <v>No</v>
      </c>
      <c r="P545" s="160" t="str">
        <f t="shared" si="17"/>
        <v>Correct</v>
      </c>
    </row>
    <row r="546" spans="1:16" x14ac:dyDescent="0.2">
      <c r="A546" s="98">
        <v>10242</v>
      </c>
      <c r="B546" s="91" t="s">
        <v>103</v>
      </c>
      <c r="C546" s="110">
        <v>0.56626788292320596</v>
      </c>
      <c r="D546" s="91" t="s">
        <v>0</v>
      </c>
      <c r="E546" s="91">
        <v>3</v>
      </c>
      <c r="F546" s="92">
        <v>3</v>
      </c>
      <c r="G546" s="91" t="s">
        <v>6</v>
      </c>
      <c r="H546" s="91" t="s">
        <v>88</v>
      </c>
      <c r="I546" s="91" t="s">
        <v>5</v>
      </c>
      <c r="J546" s="93" t="s">
        <v>5</v>
      </c>
      <c r="L546" s="149">
        <f>VLOOKUP(A546,'Trained Model'!A:AI,35,0)</f>
        <v>-7.4674978616960397</v>
      </c>
      <c r="M546" s="151">
        <f>VLOOKUP(A546,'Trained Model'!A:AR,44,0)</f>
        <v>-5.7109070073877257</v>
      </c>
      <c r="N546" s="117"/>
      <c r="O546" s="119" t="str">
        <f t="shared" si="16"/>
        <v>No</v>
      </c>
      <c r="P546" s="160" t="str">
        <f t="shared" si="17"/>
        <v>Correct</v>
      </c>
    </row>
    <row r="547" spans="1:16" x14ac:dyDescent="0.2">
      <c r="A547" s="99">
        <v>10696</v>
      </c>
      <c r="B547" s="95" t="s">
        <v>103</v>
      </c>
      <c r="C547" s="111">
        <v>0.56645429363587096</v>
      </c>
      <c r="D547" s="95" t="s">
        <v>1</v>
      </c>
      <c r="E547" s="95">
        <v>2</v>
      </c>
      <c r="F547" s="96">
        <v>3</v>
      </c>
      <c r="G547" s="95" t="s">
        <v>6</v>
      </c>
      <c r="H547" s="95" t="s">
        <v>91</v>
      </c>
      <c r="I547" s="95" t="s">
        <v>5</v>
      </c>
      <c r="J547" s="97" t="s">
        <v>5</v>
      </c>
      <c r="L547" s="149">
        <f>VLOOKUP(A547,'Trained Model'!A:AI,35,0)</f>
        <v>-8.4946279135620841</v>
      </c>
      <c r="M547" s="151">
        <f>VLOOKUP(A547,'Trained Model'!A:AR,44,0)</f>
        <v>-6.7836437727976078</v>
      </c>
      <c r="N547" s="117"/>
      <c r="O547" s="119" t="str">
        <f t="shared" si="16"/>
        <v>No</v>
      </c>
      <c r="P547" s="160" t="str">
        <f t="shared" si="17"/>
        <v>Correct</v>
      </c>
    </row>
    <row r="548" spans="1:16" x14ac:dyDescent="0.2">
      <c r="A548" s="98">
        <v>10171</v>
      </c>
      <c r="B548" s="91" t="s">
        <v>103</v>
      </c>
      <c r="C548" s="110">
        <v>0.57032969491323993</v>
      </c>
      <c r="D548" s="91" t="s">
        <v>1</v>
      </c>
      <c r="E548" s="91">
        <v>2</v>
      </c>
      <c r="F548" s="92">
        <v>3</v>
      </c>
      <c r="G548" s="91" t="s">
        <v>6</v>
      </c>
      <c r="H548" s="91" t="s">
        <v>88</v>
      </c>
      <c r="I548" s="91" t="s">
        <v>5</v>
      </c>
      <c r="J548" s="93" t="s">
        <v>5</v>
      </c>
      <c r="L548" s="149">
        <f>VLOOKUP(A548,'Trained Model'!A:AI,35,0)</f>
        <v>-7.4508238613889697</v>
      </c>
      <c r="M548" s="151">
        <f>VLOOKUP(A548,'Trained Model'!A:AR,44,0)</f>
        <v>-5.7355009098186498</v>
      </c>
      <c r="N548" s="117"/>
      <c r="O548" s="119" t="str">
        <f t="shared" si="16"/>
        <v>No</v>
      </c>
      <c r="P548" s="160" t="str">
        <f t="shared" si="17"/>
        <v>Correct</v>
      </c>
    </row>
    <row r="549" spans="1:16" x14ac:dyDescent="0.2">
      <c r="A549" s="99">
        <v>11095</v>
      </c>
      <c r="B549" s="95" t="s">
        <v>103</v>
      </c>
      <c r="C549" s="111">
        <v>0.57098062142678685</v>
      </c>
      <c r="D549" s="95" t="s">
        <v>2</v>
      </c>
      <c r="E549" s="95">
        <v>0</v>
      </c>
      <c r="F549" s="96">
        <v>0</v>
      </c>
      <c r="G549" s="95" t="s">
        <v>7</v>
      </c>
      <c r="H549" s="95" t="s">
        <v>88</v>
      </c>
      <c r="I549" s="95" t="s">
        <v>5</v>
      </c>
      <c r="J549" s="97" t="s">
        <v>5</v>
      </c>
      <c r="L549" s="149">
        <f>VLOOKUP(A549,'Trained Model'!A:AI,35,0)</f>
        <v>-8.1395287445908284</v>
      </c>
      <c r="M549" s="151">
        <f>VLOOKUP(A549,'Trained Model'!A:AR,44,0)</f>
        <v>-5.7546041797573837</v>
      </c>
      <c r="N549" s="117"/>
      <c r="O549" s="119" t="str">
        <f t="shared" si="16"/>
        <v>No</v>
      </c>
      <c r="P549" s="160" t="str">
        <f t="shared" si="17"/>
        <v>Correct</v>
      </c>
    </row>
    <row r="550" spans="1:16" x14ac:dyDescent="0.2">
      <c r="A550" s="98">
        <v>10862</v>
      </c>
      <c r="B550" s="91" t="s">
        <v>103</v>
      </c>
      <c r="C550" s="110">
        <v>0.57207955588355885</v>
      </c>
      <c r="D550" s="91" t="s">
        <v>2</v>
      </c>
      <c r="E550" s="91">
        <v>3</v>
      </c>
      <c r="F550" s="92">
        <v>2</v>
      </c>
      <c r="G550" s="91" t="s">
        <v>6</v>
      </c>
      <c r="H550" s="91" t="s">
        <v>88</v>
      </c>
      <c r="I550" s="91" t="s">
        <v>5</v>
      </c>
      <c r="J550" s="93" t="s">
        <v>5</v>
      </c>
      <c r="L550" s="149">
        <f>VLOOKUP(A550,'Trained Model'!A:AI,35,0)</f>
        <v>-7.4843616677480451</v>
      </c>
      <c r="M550" s="151">
        <f>VLOOKUP(A550,'Trained Model'!A:AR,44,0)</f>
        <v>-5.7529988688718241</v>
      </c>
      <c r="N550" s="117"/>
      <c r="O550" s="119" t="str">
        <f t="shared" si="16"/>
        <v>No</v>
      </c>
      <c r="P550" s="160" t="str">
        <f t="shared" si="17"/>
        <v>Correct</v>
      </c>
    </row>
    <row r="551" spans="1:16" x14ac:dyDescent="0.2">
      <c r="A551" s="99">
        <v>10827</v>
      </c>
      <c r="B551" s="95" t="s">
        <v>103</v>
      </c>
      <c r="C551" s="111">
        <v>0.57516110254804431</v>
      </c>
      <c r="D551" s="95" t="s">
        <v>1</v>
      </c>
      <c r="E551" s="95">
        <v>1</v>
      </c>
      <c r="F551" s="96">
        <v>0</v>
      </c>
      <c r="G551" s="95" t="s">
        <v>7</v>
      </c>
      <c r="H551" s="95" t="s">
        <v>88</v>
      </c>
      <c r="I551" s="95" t="s">
        <v>5</v>
      </c>
      <c r="J551" s="97" t="s">
        <v>5</v>
      </c>
      <c r="L551" s="149">
        <f>VLOOKUP(A551,'Trained Model'!A:AI,35,0)</f>
        <v>-7.6455102391412186</v>
      </c>
      <c r="M551" s="151">
        <f>VLOOKUP(A551,'Trained Model'!A:AR,44,0)</f>
        <v>-5.7841192633747189</v>
      </c>
      <c r="N551" s="117"/>
      <c r="O551" s="119" t="str">
        <f t="shared" si="16"/>
        <v>No</v>
      </c>
      <c r="P551" s="160" t="str">
        <f t="shared" si="17"/>
        <v>Correct</v>
      </c>
    </row>
    <row r="552" spans="1:16" x14ac:dyDescent="0.2">
      <c r="A552" s="98">
        <v>10728</v>
      </c>
      <c r="B552" s="91" t="s">
        <v>103</v>
      </c>
      <c r="C552" s="110">
        <v>0.57534777213643074</v>
      </c>
      <c r="D552" s="91" t="s">
        <v>0</v>
      </c>
      <c r="E552" s="91">
        <v>0</v>
      </c>
      <c r="F552" s="92">
        <v>3</v>
      </c>
      <c r="G552" s="91" t="s">
        <v>7</v>
      </c>
      <c r="H552" s="91" t="s">
        <v>88</v>
      </c>
      <c r="I552" s="91" t="s">
        <v>5</v>
      </c>
      <c r="J552" s="93" t="s">
        <v>5</v>
      </c>
      <c r="L552" s="149">
        <f>VLOOKUP(A552,'Trained Model'!A:AI,35,0)</f>
        <v>-7.5981404704146716</v>
      </c>
      <c r="M552" s="151">
        <f>VLOOKUP(A552,'Trained Model'!A:AR,44,0)</f>
        <v>-5.7749026108725667</v>
      </c>
      <c r="N552" s="117"/>
      <c r="O552" s="119" t="str">
        <f t="shared" si="16"/>
        <v>No</v>
      </c>
      <c r="P552" s="160" t="str">
        <f t="shared" si="17"/>
        <v>Correct</v>
      </c>
    </row>
    <row r="553" spans="1:16" x14ac:dyDescent="0.2">
      <c r="A553" s="99">
        <v>10260</v>
      </c>
      <c r="B553" s="95" t="s">
        <v>103</v>
      </c>
      <c r="C553" s="111">
        <v>0.57542797254275757</v>
      </c>
      <c r="D553" s="95" t="s">
        <v>3</v>
      </c>
      <c r="E553" s="95">
        <v>0</v>
      </c>
      <c r="F553" s="96">
        <v>2</v>
      </c>
      <c r="G553" s="95" t="s">
        <v>6</v>
      </c>
      <c r="H553" s="95" t="s">
        <v>88</v>
      </c>
      <c r="I553" s="95" t="s">
        <v>5</v>
      </c>
      <c r="J553" s="97" t="s">
        <v>5</v>
      </c>
      <c r="L553" s="149">
        <f>VLOOKUP(A553,'Trained Model'!A:AI,35,0)</f>
        <v>-7.9858202491616668</v>
      </c>
      <c r="M553" s="151">
        <f>VLOOKUP(A553,'Trained Model'!A:AR,44,0)</f>
        <v>-5.7568360229329345</v>
      </c>
      <c r="N553" s="117"/>
      <c r="O553" s="119" t="str">
        <f t="shared" si="16"/>
        <v>No</v>
      </c>
      <c r="P553" s="160" t="str">
        <f t="shared" si="17"/>
        <v>Correct</v>
      </c>
    </row>
    <row r="554" spans="1:16" x14ac:dyDescent="0.2">
      <c r="A554" s="98">
        <v>10843</v>
      </c>
      <c r="B554" s="91" t="s">
        <v>103</v>
      </c>
      <c r="C554" s="110">
        <v>0.5770788570327996</v>
      </c>
      <c r="D554" s="91" t="s">
        <v>2</v>
      </c>
      <c r="E554" s="91">
        <v>0</v>
      </c>
      <c r="F554" s="92">
        <v>3</v>
      </c>
      <c r="G554" s="91" t="s">
        <v>6</v>
      </c>
      <c r="H554" s="91" t="s">
        <v>88</v>
      </c>
      <c r="I554" s="91" t="s">
        <v>4</v>
      </c>
      <c r="J554" s="93" t="s">
        <v>5</v>
      </c>
      <c r="L554" s="149">
        <f>VLOOKUP(A554,'Trained Model'!A:AI,35,0)</f>
        <v>-6.465457582652677</v>
      </c>
      <c r="M554" s="151">
        <f>VLOOKUP(A554,'Trained Model'!A:AR,44,0)</f>
        <v>-8.0947623727773177</v>
      </c>
      <c r="N554" s="117"/>
      <c r="O554" s="119" t="str">
        <f t="shared" si="16"/>
        <v>Yes</v>
      </c>
      <c r="P554" s="160" t="str">
        <f t="shared" si="17"/>
        <v>Incorrect</v>
      </c>
    </row>
    <row r="555" spans="1:16" x14ac:dyDescent="0.2">
      <c r="A555" s="99">
        <v>10314</v>
      </c>
      <c r="B555" s="95" t="s">
        <v>103</v>
      </c>
      <c r="C555" s="111">
        <v>0.57772677562635288</v>
      </c>
      <c r="D555" s="95" t="s">
        <v>0</v>
      </c>
      <c r="E555" s="95">
        <v>1</v>
      </c>
      <c r="F555" s="96">
        <v>3</v>
      </c>
      <c r="G555" s="95" t="s">
        <v>6</v>
      </c>
      <c r="H555" s="95" t="s">
        <v>90</v>
      </c>
      <c r="I555" s="95" t="s">
        <v>4</v>
      </c>
      <c r="J555" s="97" t="s">
        <v>4</v>
      </c>
      <c r="L555" s="149">
        <f>VLOOKUP(A555,'Trained Model'!A:AI,35,0)</f>
        <v>-6.9845331058908098</v>
      </c>
      <c r="M555" s="151">
        <f>VLOOKUP(A555,'Trained Model'!A:AR,44,0)</f>
        <v>-9.1073335521371526</v>
      </c>
      <c r="N555" s="117"/>
      <c r="O555" s="119" t="str">
        <f t="shared" si="16"/>
        <v>Yes</v>
      </c>
      <c r="P555" s="160" t="str">
        <f t="shared" si="17"/>
        <v>Correct</v>
      </c>
    </row>
    <row r="556" spans="1:16" x14ac:dyDescent="0.2">
      <c r="A556" s="98">
        <v>10208</v>
      </c>
      <c r="B556" s="91" t="s">
        <v>103</v>
      </c>
      <c r="C556" s="110">
        <v>0.57778682945002768</v>
      </c>
      <c r="D556" s="91" t="s">
        <v>0</v>
      </c>
      <c r="E556" s="91">
        <v>3</v>
      </c>
      <c r="F556" s="92">
        <v>1</v>
      </c>
      <c r="G556" s="91" t="s">
        <v>7</v>
      </c>
      <c r="H556" s="91" t="s">
        <v>88</v>
      </c>
      <c r="I556" s="91" t="s">
        <v>5</v>
      </c>
      <c r="J556" s="93" t="s">
        <v>5</v>
      </c>
      <c r="L556" s="149">
        <f>VLOOKUP(A556,'Trained Model'!A:AI,35,0)</f>
        <v>-7.0000550533119776</v>
      </c>
      <c r="M556" s="151">
        <f>VLOOKUP(A556,'Trained Model'!A:AR,44,0)</f>
        <v>-5.7544675654024182</v>
      </c>
      <c r="N556" s="117"/>
      <c r="O556" s="119" t="str">
        <f t="shared" si="16"/>
        <v>No</v>
      </c>
      <c r="P556" s="160" t="str">
        <f t="shared" si="17"/>
        <v>Correct</v>
      </c>
    </row>
    <row r="557" spans="1:16" x14ac:dyDescent="0.2">
      <c r="A557" s="99">
        <v>11206</v>
      </c>
      <c r="B557" s="95" t="s">
        <v>103</v>
      </c>
      <c r="C557" s="111">
        <v>0.57906989140699483</v>
      </c>
      <c r="D557" s="95" t="s">
        <v>2</v>
      </c>
      <c r="E557" s="95">
        <v>2</v>
      </c>
      <c r="F557" s="96">
        <v>2</v>
      </c>
      <c r="G557" s="95" t="s">
        <v>7</v>
      </c>
      <c r="H557" s="95" t="s">
        <v>91</v>
      </c>
      <c r="I557" s="95" t="s">
        <v>5</v>
      </c>
      <c r="J557" s="97" t="s">
        <v>5</v>
      </c>
      <c r="L557" s="149">
        <f>VLOOKUP(A557,'Trained Model'!A:AI,35,0)</f>
        <v>-8.5005843234248957</v>
      </c>
      <c r="M557" s="151">
        <f>VLOOKUP(A557,'Trained Model'!A:AR,44,0)</f>
        <v>-6.8899319939488395</v>
      </c>
      <c r="N557" s="117"/>
      <c r="O557" s="119" t="str">
        <f t="shared" si="16"/>
        <v>No</v>
      </c>
      <c r="P557" s="160" t="str">
        <f t="shared" si="17"/>
        <v>Correct</v>
      </c>
    </row>
    <row r="558" spans="1:16" x14ac:dyDescent="0.2">
      <c r="A558" s="98">
        <v>10178</v>
      </c>
      <c r="B558" s="91" t="s">
        <v>103</v>
      </c>
      <c r="C558" s="110">
        <v>0.57910938837412118</v>
      </c>
      <c r="D558" s="91" t="s">
        <v>0</v>
      </c>
      <c r="E558" s="91">
        <v>1</v>
      </c>
      <c r="F558" s="92">
        <v>2</v>
      </c>
      <c r="G558" s="91" t="s">
        <v>6</v>
      </c>
      <c r="H558" s="91" t="s">
        <v>89</v>
      </c>
      <c r="I558" s="91" t="s">
        <v>5</v>
      </c>
      <c r="J558" s="93" t="s">
        <v>5</v>
      </c>
      <c r="L558" s="149">
        <f>VLOOKUP(A558,'Trained Model'!A:AI,35,0)</f>
        <v>-8.6116067271554968</v>
      </c>
      <c r="M558" s="151">
        <f>VLOOKUP(A558,'Trained Model'!A:AR,44,0)</f>
        <v>-6.4210656399131834</v>
      </c>
      <c r="N558" s="117"/>
      <c r="O558" s="119" t="str">
        <f t="shared" si="16"/>
        <v>No</v>
      </c>
      <c r="P558" s="160" t="str">
        <f t="shared" si="17"/>
        <v>Correct</v>
      </c>
    </row>
    <row r="559" spans="1:16" x14ac:dyDescent="0.2">
      <c r="A559" s="99">
        <v>11010</v>
      </c>
      <c r="B559" s="95" t="s">
        <v>103</v>
      </c>
      <c r="C559" s="111">
        <v>0.57959192531438619</v>
      </c>
      <c r="D559" s="95" t="s">
        <v>3</v>
      </c>
      <c r="E559" s="95">
        <v>3</v>
      </c>
      <c r="F559" s="96">
        <v>1</v>
      </c>
      <c r="G559" s="95" t="s">
        <v>7</v>
      </c>
      <c r="H559" s="95" t="s">
        <v>89</v>
      </c>
      <c r="I559" s="95" t="s">
        <v>5</v>
      </c>
      <c r="J559" s="97" t="s">
        <v>5</v>
      </c>
      <c r="L559" s="149">
        <f>VLOOKUP(A559,'Trained Model'!A:AI,35,0)</f>
        <v>-7.6777925041123298</v>
      </c>
      <c r="M559" s="151">
        <f>VLOOKUP(A559,'Trained Model'!A:AR,44,0)</f>
        <v>-6.3684774254036398</v>
      </c>
      <c r="N559" s="117"/>
      <c r="O559" s="119" t="str">
        <f t="shared" si="16"/>
        <v>No</v>
      </c>
      <c r="P559" s="160" t="str">
        <f t="shared" si="17"/>
        <v>Correct</v>
      </c>
    </row>
    <row r="560" spans="1:16" x14ac:dyDescent="0.2">
      <c r="A560" s="98">
        <v>11244</v>
      </c>
      <c r="B560" s="91" t="s">
        <v>103</v>
      </c>
      <c r="C560" s="110">
        <v>0.58239225232366343</v>
      </c>
      <c r="D560" s="91" t="s">
        <v>2</v>
      </c>
      <c r="E560" s="91">
        <v>0</v>
      </c>
      <c r="F560" s="92">
        <v>0</v>
      </c>
      <c r="G560" s="91" t="s">
        <v>6</v>
      </c>
      <c r="H560" s="91" t="s">
        <v>90</v>
      </c>
      <c r="I560" s="91" t="s">
        <v>5</v>
      </c>
      <c r="J560" s="93" t="s">
        <v>5</v>
      </c>
      <c r="L560" s="149">
        <f>VLOOKUP(A560,'Trained Model'!A:AI,35,0)</f>
        <v>-9.163530169467764</v>
      </c>
      <c r="M560" s="151">
        <f>VLOOKUP(A560,'Trained Model'!A:AR,44,0)</f>
        <v>-6.6734639158327518</v>
      </c>
      <c r="N560" s="117"/>
      <c r="O560" s="119" t="str">
        <f t="shared" si="16"/>
        <v>No</v>
      </c>
      <c r="P560" s="160" t="str">
        <f t="shared" si="17"/>
        <v>Correct</v>
      </c>
    </row>
    <row r="561" spans="1:16" x14ac:dyDescent="0.2">
      <c r="A561" s="99">
        <v>10942</v>
      </c>
      <c r="B561" s="95" t="s">
        <v>103</v>
      </c>
      <c r="C561" s="111">
        <v>0.58310571886530504</v>
      </c>
      <c r="D561" s="95" t="s">
        <v>3</v>
      </c>
      <c r="E561" s="95">
        <v>3</v>
      </c>
      <c r="F561" s="96">
        <v>3</v>
      </c>
      <c r="G561" s="95" t="s">
        <v>7</v>
      </c>
      <c r="H561" s="95" t="s">
        <v>88</v>
      </c>
      <c r="I561" s="95" t="s">
        <v>5</v>
      </c>
      <c r="J561" s="97" t="s">
        <v>5</v>
      </c>
      <c r="L561" s="149">
        <f>VLOOKUP(A561,'Trained Model'!A:AI,35,0)</f>
        <v>-7.0685901541340348</v>
      </c>
      <c r="M561" s="151">
        <f>VLOOKUP(A561,'Trained Model'!A:AR,44,0)</f>
        <v>-5.7627320752523117</v>
      </c>
      <c r="N561" s="117"/>
      <c r="O561" s="119" t="str">
        <f t="shared" si="16"/>
        <v>No</v>
      </c>
      <c r="P561" s="160" t="str">
        <f t="shared" si="17"/>
        <v>Correct</v>
      </c>
    </row>
    <row r="562" spans="1:16" x14ac:dyDescent="0.2">
      <c r="A562" s="98">
        <v>10642</v>
      </c>
      <c r="B562" s="91" t="s">
        <v>103</v>
      </c>
      <c r="C562" s="110">
        <v>0.58486114990368354</v>
      </c>
      <c r="D562" s="91" t="s">
        <v>1</v>
      </c>
      <c r="E562" s="91">
        <v>0</v>
      </c>
      <c r="F562" s="92">
        <v>0</v>
      </c>
      <c r="G562" s="91" t="s">
        <v>7</v>
      </c>
      <c r="H562" s="91" t="s">
        <v>88</v>
      </c>
      <c r="I562" s="91" t="s">
        <v>5</v>
      </c>
      <c r="J562" s="93" t="s">
        <v>5</v>
      </c>
      <c r="L562" s="149">
        <f>VLOOKUP(A562,'Trained Model'!A:AI,35,0)</f>
        <v>-7.6455102391412186</v>
      </c>
      <c r="M562" s="151">
        <f>VLOOKUP(A562,'Trained Model'!A:AR,44,0)</f>
        <v>-5.7338995063956917</v>
      </c>
      <c r="N562" s="117"/>
      <c r="O562" s="119" t="str">
        <f t="shared" si="16"/>
        <v>No</v>
      </c>
      <c r="P562" s="160" t="str">
        <f t="shared" si="17"/>
        <v>Correct</v>
      </c>
    </row>
    <row r="563" spans="1:16" x14ac:dyDescent="0.2">
      <c r="A563" s="99">
        <v>10544</v>
      </c>
      <c r="B563" s="95" t="s">
        <v>103</v>
      </c>
      <c r="C563" s="111">
        <v>0.58538564979125873</v>
      </c>
      <c r="D563" s="95" t="s">
        <v>2</v>
      </c>
      <c r="E563" s="95">
        <v>2</v>
      </c>
      <c r="F563" s="96">
        <v>2</v>
      </c>
      <c r="G563" s="95" t="s">
        <v>6</v>
      </c>
      <c r="H563" s="95" t="s">
        <v>89</v>
      </c>
      <c r="I563" s="95" t="s">
        <v>5</v>
      </c>
      <c r="J563" s="97" t="s">
        <v>5</v>
      </c>
      <c r="L563" s="149">
        <f>VLOOKUP(A563,'Trained Model'!A:AI,35,0)</f>
        <v>-8.5334254296141392</v>
      </c>
      <c r="M563" s="151">
        <f>VLOOKUP(A563,'Trained Model'!A:AR,44,0)</f>
        <v>-6.4039739231065171</v>
      </c>
      <c r="N563" s="117"/>
      <c r="O563" s="119" t="str">
        <f t="shared" si="16"/>
        <v>No</v>
      </c>
      <c r="P563" s="160" t="str">
        <f t="shared" si="17"/>
        <v>Correct</v>
      </c>
    </row>
    <row r="564" spans="1:16" x14ac:dyDescent="0.2">
      <c r="A564" s="98">
        <v>11131</v>
      </c>
      <c r="B564" s="91" t="s">
        <v>103</v>
      </c>
      <c r="C564" s="110">
        <v>0.587097000922989</v>
      </c>
      <c r="D564" s="91" t="s">
        <v>3</v>
      </c>
      <c r="E564" s="91">
        <v>2</v>
      </c>
      <c r="F564" s="92">
        <v>2</v>
      </c>
      <c r="G564" s="91" t="s">
        <v>6</v>
      </c>
      <c r="H564" s="91" t="s">
        <v>88</v>
      </c>
      <c r="I564" s="91" t="s">
        <v>5</v>
      </c>
      <c r="J564" s="93" t="s">
        <v>5</v>
      </c>
      <c r="L564" s="149">
        <f>VLOOKUP(A564,'Trained Model'!A:AI,35,0)</f>
        <v>-7.8275962439467728</v>
      </c>
      <c r="M564" s="151">
        <f>VLOOKUP(A564,'Trained Model'!A:AR,44,0)</f>
        <v>-5.7816306815461518</v>
      </c>
      <c r="N564" s="117"/>
      <c r="O564" s="119" t="str">
        <f t="shared" si="16"/>
        <v>No</v>
      </c>
      <c r="P564" s="160" t="str">
        <f t="shared" si="17"/>
        <v>Correct</v>
      </c>
    </row>
    <row r="565" spans="1:16" x14ac:dyDescent="0.2">
      <c r="A565" s="99">
        <v>11205</v>
      </c>
      <c r="B565" s="95" t="s">
        <v>103</v>
      </c>
      <c r="C565" s="111">
        <v>0.58729933047350535</v>
      </c>
      <c r="D565" s="95" t="s">
        <v>0</v>
      </c>
      <c r="E565" s="95">
        <v>0</v>
      </c>
      <c r="F565" s="96">
        <v>2</v>
      </c>
      <c r="G565" s="95" t="s">
        <v>6</v>
      </c>
      <c r="H565" s="95" t="s">
        <v>88</v>
      </c>
      <c r="I565" s="95" t="s">
        <v>5</v>
      </c>
      <c r="J565" s="97" t="s">
        <v>5</v>
      </c>
      <c r="L565" s="149">
        <f>VLOOKUP(A565,'Trained Model'!A:AI,35,0)</f>
        <v>-7.9598447627584061</v>
      </c>
      <c r="M565" s="151">
        <f>VLOOKUP(A565,'Trained Model'!A:AR,44,0)</f>
        <v>-5.7568360229329345</v>
      </c>
      <c r="N565" s="117"/>
      <c r="O565" s="119" t="str">
        <f t="shared" si="16"/>
        <v>No</v>
      </c>
      <c r="P565" s="160" t="str">
        <f t="shared" si="17"/>
        <v>Correct</v>
      </c>
    </row>
    <row r="566" spans="1:16" x14ac:dyDescent="0.2">
      <c r="A566" s="98">
        <v>10183</v>
      </c>
      <c r="B566" s="91" t="s">
        <v>103</v>
      </c>
      <c r="C566" s="110">
        <v>0.58787720606144711</v>
      </c>
      <c r="D566" s="91" t="s">
        <v>2</v>
      </c>
      <c r="E566" s="91">
        <v>1</v>
      </c>
      <c r="F566" s="92">
        <v>2</v>
      </c>
      <c r="G566" s="91" t="s">
        <v>6</v>
      </c>
      <c r="H566" s="91" t="s">
        <v>91</v>
      </c>
      <c r="I566" s="91" t="s">
        <v>4</v>
      </c>
      <c r="J566" s="93" t="s">
        <v>5</v>
      </c>
      <c r="L566" s="149">
        <f>VLOOKUP(A566,'Trained Model'!A:AI,35,0)</f>
        <v>-7.4460827332042596</v>
      </c>
      <c r="M566" s="151">
        <f>VLOOKUP(A566,'Trained Model'!A:AR,44,0)</f>
        <v>-9.2268834726602567</v>
      </c>
      <c r="N566" s="117"/>
      <c r="O566" s="119" t="str">
        <f t="shared" si="16"/>
        <v>Yes</v>
      </c>
      <c r="P566" s="161" t="str">
        <f t="shared" si="17"/>
        <v>Incorrect</v>
      </c>
    </row>
    <row r="567" spans="1:16" x14ac:dyDescent="0.2">
      <c r="A567" s="99">
        <v>11307</v>
      </c>
      <c r="B567" s="95" t="s">
        <v>103</v>
      </c>
      <c r="C567" s="111">
        <v>0.58849079680012217</v>
      </c>
      <c r="D567" s="95" t="s">
        <v>3</v>
      </c>
      <c r="E567" s="95">
        <v>2</v>
      </c>
      <c r="F567" s="96">
        <v>1</v>
      </c>
      <c r="G567" s="95" t="s">
        <v>6</v>
      </c>
      <c r="H567" s="95" t="s">
        <v>88</v>
      </c>
      <c r="I567" s="95" t="s">
        <v>5</v>
      </c>
      <c r="J567" s="97" t="s">
        <v>5</v>
      </c>
      <c r="L567" s="149">
        <f>VLOOKUP(A567,'Trained Model'!A:AI,35,0)</f>
        <v>-7.8482155311495081</v>
      </c>
      <c r="M567" s="151">
        <f>VLOOKUP(A567,'Trained Model'!A:AR,44,0)</f>
        <v>-5.7396076917713037</v>
      </c>
      <c r="N567" s="117"/>
      <c r="O567" s="119" t="str">
        <f t="shared" si="16"/>
        <v>No</v>
      </c>
      <c r="P567" s="160" t="str">
        <f t="shared" si="17"/>
        <v>Correct</v>
      </c>
    </row>
    <row r="568" spans="1:16" x14ac:dyDescent="0.2">
      <c r="A568" s="98">
        <v>10618</v>
      </c>
      <c r="B568" s="91" t="s">
        <v>103</v>
      </c>
      <c r="C568" s="110">
        <v>0.58906932741201057</v>
      </c>
      <c r="D568" s="91" t="s">
        <v>3</v>
      </c>
      <c r="E568" s="91">
        <v>1</v>
      </c>
      <c r="F568" s="92">
        <v>0</v>
      </c>
      <c r="G568" s="91" t="s">
        <v>6</v>
      </c>
      <c r="H568" s="91" t="s">
        <v>90</v>
      </c>
      <c r="I568" s="91" t="s">
        <v>4</v>
      </c>
      <c r="J568" s="93" t="s">
        <v>5</v>
      </c>
      <c r="L568" s="149">
        <f>VLOOKUP(A568,'Trained Model'!A:AI,35,0)</f>
        <v>-7.4718541587966909</v>
      </c>
      <c r="M568" s="151">
        <f>VLOOKUP(A568,'Trained Model'!A:AR,44,0)</f>
        <v>-9.0787017394628258</v>
      </c>
      <c r="N568" s="117"/>
      <c r="O568" s="119" t="str">
        <f t="shared" si="16"/>
        <v>Yes</v>
      </c>
      <c r="P568" s="161" t="str">
        <f t="shared" si="17"/>
        <v>Incorrect</v>
      </c>
    </row>
    <row r="569" spans="1:16" x14ac:dyDescent="0.2">
      <c r="A569" s="99">
        <v>10504</v>
      </c>
      <c r="B569" s="95" t="s">
        <v>103</v>
      </c>
      <c r="C569" s="111">
        <v>0.59073068072182389</v>
      </c>
      <c r="D569" s="95" t="s">
        <v>3</v>
      </c>
      <c r="E569" s="95">
        <v>3</v>
      </c>
      <c r="F569" s="96">
        <v>0</v>
      </c>
      <c r="G569" s="95" t="s">
        <v>6</v>
      </c>
      <c r="H569" s="95" t="s">
        <v>88</v>
      </c>
      <c r="I569" s="95" t="s">
        <v>5</v>
      </c>
      <c r="J569" s="97" t="s">
        <v>5</v>
      </c>
      <c r="L569" s="149">
        <f>VLOOKUP(A569,'Trained Model'!A:AI,35,0)</f>
        <v>-7.9548189146019217</v>
      </c>
      <c r="M569" s="151">
        <f>VLOOKUP(A569,'Trained Model'!A:AR,44,0)</f>
        <v>-5.682275194713398</v>
      </c>
      <c r="N569" s="117"/>
      <c r="O569" s="119" t="str">
        <f t="shared" si="16"/>
        <v>No</v>
      </c>
      <c r="P569" s="160" t="str">
        <f t="shared" si="17"/>
        <v>Correct</v>
      </c>
    </row>
    <row r="570" spans="1:16" x14ac:dyDescent="0.2">
      <c r="A570" s="98">
        <v>10165</v>
      </c>
      <c r="B570" s="91" t="s">
        <v>103</v>
      </c>
      <c r="C570" s="110">
        <v>0.59137689630649526</v>
      </c>
      <c r="D570" s="91" t="s">
        <v>1</v>
      </c>
      <c r="E570" s="91">
        <v>3</v>
      </c>
      <c r="F570" s="92">
        <v>2</v>
      </c>
      <c r="G570" s="91" t="s">
        <v>7</v>
      </c>
      <c r="H570" s="91" t="s">
        <v>90</v>
      </c>
      <c r="I570" s="91" t="s">
        <v>4</v>
      </c>
      <c r="J570" s="93" t="s">
        <v>4</v>
      </c>
      <c r="L570" s="149">
        <f>VLOOKUP(A570,'Trained Model'!A:AI,35,0)</f>
        <v>-5.5269694098440407</v>
      </c>
      <c r="M570" s="151">
        <f>VLOOKUP(A570,'Trained Model'!A:AR,44,0)</f>
        <v>-9.1181555155248653</v>
      </c>
      <c r="N570" s="117"/>
      <c r="O570" s="119" t="str">
        <f t="shared" si="16"/>
        <v>Yes</v>
      </c>
      <c r="P570" s="160" t="str">
        <f t="shared" si="17"/>
        <v>Correct</v>
      </c>
    </row>
    <row r="571" spans="1:16" x14ac:dyDescent="0.2">
      <c r="A571" s="99">
        <v>11221</v>
      </c>
      <c r="B571" s="95" t="s">
        <v>103</v>
      </c>
      <c r="C571" s="111">
        <v>0.59230808249182887</v>
      </c>
      <c r="D571" s="95" t="s">
        <v>0</v>
      </c>
      <c r="E571" s="95">
        <v>2</v>
      </c>
      <c r="F571" s="96">
        <v>1</v>
      </c>
      <c r="G571" s="95" t="s">
        <v>6</v>
      </c>
      <c r="H571" s="95" t="s">
        <v>89</v>
      </c>
      <c r="I571" s="95" t="s">
        <v>5</v>
      </c>
      <c r="J571" s="97" t="s">
        <v>5</v>
      </c>
      <c r="L571" s="149">
        <f>VLOOKUP(A571,'Trained Model'!A:AI,35,0)</f>
        <v>-8.474002009143339</v>
      </c>
      <c r="M571" s="151">
        <f>VLOOKUP(A571,'Trained Model'!A:AR,44,0)</f>
        <v>-6.3536175517725253</v>
      </c>
      <c r="N571" s="117"/>
      <c r="O571" s="119" t="str">
        <f t="shared" si="16"/>
        <v>No</v>
      </c>
      <c r="P571" s="160" t="str">
        <f t="shared" si="17"/>
        <v>Correct</v>
      </c>
    </row>
    <row r="572" spans="1:16" x14ac:dyDescent="0.2">
      <c r="A572" s="98">
        <v>10426</v>
      </c>
      <c r="B572" s="91" t="s">
        <v>103</v>
      </c>
      <c r="C572" s="110">
        <v>0.59242186445686673</v>
      </c>
      <c r="D572" s="91" t="s">
        <v>2</v>
      </c>
      <c r="E572" s="91">
        <v>2</v>
      </c>
      <c r="F572" s="92">
        <v>3</v>
      </c>
      <c r="G572" s="91" t="s">
        <v>7</v>
      </c>
      <c r="H572" s="91" t="s">
        <v>88</v>
      </c>
      <c r="I572" s="91" t="s">
        <v>5</v>
      </c>
      <c r="J572" s="93" t="s">
        <v>5</v>
      </c>
      <c r="L572" s="149">
        <f>VLOOKUP(A572,'Trained Model'!A:AI,35,0)</f>
        <v>-7.5199591728733139</v>
      </c>
      <c r="M572" s="151">
        <f>VLOOKUP(A572,'Trained Model'!A:AR,44,0)</f>
        <v>-5.8080306510449269</v>
      </c>
      <c r="N572" s="117"/>
      <c r="O572" s="119" t="str">
        <f t="shared" si="16"/>
        <v>No</v>
      </c>
      <c r="P572" s="160" t="str">
        <f t="shared" si="17"/>
        <v>Correct</v>
      </c>
    </row>
    <row r="573" spans="1:16" x14ac:dyDescent="0.2">
      <c r="A573" s="99">
        <v>10109</v>
      </c>
      <c r="B573" s="95" t="s">
        <v>103</v>
      </c>
      <c r="C573" s="111">
        <v>0.59284747320450504</v>
      </c>
      <c r="D573" s="95" t="s">
        <v>2</v>
      </c>
      <c r="E573" s="95">
        <v>0</v>
      </c>
      <c r="F573" s="96">
        <v>2</v>
      </c>
      <c r="G573" s="95" t="s">
        <v>7</v>
      </c>
      <c r="H573" s="95" t="s">
        <v>89</v>
      </c>
      <c r="I573" s="95" t="s">
        <v>5</v>
      </c>
      <c r="J573" s="97" t="s">
        <v>5</v>
      </c>
      <c r="L573" s="149">
        <f>VLOOKUP(A573,'Trained Model'!A:AI,35,0)</f>
        <v>-8.2667662408637668</v>
      </c>
      <c r="M573" s="151">
        <f>VLOOKUP(A573,'Trained Model'!A:AR,44,0)</f>
        <v>-6.4310043323578867</v>
      </c>
      <c r="N573" s="117"/>
      <c r="O573" s="119" t="str">
        <f t="shared" si="16"/>
        <v>No</v>
      </c>
      <c r="P573" s="160" t="str">
        <f t="shared" si="17"/>
        <v>Correct</v>
      </c>
    </row>
    <row r="574" spans="1:16" x14ac:dyDescent="0.2">
      <c r="A574" s="98">
        <v>11042</v>
      </c>
      <c r="B574" s="91" t="s">
        <v>103</v>
      </c>
      <c r="C574" s="110">
        <v>0.59365868616062623</v>
      </c>
      <c r="D574" s="91" t="s">
        <v>3</v>
      </c>
      <c r="E574" s="91">
        <v>0</v>
      </c>
      <c r="F574" s="92">
        <v>1</v>
      </c>
      <c r="G574" s="91" t="s">
        <v>6</v>
      </c>
      <c r="H574" s="91" t="s">
        <v>88</v>
      </c>
      <c r="I574" s="91" t="s">
        <v>5</v>
      </c>
      <c r="J574" s="93" t="s">
        <v>5</v>
      </c>
      <c r="L574" s="149">
        <f>VLOOKUP(A574,'Trained Model'!A:AI,35,0)</f>
        <v>-8.0064395363644021</v>
      </c>
      <c r="M574" s="151">
        <f>VLOOKUP(A574,'Trained Model'!A:AR,44,0)</f>
        <v>-5.7148130331580873</v>
      </c>
      <c r="N574" s="117"/>
      <c r="O574" s="119" t="str">
        <f t="shared" si="16"/>
        <v>No</v>
      </c>
      <c r="P574" s="160" t="str">
        <f t="shared" si="17"/>
        <v>Correct</v>
      </c>
    </row>
    <row r="575" spans="1:16" x14ac:dyDescent="0.2">
      <c r="A575" s="99">
        <v>10376</v>
      </c>
      <c r="B575" s="95" t="s">
        <v>103</v>
      </c>
      <c r="C575" s="111">
        <v>0.59421415629628815</v>
      </c>
      <c r="D575" s="95" t="s">
        <v>1</v>
      </c>
      <c r="E575" s="95">
        <v>0</v>
      </c>
      <c r="F575" s="96">
        <v>0</v>
      </c>
      <c r="G575" s="95" t="s">
        <v>7</v>
      </c>
      <c r="H575" s="95" t="s">
        <v>88</v>
      </c>
      <c r="I575" s="95" t="s">
        <v>5</v>
      </c>
      <c r="J575" s="97" t="s">
        <v>5</v>
      </c>
      <c r="L575" s="149">
        <f>VLOOKUP(A575,'Trained Model'!A:AI,35,0)</f>
        <v>-7.6455102391412186</v>
      </c>
      <c r="M575" s="151">
        <f>VLOOKUP(A575,'Trained Model'!A:AR,44,0)</f>
        <v>-5.7338995063956917</v>
      </c>
      <c r="N575" s="117"/>
      <c r="O575" s="119" t="str">
        <f t="shared" si="16"/>
        <v>No</v>
      </c>
      <c r="P575" s="160" t="str">
        <f t="shared" si="17"/>
        <v>Correct</v>
      </c>
    </row>
    <row r="576" spans="1:16" x14ac:dyDescent="0.2">
      <c r="A576" s="98">
        <v>11236</v>
      </c>
      <c r="B576" s="91" t="s">
        <v>103</v>
      </c>
      <c r="C576" s="110">
        <v>0.59457327166893903</v>
      </c>
      <c r="D576" s="91" t="s">
        <v>1</v>
      </c>
      <c r="E576" s="91">
        <v>1</v>
      </c>
      <c r="F576" s="92">
        <v>1</v>
      </c>
      <c r="G576" s="91" t="s">
        <v>6</v>
      </c>
      <c r="H576" s="91" t="s">
        <v>91</v>
      </c>
      <c r="I576" s="91" t="s">
        <v>4</v>
      </c>
      <c r="J576" s="93" t="s">
        <v>4</v>
      </c>
      <c r="L576" s="149">
        <f>VLOOKUP(A576,'Trained Model'!A:AI,35,0)</f>
        <v>-6.972683514957386</v>
      </c>
      <c r="M576" s="151">
        <f>VLOOKUP(A576,'Trained Model'!A:AR,44,0)</f>
        <v>-9.1641558095237166</v>
      </c>
      <c r="N576" s="117"/>
      <c r="O576" s="119" t="str">
        <f t="shared" si="16"/>
        <v>Yes</v>
      </c>
      <c r="P576" s="160" t="str">
        <f t="shared" si="17"/>
        <v>Correct</v>
      </c>
    </row>
    <row r="577" spans="1:16" x14ac:dyDescent="0.2">
      <c r="A577" s="99">
        <v>10446</v>
      </c>
      <c r="B577" s="95" t="s">
        <v>103</v>
      </c>
      <c r="C577" s="111">
        <v>0.59476039857547824</v>
      </c>
      <c r="D577" s="95" t="s">
        <v>3</v>
      </c>
      <c r="E577" s="95">
        <v>3</v>
      </c>
      <c r="F577" s="96">
        <v>0</v>
      </c>
      <c r="G577" s="95" t="s">
        <v>7</v>
      </c>
      <c r="H577" s="95" t="s">
        <v>88</v>
      </c>
      <c r="I577" s="95" t="s">
        <v>5</v>
      </c>
      <c r="J577" s="97" t="s">
        <v>5</v>
      </c>
      <c r="L577" s="149">
        <f>VLOOKUP(A577,'Trained Model'!A:AI,35,0)</f>
        <v>-7.5299357206366553</v>
      </c>
      <c r="M577" s="151">
        <f>VLOOKUP(A577,'Trained Model'!A:AR,44,0)</f>
        <v>-5.734100262577984</v>
      </c>
      <c r="N577" s="117"/>
      <c r="O577" s="119" t="str">
        <f t="shared" si="16"/>
        <v>No</v>
      </c>
      <c r="P577" s="160" t="str">
        <f t="shared" si="17"/>
        <v>Correct</v>
      </c>
    </row>
    <row r="578" spans="1:16" x14ac:dyDescent="0.2">
      <c r="A578" s="98">
        <v>10460</v>
      </c>
      <c r="B578" s="91" t="s">
        <v>103</v>
      </c>
      <c r="C578" s="110">
        <v>0.59506259891077207</v>
      </c>
      <c r="D578" s="91" t="s">
        <v>0</v>
      </c>
      <c r="E578" s="91">
        <v>1</v>
      </c>
      <c r="F578" s="92">
        <v>2</v>
      </c>
      <c r="G578" s="91" t="s">
        <v>6</v>
      </c>
      <c r="H578" s="91" t="s">
        <v>90</v>
      </c>
      <c r="I578" s="91" t="s">
        <v>5</v>
      </c>
      <c r="J578" s="93" t="s">
        <v>5</v>
      </c>
      <c r="L578" s="149">
        <f>VLOOKUP(A578,'Trained Model'!A:AI,35,0)</f>
        <v>-8.5589629936700753</v>
      </c>
      <c r="M578" s="151">
        <f>VLOOKUP(A578,'Trained Model'!A:AR,44,0)</f>
        <v>-6.7777405838519158</v>
      </c>
      <c r="N578" s="117"/>
      <c r="O578" s="119" t="str">
        <f t="shared" si="16"/>
        <v>No</v>
      </c>
      <c r="P578" s="160" t="str">
        <f t="shared" si="17"/>
        <v>Correct</v>
      </c>
    </row>
    <row r="579" spans="1:16" x14ac:dyDescent="0.2">
      <c r="A579" s="99">
        <v>11298</v>
      </c>
      <c r="B579" s="95" t="s">
        <v>103</v>
      </c>
      <c r="C579" s="111">
        <v>0.59534569910087243</v>
      </c>
      <c r="D579" s="95" t="s">
        <v>0</v>
      </c>
      <c r="E579" s="95">
        <v>2</v>
      </c>
      <c r="F579" s="96">
        <v>3</v>
      </c>
      <c r="G579" s="95" t="s">
        <v>6</v>
      </c>
      <c r="H579" s="95" t="s">
        <v>88</v>
      </c>
      <c r="I579" s="95" t="s">
        <v>5</v>
      </c>
      <c r="J579" s="97" t="s">
        <v>5</v>
      </c>
      <c r="L579" s="149">
        <f>VLOOKUP(A579,'Trained Model'!A:AI,35,0)</f>
        <v>-7.864799659165044</v>
      </c>
      <c r="M579" s="151">
        <f>VLOOKUP(A579,'Trained Model'!A:AR,44,0)</f>
        <v>-5.7478722016211963</v>
      </c>
      <c r="N579" s="117"/>
      <c r="O579" s="119" t="str">
        <f t="shared" si="16"/>
        <v>No</v>
      </c>
      <c r="P579" s="160" t="str">
        <f t="shared" si="17"/>
        <v>Correct</v>
      </c>
    </row>
    <row r="580" spans="1:16" x14ac:dyDescent="0.2">
      <c r="A580" s="98">
        <v>10069</v>
      </c>
      <c r="B580" s="91" t="s">
        <v>103</v>
      </c>
      <c r="C580" s="110">
        <v>0.59595544306605996</v>
      </c>
      <c r="D580" s="91" t="s">
        <v>3</v>
      </c>
      <c r="E580" s="91">
        <v>1</v>
      </c>
      <c r="F580" s="92">
        <v>3</v>
      </c>
      <c r="G580" s="91" t="s">
        <v>6</v>
      </c>
      <c r="H580" s="91" t="s">
        <v>88</v>
      </c>
      <c r="I580" s="91" t="s">
        <v>5</v>
      </c>
      <c r="J580" s="93" t="s">
        <v>5</v>
      </c>
      <c r="L580" s="149">
        <f>VLOOKUP(A580,'Trained Model'!A:AI,35,0)</f>
        <v>-8.0489991507831977</v>
      </c>
      <c r="M580" s="151">
        <f>VLOOKUP(A580,'Trained Model'!A:AR,44,0)</f>
        <v>-5.7732972999870062</v>
      </c>
      <c r="N580" s="117"/>
      <c r="O580" s="119" t="str">
        <f t="shared" si="16"/>
        <v>No</v>
      </c>
      <c r="P580" s="160" t="str">
        <f t="shared" si="17"/>
        <v>Correct</v>
      </c>
    </row>
    <row r="581" spans="1:16" x14ac:dyDescent="0.2">
      <c r="A581" s="99">
        <v>10081</v>
      </c>
      <c r="B581" s="95" t="s">
        <v>103</v>
      </c>
      <c r="C581" s="111">
        <v>0.59667357290654355</v>
      </c>
      <c r="D581" s="95" t="s">
        <v>1</v>
      </c>
      <c r="E581" s="95">
        <v>2</v>
      </c>
      <c r="F581" s="96">
        <v>0</v>
      </c>
      <c r="G581" s="95" t="s">
        <v>7</v>
      </c>
      <c r="H581" s="95" t="s">
        <v>89</v>
      </c>
      <c r="I581" s="95" t="s">
        <v>5</v>
      </c>
      <c r="J581" s="97" t="s">
        <v>5</v>
      </c>
      <c r="L581" s="149">
        <f>VLOOKUP(A581,'Trained Model'!A:AI,35,0)</f>
        <v>-8.1390481983234153</v>
      </c>
      <c r="M581" s="151">
        <f>VLOOKUP(A581,'Trained Model'!A:AR,44,0)</f>
        <v>-6.3727040250101297</v>
      </c>
      <c r="N581" s="117"/>
      <c r="O581" s="119" t="str">
        <f t="shared" ref="O581:O644" si="18">IF(L581&gt;M581,"Yes","No")</f>
        <v>No</v>
      </c>
      <c r="P581" s="160" t="str">
        <f t="shared" ref="P581:P644" si="19">IF(J581=O581,"Correct","Incorrect")</f>
        <v>Correct</v>
      </c>
    </row>
    <row r="582" spans="1:16" x14ac:dyDescent="0.2">
      <c r="A582" s="98">
        <v>10690</v>
      </c>
      <c r="B582" s="91" t="s">
        <v>103</v>
      </c>
      <c r="C582" s="110">
        <v>0.59725887755446216</v>
      </c>
      <c r="D582" s="91" t="s">
        <v>3</v>
      </c>
      <c r="E582" s="91">
        <v>3</v>
      </c>
      <c r="F582" s="92">
        <v>1</v>
      </c>
      <c r="G582" s="91" t="s">
        <v>6</v>
      </c>
      <c r="H582" s="91" t="s">
        <v>89</v>
      </c>
      <c r="I582" s="91" t="s">
        <v>5</v>
      </c>
      <c r="J582" s="93" t="s">
        <v>5</v>
      </c>
      <c r="L582" s="149">
        <f>VLOOKUP(A582,'Trained Model'!A:AI,35,0)</f>
        <v>-8.1026756980775954</v>
      </c>
      <c r="M582" s="151">
        <f>VLOOKUP(A582,'Trained Model'!A:AR,44,0)</f>
        <v>-6.3166523575390539</v>
      </c>
      <c r="N582" s="117"/>
      <c r="O582" s="119" t="str">
        <f t="shared" si="18"/>
        <v>No</v>
      </c>
      <c r="P582" s="160" t="str">
        <f t="shared" si="19"/>
        <v>Correct</v>
      </c>
    </row>
    <row r="583" spans="1:16" x14ac:dyDescent="0.2">
      <c r="A583" s="99">
        <v>11178</v>
      </c>
      <c r="B583" s="95" t="s">
        <v>103</v>
      </c>
      <c r="C583" s="111">
        <v>0.5975578107033287</v>
      </c>
      <c r="D583" s="95" t="s">
        <v>1</v>
      </c>
      <c r="E583" s="95">
        <v>3</v>
      </c>
      <c r="F583" s="96">
        <v>2</v>
      </c>
      <c r="G583" s="95" t="s">
        <v>7</v>
      </c>
      <c r="H583" s="95" t="s">
        <v>88</v>
      </c>
      <c r="I583" s="95" t="s">
        <v>5</v>
      </c>
      <c r="J583" s="97" t="s">
        <v>5</v>
      </c>
      <c r="L583" s="149">
        <f>VLOOKUP(A583,'Trained Model'!A:AI,35,0)</f>
        <v>-6.5654599683331689</v>
      </c>
      <c r="M583" s="151">
        <f>VLOOKUP(A583,'Trained Model'!A:AR,44,0)</f>
        <v>-5.7841192633747189</v>
      </c>
      <c r="N583" s="117"/>
      <c r="O583" s="119" t="str">
        <f t="shared" si="18"/>
        <v>No</v>
      </c>
      <c r="P583" s="160" t="str">
        <f t="shared" si="19"/>
        <v>Correct</v>
      </c>
    </row>
    <row r="584" spans="1:16" x14ac:dyDescent="0.2">
      <c r="A584" s="98">
        <v>10424</v>
      </c>
      <c r="B584" s="91" t="s">
        <v>103</v>
      </c>
      <c r="C584" s="110">
        <v>0.59940825410881826</v>
      </c>
      <c r="D584" s="91" t="s">
        <v>1</v>
      </c>
      <c r="E584" s="91">
        <v>0</v>
      </c>
      <c r="F584" s="92">
        <v>1</v>
      </c>
      <c r="G584" s="91" t="s">
        <v>7</v>
      </c>
      <c r="H584" s="91" t="s">
        <v>90</v>
      </c>
      <c r="I584" s="91" t="s">
        <v>4</v>
      </c>
      <c r="J584" s="93" t="s">
        <v>5</v>
      </c>
      <c r="L584" s="149">
        <f>VLOOKUP(A584,'Trained Model'!A:AI,35,0)</f>
        <v>-6.1031144997306743</v>
      </c>
      <c r="M584" s="151">
        <f>VLOOKUP(A584,'Trained Model'!A:AR,44,0)</f>
        <v>-9.0883030613702722</v>
      </c>
      <c r="N584" s="117"/>
      <c r="O584" s="119" t="str">
        <f t="shared" si="18"/>
        <v>Yes</v>
      </c>
      <c r="P584" s="161" t="str">
        <f t="shared" si="19"/>
        <v>Incorrect</v>
      </c>
    </row>
    <row r="585" spans="1:16" x14ac:dyDescent="0.2">
      <c r="A585" s="99">
        <v>10343</v>
      </c>
      <c r="B585" s="95" t="s">
        <v>103</v>
      </c>
      <c r="C585" s="111">
        <v>0.59998024654097248</v>
      </c>
      <c r="D585" s="95" t="s">
        <v>1</v>
      </c>
      <c r="E585" s="95">
        <v>3</v>
      </c>
      <c r="F585" s="96">
        <v>0</v>
      </c>
      <c r="G585" s="95" t="s">
        <v>7</v>
      </c>
      <c r="H585" s="95" t="s">
        <v>88</v>
      </c>
      <c r="I585" s="95" t="s">
        <v>5</v>
      </c>
      <c r="J585" s="97" t="s">
        <v>5</v>
      </c>
      <c r="L585" s="149">
        <f>VLOOKUP(A585,'Trained Model'!A:AI,35,0)</f>
        <v>-7.0899844364573212</v>
      </c>
      <c r="M585" s="151">
        <f>VLOOKUP(A585,'Trained Model'!A:AR,44,0)</f>
        <v>-5.7217289707754366</v>
      </c>
      <c r="N585" s="117"/>
      <c r="O585" s="119" t="str">
        <f t="shared" si="18"/>
        <v>No</v>
      </c>
      <c r="P585" s="160" t="str">
        <f t="shared" si="19"/>
        <v>Correct</v>
      </c>
    </row>
    <row r="586" spans="1:16" x14ac:dyDescent="0.2">
      <c r="A586" s="98">
        <v>10312</v>
      </c>
      <c r="B586" s="91" t="s">
        <v>103</v>
      </c>
      <c r="C586" s="110">
        <v>0.60453273835325583</v>
      </c>
      <c r="D586" s="91" t="s">
        <v>3</v>
      </c>
      <c r="E586" s="91">
        <v>0</v>
      </c>
      <c r="F586" s="92">
        <v>0</v>
      </c>
      <c r="G586" s="91" t="s">
        <v>6</v>
      </c>
      <c r="H586" s="91" t="s">
        <v>89</v>
      </c>
      <c r="I586" s="91" t="s">
        <v>5</v>
      </c>
      <c r="J586" s="93" t="s">
        <v>5</v>
      </c>
      <c r="L586" s="149">
        <f>VLOOKUP(A586,'Trained Model'!A:AI,35,0)</f>
        <v>-9.1621066816829106</v>
      </c>
      <c r="M586" s="151">
        <f>VLOOKUP(A586,'Trained Model'!A:AR,44,0)</f>
        <v>-6.3084555903348747</v>
      </c>
      <c r="N586" s="117"/>
      <c r="O586" s="119" t="str">
        <f t="shared" si="18"/>
        <v>No</v>
      </c>
      <c r="P586" s="160" t="str">
        <f t="shared" si="19"/>
        <v>Correct</v>
      </c>
    </row>
    <row r="587" spans="1:16" x14ac:dyDescent="0.2">
      <c r="A587" s="99">
        <v>10550</v>
      </c>
      <c r="B587" s="95" t="s">
        <v>103</v>
      </c>
      <c r="C587" s="111">
        <v>0.60471462142347709</v>
      </c>
      <c r="D587" s="95" t="s">
        <v>3</v>
      </c>
      <c r="E587" s="95">
        <v>3</v>
      </c>
      <c r="F587" s="96">
        <v>0</v>
      </c>
      <c r="G587" s="95" t="s">
        <v>6</v>
      </c>
      <c r="H587" s="95" t="s">
        <v>90</v>
      </c>
      <c r="I587" s="95" t="s">
        <v>5</v>
      </c>
      <c r="J587" s="97" t="s">
        <v>5</v>
      </c>
      <c r="L587" s="149">
        <f>VLOOKUP(A587,'Trained Model'!A:AI,35,0)</f>
        <v>-8.55393714551359</v>
      </c>
      <c r="M587" s="151">
        <f>VLOOKUP(A587,'Trained Model'!A:AR,44,0)</f>
        <v>-6.6529599986533521</v>
      </c>
      <c r="N587" s="117"/>
      <c r="O587" s="119" t="str">
        <f t="shared" si="18"/>
        <v>No</v>
      </c>
      <c r="P587" s="160" t="str">
        <f t="shared" si="19"/>
        <v>Correct</v>
      </c>
    </row>
    <row r="588" spans="1:16" x14ac:dyDescent="0.2">
      <c r="A588" s="98">
        <v>11022</v>
      </c>
      <c r="B588" s="91" t="s">
        <v>103</v>
      </c>
      <c r="C588" s="110">
        <v>0.60521796699354757</v>
      </c>
      <c r="D588" s="91" t="s">
        <v>1</v>
      </c>
      <c r="E588" s="91">
        <v>2</v>
      </c>
      <c r="F588" s="92">
        <v>3</v>
      </c>
      <c r="G588" s="91" t="s">
        <v>7</v>
      </c>
      <c r="H588" s="91" t="s">
        <v>89</v>
      </c>
      <c r="I588" s="91" t="s">
        <v>5</v>
      </c>
      <c r="J588" s="93" t="s">
        <v>5</v>
      </c>
      <c r="L588" s="149">
        <f>VLOOKUP(A588,'Trained Model'!A:AI,35,0)</f>
        <v>-7.6777026318207957</v>
      </c>
      <c r="M588" s="151">
        <f>VLOOKUP(A588,'Trained Model'!A:AR,44,0)</f>
        <v>-6.4013358376844574</v>
      </c>
      <c r="N588" s="117"/>
      <c r="O588" s="119" t="str">
        <f t="shared" si="18"/>
        <v>No</v>
      </c>
      <c r="P588" s="160" t="str">
        <f t="shared" si="19"/>
        <v>Correct</v>
      </c>
    </row>
    <row r="589" spans="1:16" x14ac:dyDescent="0.2">
      <c r="A589" s="99">
        <v>11328</v>
      </c>
      <c r="B589" s="95" t="s">
        <v>103</v>
      </c>
      <c r="C589" s="111">
        <v>0.60524469493160848</v>
      </c>
      <c r="D589" s="95" t="s">
        <v>0</v>
      </c>
      <c r="E589" s="95">
        <v>3</v>
      </c>
      <c r="F589" s="96">
        <v>2</v>
      </c>
      <c r="G589" s="95" t="s">
        <v>6</v>
      </c>
      <c r="H589" s="95" t="s">
        <v>88</v>
      </c>
      <c r="I589" s="95" t="s">
        <v>5</v>
      </c>
      <c r="J589" s="97" t="s">
        <v>5</v>
      </c>
      <c r="L589" s="149">
        <f>VLOOKUP(A589,'Trained Model'!A:AI,35,0)</f>
        <v>-7.4043189600745087</v>
      </c>
      <c r="M589" s="151">
        <f>VLOOKUP(A589,'Trained Model'!A:AR,44,0)</f>
        <v>-5.7446654873126795</v>
      </c>
      <c r="N589" s="117"/>
      <c r="O589" s="119" t="str">
        <f t="shared" si="18"/>
        <v>No</v>
      </c>
      <c r="P589" s="160" t="str">
        <f t="shared" si="19"/>
        <v>Correct</v>
      </c>
    </row>
    <row r="590" spans="1:16" x14ac:dyDescent="0.2">
      <c r="A590" s="98">
        <v>10901</v>
      </c>
      <c r="B590" s="91" t="s">
        <v>103</v>
      </c>
      <c r="C590" s="110">
        <v>0.6066543184490486</v>
      </c>
      <c r="D590" s="91" t="s">
        <v>0</v>
      </c>
      <c r="E590" s="91">
        <v>1</v>
      </c>
      <c r="F590" s="92">
        <v>1</v>
      </c>
      <c r="G590" s="91" t="s">
        <v>7</v>
      </c>
      <c r="H590" s="91" t="s">
        <v>89</v>
      </c>
      <c r="I590" s="91" t="s">
        <v>5</v>
      </c>
      <c r="J590" s="93" t="s">
        <v>5</v>
      </c>
      <c r="L590" s="149">
        <f>VLOOKUP(A590,'Trained Model'!A:AI,35,0)</f>
        <v>-8.2073428203929666</v>
      </c>
      <c r="M590" s="151">
        <f>VLOOKUP(A590,'Trained Model'!A:AR,44,0)</f>
        <v>-6.4308677180029212</v>
      </c>
      <c r="N590" s="117"/>
      <c r="O590" s="119" t="str">
        <f t="shared" si="18"/>
        <v>No</v>
      </c>
      <c r="P590" s="160" t="str">
        <f t="shared" si="19"/>
        <v>Correct</v>
      </c>
    </row>
    <row r="591" spans="1:16" x14ac:dyDescent="0.2">
      <c r="A591" s="99">
        <v>10628</v>
      </c>
      <c r="B591" s="95" t="s">
        <v>103</v>
      </c>
      <c r="C591" s="111">
        <v>0.60691402189400367</v>
      </c>
      <c r="D591" s="95" t="s">
        <v>3</v>
      </c>
      <c r="E591" s="95">
        <v>1</v>
      </c>
      <c r="F591" s="96">
        <v>0</v>
      </c>
      <c r="G591" s="95" t="s">
        <v>7</v>
      </c>
      <c r="H591" s="95" t="s">
        <v>88</v>
      </c>
      <c r="I591" s="95" t="s">
        <v>5</v>
      </c>
      <c r="J591" s="97" t="s">
        <v>5</v>
      </c>
      <c r="L591" s="149">
        <f>VLOOKUP(A591,'Trained Model'!A:AI,35,0)</f>
        <v>-8.0854615233205518</v>
      </c>
      <c r="M591" s="151">
        <f>VLOOKUP(A591,'Trained Model'!A:AR,44,0)</f>
        <v>-5.7964905551772654</v>
      </c>
      <c r="N591" s="117"/>
      <c r="O591" s="119" t="str">
        <f t="shared" si="18"/>
        <v>No</v>
      </c>
      <c r="P591" s="160" t="str">
        <f t="shared" si="19"/>
        <v>Correct</v>
      </c>
    </row>
    <row r="592" spans="1:16" x14ac:dyDescent="0.2">
      <c r="A592" s="98">
        <v>10488</v>
      </c>
      <c r="B592" s="91" t="s">
        <v>103</v>
      </c>
      <c r="C592" s="110">
        <v>0.60740344894054288</v>
      </c>
      <c r="D592" s="91" t="s">
        <v>0</v>
      </c>
      <c r="E592" s="91">
        <v>1</v>
      </c>
      <c r="F592" s="92">
        <v>1</v>
      </c>
      <c r="G592" s="91" t="s">
        <v>7</v>
      </c>
      <c r="H592" s="91" t="s">
        <v>90</v>
      </c>
      <c r="I592" s="91" t="s">
        <v>4</v>
      </c>
      <c r="J592" s="93" t="s">
        <v>5</v>
      </c>
      <c r="L592" s="149">
        <f>VLOOKUP(A592,'Trained Model'!A:AI,35,0)</f>
        <v>-6.5170902975067468</v>
      </c>
      <c r="M592" s="151">
        <f>VLOOKUP(A592,'Trained Model'!A:AR,44,0)</f>
        <v>-9.150894110151846</v>
      </c>
      <c r="N592" s="117"/>
      <c r="O592" s="119" t="str">
        <f t="shared" si="18"/>
        <v>Yes</v>
      </c>
      <c r="P592" s="161" t="str">
        <f t="shared" si="19"/>
        <v>Incorrect</v>
      </c>
    </row>
    <row r="593" spans="1:16" x14ac:dyDescent="0.2">
      <c r="A593" s="99">
        <v>11311</v>
      </c>
      <c r="B593" s="95" t="s">
        <v>103</v>
      </c>
      <c r="C593" s="111">
        <v>0.60790098573901974</v>
      </c>
      <c r="D593" s="95" t="s">
        <v>0</v>
      </c>
      <c r="E593" s="95">
        <v>3</v>
      </c>
      <c r="F593" s="96">
        <v>0</v>
      </c>
      <c r="G593" s="95" t="s">
        <v>7</v>
      </c>
      <c r="H593" s="95" t="s">
        <v>88</v>
      </c>
      <c r="I593" s="95" t="s">
        <v>5</v>
      </c>
      <c r="J593" s="97" t="s">
        <v>5</v>
      </c>
      <c r="L593" s="149">
        <f>VLOOKUP(A593,'Trained Model'!A:AI,35,0)</f>
        <v>-7.5039602342333946</v>
      </c>
      <c r="M593" s="151">
        <f>VLOOKUP(A593,'Trained Model'!A:AR,44,0)</f>
        <v>-5.734100262577984</v>
      </c>
      <c r="N593" s="117"/>
      <c r="O593" s="119" t="str">
        <f t="shared" si="18"/>
        <v>No</v>
      </c>
      <c r="P593" s="160" t="str">
        <f t="shared" si="19"/>
        <v>Correct</v>
      </c>
    </row>
    <row r="594" spans="1:16" x14ac:dyDescent="0.2">
      <c r="A594" s="98">
        <v>10802</v>
      </c>
      <c r="B594" s="91" t="s">
        <v>103</v>
      </c>
      <c r="C594" s="110">
        <v>0.60858415994310189</v>
      </c>
      <c r="D594" s="91" t="s">
        <v>0</v>
      </c>
      <c r="E594" s="91">
        <v>3</v>
      </c>
      <c r="F594" s="92">
        <v>3</v>
      </c>
      <c r="G594" s="91" t="s">
        <v>6</v>
      </c>
      <c r="H594" s="91" t="s">
        <v>88</v>
      </c>
      <c r="I594" s="91" t="s">
        <v>5</v>
      </c>
      <c r="J594" s="93" t="s">
        <v>5</v>
      </c>
      <c r="L594" s="149">
        <f>VLOOKUP(A594,'Trained Model'!A:AI,35,0)</f>
        <v>-7.4674978616960397</v>
      </c>
      <c r="M594" s="151">
        <f>VLOOKUP(A594,'Trained Model'!A:AR,44,0)</f>
        <v>-5.7109070073877257</v>
      </c>
      <c r="N594" s="117"/>
      <c r="O594" s="119" t="str">
        <f t="shared" si="18"/>
        <v>No</v>
      </c>
      <c r="P594" s="160" t="str">
        <f t="shared" si="19"/>
        <v>Correct</v>
      </c>
    </row>
    <row r="595" spans="1:16" x14ac:dyDescent="0.2">
      <c r="A595" s="99">
        <v>10757</v>
      </c>
      <c r="B595" s="95" t="s">
        <v>103</v>
      </c>
      <c r="C595" s="111">
        <v>0.60861062544099542</v>
      </c>
      <c r="D595" s="95" t="s">
        <v>0</v>
      </c>
      <c r="E595" s="95">
        <v>2</v>
      </c>
      <c r="F595" s="96">
        <v>1</v>
      </c>
      <c r="G595" s="95" t="s">
        <v>6</v>
      </c>
      <c r="H595" s="95" t="s">
        <v>88</v>
      </c>
      <c r="I595" s="95" t="s">
        <v>5</v>
      </c>
      <c r="J595" s="97" t="s">
        <v>5</v>
      </c>
      <c r="L595" s="149">
        <f>VLOOKUP(A595,'Trained Model'!A:AI,35,0)</f>
        <v>-7.8222400447462475</v>
      </c>
      <c r="M595" s="151">
        <f>VLOOKUP(A595,'Trained Model'!A:AR,44,0)</f>
        <v>-5.7396076917713037</v>
      </c>
      <c r="N595" s="117"/>
      <c r="O595" s="119" t="str">
        <f t="shared" si="18"/>
        <v>No</v>
      </c>
      <c r="P595" s="160" t="str">
        <f t="shared" si="19"/>
        <v>Correct</v>
      </c>
    </row>
    <row r="596" spans="1:16" x14ac:dyDescent="0.2">
      <c r="A596" s="98">
        <v>10127</v>
      </c>
      <c r="B596" s="91" t="s">
        <v>103</v>
      </c>
      <c r="C596" s="110">
        <v>0.60888970724576208</v>
      </c>
      <c r="D596" s="91" t="s">
        <v>3</v>
      </c>
      <c r="E596" s="91">
        <v>0</v>
      </c>
      <c r="F596" s="92">
        <v>2</v>
      </c>
      <c r="G596" s="91" t="s">
        <v>7</v>
      </c>
      <c r="H596" s="91" t="s">
        <v>88</v>
      </c>
      <c r="I596" s="91" t="s">
        <v>5</v>
      </c>
      <c r="J596" s="93" t="s">
        <v>5</v>
      </c>
      <c r="L596" s="149">
        <f>VLOOKUP(A596,'Trained Model'!A:AI,35,0)</f>
        <v>-7.5609370551964004</v>
      </c>
      <c r="M596" s="151">
        <f>VLOOKUP(A596,'Trained Model'!A:AR,44,0)</f>
        <v>-5.8086610907975205</v>
      </c>
      <c r="N596" s="117"/>
      <c r="O596" s="119" t="str">
        <f t="shared" si="18"/>
        <v>No</v>
      </c>
      <c r="P596" s="160" t="str">
        <f t="shared" si="19"/>
        <v>Correct</v>
      </c>
    </row>
    <row r="597" spans="1:16" x14ac:dyDescent="0.2">
      <c r="A597" s="99">
        <v>10607</v>
      </c>
      <c r="B597" s="95" t="s">
        <v>103</v>
      </c>
      <c r="C597" s="111">
        <v>0.60921187400377819</v>
      </c>
      <c r="D597" s="95" t="s">
        <v>3</v>
      </c>
      <c r="E597" s="95">
        <v>0</v>
      </c>
      <c r="F597" s="96">
        <v>3</v>
      </c>
      <c r="G597" s="95" t="s">
        <v>6</v>
      </c>
      <c r="H597" s="95" t="s">
        <v>88</v>
      </c>
      <c r="I597" s="95" t="s">
        <v>5</v>
      </c>
      <c r="J597" s="97" t="s">
        <v>5</v>
      </c>
      <c r="L597" s="149">
        <f>VLOOKUP(A597,'Trained Model'!A:AI,35,0)</f>
        <v>-8.0489991507831977</v>
      </c>
      <c r="M597" s="151">
        <f>VLOOKUP(A597,'Trained Model'!A:AR,44,0)</f>
        <v>-5.7230775430079808</v>
      </c>
      <c r="N597" s="117"/>
      <c r="O597" s="119" t="str">
        <f t="shared" si="18"/>
        <v>No</v>
      </c>
      <c r="P597" s="160" t="str">
        <f t="shared" si="19"/>
        <v>Correct</v>
      </c>
    </row>
    <row r="598" spans="1:16" x14ac:dyDescent="0.2">
      <c r="A598" s="98">
        <v>10701</v>
      </c>
      <c r="B598" s="91" t="s">
        <v>103</v>
      </c>
      <c r="C598" s="110">
        <v>0.60941933361244849</v>
      </c>
      <c r="D598" s="91" t="s">
        <v>1</v>
      </c>
      <c r="E598" s="91">
        <v>1</v>
      </c>
      <c r="F598" s="92">
        <v>3</v>
      </c>
      <c r="G598" s="91" t="s">
        <v>7</v>
      </c>
      <c r="H598" s="91" t="s">
        <v>91</v>
      </c>
      <c r="I598" s="91" t="s">
        <v>5</v>
      </c>
      <c r="J598" s="93" t="s">
        <v>5</v>
      </c>
      <c r="L598" s="149">
        <f>VLOOKUP(A598,'Trained Model'!A:AI,35,0)</f>
        <v>-8.2279687248117117</v>
      </c>
      <c r="M598" s="151">
        <f>VLOOKUP(A598,'Trained Model'!A:AR,44,0)</f>
        <v>-6.8608939390280037</v>
      </c>
      <c r="N598" s="117"/>
      <c r="O598" s="119" t="str">
        <f t="shared" si="18"/>
        <v>No</v>
      </c>
      <c r="P598" s="160" t="str">
        <f t="shared" si="19"/>
        <v>Correct</v>
      </c>
    </row>
    <row r="599" spans="1:16" x14ac:dyDescent="0.2">
      <c r="A599" s="99">
        <v>11051</v>
      </c>
      <c r="B599" s="95" t="s">
        <v>103</v>
      </c>
      <c r="C599" s="111">
        <v>0.60997694630879817</v>
      </c>
      <c r="D599" s="95" t="s">
        <v>0</v>
      </c>
      <c r="E599" s="95">
        <v>3</v>
      </c>
      <c r="F599" s="96">
        <v>0</v>
      </c>
      <c r="G599" s="95" t="s">
        <v>6</v>
      </c>
      <c r="H599" s="95" t="s">
        <v>91</v>
      </c>
      <c r="I599" s="95" t="s">
        <v>5</v>
      </c>
      <c r="J599" s="97" t="s">
        <v>5</v>
      </c>
      <c r="L599" s="149">
        <f>VLOOKUP(A599,'Trained Model'!A:AI,35,0)</f>
        <v>-8.9726474803717746</v>
      </c>
      <c r="M599" s="151">
        <f>VLOOKUP(A599,'Trained Model'!A:AR,44,0)</f>
        <v>-6.730418057692356</v>
      </c>
      <c r="N599" s="117"/>
      <c r="O599" s="119" t="str">
        <f t="shared" si="18"/>
        <v>No</v>
      </c>
      <c r="P599" s="160" t="str">
        <f t="shared" si="19"/>
        <v>Correct</v>
      </c>
    </row>
    <row r="600" spans="1:16" x14ac:dyDescent="0.2">
      <c r="A600" s="98">
        <v>11005</v>
      </c>
      <c r="B600" s="91" t="s">
        <v>103</v>
      </c>
      <c r="C600" s="110">
        <v>0.61123141481146748</v>
      </c>
      <c r="D600" s="91" t="s">
        <v>2</v>
      </c>
      <c r="E600" s="91">
        <v>0</v>
      </c>
      <c r="F600" s="92">
        <v>1</v>
      </c>
      <c r="G600" s="91" t="s">
        <v>6</v>
      </c>
      <c r="H600" s="91" t="s">
        <v>88</v>
      </c>
      <c r="I600" s="91" t="s">
        <v>5</v>
      </c>
      <c r="J600" s="93" t="s">
        <v>5</v>
      </c>
      <c r="L600" s="149">
        <f>VLOOKUP(A600,'Trained Model'!A:AI,35,0)</f>
        <v>-8.0605067576346769</v>
      </c>
      <c r="M600" s="151">
        <f>VLOOKUP(A600,'Trained Model'!A:AR,44,0)</f>
        <v>-5.7231464147172311</v>
      </c>
      <c r="N600" s="117"/>
      <c r="O600" s="119" t="str">
        <f t="shared" si="18"/>
        <v>No</v>
      </c>
      <c r="P600" s="160" t="str">
        <f t="shared" si="19"/>
        <v>Correct</v>
      </c>
    </row>
    <row r="601" spans="1:16" x14ac:dyDescent="0.2">
      <c r="A601" s="99">
        <v>10552</v>
      </c>
      <c r="B601" s="95" t="s">
        <v>103</v>
      </c>
      <c r="C601" s="111">
        <v>0.61238604571909072</v>
      </c>
      <c r="D601" s="95" t="s">
        <v>3</v>
      </c>
      <c r="E601" s="95">
        <v>1</v>
      </c>
      <c r="F601" s="96">
        <v>0</v>
      </c>
      <c r="G601" s="95" t="s">
        <v>6</v>
      </c>
      <c r="H601" s="95" t="s">
        <v>88</v>
      </c>
      <c r="I601" s="95" t="s">
        <v>5</v>
      </c>
      <c r="J601" s="97" t="s">
        <v>5</v>
      </c>
      <c r="L601" s="149">
        <f>VLOOKUP(A601,'Trained Model'!A:AI,35,0)</f>
        <v>-8.5103447172858182</v>
      </c>
      <c r="M601" s="151">
        <f>VLOOKUP(A601,'Trained Model'!A:AR,44,0)</f>
        <v>-5.7446654873126795</v>
      </c>
      <c r="N601" s="117"/>
      <c r="O601" s="119" t="str">
        <f t="shared" si="18"/>
        <v>No</v>
      </c>
      <c r="P601" s="160" t="str">
        <f t="shared" si="19"/>
        <v>Correct</v>
      </c>
    </row>
    <row r="602" spans="1:16" x14ac:dyDescent="0.2">
      <c r="A602" s="98">
        <v>10288</v>
      </c>
      <c r="B602" s="91" t="s">
        <v>103</v>
      </c>
      <c r="C602" s="110">
        <v>0.61276240753182287</v>
      </c>
      <c r="D602" s="91" t="s">
        <v>2</v>
      </c>
      <c r="E602" s="91">
        <v>0</v>
      </c>
      <c r="F602" s="92">
        <v>0</v>
      </c>
      <c r="G602" s="91" t="s">
        <v>6</v>
      </c>
      <c r="H602" s="91" t="s">
        <v>88</v>
      </c>
      <c r="I602" s="91" t="s">
        <v>5</v>
      </c>
      <c r="J602" s="93" t="s">
        <v>5</v>
      </c>
      <c r="L602" s="149">
        <f>VLOOKUP(A602,'Trained Model'!A:AI,35,0)</f>
        <v>-8.5644119385560948</v>
      </c>
      <c r="M602" s="151">
        <f>VLOOKUP(A602,'Trained Model'!A:AR,44,0)</f>
        <v>-5.7027791118927977</v>
      </c>
      <c r="N602" s="117"/>
      <c r="O602" s="119" t="str">
        <f t="shared" si="18"/>
        <v>No</v>
      </c>
      <c r="P602" s="160" t="str">
        <f t="shared" si="19"/>
        <v>Correct</v>
      </c>
    </row>
    <row r="603" spans="1:16" x14ac:dyDescent="0.2">
      <c r="A603" s="99">
        <v>10336</v>
      </c>
      <c r="B603" s="95" t="s">
        <v>103</v>
      </c>
      <c r="C603" s="111">
        <v>0.61308710114090104</v>
      </c>
      <c r="D603" s="95" t="s">
        <v>2</v>
      </c>
      <c r="E603" s="95">
        <v>2</v>
      </c>
      <c r="F603" s="96">
        <v>0</v>
      </c>
      <c r="G603" s="95" t="s">
        <v>7</v>
      </c>
      <c r="H603" s="95" t="s">
        <v>91</v>
      </c>
      <c r="I603" s="95" t="s">
        <v>5</v>
      </c>
      <c r="J603" s="97" t="s">
        <v>5</v>
      </c>
      <c r="L603" s="149">
        <f>VLOOKUP(A603,'Trained Model'!A:AI,35,0)</f>
        <v>-9.025108791549048</v>
      </c>
      <c r="M603" s="151">
        <f>VLOOKUP(A603,'Trained Model'!A:AR,44,0)</f>
        <v>-6.8275417013495581</v>
      </c>
      <c r="N603" s="117"/>
      <c r="O603" s="119" t="str">
        <f t="shared" si="18"/>
        <v>No</v>
      </c>
      <c r="P603" s="160" t="str">
        <f t="shared" si="19"/>
        <v>Correct</v>
      </c>
    </row>
    <row r="604" spans="1:16" x14ac:dyDescent="0.2">
      <c r="A604" s="98">
        <v>11152</v>
      </c>
      <c r="B604" s="91" t="s">
        <v>103</v>
      </c>
      <c r="C604" s="110">
        <v>0.61457846411464168</v>
      </c>
      <c r="D604" s="91" t="s">
        <v>2</v>
      </c>
      <c r="E604" s="91">
        <v>2</v>
      </c>
      <c r="F604" s="92">
        <v>3</v>
      </c>
      <c r="G604" s="91" t="s">
        <v>7</v>
      </c>
      <c r="H604" s="91" t="s">
        <v>91</v>
      </c>
      <c r="I604" s="91" t="s">
        <v>5</v>
      </c>
      <c r="J604" s="93" t="s">
        <v>5</v>
      </c>
      <c r="L604" s="149">
        <f>VLOOKUP(A604,'Trained Model'!A:AI,35,0)</f>
        <v>-8.5637632250464275</v>
      </c>
      <c r="M604" s="151">
        <f>VLOOKUP(A604,'Trained Model'!A:AR,44,0)</f>
        <v>-6.8561735140238849</v>
      </c>
      <c r="N604" s="117"/>
      <c r="O604" s="119" t="str">
        <f t="shared" si="18"/>
        <v>No</v>
      </c>
      <c r="P604" s="160" t="str">
        <f t="shared" si="19"/>
        <v>Correct</v>
      </c>
    </row>
    <row r="605" spans="1:16" x14ac:dyDescent="0.2">
      <c r="A605" s="99">
        <v>10472</v>
      </c>
      <c r="B605" s="95" t="s">
        <v>103</v>
      </c>
      <c r="C605" s="111">
        <v>0.61493747664891474</v>
      </c>
      <c r="D605" s="95" t="s">
        <v>3</v>
      </c>
      <c r="E605" s="95">
        <v>0</v>
      </c>
      <c r="F605" s="96">
        <v>1</v>
      </c>
      <c r="G605" s="95" t="s">
        <v>7</v>
      </c>
      <c r="H605" s="95" t="s">
        <v>90</v>
      </c>
      <c r="I605" s="95" t="s">
        <v>5</v>
      </c>
      <c r="J605" s="97" t="s">
        <v>5</v>
      </c>
      <c r="L605" s="149">
        <f>VLOOKUP(A605,'Trained Model'!A:AI,35,0)</f>
        <v>-8.1806745733108048</v>
      </c>
      <c r="M605" s="151">
        <f>VLOOKUP(A605,'Trained Model'!A:AR,44,0)</f>
        <v>-6.7373229049626273</v>
      </c>
      <c r="N605" s="117"/>
      <c r="O605" s="119" t="str">
        <f t="shared" si="18"/>
        <v>No</v>
      </c>
      <c r="P605" s="160" t="str">
        <f t="shared" si="19"/>
        <v>Correct</v>
      </c>
    </row>
    <row r="606" spans="1:16" x14ac:dyDescent="0.2">
      <c r="A606" s="98">
        <v>10342</v>
      </c>
      <c r="B606" s="91" t="s">
        <v>103</v>
      </c>
      <c r="C606" s="110">
        <v>0.61506694916748217</v>
      </c>
      <c r="D606" s="91" t="s">
        <v>2</v>
      </c>
      <c r="E606" s="91">
        <v>3</v>
      </c>
      <c r="F606" s="92">
        <v>3</v>
      </c>
      <c r="G606" s="91" t="s">
        <v>6</v>
      </c>
      <c r="H606" s="91" t="s">
        <v>89</v>
      </c>
      <c r="I606" s="91" t="s">
        <v>5</v>
      </c>
      <c r="J606" s="93" t="s">
        <v>5</v>
      </c>
      <c r="L606" s="149">
        <f>VLOOKUP(A606,'Trained Model'!A:AI,35,0)</f>
        <v>-8.1993025337666676</v>
      </c>
      <c r="M606" s="151">
        <f>VLOOKUP(A606,'Trained Model'!A:AR,44,0)</f>
        <v>-6.3332502489480911</v>
      </c>
      <c r="N606" s="117"/>
      <c r="O606" s="119" t="str">
        <f t="shared" si="18"/>
        <v>No</v>
      </c>
      <c r="P606" s="160" t="str">
        <f t="shared" si="19"/>
        <v>Correct</v>
      </c>
    </row>
    <row r="607" spans="1:16" x14ac:dyDescent="0.2">
      <c r="A607" s="99">
        <v>10310</v>
      </c>
      <c r="B607" s="95" t="s">
        <v>103</v>
      </c>
      <c r="C607" s="111">
        <v>0.61522825832540295</v>
      </c>
      <c r="D607" s="95" t="s">
        <v>2</v>
      </c>
      <c r="E607" s="95">
        <v>3</v>
      </c>
      <c r="F607" s="96">
        <v>3</v>
      </c>
      <c r="G607" s="95" t="s">
        <v>7</v>
      </c>
      <c r="H607" s="95" t="s">
        <v>88</v>
      </c>
      <c r="I607" s="95" t="s">
        <v>5</v>
      </c>
      <c r="J607" s="97" t="s">
        <v>5</v>
      </c>
      <c r="L607" s="149">
        <f>VLOOKUP(A607,'Trained Model'!A:AI,35,0)</f>
        <v>-7.1226573754043105</v>
      </c>
      <c r="M607" s="151">
        <f>VLOOKUP(A607,'Trained Model'!A:AR,44,0)</f>
        <v>-5.7710654568114554</v>
      </c>
      <c r="N607" s="117"/>
      <c r="O607" s="119" t="str">
        <f t="shared" si="18"/>
        <v>No</v>
      </c>
      <c r="P607" s="160" t="str">
        <f t="shared" si="19"/>
        <v>Correct</v>
      </c>
    </row>
    <row r="608" spans="1:16" x14ac:dyDescent="0.2">
      <c r="A608" s="98">
        <v>10795</v>
      </c>
      <c r="B608" s="91" t="s">
        <v>103</v>
      </c>
      <c r="C608" s="110">
        <v>0.61799280235132237</v>
      </c>
      <c r="D608" s="91" t="s">
        <v>1</v>
      </c>
      <c r="E608" s="91">
        <v>2</v>
      </c>
      <c r="F608" s="92">
        <v>2</v>
      </c>
      <c r="G608" s="91" t="s">
        <v>7</v>
      </c>
      <c r="H608" s="91" t="s">
        <v>88</v>
      </c>
      <c r="I608" s="91" t="s">
        <v>5</v>
      </c>
      <c r="J608" s="93" t="s">
        <v>5</v>
      </c>
      <c r="L608" s="149">
        <f>VLOOKUP(A608,'Trained Model'!A:AI,35,0)</f>
        <v>-6.9627617658021723</v>
      </c>
      <c r="M608" s="151">
        <f>VLOOKUP(A608,'Trained Model'!A:AR,44,0)</f>
        <v>-5.8210844576081895</v>
      </c>
      <c r="N608" s="117"/>
      <c r="O608" s="119" t="str">
        <f t="shared" si="18"/>
        <v>No</v>
      </c>
      <c r="P608" s="160" t="str">
        <f t="shared" si="19"/>
        <v>Correct</v>
      </c>
    </row>
    <row r="609" spans="1:16" x14ac:dyDescent="0.2">
      <c r="A609" s="99">
        <v>10723</v>
      </c>
      <c r="B609" s="95" t="s">
        <v>103</v>
      </c>
      <c r="C609" s="111">
        <v>0.61828726751699192</v>
      </c>
      <c r="D609" s="95" t="s">
        <v>3</v>
      </c>
      <c r="E609" s="95">
        <v>2</v>
      </c>
      <c r="F609" s="96">
        <v>1</v>
      </c>
      <c r="G609" s="95" t="s">
        <v>6</v>
      </c>
      <c r="H609" s="95" t="s">
        <v>89</v>
      </c>
      <c r="I609" s="95" t="s">
        <v>4</v>
      </c>
      <c r="J609" s="97" t="s">
        <v>5</v>
      </c>
      <c r="L609" s="149">
        <f>VLOOKUP(A609,'Trained Model'!A:AI,35,0)</f>
        <v>-6.8623687061458023</v>
      </c>
      <c r="M609" s="151">
        <f>VLOOKUP(A609,'Trained Model'!A:AR,44,0)</f>
        <v>-8.7169689999827185</v>
      </c>
      <c r="N609" s="117"/>
      <c r="O609" s="119" t="str">
        <f t="shared" si="18"/>
        <v>Yes</v>
      </c>
      <c r="P609" s="161" t="str">
        <f t="shared" si="19"/>
        <v>Incorrect</v>
      </c>
    </row>
    <row r="610" spans="1:16" x14ac:dyDescent="0.2">
      <c r="A610" s="98">
        <v>10961</v>
      </c>
      <c r="B610" s="91" t="s">
        <v>103</v>
      </c>
      <c r="C610" s="110">
        <v>0.61881100068315065</v>
      </c>
      <c r="D610" s="91" t="s">
        <v>1</v>
      </c>
      <c r="E610" s="91">
        <v>2</v>
      </c>
      <c r="F610" s="92">
        <v>3</v>
      </c>
      <c r="G610" s="91" t="s">
        <v>7</v>
      </c>
      <c r="H610" s="91" t="s">
        <v>88</v>
      </c>
      <c r="I610" s="91" t="s">
        <v>5</v>
      </c>
      <c r="J610" s="93" t="s">
        <v>5</v>
      </c>
      <c r="L610" s="149">
        <f>VLOOKUP(A610,'Trained Model'!A:AI,35,0)</f>
        <v>-7.0259406674237042</v>
      </c>
      <c r="M610" s="151">
        <f>VLOOKUP(A610,'Trained Model'!A:AR,44,0)</f>
        <v>-5.7873259776832358</v>
      </c>
      <c r="N610" s="117"/>
      <c r="O610" s="119" t="str">
        <f t="shared" si="18"/>
        <v>No</v>
      </c>
      <c r="P610" s="160" t="str">
        <f t="shared" si="19"/>
        <v>Correct</v>
      </c>
    </row>
    <row r="611" spans="1:16" x14ac:dyDescent="0.2">
      <c r="A611" s="99">
        <v>10792</v>
      </c>
      <c r="B611" s="95" t="s">
        <v>103</v>
      </c>
      <c r="C611" s="111">
        <v>0.61998532278170859</v>
      </c>
      <c r="D611" s="95" t="s">
        <v>1</v>
      </c>
      <c r="E611" s="95">
        <v>2</v>
      </c>
      <c r="F611" s="96">
        <v>1</v>
      </c>
      <c r="G611" s="95" t="s">
        <v>7</v>
      </c>
      <c r="H611" s="95" t="s">
        <v>89</v>
      </c>
      <c r="I611" s="95" t="s">
        <v>5</v>
      </c>
      <c r="J611" s="97" t="s">
        <v>5</v>
      </c>
      <c r="L611" s="149">
        <f>VLOOKUP(A611,'Trained Model'!A:AI,35,0)</f>
        <v>-7.6351430174019992</v>
      </c>
      <c r="M611" s="151">
        <f>VLOOKUP(A611,'Trained Model'!A:AR,44,0)</f>
        <v>-6.3930713278345639</v>
      </c>
      <c r="N611" s="117"/>
      <c r="O611" s="119" t="str">
        <f t="shared" si="18"/>
        <v>No</v>
      </c>
      <c r="P611" s="160" t="str">
        <f t="shared" si="19"/>
        <v>Correct</v>
      </c>
    </row>
    <row r="612" spans="1:16" x14ac:dyDescent="0.2">
      <c r="A612" s="98">
        <v>11189</v>
      </c>
      <c r="B612" s="91" t="s">
        <v>103</v>
      </c>
      <c r="C612" s="110">
        <v>0.62020075122994311</v>
      </c>
      <c r="D612" s="91" t="s">
        <v>3</v>
      </c>
      <c r="E612" s="91">
        <v>0</v>
      </c>
      <c r="F612" s="92">
        <v>0</v>
      </c>
      <c r="G612" s="91" t="s">
        <v>7</v>
      </c>
      <c r="H612" s="91" t="s">
        <v>88</v>
      </c>
      <c r="I612" s="91" t="s">
        <v>5</v>
      </c>
      <c r="J612" s="93" t="s">
        <v>5</v>
      </c>
      <c r="L612" s="149">
        <f>VLOOKUP(A612,'Trained Model'!A:AI,35,0)</f>
        <v>-8.0854615233205518</v>
      </c>
      <c r="M612" s="151">
        <f>VLOOKUP(A612,'Trained Model'!A:AR,44,0)</f>
        <v>-5.746270798198239</v>
      </c>
      <c r="N612" s="117"/>
      <c r="O612" s="119" t="str">
        <f t="shared" si="18"/>
        <v>No</v>
      </c>
      <c r="P612" s="160" t="str">
        <f t="shared" si="19"/>
        <v>Correct</v>
      </c>
    </row>
    <row r="613" spans="1:16" x14ac:dyDescent="0.2">
      <c r="A613" s="99">
        <v>10828</v>
      </c>
      <c r="B613" s="95" t="s">
        <v>103</v>
      </c>
      <c r="C613" s="111">
        <v>0.62112177911159083</v>
      </c>
      <c r="D613" s="95" t="s">
        <v>2</v>
      </c>
      <c r="E613" s="95">
        <v>2</v>
      </c>
      <c r="F613" s="96">
        <v>1</v>
      </c>
      <c r="G613" s="95" t="s">
        <v>7</v>
      </c>
      <c r="H613" s="95" t="s">
        <v>89</v>
      </c>
      <c r="I613" s="95" t="s">
        <v>5</v>
      </c>
      <c r="J613" s="97" t="s">
        <v>5</v>
      </c>
      <c r="L613" s="149">
        <f>VLOOKUP(A613,'Trained Model'!A:AI,35,0)</f>
        <v>-8.129161522851609</v>
      </c>
      <c r="M613" s="151">
        <f>VLOOKUP(A613,'Trained Model'!A:AR,44,0)</f>
        <v>-6.413776001196255</v>
      </c>
      <c r="N613" s="117"/>
      <c r="O613" s="119" t="str">
        <f t="shared" si="18"/>
        <v>No</v>
      </c>
      <c r="P613" s="160" t="str">
        <f t="shared" si="19"/>
        <v>Correct</v>
      </c>
    </row>
    <row r="614" spans="1:16" x14ac:dyDescent="0.2">
      <c r="A614" s="98">
        <v>10986</v>
      </c>
      <c r="B614" s="91" t="s">
        <v>103</v>
      </c>
      <c r="C614" s="110">
        <v>0.62195088943635501</v>
      </c>
      <c r="D614" s="91" t="s">
        <v>3</v>
      </c>
      <c r="E614" s="91">
        <v>3</v>
      </c>
      <c r="F614" s="92">
        <v>2</v>
      </c>
      <c r="G614" s="91" t="s">
        <v>6</v>
      </c>
      <c r="H614" s="91" t="s">
        <v>90</v>
      </c>
      <c r="I614" s="91" t="s">
        <v>5</v>
      </c>
      <c r="J614" s="93" t="s">
        <v>5</v>
      </c>
      <c r="L614" s="149">
        <f>VLOOKUP(A614,'Trained Model'!A:AI,35,0)</f>
        <v>-8.0294126773894376</v>
      </c>
      <c r="M614" s="151">
        <f>VLOOKUP(A614,'Trained Model'!A:AR,44,0)</f>
        <v>-6.7153502912526335</v>
      </c>
      <c r="N614" s="117"/>
      <c r="O614" s="119" t="str">
        <f t="shared" si="18"/>
        <v>No</v>
      </c>
      <c r="P614" s="160" t="str">
        <f t="shared" si="19"/>
        <v>Correct</v>
      </c>
    </row>
    <row r="615" spans="1:16" x14ac:dyDescent="0.2">
      <c r="A615" s="99">
        <v>10650</v>
      </c>
      <c r="B615" s="95" t="s">
        <v>103</v>
      </c>
      <c r="C615" s="111">
        <v>0.62209058635905312</v>
      </c>
      <c r="D615" s="95" t="s">
        <v>2</v>
      </c>
      <c r="E615" s="95">
        <v>3</v>
      </c>
      <c r="F615" s="96">
        <v>0</v>
      </c>
      <c r="G615" s="95" t="s">
        <v>6</v>
      </c>
      <c r="H615" s="95" t="s">
        <v>90</v>
      </c>
      <c r="I615" s="95" t="s">
        <v>5</v>
      </c>
      <c r="J615" s="97" t="s">
        <v>5</v>
      </c>
      <c r="L615" s="149">
        <f>VLOOKUP(A615,'Trained Model'!A:AI,35,0)</f>
        <v>-8.6080043667838666</v>
      </c>
      <c r="M615" s="151">
        <f>VLOOKUP(A615,'Trained Model'!A:AR,44,0)</f>
        <v>-6.6612933802124967</v>
      </c>
      <c r="N615" s="117"/>
      <c r="O615" s="119" t="str">
        <f t="shared" si="18"/>
        <v>No</v>
      </c>
      <c r="P615" s="160" t="str">
        <f t="shared" si="19"/>
        <v>Correct</v>
      </c>
    </row>
    <row r="616" spans="1:16" x14ac:dyDescent="0.2">
      <c r="A616" s="98">
        <v>10900</v>
      </c>
      <c r="B616" s="91" t="s">
        <v>103</v>
      </c>
      <c r="C616" s="110">
        <v>0.62266493423370306</v>
      </c>
      <c r="D616" s="91" t="s">
        <v>3</v>
      </c>
      <c r="E616" s="91">
        <v>0</v>
      </c>
      <c r="F616" s="92">
        <v>2</v>
      </c>
      <c r="G616" s="91" t="s">
        <v>6</v>
      </c>
      <c r="H616" s="91" t="s">
        <v>88</v>
      </c>
      <c r="I616" s="91" t="s">
        <v>5</v>
      </c>
      <c r="J616" s="93" t="s">
        <v>5</v>
      </c>
      <c r="L616" s="149">
        <f>VLOOKUP(A616,'Trained Model'!A:AI,35,0)</f>
        <v>-7.9858202491616668</v>
      </c>
      <c r="M616" s="151">
        <f>VLOOKUP(A616,'Trained Model'!A:AR,44,0)</f>
        <v>-5.7568360229329345</v>
      </c>
      <c r="N616" s="117"/>
      <c r="O616" s="119" t="str">
        <f t="shared" si="18"/>
        <v>No</v>
      </c>
      <c r="P616" s="160" t="str">
        <f t="shared" si="19"/>
        <v>Correct</v>
      </c>
    </row>
    <row r="617" spans="1:16" x14ac:dyDescent="0.2">
      <c r="A617" s="99">
        <v>10071</v>
      </c>
      <c r="B617" s="95" t="s">
        <v>103</v>
      </c>
      <c r="C617" s="111">
        <v>0.6230246214465569</v>
      </c>
      <c r="D617" s="95" t="s">
        <v>0</v>
      </c>
      <c r="E617" s="95">
        <v>0</v>
      </c>
      <c r="F617" s="96">
        <v>0</v>
      </c>
      <c r="G617" s="95" t="s">
        <v>6</v>
      </c>
      <c r="H617" s="95" t="s">
        <v>88</v>
      </c>
      <c r="I617" s="95" t="s">
        <v>5</v>
      </c>
      <c r="J617" s="97" t="s">
        <v>5</v>
      </c>
      <c r="L617" s="149">
        <f>VLOOKUP(A617,'Trained Model'!A:AI,35,0)</f>
        <v>-8.4843692308825585</v>
      </c>
      <c r="M617" s="151">
        <f>VLOOKUP(A617,'Trained Model'!A:AR,44,0)</f>
        <v>-5.6944457303336531</v>
      </c>
      <c r="N617" s="117"/>
      <c r="O617" s="119" t="str">
        <f t="shared" si="18"/>
        <v>No</v>
      </c>
      <c r="P617" s="160" t="str">
        <f t="shared" si="19"/>
        <v>Correct</v>
      </c>
    </row>
    <row r="618" spans="1:16" x14ac:dyDescent="0.2">
      <c r="A618" s="98">
        <v>11209</v>
      </c>
      <c r="B618" s="91" t="s">
        <v>103</v>
      </c>
      <c r="C618" s="110">
        <v>0.62352686425441906</v>
      </c>
      <c r="D618" s="91" t="s">
        <v>1</v>
      </c>
      <c r="E618" s="91">
        <v>1</v>
      </c>
      <c r="F618" s="92">
        <v>1</v>
      </c>
      <c r="G618" s="91" t="s">
        <v>7</v>
      </c>
      <c r="H618" s="91" t="s">
        <v>88</v>
      </c>
      <c r="I618" s="91" t="s">
        <v>5</v>
      </c>
      <c r="J618" s="93" t="s">
        <v>5</v>
      </c>
      <c r="L618" s="149">
        <f>VLOOKUP(A618,'Trained Model'!A:AI,35,0)</f>
        <v>-7.1416050582198025</v>
      </c>
      <c r="M618" s="151">
        <f>VLOOKUP(A618,'Trained Model'!A:AR,44,0)</f>
        <v>-5.8044865661991523</v>
      </c>
      <c r="N618" s="117"/>
      <c r="O618" s="119" t="str">
        <f t="shared" si="18"/>
        <v>No</v>
      </c>
      <c r="P618" s="160" t="str">
        <f t="shared" si="19"/>
        <v>Correct</v>
      </c>
    </row>
    <row r="619" spans="1:16" x14ac:dyDescent="0.2">
      <c r="A619" s="99">
        <v>10093</v>
      </c>
      <c r="B619" s="95" t="s">
        <v>103</v>
      </c>
      <c r="C619" s="111">
        <v>0.62354398900597452</v>
      </c>
      <c r="D619" s="95" t="s">
        <v>2</v>
      </c>
      <c r="E619" s="95">
        <v>0</v>
      </c>
      <c r="F619" s="96">
        <v>2</v>
      </c>
      <c r="G619" s="95" t="s">
        <v>6</v>
      </c>
      <c r="H619" s="95" t="s">
        <v>88</v>
      </c>
      <c r="I619" s="95" t="s">
        <v>5</v>
      </c>
      <c r="J619" s="97" t="s">
        <v>5</v>
      </c>
      <c r="L619" s="149">
        <f>VLOOKUP(A619,'Trained Model'!A:AI,35,0)</f>
        <v>-8.0398874704319425</v>
      </c>
      <c r="M619" s="151">
        <f>VLOOKUP(A619,'Trained Model'!A:AR,44,0)</f>
        <v>-5.7651694044920792</v>
      </c>
      <c r="N619" s="117"/>
      <c r="O619" s="119" t="str">
        <f t="shared" si="18"/>
        <v>No</v>
      </c>
      <c r="P619" s="160" t="str">
        <f t="shared" si="19"/>
        <v>Correct</v>
      </c>
    </row>
    <row r="620" spans="1:16" x14ac:dyDescent="0.2">
      <c r="A620" s="98">
        <v>10223</v>
      </c>
      <c r="B620" s="91" t="s">
        <v>103</v>
      </c>
      <c r="C620" s="110">
        <v>0.6246372200810073</v>
      </c>
      <c r="D620" s="91" t="s">
        <v>1</v>
      </c>
      <c r="E620" s="91">
        <v>3</v>
      </c>
      <c r="F620" s="92">
        <v>2</v>
      </c>
      <c r="G620" s="91" t="s">
        <v>7</v>
      </c>
      <c r="H620" s="91" t="s">
        <v>89</v>
      </c>
      <c r="I620" s="91" t="s">
        <v>5</v>
      </c>
      <c r="J620" s="93" t="s">
        <v>5</v>
      </c>
      <c r="L620" s="149">
        <f>VLOOKUP(A620,'Trained Model'!A:AI,35,0)</f>
        <v>-7.2172219327302605</v>
      </c>
      <c r="M620" s="151">
        <f>VLOOKUP(A620,'Trained Model'!A:AR,44,0)</f>
        <v>-6.3981291233759405</v>
      </c>
      <c r="N620" s="117"/>
      <c r="O620" s="119" t="str">
        <f t="shared" si="18"/>
        <v>No</v>
      </c>
      <c r="P620" s="160" t="str">
        <f t="shared" si="19"/>
        <v>Correct</v>
      </c>
    </row>
    <row r="621" spans="1:16" x14ac:dyDescent="0.2">
      <c r="A621" s="99">
        <v>10835</v>
      </c>
      <c r="B621" s="95" t="s">
        <v>103</v>
      </c>
      <c r="C621" s="111">
        <v>0.62482224593719271</v>
      </c>
      <c r="D621" s="95" t="s">
        <v>2</v>
      </c>
      <c r="E621" s="95">
        <v>3</v>
      </c>
      <c r="F621" s="96">
        <v>2</v>
      </c>
      <c r="G621" s="95" t="s">
        <v>6</v>
      </c>
      <c r="H621" s="95" t="s">
        <v>91</v>
      </c>
      <c r="I621" s="95" t="s">
        <v>5</v>
      </c>
      <c r="J621" s="97" t="s">
        <v>5</v>
      </c>
      <c r="L621" s="149">
        <f>VLOOKUP(A621,'Trained Model'!A:AI,35,0)</f>
        <v>-8.5281657199211587</v>
      </c>
      <c r="M621" s="151">
        <f>VLOOKUP(A621,'Trained Model'!A:AR,44,0)</f>
        <v>-6.8011417318507821</v>
      </c>
      <c r="N621" s="117"/>
      <c r="O621" s="119" t="str">
        <f t="shared" si="18"/>
        <v>No</v>
      </c>
      <c r="P621" s="160" t="str">
        <f t="shared" si="19"/>
        <v>Correct</v>
      </c>
    </row>
    <row r="622" spans="1:16" x14ac:dyDescent="0.2">
      <c r="A622" s="98">
        <v>10698</v>
      </c>
      <c r="B622" s="91" t="s">
        <v>103</v>
      </c>
      <c r="C622" s="110">
        <v>0.62748190175163676</v>
      </c>
      <c r="D622" s="91" t="s">
        <v>3</v>
      </c>
      <c r="E622" s="91">
        <v>1</v>
      </c>
      <c r="F622" s="92">
        <v>2</v>
      </c>
      <c r="G622" s="91" t="s">
        <v>7</v>
      </c>
      <c r="H622" s="91" t="s">
        <v>88</v>
      </c>
      <c r="I622" s="91" t="s">
        <v>5</v>
      </c>
      <c r="J622" s="93" t="s">
        <v>5</v>
      </c>
      <c r="L622" s="149">
        <f>VLOOKUP(A622,'Trained Model'!A:AI,35,0)</f>
        <v>-7.5609370551964004</v>
      </c>
      <c r="M622" s="151">
        <f>VLOOKUP(A622,'Trained Model'!A:AR,44,0)</f>
        <v>-5.8588808477765477</v>
      </c>
      <c r="N622" s="117"/>
      <c r="O622" s="119" t="str">
        <f t="shared" si="18"/>
        <v>No</v>
      </c>
      <c r="P622" s="160" t="str">
        <f t="shared" si="19"/>
        <v>Correct</v>
      </c>
    </row>
    <row r="623" spans="1:16" x14ac:dyDescent="0.2">
      <c r="A623" s="99">
        <v>10657</v>
      </c>
      <c r="B623" s="95" t="s">
        <v>103</v>
      </c>
      <c r="C623" s="111">
        <v>0.62826878308827294</v>
      </c>
      <c r="D623" s="95" t="s">
        <v>1</v>
      </c>
      <c r="E623" s="95">
        <v>2</v>
      </c>
      <c r="F623" s="96">
        <v>3</v>
      </c>
      <c r="G623" s="95" t="s">
        <v>6</v>
      </c>
      <c r="H623" s="95" t="s">
        <v>91</v>
      </c>
      <c r="I623" s="95" t="s">
        <v>5</v>
      </c>
      <c r="J623" s="97" t="s">
        <v>5</v>
      </c>
      <c r="L623" s="149">
        <f>VLOOKUP(A623,'Trained Model'!A:AI,35,0)</f>
        <v>-8.4946279135620841</v>
      </c>
      <c r="M623" s="151">
        <f>VLOOKUP(A623,'Trained Model'!A:AR,44,0)</f>
        <v>-6.7836437727976078</v>
      </c>
      <c r="N623" s="117"/>
      <c r="O623" s="119" t="str">
        <f t="shared" si="18"/>
        <v>No</v>
      </c>
      <c r="P623" s="160" t="str">
        <f t="shared" si="19"/>
        <v>Correct</v>
      </c>
    </row>
    <row r="624" spans="1:16" x14ac:dyDescent="0.2">
      <c r="A624" s="98">
        <v>10443</v>
      </c>
      <c r="B624" s="91" t="s">
        <v>103</v>
      </c>
      <c r="C624" s="110">
        <v>0.62843110234098087</v>
      </c>
      <c r="D624" s="91" t="s">
        <v>0</v>
      </c>
      <c r="E624" s="91">
        <v>0</v>
      </c>
      <c r="F624" s="92">
        <v>0</v>
      </c>
      <c r="G624" s="91" t="s">
        <v>6</v>
      </c>
      <c r="H624" s="91" t="s">
        <v>89</v>
      </c>
      <c r="I624" s="91" t="s">
        <v>5</v>
      </c>
      <c r="J624" s="93" t="s">
        <v>5</v>
      </c>
      <c r="L624" s="149">
        <f>VLOOKUP(A624,'Trained Model'!A:AI,35,0)</f>
        <v>-9.1361311952796491</v>
      </c>
      <c r="M624" s="151">
        <f>VLOOKUP(A624,'Trained Model'!A:AR,44,0)</f>
        <v>-6.3084555903348747</v>
      </c>
      <c r="N624" s="117"/>
      <c r="O624" s="119" t="str">
        <f t="shared" si="18"/>
        <v>No</v>
      </c>
      <c r="P624" s="160" t="str">
        <f t="shared" si="19"/>
        <v>Correct</v>
      </c>
    </row>
    <row r="625" spans="1:16" x14ac:dyDescent="0.2">
      <c r="A625" s="99">
        <v>10574</v>
      </c>
      <c r="B625" s="95" t="s">
        <v>103</v>
      </c>
      <c r="C625" s="111">
        <v>0.62860844791847514</v>
      </c>
      <c r="D625" s="95" t="s">
        <v>2</v>
      </c>
      <c r="E625" s="95">
        <v>1</v>
      </c>
      <c r="F625" s="96">
        <v>2</v>
      </c>
      <c r="G625" s="95" t="s">
        <v>7</v>
      </c>
      <c r="H625" s="95" t="s">
        <v>89</v>
      </c>
      <c r="I625" s="95" t="s">
        <v>5</v>
      </c>
      <c r="J625" s="97" t="s">
        <v>5</v>
      </c>
      <c r="L625" s="149">
        <f>VLOOKUP(A625,'Trained Model'!A:AI,35,0)</f>
        <v>-8.2667662408637668</v>
      </c>
      <c r="M625" s="151">
        <f>VLOOKUP(A625,'Trained Model'!A:AR,44,0)</f>
        <v>-6.4812240893369131</v>
      </c>
      <c r="N625" s="117"/>
      <c r="O625" s="119" t="str">
        <f t="shared" si="18"/>
        <v>No</v>
      </c>
      <c r="P625" s="160" t="str">
        <f t="shared" si="19"/>
        <v>Correct</v>
      </c>
    </row>
    <row r="626" spans="1:16" x14ac:dyDescent="0.2">
      <c r="A626" s="98">
        <v>10762</v>
      </c>
      <c r="B626" s="91" t="s">
        <v>103</v>
      </c>
      <c r="C626" s="110">
        <v>0.62962801391250312</v>
      </c>
      <c r="D626" s="91" t="s">
        <v>3</v>
      </c>
      <c r="E626" s="91">
        <v>3</v>
      </c>
      <c r="F626" s="92">
        <v>2</v>
      </c>
      <c r="G626" s="91" t="s">
        <v>7</v>
      </c>
      <c r="H626" s="91" t="s">
        <v>88</v>
      </c>
      <c r="I626" s="91" t="s">
        <v>5</v>
      </c>
      <c r="J626" s="93" t="s">
        <v>5</v>
      </c>
      <c r="L626" s="149">
        <f>VLOOKUP(A626,'Trained Model'!A:AI,35,0)</f>
        <v>-7.005411252512503</v>
      </c>
      <c r="M626" s="151">
        <f>VLOOKUP(A626,'Trained Model'!A:AR,44,0)</f>
        <v>-5.7964905551772654</v>
      </c>
      <c r="N626" s="117"/>
      <c r="O626" s="119" t="str">
        <f t="shared" si="18"/>
        <v>No</v>
      </c>
      <c r="P626" s="160" t="str">
        <f t="shared" si="19"/>
        <v>Correct</v>
      </c>
    </row>
    <row r="627" spans="1:16" x14ac:dyDescent="0.2">
      <c r="A627" s="99">
        <v>10791</v>
      </c>
      <c r="B627" s="95" t="s">
        <v>103</v>
      </c>
      <c r="C627" s="111">
        <v>0.63002661474265875</v>
      </c>
      <c r="D627" s="95" t="s">
        <v>0</v>
      </c>
      <c r="E627" s="95">
        <v>0</v>
      </c>
      <c r="F627" s="96">
        <v>0</v>
      </c>
      <c r="G627" s="95" t="s">
        <v>6</v>
      </c>
      <c r="H627" s="95" t="s">
        <v>88</v>
      </c>
      <c r="I627" s="95" t="s">
        <v>5</v>
      </c>
      <c r="J627" s="97" t="s">
        <v>5</v>
      </c>
      <c r="L627" s="149">
        <f>VLOOKUP(A627,'Trained Model'!A:AI,35,0)</f>
        <v>-8.4843692308825585</v>
      </c>
      <c r="M627" s="151">
        <f>VLOOKUP(A627,'Trained Model'!A:AR,44,0)</f>
        <v>-5.6944457303336531</v>
      </c>
      <c r="N627" s="117"/>
      <c r="O627" s="119" t="str">
        <f t="shared" si="18"/>
        <v>No</v>
      </c>
      <c r="P627" s="160" t="str">
        <f t="shared" si="19"/>
        <v>Correct</v>
      </c>
    </row>
    <row r="628" spans="1:16" x14ac:dyDescent="0.2">
      <c r="A628" s="98">
        <v>10280</v>
      </c>
      <c r="B628" s="91" t="s">
        <v>103</v>
      </c>
      <c r="C628" s="110">
        <v>0.63057697105310828</v>
      </c>
      <c r="D628" s="91" t="s">
        <v>2</v>
      </c>
      <c r="E628" s="91">
        <v>0</v>
      </c>
      <c r="F628" s="92">
        <v>3</v>
      </c>
      <c r="G628" s="91" t="s">
        <v>6</v>
      </c>
      <c r="H628" s="91" t="s">
        <v>88</v>
      </c>
      <c r="I628" s="91" t="s">
        <v>4</v>
      </c>
      <c r="J628" s="93" t="s">
        <v>5</v>
      </c>
      <c r="L628" s="149">
        <f>VLOOKUP(A628,'Trained Model'!A:AI,35,0)</f>
        <v>-6.465457582652677</v>
      </c>
      <c r="M628" s="151">
        <f>VLOOKUP(A628,'Trained Model'!A:AR,44,0)</f>
        <v>-8.0947623727773177</v>
      </c>
      <c r="N628" s="117"/>
      <c r="O628" s="119" t="str">
        <f t="shared" si="18"/>
        <v>Yes</v>
      </c>
      <c r="P628" s="160" t="str">
        <f t="shared" si="19"/>
        <v>Incorrect</v>
      </c>
    </row>
    <row r="629" spans="1:16" x14ac:dyDescent="0.2">
      <c r="A629" s="99">
        <v>11188</v>
      </c>
      <c r="B629" s="95" t="s">
        <v>103</v>
      </c>
      <c r="C629" s="111">
        <v>0.63361081194025104</v>
      </c>
      <c r="D629" s="95" t="s">
        <v>0</v>
      </c>
      <c r="E629" s="95">
        <v>0</v>
      </c>
      <c r="F629" s="96">
        <v>0</v>
      </c>
      <c r="G629" s="95" t="s">
        <v>6</v>
      </c>
      <c r="H629" s="95" t="s">
        <v>88</v>
      </c>
      <c r="I629" s="95" t="s">
        <v>5</v>
      </c>
      <c r="J629" s="97" t="s">
        <v>5</v>
      </c>
      <c r="L629" s="149">
        <f>VLOOKUP(A629,'Trained Model'!A:AI,35,0)</f>
        <v>-8.4843692308825585</v>
      </c>
      <c r="M629" s="151">
        <f>VLOOKUP(A629,'Trained Model'!A:AR,44,0)</f>
        <v>-5.6944457303336531</v>
      </c>
      <c r="N629" s="117"/>
      <c r="O629" s="119" t="str">
        <f t="shared" si="18"/>
        <v>No</v>
      </c>
      <c r="P629" s="160" t="str">
        <f t="shared" si="19"/>
        <v>Correct</v>
      </c>
    </row>
    <row r="630" spans="1:16" x14ac:dyDescent="0.2">
      <c r="A630" s="98">
        <v>11252</v>
      </c>
      <c r="B630" s="91" t="s">
        <v>103</v>
      </c>
      <c r="C630" s="110">
        <v>0.63384938547553393</v>
      </c>
      <c r="D630" s="91" t="s">
        <v>1</v>
      </c>
      <c r="E630" s="91">
        <v>0</v>
      </c>
      <c r="F630" s="92">
        <v>1</v>
      </c>
      <c r="G630" s="91" t="s">
        <v>6</v>
      </c>
      <c r="H630" s="91" t="s">
        <v>91</v>
      </c>
      <c r="I630" s="91" t="s">
        <v>4</v>
      </c>
      <c r="J630" s="93" t="s">
        <v>5</v>
      </c>
      <c r="L630" s="149">
        <f>VLOOKUP(A630,'Trained Model'!A:AI,35,0)</f>
        <v>-6.972683514957386</v>
      </c>
      <c r="M630" s="151">
        <f>VLOOKUP(A630,'Trained Model'!A:AR,44,0)</f>
        <v>-9.1139360525446911</v>
      </c>
      <c r="N630" s="117"/>
      <c r="O630" s="119" t="str">
        <f t="shared" si="18"/>
        <v>Yes</v>
      </c>
      <c r="P630" s="161" t="str">
        <f t="shared" si="19"/>
        <v>Incorrect</v>
      </c>
    </row>
    <row r="631" spans="1:16" x14ac:dyDescent="0.2">
      <c r="A631" s="99">
        <v>10859</v>
      </c>
      <c r="B631" s="95" t="s">
        <v>103</v>
      </c>
      <c r="C631" s="111">
        <v>0.6340633317201998</v>
      </c>
      <c r="D631" s="95" t="s">
        <v>1</v>
      </c>
      <c r="E631" s="95">
        <v>3</v>
      </c>
      <c r="F631" s="96">
        <v>0</v>
      </c>
      <c r="G631" s="95" t="s">
        <v>6</v>
      </c>
      <c r="H631" s="95" t="s">
        <v>88</v>
      </c>
      <c r="I631" s="95" t="s">
        <v>5</v>
      </c>
      <c r="J631" s="97" t="s">
        <v>5</v>
      </c>
      <c r="L631" s="149">
        <f>VLOOKUP(A631,'Trained Model'!A:AI,35,0)</f>
        <v>-7.5148676304225877</v>
      </c>
      <c r="M631" s="151">
        <f>VLOOKUP(A631,'Trained Model'!A:AR,44,0)</f>
        <v>-5.6699039029108507</v>
      </c>
      <c r="N631" s="117"/>
      <c r="O631" s="119" t="str">
        <f t="shared" si="18"/>
        <v>No</v>
      </c>
      <c r="P631" s="160" t="str">
        <f t="shared" si="19"/>
        <v>Correct</v>
      </c>
    </row>
    <row r="632" spans="1:16" x14ac:dyDescent="0.2">
      <c r="A632" s="98">
        <v>10541</v>
      </c>
      <c r="B632" s="91" t="s">
        <v>103</v>
      </c>
      <c r="C632" s="110">
        <v>0.63456631686835308</v>
      </c>
      <c r="D632" s="91" t="s">
        <v>0</v>
      </c>
      <c r="E632" s="91">
        <v>1</v>
      </c>
      <c r="F632" s="92">
        <v>1</v>
      </c>
      <c r="G632" s="91" t="s">
        <v>6</v>
      </c>
      <c r="H632" s="91" t="s">
        <v>91</v>
      </c>
      <c r="I632" s="91" t="s">
        <v>5</v>
      </c>
      <c r="J632" s="93" t="s">
        <v>5</v>
      </c>
      <c r="L632" s="149">
        <f>VLOOKUP(A632,'Trained Model'!A:AI,35,0)</f>
        <v>-9.0242681021342559</v>
      </c>
      <c r="M632" s="151">
        <f>VLOOKUP(A632,'Trained Model'!A:AR,44,0)</f>
        <v>-6.8131756531160717</v>
      </c>
      <c r="N632" s="117"/>
      <c r="O632" s="119" t="str">
        <f t="shared" si="18"/>
        <v>No</v>
      </c>
      <c r="P632" s="160" t="str">
        <f t="shared" si="19"/>
        <v>Correct</v>
      </c>
    </row>
    <row r="633" spans="1:16" x14ac:dyDescent="0.2">
      <c r="A633" s="99">
        <v>10080</v>
      </c>
      <c r="B633" s="95" t="s">
        <v>103</v>
      </c>
      <c r="C633" s="111">
        <v>0.6349525359805146</v>
      </c>
      <c r="D633" s="95" t="s">
        <v>2</v>
      </c>
      <c r="E633" s="95">
        <v>3</v>
      </c>
      <c r="F633" s="96">
        <v>3</v>
      </c>
      <c r="G633" s="95" t="s">
        <v>6</v>
      </c>
      <c r="H633" s="95" t="s">
        <v>88</v>
      </c>
      <c r="I633" s="95" t="s">
        <v>4</v>
      </c>
      <c r="J633" s="97" t="s">
        <v>5</v>
      </c>
      <c r="L633" s="149">
        <f>VLOOKUP(A633,'Trained Model'!A:AI,35,0)</f>
        <v>-5.9099317799687787</v>
      </c>
      <c r="M633" s="151">
        <f>VLOOKUP(A633,'Trained Model'!A:AR,44,0)</f>
        <v>-8.0825918371570626</v>
      </c>
      <c r="N633" s="117"/>
      <c r="O633" s="119" t="str">
        <f t="shared" si="18"/>
        <v>Yes</v>
      </c>
      <c r="P633" s="161" t="str">
        <f t="shared" si="19"/>
        <v>Incorrect</v>
      </c>
    </row>
    <row r="634" spans="1:16" x14ac:dyDescent="0.2">
      <c r="A634" s="98">
        <v>10945</v>
      </c>
      <c r="B634" s="91" t="s">
        <v>103</v>
      </c>
      <c r="C634" s="110">
        <v>0.63579869216544416</v>
      </c>
      <c r="D634" s="91" t="s">
        <v>3</v>
      </c>
      <c r="E634" s="91">
        <v>3</v>
      </c>
      <c r="F634" s="92">
        <v>0</v>
      </c>
      <c r="G634" s="91" t="s">
        <v>6</v>
      </c>
      <c r="H634" s="91" t="s">
        <v>91</v>
      </c>
      <c r="I634" s="91" t="s">
        <v>4</v>
      </c>
      <c r="J634" s="93" t="s">
        <v>5</v>
      </c>
      <c r="L634" s="149">
        <f>VLOOKUP(A634,'Trained Model'!A:AI,35,0)</f>
        <v>-7.3610141773742397</v>
      </c>
      <c r="M634" s="151">
        <f>VLOOKUP(A634,'Trained Model'!A:AR,44,0)</f>
        <v>-9.0937695059025501</v>
      </c>
      <c r="N634" s="117"/>
      <c r="O634" s="119" t="str">
        <f t="shared" si="18"/>
        <v>Yes</v>
      </c>
      <c r="P634" s="161" t="str">
        <f t="shared" si="19"/>
        <v>Incorrect</v>
      </c>
    </row>
    <row r="635" spans="1:16" x14ac:dyDescent="0.2">
      <c r="A635" s="99">
        <v>10585</v>
      </c>
      <c r="B635" s="95" t="s">
        <v>103</v>
      </c>
      <c r="C635" s="111">
        <v>0.64085477485824494</v>
      </c>
      <c r="D635" s="95" t="s">
        <v>0</v>
      </c>
      <c r="E635" s="95">
        <v>0</v>
      </c>
      <c r="F635" s="96">
        <v>3</v>
      </c>
      <c r="G635" s="95" t="s">
        <v>6</v>
      </c>
      <c r="H635" s="95" t="s">
        <v>88</v>
      </c>
      <c r="I635" s="95" t="s">
        <v>5</v>
      </c>
      <c r="J635" s="97" t="s">
        <v>5</v>
      </c>
      <c r="L635" s="149">
        <f>VLOOKUP(A635,'Trained Model'!A:AI,35,0)</f>
        <v>-8.023023664379938</v>
      </c>
      <c r="M635" s="151">
        <f>VLOOKUP(A635,'Trained Model'!A:AR,44,0)</f>
        <v>-5.7230775430079808</v>
      </c>
      <c r="N635" s="117"/>
      <c r="O635" s="119" t="str">
        <f t="shared" si="18"/>
        <v>No</v>
      </c>
      <c r="P635" s="160" t="str">
        <f t="shared" si="19"/>
        <v>Correct</v>
      </c>
    </row>
    <row r="636" spans="1:16" x14ac:dyDescent="0.2">
      <c r="A636" s="98">
        <v>11231</v>
      </c>
      <c r="B636" s="91" t="s">
        <v>103</v>
      </c>
      <c r="C636" s="110">
        <v>0.64102960748377036</v>
      </c>
      <c r="D636" s="91" t="s">
        <v>3</v>
      </c>
      <c r="E636" s="91">
        <v>2</v>
      </c>
      <c r="F636" s="92">
        <v>0</v>
      </c>
      <c r="G636" s="91" t="s">
        <v>7</v>
      </c>
      <c r="H636" s="91" t="s">
        <v>91</v>
      </c>
      <c r="I636" s="91" t="s">
        <v>5</v>
      </c>
      <c r="J636" s="93" t="s">
        <v>5</v>
      </c>
      <c r="L636" s="149">
        <f>VLOOKUP(A636,'Trained Model'!A:AI,35,0)</f>
        <v>-8.9710415702787731</v>
      </c>
      <c r="M636" s="151">
        <f>VLOOKUP(A636,'Trained Model'!A:AR,44,0)</f>
        <v>-6.8192083197904134</v>
      </c>
      <c r="N636" s="117"/>
      <c r="O636" s="119" t="str">
        <f t="shared" si="18"/>
        <v>No</v>
      </c>
      <c r="P636" s="160" t="str">
        <f t="shared" si="19"/>
        <v>Correct</v>
      </c>
    </row>
    <row r="637" spans="1:16" x14ac:dyDescent="0.2">
      <c r="A637" s="99">
        <v>10384</v>
      </c>
      <c r="B637" s="95" t="s">
        <v>103</v>
      </c>
      <c r="C637" s="111">
        <v>0.64564952384387719</v>
      </c>
      <c r="D637" s="95" t="s">
        <v>1</v>
      </c>
      <c r="E637" s="95">
        <v>3</v>
      </c>
      <c r="F637" s="96">
        <v>3</v>
      </c>
      <c r="G637" s="95" t="s">
        <v>6</v>
      </c>
      <c r="H637" s="95" t="s">
        <v>91</v>
      </c>
      <c r="I637" s="95" t="s">
        <v>5</v>
      </c>
      <c r="J637" s="97" t="s">
        <v>5</v>
      </c>
      <c r="L637" s="149">
        <f>VLOOKUP(A637,'Trained Model'!A:AI,35,0)</f>
        <v>-8.0973261160930807</v>
      </c>
      <c r="M637" s="151">
        <f>VLOOKUP(A637,'Trained Model'!A:AR,44,0)</f>
        <v>-6.7466785785641354</v>
      </c>
      <c r="N637" s="117"/>
      <c r="O637" s="119" t="str">
        <f t="shared" si="18"/>
        <v>No</v>
      </c>
      <c r="P637" s="160" t="str">
        <f t="shared" si="19"/>
        <v>Correct</v>
      </c>
    </row>
    <row r="638" spans="1:16" x14ac:dyDescent="0.2">
      <c r="A638" s="98">
        <v>10806</v>
      </c>
      <c r="B638" s="91" t="s">
        <v>103</v>
      </c>
      <c r="C638" s="110">
        <v>0.64569358578080438</v>
      </c>
      <c r="D638" s="91" t="s">
        <v>3</v>
      </c>
      <c r="E638" s="91">
        <v>2</v>
      </c>
      <c r="F638" s="92">
        <v>1</v>
      </c>
      <c r="G638" s="91" t="s">
        <v>6</v>
      </c>
      <c r="H638" s="91" t="s">
        <v>89</v>
      </c>
      <c r="I638" s="91" t="s">
        <v>5</v>
      </c>
      <c r="J638" s="93" t="s">
        <v>5</v>
      </c>
      <c r="L638" s="149">
        <f>VLOOKUP(A638,'Trained Model'!A:AI,35,0)</f>
        <v>-8.4999774955465988</v>
      </c>
      <c r="M638" s="151">
        <f>VLOOKUP(A638,'Trained Model'!A:AR,44,0)</f>
        <v>-6.3536175517725253</v>
      </c>
      <c r="N638" s="117"/>
      <c r="O638" s="119" t="str">
        <f t="shared" si="18"/>
        <v>No</v>
      </c>
      <c r="P638" s="160" t="str">
        <f t="shared" si="19"/>
        <v>Correct</v>
      </c>
    </row>
    <row r="639" spans="1:16" x14ac:dyDescent="0.2">
      <c r="A639" s="99">
        <v>10855</v>
      </c>
      <c r="B639" s="95" t="s">
        <v>103</v>
      </c>
      <c r="C639" s="111">
        <v>0.64740272080585604</v>
      </c>
      <c r="D639" s="95" t="s">
        <v>3</v>
      </c>
      <c r="E639" s="95">
        <v>0</v>
      </c>
      <c r="F639" s="96">
        <v>1</v>
      </c>
      <c r="G639" s="95" t="s">
        <v>7</v>
      </c>
      <c r="H639" s="95" t="s">
        <v>88</v>
      </c>
      <c r="I639" s="95" t="s">
        <v>5</v>
      </c>
      <c r="J639" s="97" t="s">
        <v>5</v>
      </c>
      <c r="L639" s="149">
        <f>VLOOKUP(A639,'Trained Model'!A:AI,35,0)</f>
        <v>-7.5815563423991357</v>
      </c>
      <c r="M639" s="151">
        <f>VLOOKUP(A639,'Trained Model'!A:AR,44,0)</f>
        <v>-5.7666381010226733</v>
      </c>
      <c r="N639" s="117"/>
      <c r="O639" s="119" t="str">
        <f t="shared" si="18"/>
        <v>No</v>
      </c>
      <c r="P639" s="160" t="str">
        <f t="shared" si="19"/>
        <v>Correct</v>
      </c>
    </row>
    <row r="640" spans="1:16" x14ac:dyDescent="0.2">
      <c r="A640" s="98">
        <v>11110</v>
      </c>
      <c r="B640" s="91" t="s">
        <v>103</v>
      </c>
      <c r="C640" s="110">
        <v>0.64756994098359943</v>
      </c>
      <c r="D640" s="91" t="s">
        <v>0</v>
      </c>
      <c r="E640" s="91">
        <v>2</v>
      </c>
      <c r="F640" s="92">
        <v>3</v>
      </c>
      <c r="G640" s="91" t="s">
        <v>6</v>
      </c>
      <c r="H640" s="91" t="s">
        <v>88</v>
      </c>
      <c r="I640" s="91" t="s">
        <v>5</v>
      </c>
      <c r="J640" s="93" t="s">
        <v>5</v>
      </c>
      <c r="L640" s="149">
        <f>VLOOKUP(A640,'Trained Model'!A:AI,35,0)</f>
        <v>-7.864799659165044</v>
      </c>
      <c r="M640" s="151">
        <f>VLOOKUP(A640,'Trained Model'!A:AR,44,0)</f>
        <v>-5.7478722016211963</v>
      </c>
      <c r="N640" s="117"/>
      <c r="O640" s="119" t="str">
        <f t="shared" si="18"/>
        <v>No</v>
      </c>
      <c r="P640" s="160" t="str">
        <f t="shared" si="19"/>
        <v>Correct</v>
      </c>
    </row>
    <row r="641" spans="1:16" x14ac:dyDescent="0.2">
      <c r="A641" s="99">
        <v>11273</v>
      </c>
      <c r="B641" s="95" t="s">
        <v>103</v>
      </c>
      <c r="C641" s="111">
        <v>0.64820527921906357</v>
      </c>
      <c r="D641" s="95" t="s">
        <v>2</v>
      </c>
      <c r="E641" s="95">
        <v>2</v>
      </c>
      <c r="F641" s="96">
        <v>1</v>
      </c>
      <c r="G641" s="95" t="s">
        <v>7</v>
      </c>
      <c r="H641" s="95" t="s">
        <v>90</v>
      </c>
      <c r="I641" s="95" t="s">
        <v>5</v>
      </c>
      <c r="J641" s="97" t="s">
        <v>5</v>
      </c>
      <c r="L641" s="149">
        <f>VLOOKUP(A641,'Trained Model'!A:AI,35,0)</f>
        <v>-8.0765177893661857</v>
      </c>
      <c r="M641" s="151">
        <f>VLOOKUP(A641,'Trained Model'!A:AR,44,0)</f>
        <v>-6.7704509451349875</v>
      </c>
      <c r="N641" s="117"/>
      <c r="O641" s="119" t="str">
        <f t="shared" si="18"/>
        <v>No</v>
      </c>
      <c r="P641" s="160" t="str">
        <f t="shared" si="19"/>
        <v>Correct</v>
      </c>
    </row>
    <row r="642" spans="1:16" x14ac:dyDescent="0.2">
      <c r="A642" s="98">
        <v>11165</v>
      </c>
      <c r="B642" s="91" t="s">
        <v>103</v>
      </c>
      <c r="C642" s="110">
        <v>0.64864707056824822</v>
      </c>
      <c r="D642" s="91" t="s">
        <v>3</v>
      </c>
      <c r="E642" s="91">
        <v>0</v>
      </c>
      <c r="F642" s="92">
        <v>3</v>
      </c>
      <c r="G642" s="91" t="s">
        <v>7</v>
      </c>
      <c r="H642" s="91" t="s">
        <v>88</v>
      </c>
      <c r="I642" s="91" t="s">
        <v>5</v>
      </c>
      <c r="J642" s="93" t="s">
        <v>5</v>
      </c>
      <c r="L642" s="149">
        <f>VLOOKUP(A642,'Trained Model'!A:AI,35,0)</f>
        <v>-7.6241159568179313</v>
      </c>
      <c r="M642" s="151">
        <f>VLOOKUP(A642,'Trained Model'!A:AR,44,0)</f>
        <v>-5.7749026108725667</v>
      </c>
      <c r="N642" s="117"/>
      <c r="O642" s="119" t="str">
        <f t="shared" si="18"/>
        <v>No</v>
      </c>
      <c r="P642" s="160" t="str">
        <f t="shared" si="19"/>
        <v>Correct</v>
      </c>
    </row>
    <row r="643" spans="1:16" x14ac:dyDescent="0.2">
      <c r="A643" s="99">
        <v>10099</v>
      </c>
      <c r="B643" s="95" t="s">
        <v>103</v>
      </c>
      <c r="C643" s="111">
        <v>0.64870673077805108</v>
      </c>
      <c r="D643" s="95" t="s">
        <v>3</v>
      </c>
      <c r="E643" s="95">
        <v>0</v>
      </c>
      <c r="F643" s="96">
        <v>2</v>
      </c>
      <c r="G643" s="95" t="s">
        <v>6</v>
      </c>
      <c r="H643" s="95" t="s">
        <v>88</v>
      </c>
      <c r="I643" s="95" t="s">
        <v>5</v>
      </c>
      <c r="J643" s="97" t="s">
        <v>5</v>
      </c>
      <c r="L643" s="149">
        <f>VLOOKUP(A643,'Trained Model'!A:AI,35,0)</f>
        <v>-7.9858202491616668</v>
      </c>
      <c r="M643" s="151">
        <f>VLOOKUP(A643,'Trained Model'!A:AR,44,0)</f>
        <v>-5.7568360229329345</v>
      </c>
      <c r="N643" s="117"/>
      <c r="O643" s="119" t="str">
        <f t="shared" si="18"/>
        <v>No</v>
      </c>
      <c r="P643" s="160" t="str">
        <f t="shared" si="19"/>
        <v>Correct</v>
      </c>
    </row>
    <row r="644" spans="1:16" x14ac:dyDescent="0.2">
      <c r="A644" s="98">
        <v>10897</v>
      </c>
      <c r="B644" s="91" t="s">
        <v>103</v>
      </c>
      <c r="C644" s="110">
        <v>0.64888855469585538</v>
      </c>
      <c r="D644" s="91" t="s">
        <v>0</v>
      </c>
      <c r="E644" s="91">
        <v>0</v>
      </c>
      <c r="F644" s="92">
        <v>0</v>
      </c>
      <c r="G644" s="91" t="s">
        <v>6</v>
      </c>
      <c r="H644" s="91" t="s">
        <v>88</v>
      </c>
      <c r="I644" s="91" t="s">
        <v>4</v>
      </c>
      <c r="J644" s="93" t="s">
        <v>5</v>
      </c>
      <c r="L644" s="149">
        <f>VLOOKUP(A644,'Trained Model'!A:AI,35,0)</f>
        <v>-6.8467604414817611</v>
      </c>
      <c r="M644" s="151">
        <f>VLOOKUP(A644,'Trained Model'!A:AR,44,0)</f>
        <v>-8.0577971785438471</v>
      </c>
      <c r="N644" s="117"/>
      <c r="O644" s="119" t="str">
        <f t="shared" si="18"/>
        <v>Yes</v>
      </c>
      <c r="P644" s="160" t="str">
        <f t="shared" si="19"/>
        <v>Incorrect</v>
      </c>
    </row>
    <row r="645" spans="1:16" x14ac:dyDescent="0.2">
      <c r="A645" s="99">
        <v>10359</v>
      </c>
      <c r="B645" s="95" t="s">
        <v>103</v>
      </c>
      <c r="C645" s="111">
        <v>0.65106762595499823</v>
      </c>
      <c r="D645" s="95" t="s">
        <v>2</v>
      </c>
      <c r="E645" s="95">
        <v>2</v>
      </c>
      <c r="F645" s="96">
        <v>2</v>
      </c>
      <c r="G645" s="95" t="s">
        <v>6</v>
      </c>
      <c r="H645" s="95" t="s">
        <v>89</v>
      </c>
      <c r="I645" s="95" t="s">
        <v>5</v>
      </c>
      <c r="J645" s="97" t="s">
        <v>5</v>
      </c>
      <c r="L645" s="149">
        <f>VLOOKUP(A645,'Trained Model'!A:AI,35,0)</f>
        <v>-8.5334254296141392</v>
      </c>
      <c r="M645" s="151">
        <f>VLOOKUP(A645,'Trained Model'!A:AR,44,0)</f>
        <v>-6.4039739231065171</v>
      </c>
      <c r="N645" s="117"/>
      <c r="O645" s="119" t="str">
        <f t="shared" ref="O645:O708" si="20">IF(L645&gt;M645,"Yes","No")</f>
        <v>No</v>
      </c>
      <c r="P645" s="160" t="str">
        <f t="shared" ref="P645:P708" si="21">IF(J645=O645,"Correct","Incorrect")</f>
        <v>Correct</v>
      </c>
    </row>
    <row r="646" spans="1:16" x14ac:dyDescent="0.2">
      <c r="A646" s="98">
        <v>10863</v>
      </c>
      <c r="B646" s="91" t="s">
        <v>103</v>
      </c>
      <c r="C646" s="110">
        <v>0.65129980193996495</v>
      </c>
      <c r="D646" s="91" t="s">
        <v>1</v>
      </c>
      <c r="E646" s="91">
        <v>2</v>
      </c>
      <c r="F646" s="92">
        <v>3</v>
      </c>
      <c r="G646" s="91" t="s">
        <v>7</v>
      </c>
      <c r="H646" s="91" t="s">
        <v>91</v>
      </c>
      <c r="I646" s="91" t="s">
        <v>5</v>
      </c>
      <c r="J646" s="93" t="s">
        <v>5</v>
      </c>
      <c r="L646" s="149">
        <f>VLOOKUP(A646,'Trained Model'!A:AI,35,0)</f>
        <v>-8.0697447195968177</v>
      </c>
      <c r="M646" s="151">
        <f>VLOOKUP(A646,'Trained Model'!A:AR,44,0)</f>
        <v>-6.8354688406621937</v>
      </c>
      <c r="N646" s="117"/>
      <c r="O646" s="119" t="str">
        <f t="shared" si="20"/>
        <v>No</v>
      </c>
      <c r="P646" s="160" t="str">
        <f t="shared" si="21"/>
        <v>Correct</v>
      </c>
    </row>
    <row r="647" spans="1:16" x14ac:dyDescent="0.2">
      <c r="A647" s="99">
        <v>10365</v>
      </c>
      <c r="B647" s="95" t="s">
        <v>103</v>
      </c>
      <c r="C647" s="111">
        <v>0.65148943699815975</v>
      </c>
      <c r="D647" s="95" t="s">
        <v>2</v>
      </c>
      <c r="E647" s="95">
        <v>3</v>
      </c>
      <c r="F647" s="96">
        <v>3</v>
      </c>
      <c r="G647" s="95" t="s">
        <v>7</v>
      </c>
      <c r="H647" s="95" t="s">
        <v>91</v>
      </c>
      <c r="I647" s="95" t="s">
        <v>4</v>
      </c>
      <c r="J647" s="97" t="s">
        <v>4</v>
      </c>
      <c r="L647" s="149">
        <f>VLOOKUP(A647,'Trained Model'!A:AI,35,0)</f>
        <v>-6.5288526381766276</v>
      </c>
      <c r="M647" s="151">
        <f>VLOOKUP(A647,'Trained Model'!A:AR,44,0)</f>
        <v>-9.1825597680006066</v>
      </c>
      <c r="N647" s="117"/>
      <c r="O647" s="119" t="str">
        <f t="shared" si="20"/>
        <v>Yes</v>
      </c>
      <c r="P647" s="160" t="str">
        <f t="shared" si="21"/>
        <v>Correct</v>
      </c>
    </row>
    <row r="648" spans="1:16" x14ac:dyDescent="0.2">
      <c r="A648" s="98">
        <v>10832</v>
      </c>
      <c r="B648" s="91" t="s">
        <v>103</v>
      </c>
      <c r="C648" s="110">
        <v>0.65277159376100913</v>
      </c>
      <c r="D648" s="91" t="s">
        <v>2</v>
      </c>
      <c r="E648" s="91">
        <v>3</v>
      </c>
      <c r="F648" s="92">
        <v>2</v>
      </c>
      <c r="G648" s="91" t="s">
        <v>6</v>
      </c>
      <c r="H648" s="91" t="s">
        <v>88</v>
      </c>
      <c r="I648" s="91" t="s">
        <v>5</v>
      </c>
      <c r="J648" s="93" t="s">
        <v>5</v>
      </c>
      <c r="L648" s="149">
        <f>VLOOKUP(A648,'Trained Model'!A:AI,35,0)</f>
        <v>-7.4843616677480451</v>
      </c>
      <c r="M648" s="151">
        <f>VLOOKUP(A648,'Trained Model'!A:AR,44,0)</f>
        <v>-5.7529988688718241</v>
      </c>
      <c r="N648" s="117"/>
      <c r="O648" s="119" t="str">
        <f t="shared" si="20"/>
        <v>No</v>
      </c>
      <c r="P648" s="160" t="str">
        <f t="shared" si="21"/>
        <v>Correct</v>
      </c>
    </row>
    <row r="649" spans="1:16" x14ac:dyDescent="0.2">
      <c r="A649" s="99">
        <v>10083</v>
      </c>
      <c r="B649" s="95" t="s">
        <v>103</v>
      </c>
      <c r="C649" s="111">
        <v>0.65336283905906467</v>
      </c>
      <c r="D649" s="95" t="s">
        <v>2</v>
      </c>
      <c r="E649" s="95">
        <v>3</v>
      </c>
      <c r="F649" s="96">
        <v>1</v>
      </c>
      <c r="G649" s="95" t="s">
        <v>7</v>
      </c>
      <c r="H649" s="95" t="s">
        <v>88</v>
      </c>
      <c r="I649" s="95" t="s">
        <v>5</v>
      </c>
      <c r="J649" s="97" t="s">
        <v>5</v>
      </c>
      <c r="L649" s="149">
        <f>VLOOKUP(A649,'Trained Model'!A:AI,35,0)</f>
        <v>-7.080097760985514</v>
      </c>
      <c r="M649" s="151">
        <f>VLOOKUP(A649,'Trained Model'!A:AR,44,0)</f>
        <v>-5.762800946961562</v>
      </c>
      <c r="N649" s="117"/>
      <c r="O649" s="119" t="str">
        <f t="shared" si="20"/>
        <v>No</v>
      </c>
      <c r="P649" s="160" t="str">
        <f t="shared" si="21"/>
        <v>Correct</v>
      </c>
    </row>
    <row r="650" spans="1:16" x14ac:dyDescent="0.2">
      <c r="A650" s="98">
        <v>10612</v>
      </c>
      <c r="B650" s="91" t="s">
        <v>103</v>
      </c>
      <c r="C650" s="110">
        <v>0.65362872423270713</v>
      </c>
      <c r="D650" s="91" t="s">
        <v>0</v>
      </c>
      <c r="E650" s="91">
        <v>3</v>
      </c>
      <c r="F650" s="92">
        <v>3</v>
      </c>
      <c r="G650" s="91" t="s">
        <v>6</v>
      </c>
      <c r="H650" s="91" t="s">
        <v>88</v>
      </c>
      <c r="I650" s="91" t="s">
        <v>4</v>
      </c>
      <c r="J650" s="93" t="s">
        <v>4</v>
      </c>
      <c r="L650" s="149">
        <f>VLOOKUP(A650,'Trained Model'!A:AI,35,0)</f>
        <v>-5.8298890722952423</v>
      </c>
      <c r="M650" s="151">
        <f>VLOOKUP(A650,'Trained Model'!A:AR,44,0)</f>
        <v>-8.0742584555979189</v>
      </c>
      <c r="N650" s="117"/>
      <c r="O650" s="119" t="str">
        <f t="shared" si="20"/>
        <v>Yes</v>
      </c>
      <c r="P650" s="160" t="str">
        <f t="shared" si="21"/>
        <v>Correct</v>
      </c>
    </row>
    <row r="651" spans="1:16" x14ac:dyDescent="0.2">
      <c r="A651" s="99">
        <v>11056</v>
      </c>
      <c r="B651" s="95" t="s">
        <v>103</v>
      </c>
      <c r="C651" s="111">
        <v>0.65452193107360845</v>
      </c>
      <c r="D651" s="95" t="s">
        <v>1</v>
      </c>
      <c r="E651" s="95">
        <v>2</v>
      </c>
      <c r="F651" s="96">
        <v>1</v>
      </c>
      <c r="G651" s="95" t="s">
        <v>7</v>
      </c>
      <c r="H651" s="95" t="s">
        <v>90</v>
      </c>
      <c r="I651" s="95" t="s">
        <v>5</v>
      </c>
      <c r="J651" s="97" t="s">
        <v>5</v>
      </c>
      <c r="L651" s="149">
        <f>VLOOKUP(A651,'Trained Model'!A:AI,35,0)</f>
        <v>-7.5824992839165768</v>
      </c>
      <c r="M651" s="151">
        <f>VLOOKUP(A651,'Trained Model'!A:AR,44,0)</f>
        <v>-6.7497462717732963</v>
      </c>
      <c r="N651" s="117"/>
      <c r="O651" s="119" t="str">
        <f t="shared" si="20"/>
        <v>No</v>
      </c>
      <c r="P651" s="160" t="str">
        <f t="shared" si="21"/>
        <v>Correct</v>
      </c>
    </row>
    <row r="652" spans="1:16" x14ac:dyDescent="0.2">
      <c r="A652" s="98">
        <v>11251</v>
      </c>
      <c r="B652" s="91" t="s">
        <v>103</v>
      </c>
      <c r="C652" s="110">
        <v>0.65540343090594266</v>
      </c>
      <c r="D652" s="91" t="s">
        <v>0</v>
      </c>
      <c r="E652" s="91">
        <v>3</v>
      </c>
      <c r="F652" s="92">
        <v>1</v>
      </c>
      <c r="G652" s="91" t="s">
        <v>6</v>
      </c>
      <c r="H652" s="91" t="s">
        <v>88</v>
      </c>
      <c r="I652" s="91" t="s">
        <v>5</v>
      </c>
      <c r="J652" s="93" t="s">
        <v>5</v>
      </c>
      <c r="L652" s="149">
        <f>VLOOKUP(A652,'Trained Model'!A:AI,35,0)</f>
        <v>-7.4249382472772441</v>
      </c>
      <c r="M652" s="151">
        <f>VLOOKUP(A652,'Trained Model'!A:AR,44,0)</f>
        <v>-5.7026424975378323</v>
      </c>
      <c r="N652" s="117"/>
      <c r="O652" s="119" t="str">
        <f t="shared" si="20"/>
        <v>No</v>
      </c>
      <c r="P652" s="160" t="str">
        <f t="shared" si="21"/>
        <v>Correct</v>
      </c>
    </row>
    <row r="653" spans="1:16" x14ac:dyDescent="0.2">
      <c r="A653" s="99">
        <v>10747</v>
      </c>
      <c r="B653" s="95" t="s">
        <v>103</v>
      </c>
      <c r="C653" s="111">
        <v>0.65543263751122083</v>
      </c>
      <c r="D653" s="95" t="s">
        <v>0</v>
      </c>
      <c r="E653" s="95">
        <v>3</v>
      </c>
      <c r="F653" s="96">
        <v>1</v>
      </c>
      <c r="G653" s="95" t="s">
        <v>6</v>
      </c>
      <c r="H653" s="95" t="s">
        <v>88</v>
      </c>
      <c r="I653" s="95" t="s">
        <v>5</v>
      </c>
      <c r="J653" s="97" t="s">
        <v>5</v>
      </c>
      <c r="L653" s="149">
        <f>VLOOKUP(A653,'Trained Model'!A:AI,35,0)</f>
        <v>-7.4249382472772441</v>
      </c>
      <c r="M653" s="151">
        <f>VLOOKUP(A653,'Trained Model'!A:AR,44,0)</f>
        <v>-5.7026424975378323</v>
      </c>
      <c r="N653" s="117"/>
      <c r="O653" s="119" t="str">
        <f t="shared" si="20"/>
        <v>No</v>
      </c>
      <c r="P653" s="160" t="str">
        <f t="shared" si="21"/>
        <v>Correct</v>
      </c>
    </row>
    <row r="654" spans="1:16" x14ac:dyDescent="0.2">
      <c r="A654" s="98">
        <v>11181</v>
      </c>
      <c r="B654" s="91" t="s">
        <v>103</v>
      </c>
      <c r="C654" s="110">
        <v>0.65776385174107976</v>
      </c>
      <c r="D654" s="91" t="s">
        <v>0</v>
      </c>
      <c r="E654" s="91">
        <v>3</v>
      </c>
      <c r="F654" s="92">
        <v>3</v>
      </c>
      <c r="G654" s="91" t="s">
        <v>6</v>
      </c>
      <c r="H654" s="91" t="s">
        <v>90</v>
      </c>
      <c r="I654" s="91" t="s">
        <v>5</v>
      </c>
      <c r="J654" s="93" t="s">
        <v>5</v>
      </c>
      <c r="L654" s="149">
        <f>VLOOKUP(A654,'Trained Model'!A:AI,35,0)</f>
        <v>-8.066616092607708</v>
      </c>
      <c r="M654" s="151">
        <f>VLOOKUP(A654,'Trained Model'!A:AR,44,0)</f>
        <v>-6.6815918113276798</v>
      </c>
      <c r="N654" s="117"/>
      <c r="O654" s="119" t="str">
        <f t="shared" si="20"/>
        <v>No</v>
      </c>
      <c r="P654" s="160" t="str">
        <f t="shared" si="21"/>
        <v>Correct</v>
      </c>
    </row>
    <row r="655" spans="1:16" x14ac:dyDescent="0.2">
      <c r="A655" s="99">
        <v>10397</v>
      </c>
      <c r="B655" s="95" t="s">
        <v>103</v>
      </c>
      <c r="C655" s="111">
        <v>0.65789553018541547</v>
      </c>
      <c r="D655" s="95" t="s">
        <v>2</v>
      </c>
      <c r="E655" s="95">
        <v>3</v>
      </c>
      <c r="F655" s="96">
        <v>2</v>
      </c>
      <c r="G655" s="95" t="s">
        <v>6</v>
      </c>
      <c r="H655" s="95" t="s">
        <v>89</v>
      </c>
      <c r="I655" s="95" t="s">
        <v>4</v>
      </c>
      <c r="J655" s="97" t="s">
        <v>5</v>
      </c>
      <c r="L655" s="149">
        <f>VLOOKUP(A655,'Trained Model'!A:AI,35,0)</f>
        <v>-6.4985148427443393</v>
      </c>
      <c r="M655" s="151">
        <f>VLOOKUP(A655,'Trained Model'!A:AR,44,0)</f>
        <v>-8.730360177083238</v>
      </c>
      <c r="N655" s="117"/>
      <c r="O655" s="119" t="str">
        <f t="shared" si="20"/>
        <v>Yes</v>
      </c>
      <c r="P655" s="161" t="str">
        <f t="shared" si="21"/>
        <v>Incorrect</v>
      </c>
    </row>
    <row r="656" spans="1:16" x14ac:dyDescent="0.2">
      <c r="A656" s="98">
        <v>10778</v>
      </c>
      <c r="B656" s="91" t="s">
        <v>103</v>
      </c>
      <c r="C656" s="110">
        <v>0.65837401003663676</v>
      </c>
      <c r="D656" s="91" t="s">
        <v>3</v>
      </c>
      <c r="E656" s="91">
        <v>2</v>
      </c>
      <c r="F656" s="92">
        <v>0</v>
      </c>
      <c r="G656" s="91" t="s">
        <v>7</v>
      </c>
      <c r="H656" s="91" t="s">
        <v>88</v>
      </c>
      <c r="I656" s="91" t="s">
        <v>4</v>
      </c>
      <c r="J656" s="93" t="s">
        <v>5</v>
      </c>
      <c r="L656" s="149">
        <f>VLOOKUP(A656,'Trained Model'!A:AI,35,0)</f>
        <v>-6.2896287287048613</v>
      </c>
      <c r="M656" s="151">
        <f>VLOOKUP(A656,'Trained Model'!A:AR,44,0)</f>
        <v>-8.1344169050216486</v>
      </c>
      <c r="N656" s="117"/>
      <c r="O656" s="119" t="str">
        <f t="shared" si="20"/>
        <v>Yes</v>
      </c>
      <c r="P656" s="161" t="str">
        <f t="shared" si="21"/>
        <v>Incorrect</v>
      </c>
    </row>
    <row r="657" spans="1:16" x14ac:dyDescent="0.2">
      <c r="A657" s="99">
        <v>11180</v>
      </c>
      <c r="B657" s="95" t="s">
        <v>103</v>
      </c>
      <c r="C657" s="111">
        <v>0.65879165457650435</v>
      </c>
      <c r="D657" s="95" t="s">
        <v>3</v>
      </c>
      <c r="E657" s="95">
        <v>0</v>
      </c>
      <c r="F657" s="96">
        <v>1</v>
      </c>
      <c r="G657" s="95" t="s">
        <v>6</v>
      </c>
      <c r="H657" s="95" t="s">
        <v>88</v>
      </c>
      <c r="I657" s="95" t="s">
        <v>5</v>
      </c>
      <c r="J657" s="97" t="s">
        <v>5</v>
      </c>
      <c r="L657" s="149">
        <f>VLOOKUP(A657,'Trained Model'!A:AI,35,0)</f>
        <v>-8.0064395363644021</v>
      </c>
      <c r="M657" s="151">
        <f>VLOOKUP(A657,'Trained Model'!A:AR,44,0)</f>
        <v>-5.7148130331580873</v>
      </c>
      <c r="N657" s="117"/>
      <c r="O657" s="119" t="str">
        <f t="shared" si="20"/>
        <v>No</v>
      </c>
      <c r="P657" s="160" t="str">
        <f t="shared" si="21"/>
        <v>Correct</v>
      </c>
    </row>
    <row r="658" spans="1:16" x14ac:dyDescent="0.2">
      <c r="A658" s="98">
        <v>11100</v>
      </c>
      <c r="B658" s="91" t="s">
        <v>103</v>
      </c>
      <c r="C658" s="110">
        <v>0.66006138430192562</v>
      </c>
      <c r="D658" s="91" t="s">
        <v>0</v>
      </c>
      <c r="E658" s="91">
        <v>2</v>
      </c>
      <c r="F658" s="92">
        <v>3</v>
      </c>
      <c r="G658" s="91" t="s">
        <v>6</v>
      </c>
      <c r="H658" s="91" t="s">
        <v>91</v>
      </c>
      <c r="I658" s="91" t="s">
        <v>4</v>
      </c>
      <c r="J658" s="93" t="s">
        <v>5</v>
      </c>
      <c r="L658" s="149">
        <f>VLOOKUP(A658,'Trained Model'!A:AI,35,0)</f>
        <v>-7.2709949219373611</v>
      </c>
      <c r="M658" s="151">
        <f>VLOOKUP(A658,'Trained Model'!A:AR,44,0)</f>
        <v>-9.1593665128103474</v>
      </c>
      <c r="N658" s="117"/>
      <c r="O658" s="119" t="str">
        <f t="shared" si="20"/>
        <v>Yes</v>
      </c>
      <c r="P658" s="161" t="str">
        <f t="shared" si="21"/>
        <v>Incorrect</v>
      </c>
    </row>
    <row r="659" spans="1:16" x14ac:dyDescent="0.2">
      <c r="A659" s="99">
        <v>10484</v>
      </c>
      <c r="B659" s="95" t="s">
        <v>103</v>
      </c>
      <c r="C659" s="111">
        <v>0.66028062672542531</v>
      </c>
      <c r="D659" s="95" t="s">
        <v>2</v>
      </c>
      <c r="E659" s="95">
        <v>3</v>
      </c>
      <c r="F659" s="96">
        <v>3</v>
      </c>
      <c r="G659" s="95" t="s">
        <v>6</v>
      </c>
      <c r="H659" s="95" t="s">
        <v>88</v>
      </c>
      <c r="I659" s="95" t="s">
        <v>5</v>
      </c>
      <c r="J659" s="97" t="s">
        <v>5</v>
      </c>
      <c r="L659" s="149">
        <f>VLOOKUP(A659,'Trained Model'!A:AI,35,0)</f>
        <v>-7.5475405693695761</v>
      </c>
      <c r="M659" s="151">
        <f>VLOOKUP(A659,'Trained Model'!A:AR,44,0)</f>
        <v>-5.7192403889468695</v>
      </c>
      <c r="N659" s="117"/>
      <c r="O659" s="119" t="str">
        <f t="shared" si="20"/>
        <v>No</v>
      </c>
      <c r="P659" s="160" t="str">
        <f t="shared" si="21"/>
        <v>Correct</v>
      </c>
    </row>
    <row r="660" spans="1:16" x14ac:dyDescent="0.2">
      <c r="A660" s="98">
        <v>11154</v>
      </c>
      <c r="B660" s="91" t="s">
        <v>103</v>
      </c>
      <c r="C660" s="110">
        <v>0.66087942968897517</v>
      </c>
      <c r="D660" s="91" t="s">
        <v>1</v>
      </c>
      <c r="E660" s="91">
        <v>2</v>
      </c>
      <c r="F660" s="92">
        <v>0</v>
      </c>
      <c r="G660" s="91" t="s">
        <v>6</v>
      </c>
      <c r="H660" s="91" t="s">
        <v>88</v>
      </c>
      <c r="I660" s="91" t="s">
        <v>4</v>
      </c>
      <c r="J660" s="93" t="s">
        <v>4</v>
      </c>
      <c r="L660" s="149">
        <f>VLOOKUP(A660,'Trained Model'!A:AI,35,0)</f>
        <v>-6.2745606384907937</v>
      </c>
      <c r="M660" s="151">
        <f>VLOOKUP(A660,'Trained Model'!A:AR,44,0)</f>
        <v>-8.0702205453545162</v>
      </c>
      <c r="N660" s="117"/>
      <c r="O660" s="119" t="str">
        <f t="shared" si="20"/>
        <v>Yes</v>
      </c>
      <c r="P660" s="160" t="str">
        <f t="shared" si="21"/>
        <v>Correct</v>
      </c>
    </row>
    <row r="661" spans="1:16" x14ac:dyDescent="0.2">
      <c r="A661" s="99">
        <v>10586</v>
      </c>
      <c r="B661" s="95" t="s">
        <v>103</v>
      </c>
      <c r="C661" s="111">
        <v>0.66210395429044666</v>
      </c>
      <c r="D661" s="95" t="s">
        <v>1</v>
      </c>
      <c r="E661" s="95">
        <v>3</v>
      </c>
      <c r="F661" s="96">
        <v>0</v>
      </c>
      <c r="G661" s="95" t="s">
        <v>7</v>
      </c>
      <c r="H661" s="95" t="s">
        <v>88</v>
      </c>
      <c r="I661" s="95" t="s">
        <v>5</v>
      </c>
      <c r="J661" s="97" t="s">
        <v>5</v>
      </c>
      <c r="L661" s="149">
        <f>VLOOKUP(A661,'Trained Model'!A:AI,35,0)</f>
        <v>-7.0899844364573212</v>
      </c>
      <c r="M661" s="151">
        <f>VLOOKUP(A661,'Trained Model'!A:AR,44,0)</f>
        <v>-5.7217289707754366</v>
      </c>
      <c r="N661" s="117"/>
      <c r="O661" s="119" t="str">
        <f t="shared" si="20"/>
        <v>No</v>
      </c>
      <c r="P661" s="160" t="str">
        <f t="shared" si="21"/>
        <v>Correct</v>
      </c>
    </row>
    <row r="662" spans="1:16" x14ac:dyDescent="0.2">
      <c r="A662" s="98">
        <v>10954</v>
      </c>
      <c r="B662" s="91" t="s">
        <v>103</v>
      </c>
      <c r="C662" s="110">
        <v>0.66296034978550911</v>
      </c>
      <c r="D662" s="91" t="s">
        <v>1</v>
      </c>
      <c r="E662" s="91">
        <v>1</v>
      </c>
      <c r="F662" s="92">
        <v>3</v>
      </c>
      <c r="G662" s="91" t="s">
        <v>7</v>
      </c>
      <c r="H662" s="91" t="s">
        <v>88</v>
      </c>
      <c r="I662" s="91" t="s">
        <v>5</v>
      </c>
      <c r="J662" s="93" t="s">
        <v>5</v>
      </c>
      <c r="L662" s="149">
        <f>VLOOKUP(A662,'Trained Model'!A:AI,35,0)</f>
        <v>-7.1841646726385981</v>
      </c>
      <c r="M662" s="151">
        <f>VLOOKUP(A662,'Trained Model'!A:AR,44,0)</f>
        <v>-5.8127510760490457</v>
      </c>
      <c r="N662" s="117"/>
      <c r="O662" s="119" t="str">
        <f t="shared" si="20"/>
        <v>No</v>
      </c>
      <c r="P662" s="160" t="str">
        <f t="shared" si="21"/>
        <v>Correct</v>
      </c>
    </row>
    <row r="663" spans="1:16" x14ac:dyDescent="0.2">
      <c r="A663" s="99">
        <v>10743</v>
      </c>
      <c r="B663" s="95" t="s">
        <v>103</v>
      </c>
      <c r="C663" s="111">
        <v>0.66356805161346377</v>
      </c>
      <c r="D663" s="95" t="s">
        <v>1</v>
      </c>
      <c r="E663" s="95">
        <v>1</v>
      </c>
      <c r="F663" s="96">
        <v>2</v>
      </c>
      <c r="G663" s="95" t="s">
        <v>6</v>
      </c>
      <c r="H663" s="95" t="s">
        <v>88</v>
      </c>
      <c r="I663" s="95" t="s">
        <v>4</v>
      </c>
      <c r="J663" s="97" t="s">
        <v>5</v>
      </c>
      <c r="L663" s="149">
        <f>VLOOKUP(A663,'Trained Model'!A:AI,35,0)</f>
        <v>-5.9082601755815354</v>
      </c>
      <c r="M663" s="151">
        <f>VLOOKUP(A663,'Trained Model'!A:AR,44,0)</f>
        <v>-8.1580359363196067</v>
      </c>
      <c r="N663" s="117"/>
      <c r="O663" s="119" t="str">
        <f t="shared" si="20"/>
        <v>Yes</v>
      </c>
      <c r="P663" s="161" t="str">
        <f t="shared" si="21"/>
        <v>Incorrect</v>
      </c>
    </row>
    <row r="664" spans="1:16" x14ac:dyDescent="0.2">
      <c r="A664" s="98">
        <v>10475</v>
      </c>
      <c r="B664" s="91" t="s">
        <v>103</v>
      </c>
      <c r="C664" s="110">
        <v>0.66442349483350749</v>
      </c>
      <c r="D664" s="91" t="s">
        <v>2</v>
      </c>
      <c r="E664" s="91">
        <v>3</v>
      </c>
      <c r="F664" s="92">
        <v>1</v>
      </c>
      <c r="G664" s="91" t="s">
        <v>7</v>
      </c>
      <c r="H664" s="91" t="s">
        <v>88</v>
      </c>
      <c r="I664" s="91" t="s">
        <v>5</v>
      </c>
      <c r="J664" s="93" t="s">
        <v>5</v>
      </c>
      <c r="L664" s="149">
        <f>VLOOKUP(A664,'Trained Model'!A:AI,35,0)</f>
        <v>-7.080097760985514</v>
      </c>
      <c r="M664" s="151">
        <f>VLOOKUP(A664,'Trained Model'!A:AR,44,0)</f>
        <v>-5.762800946961562</v>
      </c>
      <c r="N664" s="117"/>
      <c r="O664" s="119" t="str">
        <f t="shared" si="20"/>
        <v>No</v>
      </c>
      <c r="P664" s="160" t="str">
        <f t="shared" si="21"/>
        <v>Correct</v>
      </c>
    </row>
    <row r="665" spans="1:16" x14ac:dyDescent="0.2">
      <c r="A665" s="99">
        <v>10371</v>
      </c>
      <c r="B665" s="95" t="s">
        <v>103</v>
      </c>
      <c r="C665" s="111">
        <v>0.66477125171063234</v>
      </c>
      <c r="D665" s="95" t="s">
        <v>1</v>
      </c>
      <c r="E665" s="95">
        <v>3</v>
      </c>
      <c r="F665" s="96">
        <v>2</v>
      </c>
      <c r="G665" s="95" t="s">
        <v>7</v>
      </c>
      <c r="H665" s="95" t="s">
        <v>88</v>
      </c>
      <c r="I665" s="95" t="s">
        <v>4</v>
      </c>
      <c r="J665" s="97" t="s">
        <v>4</v>
      </c>
      <c r="L665" s="149">
        <f>VLOOKUP(A665,'Trained Model'!A:AI,35,0)</f>
        <v>-4.9278511789323716</v>
      </c>
      <c r="M665" s="151">
        <f>VLOOKUP(A665,'Trained Model'!A:AR,44,0)</f>
        <v>-8.1474707115849121</v>
      </c>
      <c r="N665" s="117"/>
      <c r="O665" s="119" t="str">
        <f t="shared" si="20"/>
        <v>Yes</v>
      </c>
      <c r="P665" s="160" t="str">
        <f t="shared" si="21"/>
        <v>Correct</v>
      </c>
    </row>
    <row r="666" spans="1:16" x14ac:dyDescent="0.2">
      <c r="A666" s="98">
        <v>10507</v>
      </c>
      <c r="B666" s="91" t="s">
        <v>103</v>
      </c>
      <c r="C666" s="110">
        <v>0.66608189060181411</v>
      </c>
      <c r="D666" s="91" t="s">
        <v>0</v>
      </c>
      <c r="E666" s="91">
        <v>3</v>
      </c>
      <c r="F666" s="92">
        <v>0</v>
      </c>
      <c r="G666" s="91" t="s">
        <v>7</v>
      </c>
      <c r="H666" s="91" t="s">
        <v>88</v>
      </c>
      <c r="I666" s="91" t="s">
        <v>5</v>
      </c>
      <c r="J666" s="93" t="s">
        <v>5</v>
      </c>
      <c r="L666" s="149">
        <f>VLOOKUP(A666,'Trained Model'!A:AI,35,0)</f>
        <v>-7.5039602342333946</v>
      </c>
      <c r="M666" s="151">
        <f>VLOOKUP(A666,'Trained Model'!A:AR,44,0)</f>
        <v>-5.734100262577984</v>
      </c>
      <c r="N666" s="117"/>
      <c r="O666" s="119" t="str">
        <f t="shared" si="20"/>
        <v>No</v>
      </c>
      <c r="P666" s="160" t="str">
        <f t="shared" si="21"/>
        <v>Correct</v>
      </c>
    </row>
    <row r="667" spans="1:16" x14ac:dyDescent="0.2">
      <c r="A667" s="99">
        <v>10352</v>
      </c>
      <c r="B667" s="95" t="s">
        <v>103</v>
      </c>
      <c r="C667" s="111">
        <v>0.66622055145961545</v>
      </c>
      <c r="D667" s="95" t="s">
        <v>3</v>
      </c>
      <c r="E667" s="95">
        <v>0</v>
      </c>
      <c r="F667" s="96">
        <v>2</v>
      </c>
      <c r="G667" s="95" t="s">
        <v>7</v>
      </c>
      <c r="H667" s="95" t="s">
        <v>88</v>
      </c>
      <c r="I667" s="95" t="s">
        <v>5</v>
      </c>
      <c r="J667" s="97" t="s">
        <v>5</v>
      </c>
      <c r="L667" s="149">
        <f>VLOOKUP(A667,'Trained Model'!A:AI,35,0)</f>
        <v>-7.5609370551964004</v>
      </c>
      <c r="M667" s="151">
        <f>VLOOKUP(A667,'Trained Model'!A:AR,44,0)</f>
        <v>-5.8086610907975205</v>
      </c>
      <c r="N667" s="117"/>
      <c r="O667" s="119" t="str">
        <f t="shared" si="20"/>
        <v>No</v>
      </c>
      <c r="P667" s="160" t="str">
        <f t="shared" si="21"/>
        <v>Correct</v>
      </c>
    </row>
    <row r="668" spans="1:16" x14ac:dyDescent="0.2">
      <c r="A668" s="98">
        <v>10842</v>
      </c>
      <c r="B668" s="91" t="s">
        <v>103</v>
      </c>
      <c r="C668" s="110">
        <v>0.66726763835953407</v>
      </c>
      <c r="D668" s="91" t="s">
        <v>1</v>
      </c>
      <c r="E668" s="91">
        <v>1</v>
      </c>
      <c r="F668" s="92">
        <v>1</v>
      </c>
      <c r="G668" s="91" t="s">
        <v>6</v>
      </c>
      <c r="H668" s="91" t="s">
        <v>90</v>
      </c>
      <c r="I668" s="91" t="s">
        <v>5</v>
      </c>
      <c r="J668" s="93" t="s">
        <v>5</v>
      </c>
      <c r="L668" s="149">
        <f>VLOOKUP(A668,'Trained Model'!A:AI,35,0)</f>
        <v>-8.1656064830967363</v>
      </c>
      <c r="M668" s="151">
        <f>VLOOKUP(A668,'Trained Model'!A:AR,44,0)</f>
        <v>-6.7233463022745203</v>
      </c>
      <c r="N668" s="117"/>
      <c r="O668" s="119" t="str">
        <f t="shared" si="20"/>
        <v>No</v>
      </c>
      <c r="P668" s="160" t="str">
        <f t="shared" si="21"/>
        <v>Correct</v>
      </c>
    </row>
    <row r="669" spans="1:16" x14ac:dyDescent="0.2">
      <c r="A669" s="99">
        <v>10667</v>
      </c>
      <c r="B669" s="95" t="s">
        <v>103</v>
      </c>
      <c r="C669" s="111">
        <v>0.66735738735338068</v>
      </c>
      <c r="D669" s="95" t="s">
        <v>2</v>
      </c>
      <c r="E669" s="95">
        <v>3</v>
      </c>
      <c r="F669" s="96">
        <v>0</v>
      </c>
      <c r="G669" s="95" t="s">
        <v>7</v>
      </c>
      <c r="H669" s="95" t="s">
        <v>88</v>
      </c>
      <c r="I669" s="95" t="s">
        <v>5</v>
      </c>
      <c r="J669" s="97" t="s">
        <v>5</v>
      </c>
      <c r="L669" s="149">
        <f>VLOOKUP(A669,'Trained Model'!A:AI,35,0)</f>
        <v>-7.584002941906931</v>
      </c>
      <c r="M669" s="151">
        <f>VLOOKUP(A669,'Trained Model'!A:AR,44,0)</f>
        <v>-5.7424336441371286</v>
      </c>
      <c r="N669" s="117"/>
      <c r="O669" s="119" t="str">
        <f t="shared" si="20"/>
        <v>No</v>
      </c>
      <c r="P669" s="160" t="str">
        <f t="shared" si="21"/>
        <v>Correct</v>
      </c>
    </row>
    <row r="670" spans="1:16" x14ac:dyDescent="0.2">
      <c r="A670" s="98">
        <v>10973</v>
      </c>
      <c r="B670" s="91" t="s">
        <v>103</v>
      </c>
      <c r="C670" s="110">
        <v>0.66746458055752178</v>
      </c>
      <c r="D670" s="91" t="s">
        <v>1</v>
      </c>
      <c r="E670" s="91">
        <v>1</v>
      </c>
      <c r="F670" s="92">
        <v>3</v>
      </c>
      <c r="G670" s="91" t="s">
        <v>6</v>
      </c>
      <c r="H670" s="91" t="s">
        <v>89</v>
      </c>
      <c r="I670" s="91" t="s">
        <v>5</v>
      </c>
      <c r="J670" s="93" t="s">
        <v>5</v>
      </c>
      <c r="L670" s="149">
        <f>VLOOKUP(A670,'Trained Model'!A:AI,35,0)</f>
        <v>-8.2608098310009552</v>
      </c>
      <c r="M670" s="151">
        <f>VLOOKUP(A670,'Trained Model'!A:AR,44,0)</f>
        <v>-6.3749358681856814</v>
      </c>
      <c r="N670" s="117"/>
      <c r="O670" s="119" t="str">
        <f t="shared" si="20"/>
        <v>No</v>
      </c>
      <c r="P670" s="160" t="str">
        <f t="shared" si="21"/>
        <v>Correct</v>
      </c>
    </row>
    <row r="671" spans="1:16" x14ac:dyDescent="0.2">
      <c r="A671" s="99">
        <v>10571</v>
      </c>
      <c r="B671" s="95" t="s">
        <v>103</v>
      </c>
      <c r="C671" s="111">
        <v>0.66784586506933274</v>
      </c>
      <c r="D671" s="95" t="s">
        <v>1</v>
      </c>
      <c r="E671" s="95">
        <v>0</v>
      </c>
      <c r="F671" s="96">
        <v>2</v>
      </c>
      <c r="G671" s="95" t="s">
        <v>7</v>
      </c>
      <c r="H671" s="95" t="s">
        <v>90</v>
      </c>
      <c r="I671" s="95" t="s">
        <v>5</v>
      </c>
      <c r="J671" s="97" t="s">
        <v>5</v>
      </c>
      <c r="L671" s="149">
        <f>VLOOKUP(A671,'Trained Model'!A:AI,35,0)</f>
        <v>-7.7201040019287355</v>
      </c>
      <c r="M671" s="151">
        <f>VLOOKUP(A671,'Trained Model'!A:AR,44,0)</f>
        <v>-6.766974602934928</v>
      </c>
      <c r="N671" s="117"/>
      <c r="O671" s="119" t="str">
        <f t="shared" si="20"/>
        <v>No</v>
      </c>
      <c r="P671" s="160" t="str">
        <f t="shared" si="21"/>
        <v>Correct</v>
      </c>
    </row>
    <row r="672" spans="1:16" x14ac:dyDescent="0.2">
      <c r="A672" s="98">
        <v>10323</v>
      </c>
      <c r="B672" s="91" t="s">
        <v>103</v>
      </c>
      <c r="C672" s="110">
        <v>0.66826205093012347</v>
      </c>
      <c r="D672" s="91" t="s">
        <v>3</v>
      </c>
      <c r="E672" s="91">
        <v>1</v>
      </c>
      <c r="F672" s="92">
        <v>0</v>
      </c>
      <c r="G672" s="91" t="s">
        <v>6</v>
      </c>
      <c r="H672" s="91" t="s">
        <v>88</v>
      </c>
      <c r="I672" s="91" t="s">
        <v>5</v>
      </c>
      <c r="J672" s="93" t="s">
        <v>5</v>
      </c>
      <c r="L672" s="149">
        <f>VLOOKUP(A672,'Trained Model'!A:AI,35,0)</f>
        <v>-8.5103447172858182</v>
      </c>
      <c r="M672" s="151">
        <f>VLOOKUP(A672,'Trained Model'!A:AR,44,0)</f>
        <v>-5.7446654873126795</v>
      </c>
      <c r="N672" s="117"/>
      <c r="O672" s="119" t="str">
        <f t="shared" si="20"/>
        <v>No</v>
      </c>
      <c r="P672" s="160" t="str">
        <f t="shared" si="21"/>
        <v>Correct</v>
      </c>
    </row>
    <row r="673" spans="1:16" x14ac:dyDescent="0.2">
      <c r="A673" s="99">
        <v>10668</v>
      </c>
      <c r="B673" s="95" t="s">
        <v>103</v>
      </c>
      <c r="C673" s="111">
        <v>0.66847806893666184</v>
      </c>
      <c r="D673" s="95" t="s">
        <v>3</v>
      </c>
      <c r="E673" s="95">
        <v>0</v>
      </c>
      <c r="F673" s="96">
        <v>3</v>
      </c>
      <c r="G673" s="95" t="s">
        <v>6</v>
      </c>
      <c r="H673" s="95" t="s">
        <v>88</v>
      </c>
      <c r="I673" s="95" t="s">
        <v>5</v>
      </c>
      <c r="J673" s="97" t="s">
        <v>5</v>
      </c>
      <c r="L673" s="149">
        <f>VLOOKUP(A673,'Trained Model'!A:AI,35,0)</f>
        <v>-8.0489991507831977</v>
      </c>
      <c r="M673" s="151">
        <f>VLOOKUP(A673,'Trained Model'!A:AR,44,0)</f>
        <v>-5.7230775430079808</v>
      </c>
      <c r="N673" s="117"/>
      <c r="O673" s="119" t="str">
        <f t="shared" si="20"/>
        <v>No</v>
      </c>
      <c r="P673" s="160" t="str">
        <f t="shared" si="21"/>
        <v>Correct</v>
      </c>
    </row>
    <row r="674" spans="1:16" x14ac:dyDescent="0.2">
      <c r="A674" s="98">
        <v>10224</v>
      </c>
      <c r="B674" s="91" t="s">
        <v>103</v>
      </c>
      <c r="C674" s="110">
        <v>0.67037663539273029</v>
      </c>
      <c r="D674" s="91" t="s">
        <v>1</v>
      </c>
      <c r="E674" s="91">
        <v>1</v>
      </c>
      <c r="F674" s="92">
        <v>0</v>
      </c>
      <c r="G674" s="91" t="s">
        <v>6</v>
      </c>
      <c r="H674" s="91" t="s">
        <v>89</v>
      </c>
      <c r="I674" s="91" t="s">
        <v>5</v>
      </c>
      <c r="J674" s="93" t="s">
        <v>5</v>
      </c>
      <c r="L674" s="149">
        <f>VLOOKUP(A674,'Trained Model'!A:AI,35,0)</f>
        <v>-8.7221553975035757</v>
      </c>
      <c r="M674" s="151">
        <f>VLOOKUP(A674,'Trained Model'!A:AR,44,0)</f>
        <v>-6.3463040555113546</v>
      </c>
      <c r="N674" s="117"/>
      <c r="O674" s="119" t="str">
        <f t="shared" si="20"/>
        <v>No</v>
      </c>
      <c r="P674" s="160" t="str">
        <f t="shared" si="21"/>
        <v>Correct</v>
      </c>
    </row>
    <row r="675" spans="1:16" x14ac:dyDescent="0.2">
      <c r="A675" s="99">
        <v>10524</v>
      </c>
      <c r="B675" s="95" t="s">
        <v>103</v>
      </c>
      <c r="C675" s="111">
        <v>0.67095941400547277</v>
      </c>
      <c r="D675" s="95" t="s">
        <v>0</v>
      </c>
      <c r="E675" s="95">
        <v>2</v>
      </c>
      <c r="F675" s="96">
        <v>3</v>
      </c>
      <c r="G675" s="95" t="s">
        <v>7</v>
      </c>
      <c r="H675" s="95" t="s">
        <v>90</v>
      </c>
      <c r="I675" s="95" t="s">
        <v>5</v>
      </c>
      <c r="J675" s="97" t="s">
        <v>5</v>
      </c>
      <c r="L675" s="149">
        <f>VLOOKUP(A675,'Trained Model'!A:AI,35,0)</f>
        <v>-8.0390346961114467</v>
      </c>
      <c r="M675" s="151">
        <f>VLOOKUP(A675,'Trained Model'!A:AR,44,0)</f>
        <v>-6.7703820734257363</v>
      </c>
      <c r="N675" s="117"/>
      <c r="O675" s="119" t="str">
        <f t="shared" si="20"/>
        <v>No</v>
      </c>
      <c r="P675" s="160" t="str">
        <f t="shared" si="21"/>
        <v>Correct</v>
      </c>
    </row>
    <row r="676" spans="1:16" x14ac:dyDescent="0.2">
      <c r="A676" s="98">
        <v>11153</v>
      </c>
      <c r="B676" s="91" t="s">
        <v>103</v>
      </c>
      <c r="C676" s="110">
        <v>0.67179194148919308</v>
      </c>
      <c r="D676" s="91" t="s">
        <v>2</v>
      </c>
      <c r="E676" s="91">
        <v>2</v>
      </c>
      <c r="F676" s="92">
        <v>3</v>
      </c>
      <c r="G676" s="91" t="s">
        <v>6</v>
      </c>
      <c r="H676" s="91" t="s">
        <v>89</v>
      </c>
      <c r="I676" s="91" t="s">
        <v>5</v>
      </c>
      <c r="J676" s="93" t="s">
        <v>5</v>
      </c>
      <c r="L676" s="149">
        <f>VLOOKUP(A676,'Trained Model'!A:AI,35,0)</f>
        <v>-8.596604331235671</v>
      </c>
      <c r="M676" s="151">
        <f>VLOOKUP(A676,'Trained Model'!A:AR,44,0)</f>
        <v>-6.3702154431815625</v>
      </c>
      <c r="N676" s="117"/>
      <c r="O676" s="119" t="str">
        <f t="shared" si="20"/>
        <v>No</v>
      </c>
      <c r="P676" s="160" t="str">
        <f t="shared" si="21"/>
        <v>Correct</v>
      </c>
    </row>
    <row r="677" spans="1:16" x14ac:dyDescent="0.2">
      <c r="A677" s="99">
        <v>10869</v>
      </c>
      <c r="B677" s="95" t="s">
        <v>103</v>
      </c>
      <c r="C677" s="111">
        <v>0.67405703280403517</v>
      </c>
      <c r="D677" s="95" t="s">
        <v>3</v>
      </c>
      <c r="E677" s="95">
        <v>1</v>
      </c>
      <c r="F677" s="96">
        <v>1</v>
      </c>
      <c r="G677" s="95" t="s">
        <v>7</v>
      </c>
      <c r="H677" s="95" t="s">
        <v>89</v>
      </c>
      <c r="I677" s="95" t="s">
        <v>4</v>
      </c>
      <c r="J677" s="97" t="s">
        <v>5</v>
      </c>
      <c r="L677" s="149">
        <f>VLOOKUP(A677,'Trained Model'!A:AI,35,0)</f>
        <v>-6.5957095173954299</v>
      </c>
      <c r="M677" s="151">
        <f>VLOOKUP(A677,'Trained Model'!A:AR,44,0)</f>
        <v>-8.7942191662131144</v>
      </c>
      <c r="N677" s="117"/>
      <c r="O677" s="119" t="str">
        <f t="shared" si="20"/>
        <v>Yes</v>
      </c>
      <c r="P677" s="161" t="str">
        <f t="shared" si="21"/>
        <v>Incorrect</v>
      </c>
    </row>
    <row r="678" spans="1:16" x14ac:dyDescent="0.2">
      <c r="A678" s="98">
        <v>11064</v>
      </c>
      <c r="B678" s="91" t="s">
        <v>103</v>
      </c>
      <c r="C678" s="110">
        <v>0.67453875727763446</v>
      </c>
      <c r="D678" s="91" t="s">
        <v>2</v>
      </c>
      <c r="E678" s="91">
        <v>0</v>
      </c>
      <c r="F678" s="92">
        <v>2</v>
      </c>
      <c r="G678" s="91" t="s">
        <v>7</v>
      </c>
      <c r="H678" s="91" t="s">
        <v>90</v>
      </c>
      <c r="I678" s="91" t="s">
        <v>5</v>
      </c>
      <c r="J678" s="93" t="s">
        <v>5</v>
      </c>
      <c r="L678" s="149">
        <f>VLOOKUP(A678,'Trained Model'!A:AI,35,0)</f>
        <v>-8.2141225073783453</v>
      </c>
      <c r="M678" s="151">
        <f>VLOOKUP(A678,'Trained Model'!A:AR,44,0)</f>
        <v>-6.7876792762966192</v>
      </c>
      <c r="N678" s="117"/>
      <c r="O678" s="119" t="str">
        <f t="shared" si="20"/>
        <v>No</v>
      </c>
      <c r="P678" s="160" t="str">
        <f t="shared" si="21"/>
        <v>Correct</v>
      </c>
    </row>
    <row r="679" spans="1:16" x14ac:dyDescent="0.2">
      <c r="A679" s="99">
        <v>10907</v>
      </c>
      <c r="B679" s="95" t="s">
        <v>103</v>
      </c>
      <c r="C679" s="111">
        <v>0.67540174370729888</v>
      </c>
      <c r="D679" s="95" t="s">
        <v>2</v>
      </c>
      <c r="E679" s="95">
        <v>3</v>
      </c>
      <c r="F679" s="96">
        <v>3</v>
      </c>
      <c r="G679" s="95" t="s">
        <v>7</v>
      </c>
      <c r="H679" s="95" t="s">
        <v>88</v>
      </c>
      <c r="I679" s="95" t="s">
        <v>4</v>
      </c>
      <c r="J679" s="97" t="s">
        <v>4</v>
      </c>
      <c r="L679" s="149">
        <f>VLOOKUP(A679,'Trained Model'!A:AI,35,0)</f>
        <v>-5.4850485860035132</v>
      </c>
      <c r="M679" s="151">
        <f>VLOOKUP(A679,'Trained Model'!A:AR,44,0)</f>
        <v>-8.1344169050216486</v>
      </c>
      <c r="N679" s="117"/>
      <c r="O679" s="119" t="str">
        <f t="shared" si="20"/>
        <v>Yes</v>
      </c>
      <c r="P679" s="160" t="str">
        <f t="shared" si="21"/>
        <v>Correct</v>
      </c>
    </row>
    <row r="680" spans="1:16" x14ac:dyDescent="0.2">
      <c r="A680" s="98">
        <v>10575</v>
      </c>
      <c r="B680" s="91" t="s">
        <v>103</v>
      </c>
      <c r="C680" s="110">
        <v>0.67693769838305706</v>
      </c>
      <c r="D680" s="91" t="s">
        <v>0</v>
      </c>
      <c r="E680" s="91">
        <v>2</v>
      </c>
      <c r="F680" s="92">
        <v>2</v>
      </c>
      <c r="G680" s="91" t="s">
        <v>7</v>
      </c>
      <c r="H680" s="91" t="s">
        <v>90</v>
      </c>
      <c r="I680" s="91" t="s">
        <v>5</v>
      </c>
      <c r="J680" s="93" t="s">
        <v>5</v>
      </c>
      <c r="L680" s="149">
        <f>VLOOKUP(A680,'Trained Model'!A:AI,35,0)</f>
        <v>-7.9758557944899149</v>
      </c>
      <c r="M680" s="151">
        <f>VLOOKUP(A680,'Trained Model'!A:AR,44,0)</f>
        <v>-6.8041405533506918</v>
      </c>
      <c r="N680" s="117"/>
      <c r="O680" s="119" t="str">
        <f t="shared" si="20"/>
        <v>No</v>
      </c>
      <c r="P680" s="160" t="str">
        <f t="shared" si="21"/>
        <v>Correct</v>
      </c>
    </row>
    <row r="681" spans="1:16" x14ac:dyDescent="0.2">
      <c r="A681" s="99">
        <v>10688</v>
      </c>
      <c r="B681" s="95" t="s">
        <v>103</v>
      </c>
      <c r="C681" s="111">
        <v>0.67758197170408929</v>
      </c>
      <c r="D681" s="95" t="s">
        <v>0</v>
      </c>
      <c r="E681" s="95">
        <v>1</v>
      </c>
      <c r="F681" s="96">
        <v>0</v>
      </c>
      <c r="G681" s="95" t="s">
        <v>7</v>
      </c>
      <c r="H681" s="95" t="s">
        <v>88</v>
      </c>
      <c r="I681" s="95" t="s">
        <v>4</v>
      </c>
      <c r="J681" s="97" t="s">
        <v>5</v>
      </c>
      <c r="L681" s="149">
        <f>VLOOKUP(A681,'Trained Model'!A:AI,35,0)</f>
        <v>-6.4218772475164947</v>
      </c>
      <c r="M681" s="151">
        <f>VLOOKUP(A681,'Trained Model'!A:AR,44,0)</f>
        <v>-8.1598420033874586</v>
      </c>
      <c r="N681" s="117"/>
      <c r="O681" s="119" t="str">
        <f t="shared" si="20"/>
        <v>Yes</v>
      </c>
      <c r="P681" s="161" t="str">
        <f t="shared" si="21"/>
        <v>Incorrect</v>
      </c>
    </row>
    <row r="682" spans="1:16" x14ac:dyDescent="0.2">
      <c r="A682" s="98">
        <v>10997</v>
      </c>
      <c r="B682" s="91" t="s">
        <v>103</v>
      </c>
      <c r="C682" s="110">
        <v>0.67801731823501765</v>
      </c>
      <c r="D682" s="91" t="s">
        <v>3</v>
      </c>
      <c r="E682" s="91">
        <v>3</v>
      </c>
      <c r="F682" s="92">
        <v>2</v>
      </c>
      <c r="G682" s="91" t="s">
        <v>7</v>
      </c>
      <c r="H682" s="91" t="s">
        <v>89</v>
      </c>
      <c r="I682" s="91" t="s">
        <v>5</v>
      </c>
      <c r="J682" s="93" t="s">
        <v>5</v>
      </c>
      <c r="L682" s="149">
        <f>VLOOKUP(A682,'Trained Model'!A:AI,35,0)</f>
        <v>-7.6571732169095945</v>
      </c>
      <c r="M682" s="151">
        <f>VLOOKUP(A682,'Trained Model'!A:AR,44,0)</f>
        <v>-6.410500415178487</v>
      </c>
      <c r="N682" s="117"/>
      <c r="O682" s="119" t="str">
        <f t="shared" si="20"/>
        <v>No</v>
      </c>
      <c r="P682" s="160" t="str">
        <f t="shared" si="21"/>
        <v>Correct</v>
      </c>
    </row>
    <row r="683" spans="1:16" x14ac:dyDescent="0.2">
      <c r="A683" s="99">
        <v>11004</v>
      </c>
      <c r="B683" s="95" t="s">
        <v>103</v>
      </c>
      <c r="C683" s="111">
        <v>0.67842217431432505</v>
      </c>
      <c r="D683" s="95" t="s">
        <v>1</v>
      </c>
      <c r="E683" s="95">
        <v>0</v>
      </c>
      <c r="F683" s="96">
        <v>3</v>
      </c>
      <c r="G683" s="95" t="s">
        <v>7</v>
      </c>
      <c r="H683" s="95" t="s">
        <v>90</v>
      </c>
      <c r="I683" s="95" t="s">
        <v>5</v>
      </c>
      <c r="J683" s="97" t="s">
        <v>5</v>
      </c>
      <c r="L683" s="149">
        <f>VLOOKUP(A683,'Trained Model'!A:AI,35,0)</f>
        <v>-7.7832829035502673</v>
      </c>
      <c r="M683" s="151">
        <f>VLOOKUP(A683,'Trained Model'!A:AR,44,0)</f>
        <v>-6.7332161230099725</v>
      </c>
      <c r="N683" s="117"/>
      <c r="O683" s="119" t="str">
        <f t="shared" si="20"/>
        <v>No</v>
      </c>
      <c r="P683" s="160" t="str">
        <f t="shared" si="21"/>
        <v>Correct</v>
      </c>
    </row>
    <row r="684" spans="1:16" x14ac:dyDescent="0.2">
      <c r="A684" s="98">
        <v>11024</v>
      </c>
      <c r="B684" s="91" t="s">
        <v>103</v>
      </c>
      <c r="C684" s="110">
        <v>0.67860192324302337</v>
      </c>
      <c r="D684" s="91" t="s">
        <v>1</v>
      </c>
      <c r="E684" s="91">
        <v>2</v>
      </c>
      <c r="F684" s="92">
        <v>0</v>
      </c>
      <c r="G684" s="91" t="s">
        <v>7</v>
      </c>
      <c r="H684" s="91" t="s">
        <v>90</v>
      </c>
      <c r="I684" s="91" t="s">
        <v>5</v>
      </c>
      <c r="J684" s="93" t="s">
        <v>5</v>
      </c>
      <c r="L684" s="149">
        <f>VLOOKUP(A684,'Trained Model'!A:AI,35,0)</f>
        <v>-8.0864044648379938</v>
      </c>
      <c r="M684" s="151">
        <f>VLOOKUP(A684,'Trained Model'!A:AR,44,0)</f>
        <v>-6.7293789689488621</v>
      </c>
      <c r="N684" s="117"/>
      <c r="O684" s="119" t="str">
        <f t="shared" si="20"/>
        <v>No</v>
      </c>
      <c r="P684" s="160" t="str">
        <f t="shared" si="21"/>
        <v>Correct</v>
      </c>
    </row>
    <row r="685" spans="1:16" x14ac:dyDescent="0.2">
      <c r="A685" s="99">
        <v>11053</v>
      </c>
      <c r="B685" s="95" t="s">
        <v>103</v>
      </c>
      <c r="C685" s="111">
        <v>0.6786047667329308</v>
      </c>
      <c r="D685" s="95" t="s">
        <v>2</v>
      </c>
      <c r="E685" s="95">
        <v>1</v>
      </c>
      <c r="F685" s="96">
        <v>2</v>
      </c>
      <c r="G685" s="95" t="s">
        <v>6</v>
      </c>
      <c r="H685" s="95" t="s">
        <v>88</v>
      </c>
      <c r="I685" s="95" t="s">
        <v>5</v>
      </c>
      <c r="J685" s="97" t="s">
        <v>5</v>
      </c>
      <c r="L685" s="149">
        <f>VLOOKUP(A685,'Trained Model'!A:AI,35,0)</f>
        <v>-8.0398874704319425</v>
      </c>
      <c r="M685" s="151">
        <f>VLOOKUP(A685,'Trained Model'!A:AR,44,0)</f>
        <v>-5.8153891614711055</v>
      </c>
      <c r="N685" s="117"/>
      <c r="O685" s="119" t="str">
        <f t="shared" si="20"/>
        <v>No</v>
      </c>
      <c r="P685" s="160" t="str">
        <f t="shared" si="21"/>
        <v>Correct</v>
      </c>
    </row>
    <row r="686" spans="1:16" x14ac:dyDescent="0.2">
      <c r="A686" s="98">
        <v>10934</v>
      </c>
      <c r="B686" s="91" t="s">
        <v>103</v>
      </c>
      <c r="C686" s="110">
        <v>0.6788612840850714</v>
      </c>
      <c r="D686" s="91" t="s">
        <v>0</v>
      </c>
      <c r="E686" s="91">
        <v>3</v>
      </c>
      <c r="F686" s="92">
        <v>0</v>
      </c>
      <c r="G686" s="91" t="s">
        <v>7</v>
      </c>
      <c r="H686" s="91" t="s">
        <v>89</v>
      </c>
      <c r="I686" s="91" t="s">
        <v>5</v>
      </c>
      <c r="J686" s="93" t="s">
        <v>5</v>
      </c>
      <c r="L686" s="149">
        <f>VLOOKUP(A686,'Trained Model'!A:AI,35,0)</f>
        <v>-8.1557221986304853</v>
      </c>
      <c r="M686" s="151">
        <f>VLOOKUP(A686,'Trained Model'!A:AR,44,0)</f>
        <v>-6.3481101225792056</v>
      </c>
      <c r="N686" s="117"/>
      <c r="O686" s="119" t="str">
        <f t="shared" si="20"/>
        <v>No</v>
      </c>
      <c r="P686" s="160" t="str">
        <f t="shared" si="21"/>
        <v>Correct</v>
      </c>
    </row>
    <row r="687" spans="1:16" x14ac:dyDescent="0.2">
      <c r="A687" s="99">
        <v>10119</v>
      </c>
      <c r="B687" s="95" t="s">
        <v>103</v>
      </c>
      <c r="C687" s="111">
        <v>0.6788966563424933</v>
      </c>
      <c r="D687" s="95" t="s">
        <v>1</v>
      </c>
      <c r="E687" s="95">
        <v>2</v>
      </c>
      <c r="F687" s="96">
        <v>1</v>
      </c>
      <c r="G687" s="95" t="s">
        <v>7</v>
      </c>
      <c r="H687" s="95" t="s">
        <v>88</v>
      </c>
      <c r="I687" s="95" t="s">
        <v>4</v>
      </c>
      <c r="J687" s="97" t="s">
        <v>4</v>
      </c>
      <c r="L687" s="149">
        <f>VLOOKUP(A687,'Trained Model'!A:AI,35,0)</f>
        <v>-5.3457722636041103</v>
      </c>
      <c r="M687" s="151">
        <f>VLOOKUP(A687,'Trained Model'!A:AR,44,0)</f>
        <v>-8.1424129160435363</v>
      </c>
      <c r="N687" s="117"/>
      <c r="O687" s="119" t="str">
        <f t="shared" si="20"/>
        <v>Yes</v>
      </c>
      <c r="P687" s="160" t="str">
        <f t="shared" si="21"/>
        <v>Correct</v>
      </c>
    </row>
    <row r="688" spans="1:16" x14ac:dyDescent="0.2">
      <c r="A688" s="98">
        <v>11134</v>
      </c>
      <c r="B688" s="91" t="s">
        <v>103</v>
      </c>
      <c r="C688" s="110">
        <v>0.67982595479291164</v>
      </c>
      <c r="D688" s="91" t="s">
        <v>0</v>
      </c>
      <c r="E688" s="91">
        <v>1</v>
      </c>
      <c r="F688" s="92">
        <v>1</v>
      </c>
      <c r="G688" s="91" t="s">
        <v>6</v>
      </c>
      <c r="H688" s="91" t="s">
        <v>88</v>
      </c>
      <c r="I688" s="91" t="s">
        <v>4</v>
      </c>
      <c r="J688" s="93" t="s">
        <v>5</v>
      </c>
      <c r="L688" s="149">
        <f>VLOOKUP(A688,'Trained Model'!A:AI,35,0)</f>
        <v>-6.3428552605603441</v>
      </c>
      <c r="M688" s="151">
        <f>VLOOKUP(A688,'Trained Model'!A:AR,44,0)</f>
        <v>-8.1283842383473068</v>
      </c>
      <c r="N688" s="117"/>
      <c r="O688" s="119" t="str">
        <f t="shared" si="20"/>
        <v>Yes</v>
      </c>
      <c r="P688" s="161" t="str">
        <f t="shared" si="21"/>
        <v>Incorrect</v>
      </c>
    </row>
    <row r="689" spans="1:16" x14ac:dyDescent="0.2">
      <c r="A689" s="99">
        <v>10651</v>
      </c>
      <c r="B689" s="95" t="s">
        <v>103</v>
      </c>
      <c r="C689" s="111">
        <v>0.68012374694944067</v>
      </c>
      <c r="D689" s="95" t="s">
        <v>0</v>
      </c>
      <c r="E689" s="95">
        <v>1</v>
      </c>
      <c r="F689" s="96">
        <v>3</v>
      </c>
      <c r="G689" s="95" t="s">
        <v>7</v>
      </c>
      <c r="H689" s="95" t="s">
        <v>89</v>
      </c>
      <c r="I689" s="95" t="s">
        <v>5</v>
      </c>
      <c r="J689" s="97" t="s">
        <v>5</v>
      </c>
      <c r="L689" s="149">
        <f>VLOOKUP(A689,'Trained Model'!A:AI,35,0)</f>
        <v>-8.2499024348117622</v>
      </c>
      <c r="M689" s="151">
        <f>VLOOKUP(A689,'Trained Model'!A:AR,44,0)</f>
        <v>-6.4391322278528138</v>
      </c>
      <c r="N689" s="117"/>
      <c r="O689" s="119" t="str">
        <f t="shared" si="20"/>
        <v>No</v>
      </c>
      <c r="P689" s="160" t="str">
        <f t="shared" si="21"/>
        <v>Correct</v>
      </c>
    </row>
    <row r="690" spans="1:16" x14ac:dyDescent="0.2">
      <c r="A690" s="98">
        <v>10715</v>
      </c>
      <c r="B690" s="91" t="s">
        <v>103</v>
      </c>
      <c r="C690" s="110">
        <v>0.6811369755628337</v>
      </c>
      <c r="D690" s="91" t="s">
        <v>1</v>
      </c>
      <c r="E690" s="91">
        <v>1</v>
      </c>
      <c r="F690" s="92">
        <v>2</v>
      </c>
      <c r="G690" s="91" t="s">
        <v>7</v>
      </c>
      <c r="H690" s="91" t="s">
        <v>88</v>
      </c>
      <c r="I690" s="91" t="s">
        <v>4</v>
      </c>
      <c r="J690" s="93" t="s">
        <v>5</v>
      </c>
      <c r="L690" s="149">
        <f>VLOOKUP(A690,'Trained Model'!A:AI,35,0)</f>
        <v>-5.483376981616269</v>
      </c>
      <c r="M690" s="151">
        <f>VLOOKUP(A690,'Trained Model'!A:AR,44,0)</f>
        <v>-8.2098610041841944</v>
      </c>
      <c r="N690" s="117"/>
      <c r="O690" s="119" t="str">
        <f t="shared" si="20"/>
        <v>Yes</v>
      </c>
      <c r="P690" s="161" t="str">
        <f t="shared" si="21"/>
        <v>Incorrect</v>
      </c>
    </row>
    <row r="691" spans="1:16" x14ac:dyDescent="0.2">
      <c r="A691" s="99">
        <v>10902</v>
      </c>
      <c r="B691" s="95" t="s">
        <v>103</v>
      </c>
      <c r="C691" s="111">
        <v>0.68244774583668233</v>
      </c>
      <c r="D691" s="95" t="s">
        <v>0</v>
      </c>
      <c r="E691" s="95">
        <v>2</v>
      </c>
      <c r="F691" s="96">
        <v>2</v>
      </c>
      <c r="G691" s="95" t="s">
        <v>7</v>
      </c>
      <c r="H691" s="95" t="s">
        <v>89</v>
      </c>
      <c r="I691" s="95" t="s">
        <v>5</v>
      </c>
      <c r="J691" s="97" t="s">
        <v>5</v>
      </c>
      <c r="L691" s="149">
        <f>VLOOKUP(A691,'Trained Model'!A:AI,35,0)</f>
        <v>-8.0284995279753364</v>
      </c>
      <c r="M691" s="151">
        <f>VLOOKUP(A691,'Trained Model'!A:AR,44,0)</f>
        <v>-6.4474656094119593</v>
      </c>
      <c r="N691" s="117"/>
      <c r="O691" s="119" t="str">
        <f t="shared" si="20"/>
        <v>No</v>
      </c>
      <c r="P691" s="160" t="str">
        <f t="shared" si="21"/>
        <v>Correct</v>
      </c>
    </row>
    <row r="692" spans="1:16" x14ac:dyDescent="0.2">
      <c r="A692" s="98">
        <v>11204</v>
      </c>
      <c r="B692" s="91" t="s">
        <v>103</v>
      </c>
      <c r="C692" s="110">
        <v>0.68274077996199178</v>
      </c>
      <c r="D692" s="91" t="s">
        <v>2</v>
      </c>
      <c r="E692" s="91">
        <v>1</v>
      </c>
      <c r="F692" s="92">
        <v>2</v>
      </c>
      <c r="G692" s="91" t="s">
        <v>6</v>
      </c>
      <c r="H692" s="91" t="s">
        <v>89</v>
      </c>
      <c r="I692" s="91" t="s">
        <v>5</v>
      </c>
      <c r="J692" s="93" t="s">
        <v>5</v>
      </c>
      <c r="L692" s="149">
        <f>VLOOKUP(A692,'Trained Model'!A:AI,35,0)</f>
        <v>-8.6916494348290332</v>
      </c>
      <c r="M692" s="151">
        <f>VLOOKUP(A692,'Trained Model'!A:AR,44,0)</f>
        <v>-6.4293990214723271</v>
      </c>
      <c r="N692" s="117"/>
      <c r="O692" s="119" t="str">
        <f t="shared" si="20"/>
        <v>No</v>
      </c>
      <c r="P692" s="160" t="str">
        <f t="shared" si="21"/>
        <v>Correct</v>
      </c>
    </row>
    <row r="693" spans="1:16" x14ac:dyDescent="0.2">
      <c r="A693" s="99">
        <v>10620</v>
      </c>
      <c r="B693" s="95" t="s">
        <v>103</v>
      </c>
      <c r="C693" s="111">
        <v>0.68346159392649397</v>
      </c>
      <c r="D693" s="95" t="s">
        <v>1</v>
      </c>
      <c r="E693" s="95">
        <v>1</v>
      </c>
      <c r="F693" s="96">
        <v>0</v>
      </c>
      <c r="G693" s="95" t="s">
        <v>7</v>
      </c>
      <c r="H693" s="95" t="s">
        <v>90</v>
      </c>
      <c r="I693" s="95" t="s">
        <v>5</v>
      </c>
      <c r="J693" s="97" t="s">
        <v>5</v>
      </c>
      <c r="L693" s="149">
        <f>VLOOKUP(A693,'Trained Model'!A:AI,35,0)</f>
        <v>-8.2446284700528878</v>
      </c>
      <c r="M693" s="151">
        <f>VLOOKUP(A693,'Trained Model'!A:AR,44,0)</f>
        <v>-6.754804067314673</v>
      </c>
      <c r="N693" s="117"/>
      <c r="O693" s="119" t="str">
        <f t="shared" si="20"/>
        <v>No</v>
      </c>
      <c r="P693" s="160" t="str">
        <f t="shared" si="21"/>
        <v>Correct</v>
      </c>
    </row>
    <row r="694" spans="1:16" x14ac:dyDescent="0.2">
      <c r="A694" s="98">
        <v>10521</v>
      </c>
      <c r="B694" s="91" t="s">
        <v>103</v>
      </c>
      <c r="C694" s="110">
        <v>0.68408752015236585</v>
      </c>
      <c r="D694" s="91" t="s">
        <v>1</v>
      </c>
      <c r="E694" s="91">
        <v>1</v>
      </c>
      <c r="F694" s="92">
        <v>3</v>
      </c>
      <c r="G694" s="91" t="s">
        <v>7</v>
      </c>
      <c r="H694" s="91" t="s">
        <v>91</v>
      </c>
      <c r="I694" s="91" t="s">
        <v>5</v>
      </c>
      <c r="J694" s="93" t="s">
        <v>5</v>
      </c>
      <c r="L694" s="149">
        <f>VLOOKUP(A694,'Trained Model'!A:AI,35,0)</f>
        <v>-8.2279687248117117</v>
      </c>
      <c r="M694" s="151">
        <f>VLOOKUP(A694,'Trained Model'!A:AR,44,0)</f>
        <v>-6.8608939390280037</v>
      </c>
      <c r="N694" s="117"/>
      <c r="O694" s="119" t="str">
        <f t="shared" si="20"/>
        <v>No</v>
      </c>
      <c r="P694" s="160" t="str">
        <f t="shared" si="21"/>
        <v>Correct</v>
      </c>
    </row>
    <row r="695" spans="1:16" x14ac:dyDescent="0.2">
      <c r="A695" s="99">
        <v>11336</v>
      </c>
      <c r="B695" s="95" t="s">
        <v>103</v>
      </c>
      <c r="C695" s="111">
        <v>0.6845787363275162</v>
      </c>
      <c r="D695" s="95" t="s">
        <v>0</v>
      </c>
      <c r="E695" s="95">
        <v>3</v>
      </c>
      <c r="F695" s="96">
        <v>2</v>
      </c>
      <c r="G695" s="95" t="s">
        <v>7</v>
      </c>
      <c r="H695" s="95" t="s">
        <v>91</v>
      </c>
      <c r="I695" s="95" t="s">
        <v>5</v>
      </c>
      <c r="J695" s="97" t="s">
        <v>5</v>
      </c>
      <c r="L695" s="149">
        <f>VLOOKUP(A695,'Trained Model'!A:AI,35,0)</f>
        <v>-8.0232398182823559</v>
      </c>
      <c r="M695" s="151">
        <f>VLOOKUP(A695,'Trained Model'!A:AR,44,0)</f>
        <v>-6.8446334181562234</v>
      </c>
      <c r="N695" s="117"/>
      <c r="O695" s="119" t="str">
        <f t="shared" si="20"/>
        <v>No</v>
      </c>
      <c r="P695" s="160" t="str">
        <f t="shared" si="21"/>
        <v>Correct</v>
      </c>
    </row>
    <row r="696" spans="1:16" x14ac:dyDescent="0.2">
      <c r="A696" s="98">
        <v>10602</v>
      </c>
      <c r="B696" s="91" t="s">
        <v>103</v>
      </c>
      <c r="C696" s="110">
        <v>0.68463436414722456</v>
      </c>
      <c r="D696" s="91" t="s">
        <v>3</v>
      </c>
      <c r="E696" s="91">
        <v>3</v>
      </c>
      <c r="F696" s="92">
        <v>0</v>
      </c>
      <c r="G696" s="91" t="s">
        <v>7</v>
      </c>
      <c r="H696" s="91" t="s">
        <v>88</v>
      </c>
      <c r="I696" s="91" t="s">
        <v>5</v>
      </c>
      <c r="J696" s="93" t="s">
        <v>5</v>
      </c>
      <c r="L696" s="149">
        <f>VLOOKUP(A696,'Trained Model'!A:AI,35,0)</f>
        <v>-7.5299357206366553</v>
      </c>
      <c r="M696" s="151">
        <f>VLOOKUP(A696,'Trained Model'!A:AR,44,0)</f>
        <v>-5.734100262577984</v>
      </c>
      <c r="N696" s="117"/>
      <c r="O696" s="119" t="str">
        <f t="shared" si="20"/>
        <v>No</v>
      </c>
      <c r="P696" s="160" t="str">
        <f t="shared" si="21"/>
        <v>Correct</v>
      </c>
    </row>
    <row r="697" spans="1:16" x14ac:dyDescent="0.2">
      <c r="A697" s="99">
        <v>10693</v>
      </c>
      <c r="B697" s="95" t="s">
        <v>103</v>
      </c>
      <c r="C697" s="111">
        <v>0.68485308627353814</v>
      </c>
      <c r="D697" s="95" t="s">
        <v>0</v>
      </c>
      <c r="E697" s="95">
        <v>0</v>
      </c>
      <c r="F697" s="96">
        <v>2</v>
      </c>
      <c r="G697" s="95" t="s">
        <v>6</v>
      </c>
      <c r="H697" s="95" t="s">
        <v>91</v>
      </c>
      <c r="I697" s="95" t="s">
        <v>5</v>
      </c>
      <c r="J697" s="97" t="s">
        <v>5</v>
      </c>
      <c r="L697" s="149">
        <f>VLOOKUP(A697,'Trained Model'!A:AI,35,0)</f>
        <v>-9.0036488149315197</v>
      </c>
      <c r="M697" s="151">
        <f>VLOOKUP(A697,'Trained Model'!A:AR,44,0)</f>
        <v>-6.8049788859118925</v>
      </c>
      <c r="N697" s="117"/>
      <c r="O697" s="119" t="str">
        <f t="shared" si="20"/>
        <v>No</v>
      </c>
      <c r="P697" s="160" t="str">
        <f t="shared" si="21"/>
        <v>Correct</v>
      </c>
    </row>
    <row r="698" spans="1:16" x14ac:dyDescent="0.2">
      <c r="A698" s="98">
        <v>10231</v>
      </c>
      <c r="B698" s="91" t="s">
        <v>103</v>
      </c>
      <c r="C698" s="110">
        <v>0.68487787298515457</v>
      </c>
      <c r="D698" s="91" t="s">
        <v>2</v>
      </c>
      <c r="E698" s="91">
        <v>3</v>
      </c>
      <c r="F698" s="92">
        <v>0</v>
      </c>
      <c r="G698" s="91" t="s">
        <v>6</v>
      </c>
      <c r="H698" s="91" t="s">
        <v>88</v>
      </c>
      <c r="I698" s="91" t="s">
        <v>5</v>
      </c>
      <c r="J698" s="93" t="s">
        <v>5</v>
      </c>
      <c r="L698" s="149">
        <f>VLOOKUP(A698,'Trained Model'!A:AI,35,0)</f>
        <v>-8.0088861358721974</v>
      </c>
      <c r="M698" s="151">
        <f>VLOOKUP(A698,'Trained Model'!A:AR,44,0)</f>
        <v>-5.6906085762725427</v>
      </c>
      <c r="N698" s="117"/>
      <c r="O698" s="119" t="str">
        <f t="shared" si="20"/>
        <v>No</v>
      </c>
      <c r="P698" s="160" t="str">
        <f t="shared" si="21"/>
        <v>Correct</v>
      </c>
    </row>
    <row r="699" spans="1:16" x14ac:dyDescent="0.2">
      <c r="A699" s="99">
        <v>10410</v>
      </c>
      <c r="B699" s="95" t="s">
        <v>103</v>
      </c>
      <c r="C699" s="111">
        <v>0.68501552121268006</v>
      </c>
      <c r="D699" s="95" t="s">
        <v>1</v>
      </c>
      <c r="E699" s="95">
        <v>0</v>
      </c>
      <c r="F699" s="96">
        <v>3</v>
      </c>
      <c r="G699" s="95" t="s">
        <v>6</v>
      </c>
      <c r="H699" s="95" t="s">
        <v>89</v>
      </c>
      <c r="I699" s="95" t="s">
        <v>5</v>
      </c>
      <c r="J699" s="97" t="s">
        <v>5</v>
      </c>
      <c r="L699" s="149">
        <f>VLOOKUP(A699,'Trained Model'!A:AI,35,0)</f>
        <v>-8.2608098310009552</v>
      </c>
      <c r="M699" s="151">
        <f>VLOOKUP(A699,'Trained Model'!A:AR,44,0)</f>
        <v>-6.3247161112066541</v>
      </c>
      <c r="N699" s="117"/>
      <c r="O699" s="119" t="str">
        <f t="shared" si="20"/>
        <v>No</v>
      </c>
      <c r="P699" s="160" t="str">
        <f t="shared" si="21"/>
        <v>Correct</v>
      </c>
    </row>
    <row r="700" spans="1:16" x14ac:dyDescent="0.2">
      <c r="A700" s="98">
        <v>10002</v>
      </c>
      <c r="B700" s="91" t="s">
        <v>103</v>
      </c>
      <c r="C700" s="110">
        <v>0.68550305597859607</v>
      </c>
      <c r="D700" s="91" t="s">
        <v>3</v>
      </c>
      <c r="E700" s="91">
        <v>0</v>
      </c>
      <c r="F700" s="100">
        <v>1</v>
      </c>
      <c r="G700" s="91" t="s">
        <v>7</v>
      </c>
      <c r="H700" s="91" t="s">
        <v>91</v>
      </c>
      <c r="I700" s="91" t="s">
        <v>5</v>
      </c>
      <c r="J700" s="93" t="s">
        <v>5</v>
      </c>
      <c r="L700" s="149">
        <f>VLOOKUP(A700,'Trained Model'!A:AI,35,0)</f>
        <v>-8.6253603945722492</v>
      </c>
      <c r="M700" s="151">
        <f>VLOOKUP(A700,'Trained Model'!A:AR,44,0)</f>
        <v>-6.8147809640016312</v>
      </c>
      <c r="N700" s="117"/>
      <c r="O700" s="119" t="str">
        <f t="shared" si="20"/>
        <v>No</v>
      </c>
      <c r="P700" s="160" t="str">
        <f t="shared" si="21"/>
        <v>Correct</v>
      </c>
    </row>
    <row r="701" spans="1:16" x14ac:dyDescent="0.2">
      <c r="A701" s="99">
        <v>10943</v>
      </c>
      <c r="B701" s="95" t="s">
        <v>103</v>
      </c>
      <c r="C701" s="111">
        <v>0.6855900717041028</v>
      </c>
      <c r="D701" s="95" t="s">
        <v>1</v>
      </c>
      <c r="E701" s="95">
        <v>3</v>
      </c>
      <c r="F701" s="96">
        <v>3</v>
      </c>
      <c r="G701" s="95" t="s">
        <v>6</v>
      </c>
      <c r="H701" s="95" t="s">
        <v>91</v>
      </c>
      <c r="I701" s="95" t="s">
        <v>5</v>
      </c>
      <c r="J701" s="97" t="s">
        <v>5</v>
      </c>
      <c r="L701" s="149">
        <f>VLOOKUP(A701,'Trained Model'!A:AI,35,0)</f>
        <v>-8.0973261160930807</v>
      </c>
      <c r="M701" s="151">
        <f>VLOOKUP(A701,'Trained Model'!A:AR,44,0)</f>
        <v>-6.7466785785641354</v>
      </c>
      <c r="N701" s="117"/>
      <c r="O701" s="119" t="str">
        <f t="shared" si="20"/>
        <v>No</v>
      </c>
      <c r="P701" s="160" t="str">
        <f t="shared" si="21"/>
        <v>Correct</v>
      </c>
    </row>
    <row r="702" spans="1:16" x14ac:dyDescent="0.2">
      <c r="A702" s="98">
        <v>10090</v>
      </c>
      <c r="B702" s="91" t="s">
        <v>103</v>
      </c>
      <c r="C702" s="110">
        <v>0.68588107750041005</v>
      </c>
      <c r="D702" s="91" t="s">
        <v>0</v>
      </c>
      <c r="E702" s="91">
        <v>2</v>
      </c>
      <c r="F702" s="92">
        <v>2</v>
      </c>
      <c r="G702" s="91" t="s">
        <v>6</v>
      </c>
      <c r="H702" s="91" t="s">
        <v>89</v>
      </c>
      <c r="I702" s="91" t="s">
        <v>4</v>
      </c>
      <c r="J702" s="93" t="s">
        <v>4</v>
      </c>
      <c r="L702" s="149">
        <f>VLOOKUP(A702,'Trained Model'!A:AI,35,0)</f>
        <v>-6.8157739325398063</v>
      </c>
      <c r="M702" s="151">
        <f>VLOOKUP(A702,'Trained Model'!A:AR,44,0)</f>
        <v>-8.7589919897575665</v>
      </c>
      <c r="N702" s="117"/>
      <c r="O702" s="119" t="str">
        <f t="shared" si="20"/>
        <v>Yes</v>
      </c>
      <c r="P702" s="160" t="str">
        <f t="shared" si="21"/>
        <v>Correct</v>
      </c>
    </row>
    <row r="703" spans="1:16" x14ac:dyDescent="0.2">
      <c r="A703" s="99">
        <v>10244</v>
      </c>
      <c r="B703" s="95" t="s">
        <v>103</v>
      </c>
      <c r="C703" s="111">
        <v>0.68607610501934124</v>
      </c>
      <c r="D703" s="95" t="s">
        <v>2</v>
      </c>
      <c r="E703" s="95">
        <v>1</v>
      </c>
      <c r="F703" s="96">
        <v>1</v>
      </c>
      <c r="G703" s="95" t="s">
        <v>6</v>
      </c>
      <c r="H703" s="95" t="s">
        <v>91</v>
      </c>
      <c r="I703" s="95" t="s">
        <v>5</v>
      </c>
      <c r="J703" s="97" t="s">
        <v>5</v>
      </c>
      <c r="L703" s="149">
        <f>VLOOKUP(A703,'Trained Model'!A:AI,35,0)</f>
        <v>-9.1043108098077923</v>
      </c>
      <c r="M703" s="151">
        <f>VLOOKUP(A703,'Trained Model'!A:AR,44,0)</f>
        <v>-6.8215090346752163</v>
      </c>
      <c r="N703" s="117"/>
      <c r="O703" s="119" t="str">
        <f t="shared" si="20"/>
        <v>No</v>
      </c>
      <c r="P703" s="160" t="str">
        <f t="shared" si="21"/>
        <v>Correct</v>
      </c>
    </row>
    <row r="704" spans="1:16" x14ac:dyDescent="0.2">
      <c r="A704" s="98">
        <v>10511</v>
      </c>
      <c r="B704" s="91" t="s">
        <v>103</v>
      </c>
      <c r="C704" s="110">
        <v>0.68629654531147066</v>
      </c>
      <c r="D704" s="91" t="s">
        <v>0</v>
      </c>
      <c r="E704" s="91">
        <v>0</v>
      </c>
      <c r="F704" s="92">
        <v>0</v>
      </c>
      <c r="G704" s="91" t="s">
        <v>7</v>
      </c>
      <c r="H704" s="91" t="s">
        <v>88</v>
      </c>
      <c r="I704" s="91" t="s">
        <v>5</v>
      </c>
      <c r="J704" s="93" t="s">
        <v>5</v>
      </c>
      <c r="L704" s="149">
        <f>VLOOKUP(A704,'Trained Model'!A:AI,35,0)</f>
        <v>-8.059486036917292</v>
      </c>
      <c r="M704" s="151">
        <f>VLOOKUP(A704,'Trained Model'!A:AR,44,0)</f>
        <v>-5.746270798198239</v>
      </c>
      <c r="N704" s="117"/>
      <c r="O704" s="119" t="str">
        <f t="shared" si="20"/>
        <v>No</v>
      </c>
      <c r="P704" s="160" t="str">
        <f t="shared" si="21"/>
        <v>Correct</v>
      </c>
    </row>
    <row r="705" spans="1:16" x14ac:dyDescent="0.2">
      <c r="A705" s="99">
        <v>10271</v>
      </c>
      <c r="B705" s="95" t="s">
        <v>103</v>
      </c>
      <c r="C705" s="111">
        <v>0.68663460096655227</v>
      </c>
      <c r="D705" s="95" t="s">
        <v>1</v>
      </c>
      <c r="E705" s="95">
        <v>3</v>
      </c>
      <c r="F705" s="96">
        <v>3</v>
      </c>
      <c r="G705" s="95" t="s">
        <v>6</v>
      </c>
      <c r="H705" s="95" t="s">
        <v>88</v>
      </c>
      <c r="I705" s="95" t="s">
        <v>4</v>
      </c>
      <c r="J705" s="97" t="s">
        <v>4</v>
      </c>
      <c r="L705" s="149">
        <f>VLOOKUP(A705,'Trained Model'!A:AI,35,0)</f>
        <v>-5.4159132745191689</v>
      </c>
      <c r="M705" s="151">
        <f>VLOOKUP(A705,'Trained Model'!A:AR,44,0)</f>
        <v>-8.0618871637953706</v>
      </c>
      <c r="N705" s="117"/>
      <c r="O705" s="119" t="str">
        <f t="shared" si="20"/>
        <v>Yes</v>
      </c>
      <c r="P705" s="160" t="str">
        <f t="shared" si="21"/>
        <v>Correct</v>
      </c>
    </row>
    <row r="706" spans="1:16" x14ac:dyDescent="0.2">
      <c r="A706" s="98">
        <v>10731</v>
      </c>
      <c r="B706" s="91" t="s">
        <v>103</v>
      </c>
      <c r="C706" s="110">
        <v>0.68666514211747898</v>
      </c>
      <c r="D706" s="91" t="s">
        <v>3</v>
      </c>
      <c r="E706" s="91">
        <v>0</v>
      </c>
      <c r="F706" s="92">
        <v>3</v>
      </c>
      <c r="G706" s="91" t="s">
        <v>6</v>
      </c>
      <c r="H706" s="91" t="s">
        <v>88</v>
      </c>
      <c r="I706" s="91" t="s">
        <v>5</v>
      </c>
      <c r="J706" s="93" t="s">
        <v>5</v>
      </c>
      <c r="L706" s="149">
        <f>VLOOKUP(A706,'Trained Model'!A:AI,35,0)</f>
        <v>-8.0489991507831977</v>
      </c>
      <c r="M706" s="151">
        <f>VLOOKUP(A706,'Trained Model'!A:AR,44,0)</f>
        <v>-5.7230775430079808</v>
      </c>
      <c r="N706" s="117"/>
      <c r="O706" s="119" t="str">
        <f t="shared" si="20"/>
        <v>No</v>
      </c>
      <c r="P706" s="160" t="str">
        <f t="shared" si="21"/>
        <v>Correct</v>
      </c>
    </row>
    <row r="707" spans="1:16" x14ac:dyDescent="0.2">
      <c r="A707" s="99">
        <v>10752</v>
      </c>
      <c r="B707" s="95" t="s">
        <v>103</v>
      </c>
      <c r="C707" s="111">
        <v>0.68706444172179348</v>
      </c>
      <c r="D707" s="95" t="s">
        <v>0</v>
      </c>
      <c r="E707" s="95">
        <v>2</v>
      </c>
      <c r="F707" s="96">
        <v>2</v>
      </c>
      <c r="G707" s="95" t="s">
        <v>6</v>
      </c>
      <c r="H707" s="95" t="s">
        <v>89</v>
      </c>
      <c r="I707" s="95" t="s">
        <v>5</v>
      </c>
      <c r="J707" s="97" t="s">
        <v>5</v>
      </c>
      <c r="L707" s="149">
        <f>VLOOKUP(A707,'Trained Model'!A:AI,35,0)</f>
        <v>-8.4533827219406028</v>
      </c>
      <c r="M707" s="151">
        <f>VLOOKUP(A707,'Trained Model'!A:AR,44,0)</f>
        <v>-6.3956405415473734</v>
      </c>
      <c r="N707" s="117"/>
      <c r="O707" s="119" t="str">
        <f t="shared" si="20"/>
        <v>No</v>
      </c>
      <c r="P707" s="160" t="str">
        <f t="shared" si="21"/>
        <v>Correct</v>
      </c>
    </row>
    <row r="708" spans="1:16" x14ac:dyDescent="0.2">
      <c r="A708" s="98">
        <v>11174</v>
      </c>
      <c r="B708" s="91" t="s">
        <v>103</v>
      </c>
      <c r="C708" s="110">
        <v>0.6880426008989301</v>
      </c>
      <c r="D708" s="91" t="s">
        <v>0</v>
      </c>
      <c r="E708" s="91">
        <v>2</v>
      </c>
      <c r="F708" s="92">
        <v>2</v>
      </c>
      <c r="G708" s="91" t="s">
        <v>6</v>
      </c>
      <c r="H708" s="91" t="s">
        <v>88</v>
      </c>
      <c r="I708" s="91" t="s">
        <v>5</v>
      </c>
      <c r="J708" s="93" t="s">
        <v>5</v>
      </c>
      <c r="L708" s="149">
        <f>VLOOKUP(A708,'Trained Model'!A:AI,35,0)</f>
        <v>-7.8016207575435121</v>
      </c>
      <c r="M708" s="151">
        <f>VLOOKUP(A708,'Trained Model'!A:AR,44,0)</f>
        <v>-5.7816306815461518</v>
      </c>
      <c r="N708" s="117"/>
      <c r="O708" s="119" t="str">
        <f t="shared" si="20"/>
        <v>No</v>
      </c>
      <c r="P708" s="160" t="str">
        <f t="shared" si="21"/>
        <v>Correct</v>
      </c>
    </row>
    <row r="709" spans="1:16" x14ac:dyDescent="0.2">
      <c r="A709" s="99">
        <v>10085</v>
      </c>
      <c r="B709" s="95" t="s">
        <v>103</v>
      </c>
      <c r="C709" s="111">
        <v>0.68809685299134349</v>
      </c>
      <c r="D709" s="95" t="s">
        <v>1</v>
      </c>
      <c r="E709" s="95">
        <v>0</v>
      </c>
      <c r="F709" s="96">
        <v>1</v>
      </c>
      <c r="G709" s="95" t="s">
        <v>7</v>
      </c>
      <c r="H709" s="95" t="s">
        <v>88</v>
      </c>
      <c r="I709" s="95" t="s">
        <v>5</v>
      </c>
      <c r="J709" s="97" t="s">
        <v>5</v>
      </c>
      <c r="L709" s="149">
        <f>VLOOKUP(A709,'Trained Model'!A:AI,35,0)</f>
        <v>-7.1416050582198025</v>
      </c>
      <c r="M709" s="151">
        <f>VLOOKUP(A709,'Trained Model'!A:AR,44,0)</f>
        <v>-5.7542668092201259</v>
      </c>
      <c r="N709" s="117"/>
      <c r="O709" s="119" t="str">
        <f t="shared" ref="O709:O772" si="22">IF(L709&gt;M709,"Yes","No")</f>
        <v>No</v>
      </c>
      <c r="P709" s="160" t="str">
        <f t="shared" ref="P709:P772" si="23">IF(J709=O709,"Correct","Incorrect")</f>
        <v>Correct</v>
      </c>
    </row>
    <row r="710" spans="1:16" x14ac:dyDescent="0.2">
      <c r="A710" s="98">
        <v>10046</v>
      </c>
      <c r="B710" s="91" t="s">
        <v>103</v>
      </c>
      <c r="C710" s="110">
        <v>0.68870470903577974</v>
      </c>
      <c r="D710" s="91" t="s">
        <v>3</v>
      </c>
      <c r="E710" s="91">
        <v>0</v>
      </c>
      <c r="F710" s="92">
        <v>3</v>
      </c>
      <c r="G710" s="91" t="s">
        <v>6</v>
      </c>
      <c r="H710" s="91" t="s">
        <v>88</v>
      </c>
      <c r="I710" s="91" t="s">
        <v>5</v>
      </c>
      <c r="J710" s="93" t="s">
        <v>5</v>
      </c>
      <c r="L710" s="149">
        <f>VLOOKUP(A710,'Trained Model'!A:AI,35,0)</f>
        <v>-8.0489991507831977</v>
      </c>
      <c r="M710" s="151">
        <f>VLOOKUP(A710,'Trained Model'!A:AR,44,0)</f>
        <v>-5.7230775430079808</v>
      </c>
      <c r="N710" s="117"/>
      <c r="O710" s="119" t="str">
        <f t="shared" si="22"/>
        <v>No</v>
      </c>
      <c r="P710" s="160" t="str">
        <f t="shared" si="23"/>
        <v>Correct</v>
      </c>
    </row>
    <row r="711" spans="1:16" x14ac:dyDescent="0.2">
      <c r="A711" s="99">
        <v>11182</v>
      </c>
      <c r="B711" s="95" t="s">
        <v>103</v>
      </c>
      <c r="C711" s="111">
        <v>0.68993060248489357</v>
      </c>
      <c r="D711" s="95" t="s">
        <v>2</v>
      </c>
      <c r="E711" s="95">
        <v>2</v>
      </c>
      <c r="F711" s="96">
        <v>1</v>
      </c>
      <c r="G711" s="95" t="s">
        <v>6</v>
      </c>
      <c r="H711" s="95" t="s">
        <v>90</v>
      </c>
      <c r="I711" s="95" t="s">
        <v>5</v>
      </c>
      <c r="J711" s="97" t="s">
        <v>5</v>
      </c>
      <c r="L711" s="149">
        <f>VLOOKUP(A711,'Trained Model'!A:AI,35,0)</f>
        <v>-8.5014009833314521</v>
      </c>
      <c r="M711" s="151">
        <f>VLOOKUP(A711,'Trained Model'!A:AR,44,0)</f>
        <v>-6.7186258772704015</v>
      </c>
      <c r="N711" s="117"/>
      <c r="O711" s="119" t="str">
        <f t="shared" si="22"/>
        <v>No</v>
      </c>
      <c r="P711" s="160" t="str">
        <f t="shared" si="23"/>
        <v>Correct</v>
      </c>
    </row>
    <row r="712" spans="1:16" x14ac:dyDescent="0.2">
      <c r="A712" s="98">
        <v>10565</v>
      </c>
      <c r="B712" s="91" t="s">
        <v>103</v>
      </c>
      <c r="C712" s="110">
        <v>0.69013655659342921</v>
      </c>
      <c r="D712" s="91" t="s">
        <v>1</v>
      </c>
      <c r="E712" s="91">
        <v>3</v>
      </c>
      <c r="F712" s="92">
        <v>2</v>
      </c>
      <c r="G712" s="91" t="s">
        <v>6</v>
      </c>
      <c r="H712" s="91" t="s">
        <v>89</v>
      </c>
      <c r="I712" s="91" t="s">
        <v>5</v>
      </c>
      <c r="J712" s="93" t="s">
        <v>5</v>
      </c>
      <c r="L712" s="149">
        <f>VLOOKUP(A712,'Trained Model'!A:AI,35,0)</f>
        <v>-7.6421051266955269</v>
      </c>
      <c r="M712" s="151">
        <f>VLOOKUP(A712,'Trained Model'!A:AR,44,0)</f>
        <v>-6.3463040555113546</v>
      </c>
      <c r="N712" s="117"/>
      <c r="O712" s="119" t="str">
        <f t="shared" si="22"/>
        <v>No</v>
      </c>
      <c r="P712" s="160" t="str">
        <f t="shared" si="23"/>
        <v>Correct</v>
      </c>
    </row>
    <row r="713" spans="1:16" x14ac:dyDescent="0.2">
      <c r="A713" s="99">
        <v>10344</v>
      </c>
      <c r="B713" s="95" t="s">
        <v>103</v>
      </c>
      <c r="C713" s="111">
        <v>0.69055734195292084</v>
      </c>
      <c r="D713" s="95" t="s">
        <v>0</v>
      </c>
      <c r="E713" s="95">
        <v>0</v>
      </c>
      <c r="F713" s="96">
        <v>1</v>
      </c>
      <c r="G713" s="95" t="s">
        <v>6</v>
      </c>
      <c r="H713" s="95" t="s">
        <v>88</v>
      </c>
      <c r="I713" s="95" t="s">
        <v>5</v>
      </c>
      <c r="J713" s="97" t="s">
        <v>5</v>
      </c>
      <c r="L713" s="149">
        <f>VLOOKUP(A713,'Trained Model'!A:AI,35,0)</f>
        <v>-7.9804640499611414</v>
      </c>
      <c r="M713" s="151">
        <f>VLOOKUP(A713,'Trained Model'!A:AR,44,0)</f>
        <v>-5.7148130331580873</v>
      </c>
      <c r="N713" s="117"/>
      <c r="O713" s="119" t="str">
        <f t="shared" si="22"/>
        <v>No</v>
      </c>
      <c r="P713" s="160" t="str">
        <f t="shared" si="23"/>
        <v>Correct</v>
      </c>
    </row>
    <row r="714" spans="1:16" x14ac:dyDescent="0.2">
      <c r="A714" s="98">
        <v>10681</v>
      </c>
      <c r="B714" s="91" t="s">
        <v>103</v>
      </c>
      <c r="C714" s="110">
        <v>0.690951063897562</v>
      </c>
      <c r="D714" s="91" t="s">
        <v>1</v>
      </c>
      <c r="E714" s="91">
        <v>2</v>
      </c>
      <c r="F714" s="92">
        <v>3</v>
      </c>
      <c r="G714" s="91" t="s">
        <v>7</v>
      </c>
      <c r="H714" s="91" t="s">
        <v>89</v>
      </c>
      <c r="I714" s="91" t="s">
        <v>5</v>
      </c>
      <c r="J714" s="93" t="s">
        <v>5</v>
      </c>
      <c r="L714" s="149">
        <f>VLOOKUP(A714,'Trained Model'!A:AI,35,0)</f>
        <v>-7.6777026318207957</v>
      </c>
      <c r="M714" s="151">
        <f>VLOOKUP(A714,'Trained Model'!A:AR,44,0)</f>
        <v>-6.4013358376844574</v>
      </c>
      <c r="N714" s="117"/>
      <c r="O714" s="119" t="str">
        <f t="shared" si="22"/>
        <v>No</v>
      </c>
      <c r="P714" s="160" t="str">
        <f t="shared" si="23"/>
        <v>Correct</v>
      </c>
    </row>
    <row r="715" spans="1:16" x14ac:dyDescent="0.2">
      <c r="A715" s="99">
        <v>10941</v>
      </c>
      <c r="B715" s="95" t="s">
        <v>103</v>
      </c>
      <c r="C715" s="111">
        <v>0.69102802209731151</v>
      </c>
      <c r="D715" s="95" t="s">
        <v>3</v>
      </c>
      <c r="E715" s="95">
        <v>2</v>
      </c>
      <c r="F715" s="96">
        <v>3</v>
      </c>
      <c r="G715" s="95" t="s">
        <v>7</v>
      </c>
      <c r="H715" s="95" t="s">
        <v>91</v>
      </c>
      <c r="I715" s="95" t="s">
        <v>5</v>
      </c>
      <c r="J715" s="97" t="s">
        <v>5</v>
      </c>
      <c r="L715" s="149">
        <f>VLOOKUP(A715,'Trained Model'!A:AI,35,0)</f>
        <v>-8.5096960037761509</v>
      </c>
      <c r="M715" s="151">
        <f>VLOOKUP(A715,'Trained Model'!A:AR,44,0)</f>
        <v>-6.8478401324647402</v>
      </c>
      <c r="N715" s="117"/>
      <c r="O715" s="119" t="str">
        <f t="shared" si="22"/>
        <v>No</v>
      </c>
      <c r="P715" s="160" t="str">
        <f t="shared" si="23"/>
        <v>Correct</v>
      </c>
    </row>
    <row r="716" spans="1:16" x14ac:dyDescent="0.2">
      <c r="A716" s="98">
        <v>10799</v>
      </c>
      <c r="B716" s="91" t="s">
        <v>103</v>
      </c>
      <c r="C716" s="110">
        <v>0.69137791719909536</v>
      </c>
      <c r="D716" s="91" t="s">
        <v>3</v>
      </c>
      <c r="E716" s="91">
        <v>2</v>
      </c>
      <c r="F716" s="92">
        <v>1</v>
      </c>
      <c r="G716" s="91" t="s">
        <v>6</v>
      </c>
      <c r="H716" s="91" t="s">
        <v>88</v>
      </c>
      <c r="I716" s="91" t="s">
        <v>5</v>
      </c>
      <c r="J716" s="93" t="s">
        <v>5</v>
      </c>
      <c r="L716" s="149">
        <f>VLOOKUP(A716,'Trained Model'!A:AI,35,0)</f>
        <v>-7.8482155311495081</v>
      </c>
      <c r="M716" s="151">
        <f>VLOOKUP(A716,'Trained Model'!A:AR,44,0)</f>
        <v>-5.7396076917713037</v>
      </c>
      <c r="N716" s="117"/>
      <c r="O716" s="119" t="str">
        <f t="shared" si="22"/>
        <v>No</v>
      </c>
      <c r="P716" s="160" t="str">
        <f t="shared" si="23"/>
        <v>Correct</v>
      </c>
    </row>
    <row r="717" spans="1:16" x14ac:dyDescent="0.2">
      <c r="A717" s="99">
        <v>11156</v>
      </c>
      <c r="B717" s="95" t="s">
        <v>103</v>
      </c>
      <c r="C717" s="111">
        <v>0.69142857025932292</v>
      </c>
      <c r="D717" s="95" t="s">
        <v>1</v>
      </c>
      <c r="E717" s="95">
        <v>1</v>
      </c>
      <c r="F717" s="96">
        <v>1</v>
      </c>
      <c r="G717" s="95" t="s">
        <v>7</v>
      </c>
      <c r="H717" s="95" t="s">
        <v>90</v>
      </c>
      <c r="I717" s="95" t="s">
        <v>5</v>
      </c>
      <c r="J717" s="97" t="s">
        <v>5</v>
      </c>
      <c r="L717" s="149">
        <f>VLOOKUP(A717,'Trained Model'!A:AI,35,0)</f>
        <v>-7.7407232891314717</v>
      </c>
      <c r="M717" s="151">
        <f>VLOOKUP(A717,'Trained Model'!A:AR,44,0)</f>
        <v>-6.7751713701391063</v>
      </c>
      <c r="N717" s="117"/>
      <c r="O717" s="119" t="str">
        <f t="shared" si="22"/>
        <v>No</v>
      </c>
      <c r="P717" s="160" t="str">
        <f t="shared" si="23"/>
        <v>Correct</v>
      </c>
    </row>
    <row r="718" spans="1:16" x14ac:dyDescent="0.2">
      <c r="A718" s="98">
        <v>11292</v>
      </c>
      <c r="B718" s="91" t="s">
        <v>103</v>
      </c>
      <c r="C718" s="110">
        <v>0.69157417156489975</v>
      </c>
      <c r="D718" s="91" t="s">
        <v>3</v>
      </c>
      <c r="E718" s="91">
        <v>2</v>
      </c>
      <c r="F718" s="92">
        <v>3</v>
      </c>
      <c r="G718" s="91" t="s">
        <v>6</v>
      </c>
      <c r="H718" s="91" t="s">
        <v>90</v>
      </c>
      <c r="I718" s="91" t="s">
        <v>5</v>
      </c>
      <c r="J718" s="93" t="s">
        <v>5</v>
      </c>
      <c r="L718" s="149">
        <f>VLOOKUP(A718,'Trained Model'!A:AI,35,0)</f>
        <v>-8.4898933764799729</v>
      </c>
      <c r="M718" s="151">
        <f>VLOOKUP(A718,'Trained Model'!A:AR,44,0)</f>
        <v>-6.7185570055611503</v>
      </c>
      <c r="N718" s="117"/>
      <c r="O718" s="119" t="str">
        <f t="shared" si="22"/>
        <v>No</v>
      </c>
      <c r="P718" s="160" t="str">
        <f t="shared" si="23"/>
        <v>Correct</v>
      </c>
    </row>
    <row r="719" spans="1:16" x14ac:dyDescent="0.2">
      <c r="A719" s="99">
        <v>10473</v>
      </c>
      <c r="B719" s="95" t="s">
        <v>103</v>
      </c>
      <c r="C719" s="111">
        <v>0.69284586081647703</v>
      </c>
      <c r="D719" s="95" t="s">
        <v>3</v>
      </c>
      <c r="E719" s="95">
        <v>2</v>
      </c>
      <c r="F719" s="96">
        <v>1</v>
      </c>
      <c r="G719" s="95" t="s">
        <v>6</v>
      </c>
      <c r="H719" s="95" t="s">
        <v>91</v>
      </c>
      <c r="I719" s="95" t="s">
        <v>5</v>
      </c>
      <c r="J719" s="97" t="s">
        <v>5</v>
      </c>
      <c r="L719" s="149">
        <f>VLOOKUP(A719,'Trained Model'!A:AI,35,0)</f>
        <v>-8.8920195833226217</v>
      </c>
      <c r="M719" s="151">
        <f>VLOOKUP(A719,'Trained Model'!A:AR,44,0)</f>
        <v>-6.7877505547502617</v>
      </c>
      <c r="N719" s="117"/>
      <c r="O719" s="119" t="str">
        <f t="shared" si="22"/>
        <v>No</v>
      </c>
      <c r="P719" s="160" t="str">
        <f t="shared" si="23"/>
        <v>Correct</v>
      </c>
    </row>
    <row r="720" spans="1:16" x14ac:dyDescent="0.2">
      <c r="A720" s="98">
        <v>10106</v>
      </c>
      <c r="B720" s="91" t="s">
        <v>103</v>
      </c>
      <c r="C720" s="110">
        <v>0.69299359861756649</v>
      </c>
      <c r="D720" s="91" t="s">
        <v>0</v>
      </c>
      <c r="E720" s="91">
        <v>0</v>
      </c>
      <c r="F720" s="92">
        <v>3</v>
      </c>
      <c r="G720" s="91" t="s">
        <v>7</v>
      </c>
      <c r="H720" s="91" t="s">
        <v>88</v>
      </c>
      <c r="I720" s="91" t="s">
        <v>5</v>
      </c>
      <c r="J720" s="93" t="s">
        <v>5</v>
      </c>
      <c r="L720" s="149">
        <f>VLOOKUP(A720,'Trained Model'!A:AI,35,0)</f>
        <v>-7.5981404704146716</v>
      </c>
      <c r="M720" s="151">
        <f>VLOOKUP(A720,'Trained Model'!A:AR,44,0)</f>
        <v>-5.7749026108725667</v>
      </c>
      <c r="N720" s="117"/>
      <c r="O720" s="119" t="str">
        <f t="shared" si="22"/>
        <v>No</v>
      </c>
      <c r="P720" s="160" t="str">
        <f t="shared" si="23"/>
        <v>Correct</v>
      </c>
    </row>
    <row r="721" spans="1:16" x14ac:dyDescent="0.2">
      <c r="A721" s="99">
        <v>11341</v>
      </c>
      <c r="B721" s="95" t="s">
        <v>103</v>
      </c>
      <c r="C721" s="111">
        <v>0.69440798709811247</v>
      </c>
      <c r="D721" s="95" t="s">
        <v>1</v>
      </c>
      <c r="E721" s="95">
        <v>2</v>
      </c>
      <c r="F721" s="96">
        <v>3</v>
      </c>
      <c r="G721" s="95" t="s">
        <v>6</v>
      </c>
      <c r="H721" s="95" t="s">
        <v>89</v>
      </c>
      <c r="I721" s="95" t="s">
        <v>5</v>
      </c>
      <c r="J721" s="97" t="s">
        <v>5</v>
      </c>
      <c r="L721" s="149">
        <f>VLOOKUP(A721,'Trained Model'!A:AI,35,0)</f>
        <v>-8.1025858257860612</v>
      </c>
      <c r="M721" s="151">
        <f>VLOOKUP(A721,'Trained Model'!A:AR,44,0)</f>
        <v>-6.3495107698198714</v>
      </c>
      <c r="N721" s="117"/>
      <c r="O721" s="119" t="str">
        <f t="shared" si="22"/>
        <v>No</v>
      </c>
      <c r="P721" s="160" t="str">
        <f t="shared" si="23"/>
        <v>Correct</v>
      </c>
    </row>
    <row r="722" spans="1:16" x14ac:dyDescent="0.2">
      <c r="A722" s="98">
        <v>10243</v>
      </c>
      <c r="B722" s="91" t="s">
        <v>103</v>
      </c>
      <c r="C722" s="110">
        <v>0.69483534968696437</v>
      </c>
      <c r="D722" s="91" t="s">
        <v>1</v>
      </c>
      <c r="E722" s="91">
        <v>2</v>
      </c>
      <c r="F722" s="92">
        <v>3</v>
      </c>
      <c r="G722" s="91" t="s">
        <v>6</v>
      </c>
      <c r="H722" s="91" t="s">
        <v>90</v>
      </c>
      <c r="I722" s="91" t="s">
        <v>5</v>
      </c>
      <c r="J722" s="93" t="s">
        <v>5</v>
      </c>
      <c r="L722" s="149">
        <f>VLOOKUP(A722,'Trained Model'!A:AI,35,0)</f>
        <v>-8.049942092300638</v>
      </c>
      <c r="M722" s="151">
        <f>VLOOKUP(A722,'Trained Model'!A:AR,44,0)</f>
        <v>-6.7061857137586038</v>
      </c>
      <c r="N722" s="117"/>
      <c r="O722" s="119" t="str">
        <f t="shared" si="22"/>
        <v>No</v>
      </c>
      <c r="P722" s="160" t="str">
        <f t="shared" si="23"/>
        <v>Correct</v>
      </c>
    </row>
    <row r="723" spans="1:16" x14ac:dyDescent="0.2">
      <c r="A723" s="99">
        <v>10853</v>
      </c>
      <c r="B723" s="95" t="s">
        <v>103</v>
      </c>
      <c r="C723" s="111">
        <v>0.69492612332676562</v>
      </c>
      <c r="D723" s="95" t="s">
        <v>1</v>
      </c>
      <c r="E723" s="95">
        <v>2</v>
      </c>
      <c r="F723" s="96">
        <v>0</v>
      </c>
      <c r="G723" s="95" t="s">
        <v>7</v>
      </c>
      <c r="H723" s="95" t="s">
        <v>88</v>
      </c>
      <c r="I723" s="95" t="s">
        <v>5</v>
      </c>
      <c r="J723" s="97" t="s">
        <v>5</v>
      </c>
      <c r="L723" s="149">
        <f>VLOOKUP(A723,'Trained Model'!A:AI,35,0)</f>
        <v>-7.4872862339263246</v>
      </c>
      <c r="M723" s="151">
        <f>VLOOKUP(A723,'Trained Model'!A:AR,44,0)</f>
        <v>-5.7586941650089081</v>
      </c>
      <c r="N723" s="117"/>
      <c r="O723" s="119" t="str">
        <f t="shared" si="22"/>
        <v>No</v>
      </c>
      <c r="P723" s="160" t="str">
        <f t="shared" si="23"/>
        <v>Correct</v>
      </c>
    </row>
    <row r="724" spans="1:16" x14ac:dyDescent="0.2">
      <c r="A724" s="98">
        <v>10736</v>
      </c>
      <c r="B724" s="91" t="s">
        <v>103</v>
      </c>
      <c r="C724" s="110">
        <v>0.69788440663998741</v>
      </c>
      <c r="D724" s="91" t="s">
        <v>2</v>
      </c>
      <c r="E724" s="91">
        <v>2</v>
      </c>
      <c r="F724" s="92">
        <v>3</v>
      </c>
      <c r="G724" s="91" t="s">
        <v>7</v>
      </c>
      <c r="H724" s="91" t="s">
        <v>91</v>
      </c>
      <c r="I724" s="91" t="s">
        <v>4</v>
      </c>
      <c r="J724" s="93" t="s">
        <v>5</v>
      </c>
      <c r="L724" s="149">
        <f>VLOOKUP(A724,'Trained Model'!A:AI,35,0)</f>
        <v>-6.926154435645631</v>
      </c>
      <c r="M724" s="151">
        <f>VLOOKUP(A724,'Trained Model'!A:AR,44,0)</f>
        <v>-9.2195249622340789</v>
      </c>
      <c r="N724" s="117"/>
      <c r="O724" s="119" t="str">
        <f t="shared" si="22"/>
        <v>Yes</v>
      </c>
      <c r="P724" s="161" t="str">
        <f t="shared" si="23"/>
        <v>Incorrect</v>
      </c>
    </row>
    <row r="725" spans="1:16" x14ac:dyDescent="0.2">
      <c r="A725" s="99">
        <v>11138</v>
      </c>
      <c r="B725" s="95" t="s">
        <v>103</v>
      </c>
      <c r="C725" s="111">
        <v>0.69914447290581272</v>
      </c>
      <c r="D725" s="95" t="s">
        <v>1</v>
      </c>
      <c r="E725" s="95">
        <v>2</v>
      </c>
      <c r="F725" s="96">
        <v>2</v>
      </c>
      <c r="G725" s="95" t="s">
        <v>6</v>
      </c>
      <c r="H725" s="95" t="s">
        <v>88</v>
      </c>
      <c r="I725" s="95" t="s">
        <v>4</v>
      </c>
      <c r="J725" s="97" t="s">
        <v>4</v>
      </c>
      <c r="L725" s="149">
        <f>VLOOKUP(A725,'Trained Model'!A:AI,35,0)</f>
        <v>-5.7500361703666414</v>
      </c>
      <c r="M725" s="151">
        <f>VLOOKUP(A725,'Trained Model'!A:AR,44,0)</f>
        <v>-8.1326108379537967</v>
      </c>
      <c r="N725" s="117"/>
      <c r="O725" s="119" t="str">
        <f t="shared" si="22"/>
        <v>Yes</v>
      </c>
      <c r="P725" s="160" t="str">
        <f t="shared" si="23"/>
        <v>Correct</v>
      </c>
    </row>
    <row r="726" spans="1:16" x14ac:dyDescent="0.2">
      <c r="A726" s="98">
        <v>10311</v>
      </c>
      <c r="B726" s="91" t="s">
        <v>103</v>
      </c>
      <c r="C726" s="110">
        <v>0.69958041482153432</v>
      </c>
      <c r="D726" s="91" t="s">
        <v>0</v>
      </c>
      <c r="E726" s="91">
        <v>1</v>
      </c>
      <c r="F726" s="92">
        <v>1</v>
      </c>
      <c r="G726" s="91" t="s">
        <v>6</v>
      </c>
      <c r="H726" s="91" t="s">
        <v>88</v>
      </c>
      <c r="I726" s="91" t="s">
        <v>5</v>
      </c>
      <c r="J726" s="93" t="s">
        <v>5</v>
      </c>
      <c r="L726" s="149">
        <f>VLOOKUP(A726,'Trained Model'!A:AI,35,0)</f>
        <v>-7.9804640499611414</v>
      </c>
      <c r="M726" s="151">
        <f>VLOOKUP(A726,'Trained Model'!A:AR,44,0)</f>
        <v>-5.7650327901371137</v>
      </c>
      <c r="N726" s="117"/>
      <c r="O726" s="119" t="str">
        <f t="shared" si="22"/>
        <v>No</v>
      </c>
      <c r="P726" s="160" t="str">
        <f t="shared" si="23"/>
        <v>Correct</v>
      </c>
    </row>
    <row r="727" spans="1:16" x14ac:dyDescent="0.2">
      <c r="A727" s="99">
        <v>10609</v>
      </c>
      <c r="B727" s="95" t="s">
        <v>103</v>
      </c>
      <c r="C727" s="111">
        <v>0.70165497842679092</v>
      </c>
      <c r="D727" s="95" t="s">
        <v>2</v>
      </c>
      <c r="E727" s="95">
        <v>3</v>
      </c>
      <c r="F727" s="96">
        <v>1</v>
      </c>
      <c r="G727" s="95" t="s">
        <v>7</v>
      </c>
      <c r="H727" s="95" t="s">
        <v>89</v>
      </c>
      <c r="I727" s="95" t="s">
        <v>5</v>
      </c>
      <c r="J727" s="97" t="s">
        <v>5</v>
      </c>
      <c r="L727" s="149">
        <f>VLOOKUP(A727,'Trained Model'!A:AI,35,0)</f>
        <v>-7.7318597253826056</v>
      </c>
      <c r="M727" s="151">
        <f>VLOOKUP(A727,'Trained Model'!A:AR,44,0)</f>
        <v>-6.3768108069627836</v>
      </c>
      <c r="N727" s="117"/>
      <c r="O727" s="119" t="str">
        <f t="shared" si="22"/>
        <v>No</v>
      </c>
      <c r="P727" s="160" t="str">
        <f t="shared" si="23"/>
        <v>Correct</v>
      </c>
    </row>
    <row r="728" spans="1:16" x14ac:dyDescent="0.2">
      <c r="A728" s="98">
        <v>11079</v>
      </c>
      <c r="B728" s="91" t="s">
        <v>103</v>
      </c>
      <c r="C728" s="110">
        <v>0.70187786906514216</v>
      </c>
      <c r="D728" s="91" t="s">
        <v>3</v>
      </c>
      <c r="E728" s="91">
        <v>1</v>
      </c>
      <c r="F728" s="92">
        <v>0</v>
      </c>
      <c r="G728" s="91" t="s">
        <v>6</v>
      </c>
      <c r="H728" s="91" t="s">
        <v>89</v>
      </c>
      <c r="I728" s="91" t="s">
        <v>5</v>
      </c>
      <c r="J728" s="93" t="s">
        <v>5</v>
      </c>
      <c r="L728" s="149">
        <f>VLOOKUP(A728,'Trained Model'!A:AI,35,0)</f>
        <v>-9.1621066816829106</v>
      </c>
      <c r="M728" s="151">
        <f>VLOOKUP(A728,'Trained Model'!A:AR,44,0)</f>
        <v>-6.358675347313901</v>
      </c>
      <c r="N728" s="117"/>
      <c r="O728" s="119" t="str">
        <f t="shared" si="22"/>
        <v>No</v>
      </c>
      <c r="P728" s="160" t="str">
        <f t="shared" si="23"/>
        <v>Correct</v>
      </c>
    </row>
    <row r="729" spans="1:16" x14ac:dyDescent="0.2">
      <c r="A729" s="99">
        <v>10528</v>
      </c>
      <c r="B729" s="95" t="s">
        <v>103</v>
      </c>
      <c r="C729" s="111">
        <v>0.70188841198245588</v>
      </c>
      <c r="D729" s="95" t="s">
        <v>3</v>
      </c>
      <c r="E729" s="95">
        <v>0</v>
      </c>
      <c r="F729" s="96">
        <v>1</v>
      </c>
      <c r="G729" s="95" t="s">
        <v>6</v>
      </c>
      <c r="H729" s="95" t="s">
        <v>88</v>
      </c>
      <c r="I729" s="95" t="s">
        <v>5</v>
      </c>
      <c r="J729" s="97" t="s">
        <v>5</v>
      </c>
      <c r="L729" s="149">
        <f>VLOOKUP(A729,'Trained Model'!A:AI,35,0)</f>
        <v>-8.0064395363644021</v>
      </c>
      <c r="M729" s="151">
        <f>VLOOKUP(A729,'Trained Model'!A:AR,44,0)</f>
        <v>-5.7148130331580873</v>
      </c>
      <c r="N729" s="117"/>
      <c r="O729" s="119" t="str">
        <f t="shared" si="22"/>
        <v>No</v>
      </c>
      <c r="P729" s="160" t="str">
        <f t="shared" si="23"/>
        <v>Correct</v>
      </c>
    </row>
    <row r="730" spans="1:16" x14ac:dyDescent="0.2">
      <c r="A730" s="98">
        <v>11203</v>
      </c>
      <c r="B730" s="91" t="s">
        <v>103</v>
      </c>
      <c r="C730" s="110">
        <v>0.70303681847905009</v>
      </c>
      <c r="D730" s="91" t="s">
        <v>2</v>
      </c>
      <c r="E730" s="91">
        <v>0</v>
      </c>
      <c r="F730" s="92">
        <v>3</v>
      </c>
      <c r="G730" s="91" t="s">
        <v>6</v>
      </c>
      <c r="H730" s="91" t="s">
        <v>88</v>
      </c>
      <c r="I730" s="91" t="s">
        <v>4</v>
      </c>
      <c r="J730" s="93" t="s">
        <v>5</v>
      </c>
      <c r="L730" s="149">
        <f>VLOOKUP(A730,'Trained Model'!A:AI,35,0)</f>
        <v>-6.465457582652677</v>
      </c>
      <c r="M730" s="151">
        <f>VLOOKUP(A730,'Trained Model'!A:AR,44,0)</f>
        <v>-8.0947623727773177</v>
      </c>
      <c r="N730" s="117"/>
      <c r="O730" s="119" t="str">
        <f t="shared" si="22"/>
        <v>Yes</v>
      </c>
      <c r="P730" s="160" t="str">
        <f t="shared" si="23"/>
        <v>Incorrect</v>
      </c>
    </row>
    <row r="731" spans="1:16" x14ac:dyDescent="0.2">
      <c r="A731" s="99">
        <v>10821</v>
      </c>
      <c r="B731" s="95" t="s">
        <v>103</v>
      </c>
      <c r="C731" s="111">
        <v>0.70310476468106942</v>
      </c>
      <c r="D731" s="95" t="s">
        <v>2</v>
      </c>
      <c r="E731" s="95">
        <v>3</v>
      </c>
      <c r="F731" s="96">
        <v>2</v>
      </c>
      <c r="G731" s="95" t="s">
        <v>7</v>
      </c>
      <c r="H731" s="95" t="s">
        <v>90</v>
      </c>
      <c r="I731" s="95" t="s">
        <v>5</v>
      </c>
      <c r="J731" s="97" t="s">
        <v>5</v>
      </c>
      <c r="L731" s="149">
        <f>VLOOKUP(A731,'Trained Model'!A:AI,35,0)</f>
        <v>-7.6585967046944479</v>
      </c>
      <c r="M731" s="151">
        <f>VLOOKUP(A731,'Trained Model'!A:AR,44,0)</f>
        <v>-6.7755087406763641</v>
      </c>
      <c r="N731" s="117"/>
      <c r="O731" s="119" t="str">
        <f t="shared" si="22"/>
        <v>No</v>
      </c>
      <c r="P731" s="160" t="str">
        <f t="shared" si="23"/>
        <v>Correct</v>
      </c>
    </row>
    <row r="732" spans="1:16" x14ac:dyDescent="0.2">
      <c r="A732" s="98">
        <v>10170</v>
      </c>
      <c r="B732" s="91" t="s">
        <v>103</v>
      </c>
      <c r="C732" s="110">
        <v>0.70357268840081932</v>
      </c>
      <c r="D732" s="91" t="s">
        <v>2</v>
      </c>
      <c r="E732" s="91">
        <v>2</v>
      </c>
      <c r="F732" s="92">
        <v>3</v>
      </c>
      <c r="G732" s="91" t="s">
        <v>7</v>
      </c>
      <c r="H732" s="91" t="s">
        <v>89</v>
      </c>
      <c r="I732" s="91" t="s">
        <v>5</v>
      </c>
      <c r="J732" s="93" t="s">
        <v>5</v>
      </c>
      <c r="L732" s="149">
        <f>VLOOKUP(A732,'Trained Model'!A:AI,35,0)</f>
        <v>-8.1717211372704046</v>
      </c>
      <c r="M732" s="151">
        <f>VLOOKUP(A732,'Trained Model'!A:AR,44,0)</f>
        <v>-6.4220405110461485</v>
      </c>
      <c r="N732" s="117"/>
      <c r="O732" s="119" t="str">
        <f t="shared" si="22"/>
        <v>No</v>
      </c>
      <c r="P732" s="160" t="str">
        <f t="shared" si="23"/>
        <v>Correct</v>
      </c>
    </row>
    <row r="733" spans="1:16" x14ac:dyDescent="0.2">
      <c r="A733" s="99">
        <v>10386</v>
      </c>
      <c r="B733" s="95" t="s">
        <v>103</v>
      </c>
      <c r="C733" s="111">
        <v>0.70474272114209657</v>
      </c>
      <c r="D733" s="95" t="s">
        <v>1</v>
      </c>
      <c r="E733" s="95">
        <v>0</v>
      </c>
      <c r="F733" s="96">
        <v>0</v>
      </c>
      <c r="G733" s="95" t="s">
        <v>7</v>
      </c>
      <c r="H733" s="95" t="s">
        <v>88</v>
      </c>
      <c r="I733" s="95" t="s">
        <v>5</v>
      </c>
      <c r="J733" s="97" t="s">
        <v>5</v>
      </c>
      <c r="L733" s="149">
        <f>VLOOKUP(A733,'Trained Model'!A:AI,35,0)</f>
        <v>-7.6455102391412186</v>
      </c>
      <c r="M733" s="151">
        <f>VLOOKUP(A733,'Trained Model'!A:AR,44,0)</f>
        <v>-5.7338995063956917</v>
      </c>
      <c r="N733" s="117"/>
      <c r="O733" s="119" t="str">
        <f t="shared" si="22"/>
        <v>No</v>
      </c>
      <c r="P733" s="160" t="str">
        <f t="shared" si="23"/>
        <v>Correct</v>
      </c>
    </row>
    <row r="734" spans="1:16" x14ac:dyDescent="0.2">
      <c r="A734" s="98">
        <v>10811</v>
      </c>
      <c r="B734" s="91" t="s">
        <v>103</v>
      </c>
      <c r="C734" s="110">
        <v>0.70639509322939009</v>
      </c>
      <c r="D734" s="91" t="s">
        <v>2</v>
      </c>
      <c r="E734" s="91">
        <v>2</v>
      </c>
      <c r="F734" s="92">
        <v>3</v>
      </c>
      <c r="G734" s="91" t="s">
        <v>7</v>
      </c>
      <c r="H734" s="91" t="s">
        <v>89</v>
      </c>
      <c r="I734" s="91" t="s">
        <v>5</v>
      </c>
      <c r="J734" s="93" t="s">
        <v>5</v>
      </c>
      <c r="L734" s="149">
        <f>VLOOKUP(A734,'Trained Model'!A:AI,35,0)</f>
        <v>-8.1717211372704046</v>
      </c>
      <c r="M734" s="151">
        <f>VLOOKUP(A734,'Trained Model'!A:AR,44,0)</f>
        <v>-6.4220405110461485</v>
      </c>
      <c r="N734" s="117"/>
      <c r="O734" s="119" t="str">
        <f t="shared" si="22"/>
        <v>No</v>
      </c>
      <c r="P734" s="160" t="str">
        <f t="shared" si="23"/>
        <v>Correct</v>
      </c>
    </row>
    <row r="735" spans="1:16" x14ac:dyDescent="0.2">
      <c r="A735" s="99">
        <v>10645</v>
      </c>
      <c r="B735" s="95" t="s">
        <v>103</v>
      </c>
      <c r="C735" s="111">
        <v>0.70641092531494643</v>
      </c>
      <c r="D735" s="95" t="s">
        <v>2</v>
      </c>
      <c r="E735" s="95">
        <v>3</v>
      </c>
      <c r="F735" s="96">
        <v>0</v>
      </c>
      <c r="G735" s="95" t="s">
        <v>6</v>
      </c>
      <c r="H735" s="95" t="s">
        <v>88</v>
      </c>
      <c r="I735" s="95" t="s">
        <v>5</v>
      </c>
      <c r="J735" s="97" t="s">
        <v>5</v>
      </c>
      <c r="L735" s="149">
        <f>VLOOKUP(A735,'Trained Model'!A:AI,35,0)</f>
        <v>-8.0088861358721974</v>
      </c>
      <c r="M735" s="151">
        <f>VLOOKUP(A735,'Trained Model'!A:AR,44,0)</f>
        <v>-5.6906085762725427</v>
      </c>
      <c r="N735" s="117"/>
      <c r="O735" s="119" t="str">
        <f t="shared" si="22"/>
        <v>No</v>
      </c>
      <c r="P735" s="160" t="str">
        <f t="shared" si="23"/>
        <v>Correct</v>
      </c>
    </row>
    <row r="736" spans="1:16" x14ac:dyDescent="0.2">
      <c r="A736" s="98">
        <v>10721</v>
      </c>
      <c r="B736" s="91" t="s">
        <v>103</v>
      </c>
      <c r="C736" s="110">
        <v>0.7070422551264951</v>
      </c>
      <c r="D736" s="91" t="s">
        <v>1</v>
      </c>
      <c r="E736" s="91">
        <v>0</v>
      </c>
      <c r="F736" s="92">
        <v>3</v>
      </c>
      <c r="G736" s="91" t="s">
        <v>6</v>
      </c>
      <c r="H736" s="91" t="s">
        <v>88</v>
      </c>
      <c r="I736" s="91" t="s">
        <v>5</v>
      </c>
      <c r="J736" s="93" t="s">
        <v>5</v>
      </c>
      <c r="L736" s="149">
        <f>VLOOKUP(A736,'Trained Model'!A:AI,35,0)</f>
        <v>-7.6090478666038646</v>
      </c>
      <c r="M736" s="151">
        <f>VLOOKUP(A736,'Trained Model'!A:AR,44,0)</f>
        <v>-5.7107062512054325</v>
      </c>
      <c r="N736" s="117"/>
      <c r="O736" s="119" t="str">
        <f t="shared" si="22"/>
        <v>No</v>
      </c>
      <c r="P736" s="160" t="str">
        <f t="shared" si="23"/>
        <v>Correct</v>
      </c>
    </row>
    <row r="737" spans="1:16" x14ac:dyDescent="0.2">
      <c r="A737" s="99">
        <v>10707</v>
      </c>
      <c r="B737" s="95" t="s">
        <v>103</v>
      </c>
      <c r="C737" s="111">
        <v>0.70826061126014372</v>
      </c>
      <c r="D737" s="95" t="s">
        <v>1</v>
      </c>
      <c r="E737" s="95">
        <v>2</v>
      </c>
      <c r="F737" s="96">
        <v>0</v>
      </c>
      <c r="G737" s="95" t="s">
        <v>7</v>
      </c>
      <c r="H737" s="95" t="s">
        <v>89</v>
      </c>
      <c r="I737" s="95" t="s">
        <v>4</v>
      </c>
      <c r="J737" s="97" t="s">
        <v>4</v>
      </c>
      <c r="L737" s="149">
        <f>VLOOKUP(A737,'Trained Model'!A:AI,35,0)</f>
        <v>-6.5014394089226188</v>
      </c>
      <c r="M737" s="151">
        <f>VLOOKUP(A737,'Trained Model'!A:AR,44,0)</f>
        <v>-8.7360554732203219</v>
      </c>
      <c r="N737" s="117"/>
      <c r="O737" s="119" t="str">
        <f t="shared" si="22"/>
        <v>Yes</v>
      </c>
      <c r="P737" s="160" t="str">
        <f t="shared" si="23"/>
        <v>Correct</v>
      </c>
    </row>
    <row r="738" spans="1:16" x14ac:dyDescent="0.2">
      <c r="A738" s="98">
        <v>10813</v>
      </c>
      <c r="B738" s="91" t="s">
        <v>103</v>
      </c>
      <c r="C738" s="110">
        <v>0.70861461427608607</v>
      </c>
      <c r="D738" s="91" t="s">
        <v>2</v>
      </c>
      <c r="E738" s="91">
        <v>0</v>
      </c>
      <c r="F738" s="92">
        <v>0</v>
      </c>
      <c r="G738" s="91" t="s">
        <v>7</v>
      </c>
      <c r="H738" s="91" t="s">
        <v>88</v>
      </c>
      <c r="I738" s="91" t="s">
        <v>5</v>
      </c>
      <c r="J738" s="93" t="s">
        <v>5</v>
      </c>
      <c r="L738" s="149">
        <f>VLOOKUP(A738,'Trained Model'!A:AI,35,0)</f>
        <v>-8.1395287445908284</v>
      </c>
      <c r="M738" s="151">
        <f>VLOOKUP(A738,'Trained Model'!A:AR,44,0)</f>
        <v>-5.7546041797573837</v>
      </c>
      <c r="N738" s="117"/>
      <c r="O738" s="119" t="str">
        <f t="shared" si="22"/>
        <v>No</v>
      </c>
      <c r="P738" s="160" t="str">
        <f t="shared" si="23"/>
        <v>Correct</v>
      </c>
    </row>
    <row r="739" spans="1:16" x14ac:dyDescent="0.2">
      <c r="A739" s="99">
        <v>10354</v>
      </c>
      <c r="B739" s="95" t="s">
        <v>103</v>
      </c>
      <c r="C739" s="111">
        <v>0.70943287511795017</v>
      </c>
      <c r="D739" s="95" t="s">
        <v>3</v>
      </c>
      <c r="E739" s="95">
        <v>2</v>
      </c>
      <c r="F739" s="96">
        <v>1</v>
      </c>
      <c r="G739" s="95" t="s">
        <v>6</v>
      </c>
      <c r="H739" s="95" t="s">
        <v>91</v>
      </c>
      <c r="I739" s="95" t="s">
        <v>5</v>
      </c>
      <c r="J739" s="97" t="s">
        <v>5</v>
      </c>
      <c r="L739" s="149">
        <f>VLOOKUP(A739,'Trained Model'!A:AI,35,0)</f>
        <v>-8.8920195833226217</v>
      </c>
      <c r="M739" s="151">
        <f>VLOOKUP(A739,'Trained Model'!A:AR,44,0)</f>
        <v>-6.7877505547502617</v>
      </c>
      <c r="N739" s="117"/>
      <c r="O739" s="119" t="str">
        <f t="shared" si="22"/>
        <v>No</v>
      </c>
      <c r="P739" s="160" t="str">
        <f t="shared" si="23"/>
        <v>Correct</v>
      </c>
    </row>
    <row r="740" spans="1:16" x14ac:dyDescent="0.2">
      <c r="A740" s="98">
        <v>10078</v>
      </c>
      <c r="B740" s="91" t="s">
        <v>103</v>
      </c>
      <c r="C740" s="110">
        <v>0.70945214554282754</v>
      </c>
      <c r="D740" s="91" t="s">
        <v>3</v>
      </c>
      <c r="E740" s="91">
        <v>3</v>
      </c>
      <c r="F740" s="92">
        <v>1</v>
      </c>
      <c r="G740" s="91" t="s">
        <v>7</v>
      </c>
      <c r="H740" s="91" t="s">
        <v>88</v>
      </c>
      <c r="I740" s="91" t="s">
        <v>4</v>
      </c>
      <c r="J740" s="93" t="s">
        <v>5</v>
      </c>
      <c r="L740" s="149">
        <f>VLOOKUP(A740,'Trained Model'!A:AI,35,0)</f>
        <v>-5.3884217503144409</v>
      </c>
      <c r="M740" s="151">
        <f>VLOOKUP(A740,'Trained Model'!A:AR,44,0)</f>
        <v>-8.1178190136126105</v>
      </c>
      <c r="N740" s="117"/>
      <c r="O740" s="119" t="str">
        <f t="shared" si="22"/>
        <v>Yes</v>
      </c>
      <c r="P740" s="161" t="str">
        <f t="shared" si="23"/>
        <v>Incorrect</v>
      </c>
    </row>
    <row r="741" spans="1:16" x14ac:dyDescent="0.2">
      <c r="A741" s="99">
        <v>10111</v>
      </c>
      <c r="B741" s="95" t="s">
        <v>103</v>
      </c>
      <c r="C741" s="111">
        <v>0.70952613822592436</v>
      </c>
      <c r="D741" s="95" t="s">
        <v>3</v>
      </c>
      <c r="E741" s="95">
        <v>1</v>
      </c>
      <c r="F741" s="96">
        <v>2</v>
      </c>
      <c r="G741" s="95" t="s">
        <v>7</v>
      </c>
      <c r="H741" s="95" t="s">
        <v>88</v>
      </c>
      <c r="I741" s="95" t="s">
        <v>5</v>
      </c>
      <c r="J741" s="97" t="s">
        <v>5</v>
      </c>
      <c r="L741" s="149">
        <f>VLOOKUP(A741,'Trained Model'!A:AI,35,0)</f>
        <v>-7.5609370551964004</v>
      </c>
      <c r="M741" s="151">
        <f>VLOOKUP(A741,'Trained Model'!A:AR,44,0)</f>
        <v>-5.8588808477765477</v>
      </c>
      <c r="N741" s="117"/>
      <c r="O741" s="119" t="str">
        <f t="shared" si="22"/>
        <v>No</v>
      </c>
      <c r="P741" s="160" t="str">
        <f t="shared" si="23"/>
        <v>Correct</v>
      </c>
    </row>
    <row r="742" spans="1:16" x14ac:dyDescent="0.2">
      <c r="A742" s="98">
        <v>11061</v>
      </c>
      <c r="B742" s="91" t="s">
        <v>103</v>
      </c>
      <c r="C742" s="110">
        <v>0.71040065073143766</v>
      </c>
      <c r="D742" s="91" t="s">
        <v>1</v>
      </c>
      <c r="E742" s="91">
        <v>0</v>
      </c>
      <c r="F742" s="92">
        <v>0</v>
      </c>
      <c r="G742" s="91" t="s">
        <v>7</v>
      </c>
      <c r="H742" s="91" t="s">
        <v>90</v>
      </c>
      <c r="I742" s="91" t="s">
        <v>4</v>
      </c>
      <c r="J742" s="93" t="s">
        <v>5</v>
      </c>
      <c r="L742" s="149">
        <f>VLOOKUP(A742,'Trained Model'!A:AI,35,0)</f>
        <v>-6.6070196806520904</v>
      </c>
      <c r="M742" s="151">
        <f>VLOOKUP(A742,'Trained Model'!A:AR,44,0)</f>
        <v>-9.0679357585458398</v>
      </c>
      <c r="N742" s="117"/>
      <c r="O742" s="119" t="str">
        <f t="shared" si="22"/>
        <v>Yes</v>
      </c>
      <c r="P742" s="161" t="str">
        <f t="shared" si="23"/>
        <v>Incorrect</v>
      </c>
    </row>
    <row r="743" spans="1:16" x14ac:dyDescent="0.2">
      <c r="A743" s="99">
        <v>10356</v>
      </c>
      <c r="B743" s="95" t="s">
        <v>103</v>
      </c>
      <c r="C743" s="111">
        <v>0.71050509071985402</v>
      </c>
      <c r="D743" s="95" t="s">
        <v>1</v>
      </c>
      <c r="E743" s="95">
        <v>1</v>
      </c>
      <c r="F743" s="96">
        <v>0</v>
      </c>
      <c r="G743" s="95" t="s">
        <v>7</v>
      </c>
      <c r="H743" s="95" t="s">
        <v>89</v>
      </c>
      <c r="I743" s="95" t="s">
        <v>4</v>
      </c>
      <c r="J743" s="97" t="s">
        <v>5</v>
      </c>
      <c r="L743" s="149">
        <f>VLOOKUP(A743,'Trained Model'!A:AI,35,0)</f>
        <v>-6.6596634141375128</v>
      </c>
      <c r="M743" s="151">
        <f>VLOOKUP(A743,'Trained Model'!A:AR,44,0)</f>
        <v>-8.7614805715861337</v>
      </c>
      <c r="N743" s="117"/>
      <c r="O743" s="119" t="str">
        <f t="shared" si="22"/>
        <v>Yes</v>
      </c>
      <c r="P743" s="161" t="str">
        <f t="shared" si="23"/>
        <v>Incorrect</v>
      </c>
    </row>
    <row r="744" spans="1:16" x14ac:dyDescent="0.2">
      <c r="A744" s="98">
        <v>10921</v>
      </c>
      <c r="B744" s="91" t="s">
        <v>103</v>
      </c>
      <c r="C744" s="110">
        <v>0.71068520046005035</v>
      </c>
      <c r="D744" s="91" t="s">
        <v>1</v>
      </c>
      <c r="E744" s="91">
        <v>1</v>
      </c>
      <c r="F744" s="92">
        <v>3</v>
      </c>
      <c r="G744" s="91" t="s">
        <v>6</v>
      </c>
      <c r="H744" s="91" t="s">
        <v>90</v>
      </c>
      <c r="I744" s="91" t="s">
        <v>5</v>
      </c>
      <c r="J744" s="93" t="s">
        <v>5</v>
      </c>
      <c r="L744" s="149">
        <f>VLOOKUP(A744,'Trained Model'!A:AI,35,0)</f>
        <v>-8.2081660975155337</v>
      </c>
      <c r="M744" s="151">
        <f>VLOOKUP(A744,'Trained Model'!A:AR,44,0)</f>
        <v>-6.7316108121244138</v>
      </c>
      <c r="N744" s="117"/>
      <c r="O744" s="119" t="str">
        <f t="shared" si="22"/>
        <v>No</v>
      </c>
      <c r="P744" s="160" t="str">
        <f t="shared" si="23"/>
        <v>Correct</v>
      </c>
    </row>
    <row r="745" spans="1:16" x14ac:dyDescent="0.2">
      <c r="A745" s="99">
        <v>10373</v>
      </c>
      <c r="B745" s="95" t="s">
        <v>103</v>
      </c>
      <c r="C745" s="111">
        <v>0.71077583527619081</v>
      </c>
      <c r="D745" s="95" t="s">
        <v>2</v>
      </c>
      <c r="E745" s="95">
        <v>0</v>
      </c>
      <c r="F745" s="96">
        <v>0</v>
      </c>
      <c r="G745" s="95" t="s">
        <v>7</v>
      </c>
      <c r="H745" s="95" t="s">
        <v>90</v>
      </c>
      <c r="I745" s="95" t="s">
        <v>5</v>
      </c>
      <c r="J745" s="97" t="s">
        <v>5</v>
      </c>
      <c r="L745" s="149">
        <f>VLOOKUP(A745,'Trained Model'!A:AI,35,0)</f>
        <v>-8.7386469755024976</v>
      </c>
      <c r="M745" s="151">
        <f>VLOOKUP(A745,'Trained Model'!A:AR,44,0)</f>
        <v>-6.7252889836973377</v>
      </c>
      <c r="N745" s="117"/>
      <c r="O745" s="119" t="str">
        <f t="shared" si="22"/>
        <v>No</v>
      </c>
      <c r="P745" s="160" t="str">
        <f t="shared" si="23"/>
        <v>Correct</v>
      </c>
    </row>
    <row r="746" spans="1:16" x14ac:dyDescent="0.2">
      <c r="A746" s="98">
        <v>10893</v>
      </c>
      <c r="B746" s="91" t="s">
        <v>103</v>
      </c>
      <c r="C746" s="110">
        <v>0.7122904474539693</v>
      </c>
      <c r="D746" s="91" t="s">
        <v>2</v>
      </c>
      <c r="E746" s="91">
        <v>1</v>
      </c>
      <c r="F746" s="92">
        <v>1</v>
      </c>
      <c r="G746" s="91" t="s">
        <v>7</v>
      </c>
      <c r="H746" s="91" t="s">
        <v>89</v>
      </c>
      <c r="I746" s="91" t="s">
        <v>5</v>
      </c>
      <c r="J746" s="93" t="s">
        <v>5</v>
      </c>
      <c r="L746" s="149">
        <f>VLOOKUP(A746,'Trained Model'!A:AI,35,0)</f>
        <v>-8.287385528066503</v>
      </c>
      <c r="M746" s="151">
        <f>VLOOKUP(A746,'Trained Model'!A:AR,44,0)</f>
        <v>-6.4392010995620659</v>
      </c>
      <c r="N746" s="117"/>
      <c r="O746" s="119" t="str">
        <f t="shared" si="22"/>
        <v>No</v>
      </c>
      <c r="P746" s="160" t="str">
        <f t="shared" si="23"/>
        <v>Correct</v>
      </c>
    </row>
    <row r="747" spans="1:16" x14ac:dyDescent="0.2">
      <c r="A747" s="99">
        <v>10716</v>
      </c>
      <c r="B747" s="95" t="s">
        <v>103</v>
      </c>
      <c r="C747" s="111">
        <v>0.71271103203091202</v>
      </c>
      <c r="D747" s="95" t="s">
        <v>1</v>
      </c>
      <c r="E747" s="95">
        <v>1</v>
      </c>
      <c r="F747" s="96">
        <v>3</v>
      </c>
      <c r="G747" s="95" t="s">
        <v>7</v>
      </c>
      <c r="H747" s="95" t="s">
        <v>89</v>
      </c>
      <c r="I747" s="95" t="s">
        <v>5</v>
      </c>
      <c r="J747" s="97" t="s">
        <v>5</v>
      </c>
      <c r="L747" s="149">
        <f>VLOOKUP(A747,'Trained Model'!A:AI,35,0)</f>
        <v>-7.8359266370356897</v>
      </c>
      <c r="M747" s="151">
        <f>VLOOKUP(A747,'Trained Model'!A:AR,44,0)</f>
        <v>-6.4267609360502673</v>
      </c>
      <c r="N747" s="117"/>
      <c r="O747" s="119" t="str">
        <f t="shared" si="22"/>
        <v>No</v>
      </c>
      <c r="P747" s="160" t="str">
        <f t="shared" si="23"/>
        <v>Correct</v>
      </c>
    </row>
    <row r="748" spans="1:16" x14ac:dyDescent="0.2">
      <c r="A748" s="98">
        <v>10225</v>
      </c>
      <c r="B748" s="91" t="s">
        <v>103</v>
      </c>
      <c r="C748" s="110">
        <v>0.71276880427160816</v>
      </c>
      <c r="D748" s="91" t="s">
        <v>3</v>
      </c>
      <c r="E748" s="91">
        <v>3</v>
      </c>
      <c r="F748" s="92">
        <v>2</v>
      </c>
      <c r="G748" s="91" t="s">
        <v>7</v>
      </c>
      <c r="H748" s="91" t="s">
        <v>89</v>
      </c>
      <c r="I748" s="91" t="s">
        <v>5</v>
      </c>
      <c r="J748" s="93" t="s">
        <v>5</v>
      </c>
      <c r="L748" s="149">
        <f>VLOOKUP(A748,'Trained Model'!A:AI,35,0)</f>
        <v>-7.6571732169095945</v>
      </c>
      <c r="M748" s="151">
        <f>VLOOKUP(A748,'Trained Model'!A:AR,44,0)</f>
        <v>-6.410500415178487</v>
      </c>
      <c r="N748" s="117"/>
      <c r="O748" s="119" t="str">
        <f t="shared" si="22"/>
        <v>No</v>
      </c>
      <c r="P748" s="160" t="str">
        <f t="shared" si="23"/>
        <v>Correct</v>
      </c>
    </row>
    <row r="749" spans="1:16" x14ac:dyDescent="0.2">
      <c r="A749" s="99">
        <v>10903</v>
      </c>
      <c r="B749" s="95" t="s">
        <v>103</v>
      </c>
      <c r="C749" s="111">
        <v>0.71408251010811707</v>
      </c>
      <c r="D749" s="95" t="s">
        <v>3</v>
      </c>
      <c r="E749" s="95">
        <v>0</v>
      </c>
      <c r="F749" s="96">
        <v>2</v>
      </c>
      <c r="G749" s="95" t="s">
        <v>6</v>
      </c>
      <c r="H749" s="95" t="s">
        <v>90</v>
      </c>
      <c r="I749" s="95" t="s">
        <v>4</v>
      </c>
      <c r="J749" s="97" t="s">
        <v>5</v>
      </c>
      <c r="L749" s="149">
        <f>VLOOKUP(A749,'Trained Model'!A:AI,35,0)</f>
        <v>-6.9473296906725386</v>
      </c>
      <c r="M749" s="151">
        <f>VLOOKUP(A749,'Trained Model'!A:AR,44,0)</f>
        <v>-9.0908722750830826</v>
      </c>
      <c r="N749" s="117"/>
      <c r="O749" s="119" t="str">
        <f t="shared" si="22"/>
        <v>Yes</v>
      </c>
      <c r="P749" s="161" t="str">
        <f t="shared" si="23"/>
        <v>Incorrect</v>
      </c>
    </row>
    <row r="750" spans="1:16" x14ac:dyDescent="0.2">
      <c r="A750" s="98">
        <v>10899</v>
      </c>
      <c r="B750" s="91" t="s">
        <v>103</v>
      </c>
      <c r="C750" s="110">
        <v>0.7143350597211795</v>
      </c>
      <c r="D750" s="91" t="s">
        <v>1</v>
      </c>
      <c r="E750" s="91">
        <v>3</v>
      </c>
      <c r="F750" s="92">
        <v>1</v>
      </c>
      <c r="G750" s="91" t="s">
        <v>7</v>
      </c>
      <c r="H750" s="91" t="s">
        <v>88</v>
      </c>
      <c r="I750" s="91" t="s">
        <v>4</v>
      </c>
      <c r="J750" s="93" t="s">
        <v>5</v>
      </c>
      <c r="L750" s="149">
        <f>VLOOKUP(A750,'Trained Model'!A:AI,35,0)</f>
        <v>-4.9484704661351069</v>
      </c>
      <c r="M750" s="151">
        <f>VLOOKUP(A750,'Trained Model'!A:AR,44,0)</f>
        <v>-8.105447721810064</v>
      </c>
      <c r="N750" s="117"/>
      <c r="O750" s="119" t="str">
        <f t="shared" si="22"/>
        <v>Yes</v>
      </c>
      <c r="P750" s="161" t="str">
        <f t="shared" si="23"/>
        <v>Incorrect</v>
      </c>
    </row>
    <row r="751" spans="1:16" x14ac:dyDescent="0.2">
      <c r="A751" s="99">
        <v>10149</v>
      </c>
      <c r="B751" s="95" t="s">
        <v>103</v>
      </c>
      <c r="C751" s="111">
        <v>0.7150515283770853</v>
      </c>
      <c r="D751" s="95" t="s">
        <v>1</v>
      </c>
      <c r="E751" s="95">
        <v>3</v>
      </c>
      <c r="F751" s="96">
        <v>0</v>
      </c>
      <c r="G751" s="95" t="s">
        <v>7</v>
      </c>
      <c r="H751" s="95" t="s">
        <v>91</v>
      </c>
      <c r="I751" s="95" t="s">
        <v>5</v>
      </c>
      <c r="J751" s="97" t="s">
        <v>5</v>
      </c>
      <c r="L751" s="149">
        <f>VLOOKUP(A751,'Trained Model'!A:AI,35,0)</f>
        <v>-8.1337884886304348</v>
      </c>
      <c r="M751" s="151">
        <f>VLOOKUP(A751,'Trained Model'!A:AR,44,0)</f>
        <v>-6.7698718337543946</v>
      </c>
      <c r="N751" s="117"/>
      <c r="O751" s="119" t="str">
        <f t="shared" si="22"/>
        <v>No</v>
      </c>
      <c r="P751" s="160" t="str">
        <f t="shared" si="23"/>
        <v>Correct</v>
      </c>
    </row>
    <row r="752" spans="1:16" x14ac:dyDescent="0.2">
      <c r="A752" s="98">
        <v>11149</v>
      </c>
      <c r="B752" s="91" t="s">
        <v>103</v>
      </c>
      <c r="C752" s="110">
        <v>0.71580578743673207</v>
      </c>
      <c r="D752" s="91" t="s">
        <v>0</v>
      </c>
      <c r="E752" s="91">
        <v>2</v>
      </c>
      <c r="F752" s="92">
        <v>0</v>
      </c>
      <c r="G752" s="91" t="s">
        <v>7</v>
      </c>
      <c r="H752" s="91" t="s">
        <v>88</v>
      </c>
      <c r="I752" s="91" t="s">
        <v>5</v>
      </c>
      <c r="J752" s="93" t="s">
        <v>5</v>
      </c>
      <c r="L752" s="149">
        <f>VLOOKUP(A752,'Trained Model'!A:AI,35,0)</f>
        <v>-7.901262031702398</v>
      </c>
      <c r="M752" s="151">
        <f>VLOOKUP(A752,'Trained Model'!A:AR,44,0)</f>
        <v>-5.7710654568114554</v>
      </c>
      <c r="N752" s="117"/>
      <c r="O752" s="119" t="str">
        <f t="shared" si="22"/>
        <v>No</v>
      </c>
      <c r="P752" s="160" t="str">
        <f t="shared" si="23"/>
        <v>Correct</v>
      </c>
    </row>
    <row r="753" spans="1:16" x14ac:dyDescent="0.2">
      <c r="A753" s="99">
        <v>11186</v>
      </c>
      <c r="B753" s="95" t="s">
        <v>103</v>
      </c>
      <c r="C753" s="111">
        <v>0.71625212179744058</v>
      </c>
      <c r="D753" s="95" t="s">
        <v>2</v>
      </c>
      <c r="E753" s="95">
        <v>3</v>
      </c>
      <c r="F753" s="96">
        <v>1</v>
      </c>
      <c r="G753" s="95" t="s">
        <v>7</v>
      </c>
      <c r="H753" s="95" t="s">
        <v>88</v>
      </c>
      <c r="I753" s="95" t="s">
        <v>5</v>
      </c>
      <c r="J753" s="97" t="s">
        <v>5</v>
      </c>
      <c r="L753" s="149">
        <f>VLOOKUP(A753,'Trained Model'!A:AI,35,0)</f>
        <v>-7.080097760985514</v>
      </c>
      <c r="M753" s="151">
        <f>VLOOKUP(A753,'Trained Model'!A:AR,44,0)</f>
        <v>-5.762800946961562</v>
      </c>
      <c r="N753" s="117"/>
      <c r="O753" s="119" t="str">
        <f t="shared" si="22"/>
        <v>No</v>
      </c>
      <c r="P753" s="160" t="str">
        <f t="shared" si="23"/>
        <v>Correct</v>
      </c>
    </row>
    <row r="754" spans="1:16" x14ac:dyDescent="0.2">
      <c r="A754" s="98">
        <v>10963</v>
      </c>
      <c r="B754" s="91" t="s">
        <v>103</v>
      </c>
      <c r="C754" s="110">
        <v>0.71655320950485324</v>
      </c>
      <c r="D754" s="91" t="s">
        <v>1</v>
      </c>
      <c r="E754" s="91">
        <v>2</v>
      </c>
      <c r="F754" s="92">
        <v>0</v>
      </c>
      <c r="G754" s="91" t="s">
        <v>7</v>
      </c>
      <c r="H754" s="91" t="s">
        <v>88</v>
      </c>
      <c r="I754" s="91" t="s">
        <v>5</v>
      </c>
      <c r="J754" s="93" t="s">
        <v>5</v>
      </c>
      <c r="L754" s="149">
        <f>VLOOKUP(A754,'Trained Model'!A:AI,35,0)</f>
        <v>-7.4872862339263246</v>
      </c>
      <c r="M754" s="151">
        <f>VLOOKUP(A754,'Trained Model'!A:AR,44,0)</f>
        <v>-5.7586941650089081</v>
      </c>
      <c r="N754" s="117"/>
      <c r="O754" s="119" t="str">
        <f t="shared" si="22"/>
        <v>No</v>
      </c>
      <c r="P754" s="160" t="str">
        <f t="shared" si="23"/>
        <v>Correct</v>
      </c>
    </row>
    <row r="755" spans="1:16" x14ac:dyDescent="0.2">
      <c r="A755" s="99">
        <v>10245</v>
      </c>
      <c r="B755" s="95" t="s">
        <v>103</v>
      </c>
      <c r="C755" s="111">
        <v>0.71709972425602297</v>
      </c>
      <c r="D755" s="95" t="s">
        <v>1</v>
      </c>
      <c r="E755" s="95">
        <v>0</v>
      </c>
      <c r="F755" s="96">
        <v>2</v>
      </c>
      <c r="G755" s="95" t="s">
        <v>6</v>
      </c>
      <c r="H755" s="95" t="s">
        <v>91</v>
      </c>
      <c r="I755" s="95" t="s">
        <v>4</v>
      </c>
      <c r="J755" s="97" t="s">
        <v>5</v>
      </c>
      <c r="L755" s="149">
        <f>VLOOKUP(A755,'Trained Model'!A:AI,35,0)</f>
        <v>-6.9520642277546498</v>
      </c>
      <c r="M755" s="151">
        <f>VLOOKUP(A755,'Trained Model'!A:AR,44,0)</f>
        <v>-9.1559590423195392</v>
      </c>
      <c r="N755" s="117"/>
      <c r="O755" s="119" t="str">
        <f t="shared" si="22"/>
        <v>Yes</v>
      </c>
      <c r="P755" s="161" t="str">
        <f t="shared" si="23"/>
        <v>Incorrect</v>
      </c>
    </row>
    <row r="756" spans="1:16" x14ac:dyDescent="0.2">
      <c r="A756" s="98">
        <v>10091</v>
      </c>
      <c r="B756" s="91" t="s">
        <v>103</v>
      </c>
      <c r="C756" s="110">
        <v>0.71799264940990559</v>
      </c>
      <c r="D756" s="91" t="s">
        <v>1</v>
      </c>
      <c r="E756" s="91">
        <v>3</v>
      </c>
      <c r="F756" s="92">
        <v>2</v>
      </c>
      <c r="G756" s="91" t="s">
        <v>6</v>
      </c>
      <c r="H756" s="91" t="s">
        <v>88</v>
      </c>
      <c r="I756" s="91" t="s">
        <v>5</v>
      </c>
      <c r="J756" s="93" t="s">
        <v>5</v>
      </c>
      <c r="L756" s="149">
        <f>VLOOKUP(A756,'Trained Model'!A:AI,35,0)</f>
        <v>-6.9903431622984353</v>
      </c>
      <c r="M756" s="151">
        <f>VLOOKUP(A756,'Trained Model'!A:AR,44,0)</f>
        <v>-5.732294195510133</v>
      </c>
      <c r="N756" s="117"/>
      <c r="O756" s="119" t="str">
        <f t="shared" si="22"/>
        <v>No</v>
      </c>
      <c r="P756" s="160" t="str">
        <f t="shared" si="23"/>
        <v>Correct</v>
      </c>
    </row>
    <row r="757" spans="1:16" x14ac:dyDescent="0.2">
      <c r="A757" s="99">
        <v>10463</v>
      </c>
      <c r="B757" s="95" t="s">
        <v>103</v>
      </c>
      <c r="C757" s="111">
        <v>0.71867934172348602</v>
      </c>
      <c r="D757" s="95" t="s">
        <v>3</v>
      </c>
      <c r="E757" s="95">
        <v>3</v>
      </c>
      <c r="F757" s="96">
        <v>1</v>
      </c>
      <c r="G757" s="95" t="s">
        <v>6</v>
      </c>
      <c r="H757" s="95" t="s">
        <v>90</v>
      </c>
      <c r="I757" s="95" t="s">
        <v>5</v>
      </c>
      <c r="J757" s="97" t="s">
        <v>5</v>
      </c>
      <c r="L757" s="149">
        <f>VLOOKUP(A757,'Trained Model'!A:AI,35,0)</f>
        <v>-8.0500319645921738</v>
      </c>
      <c r="M757" s="151">
        <f>VLOOKUP(A757,'Trained Model'!A:AR,44,0)</f>
        <v>-6.6733273014777863</v>
      </c>
      <c r="N757" s="117"/>
      <c r="O757" s="119" t="str">
        <f t="shared" si="22"/>
        <v>No</v>
      </c>
      <c r="P757" s="160" t="str">
        <f t="shared" si="23"/>
        <v>Correct</v>
      </c>
    </row>
    <row r="758" spans="1:16" x14ac:dyDescent="0.2">
      <c r="A758" s="98">
        <v>10227</v>
      </c>
      <c r="B758" s="91" t="s">
        <v>103</v>
      </c>
      <c r="C758" s="110">
        <v>0.71945796802649209</v>
      </c>
      <c r="D758" s="91" t="s">
        <v>1</v>
      </c>
      <c r="E758" s="91">
        <v>1</v>
      </c>
      <c r="F758" s="92">
        <v>2</v>
      </c>
      <c r="G758" s="91" t="s">
        <v>7</v>
      </c>
      <c r="H758" s="91" t="s">
        <v>89</v>
      </c>
      <c r="I758" s="91" t="s">
        <v>4</v>
      </c>
      <c r="J758" s="93" t="s">
        <v>5</v>
      </c>
      <c r="L758" s="149">
        <f>VLOOKUP(A758,'Trained Model'!A:AI,35,0)</f>
        <v>-6.1351389460133605</v>
      </c>
      <c r="M758" s="151">
        <f>VLOOKUP(A758,'Trained Model'!A:AR,44,0)</f>
        <v>-8.823870864185416</v>
      </c>
      <c r="N758" s="117"/>
      <c r="O758" s="119" t="str">
        <f t="shared" si="22"/>
        <v>Yes</v>
      </c>
      <c r="P758" s="161" t="str">
        <f t="shared" si="23"/>
        <v>Incorrect</v>
      </c>
    </row>
    <row r="759" spans="1:16" x14ac:dyDescent="0.2">
      <c r="A759" s="99">
        <v>11211</v>
      </c>
      <c r="B759" s="95" t="s">
        <v>103</v>
      </c>
      <c r="C759" s="111">
        <v>0.71984699046659439</v>
      </c>
      <c r="D759" s="95" t="s">
        <v>0</v>
      </c>
      <c r="E759" s="95">
        <v>3</v>
      </c>
      <c r="F759" s="96">
        <v>3</v>
      </c>
      <c r="G759" s="95" t="s">
        <v>7</v>
      </c>
      <c r="H759" s="95" t="s">
        <v>89</v>
      </c>
      <c r="I759" s="95" t="s">
        <v>5</v>
      </c>
      <c r="J759" s="97" t="s">
        <v>5</v>
      </c>
      <c r="L759" s="149">
        <f>VLOOKUP(A759,'Trained Model'!A:AI,35,0)</f>
        <v>-7.6943766321278657</v>
      </c>
      <c r="M759" s="151">
        <f>VLOOKUP(A759,'Trained Model'!A:AR,44,0)</f>
        <v>-6.3767419352535333</v>
      </c>
      <c r="N759" s="117"/>
      <c r="O759" s="119" t="str">
        <f t="shared" si="22"/>
        <v>No</v>
      </c>
      <c r="P759" s="160" t="str">
        <f t="shared" si="23"/>
        <v>Correct</v>
      </c>
    </row>
    <row r="760" spans="1:16" x14ac:dyDescent="0.2">
      <c r="A760" s="98">
        <v>10781</v>
      </c>
      <c r="B760" s="91" t="s">
        <v>103</v>
      </c>
      <c r="C760" s="110">
        <v>0.72086709464226972</v>
      </c>
      <c r="D760" s="91" t="s">
        <v>1</v>
      </c>
      <c r="E760" s="91">
        <v>0</v>
      </c>
      <c r="F760" s="92">
        <v>1</v>
      </c>
      <c r="G760" s="91" t="s">
        <v>7</v>
      </c>
      <c r="H760" s="91" t="s">
        <v>89</v>
      </c>
      <c r="I760" s="91" t="s">
        <v>5</v>
      </c>
      <c r="J760" s="93" t="s">
        <v>5</v>
      </c>
      <c r="L760" s="149">
        <f>VLOOKUP(A760,'Trained Model'!A:AI,35,0)</f>
        <v>-7.7933670226168941</v>
      </c>
      <c r="M760" s="151">
        <f>VLOOKUP(A760,'Trained Model'!A:AR,44,0)</f>
        <v>-6.3682766692213475</v>
      </c>
      <c r="N760" s="117"/>
      <c r="O760" s="119" t="str">
        <f t="shared" si="22"/>
        <v>No</v>
      </c>
      <c r="P760" s="160" t="str">
        <f t="shared" si="23"/>
        <v>Correct</v>
      </c>
    </row>
    <row r="761" spans="1:16" x14ac:dyDescent="0.2">
      <c r="A761" s="99">
        <v>10710</v>
      </c>
      <c r="B761" s="95" t="s">
        <v>103</v>
      </c>
      <c r="C761" s="111">
        <v>0.72116880936174588</v>
      </c>
      <c r="D761" s="95" t="s">
        <v>2</v>
      </c>
      <c r="E761" s="95">
        <v>0</v>
      </c>
      <c r="F761" s="96">
        <v>3</v>
      </c>
      <c r="G761" s="95" t="s">
        <v>6</v>
      </c>
      <c r="H761" s="95" t="s">
        <v>88</v>
      </c>
      <c r="I761" s="95" t="s">
        <v>5</v>
      </c>
      <c r="J761" s="97" t="s">
        <v>5</v>
      </c>
      <c r="L761" s="149">
        <f>VLOOKUP(A761,'Trained Model'!A:AI,35,0)</f>
        <v>-8.1030663720534744</v>
      </c>
      <c r="M761" s="151">
        <f>VLOOKUP(A761,'Trained Model'!A:AR,44,0)</f>
        <v>-5.7314109245671245</v>
      </c>
      <c r="N761" s="117"/>
      <c r="O761" s="119" t="str">
        <f t="shared" si="22"/>
        <v>No</v>
      </c>
      <c r="P761" s="160" t="str">
        <f t="shared" si="23"/>
        <v>Correct</v>
      </c>
    </row>
    <row r="762" spans="1:16" x14ac:dyDescent="0.2">
      <c r="A762" s="98">
        <v>10793</v>
      </c>
      <c r="B762" s="91" t="s">
        <v>103</v>
      </c>
      <c r="C762" s="110">
        <v>0.72123707177535024</v>
      </c>
      <c r="D762" s="91" t="s">
        <v>0</v>
      </c>
      <c r="E762" s="91">
        <v>0</v>
      </c>
      <c r="F762" s="92">
        <v>3</v>
      </c>
      <c r="G762" s="91" t="s">
        <v>7</v>
      </c>
      <c r="H762" s="91" t="s">
        <v>90</v>
      </c>
      <c r="I762" s="91" t="s">
        <v>4</v>
      </c>
      <c r="J762" s="93" t="s">
        <v>5</v>
      </c>
      <c r="L762" s="149">
        <f>VLOOKUP(A762,'Trained Model'!A:AI,35,0)</f>
        <v>-6.5596499119255434</v>
      </c>
      <c r="M762" s="151">
        <f>VLOOKUP(A762,'Trained Model'!A:AR,44,0)</f>
        <v>-9.1089388630227148</v>
      </c>
      <c r="N762" s="117"/>
      <c r="O762" s="119" t="str">
        <f t="shared" si="22"/>
        <v>Yes</v>
      </c>
      <c r="P762" s="161" t="str">
        <f t="shared" si="23"/>
        <v>Incorrect</v>
      </c>
    </row>
    <row r="763" spans="1:16" x14ac:dyDescent="0.2">
      <c r="A763" s="99">
        <v>10543</v>
      </c>
      <c r="B763" s="95" t="s">
        <v>103</v>
      </c>
      <c r="C763" s="111">
        <v>0.72216900474723955</v>
      </c>
      <c r="D763" s="95" t="s">
        <v>1</v>
      </c>
      <c r="E763" s="95">
        <v>0</v>
      </c>
      <c r="F763" s="96">
        <v>0</v>
      </c>
      <c r="G763" s="95" t="s">
        <v>7</v>
      </c>
      <c r="H763" s="95" t="s">
        <v>89</v>
      </c>
      <c r="I763" s="95" t="s">
        <v>5</v>
      </c>
      <c r="J763" s="97" t="s">
        <v>5</v>
      </c>
      <c r="L763" s="149">
        <f>VLOOKUP(A763,'Trained Model'!A:AI,35,0)</f>
        <v>-8.2972722035383093</v>
      </c>
      <c r="M763" s="151">
        <f>VLOOKUP(A763,'Trained Model'!A:AR,44,0)</f>
        <v>-6.3479093663969133</v>
      </c>
      <c r="N763" s="117"/>
      <c r="O763" s="119" t="str">
        <f t="shared" si="22"/>
        <v>No</v>
      </c>
      <c r="P763" s="160" t="str">
        <f t="shared" si="23"/>
        <v>Correct</v>
      </c>
    </row>
    <row r="764" spans="1:16" x14ac:dyDescent="0.2">
      <c r="A764" s="98">
        <v>11238</v>
      </c>
      <c r="B764" s="91" t="s">
        <v>103</v>
      </c>
      <c r="C764" s="110">
        <v>0.72303847487419393</v>
      </c>
      <c r="D764" s="91" t="s">
        <v>1</v>
      </c>
      <c r="E764" s="91">
        <v>3</v>
      </c>
      <c r="F764" s="92">
        <v>1</v>
      </c>
      <c r="G764" s="91" t="s">
        <v>7</v>
      </c>
      <c r="H764" s="91" t="s">
        <v>89</v>
      </c>
      <c r="I764" s="91" t="s">
        <v>5</v>
      </c>
      <c r="J764" s="93" t="s">
        <v>5</v>
      </c>
      <c r="L764" s="149">
        <f>VLOOKUP(A764,'Trained Model'!A:AI,35,0)</f>
        <v>-7.2378412199329958</v>
      </c>
      <c r="M764" s="151">
        <f>VLOOKUP(A764,'Trained Model'!A:AR,44,0)</f>
        <v>-6.3561061336010924</v>
      </c>
      <c r="N764" s="117"/>
      <c r="O764" s="119" t="str">
        <f t="shared" si="22"/>
        <v>No</v>
      </c>
      <c r="P764" s="160" t="str">
        <f t="shared" si="23"/>
        <v>Correct</v>
      </c>
    </row>
    <row r="765" spans="1:16" x14ac:dyDescent="0.2">
      <c r="A765" s="99">
        <v>10147</v>
      </c>
      <c r="B765" s="95" t="s">
        <v>103</v>
      </c>
      <c r="C765" s="111">
        <v>0.72376531281842182</v>
      </c>
      <c r="D765" s="95" t="s">
        <v>0</v>
      </c>
      <c r="E765" s="95">
        <v>3</v>
      </c>
      <c r="F765" s="96">
        <v>0</v>
      </c>
      <c r="G765" s="95" t="s">
        <v>6</v>
      </c>
      <c r="H765" s="95" t="s">
        <v>88</v>
      </c>
      <c r="I765" s="95" t="s">
        <v>5</v>
      </c>
      <c r="J765" s="97" t="s">
        <v>5</v>
      </c>
      <c r="L765" s="149">
        <f>VLOOKUP(A765,'Trained Model'!A:AI,35,0)</f>
        <v>-7.9288434281986611</v>
      </c>
      <c r="M765" s="151">
        <f>VLOOKUP(A765,'Trained Model'!A:AR,44,0)</f>
        <v>-5.682275194713398</v>
      </c>
      <c r="N765" s="117"/>
      <c r="O765" s="119" t="str">
        <f t="shared" si="22"/>
        <v>No</v>
      </c>
      <c r="P765" s="160" t="str">
        <f t="shared" si="23"/>
        <v>Correct</v>
      </c>
    </row>
    <row r="766" spans="1:16" x14ac:dyDescent="0.2">
      <c r="A766" s="98">
        <v>10548</v>
      </c>
      <c r="B766" s="91" t="s">
        <v>103</v>
      </c>
      <c r="C766" s="110">
        <v>0.7250747762558345</v>
      </c>
      <c r="D766" s="91" t="s">
        <v>1</v>
      </c>
      <c r="E766" s="91">
        <v>2</v>
      </c>
      <c r="F766" s="92">
        <v>3</v>
      </c>
      <c r="G766" s="91" t="s">
        <v>7</v>
      </c>
      <c r="H766" s="91" t="s">
        <v>88</v>
      </c>
      <c r="I766" s="91" t="s">
        <v>5</v>
      </c>
      <c r="J766" s="93" t="s">
        <v>5</v>
      </c>
      <c r="L766" s="149">
        <f>VLOOKUP(A766,'Trained Model'!A:AI,35,0)</f>
        <v>-7.0259406674237042</v>
      </c>
      <c r="M766" s="151">
        <f>VLOOKUP(A766,'Trained Model'!A:AR,44,0)</f>
        <v>-5.7873259776832358</v>
      </c>
      <c r="N766" s="117"/>
      <c r="O766" s="119" t="str">
        <f t="shared" si="22"/>
        <v>No</v>
      </c>
      <c r="P766" s="160" t="str">
        <f t="shared" si="23"/>
        <v>Correct</v>
      </c>
    </row>
    <row r="767" spans="1:16" x14ac:dyDescent="0.2">
      <c r="A767" s="99">
        <v>10116</v>
      </c>
      <c r="B767" s="95" t="s">
        <v>103</v>
      </c>
      <c r="C767" s="111">
        <v>0.72565432826887533</v>
      </c>
      <c r="D767" s="95" t="s">
        <v>2</v>
      </c>
      <c r="E767" s="95">
        <v>1</v>
      </c>
      <c r="F767" s="96">
        <v>3</v>
      </c>
      <c r="G767" s="95" t="s">
        <v>7</v>
      </c>
      <c r="H767" s="95" t="s">
        <v>90</v>
      </c>
      <c r="I767" s="95" t="s">
        <v>5</v>
      </c>
      <c r="J767" s="97" t="s">
        <v>5</v>
      </c>
      <c r="L767" s="149">
        <f>VLOOKUP(A767,'Trained Model'!A:AI,35,0)</f>
        <v>-8.2773014089998771</v>
      </c>
      <c r="M767" s="151">
        <f>VLOOKUP(A767,'Trained Model'!A:AR,44,0)</f>
        <v>-6.8041405533506918</v>
      </c>
      <c r="N767" s="117"/>
      <c r="O767" s="119" t="str">
        <f t="shared" si="22"/>
        <v>No</v>
      </c>
      <c r="P767" s="160" t="str">
        <f t="shared" si="23"/>
        <v>Correct</v>
      </c>
    </row>
    <row r="768" spans="1:16" x14ac:dyDescent="0.2">
      <c r="A768" s="98">
        <v>10411</v>
      </c>
      <c r="B768" s="91" t="s">
        <v>103</v>
      </c>
      <c r="C768" s="110">
        <v>0.72581125189140405</v>
      </c>
      <c r="D768" s="91" t="s">
        <v>1</v>
      </c>
      <c r="E768" s="91">
        <v>2</v>
      </c>
      <c r="F768" s="92">
        <v>2</v>
      </c>
      <c r="G768" s="91" t="s">
        <v>6</v>
      </c>
      <c r="H768" s="91" t="s">
        <v>88</v>
      </c>
      <c r="I768" s="91" t="s">
        <v>5</v>
      </c>
      <c r="J768" s="93" t="s">
        <v>5</v>
      </c>
      <c r="L768" s="149">
        <f>VLOOKUP(A768,'Trained Model'!A:AI,35,0)</f>
        <v>-7.3876449597674387</v>
      </c>
      <c r="M768" s="151">
        <f>VLOOKUP(A768,'Trained Model'!A:AR,44,0)</f>
        <v>-5.7692593897436035</v>
      </c>
      <c r="N768" s="117"/>
      <c r="O768" s="119" t="str">
        <f t="shared" si="22"/>
        <v>No</v>
      </c>
      <c r="P768" s="160" t="str">
        <f t="shared" si="23"/>
        <v>Correct</v>
      </c>
    </row>
    <row r="769" spans="1:16" x14ac:dyDescent="0.2">
      <c r="A769" s="99">
        <v>10392</v>
      </c>
      <c r="B769" s="95" t="s">
        <v>103</v>
      </c>
      <c r="C769" s="111">
        <v>0.72588731261798622</v>
      </c>
      <c r="D769" s="95" t="s">
        <v>2</v>
      </c>
      <c r="E769" s="95">
        <v>0</v>
      </c>
      <c r="F769" s="96">
        <v>2</v>
      </c>
      <c r="G769" s="95" t="s">
        <v>6</v>
      </c>
      <c r="H769" s="95" t="s">
        <v>89</v>
      </c>
      <c r="I769" s="95" t="s">
        <v>5</v>
      </c>
      <c r="J769" s="97" t="s">
        <v>5</v>
      </c>
      <c r="L769" s="149">
        <f>VLOOKUP(A769,'Trained Model'!A:AI,35,0)</f>
        <v>-8.6916494348290332</v>
      </c>
      <c r="M769" s="151">
        <f>VLOOKUP(A769,'Trained Model'!A:AR,44,0)</f>
        <v>-6.3791792644933007</v>
      </c>
      <c r="N769" s="117"/>
      <c r="O769" s="119" t="str">
        <f t="shared" si="22"/>
        <v>No</v>
      </c>
      <c r="P769" s="160" t="str">
        <f t="shared" si="23"/>
        <v>Correct</v>
      </c>
    </row>
    <row r="770" spans="1:16" x14ac:dyDescent="0.2">
      <c r="A770" s="98">
        <v>10192</v>
      </c>
      <c r="B770" s="91" t="s">
        <v>103</v>
      </c>
      <c r="C770" s="110">
        <v>0.72607018404819912</v>
      </c>
      <c r="D770" s="91" t="s">
        <v>2</v>
      </c>
      <c r="E770" s="91">
        <v>3</v>
      </c>
      <c r="F770" s="92">
        <v>3</v>
      </c>
      <c r="G770" s="91" t="s">
        <v>7</v>
      </c>
      <c r="H770" s="91" t="s">
        <v>88</v>
      </c>
      <c r="I770" s="91" t="s">
        <v>5</v>
      </c>
      <c r="J770" s="93" t="s">
        <v>5</v>
      </c>
      <c r="L770" s="149">
        <f>VLOOKUP(A770,'Trained Model'!A:AI,35,0)</f>
        <v>-7.1226573754043105</v>
      </c>
      <c r="M770" s="151">
        <f>VLOOKUP(A770,'Trained Model'!A:AR,44,0)</f>
        <v>-5.7710654568114554</v>
      </c>
      <c r="N770" s="117"/>
      <c r="O770" s="119" t="str">
        <f t="shared" si="22"/>
        <v>No</v>
      </c>
      <c r="P770" s="160" t="str">
        <f t="shared" si="23"/>
        <v>Correct</v>
      </c>
    </row>
    <row r="771" spans="1:16" x14ac:dyDescent="0.2">
      <c r="A771" s="99">
        <v>10637</v>
      </c>
      <c r="B771" s="95" t="s">
        <v>103</v>
      </c>
      <c r="C771" s="111">
        <v>0.72626979119819512</v>
      </c>
      <c r="D771" s="95" t="s">
        <v>0</v>
      </c>
      <c r="E771" s="95">
        <v>2</v>
      </c>
      <c r="F771" s="96">
        <v>1</v>
      </c>
      <c r="G771" s="95" t="s">
        <v>6</v>
      </c>
      <c r="H771" s="95" t="s">
        <v>91</v>
      </c>
      <c r="I771" s="95" t="s">
        <v>5</v>
      </c>
      <c r="J771" s="97" t="s">
        <v>5</v>
      </c>
      <c r="L771" s="149">
        <f>VLOOKUP(A771,'Trained Model'!A:AI,35,0)</f>
        <v>-8.8660440969193619</v>
      </c>
      <c r="M771" s="151">
        <f>VLOOKUP(A771,'Trained Model'!A:AR,44,0)</f>
        <v>-6.7877505547502617</v>
      </c>
      <c r="N771" s="117"/>
      <c r="O771" s="119" t="str">
        <f t="shared" si="22"/>
        <v>No</v>
      </c>
      <c r="P771" s="160" t="str">
        <f t="shared" si="23"/>
        <v>Correct</v>
      </c>
    </row>
    <row r="772" spans="1:16" x14ac:dyDescent="0.2">
      <c r="A772" s="98">
        <v>10198</v>
      </c>
      <c r="B772" s="91" t="s">
        <v>103</v>
      </c>
      <c r="C772" s="110">
        <v>0.7276463780353466</v>
      </c>
      <c r="D772" s="91" t="s">
        <v>0</v>
      </c>
      <c r="E772" s="91">
        <v>2</v>
      </c>
      <c r="F772" s="92">
        <v>1</v>
      </c>
      <c r="G772" s="91" t="s">
        <v>6</v>
      </c>
      <c r="H772" s="91" t="s">
        <v>89</v>
      </c>
      <c r="I772" s="91" t="s">
        <v>5</v>
      </c>
      <c r="J772" s="93" t="s">
        <v>5</v>
      </c>
      <c r="L772" s="149">
        <f>VLOOKUP(A772,'Trained Model'!A:AI,35,0)</f>
        <v>-8.474002009143339</v>
      </c>
      <c r="M772" s="151">
        <f>VLOOKUP(A772,'Trained Model'!A:AR,44,0)</f>
        <v>-6.3536175517725253</v>
      </c>
      <c r="N772" s="117"/>
      <c r="O772" s="119" t="str">
        <f t="shared" si="22"/>
        <v>No</v>
      </c>
      <c r="P772" s="160" t="str">
        <f t="shared" si="23"/>
        <v>Correct</v>
      </c>
    </row>
    <row r="773" spans="1:16" x14ac:dyDescent="0.2">
      <c r="A773" s="99">
        <v>11043</v>
      </c>
      <c r="B773" s="95" t="s">
        <v>103</v>
      </c>
      <c r="C773" s="111">
        <v>0.7286430966028633</v>
      </c>
      <c r="D773" s="95" t="s">
        <v>3</v>
      </c>
      <c r="E773" s="95">
        <v>3</v>
      </c>
      <c r="F773" s="96">
        <v>2</v>
      </c>
      <c r="G773" s="95" t="s">
        <v>7</v>
      </c>
      <c r="H773" s="95" t="s">
        <v>88</v>
      </c>
      <c r="I773" s="95" t="s">
        <v>5</v>
      </c>
      <c r="J773" s="97" t="s">
        <v>5</v>
      </c>
      <c r="L773" s="149">
        <f>VLOOKUP(A773,'Trained Model'!A:AI,35,0)</f>
        <v>-7.005411252512503</v>
      </c>
      <c r="M773" s="151">
        <f>VLOOKUP(A773,'Trained Model'!A:AR,44,0)</f>
        <v>-5.7964905551772654</v>
      </c>
      <c r="N773" s="117"/>
      <c r="O773" s="119" t="str">
        <f t="shared" ref="O773:O836" si="24">IF(L773&gt;M773,"Yes","No")</f>
        <v>No</v>
      </c>
      <c r="P773" s="160" t="str">
        <f t="shared" ref="P773:P836" si="25">IF(J773=O773,"Correct","Incorrect")</f>
        <v>Correct</v>
      </c>
    </row>
    <row r="774" spans="1:16" x14ac:dyDescent="0.2">
      <c r="A774" s="98">
        <v>10154</v>
      </c>
      <c r="B774" s="91" t="s">
        <v>103</v>
      </c>
      <c r="C774" s="110">
        <v>0.72889661653192872</v>
      </c>
      <c r="D774" s="91" t="s">
        <v>0</v>
      </c>
      <c r="E774" s="91">
        <v>1</v>
      </c>
      <c r="F774" s="92">
        <v>2</v>
      </c>
      <c r="G774" s="91" t="s">
        <v>6</v>
      </c>
      <c r="H774" s="91" t="s">
        <v>88</v>
      </c>
      <c r="I774" s="91" t="s">
        <v>5</v>
      </c>
      <c r="J774" s="93" t="s">
        <v>5</v>
      </c>
      <c r="L774" s="149">
        <f>VLOOKUP(A774,'Trained Model'!A:AI,35,0)</f>
        <v>-7.9598447627584061</v>
      </c>
      <c r="M774" s="151">
        <f>VLOOKUP(A774,'Trained Model'!A:AR,44,0)</f>
        <v>-5.8070557799119618</v>
      </c>
      <c r="N774" s="117"/>
      <c r="O774" s="119" t="str">
        <f t="shared" si="24"/>
        <v>No</v>
      </c>
      <c r="P774" s="160" t="str">
        <f t="shared" si="25"/>
        <v>Correct</v>
      </c>
    </row>
    <row r="775" spans="1:16" x14ac:dyDescent="0.2">
      <c r="A775" s="99">
        <v>10494</v>
      </c>
      <c r="B775" s="95" t="s">
        <v>103</v>
      </c>
      <c r="C775" s="111">
        <v>0.72913433100936986</v>
      </c>
      <c r="D775" s="95" t="s">
        <v>2</v>
      </c>
      <c r="E775" s="95">
        <v>0</v>
      </c>
      <c r="F775" s="96">
        <v>2</v>
      </c>
      <c r="G775" s="95" t="s">
        <v>6</v>
      </c>
      <c r="H775" s="95" t="s">
        <v>88</v>
      </c>
      <c r="I775" s="95" t="s">
        <v>4</v>
      </c>
      <c r="J775" s="97" t="s">
        <v>5</v>
      </c>
      <c r="L775" s="149">
        <f>VLOOKUP(A775,'Trained Model'!A:AI,35,0)</f>
        <v>-6.4022786810311452</v>
      </c>
      <c r="M775" s="151">
        <f>VLOOKUP(A775,'Trained Model'!A:AR,44,0)</f>
        <v>-8.1285208527022732</v>
      </c>
      <c r="N775" s="117"/>
      <c r="O775" s="119" t="str">
        <f t="shared" si="24"/>
        <v>Yes</v>
      </c>
      <c r="P775" s="160" t="str">
        <f t="shared" si="25"/>
        <v>Incorrect</v>
      </c>
    </row>
    <row r="776" spans="1:16" x14ac:dyDescent="0.2">
      <c r="A776" s="98">
        <v>10559</v>
      </c>
      <c r="B776" s="91" t="s">
        <v>103</v>
      </c>
      <c r="C776" s="110">
        <v>0.72969043325211158</v>
      </c>
      <c r="D776" s="91" t="s">
        <v>2</v>
      </c>
      <c r="E776" s="91">
        <v>3</v>
      </c>
      <c r="F776" s="92">
        <v>3</v>
      </c>
      <c r="G776" s="91" t="s">
        <v>6</v>
      </c>
      <c r="H776" s="91" t="s">
        <v>88</v>
      </c>
      <c r="I776" s="91" t="s">
        <v>5</v>
      </c>
      <c r="J776" s="93" t="s">
        <v>5</v>
      </c>
      <c r="L776" s="149">
        <f>VLOOKUP(A776,'Trained Model'!A:AI,35,0)</f>
        <v>-7.5475405693695761</v>
      </c>
      <c r="M776" s="151">
        <f>VLOOKUP(A776,'Trained Model'!A:AR,44,0)</f>
        <v>-5.7192403889468695</v>
      </c>
      <c r="N776" s="117"/>
      <c r="O776" s="119" t="str">
        <f t="shared" si="24"/>
        <v>No</v>
      </c>
      <c r="P776" s="160" t="str">
        <f t="shared" si="25"/>
        <v>Correct</v>
      </c>
    </row>
    <row r="777" spans="1:16" x14ac:dyDescent="0.2">
      <c r="A777" s="99">
        <v>10480</v>
      </c>
      <c r="B777" s="95" t="s">
        <v>103</v>
      </c>
      <c r="C777" s="111">
        <v>0.72970160582638666</v>
      </c>
      <c r="D777" s="95" t="s">
        <v>1</v>
      </c>
      <c r="E777" s="95">
        <v>3</v>
      </c>
      <c r="F777" s="96">
        <v>2</v>
      </c>
      <c r="G777" s="95" t="s">
        <v>6</v>
      </c>
      <c r="H777" s="95" t="s">
        <v>88</v>
      </c>
      <c r="I777" s="95" t="s">
        <v>5</v>
      </c>
      <c r="J777" s="97" t="s">
        <v>5</v>
      </c>
      <c r="L777" s="149">
        <f>VLOOKUP(A777,'Trained Model'!A:AI,35,0)</f>
        <v>-6.9903431622984353</v>
      </c>
      <c r="M777" s="151">
        <f>VLOOKUP(A777,'Trained Model'!A:AR,44,0)</f>
        <v>-5.732294195510133</v>
      </c>
      <c r="N777" s="117"/>
      <c r="O777" s="119" t="str">
        <f t="shared" si="24"/>
        <v>No</v>
      </c>
      <c r="P777" s="160" t="str">
        <f t="shared" si="25"/>
        <v>Correct</v>
      </c>
    </row>
    <row r="778" spans="1:16" x14ac:dyDescent="0.2">
      <c r="A778" s="98">
        <v>10687</v>
      </c>
      <c r="B778" s="91" t="s">
        <v>103</v>
      </c>
      <c r="C778" s="110">
        <v>0.73000447907604293</v>
      </c>
      <c r="D778" s="91" t="s">
        <v>2</v>
      </c>
      <c r="E778" s="91">
        <v>3</v>
      </c>
      <c r="F778" s="92">
        <v>3</v>
      </c>
      <c r="G778" s="91" t="s">
        <v>6</v>
      </c>
      <c r="H778" s="91" t="s">
        <v>88</v>
      </c>
      <c r="I778" s="91" t="s">
        <v>5</v>
      </c>
      <c r="J778" s="93" t="s">
        <v>5</v>
      </c>
      <c r="L778" s="149">
        <f>VLOOKUP(A778,'Trained Model'!A:AI,35,0)</f>
        <v>-7.5475405693695761</v>
      </c>
      <c r="M778" s="151">
        <f>VLOOKUP(A778,'Trained Model'!A:AR,44,0)</f>
        <v>-5.7192403889468695</v>
      </c>
      <c r="N778" s="117"/>
      <c r="O778" s="119" t="str">
        <f t="shared" si="24"/>
        <v>No</v>
      </c>
      <c r="P778" s="160" t="str">
        <f t="shared" si="25"/>
        <v>Correct</v>
      </c>
    </row>
    <row r="779" spans="1:16" x14ac:dyDescent="0.2">
      <c r="A779" s="99">
        <v>10652</v>
      </c>
      <c r="B779" s="95" t="s">
        <v>103</v>
      </c>
      <c r="C779" s="111">
        <v>0.73022989737731481</v>
      </c>
      <c r="D779" s="95" t="s">
        <v>2</v>
      </c>
      <c r="E779" s="95">
        <v>3</v>
      </c>
      <c r="F779" s="96">
        <v>3</v>
      </c>
      <c r="G779" s="95" t="s">
        <v>7</v>
      </c>
      <c r="H779" s="95" t="s">
        <v>89</v>
      </c>
      <c r="I779" s="95" t="s">
        <v>5</v>
      </c>
      <c r="J779" s="97" t="s">
        <v>5</v>
      </c>
      <c r="L779" s="149">
        <f>VLOOKUP(A779,'Trained Model'!A:AI,35,0)</f>
        <v>-7.7744193398014021</v>
      </c>
      <c r="M779" s="151">
        <f>VLOOKUP(A779,'Trained Model'!A:AR,44,0)</f>
        <v>-6.385075316812677</v>
      </c>
      <c r="N779" s="117"/>
      <c r="O779" s="119" t="str">
        <f t="shared" si="24"/>
        <v>No</v>
      </c>
      <c r="P779" s="160" t="str">
        <f t="shared" si="25"/>
        <v>Correct</v>
      </c>
    </row>
    <row r="780" spans="1:16" x14ac:dyDescent="0.2">
      <c r="A780" s="98">
        <v>10769</v>
      </c>
      <c r="B780" s="91" t="s">
        <v>103</v>
      </c>
      <c r="C780" s="110">
        <v>0.73094731807465518</v>
      </c>
      <c r="D780" s="91" t="s">
        <v>1</v>
      </c>
      <c r="E780" s="91">
        <v>3</v>
      </c>
      <c r="F780" s="92">
        <v>0</v>
      </c>
      <c r="G780" s="91" t="s">
        <v>7</v>
      </c>
      <c r="H780" s="91" t="s">
        <v>89</v>
      </c>
      <c r="I780" s="91" t="s">
        <v>5</v>
      </c>
      <c r="J780" s="93" t="s">
        <v>5</v>
      </c>
      <c r="L780" s="149">
        <f>VLOOKUP(A780,'Trained Model'!A:AI,35,0)</f>
        <v>-7.7417464008544128</v>
      </c>
      <c r="M780" s="151">
        <f>VLOOKUP(A780,'Trained Model'!A:AR,44,0)</f>
        <v>-6.3357388307766582</v>
      </c>
      <c r="N780" s="117"/>
      <c r="O780" s="119" t="str">
        <f t="shared" si="24"/>
        <v>No</v>
      </c>
      <c r="P780" s="160" t="str">
        <f t="shared" si="25"/>
        <v>Correct</v>
      </c>
    </row>
    <row r="781" spans="1:16" x14ac:dyDescent="0.2">
      <c r="A781" s="99">
        <v>10849</v>
      </c>
      <c r="B781" s="95" t="s">
        <v>103</v>
      </c>
      <c r="C781" s="111">
        <v>0.73118493796474571</v>
      </c>
      <c r="D781" s="95" t="s">
        <v>1</v>
      </c>
      <c r="E781" s="95">
        <v>3</v>
      </c>
      <c r="F781" s="96">
        <v>1</v>
      </c>
      <c r="G781" s="95" t="s">
        <v>7</v>
      </c>
      <c r="H781" s="95" t="s">
        <v>90</v>
      </c>
      <c r="I781" s="95" t="s">
        <v>4</v>
      </c>
      <c r="J781" s="97" t="s">
        <v>4</v>
      </c>
      <c r="L781" s="149">
        <f>VLOOKUP(A781,'Trained Model'!A:AI,35,0)</f>
        <v>-5.547588697046776</v>
      </c>
      <c r="M781" s="151">
        <f>VLOOKUP(A781,'Trained Model'!A:AR,44,0)</f>
        <v>-9.0761325257500189</v>
      </c>
      <c r="N781" s="117"/>
      <c r="O781" s="119" t="str">
        <f t="shared" si="24"/>
        <v>Yes</v>
      </c>
      <c r="P781" s="160" t="str">
        <f t="shared" si="25"/>
        <v>Correct</v>
      </c>
    </row>
    <row r="782" spans="1:16" x14ac:dyDescent="0.2">
      <c r="A782" s="98">
        <v>11342</v>
      </c>
      <c r="B782" s="91" t="s">
        <v>103</v>
      </c>
      <c r="C782" s="110">
        <v>0.73118736968439402</v>
      </c>
      <c r="D782" s="91" t="s">
        <v>1</v>
      </c>
      <c r="E782" s="91">
        <v>1</v>
      </c>
      <c r="F782" s="92">
        <v>1</v>
      </c>
      <c r="G782" s="91" t="s">
        <v>7</v>
      </c>
      <c r="H782" s="91" t="s">
        <v>89</v>
      </c>
      <c r="I782" s="91" t="s">
        <v>4</v>
      </c>
      <c r="J782" s="93" t="s">
        <v>5</v>
      </c>
      <c r="L782" s="149">
        <f>VLOOKUP(A782,'Trained Model'!A:AI,35,0)</f>
        <v>-6.1557582332160967</v>
      </c>
      <c r="M782" s="151">
        <f>VLOOKUP(A782,'Trained Model'!A:AR,44,0)</f>
        <v>-8.7818478744105661</v>
      </c>
      <c r="N782" s="117"/>
      <c r="O782" s="119" t="str">
        <f t="shared" si="24"/>
        <v>Yes</v>
      </c>
      <c r="P782" s="161" t="str">
        <f t="shared" si="25"/>
        <v>Incorrect</v>
      </c>
    </row>
    <row r="783" spans="1:16" x14ac:dyDescent="0.2">
      <c r="A783" s="99">
        <v>11113</v>
      </c>
      <c r="B783" s="95" t="s">
        <v>103</v>
      </c>
      <c r="C783" s="111">
        <v>0.73136010327115308</v>
      </c>
      <c r="D783" s="95" t="s">
        <v>1</v>
      </c>
      <c r="E783" s="95">
        <v>3</v>
      </c>
      <c r="F783" s="96">
        <v>0</v>
      </c>
      <c r="G783" s="95" t="s">
        <v>6</v>
      </c>
      <c r="H783" s="95" t="s">
        <v>91</v>
      </c>
      <c r="I783" s="95" t="s">
        <v>4</v>
      </c>
      <c r="J783" s="97" t="s">
        <v>5</v>
      </c>
      <c r="L783" s="149">
        <f>VLOOKUP(A783,'Trained Model'!A:AI,35,0)</f>
        <v>-6.9210628931949048</v>
      </c>
      <c r="M783" s="151">
        <f>VLOOKUP(A783,'Trained Model'!A:AR,44,0)</f>
        <v>-9.0813982141000018</v>
      </c>
      <c r="N783" s="117"/>
      <c r="O783" s="119" t="str">
        <f t="shared" si="24"/>
        <v>Yes</v>
      </c>
      <c r="P783" s="161" t="str">
        <f t="shared" si="25"/>
        <v>Incorrect</v>
      </c>
    </row>
    <row r="784" spans="1:16" x14ac:dyDescent="0.2">
      <c r="A784" s="98">
        <v>10739</v>
      </c>
      <c r="B784" s="91" t="s">
        <v>103</v>
      </c>
      <c r="C784" s="110">
        <v>0.73142985118521719</v>
      </c>
      <c r="D784" s="91" t="s">
        <v>1</v>
      </c>
      <c r="E784" s="91">
        <v>2</v>
      </c>
      <c r="F784" s="92">
        <v>3</v>
      </c>
      <c r="G784" s="91" t="s">
        <v>7</v>
      </c>
      <c r="H784" s="91" t="s">
        <v>90</v>
      </c>
      <c r="I784" s="91" t="s">
        <v>5</v>
      </c>
      <c r="J784" s="93" t="s">
        <v>5</v>
      </c>
      <c r="L784" s="149">
        <f>VLOOKUP(A784,'Trained Model'!A:AI,35,0)</f>
        <v>-7.6250588983353733</v>
      </c>
      <c r="M784" s="151">
        <f>VLOOKUP(A784,'Trained Model'!A:AR,44,0)</f>
        <v>-6.7580107816231898</v>
      </c>
      <c r="N784" s="117"/>
      <c r="O784" s="119" t="str">
        <f t="shared" si="24"/>
        <v>No</v>
      </c>
      <c r="P784" s="160" t="str">
        <f t="shared" si="25"/>
        <v>Correct</v>
      </c>
    </row>
    <row r="785" spans="1:16" x14ac:dyDescent="0.2">
      <c r="A785" s="99">
        <v>10355</v>
      </c>
      <c r="B785" s="95" t="s">
        <v>103</v>
      </c>
      <c r="C785" s="111">
        <v>0.73344365881043561</v>
      </c>
      <c r="D785" s="95" t="s">
        <v>3</v>
      </c>
      <c r="E785" s="95">
        <v>2</v>
      </c>
      <c r="F785" s="96">
        <v>0</v>
      </c>
      <c r="G785" s="95" t="s">
        <v>7</v>
      </c>
      <c r="H785" s="95" t="s">
        <v>88</v>
      </c>
      <c r="I785" s="95" t="s">
        <v>5</v>
      </c>
      <c r="J785" s="97" t="s">
        <v>5</v>
      </c>
      <c r="L785" s="149">
        <f>VLOOKUP(A785,'Trained Model'!A:AI,35,0)</f>
        <v>-7.9272375181056587</v>
      </c>
      <c r="M785" s="151">
        <f>VLOOKUP(A785,'Trained Model'!A:AR,44,0)</f>
        <v>-5.7710654568114554</v>
      </c>
      <c r="N785" s="117"/>
      <c r="O785" s="119" t="str">
        <f t="shared" si="24"/>
        <v>No</v>
      </c>
      <c r="P785" s="160" t="str">
        <f t="shared" si="25"/>
        <v>Correct</v>
      </c>
    </row>
    <row r="786" spans="1:16" x14ac:dyDescent="0.2">
      <c r="A786" s="98">
        <v>10886</v>
      </c>
      <c r="B786" s="91" t="s">
        <v>103</v>
      </c>
      <c r="C786" s="110">
        <v>0.73364379177270311</v>
      </c>
      <c r="D786" s="91" t="s">
        <v>3</v>
      </c>
      <c r="E786" s="91">
        <v>0</v>
      </c>
      <c r="F786" s="92">
        <v>1</v>
      </c>
      <c r="G786" s="91" t="s">
        <v>7</v>
      </c>
      <c r="H786" s="91" t="s">
        <v>91</v>
      </c>
      <c r="I786" s="91" t="s">
        <v>4</v>
      </c>
      <c r="J786" s="93" t="s">
        <v>5</v>
      </c>
      <c r="L786" s="149">
        <f>VLOOKUP(A786,'Trained Model'!A:AI,35,0)</f>
        <v>-6.9877516051714528</v>
      </c>
      <c r="M786" s="151">
        <f>VLOOKUP(A786,'Trained Model'!A:AR,44,0)</f>
        <v>-9.1781324122118235</v>
      </c>
      <c r="N786" s="117"/>
      <c r="O786" s="119" t="str">
        <f t="shared" si="24"/>
        <v>Yes</v>
      </c>
      <c r="P786" s="160" t="str">
        <f t="shared" si="25"/>
        <v>Incorrect</v>
      </c>
    </row>
    <row r="787" spans="1:16" x14ac:dyDescent="0.2">
      <c r="A787" s="99">
        <v>11161</v>
      </c>
      <c r="B787" s="95" t="s">
        <v>103</v>
      </c>
      <c r="C787" s="111">
        <v>0.73417881443306987</v>
      </c>
      <c r="D787" s="95" t="s">
        <v>2</v>
      </c>
      <c r="E787" s="95">
        <v>2</v>
      </c>
      <c r="F787" s="96">
        <v>1</v>
      </c>
      <c r="G787" s="95" t="s">
        <v>6</v>
      </c>
      <c r="H787" s="95" t="s">
        <v>91</v>
      </c>
      <c r="I787" s="95" t="s">
        <v>5</v>
      </c>
      <c r="J787" s="97" t="s">
        <v>5</v>
      </c>
      <c r="L787" s="149">
        <f>VLOOKUP(A787,'Trained Model'!A:AI,35,0)</f>
        <v>-8.9460868045928983</v>
      </c>
      <c r="M787" s="151">
        <f>VLOOKUP(A787,'Trained Model'!A:AR,44,0)</f>
        <v>-6.7960839363094054</v>
      </c>
      <c r="N787" s="117"/>
      <c r="O787" s="119" t="str">
        <f t="shared" si="24"/>
        <v>No</v>
      </c>
      <c r="P787" s="160" t="str">
        <f t="shared" si="25"/>
        <v>Correct</v>
      </c>
    </row>
    <row r="788" spans="1:16" x14ac:dyDescent="0.2">
      <c r="A788" s="98">
        <v>10761</v>
      </c>
      <c r="B788" s="91" t="s">
        <v>103</v>
      </c>
      <c r="C788" s="110">
        <v>0.73443444099129074</v>
      </c>
      <c r="D788" s="91" t="s">
        <v>3</v>
      </c>
      <c r="E788" s="91">
        <v>0</v>
      </c>
      <c r="F788" s="92">
        <v>0</v>
      </c>
      <c r="G788" s="91" t="s">
        <v>7</v>
      </c>
      <c r="H788" s="91" t="s">
        <v>88</v>
      </c>
      <c r="I788" s="91" t="s">
        <v>4</v>
      </c>
      <c r="J788" s="93" t="s">
        <v>5</v>
      </c>
      <c r="L788" s="149">
        <f>VLOOKUP(A788,'Trained Model'!A:AI,35,0)</f>
        <v>-6.4478527339197553</v>
      </c>
      <c r="M788" s="151">
        <f>VLOOKUP(A788,'Trained Model'!A:AR,44,0)</f>
        <v>-8.1096222464084313</v>
      </c>
      <c r="N788" s="117"/>
      <c r="O788" s="119" t="str">
        <f t="shared" si="24"/>
        <v>Yes</v>
      </c>
      <c r="P788" s="160" t="str">
        <f t="shared" si="25"/>
        <v>Incorrect</v>
      </c>
    </row>
    <row r="789" spans="1:16" x14ac:dyDescent="0.2">
      <c r="A789" s="99">
        <v>11104</v>
      </c>
      <c r="B789" s="95" t="s">
        <v>103</v>
      </c>
      <c r="C789" s="111">
        <v>0.7346335572964221</v>
      </c>
      <c r="D789" s="95" t="s">
        <v>1</v>
      </c>
      <c r="E789" s="95">
        <v>1</v>
      </c>
      <c r="F789" s="96">
        <v>2</v>
      </c>
      <c r="G789" s="95" t="s">
        <v>7</v>
      </c>
      <c r="H789" s="95" t="s">
        <v>89</v>
      </c>
      <c r="I789" s="95" t="s">
        <v>5</v>
      </c>
      <c r="J789" s="97" t="s">
        <v>5</v>
      </c>
      <c r="L789" s="149">
        <f>VLOOKUP(A789,'Trained Model'!A:AI,35,0)</f>
        <v>-7.7727477354141579</v>
      </c>
      <c r="M789" s="151">
        <f>VLOOKUP(A789,'Trained Model'!A:AR,44,0)</f>
        <v>-6.4605194159752219</v>
      </c>
      <c r="N789" s="117"/>
      <c r="O789" s="119" t="str">
        <f t="shared" si="24"/>
        <v>No</v>
      </c>
      <c r="P789" s="160" t="str">
        <f t="shared" si="25"/>
        <v>Correct</v>
      </c>
    </row>
    <row r="790" spans="1:16" x14ac:dyDescent="0.2">
      <c r="A790" s="98">
        <v>10773</v>
      </c>
      <c r="B790" s="91" t="s">
        <v>103</v>
      </c>
      <c r="C790" s="110">
        <v>0.73556532664120478</v>
      </c>
      <c r="D790" s="91" t="s">
        <v>2</v>
      </c>
      <c r="E790" s="91">
        <v>2</v>
      </c>
      <c r="F790" s="92">
        <v>0</v>
      </c>
      <c r="G790" s="91" t="s">
        <v>7</v>
      </c>
      <c r="H790" s="91" t="s">
        <v>90</v>
      </c>
      <c r="I790" s="91" t="s">
        <v>4</v>
      </c>
      <c r="J790" s="93" t="s">
        <v>4</v>
      </c>
      <c r="L790" s="149">
        <f>VLOOKUP(A790,'Trained Model'!A:AI,35,0)</f>
        <v>-6.9428141808868062</v>
      </c>
      <c r="M790" s="151">
        <f>VLOOKUP(A790,'Trained Model'!A:AR,44,0)</f>
        <v>-9.1134350905207473</v>
      </c>
      <c r="N790" s="117"/>
      <c r="O790" s="119" t="str">
        <f t="shared" si="24"/>
        <v>Yes</v>
      </c>
      <c r="P790" s="160" t="str">
        <f t="shared" si="25"/>
        <v>Correct</v>
      </c>
    </row>
    <row r="791" spans="1:16" x14ac:dyDescent="0.2">
      <c r="A791" s="99">
        <v>11192</v>
      </c>
      <c r="B791" s="95" t="s">
        <v>103</v>
      </c>
      <c r="C791" s="111">
        <v>0.7357135842602347</v>
      </c>
      <c r="D791" s="95" t="s">
        <v>1</v>
      </c>
      <c r="E791" s="95">
        <v>2</v>
      </c>
      <c r="F791" s="96">
        <v>3</v>
      </c>
      <c r="G791" s="95" t="s">
        <v>6</v>
      </c>
      <c r="H791" s="95" t="s">
        <v>88</v>
      </c>
      <c r="I791" s="95" t="s">
        <v>4</v>
      </c>
      <c r="J791" s="97" t="s">
        <v>5</v>
      </c>
      <c r="L791" s="149">
        <f>VLOOKUP(A791,'Trained Model'!A:AI,35,0)</f>
        <v>-5.8132150719881723</v>
      </c>
      <c r="M791" s="151">
        <f>VLOOKUP(A791,'Trained Model'!A:AR,44,0)</f>
        <v>-8.098852358028843</v>
      </c>
      <c r="N791" s="117"/>
      <c r="O791" s="119" t="str">
        <f t="shared" si="24"/>
        <v>Yes</v>
      </c>
      <c r="P791" s="161" t="str">
        <f t="shared" si="25"/>
        <v>Incorrect</v>
      </c>
    </row>
    <row r="792" spans="1:16" x14ac:dyDescent="0.2">
      <c r="A792" s="98">
        <v>11073</v>
      </c>
      <c r="B792" s="91" t="s">
        <v>103</v>
      </c>
      <c r="C792" s="110">
        <v>0.73627429116424581</v>
      </c>
      <c r="D792" s="91" t="s">
        <v>2</v>
      </c>
      <c r="E792" s="91">
        <v>1</v>
      </c>
      <c r="F792" s="92">
        <v>2</v>
      </c>
      <c r="G792" s="91" t="s">
        <v>7</v>
      </c>
      <c r="H792" s="91" t="s">
        <v>88</v>
      </c>
      <c r="I792" s="91" t="s">
        <v>5</v>
      </c>
      <c r="J792" s="93" t="s">
        <v>5</v>
      </c>
      <c r="L792" s="149">
        <f>VLOOKUP(A792,'Trained Model'!A:AI,35,0)</f>
        <v>-7.6150042764666761</v>
      </c>
      <c r="M792" s="151">
        <f>VLOOKUP(A792,'Trained Model'!A:AR,44,0)</f>
        <v>-5.8672142293356915</v>
      </c>
      <c r="N792" s="117"/>
      <c r="O792" s="119" t="str">
        <f t="shared" si="24"/>
        <v>No</v>
      </c>
      <c r="P792" s="160" t="str">
        <f t="shared" si="25"/>
        <v>Correct</v>
      </c>
    </row>
    <row r="793" spans="1:16" x14ac:dyDescent="0.2">
      <c r="A793" s="99">
        <v>11127</v>
      </c>
      <c r="B793" s="95" t="s">
        <v>103</v>
      </c>
      <c r="C793" s="111">
        <v>0.73639750631305545</v>
      </c>
      <c r="D793" s="95" t="s">
        <v>0</v>
      </c>
      <c r="E793" s="95">
        <v>3</v>
      </c>
      <c r="F793" s="96">
        <v>3</v>
      </c>
      <c r="G793" s="95" t="s">
        <v>6</v>
      </c>
      <c r="H793" s="95" t="s">
        <v>88</v>
      </c>
      <c r="I793" s="95" t="s">
        <v>5</v>
      </c>
      <c r="J793" s="97" t="s">
        <v>5</v>
      </c>
      <c r="L793" s="149">
        <f>VLOOKUP(A793,'Trained Model'!A:AI,35,0)</f>
        <v>-7.4674978616960397</v>
      </c>
      <c r="M793" s="151">
        <f>VLOOKUP(A793,'Trained Model'!A:AR,44,0)</f>
        <v>-5.7109070073877257</v>
      </c>
      <c r="N793" s="117"/>
      <c r="O793" s="119" t="str">
        <f t="shared" si="24"/>
        <v>No</v>
      </c>
      <c r="P793" s="160" t="str">
        <f t="shared" si="25"/>
        <v>Correct</v>
      </c>
    </row>
    <row r="794" spans="1:16" x14ac:dyDescent="0.2">
      <c r="A794" s="98">
        <v>10800</v>
      </c>
      <c r="B794" s="91" t="s">
        <v>103</v>
      </c>
      <c r="C794" s="110">
        <v>0.73752880041322244</v>
      </c>
      <c r="D794" s="91" t="s">
        <v>0</v>
      </c>
      <c r="E794" s="91">
        <v>3</v>
      </c>
      <c r="F794" s="92">
        <v>3</v>
      </c>
      <c r="G794" s="91" t="s">
        <v>7</v>
      </c>
      <c r="H794" s="91" t="s">
        <v>91</v>
      </c>
      <c r="I794" s="91" t="s">
        <v>5</v>
      </c>
      <c r="J794" s="93" t="s">
        <v>5</v>
      </c>
      <c r="L794" s="149">
        <f>VLOOKUP(A794,'Trained Model'!A:AI,35,0)</f>
        <v>-8.0864187199038877</v>
      </c>
      <c r="M794" s="151">
        <f>VLOOKUP(A794,'Trained Model'!A:AR,44,0)</f>
        <v>-6.8108749382312697</v>
      </c>
      <c r="N794" s="117"/>
      <c r="O794" s="119" t="str">
        <f t="shared" si="24"/>
        <v>No</v>
      </c>
      <c r="P794" s="160" t="str">
        <f t="shared" si="25"/>
        <v>Correct</v>
      </c>
    </row>
    <row r="795" spans="1:16" x14ac:dyDescent="0.2">
      <c r="A795" s="99">
        <v>10889</v>
      </c>
      <c r="B795" s="95" t="s">
        <v>103</v>
      </c>
      <c r="C795" s="111">
        <v>0.73958450981237522</v>
      </c>
      <c r="D795" s="95" t="s">
        <v>2</v>
      </c>
      <c r="E795" s="95">
        <v>0</v>
      </c>
      <c r="F795" s="96">
        <v>3</v>
      </c>
      <c r="G795" s="95" t="s">
        <v>7</v>
      </c>
      <c r="H795" s="95" t="s">
        <v>89</v>
      </c>
      <c r="I795" s="95" t="s">
        <v>4</v>
      </c>
      <c r="J795" s="97" t="s">
        <v>5</v>
      </c>
      <c r="L795" s="149">
        <f>VLOOKUP(A795,'Trained Model'!A:AI,35,0)</f>
        <v>-6.6923363530845021</v>
      </c>
      <c r="M795" s="151">
        <f>VLOOKUP(A795,'Trained Model'!A:AR,44,0)</f>
        <v>-8.7605973006431253</v>
      </c>
      <c r="N795" s="117"/>
      <c r="O795" s="119" t="str">
        <f t="shared" si="24"/>
        <v>Yes</v>
      </c>
      <c r="P795" s="161" t="str">
        <f t="shared" si="25"/>
        <v>Incorrect</v>
      </c>
    </row>
    <row r="796" spans="1:16" x14ac:dyDescent="0.2">
      <c r="A796" s="98">
        <v>10962</v>
      </c>
      <c r="B796" s="91" t="s">
        <v>103</v>
      </c>
      <c r="C796" s="110">
        <v>0.7396435039312047</v>
      </c>
      <c r="D796" s="91" t="s">
        <v>0</v>
      </c>
      <c r="E796" s="91">
        <v>2</v>
      </c>
      <c r="F796" s="92">
        <v>0</v>
      </c>
      <c r="G796" s="91" t="s">
        <v>6</v>
      </c>
      <c r="H796" s="91" t="s">
        <v>89</v>
      </c>
      <c r="I796" s="91" t="s">
        <v>5</v>
      </c>
      <c r="J796" s="93" t="s">
        <v>5</v>
      </c>
      <c r="L796" s="149">
        <f>VLOOKUP(A796,'Trained Model'!A:AI,35,0)</f>
        <v>-8.9779071900647551</v>
      </c>
      <c r="M796" s="151">
        <f>VLOOKUP(A796,'Trained Model'!A:AR,44,0)</f>
        <v>-6.3332502489480911</v>
      </c>
      <c r="N796" s="117"/>
      <c r="O796" s="119" t="str">
        <f t="shared" si="24"/>
        <v>No</v>
      </c>
      <c r="P796" s="160" t="str">
        <f t="shared" si="25"/>
        <v>Correct</v>
      </c>
    </row>
    <row r="797" spans="1:16" x14ac:dyDescent="0.2">
      <c r="A797" s="99">
        <v>11225</v>
      </c>
      <c r="B797" s="95" t="s">
        <v>103</v>
      </c>
      <c r="C797" s="111">
        <v>0.74007994108255071</v>
      </c>
      <c r="D797" s="95" t="s">
        <v>0</v>
      </c>
      <c r="E797" s="95">
        <v>0</v>
      </c>
      <c r="F797" s="96">
        <v>3</v>
      </c>
      <c r="G797" s="95" t="s">
        <v>6</v>
      </c>
      <c r="H797" s="95" t="s">
        <v>88</v>
      </c>
      <c r="I797" s="95" t="s">
        <v>4</v>
      </c>
      <c r="J797" s="97" t="s">
        <v>5</v>
      </c>
      <c r="L797" s="149">
        <f>VLOOKUP(A797,'Trained Model'!A:AI,35,0)</f>
        <v>-6.3854148749791406</v>
      </c>
      <c r="M797" s="151">
        <f>VLOOKUP(A797,'Trained Model'!A:AR,44,0)</f>
        <v>-8.0864289912181739</v>
      </c>
      <c r="N797" s="117"/>
      <c r="O797" s="119" t="str">
        <f t="shared" si="24"/>
        <v>Yes</v>
      </c>
      <c r="P797" s="160" t="str">
        <f t="shared" si="25"/>
        <v>Incorrect</v>
      </c>
    </row>
    <row r="798" spans="1:16" x14ac:dyDescent="0.2">
      <c r="A798" s="98">
        <v>10876</v>
      </c>
      <c r="B798" s="91" t="s">
        <v>103</v>
      </c>
      <c r="C798" s="110">
        <v>0.74088919843268941</v>
      </c>
      <c r="D798" s="91" t="s">
        <v>0</v>
      </c>
      <c r="E798" s="91">
        <v>3</v>
      </c>
      <c r="F798" s="92">
        <v>2</v>
      </c>
      <c r="G798" s="91" t="s">
        <v>7</v>
      </c>
      <c r="H798" s="91" t="s">
        <v>88</v>
      </c>
      <c r="I798" s="91" t="s">
        <v>5</v>
      </c>
      <c r="J798" s="93" t="s">
        <v>5</v>
      </c>
      <c r="L798" s="149">
        <f>VLOOKUP(A798,'Trained Model'!A:AI,35,0)</f>
        <v>-6.9794357661092423</v>
      </c>
      <c r="M798" s="151">
        <f>VLOOKUP(A798,'Trained Model'!A:AR,44,0)</f>
        <v>-5.7964905551772654</v>
      </c>
      <c r="N798" s="117"/>
      <c r="O798" s="119" t="str">
        <f t="shared" si="24"/>
        <v>No</v>
      </c>
      <c r="P798" s="160" t="str">
        <f t="shared" si="25"/>
        <v>Correct</v>
      </c>
    </row>
    <row r="799" spans="1:16" x14ac:dyDescent="0.2">
      <c r="A799" s="99">
        <v>11123</v>
      </c>
      <c r="B799" s="95" t="s">
        <v>103</v>
      </c>
      <c r="C799" s="111">
        <v>0.74184434949559153</v>
      </c>
      <c r="D799" s="95" t="s">
        <v>3</v>
      </c>
      <c r="E799" s="95">
        <v>3</v>
      </c>
      <c r="F799" s="96">
        <v>1</v>
      </c>
      <c r="G799" s="95" t="s">
        <v>7</v>
      </c>
      <c r="H799" s="95" t="s">
        <v>91</v>
      </c>
      <c r="I799" s="95" t="s">
        <v>5</v>
      </c>
      <c r="J799" s="97" t="s">
        <v>5</v>
      </c>
      <c r="L799" s="149">
        <f>VLOOKUP(A799,'Trained Model'!A:AI,35,0)</f>
        <v>-8.0698345918883518</v>
      </c>
      <c r="M799" s="151">
        <f>VLOOKUP(A799,'Trained Model'!A:AR,44,0)</f>
        <v>-6.8026104283813762</v>
      </c>
      <c r="N799" s="117"/>
      <c r="O799" s="119" t="str">
        <f t="shared" si="24"/>
        <v>No</v>
      </c>
      <c r="P799" s="160" t="str">
        <f t="shared" si="25"/>
        <v>Correct</v>
      </c>
    </row>
    <row r="800" spans="1:16" x14ac:dyDescent="0.2">
      <c r="A800" s="98">
        <v>10616</v>
      </c>
      <c r="B800" s="91" t="s">
        <v>103</v>
      </c>
      <c r="C800" s="110">
        <v>0.74304148191922592</v>
      </c>
      <c r="D800" s="91" t="s">
        <v>3</v>
      </c>
      <c r="E800" s="91">
        <v>0</v>
      </c>
      <c r="F800" s="92">
        <v>0</v>
      </c>
      <c r="G800" s="91" t="s">
        <v>6</v>
      </c>
      <c r="H800" s="91" t="s">
        <v>88</v>
      </c>
      <c r="I800" s="91" t="s">
        <v>5</v>
      </c>
      <c r="J800" s="93" t="s">
        <v>5</v>
      </c>
      <c r="L800" s="149">
        <f>VLOOKUP(A800,'Trained Model'!A:AI,35,0)</f>
        <v>-8.5103447172858182</v>
      </c>
      <c r="M800" s="151">
        <f>VLOOKUP(A800,'Trained Model'!A:AR,44,0)</f>
        <v>-5.6944457303336531</v>
      </c>
      <c r="N800" s="117"/>
      <c r="O800" s="119" t="str">
        <f t="shared" si="24"/>
        <v>No</v>
      </c>
      <c r="P800" s="160" t="str">
        <f t="shared" si="25"/>
        <v>Correct</v>
      </c>
    </row>
    <row r="801" spans="1:16" x14ac:dyDescent="0.2">
      <c r="A801" s="99">
        <v>10995</v>
      </c>
      <c r="B801" s="95" t="s">
        <v>103</v>
      </c>
      <c r="C801" s="111">
        <v>0.7436223376636345</v>
      </c>
      <c r="D801" s="95" t="s">
        <v>3</v>
      </c>
      <c r="E801" s="95">
        <v>1</v>
      </c>
      <c r="F801" s="96">
        <v>3</v>
      </c>
      <c r="G801" s="95" t="s">
        <v>7</v>
      </c>
      <c r="H801" s="95" t="s">
        <v>89</v>
      </c>
      <c r="I801" s="95" t="s">
        <v>5</v>
      </c>
      <c r="J801" s="97" t="s">
        <v>5</v>
      </c>
      <c r="L801" s="149">
        <f>VLOOKUP(A801,'Trained Model'!A:AI,35,0)</f>
        <v>-8.275877921215022</v>
      </c>
      <c r="M801" s="151">
        <f>VLOOKUP(A801,'Trained Model'!A:AR,44,0)</f>
        <v>-6.4391322278528138</v>
      </c>
      <c r="N801" s="117"/>
      <c r="O801" s="119" t="str">
        <f t="shared" si="24"/>
        <v>No</v>
      </c>
      <c r="P801" s="160" t="str">
        <f t="shared" si="25"/>
        <v>Correct</v>
      </c>
    </row>
    <row r="802" spans="1:16" x14ac:dyDescent="0.2">
      <c r="A802" s="98">
        <v>10805</v>
      </c>
      <c r="B802" s="91" t="s">
        <v>103</v>
      </c>
      <c r="C802" s="110">
        <v>0.74374510222202128</v>
      </c>
      <c r="D802" s="91" t="s">
        <v>3</v>
      </c>
      <c r="E802" s="91">
        <v>1</v>
      </c>
      <c r="F802" s="92">
        <v>2</v>
      </c>
      <c r="G802" s="91" t="s">
        <v>6</v>
      </c>
      <c r="H802" s="91" t="s">
        <v>88</v>
      </c>
      <c r="I802" s="91" t="s">
        <v>5</v>
      </c>
      <c r="J802" s="93" t="s">
        <v>5</v>
      </c>
      <c r="L802" s="149">
        <f>VLOOKUP(A802,'Trained Model'!A:AI,35,0)</f>
        <v>-7.9858202491616668</v>
      </c>
      <c r="M802" s="151">
        <f>VLOOKUP(A802,'Trained Model'!A:AR,44,0)</f>
        <v>-5.8070557799119618</v>
      </c>
      <c r="N802" s="117"/>
      <c r="O802" s="119" t="str">
        <f t="shared" si="24"/>
        <v>No</v>
      </c>
      <c r="P802" s="160" t="str">
        <f t="shared" si="25"/>
        <v>Correct</v>
      </c>
    </row>
    <row r="803" spans="1:16" x14ac:dyDescent="0.2">
      <c r="A803" s="99">
        <v>11323</v>
      </c>
      <c r="B803" s="95" t="s">
        <v>103</v>
      </c>
      <c r="C803" s="111">
        <v>0.74387435112463562</v>
      </c>
      <c r="D803" s="95" t="s">
        <v>3</v>
      </c>
      <c r="E803" s="95">
        <v>1</v>
      </c>
      <c r="F803" s="96">
        <v>0</v>
      </c>
      <c r="G803" s="95" t="s">
        <v>7</v>
      </c>
      <c r="H803" s="95" t="s">
        <v>91</v>
      </c>
      <c r="I803" s="95" t="s">
        <v>5</v>
      </c>
      <c r="J803" s="97" t="s">
        <v>5</v>
      </c>
      <c r="L803" s="149">
        <f>VLOOKUP(A803,'Trained Model'!A:AI,35,0)</f>
        <v>-9.1292655754936671</v>
      </c>
      <c r="M803" s="151">
        <f>VLOOKUP(A803,'Trained Model'!A:AR,44,0)</f>
        <v>-6.8446334181562234</v>
      </c>
      <c r="N803" s="117"/>
      <c r="O803" s="119" t="str">
        <f t="shared" si="24"/>
        <v>No</v>
      </c>
      <c r="P803" s="160" t="str">
        <f t="shared" si="25"/>
        <v>Correct</v>
      </c>
    </row>
    <row r="804" spans="1:16" x14ac:dyDescent="0.2">
      <c r="A804" s="98">
        <v>10994</v>
      </c>
      <c r="B804" s="91" t="s">
        <v>103</v>
      </c>
      <c r="C804" s="110">
        <v>0.74390373579628633</v>
      </c>
      <c r="D804" s="91" t="s">
        <v>2</v>
      </c>
      <c r="E804" s="91">
        <v>2</v>
      </c>
      <c r="F804" s="92">
        <v>0</v>
      </c>
      <c r="G804" s="91" t="s">
        <v>6</v>
      </c>
      <c r="H804" s="91" t="s">
        <v>88</v>
      </c>
      <c r="I804" s="91" t="s">
        <v>4</v>
      </c>
      <c r="J804" s="93" t="s">
        <v>4</v>
      </c>
      <c r="L804" s="149">
        <f>VLOOKUP(A804,'Trained Model'!A:AI,35,0)</f>
        <v>-6.7685791439404035</v>
      </c>
      <c r="M804" s="151">
        <f>VLOOKUP(A804,'Trained Model'!A:AR,44,0)</f>
        <v>-8.0909252187162082</v>
      </c>
      <c r="N804" s="117"/>
      <c r="O804" s="119" t="str">
        <f t="shared" si="24"/>
        <v>Yes</v>
      </c>
      <c r="P804" s="160" t="str">
        <f t="shared" si="25"/>
        <v>Correct</v>
      </c>
    </row>
    <row r="805" spans="1:16" x14ac:dyDescent="0.2">
      <c r="A805" s="99">
        <v>10435</v>
      </c>
      <c r="B805" s="95" t="s">
        <v>103</v>
      </c>
      <c r="C805" s="111">
        <v>0.74445041019787739</v>
      </c>
      <c r="D805" s="95" t="s">
        <v>0</v>
      </c>
      <c r="E805" s="95">
        <v>1</v>
      </c>
      <c r="F805" s="96">
        <v>1</v>
      </c>
      <c r="G805" s="95" t="s">
        <v>6</v>
      </c>
      <c r="H805" s="95" t="s">
        <v>89</v>
      </c>
      <c r="I805" s="95" t="s">
        <v>5</v>
      </c>
      <c r="J805" s="97" t="s">
        <v>5</v>
      </c>
      <c r="L805" s="149">
        <f>VLOOKUP(A805,'Trained Model'!A:AI,35,0)</f>
        <v>-8.632226014358233</v>
      </c>
      <c r="M805" s="151">
        <f>VLOOKUP(A805,'Trained Model'!A:AR,44,0)</f>
        <v>-6.3790426501383353</v>
      </c>
      <c r="N805" s="117"/>
      <c r="O805" s="119" t="str">
        <f t="shared" si="24"/>
        <v>No</v>
      </c>
      <c r="P805" s="160" t="str">
        <f t="shared" si="25"/>
        <v>Correct</v>
      </c>
    </row>
    <row r="806" spans="1:16" x14ac:dyDescent="0.2">
      <c r="A806" s="98">
        <v>11144</v>
      </c>
      <c r="B806" s="91" t="s">
        <v>103</v>
      </c>
      <c r="C806" s="110">
        <v>0.74552779817080106</v>
      </c>
      <c r="D806" s="91" t="s">
        <v>3</v>
      </c>
      <c r="E806" s="91">
        <v>2</v>
      </c>
      <c r="F806" s="92">
        <v>1</v>
      </c>
      <c r="G806" s="91" t="s">
        <v>6</v>
      </c>
      <c r="H806" s="91" t="s">
        <v>89</v>
      </c>
      <c r="I806" s="91" t="s">
        <v>4</v>
      </c>
      <c r="J806" s="93" t="s">
        <v>5</v>
      </c>
      <c r="L806" s="149">
        <f>VLOOKUP(A806,'Trained Model'!A:AI,35,0)</f>
        <v>-6.8623687061458023</v>
      </c>
      <c r="M806" s="151">
        <f>VLOOKUP(A806,'Trained Model'!A:AR,44,0)</f>
        <v>-8.7169689999827185</v>
      </c>
      <c r="N806" s="117"/>
      <c r="O806" s="119" t="str">
        <f t="shared" si="24"/>
        <v>Yes</v>
      </c>
      <c r="P806" s="161" t="str">
        <f t="shared" si="25"/>
        <v>Incorrect</v>
      </c>
    </row>
    <row r="807" spans="1:16" x14ac:dyDescent="0.2">
      <c r="A807" s="99">
        <v>10351</v>
      </c>
      <c r="B807" s="95" t="s">
        <v>103</v>
      </c>
      <c r="C807" s="111">
        <v>0.74896179039977251</v>
      </c>
      <c r="D807" s="95" t="s">
        <v>0</v>
      </c>
      <c r="E807" s="95">
        <v>1</v>
      </c>
      <c r="F807" s="96">
        <v>0</v>
      </c>
      <c r="G807" s="95" t="s">
        <v>7</v>
      </c>
      <c r="H807" s="95" t="s">
        <v>88</v>
      </c>
      <c r="I807" s="95" t="s">
        <v>5</v>
      </c>
      <c r="J807" s="97" t="s">
        <v>5</v>
      </c>
      <c r="L807" s="149">
        <f>VLOOKUP(A807,'Trained Model'!A:AI,35,0)</f>
        <v>-8.059486036917292</v>
      </c>
      <c r="M807" s="151">
        <f>VLOOKUP(A807,'Trained Model'!A:AR,44,0)</f>
        <v>-5.7964905551772654</v>
      </c>
      <c r="N807" s="117"/>
      <c r="O807" s="119" t="str">
        <f t="shared" si="24"/>
        <v>No</v>
      </c>
      <c r="P807" s="160" t="str">
        <f t="shared" si="25"/>
        <v>Correct</v>
      </c>
    </row>
    <row r="808" spans="1:16" x14ac:dyDescent="0.2">
      <c r="A808" s="98">
        <v>10976</v>
      </c>
      <c r="B808" s="91" t="s">
        <v>103</v>
      </c>
      <c r="C808" s="110">
        <v>0.74905762958196964</v>
      </c>
      <c r="D808" s="91" t="s">
        <v>0</v>
      </c>
      <c r="E808" s="91">
        <v>1</v>
      </c>
      <c r="F808" s="92">
        <v>3</v>
      </c>
      <c r="G808" s="91" t="s">
        <v>6</v>
      </c>
      <c r="H808" s="91" t="s">
        <v>90</v>
      </c>
      <c r="I808" s="91" t="s">
        <v>5</v>
      </c>
      <c r="J808" s="93" t="s">
        <v>5</v>
      </c>
      <c r="L808" s="149">
        <f>VLOOKUP(A808,'Trained Model'!A:AI,35,0)</f>
        <v>-8.6221418952916071</v>
      </c>
      <c r="M808" s="151">
        <f>VLOOKUP(A808,'Trained Model'!A:AR,44,0)</f>
        <v>-6.7439821039269603</v>
      </c>
      <c r="N808" s="117"/>
      <c r="O808" s="119" t="str">
        <f t="shared" si="24"/>
        <v>No</v>
      </c>
      <c r="P808" s="160" t="str">
        <f t="shared" si="25"/>
        <v>Correct</v>
      </c>
    </row>
    <row r="809" spans="1:16" x14ac:dyDescent="0.2">
      <c r="A809" s="99">
        <v>10838</v>
      </c>
      <c r="B809" s="95" t="s">
        <v>103</v>
      </c>
      <c r="C809" s="111">
        <v>0.74927093554399071</v>
      </c>
      <c r="D809" s="95" t="s">
        <v>0</v>
      </c>
      <c r="E809" s="95">
        <v>1</v>
      </c>
      <c r="F809" s="96">
        <v>3</v>
      </c>
      <c r="G809" s="95" t="s">
        <v>6</v>
      </c>
      <c r="H809" s="95" t="s">
        <v>90</v>
      </c>
      <c r="I809" s="95" t="s">
        <v>4</v>
      </c>
      <c r="J809" s="97" t="s">
        <v>5</v>
      </c>
      <c r="L809" s="149">
        <f>VLOOKUP(A809,'Trained Model'!A:AI,35,0)</f>
        <v>-6.9845331058908098</v>
      </c>
      <c r="M809" s="151">
        <f>VLOOKUP(A809,'Trained Model'!A:AR,44,0)</f>
        <v>-9.1073335521371526</v>
      </c>
      <c r="N809" s="117"/>
      <c r="O809" s="119" t="str">
        <f t="shared" si="24"/>
        <v>Yes</v>
      </c>
      <c r="P809" s="161" t="str">
        <f t="shared" si="25"/>
        <v>Incorrect</v>
      </c>
    </row>
    <row r="810" spans="1:16" x14ac:dyDescent="0.2">
      <c r="A810" s="98">
        <v>11201</v>
      </c>
      <c r="B810" s="91" t="s">
        <v>103</v>
      </c>
      <c r="C810" s="110">
        <v>0.75026691602691509</v>
      </c>
      <c r="D810" s="91" t="s">
        <v>3</v>
      </c>
      <c r="E810" s="91">
        <v>1</v>
      </c>
      <c r="F810" s="92">
        <v>2</v>
      </c>
      <c r="G810" s="91" t="s">
        <v>7</v>
      </c>
      <c r="H810" s="91" t="s">
        <v>89</v>
      </c>
      <c r="I810" s="91" t="s">
        <v>4</v>
      </c>
      <c r="J810" s="93" t="s">
        <v>5</v>
      </c>
      <c r="L810" s="149">
        <f>VLOOKUP(A810,'Trained Model'!A:AI,35,0)</f>
        <v>-6.5750902301926946</v>
      </c>
      <c r="M810" s="151">
        <f>VLOOKUP(A810,'Trained Model'!A:AR,44,0)</f>
        <v>-8.8362421559879625</v>
      </c>
      <c r="N810" s="117"/>
      <c r="O810" s="119" t="str">
        <f t="shared" si="24"/>
        <v>Yes</v>
      </c>
      <c r="P810" s="161" t="str">
        <f t="shared" si="25"/>
        <v>Incorrect</v>
      </c>
    </row>
    <row r="811" spans="1:16" x14ac:dyDescent="0.2">
      <c r="A811" s="99">
        <v>10316</v>
      </c>
      <c r="B811" s="95" t="s">
        <v>103</v>
      </c>
      <c r="C811" s="111">
        <v>0.75066026809662867</v>
      </c>
      <c r="D811" s="95" t="s">
        <v>0</v>
      </c>
      <c r="E811" s="95">
        <v>1</v>
      </c>
      <c r="F811" s="96">
        <v>0</v>
      </c>
      <c r="G811" s="95" t="s">
        <v>6</v>
      </c>
      <c r="H811" s="95" t="s">
        <v>89</v>
      </c>
      <c r="I811" s="95" t="s">
        <v>5</v>
      </c>
      <c r="J811" s="97" t="s">
        <v>5</v>
      </c>
      <c r="L811" s="149">
        <f>VLOOKUP(A811,'Trained Model'!A:AI,35,0)</f>
        <v>-9.1361311952796491</v>
      </c>
      <c r="M811" s="151">
        <f>VLOOKUP(A811,'Trained Model'!A:AR,44,0)</f>
        <v>-6.358675347313901</v>
      </c>
      <c r="N811" s="117"/>
      <c r="O811" s="119" t="str">
        <f t="shared" si="24"/>
        <v>No</v>
      </c>
      <c r="P811" s="160" t="str">
        <f t="shared" si="25"/>
        <v>Correct</v>
      </c>
    </row>
    <row r="812" spans="1:16" x14ac:dyDescent="0.2">
      <c r="A812" s="98">
        <v>10259</v>
      </c>
      <c r="B812" s="91" t="s">
        <v>103</v>
      </c>
      <c r="C812" s="110">
        <v>0.75112183637269014</v>
      </c>
      <c r="D812" s="91" t="s">
        <v>2</v>
      </c>
      <c r="E812" s="91">
        <v>0</v>
      </c>
      <c r="F812" s="92">
        <v>1</v>
      </c>
      <c r="G812" s="91" t="s">
        <v>6</v>
      </c>
      <c r="H812" s="91" t="s">
        <v>90</v>
      </c>
      <c r="I812" s="91" t="s">
        <v>5</v>
      </c>
      <c r="J812" s="93" t="s">
        <v>5</v>
      </c>
      <c r="L812" s="149">
        <f>VLOOKUP(A812,'Trained Model'!A:AI,35,0)</f>
        <v>-8.6596249885463461</v>
      </c>
      <c r="M812" s="151">
        <f>VLOOKUP(A812,'Trained Model'!A:AR,44,0)</f>
        <v>-6.6938312186571851</v>
      </c>
      <c r="N812" s="117"/>
      <c r="O812" s="119" t="str">
        <f t="shared" si="24"/>
        <v>No</v>
      </c>
      <c r="P812" s="160" t="str">
        <f t="shared" si="25"/>
        <v>Correct</v>
      </c>
    </row>
    <row r="813" spans="1:16" x14ac:dyDescent="0.2">
      <c r="A813" s="99">
        <v>10686</v>
      </c>
      <c r="B813" s="95" t="s">
        <v>103</v>
      </c>
      <c r="C813" s="111">
        <v>0.75174275299133275</v>
      </c>
      <c r="D813" s="95" t="s">
        <v>2</v>
      </c>
      <c r="E813" s="95">
        <v>3</v>
      </c>
      <c r="F813" s="96">
        <v>3</v>
      </c>
      <c r="G813" s="95" t="s">
        <v>6</v>
      </c>
      <c r="H813" s="95" t="s">
        <v>88</v>
      </c>
      <c r="I813" s="95" t="s">
        <v>4</v>
      </c>
      <c r="J813" s="97" t="s">
        <v>5</v>
      </c>
      <c r="L813" s="149">
        <f>VLOOKUP(A813,'Trained Model'!A:AI,35,0)</f>
        <v>-5.9099317799687787</v>
      </c>
      <c r="M813" s="151">
        <f>VLOOKUP(A813,'Trained Model'!A:AR,44,0)</f>
        <v>-8.0825918371570626</v>
      </c>
      <c r="N813" s="117"/>
      <c r="O813" s="119" t="str">
        <f t="shared" si="24"/>
        <v>Yes</v>
      </c>
      <c r="P813" s="161" t="str">
        <f t="shared" si="25"/>
        <v>Incorrect</v>
      </c>
    </row>
    <row r="814" spans="1:16" x14ac:dyDescent="0.2">
      <c r="A814" s="98">
        <v>10951</v>
      </c>
      <c r="B814" s="91" t="s">
        <v>103</v>
      </c>
      <c r="C814" s="110">
        <v>0.75261751965639923</v>
      </c>
      <c r="D814" s="91" t="s">
        <v>1</v>
      </c>
      <c r="E814" s="91">
        <v>0</v>
      </c>
      <c r="F814" s="92">
        <v>0</v>
      </c>
      <c r="G814" s="91" t="s">
        <v>7</v>
      </c>
      <c r="H814" s="91" t="s">
        <v>88</v>
      </c>
      <c r="I814" s="91" t="s">
        <v>5</v>
      </c>
      <c r="J814" s="93" t="s">
        <v>5</v>
      </c>
      <c r="L814" s="149">
        <f>VLOOKUP(A814,'Trained Model'!A:AI,35,0)</f>
        <v>-7.6455102391412186</v>
      </c>
      <c r="M814" s="151">
        <f>VLOOKUP(A814,'Trained Model'!A:AR,44,0)</f>
        <v>-5.7338995063956917</v>
      </c>
      <c r="N814" s="117"/>
      <c r="O814" s="119" t="str">
        <f t="shared" si="24"/>
        <v>No</v>
      </c>
      <c r="P814" s="160" t="str">
        <f t="shared" si="25"/>
        <v>Correct</v>
      </c>
    </row>
    <row r="815" spans="1:16" x14ac:dyDescent="0.2">
      <c r="A815" s="99">
        <v>11086</v>
      </c>
      <c r="B815" s="95" t="s">
        <v>103</v>
      </c>
      <c r="C815" s="111">
        <v>0.75412588111507362</v>
      </c>
      <c r="D815" s="95" t="s">
        <v>0</v>
      </c>
      <c r="E815" s="95">
        <v>2</v>
      </c>
      <c r="F815" s="96">
        <v>2</v>
      </c>
      <c r="G815" s="95" t="s">
        <v>6</v>
      </c>
      <c r="H815" s="95" t="s">
        <v>89</v>
      </c>
      <c r="I815" s="95" t="s">
        <v>5</v>
      </c>
      <c r="J815" s="97" t="s">
        <v>5</v>
      </c>
      <c r="L815" s="149">
        <f>VLOOKUP(A815,'Trained Model'!A:AI,35,0)</f>
        <v>-8.4533827219406028</v>
      </c>
      <c r="M815" s="151">
        <f>VLOOKUP(A815,'Trained Model'!A:AR,44,0)</f>
        <v>-6.3956405415473734</v>
      </c>
      <c r="N815" s="117"/>
      <c r="O815" s="119" t="str">
        <f t="shared" si="24"/>
        <v>No</v>
      </c>
      <c r="P815" s="160" t="str">
        <f t="shared" si="25"/>
        <v>Correct</v>
      </c>
    </row>
    <row r="816" spans="1:16" x14ac:dyDescent="0.2">
      <c r="A816" s="98">
        <v>10674</v>
      </c>
      <c r="B816" s="91" t="s">
        <v>103</v>
      </c>
      <c r="C816" s="110">
        <v>0.75629751679191404</v>
      </c>
      <c r="D816" s="91" t="s">
        <v>2</v>
      </c>
      <c r="E816" s="91">
        <v>2</v>
      </c>
      <c r="F816" s="92">
        <v>2</v>
      </c>
      <c r="G816" s="91" t="s">
        <v>7</v>
      </c>
      <c r="H816" s="91" t="s">
        <v>88</v>
      </c>
      <c r="I816" s="91" t="s">
        <v>5</v>
      </c>
      <c r="J816" s="93" t="s">
        <v>5</v>
      </c>
      <c r="L816" s="149">
        <f>VLOOKUP(A816,'Trained Model'!A:AI,35,0)</f>
        <v>-7.4567802712517821</v>
      </c>
      <c r="M816" s="151">
        <f>VLOOKUP(A816,'Trained Model'!A:AR,44,0)</f>
        <v>-5.8417891309698815</v>
      </c>
      <c r="N816" s="117"/>
      <c r="O816" s="119" t="str">
        <f t="shared" si="24"/>
        <v>No</v>
      </c>
      <c r="P816" s="160" t="str">
        <f t="shared" si="25"/>
        <v>Correct</v>
      </c>
    </row>
    <row r="817" spans="1:16" x14ac:dyDescent="0.2">
      <c r="A817" s="99">
        <v>10011</v>
      </c>
      <c r="B817" s="95" t="s">
        <v>103</v>
      </c>
      <c r="C817" s="111">
        <v>0.75682361752784799</v>
      </c>
      <c r="D817" s="95" t="s">
        <v>0</v>
      </c>
      <c r="E817" s="95">
        <v>2</v>
      </c>
      <c r="F817" s="96">
        <v>3</v>
      </c>
      <c r="G817" s="95" t="s">
        <v>7</v>
      </c>
      <c r="H817" s="95" t="s">
        <v>90</v>
      </c>
      <c r="I817" s="95" t="s">
        <v>4</v>
      </c>
      <c r="J817" s="97" t="s">
        <v>5</v>
      </c>
      <c r="L817" s="149">
        <f>VLOOKUP(A817,'Trained Model'!A:AI,35,0)</f>
        <v>-6.4014259067106494</v>
      </c>
      <c r="M817" s="151">
        <f>VLOOKUP(A817,'Trained Model'!A:AR,44,0)</f>
        <v>-9.1337335216359286</v>
      </c>
      <c r="N817" s="117"/>
      <c r="O817" s="119" t="str">
        <f t="shared" si="24"/>
        <v>Yes</v>
      </c>
      <c r="P817" s="161" t="str">
        <f t="shared" si="25"/>
        <v>Incorrect</v>
      </c>
    </row>
    <row r="818" spans="1:16" x14ac:dyDescent="0.2">
      <c r="A818" s="98">
        <v>11184</v>
      </c>
      <c r="B818" s="91" t="s">
        <v>103</v>
      </c>
      <c r="C818" s="110">
        <v>0.7573680673114207</v>
      </c>
      <c r="D818" s="91" t="s">
        <v>1</v>
      </c>
      <c r="E818" s="91">
        <v>0</v>
      </c>
      <c r="F818" s="92">
        <v>2</v>
      </c>
      <c r="G818" s="91" t="s">
        <v>7</v>
      </c>
      <c r="H818" s="91" t="s">
        <v>90</v>
      </c>
      <c r="I818" s="91" t="s">
        <v>4</v>
      </c>
      <c r="J818" s="93" t="s">
        <v>5</v>
      </c>
      <c r="L818" s="149">
        <f>VLOOKUP(A818,'Trained Model'!A:AI,35,0)</f>
        <v>-6.0824952125279381</v>
      </c>
      <c r="M818" s="151">
        <f>VLOOKUP(A818,'Trained Model'!A:AR,44,0)</f>
        <v>-9.1303260511451221</v>
      </c>
      <c r="N818" s="117"/>
      <c r="O818" s="119" t="str">
        <f t="shared" si="24"/>
        <v>Yes</v>
      </c>
      <c r="P818" s="161" t="str">
        <f t="shared" si="25"/>
        <v>Incorrect</v>
      </c>
    </row>
    <row r="819" spans="1:16" x14ac:dyDescent="0.2">
      <c r="A819" s="99">
        <v>11072</v>
      </c>
      <c r="B819" s="95" t="s">
        <v>103</v>
      </c>
      <c r="C819" s="111">
        <v>0.75765220842763714</v>
      </c>
      <c r="D819" s="95" t="s">
        <v>2</v>
      </c>
      <c r="E819" s="95">
        <v>3</v>
      </c>
      <c r="F819" s="96">
        <v>2</v>
      </c>
      <c r="G819" s="95" t="s">
        <v>6</v>
      </c>
      <c r="H819" s="95" t="s">
        <v>88</v>
      </c>
      <c r="I819" s="95" t="s">
        <v>5</v>
      </c>
      <c r="J819" s="97" t="s">
        <v>5</v>
      </c>
      <c r="L819" s="149">
        <f>VLOOKUP(A819,'Trained Model'!A:AI,35,0)</f>
        <v>-7.4843616677480451</v>
      </c>
      <c r="M819" s="151">
        <f>VLOOKUP(A819,'Trained Model'!A:AR,44,0)</f>
        <v>-5.7529988688718241</v>
      </c>
      <c r="N819" s="117"/>
      <c r="O819" s="119" t="str">
        <f t="shared" si="24"/>
        <v>No</v>
      </c>
      <c r="P819" s="160" t="str">
        <f t="shared" si="25"/>
        <v>Correct</v>
      </c>
    </row>
    <row r="820" spans="1:16" x14ac:dyDescent="0.2">
      <c r="A820" s="98">
        <v>10742</v>
      </c>
      <c r="B820" s="91" t="s">
        <v>103</v>
      </c>
      <c r="C820" s="110">
        <v>0.75776517312013991</v>
      </c>
      <c r="D820" s="91" t="s">
        <v>1</v>
      </c>
      <c r="E820" s="91">
        <v>0</v>
      </c>
      <c r="F820" s="92">
        <v>1</v>
      </c>
      <c r="G820" s="91" t="s">
        <v>7</v>
      </c>
      <c r="H820" s="91" t="s">
        <v>88</v>
      </c>
      <c r="I820" s="91" t="s">
        <v>5</v>
      </c>
      <c r="J820" s="93" t="s">
        <v>5</v>
      </c>
      <c r="L820" s="149">
        <f>VLOOKUP(A820,'Trained Model'!A:AI,35,0)</f>
        <v>-7.1416050582198025</v>
      </c>
      <c r="M820" s="151">
        <f>VLOOKUP(A820,'Trained Model'!A:AR,44,0)</f>
        <v>-5.7542668092201259</v>
      </c>
      <c r="N820" s="117"/>
      <c r="O820" s="119" t="str">
        <f t="shared" si="24"/>
        <v>No</v>
      </c>
      <c r="P820" s="160" t="str">
        <f t="shared" si="25"/>
        <v>Correct</v>
      </c>
    </row>
    <row r="821" spans="1:16" x14ac:dyDescent="0.2">
      <c r="A821" s="99">
        <v>10103</v>
      </c>
      <c r="B821" s="95" t="s">
        <v>103</v>
      </c>
      <c r="C821" s="111">
        <v>0.75899237759972837</v>
      </c>
      <c r="D821" s="95" t="s">
        <v>0</v>
      </c>
      <c r="E821" s="95">
        <v>1</v>
      </c>
      <c r="F821" s="96">
        <v>1</v>
      </c>
      <c r="G821" s="95" t="s">
        <v>7</v>
      </c>
      <c r="H821" s="95" t="s">
        <v>88</v>
      </c>
      <c r="I821" s="95" t="s">
        <v>5</v>
      </c>
      <c r="J821" s="97" t="s">
        <v>5</v>
      </c>
      <c r="L821" s="149">
        <f>VLOOKUP(A821,'Trained Model'!A:AI,35,0)</f>
        <v>-7.555580855995875</v>
      </c>
      <c r="M821" s="151">
        <f>VLOOKUP(A821,'Trained Model'!A:AR,44,0)</f>
        <v>-5.8168578580016996</v>
      </c>
      <c r="N821" s="117"/>
      <c r="O821" s="119" t="str">
        <f t="shared" si="24"/>
        <v>No</v>
      </c>
      <c r="P821" s="160" t="str">
        <f t="shared" si="25"/>
        <v>Correct</v>
      </c>
    </row>
    <row r="822" spans="1:16" x14ac:dyDescent="0.2">
      <c r="A822" s="98">
        <v>10258</v>
      </c>
      <c r="B822" s="91" t="s">
        <v>103</v>
      </c>
      <c r="C822" s="110">
        <v>0.75946394314737964</v>
      </c>
      <c r="D822" s="91" t="s">
        <v>3</v>
      </c>
      <c r="E822" s="91">
        <v>3</v>
      </c>
      <c r="F822" s="92">
        <v>3</v>
      </c>
      <c r="G822" s="91" t="s">
        <v>6</v>
      </c>
      <c r="H822" s="91" t="s">
        <v>88</v>
      </c>
      <c r="I822" s="91" t="s">
        <v>5</v>
      </c>
      <c r="J822" s="93" t="s">
        <v>5</v>
      </c>
      <c r="L822" s="149">
        <f>VLOOKUP(A822,'Trained Model'!A:AI,35,0)</f>
        <v>-7.4934733480993003</v>
      </c>
      <c r="M822" s="151">
        <f>VLOOKUP(A822,'Trained Model'!A:AR,44,0)</f>
        <v>-5.7109070073877257</v>
      </c>
      <c r="N822" s="117"/>
      <c r="O822" s="119" t="str">
        <f t="shared" si="24"/>
        <v>No</v>
      </c>
      <c r="P822" s="160" t="str">
        <f t="shared" si="25"/>
        <v>Correct</v>
      </c>
    </row>
    <row r="823" spans="1:16" x14ac:dyDescent="0.2">
      <c r="A823" s="99">
        <v>11171</v>
      </c>
      <c r="B823" s="95" t="s">
        <v>103</v>
      </c>
      <c r="C823" s="111">
        <v>0.76191717264794057</v>
      </c>
      <c r="D823" s="95" t="s">
        <v>1</v>
      </c>
      <c r="E823" s="95">
        <v>0</v>
      </c>
      <c r="F823" s="96">
        <v>3</v>
      </c>
      <c r="G823" s="95" t="s">
        <v>6</v>
      </c>
      <c r="H823" s="95" t="s">
        <v>88</v>
      </c>
      <c r="I823" s="95" t="s">
        <v>5</v>
      </c>
      <c r="J823" s="97" t="s">
        <v>5</v>
      </c>
      <c r="L823" s="149">
        <f>VLOOKUP(A823,'Trained Model'!A:AI,35,0)</f>
        <v>-7.6090478666038646</v>
      </c>
      <c r="M823" s="151">
        <f>VLOOKUP(A823,'Trained Model'!A:AR,44,0)</f>
        <v>-5.7107062512054325</v>
      </c>
      <c r="N823" s="117"/>
      <c r="O823" s="119" t="str">
        <f t="shared" si="24"/>
        <v>No</v>
      </c>
      <c r="P823" s="160" t="str">
        <f t="shared" si="25"/>
        <v>Correct</v>
      </c>
    </row>
    <row r="824" spans="1:16" x14ac:dyDescent="0.2">
      <c r="A824" s="98">
        <v>11195</v>
      </c>
      <c r="B824" s="91" t="s">
        <v>103</v>
      </c>
      <c r="C824" s="110">
        <v>0.76268542892809821</v>
      </c>
      <c r="D824" s="91" t="s">
        <v>2</v>
      </c>
      <c r="E824" s="91">
        <v>1</v>
      </c>
      <c r="F824" s="92">
        <v>2</v>
      </c>
      <c r="G824" s="91" t="s">
        <v>6</v>
      </c>
      <c r="H824" s="91" t="s">
        <v>88</v>
      </c>
      <c r="I824" s="91" t="s">
        <v>5</v>
      </c>
      <c r="J824" s="93" t="s">
        <v>5</v>
      </c>
      <c r="L824" s="149">
        <f>VLOOKUP(A824,'Trained Model'!A:AI,35,0)</f>
        <v>-8.0398874704319425</v>
      </c>
      <c r="M824" s="151">
        <f>VLOOKUP(A824,'Trained Model'!A:AR,44,0)</f>
        <v>-5.8153891614711055</v>
      </c>
      <c r="N824" s="117"/>
      <c r="O824" s="119" t="str">
        <f t="shared" si="24"/>
        <v>No</v>
      </c>
      <c r="P824" s="160" t="str">
        <f t="shared" si="25"/>
        <v>Correct</v>
      </c>
    </row>
    <row r="825" spans="1:16" x14ac:dyDescent="0.2">
      <c r="A825" s="99">
        <v>10268</v>
      </c>
      <c r="B825" s="95" t="s">
        <v>103</v>
      </c>
      <c r="C825" s="111">
        <v>0.7628455354210304</v>
      </c>
      <c r="D825" s="95" t="s">
        <v>0</v>
      </c>
      <c r="E825" s="95">
        <v>3</v>
      </c>
      <c r="F825" s="96">
        <v>3</v>
      </c>
      <c r="G825" s="95" t="s">
        <v>7</v>
      </c>
      <c r="H825" s="95" t="s">
        <v>88</v>
      </c>
      <c r="I825" s="95" t="s">
        <v>5</v>
      </c>
      <c r="J825" s="97" t="s">
        <v>5</v>
      </c>
      <c r="L825" s="149">
        <f>VLOOKUP(A825,'Trained Model'!A:AI,35,0)</f>
        <v>-7.0426146677307742</v>
      </c>
      <c r="M825" s="151">
        <f>VLOOKUP(A825,'Trained Model'!A:AR,44,0)</f>
        <v>-5.7627320752523117</v>
      </c>
      <c r="N825" s="117"/>
      <c r="O825" s="119" t="str">
        <f t="shared" si="24"/>
        <v>No</v>
      </c>
      <c r="P825" s="160" t="str">
        <f t="shared" si="25"/>
        <v>Correct</v>
      </c>
    </row>
    <row r="826" spans="1:16" x14ac:dyDescent="0.2">
      <c r="A826" s="98">
        <v>10624</v>
      </c>
      <c r="B826" s="91" t="s">
        <v>103</v>
      </c>
      <c r="C826" s="110">
        <v>0.76375460632732162</v>
      </c>
      <c r="D826" s="91" t="s">
        <v>0</v>
      </c>
      <c r="E826" s="91">
        <v>0</v>
      </c>
      <c r="F826" s="92">
        <v>3</v>
      </c>
      <c r="G826" s="91" t="s">
        <v>7</v>
      </c>
      <c r="H826" s="91" t="s">
        <v>88</v>
      </c>
      <c r="I826" s="91" t="s">
        <v>5</v>
      </c>
      <c r="J826" s="93" t="s">
        <v>5</v>
      </c>
      <c r="L826" s="149">
        <f>VLOOKUP(A826,'Trained Model'!A:AI,35,0)</f>
        <v>-7.5981404704146716</v>
      </c>
      <c r="M826" s="151">
        <f>VLOOKUP(A826,'Trained Model'!A:AR,44,0)</f>
        <v>-5.7749026108725667</v>
      </c>
      <c r="N826" s="117"/>
      <c r="O826" s="119" t="str">
        <f t="shared" si="24"/>
        <v>No</v>
      </c>
      <c r="P826" s="160" t="str">
        <f t="shared" si="25"/>
        <v>Correct</v>
      </c>
    </row>
    <row r="827" spans="1:16" x14ac:dyDescent="0.2">
      <c r="A827" s="99">
        <v>10955</v>
      </c>
      <c r="B827" s="95" t="s">
        <v>103</v>
      </c>
      <c r="C827" s="111">
        <v>0.76479111935955935</v>
      </c>
      <c r="D827" s="95" t="s">
        <v>0</v>
      </c>
      <c r="E827" s="95">
        <v>1</v>
      </c>
      <c r="F827" s="96">
        <v>3</v>
      </c>
      <c r="G827" s="95" t="s">
        <v>6</v>
      </c>
      <c r="H827" s="95" t="s">
        <v>89</v>
      </c>
      <c r="I827" s="95" t="s">
        <v>5</v>
      </c>
      <c r="J827" s="97" t="s">
        <v>5</v>
      </c>
      <c r="L827" s="149">
        <f>VLOOKUP(A827,'Trained Model'!A:AI,35,0)</f>
        <v>-8.6747856287770286</v>
      </c>
      <c r="M827" s="151">
        <f>VLOOKUP(A827,'Trained Model'!A:AR,44,0)</f>
        <v>-6.3873071599882278</v>
      </c>
      <c r="N827" s="117"/>
      <c r="O827" s="119" t="str">
        <f t="shared" si="24"/>
        <v>No</v>
      </c>
      <c r="P827" s="160" t="str">
        <f t="shared" si="25"/>
        <v>Correct</v>
      </c>
    </row>
    <row r="828" spans="1:16" x14ac:dyDescent="0.2">
      <c r="A828" s="98">
        <v>11249</v>
      </c>
      <c r="B828" s="91" t="s">
        <v>103</v>
      </c>
      <c r="C828" s="110">
        <v>0.76604403543122657</v>
      </c>
      <c r="D828" s="91" t="s">
        <v>0</v>
      </c>
      <c r="E828" s="91">
        <v>1</v>
      </c>
      <c r="F828" s="92">
        <v>3</v>
      </c>
      <c r="G828" s="91" t="s">
        <v>7</v>
      </c>
      <c r="H828" s="91" t="s">
        <v>91</v>
      </c>
      <c r="I828" s="91" t="s">
        <v>4</v>
      </c>
      <c r="J828" s="93" t="s">
        <v>5</v>
      </c>
      <c r="L828" s="149">
        <f>VLOOKUP(A828,'Trained Model'!A:AI,35,0)</f>
        <v>-7.0043357331869887</v>
      </c>
      <c r="M828" s="151">
        <f>VLOOKUP(A828,'Trained Model'!A:AR,44,0)</f>
        <v>-9.2366166790407433</v>
      </c>
      <c r="N828" s="117"/>
      <c r="O828" s="119" t="str">
        <f t="shared" si="24"/>
        <v>Yes</v>
      </c>
      <c r="P828" s="161" t="str">
        <f t="shared" si="25"/>
        <v>Incorrect</v>
      </c>
    </row>
    <row r="829" spans="1:16" x14ac:dyDescent="0.2">
      <c r="A829" s="99">
        <v>10730</v>
      </c>
      <c r="B829" s="95" t="s">
        <v>103</v>
      </c>
      <c r="C829" s="111">
        <v>0.76622788873479963</v>
      </c>
      <c r="D829" s="95" t="s">
        <v>2</v>
      </c>
      <c r="E829" s="95">
        <v>1</v>
      </c>
      <c r="F829" s="96">
        <v>1</v>
      </c>
      <c r="G829" s="95" t="s">
        <v>7</v>
      </c>
      <c r="H829" s="95" t="s">
        <v>89</v>
      </c>
      <c r="I829" s="95" t="s">
        <v>5</v>
      </c>
      <c r="J829" s="97" t="s">
        <v>5</v>
      </c>
      <c r="L829" s="149">
        <f>VLOOKUP(A829,'Trained Model'!A:AI,35,0)</f>
        <v>-8.287385528066503</v>
      </c>
      <c r="M829" s="151">
        <f>VLOOKUP(A829,'Trained Model'!A:AR,44,0)</f>
        <v>-6.4392010995620659</v>
      </c>
      <c r="N829" s="117"/>
      <c r="O829" s="119" t="str">
        <f t="shared" si="24"/>
        <v>No</v>
      </c>
      <c r="P829" s="160" t="str">
        <f t="shared" si="25"/>
        <v>Correct</v>
      </c>
    </row>
    <row r="830" spans="1:16" x14ac:dyDescent="0.2">
      <c r="A830" s="98">
        <v>10822</v>
      </c>
      <c r="B830" s="91" t="s">
        <v>103</v>
      </c>
      <c r="C830" s="110">
        <v>0.76708661224576213</v>
      </c>
      <c r="D830" s="91" t="s">
        <v>2</v>
      </c>
      <c r="E830" s="91">
        <v>0</v>
      </c>
      <c r="F830" s="92">
        <v>0</v>
      </c>
      <c r="G830" s="91" t="s">
        <v>6</v>
      </c>
      <c r="H830" s="91" t="s">
        <v>88</v>
      </c>
      <c r="I830" s="91" t="s">
        <v>5</v>
      </c>
      <c r="J830" s="93" t="s">
        <v>5</v>
      </c>
      <c r="L830" s="149">
        <f>VLOOKUP(A830,'Trained Model'!A:AI,35,0)</f>
        <v>-8.5644119385560948</v>
      </c>
      <c r="M830" s="151">
        <f>VLOOKUP(A830,'Trained Model'!A:AR,44,0)</f>
        <v>-5.7027791118927977</v>
      </c>
      <c r="N830" s="117"/>
      <c r="O830" s="119" t="str">
        <f t="shared" si="24"/>
        <v>No</v>
      </c>
      <c r="P830" s="160" t="str">
        <f t="shared" si="25"/>
        <v>Correct</v>
      </c>
    </row>
    <row r="831" spans="1:16" x14ac:dyDescent="0.2">
      <c r="A831" s="99">
        <v>10421</v>
      </c>
      <c r="B831" s="95" t="s">
        <v>103</v>
      </c>
      <c r="C831" s="111">
        <v>0.76719608502904291</v>
      </c>
      <c r="D831" s="95" t="s">
        <v>0</v>
      </c>
      <c r="E831" s="95">
        <v>1</v>
      </c>
      <c r="F831" s="96">
        <v>3</v>
      </c>
      <c r="G831" s="95" t="s">
        <v>7</v>
      </c>
      <c r="H831" s="95" t="s">
        <v>89</v>
      </c>
      <c r="I831" s="95" t="s">
        <v>5</v>
      </c>
      <c r="J831" s="97" t="s">
        <v>5</v>
      </c>
      <c r="L831" s="149">
        <f>VLOOKUP(A831,'Trained Model'!A:AI,35,0)</f>
        <v>-8.2499024348117622</v>
      </c>
      <c r="M831" s="151">
        <f>VLOOKUP(A831,'Trained Model'!A:AR,44,0)</f>
        <v>-6.4391322278528138</v>
      </c>
      <c r="N831" s="117"/>
      <c r="O831" s="119" t="str">
        <f t="shared" si="24"/>
        <v>No</v>
      </c>
      <c r="P831" s="160" t="str">
        <f t="shared" si="25"/>
        <v>Correct</v>
      </c>
    </row>
    <row r="832" spans="1:16" x14ac:dyDescent="0.2">
      <c r="A832" s="98">
        <v>11008</v>
      </c>
      <c r="B832" s="91" t="s">
        <v>103</v>
      </c>
      <c r="C832" s="110">
        <v>0.76745121360430424</v>
      </c>
      <c r="D832" s="91" t="s">
        <v>0</v>
      </c>
      <c r="E832" s="91">
        <v>1</v>
      </c>
      <c r="F832" s="92">
        <v>0</v>
      </c>
      <c r="G832" s="91" t="s">
        <v>7</v>
      </c>
      <c r="H832" s="91" t="s">
        <v>91</v>
      </c>
      <c r="I832" s="91" t="s">
        <v>5</v>
      </c>
      <c r="J832" s="93" t="s">
        <v>5</v>
      </c>
      <c r="L832" s="149">
        <f>VLOOKUP(A832,'Trained Model'!A:AI,35,0)</f>
        <v>-9.1032900890904056</v>
      </c>
      <c r="M832" s="151">
        <f>VLOOKUP(A832,'Trained Model'!A:AR,44,0)</f>
        <v>-6.8446334181562234</v>
      </c>
      <c r="N832" s="117"/>
      <c r="O832" s="119" t="str">
        <f t="shared" si="24"/>
        <v>No</v>
      </c>
      <c r="P832" s="160" t="str">
        <f t="shared" si="25"/>
        <v>Correct</v>
      </c>
    </row>
    <row r="833" spans="1:16" x14ac:dyDescent="0.2">
      <c r="A833" s="99">
        <v>10248</v>
      </c>
      <c r="B833" s="95" t="s">
        <v>103</v>
      </c>
      <c r="C833" s="111">
        <v>0.76764649902989646</v>
      </c>
      <c r="D833" s="95" t="s">
        <v>0</v>
      </c>
      <c r="E833" s="95">
        <v>3</v>
      </c>
      <c r="F833" s="96">
        <v>2</v>
      </c>
      <c r="G833" s="95" t="s">
        <v>6</v>
      </c>
      <c r="H833" s="95" t="s">
        <v>88</v>
      </c>
      <c r="I833" s="95" t="s">
        <v>5</v>
      </c>
      <c r="J833" s="97" t="s">
        <v>5</v>
      </c>
      <c r="L833" s="149">
        <f>VLOOKUP(A833,'Trained Model'!A:AI,35,0)</f>
        <v>-7.4043189600745087</v>
      </c>
      <c r="M833" s="151">
        <f>VLOOKUP(A833,'Trained Model'!A:AR,44,0)</f>
        <v>-5.7446654873126795</v>
      </c>
      <c r="N833" s="117"/>
      <c r="O833" s="119" t="str">
        <f t="shared" si="24"/>
        <v>No</v>
      </c>
      <c r="P833" s="160" t="str">
        <f t="shared" si="25"/>
        <v>Correct</v>
      </c>
    </row>
    <row r="834" spans="1:16" x14ac:dyDescent="0.2">
      <c r="A834" s="98">
        <v>10685</v>
      </c>
      <c r="B834" s="91" t="s">
        <v>103</v>
      </c>
      <c r="C834" s="110">
        <v>0.7680169668355239</v>
      </c>
      <c r="D834" s="91" t="s">
        <v>1</v>
      </c>
      <c r="E834" s="91">
        <v>3</v>
      </c>
      <c r="F834" s="92">
        <v>0</v>
      </c>
      <c r="G834" s="91" t="s">
        <v>7</v>
      </c>
      <c r="H834" s="91" t="s">
        <v>89</v>
      </c>
      <c r="I834" s="91" t="s">
        <v>5</v>
      </c>
      <c r="J834" s="93" t="s">
        <v>5</v>
      </c>
      <c r="L834" s="149">
        <f>VLOOKUP(A834,'Trained Model'!A:AI,35,0)</f>
        <v>-7.7417464008544128</v>
      </c>
      <c r="M834" s="151">
        <f>VLOOKUP(A834,'Trained Model'!A:AR,44,0)</f>
        <v>-6.3357388307766582</v>
      </c>
      <c r="N834" s="117"/>
      <c r="O834" s="119" t="str">
        <f t="shared" si="24"/>
        <v>No</v>
      </c>
      <c r="P834" s="160" t="str">
        <f t="shared" si="25"/>
        <v>Correct</v>
      </c>
    </row>
    <row r="835" spans="1:16" x14ac:dyDescent="0.2">
      <c r="A835" s="99">
        <v>10037</v>
      </c>
      <c r="B835" s="95" t="s">
        <v>103</v>
      </c>
      <c r="C835" s="111">
        <v>0.76909379799388089</v>
      </c>
      <c r="D835" s="95" t="s">
        <v>1</v>
      </c>
      <c r="E835" s="95">
        <v>3</v>
      </c>
      <c r="F835" s="96">
        <v>3</v>
      </c>
      <c r="G835" s="95" t="s">
        <v>7</v>
      </c>
      <c r="H835" s="95" t="s">
        <v>89</v>
      </c>
      <c r="I835" s="95" t="s">
        <v>5</v>
      </c>
      <c r="J835" s="97" t="s">
        <v>5</v>
      </c>
      <c r="L835" s="149">
        <f>VLOOKUP(A835,'Trained Model'!A:AI,35,0)</f>
        <v>-7.2804008343517923</v>
      </c>
      <c r="M835" s="151">
        <f>VLOOKUP(A835,'Trained Model'!A:AR,44,0)</f>
        <v>-6.364370643450985</v>
      </c>
      <c r="N835" s="117"/>
      <c r="O835" s="119" t="str">
        <f t="shared" si="24"/>
        <v>No</v>
      </c>
      <c r="P835" s="160" t="str">
        <f t="shared" si="25"/>
        <v>Correct</v>
      </c>
    </row>
    <row r="836" spans="1:16" x14ac:dyDescent="0.2">
      <c r="A836" s="98">
        <v>10313</v>
      </c>
      <c r="B836" s="91" t="s">
        <v>103</v>
      </c>
      <c r="C836" s="110">
        <v>0.76945967892449985</v>
      </c>
      <c r="D836" s="91" t="s">
        <v>1</v>
      </c>
      <c r="E836" s="91">
        <v>0</v>
      </c>
      <c r="F836" s="92">
        <v>3</v>
      </c>
      <c r="G836" s="91" t="s">
        <v>7</v>
      </c>
      <c r="H836" s="91" t="s">
        <v>90</v>
      </c>
      <c r="I836" s="91" t="s">
        <v>4</v>
      </c>
      <c r="J836" s="93" t="s">
        <v>4</v>
      </c>
      <c r="L836" s="149">
        <f>VLOOKUP(A836,'Trained Model'!A:AI,35,0)</f>
        <v>-6.14567411414947</v>
      </c>
      <c r="M836" s="151">
        <f>VLOOKUP(A836,'Trained Model'!A:AR,44,0)</f>
        <v>-9.0965675712201666</v>
      </c>
      <c r="N836" s="117"/>
      <c r="O836" s="119" t="str">
        <f t="shared" si="24"/>
        <v>Yes</v>
      </c>
      <c r="P836" s="160" t="str">
        <f t="shared" si="25"/>
        <v>Correct</v>
      </c>
    </row>
    <row r="837" spans="1:16" x14ac:dyDescent="0.2">
      <c r="A837" s="99">
        <v>10112</v>
      </c>
      <c r="B837" s="95" t="s">
        <v>103</v>
      </c>
      <c r="C837" s="111">
        <v>0.77045941363031978</v>
      </c>
      <c r="D837" s="95" t="s">
        <v>2</v>
      </c>
      <c r="E837" s="95">
        <v>0</v>
      </c>
      <c r="F837" s="96">
        <v>1</v>
      </c>
      <c r="G837" s="95" t="s">
        <v>6</v>
      </c>
      <c r="H837" s="95" t="s">
        <v>88</v>
      </c>
      <c r="I837" s="95" t="s">
        <v>5</v>
      </c>
      <c r="J837" s="97" t="s">
        <v>5</v>
      </c>
      <c r="L837" s="149">
        <f>VLOOKUP(A837,'Trained Model'!A:AI,35,0)</f>
        <v>-8.0605067576346769</v>
      </c>
      <c r="M837" s="151">
        <f>VLOOKUP(A837,'Trained Model'!A:AR,44,0)</f>
        <v>-5.7231464147172311</v>
      </c>
      <c r="N837" s="117"/>
      <c r="O837" s="119" t="str">
        <f t="shared" ref="O837:O900" si="26">IF(L837&gt;M837,"Yes","No")</f>
        <v>No</v>
      </c>
      <c r="P837" s="160" t="str">
        <f t="shared" ref="P837:P900" si="27">IF(J837=O837,"Correct","Incorrect")</f>
        <v>Correct</v>
      </c>
    </row>
    <row r="838" spans="1:16" x14ac:dyDescent="0.2">
      <c r="A838" s="98">
        <v>10303</v>
      </c>
      <c r="B838" s="91" t="s">
        <v>103</v>
      </c>
      <c r="C838" s="110">
        <v>0.77123685908636141</v>
      </c>
      <c r="D838" s="91" t="s">
        <v>1</v>
      </c>
      <c r="E838" s="91">
        <v>3</v>
      </c>
      <c r="F838" s="92">
        <v>2</v>
      </c>
      <c r="G838" s="91" t="s">
        <v>7</v>
      </c>
      <c r="H838" s="91" t="s">
        <v>91</v>
      </c>
      <c r="I838" s="91" t="s">
        <v>5</v>
      </c>
      <c r="J838" s="93" t="s">
        <v>5</v>
      </c>
      <c r="L838" s="149">
        <f>VLOOKUP(A838,'Trained Model'!A:AI,35,0)</f>
        <v>-7.6092640205062834</v>
      </c>
      <c r="M838" s="151">
        <f>VLOOKUP(A838,'Trained Model'!A:AR,44,0)</f>
        <v>-6.8322621263536769</v>
      </c>
      <c r="N838" s="117"/>
      <c r="O838" s="119" t="str">
        <f t="shared" si="26"/>
        <v>No</v>
      </c>
      <c r="P838" s="160" t="str">
        <f t="shared" si="27"/>
        <v>Correct</v>
      </c>
    </row>
    <row r="839" spans="1:16" x14ac:dyDescent="0.2">
      <c r="A839" s="99">
        <v>10790</v>
      </c>
      <c r="B839" s="95" t="s">
        <v>103</v>
      </c>
      <c r="C839" s="111">
        <v>0.77235100541766444</v>
      </c>
      <c r="D839" s="95" t="s">
        <v>2</v>
      </c>
      <c r="E839" s="95">
        <v>0</v>
      </c>
      <c r="F839" s="96">
        <v>3</v>
      </c>
      <c r="G839" s="95" t="s">
        <v>7</v>
      </c>
      <c r="H839" s="95" t="s">
        <v>88</v>
      </c>
      <c r="I839" s="95" t="s">
        <v>5</v>
      </c>
      <c r="J839" s="97" t="s">
        <v>5</v>
      </c>
      <c r="L839" s="149">
        <f>VLOOKUP(A839,'Trained Model'!A:AI,35,0)</f>
        <v>-7.6781831780882079</v>
      </c>
      <c r="M839" s="151">
        <f>VLOOKUP(A839,'Trained Model'!A:AR,44,0)</f>
        <v>-5.7832359924317105</v>
      </c>
      <c r="N839" s="117"/>
      <c r="O839" s="119" t="str">
        <f t="shared" si="26"/>
        <v>No</v>
      </c>
      <c r="P839" s="160" t="str">
        <f t="shared" si="27"/>
        <v>Correct</v>
      </c>
    </row>
    <row r="840" spans="1:16" x14ac:dyDescent="0.2">
      <c r="A840" s="98">
        <v>10489</v>
      </c>
      <c r="B840" s="91" t="s">
        <v>103</v>
      </c>
      <c r="C840" s="110">
        <v>0.77338681418533817</v>
      </c>
      <c r="D840" s="91" t="s">
        <v>2</v>
      </c>
      <c r="E840" s="91">
        <v>0</v>
      </c>
      <c r="F840" s="92">
        <v>2</v>
      </c>
      <c r="G840" s="91" t="s">
        <v>6</v>
      </c>
      <c r="H840" s="91" t="s">
        <v>89</v>
      </c>
      <c r="I840" s="91" t="s">
        <v>5</v>
      </c>
      <c r="J840" s="93" t="s">
        <v>5</v>
      </c>
      <c r="L840" s="149">
        <f>VLOOKUP(A840,'Trained Model'!A:AI,35,0)</f>
        <v>-8.6916494348290332</v>
      </c>
      <c r="M840" s="151">
        <f>VLOOKUP(A840,'Trained Model'!A:AR,44,0)</f>
        <v>-6.3791792644933007</v>
      </c>
      <c r="N840" s="117"/>
      <c r="O840" s="119" t="str">
        <f t="shared" si="26"/>
        <v>No</v>
      </c>
      <c r="P840" s="160" t="str">
        <f t="shared" si="27"/>
        <v>Correct</v>
      </c>
    </row>
    <row r="841" spans="1:16" x14ac:dyDescent="0.2">
      <c r="A841" s="99">
        <v>10163</v>
      </c>
      <c r="B841" s="95" t="s">
        <v>103</v>
      </c>
      <c r="C841" s="111">
        <v>0.77353524731109302</v>
      </c>
      <c r="D841" s="95" t="s">
        <v>3</v>
      </c>
      <c r="E841" s="95">
        <v>0</v>
      </c>
      <c r="F841" s="96">
        <v>3</v>
      </c>
      <c r="G841" s="95" t="s">
        <v>6</v>
      </c>
      <c r="H841" s="95" t="s">
        <v>88</v>
      </c>
      <c r="I841" s="95" t="s">
        <v>5</v>
      </c>
      <c r="J841" s="97" t="s">
        <v>5</v>
      </c>
      <c r="L841" s="149">
        <f>VLOOKUP(A841,'Trained Model'!A:AI,35,0)</f>
        <v>-8.0489991507831977</v>
      </c>
      <c r="M841" s="151">
        <f>VLOOKUP(A841,'Trained Model'!A:AR,44,0)</f>
        <v>-5.7230775430079808</v>
      </c>
      <c r="N841" s="117"/>
      <c r="O841" s="119" t="str">
        <f t="shared" si="26"/>
        <v>No</v>
      </c>
      <c r="P841" s="160" t="str">
        <f t="shared" si="27"/>
        <v>Correct</v>
      </c>
    </row>
    <row r="842" spans="1:16" x14ac:dyDescent="0.2">
      <c r="A842" s="98">
        <v>10457</v>
      </c>
      <c r="B842" s="91" t="s">
        <v>103</v>
      </c>
      <c r="C842" s="110">
        <v>0.77355298318063348</v>
      </c>
      <c r="D842" s="91" t="s">
        <v>2</v>
      </c>
      <c r="E842" s="91">
        <v>2</v>
      </c>
      <c r="F842" s="92">
        <v>3</v>
      </c>
      <c r="G842" s="91" t="s">
        <v>6</v>
      </c>
      <c r="H842" s="91" t="s">
        <v>91</v>
      </c>
      <c r="I842" s="91" t="s">
        <v>5</v>
      </c>
      <c r="J842" s="93" t="s">
        <v>5</v>
      </c>
      <c r="L842" s="149">
        <f>VLOOKUP(A842,'Trained Model'!A:AI,35,0)</f>
        <v>-8.9886464190116939</v>
      </c>
      <c r="M842" s="151">
        <f>VLOOKUP(A842,'Trained Model'!A:AR,44,0)</f>
        <v>-6.8043484461592989</v>
      </c>
      <c r="N842" s="117"/>
      <c r="O842" s="119" t="str">
        <f t="shared" si="26"/>
        <v>No</v>
      </c>
      <c r="P842" s="160" t="str">
        <f t="shared" si="27"/>
        <v>Correct</v>
      </c>
    </row>
    <row r="843" spans="1:16" x14ac:dyDescent="0.2">
      <c r="A843" s="99">
        <v>11287</v>
      </c>
      <c r="B843" s="95" t="s">
        <v>103</v>
      </c>
      <c r="C843" s="111">
        <v>0.77528054591898665</v>
      </c>
      <c r="D843" s="95" t="s">
        <v>1</v>
      </c>
      <c r="E843" s="95">
        <v>0</v>
      </c>
      <c r="F843" s="96">
        <v>1</v>
      </c>
      <c r="G843" s="95" t="s">
        <v>7</v>
      </c>
      <c r="H843" s="95" t="s">
        <v>89</v>
      </c>
      <c r="I843" s="95" t="s">
        <v>5</v>
      </c>
      <c r="J843" s="97" t="s">
        <v>5</v>
      </c>
      <c r="L843" s="149">
        <f>VLOOKUP(A843,'Trained Model'!A:AI,35,0)</f>
        <v>-7.7933670226168941</v>
      </c>
      <c r="M843" s="151">
        <f>VLOOKUP(A843,'Trained Model'!A:AR,44,0)</f>
        <v>-6.3682766692213475</v>
      </c>
      <c r="N843" s="117"/>
      <c r="O843" s="119" t="str">
        <f t="shared" si="26"/>
        <v>No</v>
      </c>
      <c r="P843" s="160" t="str">
        <f t="shared" si="27"/>
        <v>Correct</v>
      </c>
    </row>
    <row r="844" spans="1:16" x14ac:dyDescent="0.2">
      <c r="A844" s="98">
        <v>10595</v>
      </c>
      <c r="B844" s="91" t="s">
        <v>103</v>
      </c>
      <c r="C844" s="110">
        <v>0.77601373715870692</v>
      </c>
      <c r="D844" s="91" t="s">
        <v>0</v>
      </c>
      <c r="E844" s="91">
        <v>0</v>
      </c>
      <c r="F844" s="92">
        <v>2</v>
      </c>
      <c r="G844" s="91" t="s">
        <v>6</v>
      </c>
      <c r="H844" s="91" t="s">
        <v>88</v>
      </c>
      <c r="I844" s="91" t="s">
        <v>5</v>
      </c>
      <c r="J844" s="93" t="s">
        <v>5</v>
      </c>
      <c r="L844" s="149">
        <f>VLOOKUP(A844,'Trained Model'!A:AI,35,0)</f>
        <v>-7.9598447627584061</v>
      </c>
      <c r="M844" s="151">
        <f>VLOOKUP(A844,'Trained Model'!A:AR,44,0)</f>
        <v>-5.7568360229329345</v>
      </c>
      <c r="N844" s="117"/>
      <c r="O844" s="119" t="str">
        <f t="shared" si="26"/>
        <v>No</v>
      </c>
      <c r="P844" s="160" t="str">
        <f t="shared" si="27"/>
        <v>Correct</v>
      </c>
    </row>
    <row r="845" spans="1:16" x14ac:dyDescent="0.2">
      <c r="A845" s="99">
        <v>11318</v>
      </c>
      <c r="B845" s="95" t="s">
        <v>103</v>
      </c>
      <c r="C845" s="111">
        <v>0.77646200193227322</v>
      </c>
      <c r="D845" s="95" t="s">
        <v>0</v>
      </c>
      <c r="E845" s="95">
        <v>2</v>
      </c>
      <c r="F845" s="96">
        <v>2</v>
      </c>
      <c r="G845" s="95" t="s">
        <v>7</v>
      </c>
      <c r="H845" s="95" t="s">
        <v>90</v>
      </c>
      <c r="I845" s="95" t="s">
        <v>5</v>
      </c>
      <c r="J845" s="97" t="s">
        <v>5</v>
      </c>
      <c r="L845" s="149">
        <f>VLOOKUP(A845,'Trained Model'!A:AI,35,0)</f>
        <v>-7.9758557944899149</v>
      </c>
      <c r="M845" s="151">
        <f>VLOOKUP(A845,'Trained Model'!A:AR,44,0)</f>
        <v>-6.8041405533506918</v>
      </c>
      <c r="N845" s="117"/>
      <c r="O845" s="119" t="str">
        <f t="shared" si="26"/>
        <v>No</v>
      </c>
      <c r="P845" s="160" t="str">
        <f t="shared" si="27"/>
        <v>Correct</v>
      </c>
    </row>
    <row r="846" spans="1:16" x14ac:dyDescent="0.2">
      <c r="A846" s="98">
        <v>10209</v>
      </c>
      <c r="B846" s="91" t="s">
        <v>103</v>
      </c>
      <c r="C846" s="110">
        <v>0.77734868947881119</v>
      </c>
      <c r="D846" s="91" t="s">
        <v>2</v>
      </c>
      <c r="E846" s="91">
        <v>0</v>
      </c>
      <c r="F846" s="92">
        <v>2</v>
      </c>
      <c r="G846" s="91" t="s">
        <v>6</v>
      </c>
      <c r="H846" s="91" t="s">
        <v>91</v>
      </c>
      <c r="I846" s="91" t="s">
        <v>5</v>
      </c>
      <c r="J846" s="93" t="s">
        <v>5</v>
      </c>
      <c r="L846" s="149">
        <f>VLOOKUP(A846,'Trained Model'!A:AI,35,0)</f>
        <v>-9.0836915226050561</v>
      </c>
      <c r="M846" s="151">
        <f>VLOOKUP(A846,'Trained Model'!A:AR,44,0)</f>
        <v>-6.8133122674710371</v>
      </c>
      <c r="N846" s="117"/>
      <c r="O846" s="119" t="str">
        <f t="shared" si="26"/>
        <v>No</v>
      </c>
      <c r="P846" s="160" t="str">
        <f t="shared" si="27"/>
        <v>Correct</v>
      </c>
    </row>
    <row r="847" spans="1:16" x14ac:dyDescent="0.2">
      <c r="A847" s="99">
        <v>10361</v>
      </c>
      <c r="B847" s="95" t="s">
        <v>103</v>
      </c>
      <c r="C847" s="111">
        <v>0.77898327521137745</v>
      </c>
      <c r="D847" s="95" t="s">
        <v>3</v>
      </c>
      <c r="E847" s="95">
        <v>1</v>
      </c>
      <c r="F847" s="96">
        <v>2</v>
      </c>
      <c r="G847" s="95" t="s">
        <v>7</v>
      </c>
      <c r="H847" s="95" t="s">
        <v>91</v>
      </c>
      <c r="I847" s="95" t="s">
        <v>4</v>
      </c>
      <c r="J847" s="97" t="s">
        <v>4</v>
      </c>
      <c r="L847" s="149">
        <f>VLOOKUP(A847,'Trained Model'!A:AI,35,0)</f>
        <v>-6.9671323179687183</v>
      </c>
      <c r="M847" s="151">
        <f>VLOOKUP(A847,'Trained Model'!A:AR,44,0)</f>
        <v>-9.2703751589656989</v>
      </c>
      <c r="N847" s="117"/>
      <c r="O847" s="119" t="str">
        <f t="shared" si="26"/>
        <v>Yes</v>
      </c>
      <c r="P847" s="160" t="str">
        <f t="shared" si="27"/>
        <v>Correct</v>
      </c>
    </row>
    <row r="848" spans="1:16" x14ac:dyDescent="0.2">
      <c r="A848" s="98">
        <v>10610</v>
      </c>
      <c r="B848" s="91" t="s">
        <v>103</v>
      </c>
      <c r="C848" s="110">
        <v>0.77977377740121567</v>
      </c>
      <c r="D848" s="91" t="s">
        <v>0</v>
      </c>
      <c r="E848" s="91">
        <v>3</v>
      </c>
      <c r="F848" s="92">
        <v>3</v>
      </c>
      <c r="G848" s="91" t="s">
        <v>7</v>
      </c>
      <c r="H848" s="91" t="s">
        <v>88</v>
      </c>
      <c r="I848" s="91" t="s">
        <v>5</v>
      </c>
      <c r="J848" s="93" t="s">
        <v>5</v>
      </c>
      <c r="L848" s="149">
        <f>VLOOKUP(A848,'Trained Model'!A:AI,35,0)</f>
        <v>-7.0426146677307742</v>
      </c>
      <c r="M848" s="151">
        <f>VLOOKUP(A848,'Trained Model'!A:AR,44,0)</f>
        <v>-5.7627320752523117</v>
      </c>
      <c r="N848" s="117"/>
      <c r="O848" s="119" t="str">
        <f t="shared" si="26"/>
        <v>No</v>
      </c>
      <c r="P848" s="160" t="str">
        <f t="shared" si="27"/>
        <v>Correct</v>
      </c>
    </row>
    <row r="849" spans="1:16" x14ac:dyDescent="0.2">
      <c r="A849" s="99">
        <v>10158</v>
      </c>
      <c r="B849" s="95" t="s">
        <v>103</v>
      </c>
      <c r="C849" s="111">
        <v>0.78215866927043498</v>
      </c>
      <c r="D849" s="95" t="s">
        <v>2</v>
      </c>
      <c r="E849" s="95">
        <v>3</v>
      </c>
      <c r="F849" s="96">
        <v>0</v>
      </c>
      <c r="G849" s="95" t="s">
        <v>6</v>
      </c>
      <c r="H849" s="95" t="s">
        <v>90</v>
      </c>
      <c r="I849" s="95" t="s">
        <v>5</v>
      </c>
      <c r="J849" s="97" t="s">
        <v>5</v>
      </c>
      <c r="L849" s="149">
        <f>VLOOKUP(A849,'Trained Model'!A:AI,35,0)</f>
        <v>-8.6080043667838666</v>
      </c>
      <c r="M849" s="151">
        <f>VLOOKUP(A849,'Trained Model'!A:AR,44,0)</f>
        <v>-6.6612933802124967</v>
      </c>
      <c r="N849" s="117"/>
      <c r="O849" s="119" t="str">
        <f t="shared" si="26"/>
        <v>No</v>
      </c>
      <c r="P849" s="160" t="str">
        <f t="shared" si="27"/>
        <v>Correct</v>
      </c>
    </row>
    <row r="850" spans="1:16" x14ac:dyDescent="0.2">
      <c r="A850" s="98">
        <v>10662</v>
      </c>
      <c r="B850" s="91" t="s">
        <v>103</v>
      </c>
      <c r="C850" s="110">
        <v>0.78267102937234034</v>
      </c>
      <c r="D850" s="91" t="s">
        <v>0</v>
      </c>
      <c r="E850" s="91">
        <v>2</v>
      </c>
      <c r="F850" s="92">
        <v>2</v>
      </c>
      <c r="G850" s="91" t="s">
        <v>6</v>
      </c>
      <c r="H850" s="91" t="s">
        <v>91</v>
      </c>
      <c r="I850" s="91" t="s">
        <v>5</v>
      </c>
      <c r="J850" s="93" t="s">
        <v>5</v>
      </c>
      <c r="L850" s="149">
        <f>VLOOKUP(A850,'Trained Model'!A:AI,35,0)</f>
        <v>-8.8454248097166257</v>
      </c>
      <c r="M850" s="151">
        <f>VLOOKUP(A850,'Trained Model'!A:AR,44,0)</f>
        <v>-6.8297735445251098</v>
      </c>
      <c r="N850" s="117"/>
      <c r="O850" s="119" t="str">
        <f t="shared" si="26"/>
        <v>No</v>
      </c>
      <c r="P850" s="160" t="str">
        <f t="shared" si="27"/>
        <v>Correct</v>
      </c>
    </row>
    <row r="851" spans="1:16" x14ac:dyDescent="0.2">
      <c r="A851" s="99">
        <v>10549</v>
      </c>
      <c r="B851" s="95" t="s">
        <v>103</v>
      </c>
      <c r="C851" s="111">
        <v>0.78335592895351314</v>
      </c>
      <c r="D851" s="95" t="s">
        <v>2</v>
      </c>
      <c r="E851" s="95">
        <v>0</v>
      </c>
      <c r="F851" s="96">
        <v>0</v>
      </c>
      <c r="G851" s="95" t="s">
        <v>6</v>
      </c>
      <c r="H851" s="95" t="s">
        <v>88</v>
      </c>
      <c r="I851" s="95" t="s">
        <v>5</v>
      </c>
      <c r="J851" s="97" t="s">
        <v>5</v>
      </c>
      <c r="L851" s="149">
        <f>VLOOKUP(A851,'Trained Model'!A:AI,35,0)</f>
        <v>-8.5644119385560948</v>
      </c>
      <c r="M851" s="151">
        <f>VLOOKUP(A851,'Trained Model'!A:AR,44,0)</f>
        <v>-5.7027791118927977</v>
      </c>
      <c r="N851" s="117"/>
      <c r="O851" s="119" t="str">
        <f t="shared" si="26"/>
        <v>No</v>
      </c>
      <c r="P851" s="160" t="str">
        <f t="shared" si="27"/>
        <v>Correct</v>
      </c>
    </row>
    <row r="852" spans="1:16" x14ac:dyDescent="0.2">
      <c r="A852" s="98">
        <v>10309</v>
      </c>
      <c r="B852" s="91" t="s">
        <v>103</v>
      </c>
      <c r="C852" s="110">
        <v>0.7836872237890381</v>
      </c>
      <c r="D852" s="91" t="s">
        <v>0</v>
      </c>
      <c r="E852" s="91">
        <v>3</v>
      </c>
      <c r="F852" s="92">
        <v>3</v>
      </c>
      <c r="G852" s="91" t="s">
        <v>7</v>
      </c>
      <c r="H852" s="91" t="s">
        <v>91</v>
      </c>
      <c r="I852" s="91" t="s">
        <v>5</v>
      </c>
      <c r="J852" s="93" t="s">
        <v>5</v>
      </c>
      <c r="L852" s="149">
        <f>VLOOKUP(A852,'Trained Model'!A:AI,35,0)</f>
        <v>-8.0864187199038877</v>
      </c>
      <c r="M852" s="151">
        <f>VLOOKUP(A852,'Trained Model'!A:AR,44,0)</f>
        <v>-6.8108749382312697</v>
      </c>
      <c r="N852" s="117"/>
      <c r="O852" s="119" t="str">
        <f t="shared" si="26"/>
        <v>No</v>
      </c>
      <c r="P852" s="160" t="str">
        <f t="shared" si="27"/>
        <v>Correct</v>
      </c>
    </row>
    <row r="853" spans="1:16" x14ac:dyDescent="0.2">
      <c r="A853" s="99">
        <v>10927</v>
      </c>
      <c r="B853" s="95" t="s">
        <v>103</v>
      </c>
      <c r="C853" s="111">
        <v>0.78456579771884594</v>
      </c>
      <c r="D853" s="95" t="s">
        <v>1</v>
      </c>
      <c r="E853" s="95">
        <v>0</v>
      </c>
      <c r="F853" s="96">
        <v>0</v>
      </c>
      <c r="G853" s="95" t="s">
        <v>7</v>
      </c>
      <c r="H853" s="95" t="s">
        <v>88</v>
      </c>
      <c r="I853" s="95" t="s">
        <v>5</v>
      </c>
      <c r="J853" s="97" t="s">
        <v>5</v>
      </c>
      <c r="L853" s="149">
        <f>VLOOKUP(A853,'Trained Model'!A:AI,35,0)</f>
        <v>-7.6455102391412186</v>
      </c>
      <c r="M853" s="151">
        <f>VLOOKUP(A853,'Trained Model'!A:AR,44,0)</f>
        <v>-5.7338995063956917</v>
      </c>
      <c r="N853" s="117"/>
      <c r="O853" s="119" t="str">
        <f t="shared" si="26"/>
        <v>No</v>
      </c>
      <c r="P853" s="160" t="str">
        <f t="shared" si="27"/>
        <v>Correct</v>
      </c>
    </row>
    <row r="854" spans="1:16" x14ac:dyDescent="0.2">
      <c r="A854" s="98">
        <v>10878</v>
      </c>
      <c r="B854" s="91" t="s">
        <v>103</v>
      </c>
      <c r="C854" s="110">
        <v>0.7861031800561249</v>
      </c>
      <c r="D854" s="91" t="s">
        <v>3</v>
      </c>
      <c r="E854" s="91">
        <v>1</v>
      </c>
      <c r="F854" s="92">
        <v>0</v>
      </c>
      <c r="G854" s="91" t="s">
        <v>6</v>
      </c>
      <c r="H854" s="91" t="s">
        <v>88</v>
      </c>
      <c r="I854" s="91" t="s">
        <v>5</v>
      </c>
      <c r="J854" s="93" t="s">
        <v>5</v>
      </c>
      <c r="L854" s="149">
        <f>VLOOKUP(A854,'Trained Model'!A:AI,35,0)</f>
        <v>-8.5103447172858182</v>
      </c>
      <c r="M854" s="151">
        <f>VLOOKUP(A854,'Trained Model'!A:AR,44,0)</f>
        <v>-5.7446654873126795</v>
      </c>
      <c r="N854" s="117"/>
      <c r="O854" s="119" t="str">
        <f t="shared" si="26"/>
        <v>No</v>
      </c>
      <c r="P854" s="160" t="str">
        <f t="shared" si="27"/>
        <v>Correct</v>
      </c>
    </row>
    <row r="855" spans="1:16" x14ac:dyDescent="0.2">
      <c r="A855" s="99">
        <v>10132</v>
      </c>
      <c r="B855" s="95" t="s">
        <v>103</v>
      </c>
      <c r="C855" s="111">
        <v>0.7862648460493824</v>
      </c>
      <c r="D855" s="95" t="s">
        <v>3</v>
      </c>
      <c r="E855" s="95">
        <v>0</v>
      </c>
      <c r="F855" s="96">
        <v>0</v>
      </c>
      <c r="G855" s="95" t="s">
        <v>6</v>
      </c>
      <c r="H855" s="95" t="s">
        <v>88</v>
      </c>
      <c r="I855" s="95" t="s">
        <v>5</v>
      </c>
      <c r="J855" s="97" t="s">
        <v>5</v>
      </c>
      <c r="L855" s="149">
        <f>VLOOKUP(A855,'Trained Model'!A:AI,35,0)</f>
        <v>-8.5103447172858182</v>
      </c>
      <c r="M855" s="151">
        <f>VLOOKUP(A855,'Trained Model'!A:AR,44,0)</f>
        <v>-5.6944457303336531</v>
      </c>
      <c r="N855" s="117"/>
      <c r="O855" s="119" t="str">
        <f t="shared" si="26"/>
        <v>No</v>
      </c>
      <c r="P855" s="160" t="str">
        <f t="shared" si="27"/>
        <v>Correct</v>
      </c>
    </row>
    <row r="856" spans="1:16" x14ac:dyDescent="0.2">
      <c r="A856" s="98">
        <v>10780</v>
      </c>
      <c r="B856" s="91" t="s">
        <v>103</v>
      </c>
      <c r="C856" s="110">
        <v>0.78762456433732475</v>
      </c>
      <c r="D856" s="91" t="s">
        <v>3</v>
      </c>
      <c r="E856" s="91">
        <v>0</v>
      </c>
      <c r="F856" s="92">
        <v>0</v>
      </c>
      <c r="G856" s="91" t="s">
        <v>6</v>
      </c>
      <c r="H856" s="91" t="s">
        <v>89</v>
      </c>
      <c r="I856" s="91" t="s">
        <v>4</v>
      </c>
      <c r="J856" s="93" t="s">
        <v>5</v>
      </c>
      <c r="L856" s="149">
        <f>VLOOKUP(A856,'Trained Model'!A:AI,35,0)</f>
        <v>-7.5244978922821133</v>
      </c>
      <c r="M856" s="151">
        <f>VLOOKUP(A856,'Trained Model'!A:AR,44,0)</f>
        <v>-8.6718070385450687</v>
      </c>
      <c r="N856" s="117"/>
      <c r="O856" s="119" t="str">
        <f t="shared" si="26"/>
        <v>Yes</v>
      </c>
      <c r="P856" s="160" t="str">
        <f t="shared" si="27"/>
        <v>Incorrect</v>
      </c>
    </row>
    <row r="857" spans="1:16" x14ac:dyDescent="0.2">
      <c r="A857" s="99">
        <v>10692</v>
      </c>
      <c r="B857" s="95" t="s">
        <v>103</v>
      </c>
      <c r="C857" s="111">
        <v>0.78915095482443975</v>
      </c>
      <c r="D857" s="95" t="s">
        <v>0</v>
      </c>
      <c r="E857" s="95">
        <v>3</v>
      </c>
      <c r="F857" s="96">
        <v>2</v>
      </c>
      <c r="G857" s="95" t="s">
        <v>6</v>
      </c>
      <c r="H857" s="95" t="s">
        <v>90</v>
      </c>
      <c r="I857" s="95" t="s">
        <v>5</v>
      </c>
      <c r="J857" s="97" t="s">
        <v>5</v>
      </c>
      <c r="L857" s="149">
        <f>VLOOKUP(A857,'Trained Model'!A:AI,35,0)</f>
        <v>-8.0034371909861779</v>
      </c>
      <c r="M857" s="151">
        <f>VLOOKUP(A857,'Trained Model'!A:AR,44,0)</f>
        <v>-6.7153502912526335</v>
      </c>
      <c r="N857" s="117"/>
      <c r="O857" s="119" t="str">
        <f t="shared" si="26"/>
        <v>No</v>
      </c>
      <c r="P857" s="160" t="str">
        <f t="shared" si="27"/>
        <v>Correct</v>
      </c>
    </row>
    <row r="858" spans="1:16" x14ac:dyDescent="0.2">
      <c r="A858" s="98">
        <v>11280</v>
      </c>
      <c r="B858" s="91" t="s">
        <v>103</v>
      </c>
      <c r="C858" s="110">
        <v>0.78930193846336616</v>
      </c>
      <c r="D858" s="91" t="s">
        <v>0</v>
      </c>
      <c r="E858" s="91">
        <v>3</v>
      </c>
      <c r="F858" s="92">
        <v>1</v>
      </c>
      <c r="G858" s="91" t="s">
        <v>7</v>
      </c>
      <c r="H858" s="91" t="s">
        <v>88</v>
      </c>
      <c r="I858" s="91" t="s">
        <v>5</v>
      </c>
      <c r="J858" s="93" t="s">
        <v>5</v>
      </c>
      <c r="L858" s="149">
        <f>VLOOKUP(A858,'Trained Model'!A:AI,35,0)</f>
        <v>-7.0000550533119776</v>
      </c>
      <c r="M858" s="151">
        <f>VLOOKUP(A858,'Trained Model'!A:AR,44,0)</f>
        <v>-5.7544675654024182</v>
      </c>
      <c r="N858" s="117"/>
      <c r="O858" s="119" t="str">
        <f t="shared" si="26"/>
        <v>No</v>
      </c>
      <c r="P858" s="160" t="str">
        <f t="shared" si="27"/>
        <v>Correct</v>
      </c>
    </row>
    <row r="859" spans="1:16" x14ac:dyDescent="0.2">
      <c r="A859" s="99">
        <v>10419</v>
      </c>
      <c r="B859" s="95" t="s">
        <v>103</v>
      </c>
      <c r="C859" s="111">
        <v>0.7895806948483437</v>
      </c>
      <c r="D859" s="95" t="s">
        <v>1</v>
      </c>
      <c r="E859" s="95">
        <v>0</v>
      </c>
      <c r="F859" s="96">
        <v>3</v>
      </c>
      <c r="G859" s="95" t="s">
        <v>7</v>
      </c>
      <c r="H859" s="95" t="s">
        <v>88</v>
      </c>
      <c r="I859" s="95" t="s">
        <v>5</v>
      </c>
      <c r="J859" s="97" t="s">
        <v>5</v>
      </c>
      <c r="L859" s="149">
        <f>VLOOKUP(A859,'Trained Model'!A:AI,35,0)</f>
        <v>-7.1841646726385981</v>
      </c>
      <c r="M859" s="151">
        <f>VLOOKUP(A859,'Trained Model'!A:AR,44,0)</f>
        <v>-5.7625313190700185</v>
      </c>
      <c r="N859" s="117"/>
      <c r="O859" s="119" t="str">
        <f t="shared" si="26"/>
        <v>No</v>
      </c>
      <c r="P859" s="160" t="str">
        <f t="shared" si="27"/>
        <v>Correct</v>
      </c>
    </row>
    <row r="860" spans="1:16" x14ac:dyDescent="0.2">
      <c r="A860" s="98">
        <v>10579</v>
      </c>
      <c r="B860" s="91" t="s">
        <v>103</v>
      </c>
      <c r="C860" s="110">
        <v>0.79003260001679332</v>
      </c>
      <c r="D860" s="91" t="s">
        <v>3</v>
      </c>
      <c r="E860" s="91">
        <v>2</v>
      </c>
      <c r="F860" s="92">
        <v>1</v>
      </c>
      <c r="G860" s="91" t="s">
        <v>6</v>
      </c>
      <c r="H860" s="91" t="s">
        <v>88</v>
      </c>
      <c r="I860" s="91" t="s">
        <v>5</v>
      </c>
      <c r="J860" s="93" t="s">
        <v>5</v>
      </c>
      <c r="L860" s="149">
        <f>VLOOKUP(A860,'Trained Model'!A:AI,35,0)</f>
        <v>-7.8482155311495081</v>
      </c>
      <c r="M860" s="151">
        <f>VLOOKUP(A860,'Trained Model'!A:AR,44,0)</f>
        <v>-5.7396076917713037</v>
      </c>
      <c r="N860" s="117"/>
      <c r="O860" s="119" t="str">
        <f t="shared" si="26"/>
        <v>No</v>
      </c>
      <c r="P860" s="160" t="str">
        <f t="shared" si="27"/>
        <v>Correct</v>
      </c>
    </row>
    <row r="861" spans="1:16" x14ac:dyDescent="0.2">
      <c r="A861" s="99">
        <v>10598</v>
      </c>
      <c r="B861" s="95" t="s">
        <v>103</v>
      </c>
      <c r="C861" s="111">
        <v>0.7904180393461967</v>
      </c>
      <c r="D861" s="95" t="s">
        <v>1</v>
      </c>
      <c r="E861" s="95">
        <v>3</v>
      </c>
      <c r="F861" s="96">
        <v>0</v>
      </c>
      <c r="G861" s="95" t="s">
        <v>7</v>
      </c>
      <c r="H861" s="95" t="s">
        <v>88</v>
      </c>
      <c r="I861" s="95" t="s">
        <v>5</v>
      </c>
      <c r="J861" s="97" t="s">
        <v>5</v>
      </c>
      <c r="L861" s="149">
        <f>VLOOKUP(A861,'Trained Model'!A:AI,35,0)</f>
        <v>-7.0899844364573212</v>
      </c>
      <c r="M861" s="151">
        <f>VLOOKUP(A861,'Trained Model'!A:AR,44,0)</f>
        <v>-5.7217289707754366</v>
      </c>
      <c r="N861" s="117"/>
      <c r="O861" s="119" t="str">
        <f t="shared" si="26"/>
        <v>No</v>
      </c>
      <c r="P861" s="160" t="str">
        <f t="shared" si="27"/>
        <v>Correct</v>
      </c>
    </row>
    <row r="862" spans="1:16" x14ac:dyDescent="0.2">
      <c r="A862" s="98">
        <v>11313</v>
      </c>
      <c r="B862" s="91" t="s">
        <v>103</v>
      </c>
      <c r="C862" s="110">
        <v>0.79043933916199394</v>
      </c>
      <c r="D862" s="91" t="s">
        <v>2</v>
      </c>
      <c r="E862" s="91">
        <v>1</v>
      </c>
      <c r="F862" s="92">
        <v>2</v>
      </c>
      <c r="G862" s="91" t="s">
        <v>6</v>
      </c>
      <c r="H862" s="91" t="s">
        <v>90</v>
      </c>
      <c r="I862" s="91" t="s">
        <v>5</v>
      </c>
      <c r="J862" s="93" t="s">
        <v>5</v>
      </c>
      <c r="L862" s="149">
        <f>VLOOKUP(A862,'Trained Model'!A:AI,35,0)</f>
        <v>-8.6390057013436117</v>
      </c>
      <c r="M862" s="151">
        <f>VLOOKUP(A862,'Trained Model'!A:AR,44,0)</f>
        <v>-6.7860739654110596</v>
      </c>
      <c r="N862" s="117"/>
      <c r="O862" s="119" t="str">
        <f t="shared" si="26"/>
        <v>No</v>
      </c>
      <c r="P862" s="160" t="str">
        <f t="shared" si="27"/>
        <v>Correct</v>
      </c>
    </row>
    <row r="863" spans="1:16" x14ac:dyDescent="0.2">
      <c r="A863" s="99">
        <v>10045</v>
      </c>
      <c r="B863" s="95" t="s">
        <v>103</v>
      </c>
      <c r="C863" s="111">
        <v>0.79116003924425105</v>
      </c>
      <c r="D863" s="95" t="s">
        <v>0</v>
      </c>
      <c r="E863" s="95">
        <v>3</v>
      </c>
      <c r="F863" s="96">
        <v>0</v>
      </c>
      <c r="G863" s="95" t="s">
        <v>7</v>
      </c>
      <c r="H863" s="95" t="s">
        <v>89</v>
      </c>
      <c r="I863" s="95" t="s">
        <v>5</v>
      </c>
      <c r="J863" s="97" t="s">
        <v>5</v>
      </c>
      <c r="L863" s="149">
        <f>VLOOKUP(A863,'Trained Model'!A:AI,35,0)</f>
        <v>-8.1557221986304853</v>
      </c>
      <c r="M863" s="151">
        <f>VLOOKUP(A863,'Trained Model'!A:AR,44,0)</f>
        <v>-6.3481101225792056</v>
      </c>
      <c r="N863" s="117"/>
      <c r="O863" s="119" t="str">
        <f t="shared" si="26"/>
        <v>No</v>
      </c>
      <c r="P863" s="160" t="str">
        <f t="shared" si="27"/>
        <v>Correct</v>
      </c>
    </row>
    <row r="864" spans="1:16" x14ac:dyDescent="0.2">
      <c r="A864" s="98">
        <v>10138</v>
      </c>
      <c r="B864" s="91" t="s">
        <v>103</v>
      </c>
      <c r="C864" s="110">
        <v>0.79128886661066589</v>
      </c>
      <c r="D864" s="91" t="s">
        <v>1</v>
      </c>
      <c r="E864" s="91">
        <v>2</v>
      </c>
      <c r="F864" s="92">
        <v>0</v>
      </c>
      <c r="G864" s="91" t="s">
        <v>7</v>
      </c>
      <c r="H864" s="91" t="s">
        <v>88</v>
      </c>
      <c r="I864" s="91" t="s">
        <v>5</v>
      </c>
      <c r="J864" s="93" t="s">
        <v>5</v>
      </c>
      <c r="L864" s="149">
        <f>VLOOKUP(A864,'Trained Model'!A:AI,35,0)</f>
        <v>-7.4872862339263246</v>
      </c>
      <c r="M864" s="151">
        <f>VLOOKUP(A864,'Trained Model'!A:AR,44,0)</f>
        <v>-5.7586941650089081</v>
      </c>
      <c r="N864" s="117"/>
      <c r="O864" s="119" t="str">
        <f t="shared" si="26"/>
        <v>No</v>
      </c>
      <c r="P864" s="160" t="str">
        <f t="shared" si="27"/>
        <v>Correct</v>
      </c>
    </row>
    <row r="865" spans="1:16" x14ac:dyDescent="0.2">
      <c r="A865" s="99">
        <v>10456</v>
      </c>
      <c r="B865" s="95" t="s">
        <v>103</v>
      </c>
      <c r="C865" s="111">
        <v>0.79141312393470331</v>
      </c>
      <c r="D865" s="95" t="s">
        <v>1</v>
      </c>
      <c r="E865" s="95">
        <v>0</v>
      </c>
      <c r="F865" s="96">
        <v>1</v>
      </c>
      <c r="G865" s="95" t="s">
        <v>7</v>
      </c>
      <c r="H865" s="95" t="s">
        <v>88</v>
      </c>
      <c r="I865" s="95" t="s">
        <v>4</v>
      </c>
      <c r="J865" s="97" t="s">
        <v>5</v>
      </c>
      <c r="L865" s="149">
        <f>VLOOKUP(A865,'Trained Model'!A:AI,35,0)</f>
        <v>-5.5039962688190052</v>
      </c>
      <c r="M865" s="151">
        <f>VLOOKUP(A865,'Trained Model'!A:AR,44,0)</f>
        <v>-8.1176182574303191</v>
      </c>
      <c r="N865" s="117"/>
      <c r="O865" s="119" t="str">
        <f t="shared" si="26"/>
        <v>Yes</v>
      </c>
      <c r="P865" s="161" t="str">
        <f t="shared" si="27"/>
        <v>Incorrect</v>
      </c>
    </row>
    <row r="866" spans="1:16" x14ac:dyDescent="0.2">
      <c r="A866" s="98">
        <v>10070</v>
      </c>
      <c r="B866" s="91" t="s">
        <v>103</v>
      </c>
      <c r="C866" s="110">
        <v>0.79162505256881999</v>
      </c>
      <c r="D866" s="91" t="s">
        <v>2</v>
      </c>
      <c r="E866" s="91">
        <v>0</v>
      </c>
      <c r="F866" s="92">
        <v>3</v>
      </c>
      <c r="G866" s="91" t="s">
        <v>7</v>
      </c>
      <c r="H866" s="91" t="s">
        <v>88</v>
      </c>
      <c r="I866" s="91" t="s">
        <v>5</v>
      </c>
      <c r="J866" s="93" t="s">
        <v>5</v>
      </c>
      <c r="L866" s="149">
        <f>VLOOKUP(A866,'Trained Model'!A:AI,35,0)</f>
        <v>-7.6781831780882079</v>
      </c>
      <c r="M866" s="151">
        <f>VLOOKUP(A866,'Trained Model'!A:AR,44,0)</f>
        <v>-5.7832359924317105</v>
      </c>
      <c r="N866" s="117"/>
      <c r="O866" s="119" t="str">
        <f t="shared" si="26"/>
        <v>No</v>
      </c>
      <c r="P866" s="160" t="str">
        <f t="shared" si="27"/>
        <v>Correct</v>
      </c>
    </row>
    <row r="867" spans="1:16" x14ac:dyDescent="0.2">
      <c r="A867" s="99">
        <v>10334</v>
      </c>
      <c r="B867" s="95" t="s">
        <v>103</v>
      </c>
      <c r="C867" s="111">
        <v>0.79182062826981914</v>
      </c>
      <c r="D867" s="95" t="s">
        <v>0</v>
      </c>
      <c r="E867" s="95">
        <v>1</v>
      </c>
      <c r="F867" s="96">
        <v>3</v>
      </c>
      <c r="G867" s="95" t="s">
        <v>6</v>
      </c>
      <c r="H867" s="95" t="s">
        <v>88</v>
      </c>
      <c r="I867" s="95" t="s">
        <v>4</v>
      </c>
      <c r="J867" s="97" t="s">
        <v>5</v>
      </c>
      <c r="L867" s="149">
        <f>VLOOKUP(A867,'Trained Model'!A:AI,35,0)</f>
        <v>-6.3854148749791406</v>
      </c>
      <c r="M867" s="151">
        <f>VLOOKUP(A867,'Trained Model'!A:AR,44,0)</f>
        <v>-8.1366487481971994</v>
      </c>
      <c r="N867" s="117"/>
      <c r="O867" s="119" t="str">
        <f t="shared" si="26"/>
        <v>Yes</v>
      </c>
      <c r="P867" s="161" t="str">
        <f t="shared" si="27"/>
        <v>Incorrect</v>
      </c>
    </row>
    <row r="868" spans="1:16" x14ac:dyDescent="0.2">
      <c r="A868" s="98">
        <v>10629</v>
      </c>
      <c r="B868" s="91" t="s">
        <v>103</v>
      </c>
      <c r="C868" s="110">
        <v>0.79223405935707336</v>
      </c>
      <c r="D868" s="91" t="s">
        <v>2</v>
      </c>
      <c r="E868" s="91">
        <v>3</v>
      </c>
      <c r="F868" s="92">
        <v>2</v>
      </c>
      <c r="G868" s="91" t="s">
        <v>7</v>
      </c>
      <c r="H868" s="91" t="s">
        <v>91</v>
      </c>
      <c r="I868" s="91" t="s">
        <v>5</v>
      </c>
      <c r="J868" s="93" t="s">
        <v>5</v>
      </c>
      <c r="L868" s="149">
        <f>VLOOKUP(A868,'Trained Model'!A:AI,35,0)</f>
        <v>-8.1032825259558923</v>
      </c>
      <c r="M868" s="151">
        <f>VLOOKUP(A868,'Trained Model'!A:AR,44,0)</f>
        <v>-6.852966799715368</v>
      </c>
      <c r="N868" s="117"/>
      <c r="O868" s="119" t="str">
        <f t="shared" si="26"/>
        <v>No</v>
      </c>
      <c r="P868" s="160" t="str">
        <f t="shared" si="27"/>
        <v>Correct</v>
      </c>
    </row>
    <row r="869" spans="1:16" x14ac:dyDescent="0.2">
      <c r="A869" s="99">
        <v>10884</v>
      </c>
      <c r="B869" s="95" t="s">
        <v>103</v>
      </c>
      <c r="C869" s="111">
        <v>0.79291532920753216</v>
      </c>
      <c r="D869" s="95" t="s">
        <v>0</v>
      </c>
      <c r="E869" s="95">
        <v>1</v>
      </c>
      <c r="F869" s="96">
        <v>3</v>
      </c>
      <c r="G869" s="95" t="s">
        <v>7</v>
      </c>
      <c r="H869" s="95" t="s">
        <v>89</v>
      </c>
      <c r="I869" s="95" t="s">
        <v>4</v>
      </c>
      <c r="J869" s="97" t="s">
        <v>5</v>
      </c>
      <c r="L869" s="149">
        <f>VLOOKUP(A869,'Trained Model'!A:AI,35,0)</f>
        <v>-6.6122936454109658</v>
      </c>
      <c r="M869" s="151">
        <f>VLOOKUP(A869,'Trained Model'!A:AR,44,0)</f>
        <v>-8.802483676063007</v>
      </c>
      <c r="N869" s="117"/>
      <c r="O869" s="119" t="str">
        <f t="shared" si="26"/>
        <v>Yes</v>
      </c>
      <c r="P869" s="161" t="str">
        <f t="shared" si="27"/>
        <v>Incorrect</v>
      </c>
    </row>
    <row r="870" spans="1:16" x14ac:dyDescent="0.2">
      <c r="A870" s="98">
        <v>11301</v>
      </c>
      <c r="B870" s="91" t="s">
        <v>103</v>
      </c>
      <c r="C870" s="110">
        <v>0.793053380383277</v>
      </c>
      <c r="D870" s="91" t="s">
        <v>1</v>
      </c>
      <c r="E870" s="91">
        <v>2</v>
      </c>
      <c r="F870" s="92">
        <v>0</v>
      </c>
      <c r="G870" s="91" t="s">
        <v>6</v>
      </c>
      <c r="H870" s="91" t="s">
        <v>89</v>
      </c>
      <c r="I870" s="91" t="s">
        <v>5</v>
      </c>
      <c r="J870" s="93" t="s">
        <v>5</v>
      </c>
      <c r="L870" s="149">
        <f>VLOOKUP(A870,'Trained Model'!A:AI,35,0)</f>
        <v>-8.5639313922886817</v>
      </c>
      <c r="M870" s="151">
        <f>VLOOKUP(A870,'Trained Model'!A:AR,44,0)</f>
        <v>-6.3208789571455437</v>
      </c>
      <c r="N870" s="117"/>
      <c r="O870" s="119" t="str">
        <f t="shared" si="26"/>
        <v>No</v>
      </c>
      <c r="P870" s="160" t="str">
        <f t="shared" si="27"/>
        <v>Correct</v>
      </c>
    </row>
    <row r="871" spans="1:16" x14ac:dyDescent="0.2">
      <c r="A871" s="99">
        <v>10072</v>
      </c>
      <c r="B871" s="95" t="s">
        <v>103</v>
      </c>
      <c r="C871" s="111">
        <v>0.79334505004767542</v>
      </c>
      <c r="D871" s="95" t="s">
        <v>2</v>
      </c>
      <c r="E871" s="95">
        <v>2</v>
      </c>
      <c r="F871" s="96">
        <v>3</v>
      </c>
      <c r="G871" s="95" t="s">
        <v>6</v>
      </c>
      <c r="H871" s="95" t="s">
        <v>89</v>
      </c>
      <c r="I871" s="95" t="s">
        <v>5</v>
      </c>
      <c r="J871" s="97" t="s">
        <v>5</v>
      </c>
      <c r="L871" s="149">
        <f>VLOOKUP(A871,'Trained Model'!A:AI,35,0)</f>
        <v>-8.596604331235671</v>
      </c>
      <c r="M871" s="151">
        <f>VLOOKUP(A871,'Trained Model'!A:AR,44,0)</f>
        <v>-6.3702154431815625</v>
      </c>
      <c r="N871" s="117"/>
      <c r="O871" s="119" t="str">
        <f t="shared" si="26"/>
        <v>No</v>
      </c>
      <c r="P871" s="160" t="str">
        <f t="shared" si="27"/>
        <v>Correct</v>
      </c>
    </row>
    <row r="872" spans="1:16" x14ac:dyDescent="0.2">
      <c r="A872" s="98">
        <v>10898</v>
      </c>
      <c r="B872" s="91" t="s">
        <v>103</v>
      </c>
      <c r="C872" s="110">
        <v>0.79396973193703613</v>
      </c>
      <c r="D872" s="91" t="s">
        <v>1</v>
      </c>
      <c r="E872" s="91">
        <v>3</v>
      </c>
      <c r="F872" s="92">
        <v>3</v>
      </c>
      <c r="G872" s="91" t="s">
        <v>7</v>
      </c>
      <c r="H872" s="91" t="s">
        <v>88</v>
      </c>
      <c r="I872" s="91" t="s">
        <v>5</v>
      </c>
      <c r="J872" s="93" t="s">
        <v>5</v>
      </c>
      <c r="L872" s="149">
        <f>VLOOKUP(A872,'Trained Model'!A:AI,35,0)</f>
        <v>-6.6286388699547008</v>
      </c>
      <c r="M872" s="151">
        <f>VLOOKUP(A872,'Trained Model'!A:AR,44,0)</f>
        <v>-5.7503607834497634</v>
      </c>
      <c r="N872" s="117"/>
      <c r="O872" s="119" t="str">
        <f t="shared" si="26"/>
        <v>No</v>
      </c>
      <c r="P872" s="160" t="str">
        <f t="shared" si="27"/>
        <v>Correct</v>
      </c>
    </row>
    <row r="873" spans="1:16" x14ac:dyDescent="0.2">
      <c r="A873" s="99">
        <v>11267</v>
      </c>
      <c r="B873" s="95" t="s">
        <v>103</v>
      </c>
      <c r="C873" s="111">
        <v>0.79422786147915836</v>
      </c>
      <c r="D873" s="95" t="s">
        <v>1</v>
      </c>
      <c r="E873" s="95">
        <v>1</v>
      </c>
      <c r="F873" s="96">
        <v>1</v>
      </c>
      <c r="G873" s="95" t="s">
        <v>7</v>
      </c>
      <c r="H873" s="95" t="s">
        <v>91</v>
      </c>
      <c r="I873" s="95" t="s">
        <v>4</v>
      </c>
      <c r="J873" s="97" t="s">
        <v>4</v>
      </c>
      <c r="L873" s="149">
        <f>VLOOKUP(A873,'Trained Model'!A:AI,35,0)</f>
        <v>-6.5478003209921196</v>
      </c>
      <c r="M873" s="151">
        <f>VLOOKUP(A873,'Trained Model'!A:AR,44,0)</f>
        <v>-9.2159808773883043</v>
      </c>
      <c r="N873" s="117"/>
      <c r="O873" s="119" t="str">
        <f t="shared" si="26"/>
        <v>Yes</v>
      </c>
      <c r="P873" s="160" t="str">
        <f t="shared" si="27"/>
        <v>Correct</v>
      </c>
    </row>
    <row r="874" spans="1:16" x14ac:dyDescent="0.2">
      <c r="A874" s="98">
        <v>11262</v>
      </c>
      <c r="B874" s="91" t="s">
        <v>103</v>
      </c>
      <c r="C874" s="110">
        <v>0.79434712557765019</v>
      </c>
      <c r="D874" s="91" t="s">
        <v>1</v>
      </c>
      <c r="E874" s="91">
        <v>0</v>
      </c>
      <c r="F874" s="92">
        <v>3</v>
      </c>
      <c r="G874" s="91" t="s">
        <v>6</v>
      </c>
      <c r="H874" s="91" t="s">
        <v>90</v>
      </c>
      <c r="I874" s="91" t="s">
        <v>5</v>
      </c>
      <c r="J874" s="93" t="s">
        <v>5</v>
      </c>
      <c r="L874" s="149">
        <f>VLOOKUP(A874,'Trained Model'!A:AI,35,0)</f>
        <v>-8.2081660975155337</v>
      </c>
      <c r="M874" s="151">
        <f>VLOOKUP(A874,'Trained Model'!A:AR,44,0)</f>
        <v>-6.6813910551453866</v>
      </c>
      <c r="N874" s="117"/>
      <c r="O874" s="119" t="str">
        <f t="shared" si="26"/>
        <v>No</v>
      </c>
      <c r="P874" s="160" t="str">
        <f t="shared" si="27"/>
        <v>Correct</v>
      </c>
    </row>
    <row r="875" spans="1:16" x14ac:dyDescent="0.2">
      <c r="A875" s="99">
        <v>10129</v>
      </c>
      <c r="B875" s="95" t="s">
        <v>103</v>
      </c>
      <c r="C875" s="111">
        <v>0.79499578359662837</v>
      </c>
      <c r="D875" s="95" t="s">
        <v>3</v>
      </c>
      <c r="E875" s="95">
        <v>2</v>
      </c>
      <c r="F875" s="96">
        <v>2</v>
      </c>
      <c r="G875" s="95" t="s">
        <v>6</v>
      </c>
      <c r="H875" s="95" t="s">
        <v>88</v>
      </c>
      <c r="I875" s="95" t="s">
        <v>5</v>
      </c>
      <c r="J875" s="97" t="s">
        <v>5</v>
      </c>
      <c r="L875" s="149">
        <f>VLOOKUP(A875,'Trained Model'!A:AI,35,0)</f>
        <v>-7.8275962439467728</v>
      </c>
      <c r="M875" s="151">
        <f>VLOOKUP(A875,'Trained Model'!A:AR,44,0)</f>
        <v>-5.7816306815461518</v>
      </c>
      <c r="N875" s="117"/>
      <c r="O875" s="119" t="str">
        <f t="shared" si="26"/>
        <v>No</v>
      </c>
      <c r="P875" s="160" t="str">
        <f t="shared" si="27"/>
        <v>Correct</v>
      </c>
    </row>
    <row r="876" spans="1:16" x14ac:dyDescent="0.2">
      <c r="A876" s="98">
        <v>10469</v>
      </c>
      <c r="B876" s="91" t="s">
        <v>103</v>
      </c>
      <c r="C876" s="110">
        <v>0.7950204795282737</v>
      </c>
      <c r="D876" s="91" t="s">
        <v>1</v>
      </c>
      <c r="E876" s="91">
        <v>1</v>
      </c>
      <c r="F876" s="92">
        <v>1</v>
      </c>
      <c r="G876" s="91" t="s">
        <v>6</v>
      </c>
      <c r="H876" s="91" t="s">
        <v>89</v>
      </c>
      <c r="I876" s="91" t="s">
        <v>5</v>
      </c>
      <c r="J876" s="93" t="s">
        <v>5</v>
      </c>
      <c r="L876" s="149">
        <f>VLOOKUP(A876,'Trained Model'!A:AI,35,0)</f>
        <v>-8.2182502165821596</v>
      </c>
      <c r="M876" s="151">
        <f>VLOOKUP(A876,'Trained Model'!A:AR,44,0)</f>
        <v>-6.3666713583357879</v>
      </c>
      <c r="N876" s="117"/>
      <c r="O876" s="119" t="str">
        <f t="shared" si="26"/>
        <v>No</v>
      </c>
      <c r="P876" s="160" t="str">
        <f t="shared" si="27"/>
        <v>Correct</v>
      </c>
    </row>
    <row r="877" spans="1:16" x14ac:dyDescent="0.2">
      <c r="A877" s="99">
        <v>10523</v>
      </c>
      <c r="B877" s="95" t="s">
        <v>103</v>
      </c>
      <c r="C877" s="111">
        <v>0.79559639408318794</v>
      </c>
      <c r="D877" s="95" t="s">
        <v>0</v>
      </c>
      <c r="E877" s="95">
        <v>0</v>
      </c>
      <c r="F877" s="96">
        <v>0</v>
      </c>
      <c r="G877" s="95" t="s">
        <v>6</v>
      </c>
      <c r="H877" s="95" t="s">
        <v>89</v>
      </c>
      <c r="I877" s="95" t="s">
        <v>5</v>
      </c>
      <c r="J877" s="97" t="s">
        <v>5</v>
      </c>
      <c r="L877" s="149">
        <f>VLOOKUP(A877,'Trained Model'!A:AI,35,0)</f>
        <v>-9.1361311952796491</v>
      </c>
      <c r="M877" s="151">
        <f>VLOOKUP(A877,'Trained Model'!A:AR,44,0)</f>
        <v>-6.3084555903348747</v>
      </c>
      <c r="N877" s="117"/>
      <c r="O877" s="119" t="str">
        <f t="shared" si="26"/>
        <v>No</v>
      </c>
      <c r="P877" s="160" t="str">
        <f t="shared" si="27"/>
        <v>Correct</v>
      </c>
    </row>
    <row r="878" spans="1:16" x14ac:dyDescent="0.2">
      <c r="A878" s="98">
        <v>11048</v>
      </c>
      <c r="B878" s="91" t="s">
        <v>103</v>
      </c>
      <c r="C878" s="110">
        <v>0.79698714202281873</v>
      </c>
      <c r="D878" s="91" t="s">
        <v>0</v>
      </c>
      <c r="E878" s="91">
        <v>1</v>
      </c>
      <c r="F878" s="92">
        <v>0</v>
      </c>
      <c r="G878" s="91" t="s">
        <v>6</v>
      </c>
      <c r="H878" s="91" t="s">
        <v>90</v>
      </c>
      <c r="I878" s="91" t="s">
        <v>5</v>
      </c>
      <c r="J878" s="93" t="s">
        <v>5</v>
      </c>
      <c r="L878" s="149">
        <f>VLOOKUP(A878,'Trained Model'!A:AI,35,0)</f>
        <v>-9.0834874617942276</v>
      </c>
      <c r="M878" s="151">
        <f>VLOOKUP(A878,'Trained Model'!A:AR,44,0)</f>
        <v>-6.7153502912526335</v>
      </c>
      <c r="N878" s="117"/>
      <c r="O878" s="119" t="str">
        <f t="shared" si="26"/>
        <v>No</v>
      </c>
      <c r="P878" s="160" t="str">
        <f t="shared" si="27"/>
        <v>Correct</v>
      </c>
    </row>
    <row r="879" spans="1:16" x14ac:dyDescent="0.2">
      <c r="A879" s="99">
        <v>10536</v>
      </c>
      <c r="B879" s="95" t="s">
        <v>103</v>
      </c>
      <c r="C879" s="111">
        <v>0.79734057374828593</v>
      </c>
      <c r="D879" s="95" t="s">
        <v>2</v>
      </c>
      <c r="E879" s="95">
        <v>1</v>
      </c>
      <c r="F879" s="96">
        <v>3</v>
      </c>
      <c r="G879" s="95" t="s">
        <v>6</v>
      </c>
      <c r="H879" s="95" t="s">
        <v>91</v>
      </c>
      <c r="I879" s="95" t="s">
        <v>4</v>
      </c>
      <c r="J879" s="97" t="s">
        <v>5</v>
      </c>
      <c r="L879" s="149">
        <f>VLOOKUP(A879,'Trained Model'!A:AI,35,0)</f>
        <v>-7.5092616348257915</v>
      </c>
      <c r="M879" s="151">
        <f>VLOOKUP(A879,'Trained Model'!A:AR,44,0)</f>
        <v>-9.1931249927353029</v>
      </c>
      <c r="N879" s="117"/>
      <c r="O879" s="119" t="str">
        <f t="shared" si="26"/>
        <v>Yes</v>
      </c>
      <c r="P879" s="161" t="str">
        <f t="shared" si="27"/>
        <v>Incorrect</v>
      </c>
    </row>
    <row r="880" spans="1:16" x14ac:dyDescent="0.2">
      <c r="A880" s="98">
        <v>10564</v>
      </c>
      <c r="B880" s="91" t="s">
        <v>103</v>
      </c>
      <c r="C880" s="110">
        <v>0.79830087747679834</v>
      </c>
      <c r="D880" s="91" t="s">
        <v>1</v>
      </c>
      <c r="E880" s="91">
        <v>1</v>
      </c>
      <c r="F880" s="92">
        <v>0</v>
      </c>
      <c r="G880" s="91" t="s">
        <v>7</v>
      </c>
      <c r="H880" s="91" t="s">
        <v>88</v>
      </c>
      <c r="I880" s="91" t="s">
        <v>5</v>
      </c>
      <c r="J880" s="93" t="s">
        <v>5</v>
      </c>
      <c r="L880" s="149">
        <f>VLOOKUP(A880,'Trained Model'!A:AI,35,0)</f>
        <v>-7.6455102391412186</v>
      </c>
      <c r="M880" s="151">
        <f>VLOOKUP(A880,'Trained Model'!A:AR,44,0)</f>
        <v>-5.7841192633747189</v>
      </c>
      <c r="N880" s="117"/>
      <c r="O880" s="119" t="str">
        <f t="shared" si="26"/>
        <v>No</v>
      </c>
      <c r="P880" s="160" t="str">
        <f t="shared" si="27"/>
        <v>Correct</v>
      </c>
    </row>
    <row r="881" spans="1:16" x14ac:dyDescent="0.2">
      <c r="A881" s="99">
        <v>10378</v>
      </c>
      <c r="B881" s="95" t="s">
        <v>103</v>
      </c>
      <c r="C881" s="111">
        <v>0.80013004250527886</v>
      </c>
      <c r="D881" s="95" t="s">
        <v>0</v>
      </c>
      <c r="E881" s="95">
        <v>2</v>
      </c>
      <c r="F881" s="96">
        <v>0</v>
      </c>
      <c r="G881" s="95" t="s">
        <v>7</v>
      </c>
      <c r="H881" s="95" t="s">
        <v>88</v>
      </c>
      <c r="I881" s="95" t="s">
        <v>4</v>
      </c>
      <c r="J881" s="97" t="s">
        <v>5</v>
      </c>
      <c r="L881" s="149">
        <f>VLOOKUP(A881,'Trained Model'!A:AI,35,0)</f>
        <v>-6.2636532423016007</v>
      </c>
      <c r="M881" s="151">
        <f>VLOOKUP(A881,'Trained Model'!A:AR,44,0)</f>
        <v>-8.1344169050216486</v>
      </c>
      <c r="N881" s="117"/>
      <c r="O881" s="119" t="str">
        <f t="shared" si="26"/>
        <v>Yes</v>
      </c>
      <c r="P881" s="161" t="str">
        <f t="shared" si="27"/>
        <v>Incorrect</v>
      </c>
    </row>
    <row r="882" spans="1:16" x14ac:dyDescent="0.2">
      <c r="A882" s="98">
        <v>10084</v>
      </c>
      <c r="B882" s="91" t="s">
        <v>103</v>
      </c>
      <c r="C882" s="110">
        <v>0.80019900139427813</v>
      </c>
      <c r="D882" s="91" t="s">
        <v>2</v>
      </c>
      <c r="E882" s="91">
        <v>1</v>
      </c>
      <c r="F882" s="92">
        <v>3</v>
      </c>
      <c r="G882" s="91" t="s">
        <v>7</v>
      </c>
      <c r="H882" s="91" t="s">
        <v>91</v>
      </c>
      <c r="I882" s="91" t="s">
        <v>4</v>
      </c>
      <c r="J882" s="93" t="s">
        <v>5</v>
      </c>
      <c r="L882" s="149">
        <f>VLOOKUP(A882,'Trained Model'!A:AI,35,0)</f>
        <v>-7.084378440860525</v>
      </c>
      <c r="M882" s="151">
        <f>VLOOKUP(A882,'Trained Model'!A:AR,44,0)</f>
        <v>-9.2449500605998889</v>
      </c>
      <c r="N882" s="117"/>
      <c r="O882" s="119" t="str">
        <f t="shared" si="26"/>
        <v>Yes</v>
      </c>
      <c r="P882" s="161" t="str">
        <f t="shared" si="27"/>
        <v>Incorrect</v>
      </c>
    </row>
    <row r="883" spans="1:16" x14ac:dyDescent="0.2">
      <c r="A883" s="99">
        <v>11266</v>
      </c>
      <c r="B883" s="95" t="s">
        <v>103</v>
      </c>
      <c r="C883" s="111">
        <v>0.80043162091124709</v>
      </c>
      <c r="D883" s="95" t="s">
        <v>1</v>
      </c>
      <c r="E883" s="95">
        <v>2</v>
      </c>
      <c r="F883" s="96">
        <v>3</v>
      </c>
      <c r="G883" s="95" t="s">
        <v>6</v>
      </c>
      <c r="H883" s="95" t="s">
        <v>88</v>
      </c>
      <c r="I883" s="95" t="s">
        <v>5</v>
      </c>
      <c r="J883" s="97" t="s">
        <v>5</v>
      </c>
      <c r="L883" s="149">
        <f>VLOOKUP(A883,'Trained Model'!A:AI,35,0)</f>
        <v>-7.4508238613889697</v>
      </c>
      <c r="M883" s="151">
        <f>VLOOKUP(A883,'Trained Model'!A:AR,44,0)</f>
        <v>-5.7355009098186498</v>
      </c>
      <c r="N883" s="117"/>
      <c r="O883" s="119" t="str">
        <f t="shared" si="26"/>
        <v>No</v>
      </c>
      <c r="P883" s="160" t="str">
        <f t="shared" si="27"/>
        <v>Correct</v>
      </c>
    </row>
    <row r="884" spans="1:16" x14ac:dyDescent="0.2">
      <c r="A884" s="98">
        <v>11099</v>
      </c>
      <c r="B884" s="91" t="s">
        <v>103</v>
      </c>
      <c r="C884" s="110">
        <v>0.80126687305812616</v>
      </c>
      <c r="D884" s="91" t="s">
        <v>1</v>
      </c>
      <c r="E884" s="91">
        <v>1</v>
      </c>
      <c r="F884" s="92">
        <v>3</v>
      </c>
      <c r="G884" s="91" t="s">
        <v>7</v>
      </c>
      <c r="H884" s="91" t="s">
        <v>90</v>
      </c>
      <c r="I884" s="91" t="s">
        <v>5</v>
      </c>
      <c r="J884" s="93" t="s">
        <v>5</v>
      </c>
      <c r="L884" s="149">
        <f>VLOOKUP(A884,'Trained Model'!A:AI,35,0)</f>
        <v>-7.7832829035502673</v>
      </c>
      <c r="M884" s="151">
        <f>VLOOKUP(A884,'Trained Model'!A:AR,44,0)</f>
        <v>-6.7834358799889998</v>
      </c>
      <c r="N884" s="117"/>
      <c r="O884" s="119" t="str">
        <f t="shared" si="26"/>
        <v>No</v>
      </c>
      <c r="P884" s="160" t="str">
        <f t="shared" si="27"/>
        <v>Correct</v>
      </c>
    </row>
    <row r="885" spans="1:16" x14ac:dyDescent="0.2">
      <c r="A885" s="99">
        <v>10709</v>
      </c>
      <c r="B885" s="95" t="s">
        <v>103</v>
      </c>
      <c r="C885" s="111">
        <v>0.80140459914574069</v>
      </c>
      <c r="D885" s="95" t="s">
        <v>2</v>
      </c>
      <c r="E885" s="95">
        <v>3</v>
      </c>
      <c r="F885" s="96">
        <v>2</v>
      </c>
      <c r="G885" s="95" t="s">
        <v>6</v>
      </c>
      <c r="H885" s="95" t="s">
        <v>88</v>
      </c>
      <c r="I885" s="95" t="s">
        <v>5</v>
      </c>
      <c r="J885" s="97" t="s">
        <v>5</v>
      </c>
      <c r="L885" s="149">
        <f>VLOOKUP(A885,'Trained Model'!A:AI,35,0)</f>
        <v>-7.4843616677480451</v>
      </c>
      <c r="M885" s="151">
        <f>VLOOKUP(A885,'Trained Model'!A:AR,44,0)</f>
        <v>-5.7529988688718241</v>
      </c>
      <c r="N885" s="117"/>
      <c r="O885" s="119" t="str">
        <f t="shared" si="26"/>
        <v>No</v>
      </c>
      <c r="P885" s="160" t="str">
        <f t="shared" si="27"/>
        <v>Correct</v>
      </c>
    </row>
    <row r="886" spans="1:16" x14ac:dyDescent="0.2">
      <c r="A886" s="98">
        <v>10216</v>
      </c>
      <c r="B886" s="91" t="s">
        <v>103</v>
      </c>
      <c r="C886" s="110">
        <v>0.80165256343613356</v>
      </c>
      <c r="D886" s="91" t="s">
        <v>0</v>
      </c>
      <c r="E886" s="91">
        <v>3</v>
      </c>
      <c r="F886" s="92">
        <v>2</v>
      </c>
      <c r="G886" s="91" t="s">
        <v>7</v>
      </c>
      <c r="H886" s="91" t="s">
        <v>88</v>
      </c>
      <c r="I886" s="91" t="s">
        <v>5</v>
      </c>
      <c r="J886" s="93" t="s">
        <v>5</v>
      </c>
      <c r="L886" s="149">
        <f>VLOOKUP(A886,'Trained Model'!A:AI,35,0)</f>
        <v>-6.9794357661092423</v>
      </c>
      <c r="M886" s="151">
        <f>VLOOKUP(A886,'Trained Model'!A:AR,44,0)</f>
        <v>-5.7964905551772654</v>
      </c>
      <c r="N886" s="117"/>
      <c r="O886" s="119" t="str">
        <f t="shared" si="26"/>
        <v>No</v>
      </c>
      <c r="P886" s="160" t="str">
        <f t="shared" si="27"/>
        <v>Correct</v>
      </c>
    </row>
    <row r="887" spans="1:16" x14ac:dyDescent="0.2">
      <c r="A887" s="99">
        <v>10483</v>
      </c>
      <c r="B887" s="95" t="s">
        <v>103</v>
      </c>
      <c r="C887" s="111">
        <v>0.80208344473058035</v>
      </c>
      <c r="D887" s="95" t="s">
        <v>0</v>
      </c>
      <c r="E887" s="95">
        <v>2</v>
      </c>
      <c r="F887" s="96">
        <v>0</v>
      </c>
      <c r="G887" s="95" t="s">
        <v>7</v>
      </c>
      <c r="H887" s="95" t="s">
        <v>90</v>
      </c>
      <c r="I887" s="95" t="s">
        <v>4</v>
      </c>
      <c r="J887" s="97" t="s">
        <v>5</v>
      </c>
      <c r="L887" s="149">
        <f>VLOOKUP(A887,'Trained Model'!A:AI,35,0)</f>
        <v>-6.8627714732132699</v>
      </c>
      <c r="M887" s="151">
        <f>VLOOKUP(A887,'Trained Model'!A:AR,44,0)</f>
        <v>-9.1051017089616018</v>
      </c>
      <c r="N887" s="117"/>
      <c r="O887" s="119" t="str">
        <f t="shared" si="26"/>
        <v>Yes</v>
      </c>
      <c r="P887" s="161" t="str">
        <f t="shared" si="27"/>
        <v>Incorrect</v>
      </c>
    </row>
    <row r="888" spans="1:16" x14ac:dyDescent="0.2">
      <c r="A888" s="98">
        <v>10277</v>
      </c>
      <c r="B888" s="91" t="s">
        <v>103</v>
      </c>
      <c r="C888" s="110">
        <v>0.80417999200867674</v>
      </c>
      <c r="D888" s="91" t="s">
        <v>2</v>
      </c>
      <c r="E888" s="91">
        <v>3</v>
      </c>
      <c r="F888" s="92">
        <v>0</v>
      </c>
      <c r="G888" s="91" t="s">
        <v>7</v>
      </c>
      <c r="H888" s="91" t="s">
        <v>89</v>
      </c>
      <c r="I888" s="91" t="s">
        <v>5</v>
      </c>
      <c r="J888" s="93" t="s">
        <v>5</v>
      </c>
      <c r="L888" s="149">
        <f>VLOOKUP(A888,'Trained Model'!A:AI,35,0)</f>
        <v>-8.2357649063040217</v>
      </c>
      <c r="M888" s="151">
        <f>VLOOKUP(A888,'Trained Model'!A:AR,44,0)</f>
        <v>-6.3564435041383502</v>
      </c>
      <c r="N888" s="117"/>
      <c r="O888" s="119" t="str">
        <f t="shared" si="26"/>
        <v>No</v>
      </c>
      <c r="P888" s="160" t="str">
        <f t="shared" si="27"/>
        <v>Correct</v>
      </c>
    </row>
    <row r="889" spans="1:16" x14ac:dyDescent="0.2">
      <c r="A889" s="99">
        <v>10960</v>
      </c>
      <c r="B889" s="95" t="s">
        <v>103</v>
      </c>
      <c r="C889" s="111">
        <v>0.80525502234691271</v>
      </c>
      <c r="D889" s="95" t="s">
        <v>1</v>
      </c>
      <c r="E889" s="95">
        <v>0</v>
      </c>
      <c r="F889" s="96">
        <v>1</v>
      </c>
      <c r="G889" s="95" t="s">
        <v>6</v>
      </c>
      <c r="H889" s="95" t="s">
        <v>89</v>
      </c>
      <c r="I889" s="95" t="s">
        <v>5</v>
      </c>
      <c r="J889" s="97" t="s">
        <v>5</v>
      </c>
      <c r="L889" s="149">
        <f>VLOOKUP(A889,'Trained Model'!A:AI,35,0)</f>
        <v>-8.2182502165821596</v>
      </c>
      <c r="M889" s="151">
        <f>VLOOKUP(A889,'Trained Model'!A:AR,44,0)</f>
        <v>-6.3164516013567615</v>
      </c>
      <c r="N889" s="117"/>
      <c r="O889" s="119" t="str">
        <f t="shared" si="26"/>
        <v>No</v>
      </c>
      <c r="P889" s="160" t="str">
        <f t="shared" si="27"/>
        <v>Correct</v>
      </c>
    </row>
    <row r="890" spans="1:16" x14ac:dyDescent="0.2">
      <c r="A890" s="98">
        <v>10054</v>
      </c>
      <c r="B890" s="91" t="s">
        <v>103</v>
      </c>
      <c r="C890" s="110">
        <v>0.80583859690618231</v>
      </c>
      <c r="D890" s="91" t="s">
        <v>0</v>
      </c>
      <c r="E890" s="91">
        <v>0</v>
      </c>
      <c r="F890" s="92">
        <v>2</v>
      </c>
      <c r="G890" s="91" t="s">
        <v>6</v>
      </c>
      <c r="H890" s="91" t="s">
        <v>88</v>
      </c>
      <c r="I890" s="91" t="s">
        <v>5</v>
      </c>
      <c r="J890" s="93" t="s">
        <v>5</v>
      </c>
      <c r="L890" s="149">
        <f>VLOOKUP(A890,'Trained Model'!A:AI,35,0)</f>
        <v>-7.9598447627584061</v>
      </c>
      <c r="M890" s="151">
        <f>VLOOKUP(A890,'Trained Model'!A:AR,44,0)</f>
        <v>-5.7568360229329345</v>
      </c>
      <c r="N890" s="117"/>
      <c r="O890" s="119" t="str">
        <f t="shared" si="26"/>
        <v>No</v>
      </c>
      <c r="P890" s="160" t="str">
        <f t="shared" si="27"/>
        <v>Correct</v>
      </c>
    </row>
    <row r="891" spans="1:16" x14ac:dyDescent="0.2">
      <c r="A891" s="99">
        <v>10324</v>
      </c>
      <c r="B891" s="95" t="s">
        <v>103</v>
      </c>
      <c r="C891" s="111">
        <v>0.80586175154786388</v>
      </c>
      <c r="D891" s="95" t="s">
        <v>2</v>
      </c>
      <c r="E891" s="95">
        <v>1</v>
      </c>
      <c r="F891" s="96">
        <v>0</v>
      </c>
      <c r="G891" s="95" t="s">
        <v>7</v>
      </c>
      <c r="H891" s="95" t="s">
        <v>91</v>
      </c>
      <c r="I891" s="95" t="s">
        <v>5</v>
      </c>
      <c r="J891" s="97" t="s">
        <v>5</v>
      </c>
      <c r="L891" s="149">
        <f>VLOOKUP(A891,'Trained Model'!A:AI,35,0)</f>
        <v>-9.183332796763942</v>
      </c>
      <c r="M891" s="151">
        <f>VLOOKUP(A891,'Trained Model'!A:AR,44,0)</f>
        <v>-6.852966799715368</v>
      </c>
      <c r="N891" s="117"/>
      <c r="O891" s="119" t="str">
        <f t="shared" si="26"/>
        <v>No</v>
      </c>
      <c r="P891" s="160" t="str">
        <f t="shared" si="27"/>
        <v>Correct</v>
      </c>
    </row>
    <row r="892" spans="1:16" x14ac:dyDescent="0.2">
      <c r="A892" s="98">
        <v>11248</v>
      </c>
      <c r="B892" s="91" t="s">
        <v>103</v>
      </c>
      <c r="C892" s="110">
        <v>0.80617845996874371</v>
      </c>
      <c r="D892" s="91" t="s">
        <v>3</v>
      </c>
      <c r="E892" s="91">
        <v>2</v>
      </c>
      <c r="F892" s="92">
        <v>2</v>
      </c>
      <c r="G892" s="91" t="s">
        <v>7</v>
      </c>
      <c r="H892" s="91" t="s">
        <v>89</v>
      </c>
      <c r="I892" s="91" t="s">
        <v>5</v>
      </c>
      <c r="J892" s="93" t="s">
        <v>5</v>
      </c>
      <c r="L892" s="149">
        <f>VLOOKUP(A892,'Trained Model'!A:AI,35,0)</f>
        <v>-8.0544750143785979</v>
      </c>
      <c r="M892" s="151">
        <f>VLOOKUP(A892,'Trained Model'!A:AR,44,0)</f>
        <v>-6.4474656094119593</v>
      </c>
      <c r="N892" s="117"/>
      <c r="O892" s="119" t="str">
        <f t="shared" si="26"/>
        <v>No</v>
      </c>
      <c r="P892" s="160" t="str">
        <f t="shared" si="27"/>
        <v>Correct</v>
      </c>
    </row>
    <row r="893" spans="1:16" x14ac:dyDescent="0.2">
      <c r="A893" s="99">
        <v>10520</v>
      </c>
      <c r="B893" s="95" t="s">
        <v>103</v>
      </c>
      <c r="C893" s="111">
        <v>0.80624690606725147</v>
      </c>
      <c r="D893" s="95" t="s">
        <v>3</v>
      </c>
      <c r="E893" s="95">
        <v>3</v>
      </c>
      <c r="F893" s="96">
        <v>1</v>
      </c>
      <c r="G893" s="95" t="s">
        <v>6</v>
      </c>
      <c r="H893" s="95" t="s">
        <v>88</v>
      </c>
      <c r="I893" s="95" t="s">
        <v>5</v>
      </c>
      <c r="J893" s="97" t="s">
        <v>5</v>
      </c>
      <c r="L893" s="149">
        <f>VLOOKUP(A893,'Trained Model'!A:AI,35,0)</f>
        <v>-7.4509137336805047</v>
      </c>
      <c r="M893" s="151">
        <f>VLOOKUP(A893,'Trained Model'!A:AR,44,0)</f>
        <v>-5.7026424975378323</v>
      </c>
      <c r="N893" s="117"/>
      <c r="O893" s="119" t="str">
        <f t="shared" si="26"/>
        <v>No</v>
      </c>
      <c r="P893" s="160" t="str">
        <f t="shared" si="27"/>
        <v>Correct</v>
      </c>
    </row>
    <row r="894" spans="1:16" x14ac:dyDescent="0.2">
      <c r="A894" s="98">
        <v>11259</v>
      </c>
      <c r="B894" s="91" t="s">
        <v>103</v>
      </c>
      <c r="C894" s="110">
        <v>0.80646482360550709</v>
      </c>
      <c r="D894" s="91" t="s">
        <v>1</v>
      </c>
      <c r="E894" s="91">
        <v>1</v>
      </c>
      <c r="F894" s="92">
        <v>3</v>
      </c>
      <c r="G894" s="91" t="s">
        <v>6</v>
      </c>
      <c r="H894" s="91" t="s">
        <v>90</v>
      </c>
      <c r="I894" s="91" t="s">
        <v>5</v>
      </c>
      <c r="J894" s="93" t="s">
        <v>5</v>
      </c>
      <c r="L894" s="149">
        <f>VLOOKUP(A894,'Trained Model'!A:AI,35,0)</f>
        <v>-8.2081660975155337</v>
      </c>
      <c r="M894" s="151">
        <f>VLOOKUP(A894,'Trained Model'!A:AR,44,0)</f>
        <v>-6.7316108121244138</v>
      </c>
      <c r="N894" s="117"/>
      <c r="O894" s="119" t="str">
        <f t="shared" si="26"/>
        <v>No</v>
      </c>
      <c r="P894" s="160" t="str">
        <f t="shared" si="27"/>
        <v>Correct</v>
      </c>
    </row>
    <row r="895" spans="1:16" x14ac:dyDescent="0.2">
      <c r="A895" s="99">
        <v>10459</v>
      </c>
      <c r="B895" s="95" t="s">
        <v>103</v>
      </c>
      <c r="C895" s="111">
        <v>0.8064884854074077</v>
      </c>
      <c r="D895" s="95" t="s">
        <v>2</v>
      </c>
      <c r="E895" s="95">
        <v>2</v>
      </c>
      <c r="F895" s="96">
        <v>0</v>
      </c>
      <c r="G895" s="95" t="s">
        <v>7</v>
      </c>
      <c r="H895" s="95" t="s">
        <v>91</v>
      </c>
      <c r="I895" s="95" t="s">
        <v>5</v>
      </c>
      <c r="J895" s="97" t="s">
        <v>5</v>
      </c>
      <c r="L895" s="149">
        <f>VLOOKUP(A895,'Trained Model'!A:AI,35,0)</f>
        <v>-9.025108791549048</v>
      </c>
      <c r="M895" s="151">
        <f>VLOOKUP(A895,'Trained Model'!A:AR,44,0)</f>
        <v>-6.8275417013495581</v>
      </c>
      <c r="N895" s="117"/>
      <c r="O895" s="119" t="str">
        <f t="shared" si="26"/>
        <v>No</v>
      </c>
      <c r="P895" s="160" t="str">
        <f t="shared" si="27"/>
        <v>Correct</v>
      </c>
    </row>
    <row r="896" spans="1:16" x14ac:dyDescent="0.2">
      <c r="A896" s="98">
        <v>10669</v>
      </c>
      <c r="B896" s="91" t="s">
        <v>103</v>
      </c>
      <c r="C896" s="110">
        <v>0.80667369580654946</v>
      </c>
      <c r="D896" s="91" t="s">
        <v>2</v>
      </c>
      <c r="E896" s="91">
        <v>3</v>
      </c>
      <c r="F896" s="92">
        <v>0</v>
      </c>
      <c r="G896" s="91" t="s">
        <v>6</v>
      </c>
      <c r="H896" s="91" t="s">
        <v>88</v>
      </c>
      <c r="I896" s="91" t="s">
        <v>5</v>
      </c>
      <c r="J896" s="93" t="s">
        <v>5</v>
      </c>
      <c r="L896" s="149">
        <f>VLOOKUP(A896,'Trained Model'!A:AI,35,0)</f>
        <v>-8.0088861358721974</v>
      </c>
      <c r="M896" s="151">
        <f>VLOOKUP(A896,'Trained Model'!A:AR,44,0)</f>
        <v>-5.6906085762725427</v>
      </c>
      <c r="N896" s="117"/>
      <c r="O896" s="119" t="str">
        <f t="shared" si="26"/>
        <v>No</v>
      </c>
      <c r="P896" s="160" t="str">
        <f t="shared" si="27"/>
        <v>Correct</v>
      </c>
    </row>
    <row r="897" spans="1:16" x14ac:dyDescent="0.2">
      <c r="A897" s="99">
        <v>11237</v>
      </c>
      <c r="B897" s="95" t="s">
        <v>103</v>
      </c>
      <c r="C897" s="111">
        <v>0.80824092050080032</v>
      </c>
      <c r="D897" s="95" t="s">
        <v>0</v>
      </c>
      <c r="E897" s="95">
        <v>3</v>
      </c>
      <c r="F897" s="96">
        <v>3</v>
      </c>
      <c r="G897" s="95" t="s">
        <v>7</v>
      </c>
      <c r="H897" s="95" t="s">
        <v>88</v>
      </c>
      <c r="I897" s="95" t="s">
        <v>5</v>
      </c>
      <c r="J897" s="97" t="s">
        <v>5</v>
      </c>
      <c r="L897" s="149">
        <f>VLOOKUP(A897,'Trained Model'!A:AI,35,0)</f>
        <v>-7.0426146677307742</v>
      </c>
      <c r="M897" s="151">
        <f>VLOOKUP(A897,'Trained Model'!A:AR,44,0)</f>
        <v>-5.7627320752523117</v>
      </c>
      <c r="N897" s="117"/>
      <c r="O897" s="119" t="str">
        <f t="shared" si="26"/>
        <v>No</v>
      </c>
      <c r="P897" s="160" t="str">
        <f t="shared" si="27"/>
        <v>Correct</v>
      </c>
    </row>
    <row r="898" spans="1:16" x14ac:dyDescent="0.2">
      <c r="A898" s="98">
        <v>11141</v>
      </c>
      <c r="B898" s="91" t="s">
        <v>103</v>
      </c>
      <c r="C898" s="110">
        <v>0.80844420820866625</v>
      </c>
      <c r="D898" s="91" t="s">
        <v>1</v>
      </c>
      <c r="E898" s="91">
        <v>3</v>
      </c>
      <c r="F898" s="92">
        <v>3</v>
      </c>
      <c r="G898" s="91" t="s">
        <v>6</v>
      </c>
      <c r="H898" s="91" t="s">
        <v>89</v>
      </c>
      <c r="I898" s="91" t="s">
        <v>5</v>
      </c>
      <c r="J898" s="93" t="s">
        <v>5</v>
      </c>
      <c r="L898" s="149">
        <f>VLOOKUP(A898,'Trained Model'!A:AI,35,0)</f>
        <v>-7.7052840283170578</v>
      </c>
      <c r="M898" s="151">
        <f>VLOOKUP(A898,'Trained Model'!A:AR,44,0)</f>
        <v>-6.3125455755863991</v>
      </c>
      <c r="N898" s="117"/>
      <c r="O898" s="119" t="str">
        <f t="shared" si="26"/>
        <v>No</v>
      </c>
      <c r="P898" s="160" t="str">
        <f t="shared" si="27"/>
        <v>Correct</v>
      </c>
    </row>
    <row r="899" spans="1:16" x14ac:dyDescent="0.2">
      <c r="A899" s="99">
        <v>10867</v>
      </c>
      <c r="B899" s="95" t="s">
        <v>103</v>
      </c>
      <c r="C899" s="111">
        <v>0.80880611263274826</v>
      </c>
      <c r="D899" s="95" t="s">
        <v>1</v>
      </c>
      <c r="E899" s="95">
        <v>1</v>
      </c>
      <c r="F899" s="96">
        <v>0</v>
      </c>
      <c r="G899" s="95" t="s">
        <v>6</v>
      </c>
      <c r="H899" s="95" t="s">
        <v>88</v>
      </c>
      <c r="I899" s="95" t="s">
        <v>5</v>
      </c>
      <c r="J899" s="97" t="s">
        <v>5</v>
      </c>
      <c r="L899" s="149">
        <f>VLOOKUP(A899,'Trained Model'!A:AI,35,0)</f>
        <v>-8.070393433106485</v>
      </c>
      <c r="M899" s="151">
        <f>VLOOKUP(A899,'Trained Model'!A:AR,44,0)</f>
        <v>-5.732294195510133</v>
      </c>
      <c r="N899" s="117"/>
      <c r="O899" s="119" t="str">
        <f t="shared" si="26"/>
        <v>No</v>
      </c>
      <c r="P899" s="160" t="str">
        <f t="shared" si="27"/>
        <v>Correct</v>
      </c>
    </row>
    <row r="900" spans="1:16" x14ac:dyDescent="0.2">
      <c r="A900" s="98">
        <v>10887</v>
      </c>
      <c r="B900" s="91" t="s">
        <v>103</v>
      </c>
      <c r="C900" s="110">
        <v>0.8105161221678443</v>
      </c>
      <c r="D900" s="91" t="s">
        <v>0</v>
      </c>
      <c r="E900" s="91">
        <v>3</v>
      </c>
      <c r="F900" s="92">
        <v>0</v>
      </c>
      <c r="G900" s="91" t="s">
        <v>6</v>
      </c>
      <c r="H900" s="91" t="s">
        <v>88</v>
      </c>
      <c r="I900" s="91" t="s">
        <v>5</v>
      </c>
      <c r="J900" s="93" t="s">
        <v>5</v>
      </c>
      <c r="L900" s="149">
        <f>VLOOKUP(A900,'Trained Model'!A:AI,35,0)</f>
        <v>-7.9288434281986611</v>
      </c>
      <c r="M900" s="151">
        <f>VLOOKUP(A900,'Trained Model'!A:AR,44,0)</f>
        <v>-5.682275194713398</v>
      </c>
      <c r="N900" s="117"/>
      <c r="O900" s="119" t="str">
        <f t="shared" si="26"/>
        <v>No</v>
      </c>
      <c r="P900" s="160" t="str">
        <f t="shared" si="27"/>
        <v>Correct</v>
      </c>
    </row>
    <row r="901" spans="1:16" x14ac:dyDescent="0.2">
      <c r="A901" s="99">
        <v>10159</v>
      </c>
      <c r="B901" s="95" t="s">
        <v>103</v>
      </c>
      <c r="C901" s="111">
        <v>0.8105667194722892</v>
      </c>
      <c r="D901" s="95" t="s">
        <v>1</v>
      </c>
      <c r="E901" s="95">
        <v>2</v>
      </c>
      <c r="F901" s="96">
        <v>0</v>
      </c>
      <c r="G901" s="95" t="s">
        <v>7</v>
      </c>
      <c r="H901" s="95" t="s">
        <v>89</v>
      </c>
      <c r="I901" s="95" t="s">
        <v>5</v>
      </c>
      <c r="J901" s="97" t="s">
        <v>5</v>
      </c>
      <c r="L901" s="149">
        <f>VLOOKUP(A901,'Trained Model'!A:AI,35,0)</f>
        <v>-8.1390481983234153</v>
      </c>
      <c r="M901" s="151">
        <f>VLOOKUP(A901,'Trained Model'!A:AR,44,0)</f>
        <v>-6.3727040250101297</v>
      </c>
      <c r="N901" s="117"/>
      <c r="O901" s="119" t="str">
        <f t="shared" ref="O901:O964" si="28">IF(L901&gt;M901,"Yes","No")</f>
        <v>No</v>
      </c>
      <c r="P901" s="160" t="str">
        <f t="shared" ref="P901:P964" si="29">IF(J901=O901,"Correct","Incorrect")</f>
        <v>Correct</v>
      </c>
    </row>
    <row r="902" spans="1:16" x14ac:dyDescent="0.2">
      <c r="A902" s="98">
        <v>10396</v>
      </c>
      <c r="B902" s="91" t="s">
        <v>103</v>
      </c>
      <c r="C902" s="110">
        <v>0.81061996661711944</v>
      </c>
      <c r="D902" s="91" t="s">
        <v>1</v>
      </c>
      <c r="E902" s="91">
        <v>0</v>
      </c>
      <c r="F902" s="92">
        <v>3</v>
      </c>
      <c r="G902" s="91" t="s">
        <v>7</v>
      </c>
      <c r="H902" s="91" t="s">
        <v>88</v>
      </c>
      <c r="I902" s="91" t="s">
        <v>5</v>
      </c>
      <c r="J902" s="93" t="s">
        <v>5</v>
      </c>
      <c r="L902" s="149">
        <f>VLOOKUP(A902,'Trained Model'!A:AI,35,0)</f>
        <v>-7.1841646726385981</v>
      </c>
      <c r="M902" s="151">
        <f>VLOOKUP(A902,'Trained Model'!A:AR,44,0)</f>
        <v>-5.7625313190700185</v>
      </c>
      <c r="N902" s="117"/>
      <c r="O902" s="119" t="str">
        <f t="shared" si="28"/>
        <v>No</v>
      </c>
      <c r="P902" s="160" t="str">
        <f t="shared" si="29"/>
        <v>Correct</v>
      </c>
    </row>
    <row r="903" spans="1:16" x14ac:dyDescent="0.2">
      <c r="A903" s="99">
        <v>10211</v>
      </c>
      <c r="B903" s="95" t="s">
        <v>103</v>
      </c>
      <c r="C903" s="111">
        <v>0.81074116998372203</v>
      </c>
      <c r="D903" s="95" t="s">
        <v>1</v>
      </c>
      <c r="E903" s="95">
        <v>0</v>
      </c>
      <c r="F903" s="96">
        <v>2</v>
      </c>
      <c r="G903" s="95" t="s">
        <v>6</v>
      </c>
      <c r="H903" s="95" t="s">
        <v>88</v>
      </c>
      <c r="I903" s="95" t="s">
        <v>5</v>
      </c>
      <c r="J903" s="97" t="s">
        <v>5</v>
      </c>
      <c r="L903" s="149">
        <f>VLOOKUP(A903,'Trained Model'!A:AI,35,0)</f>
        <v>-7.5458689649823327</v>
      </c>
      <c r="M903" s="151">
        <f>VLOOKUP(A903,'Trained Model'!A:AR,44,0)</f>
        <v>-5.744464731130388</v>
      </c>
      <c r="N903" s="117"/>
      <c r="O903" s="119" t="str">
        <f t="shared" si="28"/>
        <v>No</v>
      </c>
      <c r="P903" s="160" t="str">
        <f t="shared" si="29"/>
        <v>Correct</v>
      </c>
    </row>
    <row r="904" spans="1:16" x14ac:dyDescent="0.2">
      <c r="A904" s="98">
        <v>11245</v>
      </c>
      <c r="B904" s="91" t="s">
        <v>103</v>
      </c>
      <c r="C904" s="110">
        <v>0.8117052806313555</v>
      </c>
      <c r="D904" s="91" t="s">
        <v>1</v>
      </c>
      <c r="E904" s="91">
        <v>0</v>
      </c>
      <c r="F904" s="92">
        <v>2</v>
      </c>
      <c r="G904" s="91" t="s">
        <v>6</v>
      </c>
      <c r="H904" s="91" t="s">
        <v>88</v>
      </c>
      <c r="I904" s="91" t="s">
        <v>5</v>
      </c>
      <c r="J904" s="93" t="s">
        <v>5</v>
      </c>
      <c r="L904" s="149">
        <f>VLOOKUP(A904,'Trained Model'!A:AI,35,0)</f>
        <v>-7.5458689649823327</v>
      </c>
      <c r="M904" s="151">
        <f>VLOOKUP(A904,'Trained Model'!A:AR,44,0)</f>
        <v>-5.744464731130388</v>
      </c>
      <c r="N904" s="117"/>
      <c r="O904" s="119" t="str">
        <f t="shared" si="28"/>
        <v>No</v>
      </c>
      <c r="P904" s="160" t="str">
        <f t="shared" si="29"/>
        <v>Correct</v>
      </c>
    </row>
    <row r="905" spans="1:16" x14ac:dyDescent="0.2">
      <c r="A905" s="99">
        <v>11020</v>
      </c>
      <c r="B905" s="95" t="s">
        <v>103</v>
      </c>
      <c r="C905" s="111">
        <v>0.8120405595013469</v>
      </c>
      <c r="D905" s="95" t="s">
        <v>2</v>
      </c>
      <c r="E905" s="95">
        <v>0</v>
      </c>
      <c r="F905" s="96">
        <v>2</v>
      </c>
      <c r="G905" s="95" t="s">
        <v>6</v>
      </c>
      <c r="H905" s="95" t="s">
        <v>88</v>
      </c>
      <c r="I905" s="95" t="s">
        <v>5</v>
      </c>
      <c r="J905" s="97" t="s">
        <v>5</v>
      </c>
      <c r="L905" s="149">
        <f>VLOOKUP(A905,'Trained Model'!A:AI,35,0)</f>
        <v>-8.0398874704319425</v>
      </c>
      <c r="M905" s="151">
        <f>VLOOKUP(A905,'Trained Model'!A:AR,44,0)</f>
        <v>-5.7651694044920792</v>
      </c>
      <c r="N905" s="117"/>
      <c r="O905" s="119" t="str">
        <f t="shared" si="28"/>
        <v>No</v>
      </c>
      <c r="P905" s="160" t="str">
        <f t="shared" si="29"/>
        <v>Correct</v>
      </c>
    </row>
    <row r="906" spans="1:16" x14ac:dyDescent="0.2">
      <c r="A906" s="98">
        <v>10847</v>
      </c>
      <c r="B906" s="91" t="s">
        <v>103</v>
      </c>
      <c r="C906" s="110">
        <v>0.81221365679587498</v>
      </c>
      <c r="D906" s="91" t="s">
        <v>2</v>
      </c>
      <c r="E906" s="91">
        <v>3</v>
      </c>
      <c r="F906" s="92">
        <v>1</v>
      </c>
      <c r="G906" s="91" t="s">
        <v>6</v>
      </c>
      <c r="H906" s="91" t="s">
        <v>88</v>
      </c>
      <c r="I906" s="91" t="s">
        <v>5</v>
      </c>
      <c r="J906" s="93" t="s">
        <v>5</v>
      </c>
      <c r="L906" s="149">
        <f>VLOOKUP(A906,'Trained Model'!A:AI,35,0)</f>
        <v>-7.5049809549507804</v>
      </c>
      <c r="M906" s="151">
        <f>VLOOKUP(A906,'Trained Model'!A:AR,44,0)</f>
        <v>-5.710975879096976</v>
      </c>
      <c r="N906" s="117"/>
      <c r="O906" s="119" t="str">
        <f t="shared" si="28"/>
        <v>No</v>
      </c>
      <c r="P906" s="160" t="str">
        <f t="shared" si="29"/>
        <v>Correct</v>
      </c>
    </row>
    <row r="907" spans="1:16" x14ac:dyDescent="0.2">
      <c r="A907" s="99">
        <v>10204</v>
      </c>
      <c r="B907" s="95" t="s">
        <v>103</v>
      </c>
      <c r="C907" s="111">
        <v>0.81278575331768055</v>
      </c>
      <c r="D907" s="95" t="s">
        <v>0</v>
      </c>
      <c r="E907" s="95">
        <v>1</v>
      </c>
      <c r="F907" s="96">
        <v>3</v>
      </c>
      <c r="G907" s="95" t="s">
        <v>6</v>
      </c>
      <c r="H907" s="95" t="s">
        <v>91</v>
      </c>
      <c r="I907" s="95" t="s">
        <v>5</v>
      </c>
      <c r="J907" s="97" t="s">
        <v>5</v>
      </c>
      <c r="L907" s="149">
        <f>VLOOKUP(A907,'Trained Model'!A:AI,35,0)</f>
        <v>-9.0668277165530515</v>
      </c>
      <c r="M907" s="151">
        <f>VLOOKUP(A907,'Trained Model'!A:AR,44,0)</f>
        <v>-6.8214401629659642</v>
      </c>
      <c r="N907" s="117"/>
      <c r="O907" s="119" t="str">
        <f t="shared" si="28"/>
        <v>No</v>
      </c>
      <c r="P907" s="160" t="str">
        <f t="shared" si="29"/>
        <v>Correct</v>
      </c>
    </row>
    <row r="908" spans="1:16" x14ac:dyDescent="0.2">
      <c r="A908" s="98">
        <v>10008</v>
      </c>
      <c r="B908" s="91" t="s">
        <v>103</v>
      </c>
      <c r="C908" s="110">
        <v>0.81282085879516985</v>
      </c>
      <c r="D908" s="91" t="s">
        <v>1</v>
      </c>
      <c r="E908" s="91">
        <v>3</v>
      </c>
      <c r="F908" s="92">
        <v>1</v>
      </c>
      <c r="G908" s="91" t="s">
        <v>6</v>
      </c>
      <c r="H908" s="91" t="s">
        <v>89</v>
      </c>
      <c r="I908" s="91" t="s">
        <v>5</v>
      </c>
      <c r="J908" s="93" t="s">
        <v>5</v>
      </c>
      <c r="L908" s="149">
        <f>VLOOKUP(A908,'Trained Model'!A:AI,35,0)</f>
        <v>-7.6627244138982622</v>
      </c>
      <c r="M908" s="151">
        <f>VLOOKUP(A908,'Trained Model'!A:AR,44,0)</f>
        <v>-6.3042810657365065</v>
      </c>
      <c r="N908" s="117"/>
      <c r="O908" s="119" t="str">
        <f t="shared" si="28"/>
        <v>No</v>
      </c>
      <c r="P908" s="160" t="str">
        <f t="shared" si="29"/>
        <v>Correct</v>
      </c>
    </row>
    <row r="909" spans="1:16" x14ac:dyDescent="0.2">
      <c r="A909" s="99">
        <v>10041</v>
      </c>
      <c r="B909" s="95" t="s">
        <v>103</v>
      </c>
      <c r="C909" s="111">
        <v>0.81387616242368255</v>
      </c>
      <c r="D909" s="95" t="s">
        <v>2</v>
      </c>
      <c r="E909" s="95">
        <v>1</v>
      </c>
      <c r="F909" s="96">
        <v>1</v>
      </c>
      <c r="G909" s="95" t="s">
        <v>6</v>
      </c>
      <c r="H909" s="95" t="s">
        <v>89</v>
      </c>
      <c r="I909" s="95" t="s">
        <v>5</v>
      </c>
      <c r="J909" s="97" t="s">
        <v>5</v>
      </c>
      <c r="L909" s="149">
        <f>VLOOKUP(A909,'Trained Model'!A:AI,35,0)</f>
        <v>-8.7122687220317694</v>
      </c>
      <c r="M909" s="151">
        <f>VLOOKUP(A909,'Trained Model'!A:AR,44,0)</f>
        <v>-6.3873760316974799</v>
      </c>
      <c r="N909" s="117"/>
      <c r="O909" s="119" t="str">
        <f t="shared" si="28"/>
        <v>No</v>
      </c>
      <c r="P909" s="160" t="str">
        <f t="shared" si="29"/>
        <v>Correct</v>
      </c>
    </row>
    <row r="910" spans="1:16" x14ac:dyDescent="0.2">
      <c r="A910" s="98">
        <v>11229</v>
      </c>
      <c r="B910" s="91" t="s">
        <v>103</v>
      </c>
      <c r="C910" s="110">
        <v>0.81473111292676392</v>
      </c>
      <c r="D910" s="91" t="s">
        <v>1</v>
      </c>
      <c r="E910" s="91">
        <v>3</v>
      </c>
      <c r="F910" s="92">
        <v>0</v>
      </c>
      <c r="G910" s="91" t="s">
        <v>6</v>
      </c>
      <c r="H910" s="91" t="s">
        <v>91</v>
      </c>
      <c r="I910" s="91" t="s">
        <v>5</v>
      </c>
      <c r="J910" s="93" t="s">
        <v>5</v>
      </c>
      <c r="L910" s="149">
        <f>VLOOKUP(A910,'Trained Model'!A:AI,35,0)</f>
        <v>-8.5586716825957012</v>
      </c>
      <c r="M910" s="151">
        <f>VLOOKUP(A910,'Trained Model'!A:AR,44,0)</f>
        <v>-6.7180467658898086</v>
      </c>
      <c r="N910" s="117"/>
      <c r="O910" s="119" t="str">
        <f t="shared" si="28"/>
        <v>No</v>
      </c>
      <c r="P910" s="160" t="str">
        <f t="shared" si="29"/>
        <v>Correct</v>
      </c>
    </row>
    <row r="911" spans="1:16" x14ac:dyDescent="0.2">
      <c r="A911" s="99">
        <v>10547</v>
      </c>
      <c r="B911" s="95" t="s">
        <v>103</v>
      </c>
      <c r="C911" s="111">
        <v>0.81517917080026125</v>
      </c>
      <c r="D911" s="95" t="s">
        <v>1</v>
      </c>
      <c r="E911" s="95">
        <v>3</v>
      </c>
      <c r="F911" s="96">
        <v>2</v>
      </c>
      <c r="G911" s="95" t="s">
        <v>7</v>
      </c>
      <c r="H911" s="95" t="s">
        <v>88</v>
      </c>
      <c r="I911" s="95" t="s">
        <v>4</v>
      </c>
      <c r="J911" s="97" t="s">
        <v>4</v>
      </c>
      <c r="L911" s="149">
        <f>VLOOKUP(A911,'Trained Model'!A:AI,35,0)</f>
        <v>-4.9278511789323716</v>
      </c>
      <c r="M911" s="151">
        <f>VLOOKUP(A911,'Trained Model'!A:AR,44,0)</f>
        <v>-8.1474707115849121</v>
      </c>
      <c r="N911" s="117"/>
      <c r="O911" s="119" t="str">
        <f t="shared" si="28"/>
        <v>Yes</v>
      </c>
      <c r="P911" s="160" t="str">
        <f t="shared" si="29"/>
        <v>Correct</v>
      </c>
    </row>
    <row r="912" spans="1:16" x14ac:dyDescent="0.2">
      <c r="A912" s="98">
        <v>10623</v>
      </c>
      <c r="B912" s="91" t="s">
        <v>103</v>
      </c>
      <c r="C912" s="110">
        <v>0.81638611171746822</v>
      </c>
      <c r="D912" s="91" t="s">
        <v>2</v>
      </c>
      <c r="E912" s="91">
        <v>0</v>
      </c>
      <c r="F912" s="92">
        <v>0</v>
      </c>
      <c r="G912" s="91" t="s">
        <v>7</v>
      </c>
      <c r="H912" s="91" t="s">
        <v>91</v>
      </c>
      <c r="I912" s="91" t="s">
        <v>4</v>
      </c>
      <c r="J912" s="93" t="s">
        <v>5</v>
      </c>
      <c r="L912" s="149">
        <f>VLOOKUP(A912,'Trained Model'!A:AI,35,0)</f>
        <v>-7.5457240073631455</v>
      </c>
      <c r="M912" s="151">
        <f>VLOOKUP(A912,'Trained Model'!A:AR,44,0)</f>
        <v>-9.1660984909465348</v>
      </c>
      <c r="N912" s="117"/>
      <c r="O912" s="119" t="str">
        <f t="shared" si="28"/>
        <v>Yes</v>
      </c>
      <c r="P912" s="160" t="str">
        <f t="shared" si="29"/>
        <v>Incorrect</v>
      </c>
    </row>
    <row r="913" spans="1:16" x14ac:dyDescent="0.2">
      <c r="A913" s="99">
        <v>11210</v>
      </c>
      <c r="B913" s="95" t="s">
        <v>103</v>
      </c>
      <c r="C913" s="111">
        <v>0.81642685887744948</v>
      </c>
      <c r="D913" s="95" t="s">
        <v>3</v>
      </c>
      <c r="E913" s="95">
        <v>1</v>
      </c>
      <c r="F913" s="96">
        <v>0</v>
      </c>
      <c r="G913" s="95" t="s">
        <v>6</v>
      </c>
      <c r="H913" s="95" t="s">
        <v>89</v>
      </c>
      <c r="I913" s="95" t="s">
        <v>5</v>
      </c>
      <c r="J913" s="97" t="s">
        <v>5</v>
      </c>
      <c r="L913" s="149">
        <f>VLOOKUP(A913,'Trained Model'!A:AI,35,0)</f>
        <v>-9.1621066816829106</v>
      </c>
      <c r="M913" s="151">
        <f>VLOOKUP(A913,'Trained Model'!A:AR,44,0)</f>
        <v>-6.358675347313901</v>
      </c>
      <c r="N913" s="117"/>
      <c r="O913" s="119" t="str">
        <f t="shared" si="28"/>
        <v>No</v>
      </c>
      <c r="P913" s="160" t="str">
        <f t="shared" si="29"/>
        <v>Correct</v>
      </c>
    </row>
    <row r="914" spans="1:16" x14ac:dyDescent="0.2">
      <c r="A914" s="98">
        <v>10281</v>
      </c>
      <c r="B914" s="91" t="s">
        <v>103</v>
      </c>
      <c r="C914" s="110">
        <v>0.81648417320875877</v>
      </c>
      <c r="D914" s="91" t="s">
        <v>3</v>
      </c>
      <c r="E914" s="91">
        <v>1</v>
      </c>
      <c r="F914" s="92">
        <v>2</v>
      </c>
      <c r="G914" s="91" t="s">
        <v>6</v>
      </c>
      <c r="H914" s="91" t="s">
        <v>88</v>
      </c>
      <c r="I914" s="91" t="s">
        <v>5</v>
      </c>
      <c r="J914" s="93" t="s">
        <v>5</v>
      </c>
      <c r="L914" s="149">
        <f>VLOOKUP(A914,'Trained Model'!A:AI,35,0)</f>
        <v>-7.9858202491616668</v>
      </c>
      <c r="M914" s="151">
        <f>VLOOKUP(A914,'Trained Model'!A:AR,44,0)</f>
        <v>-5.8070557799119618</v>
      </c>
      <c r="N914" s="117"/>
      <c r="O914" s="119" t="str">
        <f t="shared" si="28"/>
        <v>No</v>
      </c>
      <c r="P914" s="160" t="str">
        <f t="shared" si="29"/>
        <v>Correct</v>
      </c>
    </row>
    <row r="915" spans="1:16" x14ac:dyDescent="0.2">
      <c r="A915" s="99">
        <v>10911</v>
      </c>
      <c r="B915" s="95" t="s">
        <v>103</v>
      </c>
      <c r="C915" s="111">
        <v>0.81933459094394467</v>
      </c>
      <c r="D915" s="95" t="s">
        <v>2</v>
      </c>
      <c r="E915" s="95">
        <v>2</v>
      </c>
      <c r="F915" s="96">
        <v>2</v>
      </c>
      <c r="G915" s="95" t="s">
        <v>7</v>
      </c>
      <c r="H915" s="95" t="s">
        <v>88</v>
      </c>
      <c r="I915" s="95" t="s">
        <v>5</v>
      </c>
      <c r="J915" s="97" t="s">
        <v>5</v>
      </c>
      <c r="L915" s="149">
        <f>VLOOKUP(A915,'Trained Model'!A:AI,35,0)</f>
        <v>-7.4567802712517821</v>
      </c>
      <c r="M915" s="151">
        <f>VLOOKUP(A915,'Trained Model'!A:AR,44,0)</f>
        <v>-5.8417891309698815</v>
      </c>
      <c r="N915" s="117"/>
      <c r="O915" s="119" t="str">
        <f t="shared" si="28"/>
        <v>No</v>
      </c>
      <c r="P915" s="160" t="str">
        <f t="shared" si="29"/>
        <v>Correct</v>
      </c>
    </row>
    <row r="916" spans="1:16" x14ac:dyDescent="0.2">
      <c r="A916" s="98">
        <v>10844</v>
      </c>
      <c r="B916" s="91" t="s">
        <v>103</v>
      </c>
      <c r="C916" s="110">
        <v>0.81970355423456476</v>
      </c>
      <c r="D916" s="91" t="s">
        <v>1</v>
      </c>
      <c r="E916" s="91">
        <v>3</v>
      </c>
      <c r="F916" s="92">
        <v>1</v>
      </c>
      <c r="G916" s="91" t="s">
        <v>7</v>
      </c>
      <c r="H916" s="91" t="s">
        <v>89</v>
      </c>
      <c r="I916" s="91" t="s">
        <v>4</v>
      </c>
      <c r="J916" s="93" t="s">
        <v>5</v>
      </c>
      <c r="L916" s="149">
        <f>VLOOKUP(A916,'Trained Model'!A:AI,35,0)</f>
        <v>-5.6002324305321984</v>
      </c>
      <c r="M916" s="151">
        <f>VLOOKUP(A916,'Trained Model'!A:AR,44,0)</f>
        <v>-8.7194575818112856</v>
      </c>
      <c r="N916" s="117"/>
      <c r="O916" s="119" t="str">
        <f t="shared" si="28"/>
        <v>Yes</v>
      </c>
      <c r="P916" s="161" t="str">
        <f t="shared" si="29"/>
        <v>Incorrect</v>
      </c>
    </row>
    <row r="917" spans="1:16" x14ac:dyDescent="0.2">
      <c r="A917" s="99">
        <v>10505</v>
      </c>
      <c r="B917" s="95" t="s">
        <v>103</v>
      </c>
      <c r="C917" s="111">
        <v>0.82000103627995424</v>
      </c>
      <c r="D917" s="95" t="s">
        <v>2</v>
      </c>
      <c r="E917" s="95">
        <v>3</v>
      </c>
      <c r="F917" s="96">
        <v>1</v>
      </c>
      <c r="G917" s="95" t="s">
        <v>6</v>
      </c>
      <c r="H917" s="95" t="s">
        <v>91</v>
      </c>
      <c r="I917" s="95" t="s">
        <v>5</v>
      </c>
      <c r="J917" s="97" t="s">
        <v>5</v>
      </c>
      <c r="L917" s="149">
        <f>VLOOKUP(A917,'Trained Model'!A:AI,35,0)</f>
        <v>-8.5487850071238949</v>
      </c>
      <c r="M917" s="151">
        <f>VLOOKUP(A917,'Trained Model'!A:AR,44,0)</f>
        <v>-6.759118742075934</v>
      </c>
      <c r="N917" s="117"/>
      <c r="O917" s="119" t="str">
        <f t="shared" si="28"/>
        <v>No</v>
      </c>
      <c r="P917" s="160" t="str">
        <f t="shared" si="29"/>
        <v>Correct</v>
      </c>
    </row>
    <row r="918" spans="1:16" x14ac:dyDescent="0.2">
      <c r="A918" s="98">
        <v>10033</v>
      </c>
      <c r="B918" s="91" t="s">
        <v>103</v>
      </c>
      <c r="C918" s="110">
        <v>0.82152997558837049</v>
      </c>
      <c r="D918" s="91" t="s">
        <v>0</v>
      </c>
      <c r="E918" s="91">
        <v>1</v>
      </c>
      <c r="F918" s="92">
        <v>3</v>
      </c>
      <c r="G918" s="91" t="s">
        <v>7</v>
      </c>
      <c r="H918" s="91" t="s">
        <v>88</v>
      </c>
      <c r="I918" s="91" t="s">
        <v>4</v>
      </c>
      <c r="J918" s="93" t="s">
        <v>5</v>
      </c>
      <c r="L918" s="149">
        <f>VLOOKUP(A918,'Trained Model'!A:AI,35,0)</f>
        <v>-5.9605316810138742</v>
      </c>
      <c r="M918" s="151">
        <f>VLOOKUP(A918,'Trained Model'!A:AR,44,0)</f>
        <v>-8.1884738160617854</v>
      </c>
      <c r="N918" s="117"/>
      <c r="O918" s="119" t="str">
        <f t="shared" si="28"/>
        <v>Yes</v>
      </c>
      <c r="P918" s="161" t="str">
        <f t="shared" si="29"/>
        <v>Incorrect</v>
      </c>
    </row>
    <row r="919" spans="1:16" x14ac:dyDescent="0.2">
      <c r="A919" s="99">
        <v>11228</v>
      </c>
      <c r="B919" s="95" t="s">
        <v>103</v>
      </c>
      <c r="C919" s="111">
        <v>0.8222284032210605</v>
      </c>
      <c r="D919" s="95" t="s">
        <v>1</v>
      </c>
      <c r="E919" s="95">
        <v>3</v>
      </c>
      <c r="F919" s="96">
        <v>3</v>
      </c>
      <c r="G919" s="95" t="s">
        <v>6</v>
      </c>
      <c r="H919" s="95" t="s">
        <v>88</v>
      </c>
      <c r="I919" s="95" t="s">
        <v>5</v>
      </c>
      <c r="J919" s="97" t="s">
        <v>5</v>
      </c>
      <c r="L919" s="149">
        <f>VLOOKUP(A919,'Trained Model'!A:AI,35,0)</f>
        <v>-7.0535220639199663</v>
      </c>
      <c r="M919" s="151">
        <f>VLOOKUP(A919,'Trained Model'!A:AR,44,0)</f>
        <v>-5.6985357155851775</v>
      </c>
      <c r="N919" s="117"/>
      <c r="O919" s="119" t="str">
        <f t="shared" si="28"/>
        <v>No</v>
      </c>
      <c r="P919" s="160" t="str">
        <f t="shared" si="29"/>
        <v>Correct</v>
      </c>
    </row>
    <row r="920" spans="1:16" x14ac:dyDescent="0.2">
      <c r="A920" s="98">
        <v>10816</v>
      </c>
      <c r="B920" s="91" t="s">
        <v>103</v>
      </c>
      <c r="C920" s="110">
        <v>0.82253362899764904</v>
      </c>
      <c r="D920" s="91" t="s">
        <v>3</v>
      </c>
      <c r="E920" s="91">
        <v>0</v>
      </c>
      <c r="F920" s="92">
        <v>2</v>
      </c>
      <c r="G920" s="91" t="s">
        <v>7</v>
      </c>
      <c r="H920" s="91" t="s">
        <v>88</v>
      </c>
      <c r="I920" s="91" t="s">
        <v>5</v>
      </c>
      <c r="J920" s="93" t="s">
        <v>5</v>
      </c>
      <c r="L920" s="149">
        <f>VLOOKUP(A920,'Trained Model'!A:AI,35,0)</f>
        <v>-7.5609370551964004</v>
      </c>
      <c r="M920" s="151">
        <f>VLOOKUP(A920,'Trained Model'!A:AR,44,0)</f>
        <v>-5.8086610907975205</v>
      </c>
      <c r="N920" s="117"/>
      <c r="O920" s="119" t="str">
        <f t="shared" si="28"/>
        <v>No</v>
      </c>
      <c r="P920" s="160" t="str">
        <f t="shared" si="29"/>
        <v>Correct</v>
      </c>
    </row>
    <row r="921" spans="1:16" x14ac:dyDescent="0.2">
      <c r="A921" s="99">
        <v>10369</v>
      </c>
      <c r="B921" s="95" t="s">
        <v>103</v>
      </c>
      <c r="C921" s="111">
        <v>0.82270019143354112</v>
      </c>
      <c r="D921" s="95" t="s">
        <v>1</v>
      </c>
      <c r="E921" s="95">
        <v>3</v>
      </c>
      <c r="F921" s="96">
        <v>1</v>
      </c>
      <c r="G921" s="95" t="s">
        <v>6</v>
      </c>
      <c r="H921" s="95" t="s">
        <v>90</v>
      </c>
      <c r="I921" s="95" t="s">
        <v>5</v>
      </c>
      <c r="J921" s="97" t="s">
        <v>5</v>
      </c>
      <c r="L921" s="149">
        <f>VLOOKUP(A921,'Trained Model'!A:AI,35,0)</f>
        <v>-7.6100806804128398</v>
      </c>
      <c r="M921" s="151">
        <f>VLOOKUP(A921,'Trained Model'!A:AR,44,0)</f>
        <v>-6.6609560096752389</v>
      </c>
      <c r="N921" s="117"/>
      <c r="O921" s="119" t="str">
        <f t="shared" si="28"/>
        <v>No</v>
      </c>
      <c r="P921" s="160" t="str">
        <f t="shared" si="29"/>
        <v>Correct</v>
      </c>
    </row>
    <row r="922" spans="1:16" x14ac:dyDescent="0.2">
      <c r="A922" s="98">
        <v>10329</v>
      </c>
      <c r="B922" s="91" t="s">
        <v>103</v>
      </c>
      <c r="C922" s="110">
        <v>0.82328721425587137</v>
      </c>
      <c r="D922" s="91" t="s">
        <v>0</v>
      </c>
      <c r="E922" s="91">
        <v>3</v>
      </c>
      <c r="F922" s="92">
        <v>1</v>
      </c>
      <c r="G922" s="91" t="s">
        <v>7</v>
      </c>
      <c r="H922" s="91" t="s">
        <v>88</v>
      </c>
      <c r="I922" s="91" t="s">
        <v>4</v>
      </c>
      <c r="J922" s="93" t="s">
        <v>4</v>
      </c>
      <c r="L922" s="149">
        <f>VLOOKUP(A922,'Trained Model'!A:AI,35,0)</f>
        <v>-5.3624462639111803</v>
      </c>
      <c r="M922" s="151">
        <f>VLOOKUP(A922,'Trained Model'!A:AR,44,0)</f>
        <v>-8.1178190136126105</v>
      </c>
      <c r="N922" s="117"/>
      <c r="O922" s="119" t="str">
        <f t="shared" si="28"/>
        <v>Yes</v>
      </c>
      <c r="P922" s="160" t="str">
        <f t="shared" si="29"/>
        <v>Correct</v>
      </c>
    </row>
    <row r="923" spans="1:16" x14ac:dyDescent="0.2">
      <c r="A923" s="99">
        <v>10485</v>
      </c>
      <c r="B923" s="95" t="s">
        <v>103</v>
      </c>
      <c r="C923" s="111">
        <v>0.82384462307537298</v>
      </c>
      <c r="D923" s="95" t="s">
        <v>0</v>
      </c>
      <c r="E923" s="95">
        <v>3</v>
      </c>
      <c r="F923" s="96">
        <v>2</v>
      </c>
      <c r="G923" s="95" t="s">
        <v>6</v>
      </c>
      <c r="H923" s="95" t="s">
        <v>88</v>
      </c>
      <c r="I923" s="95" t="s">
        <v>5</v>
      </c>
      <c r="J923" s="97" t="s">
        <v>5</v>
      </c>
      <c r="L923" s="149">
        <f>VLOOKUP(A923,'Trained Model'!A:AI,35,0)</f>
        <v>-7.4043189600745087</v>
      </c>
      <c r="M923" s="151">
        <f>VLOOKUP(A923,'Trained Model'!A:AR,44,0)</f>
        <v>-5.7446654873126795</v>
      </c>
      <c r="N923" s="117"/>
      <c r="O923" s="119" t="str">
        <f t="shared" si="28"/>
        <v>No</v>
      </c>
      <c r="P923" s="160" t="str">
        <f t="shared" si="29"/>
        <v>Correct</v>
      </c>
    </row>
    <row r="924" spans="1:16" x14ac:dyDescent="0.2">
      <c r="A924" s="98">
        <v>10998</v>
      </c>
      <c r="B924" s="91" t="s">
        <v>103</v>
      </c>
      <c r="C924" s="110">
        <v>0.82702899001872554</v>
      </c>
      <c r="D924" s="91" t="s">
        <v>3</v>
      </c>
      <c r="E924" s="91">
        <v>3</v>
      </c>
      <c r="F924" s="92">
        <v>0</v>
      </c>
      <c r="G924" s="91" t="s">
        <v>7</v>
      </c>
      <c r="H924" s="91" t="s">
        <v>88</v>
      </c>
      <c r="I924" s="91" t="s">
        <v>5</v>
      </c>
      <c r="J924" s="93" t="s">
        <v>5</v>
      </c>
      <c r="L924" s="149">
        <f>VLOOKUP(A924,'Trained Model'!A:AI,35,0)</f>
        <v>-7.5299357206366553</v>
      </c>
      <c r="M924" s="151">
        <f>VLOOKUP(A924,'Trained Model'!A:AR,44,0)</f>
        <v>-5.734100262577984</v>
      </c>
      <c r="N924" s="117"/>
      <c r="O924" s="119" t="str">
        <f t="shared" si="28"/>
        <v>No</v>
      </c>
      <c r="P924" s="160" t="str">
        <f t="shared" si="29"/>
        <v>Correct</v>
      </c>
    </row>
    <row r="925" spans="1:16" x14ac:dyDescent="0.2">
      <c r="A925" s="99">
        <v>10937</v>
      </c>
      <c r="B925" s="95" t="s">
        <v>103</v>
      </c>
      <c r="C925" s="111">
        <v>0.82983196509393098</v>
      </c>
      <c r="D925" s="95" t="s">
        <v>2</v>
      </c>
      <c r="E925" s="95">
        <v>2</v>
      </c>
      <c r="F925" s="96">
        <v>3</v>
      </c>
      <c r="G925" s="95" t="s">
        <v>7</v>
      </c>
      <c r="H925" s="95" t="s">
        <v>91</v>
      </c>
      <c r="I925" s="95" t="s">
        <v>5</v>
      </c>
      <c r="J925" s="97" t="s">
        <v>5</v>
      </c>
      <c r="L925" s="149">
        <f>VLOOKUP(A925,'Trained Model'!A:AI,35,0)</f>
        <v>-8.5637632250464275</v>
      </c>
      <c r="M925" s="151">
        <f>VLOOKUP(A925,'Trained Model'!A:AR,44,0)</f>
        <v>-6.8561735140238849</v>
      </c>
      <c r="N925" s="117"/>
      <c r="O925" s="119" t="str">
        <f t="shared" si="28"/>
        <v>No</v>
      </c>
      <c r="P925" s="160" t="str">
        <f t="shared" si="29"/>
        <v>Correct</v>
      </c>
    </row>
    <row r="926" spans="1:16" x14ac:dyDescent="0.2">
      <c r="A926" s="98">
        <v>10478</v>
      </c>
      <c r="B926" s="91" t="s">
        <v>103</v>
      </c>
      <c r="C926" s="110">
        <v>0.82987335235628323</v>
      </c>
      <c r="D926" s="91" t="s">
        <v>0</v>
      </c>
      <c r="E926" s="91">
        <v>3</v>
      </c>
      <c r="F926" s="92">
        <v>1</v>
      </c>
      <c r="G926" s="91" t="s">
        <v>7</v>
      </c>
      <c r="H926" s="91" t="s">
        <v>88</v>
      </c>
      <c r="I926" s="91" t="s">
        <v>5</v>
      </c>
      <c r="J926" s="93" t="s">
        <v>5</v>
      </c>
      <c r="L926" s="149">
        <f>VLOOKUP(A926,'Trained Model'!A:AI,35,0)</f>
        <v>-7.0000550533119776</v>
      </c>
      <c r="M926" s="151">
        <f>VLOOKUP(A926,'Trained Model'!A:AR,44,0)</f>
        <v>-5.7544675654024182</v>
      </c>
      <c r="N926" s="117"/>
      <c r="O926" s="119" t="str">
        <f t="shared" si="28"/>
        <v>No</v>
      </c>
      <c r="P926" s="160" t="str">
        <f t="shared" si="29"/>
        <v>Correct</v>
      </c>
    </row>
    <row r="927" spans="1:16" x14ac:dyDescent="0.2">
      <c r="A927" s="99">
        <v>10264</v>
      </c>
      <c r="B927" s="95" t="s">
        <v>103</v>
      </c>
      <c r="C927" s="111">
        <v>0.83096553342225599</v>
      </c>
      <c r="D927" s="95" t="s">
        <v>3</v>
      </c>
      <c r="E927" s="95">
        <v>2</v>
      </c>
      <c r="F927" s="96">
        <v>1</v>
      </c>
      <c r="G927" s="95" t="s">
        <v>7</v>
      </c>
      <c r="H927" s="95" t="s">
        <v>90</v>
      </c>
      <c r="I927" s="95" t="s">
        <v>5</v>
      </c>
      <c r="J927" s="97" t="s">
        <v>5</v>
      </c>
      <c r="L927" s="149">
        <f>VLOOKUP(A927,'Trained Model'!A:AI,35,0)</f>
        <v>-8.0224505680959108</v>
      </c>
      <c r="M927" s="151">
        <f>VLOOKUP(A927,'Trained Model'!A:AR,44,0)</f>
        <v>-6.7621175635758437</v>
      </c>
      <c r="N927" s="117"/>
      <c r="O927" s="119" t="str">
        <f t="shared" si="28"/>
        <v>No</v>
      </c>
      <c r="P927" s="160" t="str">
        <f t="shared" si="29"/>
        <v>Correct</v>
      </c>
    </row>
    <row r="928" spans="1:16" x14ac:dyDescent="0.2">
      <c r="A928" s="98">
        <v>11242</v>
      </c>
      <c r="B928" s="91" t="s">
        <v>103</v>
      </c>
      <c r="C928" s="110">
        <v>0.83162230568908357</v>
      </c>
      <c r="D928" s="91" t="s">
        <v>2</v>
      </c>
      <c r="E928" s="91">
        <v>1</v>
      </c>
      <c r="F928" s="92">
        <v>0</v>
      </c>
      <c r="G928" s="91" t="s">
        <v>6</v>
      </c>
      <c r="H928" s="91" t="s">
        <v>91</v>
      </c>
      <c r="I928" s="91" t="s">
        <v>5</v>
      </c>
      <c r="J928" s="93" t="s">
        <v>5</v>
      </c>
      <c r="L928" s="149">
        <f>VLOOKUP(A928,'Trained Model'!A:AI,35,0)</f>
        <v>-9.6082159907292084</v>
      </c>
      <c r="M928" s="151">
        <f>VLOOKUP(A928,'Trained Model'!A:AR,44,0)</f>
        <v>-6.8011417318507821</v>
      </c>
      <c r="N928" s="117"/>
      <c r="O928" s="119" t="str">
        <f t="shared" si="28"/>
        <v>No</v>
      </c>
      <c r="P928" s="160" t="str">
        <f t="shared" si="29"/>
        <v>Correct</v>
      </c>
    </row>
    <row r="929" spans="1:16" x14ac:dyDescent="0.2">
      <c r="A929" s="99">
        <v>10265</v>
      </c>
      <c r="B929" s="95" t="s">
        <v>103</v>
      </c>
      <c r="C929" s="111">
        <v>0.83203045300025946</v>
      </c>
      <c r="D929" s="95" t="s">
        <v>1</v>
      </c>
      <c r="E929" s="95">
        <v>0</v>
      </c>
      <c r="F929" s="96">
        <v>1</v>
      </c>
      <c r="G929" s="95" t="s">
        <v>6</v>
      </c>
      <c r="H929" s="95" t="s">
        <v>88</v>
      </c>
      <c r="I929" s="95" t="s">
        <v>5</v>
      </c>
      <c r="J929" s="97" t="s">
        <v>5</v>
      </c>
      <c r="L929" s="149">
        <f>VLOOKUP(A929,'Trained Model'!A:AI,35,0)</f>
        <v>-7.566488252185068</v>
      </c>
      <c r="M929" s="151">
        <f>VLOOKUP(A929,'Trained Model'!A:AR,44,0)</f>
        <v>-5.7024417413555399</v>
      </c>
      <c r="N929" s="117"/>
      <c r="O929" s="119" t="str">
        <f t="shared" si="28"/>
        <v>No</v>
      </c>
      <c r="P929" s="160" t="str">
        <f t="shared" si="29"/>
        <v>Correct</v>
      </c>
    </row>
    <row r="930" spans="1:16" x14ac:dyDescent="0.2">
      <c r="A930" s="98">
        <v>10527</v>
      </c>
      <c r="B930" s="91" t="s">
        <v>103</v>
      </c>
      <c r="C930" s="110">
        <v>0.83379806167692949</v>
      </c>
      <c r="D930" s="91" t="s">
        <v>1</v>
      </c>
      <c r="E930" s="91">
        <v>1</v>
      </c>
      <c r="F930" s="92">
        <v>1</v>
      </c>
      <c r="G930" s="91" t="s">
        <v>6</v>
      </c>
      <c r="H930" s="91" t="s">
        <v>91</v>
      </c>
      <c r="I930" s="91" t="s">
        <v>5</v>
      </c>
      <c r="J930" s="93" t="s">
        <v>5</v>
      </c>
      <c r="L930" s="149">
        <f>VLOOKUP(A930,'Trained Model'!A:AI,35,0)</f>
        <v>-8.6102923043581825</v>
      </c>
      <c r="M930" s="151">
        <f>VLOOKUP(A930,'Trained Model'!A:AR,44,0)</f>
        <v>-6.8008043613135243</v>
      </c>
      <c r="N930" s="117"/>
      <c r="O930" s="119" t="str">
        <f t="shared" si="28"/>
        <v>No</v>
      </c>
      <c r="P930" s="160" t="str">
        <f t="shared" si="29"/>
        <v>Correct</v>
      </c>
    </row>
    <row r="931" spans="1:16" x14ac:dyDescent="0.2">
      <c r="A931" s="99">
        <v>11145</v>
      </c>
      <c r="B931" s="95" t="s">
        <v>103</v>
      </c>
      <c r="C931" s="111">
        <v>0.83403827777229045</v>
      </c>
      <c r="D931" s="95" t="s">
        <v>1</v>
      </c>
      <c r="E931" s="95">
        <v>2</v>
      </c>
      <c r="F931" s="96">
        <v>0</v>
      </c>
      <c r="G931" s="95" t="s">
        <v>6</v>
      </c>
      <c r="H931" s="95" t="s">
        <v>90</v>
      </c>
      <c r="I931" s="95" t="s">
        <v>5</v>
      </c>
      <c r="J931" s="97" t="s">
        <v>5</v>
      </c>
      <c r="L931" s="149">
        <f>VLOOKUP(A931,'Trained Model'!A:AI,35,0)</f>
        <v>-8.5112876588032602</v>
      </c>
      <c r="M931" s="151">
        <f>VLOOKUP(A931,'Trained Model'!A:AR,44,0)</f>
        <v>-6.6775539010842762</v>
      </c>
      <c r="N931" s="117"/>
      <c r="O931" s="119" t="str">
        <f t="shared" si="28"/>
        <v>No</v>
      </c>
      <c r="P931" s="160" t="str">
        <f t="shared" si="29"/>
        <v>Correct</v>
      </c>
    </row>
    <row r="932" spans="1:16" x14ac:dyDescent="0.2">
      <c r="A932" s="98">
        <v>10229</v>
      </c>
      <c r="B932" s="91" t="s">
        <v>103</v>
      </c>
      <c r="C932" s="110">
        <v>0.8340756277162471</v>
      </c>
      <c r="D932" s="91" t="s">
        <v>2</v>
      </c>
      <c r="E932" s="91">
        <v>0</v>
      </c>
      <c r="F932" s="92">
        <v>3</v>
      </c>
      <c r="G932" s="91" t="s">
        <v>6</v>
      </c>
      <c r="H932" s="91" t="s">
        <v>88</v>
      </c>
      <c r="I932" s="91" t="s">
        <v>4</v>
      </c>
      <c r="J932" s="93" t="s">
        <v>5</v>
      </c>
      <c r="L932" s="149">
        <f>VLOOKUP(A932,'Trained Model'!A:AI,35,0)</f>
        <v>-6.465457582652677</v>
      </c>
      <c r="M932" s="151">
        <f>VLOOKUP(A932,'Trained Model'!A:AR,44,0)</f>
        <v>-8.0947623727773177</v>
      </c>
      <c r="N932" s="117"/>
      <c r="O932" s="119" t="str">
        <f t="shared" si="28"/>
        <v>Yes</v>
      </c>
      <c r="P932" s="160" t="str">
        <f t="shared" si="29"/>
        <v>Incorrect</v>
      </c>
    </row>
    <row r="933" spans="1:16" x14ac:dyDescent="0.2">
      <c r="A933" s="99">
        <v>10608</v>
      </c>
      <c r="B933" s="95" t="s">
        <v>103</v>
      </c>
      <c r="C933" s="111">
        <v>0.83509563755819172</v>
      </c>
      <c r="D933" s="95" t="s">
        <v>1</v>
      </c>
      <c r="E933" s="95">
        <v>3</v>
      </c>
      <c r="F933" s="96">
        <v>3</v>
      </c>
      <c r="G933" s="95" t="s">
        <v>7</v>
      </c>
      <c r="H933" s="95" t="s">
        <v>90</v>
      </c>
      <c r="I933" s="95" t="s">
        <v>5</v>
      </c>
      <c r="J933" s="97" t="s">
        <v>5</v>
      </c>
      <c r="L933" s="149">
        <f>VLOOKUP(A933,'Trained Model'!A:AI,35,0)</f>
        <v>-7.2277571008663699</v>
      </c>
      <c r="M933" s="151">
        <f>VLOOKUP(A933,'Trained Model'!A:AR,44,0)</f>
        <v>-6.7210455873897175</v>
      </c>
      <c r="N933" s="117"/>
      <c r="O933" s="119" t="str">
        <f t="shared" si="28"/>
        <v>No</v>
      </c>
      <c r="P933" s="160" t="str">
        <f t="shared" si="29"/>
        <v>Correct</v>
      </c>
    </row>
    <row r="934" spans="1:16" x14ac:dyDescent="0.2">
      <c r="A934" s="98">
        <v>10131</v>
      </c>
      <c r="B934" s="91" t="s">
        <v>103</v>
      </c>
      <c r="C934" s="110">
        <v>0.83543108310364989</v>
      </c>
      <c r="D934" s="91" t="s">
        <v>3</v>
      </c>
      <c r="E934" s="91">
        <v>0</v>
      </c>
      <c r="F934" s="92">
        <v>0</v>
      </c>
      <c r="G934" s="91" t="s">
        <v>7</v>
      </c>
      <c r="H934" s="91" t="s">
        <v>88</v>
      </c>
      <c r="I934" s="91" t="s">
        <v>5</v>
      </c>
      <c r="J934" s="93" t="s">
        <v>5</v>
      </c>
      <c r="L934" s="149">
        <f>VLOOKUP(A934,'Trained Model'!A:AI,35,0)</f>
        <v>-8.0854615233205518</v>
      </c>
      <c r="M934" s="151">
        <f>VLOOKUP(A934,'Trained Model'!A:AR,44,0)</f>
        <v>-5.746270798198239</v>
      </c>
      <c r="N934" s="117"/>
      <c r="O934" s="119" t="str">
        <f t="shared" si="28"/>
        <v>No</v>
      </c>
      <c r="P934" s="160" t="str">
        <f t="shared" si="29"/>
        <v>Correct</v>
      </c>
    </row>
    <row r="935" spans="1:16" x14ac:dyDescent="0.2">
      <c r="A935" s="99">
        <v>10431</v>
      </c>
      <c r="B935" s="95" t="s">
        <v>103</v>
      </c>
      <c r="C935" s="111">
        <v>0.83896953072626734</v>
      </c>
      <c r="D935" s="95" t="s">
        <v>3</v>
      </c>
      <c r="E935" s="95">
        <v>2</v>
      </c>
      <c r="F935" s="96">
        <v>0</v>
      </c>
      <c r="G935" s="95" t="s">
        <v>6</v>
      </c>
      <c r="H935" s="95" t="s">
        <v>89</v>
      </c>
      <c r="I935" s="95" t="s">
        <v>5</v>
      </c>
      <c r="J935" s="97" t="s">
        <v>5</v>
      </c>
      <c r="L935" s="149">
        <f>VLOOKUP(A935,'Trained Model'!A:AI,35,0)</f>
        <v>-9.0038826764680167</v>
      </c>
      <c r="M935" s="151">
        <f>VLOOKUP(A935,'Trained Model'!A:AR,44,0)</f>
        <v>-6.3332502489480911</v>
      </c>
      <c r="N935" s="117"/>
      <c r="O935" s="119" t="str">
        <f t="shared" si="28"/>
        <v>No</v>
      </c>
      <c r="P935" s="160" t="str">
        <f t="shared" si="29"/>
        <v>Correct</v>
      </c>
    </row>
    <row r="936" spans="1:16" x14ac:dyDescent="0.2">
      <c r="A936" s="98">
        <v>10074</v>
      </c>
      <c r="B936" s="91" t="s">
        <v>103</v>
      </c>
      <c r="C936" s="110">
        <v>0.84021077659395427</v>
      </c>
      <c r="D936" s="91" t="s">
        <v>3</v>
      </c>
      <c r="E936" s="91">
        <v>2</v>
      </c>
      <c r="F936" s="92">
        <v>1</v>
      </c>
      <c r="G936" s="91" t="s">
        <v>6</v>
      </c>
      <c r="H936" s="91" t="s">
        <v>91</v>
      </c>
      <c r="I936" s="91" t="s">
        <v>4</v>
      </c>
      <c r="J936" s="93" t="s">
        <v>5</v>
      </c>
      <c r="L936" s="149">
        <f>VLOOKUP(A936,'Trained Model'!A:AI,35,0)</f>
        <v>-7.2544107939218252</v>
      </c>
      <c r="M936" s="151">
        <f>VLOOKUP(A936,'Trained Model'!A:AR,44,0)</f>
        <v>-9.1511020029604548</v>
      </c>
      <c r="N936" s="117"/>
      <c r="O936" s="119" t="str">
        <f t="shared" si="28"/>
        <v>Yes</v>
      </c>
      <c r="P936" s="161" t="str">
        <f t="shared" si="29"/>
        <v>Incorrect</v>
      </c>
    </row>
    <row r="937" spans="1:16" x14ac:dyDescent="0.2">
      <c r="A937" s="99">
        <v>10758</v>
      </c>
      <c r="B937" s="95" t="s">
        <v>103</v>
      </c>
      <c r="C937" s="111">
        <v>0.84191394350874393</v>
      </c>
      <c r="D937" s="95" t="s">
        <v>3</v>
      </c>
      <c r="E937" s="95">
        <v>3</v>
      </c>
      <c r="F937" s="96">
        <v>3</v>
      </c>
      <c r="G937" s="95" t="s">
        <v>6</v>
      </c>
      <c r="H937" s="95" t="s">
        <v>88</v>
      </c>
      <c r="I937" s="95" t="s">
        <v>5</v>
      </c>
      <c r="J937" s="97" t="s">
        <v>5</v>
      </c>
      <c r="L937" s="149">
        <f>VLOOKUP(A937,'Trained Model'!A:AI,35,0)</f>
        <v>-7.4934733480993003</v>
      </c>
      <c r="M937" s="151">
        <f>VLOOKUP(A937,'Trained Model'!A:AR,44,0)</f>
        <v>-5.7109070073877257</v>
      </c>
      <c r="N937" s="117"/>
      <c r="O937" s="119" t="str">
        <f t="shared" si="28"/>
        <v>No</v>
      </c>
      <c r="P937" s="160" t="str">
        <f t="shared" si="29"/>
        <v>Correct</v>
      </c>
    </row>
    <row r="938" spans="1:16" x14ac:dyDescent="0.2">
      <c r="A938" s="98">
        <v>10815</v>
      </c>
      <c r="B938" s="91" t="s">
        <v>103</v>
      </c>
      <c r="C938" s="110">
        <v>0.84208573682549881</v>
      </c>
      <c r="D938" s="91" t="s">
        <v>0</v>
      </c>
      <c r="E938" s="91">
        <v>0</v>
      </c>
      <c r="F938" s="92">
        <v>2</v>
      </c>
      <c r="G938" s="91" t="s">
        <v>6</v>
      </c>
      <c r="H938" s="91" t="s">
        <v>88</v>
      </c>
      <c r="I938" s="91" t="s">
        <v>5</v>
      </c>
      <c r="J938" s="93" t="s">
        <v>5</v>
      </c>
      <c r="L938" s="149">
        <f>VLOOKUP(A938,'Trained Model'!A:AI,35,0)</f>
        <v>-7.9598447627584061</v>
      </c>
      <c r="M938" s="151">
        <f>VLOOKUP(A938,'Trained Model'!A:AR,44,0)</f>
        <v>-5.7568360229329345</v>
      </c>
      <c r="N938" s="117"/>
      <c r="O938" s="119" t="str">
        <f t="shared" si="28"/>
        <v>No</v>
      </c>
      <c r="P938" s="160" t="str">
        <f t="shared" si="29"/>
        <v>Correct</v>
      </c>
    </row>
    <row r="939" spans="1:16" x14ac:dyDescent="0.2">
      <c r="A939" s="99">
        <v>10933</v>
      </c>
      <c r="B939" s="95" t="s">
        <v>103</v>
      </c>
      <c r="C939" s="111">
        <v>0.8423985736410653</v>
      </c>
      <c r="D939" s="95" t="s">
        <v>2</v>
      </c>
      <c r="E939" s="95">
        <v>1</v>
      </c>
      <c r="F939" s="96">
        <v>0</v>
      </c>
      <c r="G939" s="95" t="s">
        <v>6</v>
      </c>
      <c r="H939" s="95" t="s">
        <v>88</v>
      </c>
      <c r="I939" s="95" t="s">
        <v>5</v>
      </c>
      <c r="J939" s="97" t="s">
        <v>5</v>
      </c>
      <c r="L939" s="149">
        <f>VLOOKUP(A939,'Trained Model'!A:AI,35,0)</f>
        <v>-8.5644119385560948</v>
      </c>
      <c r="M939" s="151">
        <f>VLOOKUP(A939,'Trained Model'!A:AR,44,0)</f>
        <v>-5.7529988688718241</v>
      </c>
      <c r="N939" s="117"/>
      <c r="O939" s="119" t="str">
        <f t="shared" si="28"/>
        <v>No</v>
      </c>
      <c r="P939" s="160" t="str">
        <f t="shared" si="29"/>
        <v>Correct</v>
      </c>
    </row>
    <row r="940" spans="1:16" x14ac:dyDescent="0.2">
      <c r="A940" s="98">
        <v>11114</v>
      </c>
      <c r="B940" s="91" t="s">
        <v>103</v>
      </c>
      <c r="C940" s="110">
        <v>0.84242264215256035</v>
      </c>
      <c r="D940" s="91" t="s">
        <v>1</v>
      </c>
      <c r="E940" s="91">
        <v>3</v>
      </c>
      <c r="F940" s="92">
        <v>1</v>
      </c>
      <c r="G940" s="91" t="s">
        <v>7</v>
      </c>
      <c r="H940" s="91" t="s">
        <v>89</v>
      </c>
      <c r="I940" s="91" t="s">
        <v>5</v>
      </c>
      <c r="J940" s="93" t="s">
        <v>5</v>
      </c>
      <c r="L940" s="149">
        <f>VLOOKUP(A940,'Trained Model'!A:AI,35,0)</f>
        <v>-7.2378412199329958</v>
      </c>
      <c r="M940" s="151">
        <f>VLOOKUP(A940,'Trained Model'!A:AR,44,0)</f>
        <v>-6.3561061336010924</v>
      </c>
      <c r="N940" s="117"/>
      <c r="O940" s="119" t="str">
        <f t="shared" si="28"/>
        <v>No</v>
      </c>
      <c r="P940" s="160" t="str">
        <f t="shared" si="29"/>
        <v>Correct</v>
      </c>
    </row>
    <row r="941" spans="1:16" x14ac:dyDescent="0.2">
      <c r="A941" s="99">
        <v>10487</v>
      </c>
      <c r="B941" s="95" t="s">
        <v>103</v>
      </c>
      <c r="C941" s="111">
        <v>0.84265907045655741</v>
      </c>
      <c r="D941" s="95" t="s">
        <v>0</v>
      </c>
      <c r="E941" s="95">
        <v>1</v>
      </c>
      <c r="F941" s="96">
        <v>1</v>
      </c>
      <c r="G941" s="95" t="s">
        <v>6</v>
      </c>
      <c r="H941" s="95" t="s">
        <v>90</v>
      </c>
      <c r="I941" s="95" t="s">
        <v>5</v>
      </c>
      <c r="J941" s="97" t="s">
        <v>5</v>
      </c>
      <c r="L941" s="149">
        <f>VLOOKUP(A941,'Trained Model'!A:AI,35,0)</f>
        <v>-8.5795822808728097</v>
      </c>
      <c r="M941" s="151">
        <f>VLOOKUP(A941,'Trained Model'!A:AR,44,0)</f>
        <v>-6.7357175940770677</v>
      </c>
      <c r="N941" s="117"/>
      <c r="O941" s="119" t="str">
        <f t="shared" si="28"/>
        <v>No</v>
      </c>
      <c r="P941" s="160" t="str">
        <f t="shared" si="29"/>
        <v>Correct</v>
      </c>
    </row>
    <row r="942" spans="1:16" x14ac:dyDescent="0.2">
      <c r="A942" s="98">
        <v>10923</v>
      </c>
      <c r="B942" s="91" t="s">
        <v>103</v>
      </c>
      <c r="C942" s="110">
        <v>0.84341033177132518</v>
      </c>
      <c r="D942" s="91" t="s">
        <v>2</v>
      </c>
      <c r="E942" s="91">
        <v>1</v>
      </c>
      <c r="F942" s="92">
        <v>1</v>
      </c>
      <c r="G942" s="91" t="s">
        <v>7</v>
      </c>
      <c r="H942" s="91" t="s">
        <v>90</v>
      </c>
      <c r="I942" s="91" t="s">
        <v>5</v>
      </c>
      <c r="J942" s="93" t="s">
        <v>5</v>
      </c>
      <c r="L942" s="149">
        <f>VLOOKUP(A942,'Trained Model'!A:AI,35,0)</f>
        <v>-8.2347417945810797</v>
      </c>
      <c r="M942" s="151">
        <f>VLOOKUP(A942,'Trained Model'!A:AR,44,0)</f>
        <v>-6.7958760435007983</v>
      </c>
      <c r="N942" s="117"/>
      <c r="O942" s="119" t="str">
        <f t="shared" si="28"/>
        <v>No</v>
      </c>
      <c r="P942" s="160" t="str">
        <f t="shared" si="29"/>
        <v>Correct</v>
      </c>
    </row>
    <row r="943" spans="1:16" x14ac:dyDescent="0.2">
      <c r="A943" s="99">
        <v>10839</v>
      </c>
      <c r="B943" s="95" t="s">
        <v>103</v>
      </c>
      <c r="C943" s="111">
        <v>0.84524402802154353</v>
      </c>
      <c r="D943" s="95" t="s">
        <v>1</v>
      </c>
      <c r="E943" s="95">
        <v>0</v>
      </c>
      <c r="F943" s="96">
        <v>1</v>
      </c>
      <c r="G943" s="95" t="s">
        <v>7</v>
      </c>
      <c r="H943" s="95" t="s">
        <v>88</v>
      </c>
      <c r="I943" s="95" t="s">
        <v>5</v>
      </c>
      <c r="J943" s="97" t="s">
        <v>5</v>
      </c>
      <c r="L943" s="149">
        <f>VLOOKUP(A943,'Trained Model'!A:AI,35,0)</f>
        <v>-7.1416050582198025</v>
      </c>
      <c r="M943" s="151">
        <f>VLOOKUP(A943,'Trained Model'!A:AR,44,0)</f>
        <v>-5.7542668092201259</v>
      </c>
      <c r="N943" s="117"/>
      <c r="O943" s="119" t="str">
        <f t="shared" si="28"/>
        <v>No</v>
      </c>
      <c r="P943" s="160" t="str">
        <f t="shared" si="29"/>
        <v>Correct</v>
      </c>
    </row>
    <row r="944" spans="1:16" x14ac:dyDescent="0.2">
      <c r="A944" s="98">
        <v>10535</v>
      </c>
      <c r="B944" s="91" t="s">
        <v>103</v>
      </c>
      <c r="C944" s="110">
        <v>0.84633546546251159</v>
      </c>
      <c r="D944" s="91" t="s">
        <v>2</v>
      </c>
      <c r="E944" s="91">
        <v>2</v>
      </c>
      <c r="F944" s="92">
        <v>1</v>
      </c>
      <c r="G944" s="91" t="s">
        <v>7</v>
      </c>
      <c r="H944" s="91" t="s">
        <v>90</v>
      </c>
      <c r="I944" s="91" t="s">
        <v>4</v>
      </c>
      <c r="J944" s="93" t="s">
        <v>4</v>
      </c>
      <c r="L944" s="149">
        <f>VLOOKUP(A944,'Trained Model'!A:AI,35,0)</f>
        <v>-6.4389089999653892</v>
      </c>
      <c r="M944" s="151">
        <f>VLOOKUP(A944,'Trained Model'!A:AR,44,0)</f>
        <v>-9.1338023933451815</v>
      </c>
      <c r="N944" s="117"/>
      <c r="O944" s="119" t="str">
        <f t="shared" si="28"/>
        <v>Yes</v>
      </c>
      <c r="P944" s="160" t="str">
        <f t="shared" si="29"/>
        <v>Correct</v>
      </c>
    </row>
    <row r="945" spans="1:16" x14ac:dyDescent="0.2">
      <c r="A945" s="99">
        <v>11013</v>
      </c>
      <c r="B945" s="95" t="s">
        <v>103</v>
      </c>
      <c r="C945" s="111">
        <v>0.84684150985757678</v>
      </c>
      <c r="D945" s="95" t="s">
        <v>3</v>
      </c>
      <c r="E945" s="95">
        <v>2</v>
      </c>
      <c r="F945" s="96">
        <v>1</v>
      </c>
      <c r="G945" s="95" t="s">
        <v>7</v>
      </c>
      <c r="H945" s="95" t="s">
        <v>91</v>
      </c>
      <c r="I945" s="95" t="s">
        <v>4</v>
      </c>
      <c r="J945" s="97" t="s">
        <v>5</v>
      </c>
      <c r="L945" s="149">
        <f>VLOOKUP(A945,'Trained Model'!A:AI,35,0)</f>
        <v>-6.8295275999565588</v>
      </c>
      <c r="M945" s="151">
        <f>VLOOKUP(A945,'Trained Model'!A:AR,44,0)</f>
        <v>-9.2029270708250408</v>
      </c>
      <c r="N945" s="117"/>
      <c r="O945" s="119" t="str">
        <f t="shared" si="28"/>
        <v>Yes</v>
      </c>
      <c r="P945" s="161" t="str">
        <f t="shared" si="29"/>
        <v>Incorrect</v>
      </c>
    </row>
    <row r="946" spans="1:16" x14ac:dyDescent="0.2">
      <c r="A946" s="98">
        <v>10117</v>
      </c>
      <c r="B946" s="91" t="s">
        <v>103</v>
      </c>
      <c r="C946" s="110">
        <v>0.8468567446731331</v>
      </c>
      <c r="D946" s="91" t="s">
        <v>3</v>
      </c>
      <c r="E946" s="91">
        <v>1</v>
      </c>
      <c r="F946" s="92">
        <v>0</v>
      </c>
      <c r="G946" s="91" t="s">
        <v>7</v>
      </c>
      <c r="H946" s="91" t="s">
        <v>91</v>
      </c>
      <c r="I946" s="91" t="s">
        <v>5</v>
      </c>
      <c r="J946" s="93" t="s">
        <v>5</v>
      </c>
      <c r="L946" s="149">
        <f>VLOOKUP(A946,'Trained Model'!A:AI,35,0)</f>
        <v>-9.1292655754936671</v>
      </c>
      <c r="M946" s="151">
        <f>VLOOKUP(A946,'Trained Model'!A:AR,44,0)</f>
        <v>-6.8446334181562234</v>
      </c>
      <c r="N946" s="117"/>
      <c r="O946" s="119" t="str">
        <f t="shared" si="28"/>
        <v>No</v>
      </c>
      <c r="P946" s="160" t="str">
        <f t="shared" si="29"/>
        <v>Correct</v>
      </c>
    </row>
    <row r="947" spans="1:16" x14ac:dyDescent="0.2">
      <c r="A947" s="99">
        <v>10180</v>
      </c>
      <c r="B947" s="95" t="s">
        <v>103</v>
      </c>
      <c r="C947" s="111">
        <v>0.84748380686427938</v>
      </c>
      <c r="D947" s="95" t="s">
        <v>0</v>
      </c>
      <c r="E947" s="95">
        <v>0</v>
      </c>
      <c r="F947" s="96">
        <v>0</v>
      </c>
      <c r="G947" s="95" t="s">
        <v>7</v>
      </c>
      <c r="H947" s="95" t="s">
        <v>89</v>
      </c>
      <c r="I947" s="95" t="s">
        <v>5</v>
      </c>
      <c r="J947" s="97" t="s">
        <v>5</v>
      </c>
      <c r="L947" s="149">
        <f>VLOOKUP(A947,'Trained Model'!A:AI,35,0)</f>
        <v>-8.7112480013143827</v>
      </c>
      <c r="M947" s="151">
        <f>VLOOKUP(A947,'Trained Model'!A:AR,44,0)</f>
        <v>-6.3602806581994606</v>
      </c>
      <c r="N947" s="117"/>
      <c r="O947" s="119" t="str">
        <f t="shared" si="28"/>
        <v>No</v>
      </c>
      <c r="P947" s="160" t="str">
        <f t="shared" si="29"/>
        <v>Correct</v>
      </c>
    </row>
    <row r="948" spans="1:16" x14ac:dyDescent="0.2">
      <c r="A948" s="98">
        <v>10503</v>
      </c>
      <c r="B948" s="91" t="s">
        <v>103</v>
      </c>
      <c r="C948" s="110">
        <v>0.8479135628814688</v>
      </c>
      <c r="D948" s="91" t="s">
        <v>2</v>
      </c>
      <c r="E948" s="91">
        <v>3</v>
      </c>
      <c r="F948" s="92">
        <v>1</v>
      </c>
      <c r="G948" s="91" t="s">
        <v>7</v>
      </c>
      <c r="H948" s="91" t="s">
        <v>89</v>
      </c>
      <c r="I948" s="91" t="s">
        <v>5</v>
      </c>
      <c r="J948" s="93" t="s">
        <v>5</v>
      </c>
      <c r="L948" s="149">
        <f>VLOOKUP(A948,'Trained Model'!A:AI,35,0)</f>
        <v>-7.7318597253826056</v>
      </c>
      <c r="M948" s="151">
        <f>VLOOKUP(A948,'Trained Model'!A:AR,44,0)</f>
        <v>-6.3768108069627836</v>
      </c>
      <c r="N948" s="117"/>
      <c r="O948" s="119" t="str">
        <f t="shared" si="28"/>
        <v>No</v>
      </c>
      <c r="P948" s="160" t="str">
        <f t="shared" si="29"/>
        <v>Correct</v>
      </c>
    </row>
    <row r="949" spans="1:16" x14ac:dyDescent="0.2">
      <c r="A949" s="99">
        <v>10837</v>
      </c>
      <c r="B949" s="95" t="s">
        <v>103</v>
      </c>
      <c r="C949" s="111">
        <v>0.8486833475343506</v>
      </c>
      <c r="D949" s="95" t="s">
        <v>2</v>
      </c>
      <c r="E949" s="95">
        <v>1</v>
      </c>
      <c r="F949" s="96">
        <v>0</v>
      </c>
      <c r="G949" s="95" t="s">
        <v>6</v>
      </c>
      <c r="H949" s="95" t="s">
        <v>91</v>
      </c>
      <c r="I949" s="95" t="s">
        <v>5</v>
      </c>
      <c r="J949" s="97" t="s">
        <v>5</v>
      </c>
      <c r="L949" s="149">
        <f>VLOOKUP(A949,'Trained Model'!A:AI,35,0)</f>
        <v>-9.6082159907292084</v>
      </c>
      <c r="M949" s="151">
        <f>VLOOKUP(A949,'Trained Model'!A:AR,44,0)</f>
        <v>-6.8011417318507821</v>
      </c>
      <c r="N949" s="117"/>
      <c r="O949" s="119" t="str">
        <f t="shared" si="28"/>
        <v>No</v>
      </c>
      <c r="P949" s="160" t="str">
        <f t="shared" si="29"/>
        <v>Correct</v>
      </c>
    </row>
    <row r="950" spans="1:16" x14ac:dyDescent="0.2">
      <c r="A950" s="98">
        <v>11011</v>
      </c>
      <c r="B950" s="91" t="s">
        <v>103</v>
      </c>
      <c r="C950" s="110">
        <v>0.85166887072483688</v>
      </c>
      <c r="D950" s="91" t="s">
        <v>1</v>
      </c>
      <c r="E950" s="91">
        <v>2</v>
      </c>
      <c r="F950" s="92">
        <v>0</v>
      </c>
      <c r="G950" s="91" t="s">
        <v>7</v>
      </c>
      <c r="H950" s="91" t="s">
        <v>91</v>
      </c>
      <c r="I950" s="91" t="s">
        <v>4</v>
      </c>
      <c r="J950" s="93" t="s">
        <v>4</v>
      </c>
      <c r="L950" s="149">
        <f>VLOOKUP(A950,'Trained Model'!A:AI,35,0)</f>
        <v>-6.8934814966986417</v>
      </c>
      <c r="M950" s="151">
        <f>VLOOKUP(A950,'Trained Model'!A:AR,44,0)</f>
        <v>-9.1701884761980601</v>
      </c>
      <c r="N950" s="117"/>
      <c r="O950" s="119" t="str">
        <f t="shared" si="28"/>
        <v>Yes</v>
      </c>
      <c r="P950" s="160" t="str">
        <f t="shared" si="29"/>
        <v>Correct</v>
      </c>
    </row>
    <row r="951" spans="1:16" x14ac:dyDescent="0.2">
      <c r="A951" s="99">
        <v>11038</v>
      </c>
      <c r="B951" s="95" t="s">
        <v>103</v>
      </c>
      <c r="C951" s="111">
        <v>0.85195073421227507</v>
      </c>
      <c r="D951" s="95" t="s">
        <v>2</v>
      </c>
      <c r="E951" s="95">
        <v>2</v>
      </c>
      <c r="F951" s="96">
        <v>0</v>
      </c>
      <c r="G951" s="95" t="s">
        <v>7</v>
      </c>
      <c r="H951" s="95" t="s">
        <v>88</v>
      </c>
      <c r="I951" s="95" t="s">
        <v>5</v>
      </c>
      <c r="J951" s="97" t="s">
        <v>5</v>
      </c>
      <c r="L951" s="149">
        <f>VLOOKUP(A951,'Trained Model'!A:AI,35,0)</f>
        <v>-7.9813047393759344</v>
      </c>
      <c r="M951" s="151">
        <f>VLOOKUP(A951,'Trained Model'!A:AR,44,0)</f>
        <v>-5.7793988383706001</v>
      </c>
      <c r="N951" s="117"/>
      <c r="O951" s="119" t="str">
        <f t="shared" si="28"/>
        <v>No</v>
      </c>
      <c r="P951" s="160" t="str">
        <f t="shared" si="29"/>
        <v>Correct</v>
      </c>
    </row>
    <row r="952" spans="1:16" x14ac:dyDescent="0.2">
      <c r="A952" s="98">
        <v>10888</v>
      </c>
      <c r="B952" s="91" t="s">
        <v>103</v>
      </c>
      <c r="C952" s="110">
        <v>0.85208669679812421</v>
      </c>
      <c r="D952" s="91" t="s">
        <v>0</v>
      </c>
      <c r="E952" s="91">
        <v>1</v>
      </c>
      <c r="F952" s="92">
        <v>3</v>
      </c>
      <c r="G952" s="91" t="s">
        <v>7</v>
      </c>
      <c r="H952" s="91" t="s">
        <v>90</v>
      </c>
      <c r="I952" s="91" t="s">
        <v>4</v>
      </c>
      <c r="J952" s="93" t="s">
        <v>4</v>
      </c>
      <c r="L952" s="149">
        <f>VLOOKUP(A952,'Trained Model'!A:AI,35,0)</f>
        <v>-6.5596499119255434</v>
      </c>
      <c r="M952" s="151">
        <f>VLOOKUP(A952,'Trained Model'!A:AR,44,0)</f>
        <v>-9.1591586200017403</v>
      </c>
      <c r="N952" s="117"/>
      <c r="O952" s="119" t="str">
        <f t="shared" si="28"/>
        <v>Yes</v>
      </c>
      <c r="P952" s="160" t="str">
        <f t="shared" si="29"/>
        <v>Correct</v>
      </c>
    </row>
    <row r="953" spans="1:16" x14ac:dyDescent="0.2">
      <c r="A953" s="99">
        <v>10368</v>
      </c>
      <c r="B953" s="95" t="s">
        <v>103</v>
      </c>
      <c r="C953" s="111">
        <v>0.85263294801865752</v>
      </c>
      <c r="D953" s="95" t="s">
        <v>3</v>
      </c>
      <c r="E953" s="95">
        <v>1</v>
      </c>
      <c r="F953" s="96">
        <v>0</v>
      </c>
      <c r="G953" s="95" t="s">
        <v>7</v>
      </c>
      <c r="H953" s="95" t="s">
        <v>90</v>
      </c>
      <c r="I953" s="95" t="s">
        <v>5</v>
      </c>
      <c r="J953" s="97" t="s">
        <v>5</v>
      </c>
      <c r="L953" s="149">
        <f>VLOOKUP(A953,'Trained Model'!A:AI,35,0)</f>
        <v>-8.6845797542322209</v>
      </c>
      <c r="M953" s="151">
        <f>VLOOKUP(A953,'Trained Model'!A:AR,44,0)</f>
        <v>-6.7671753591172195</v>
      </c>
      <c r="N953" s="117"/>
      <c r="O953" s="119" t="str">
        <f t="shared" si="28"/>
        <v>No</v>
      </c>
      <c r="P953" s="160" t="str">
        <f t="shared" si="29"/>
        <v>Correct</v>
      </c>
    </row>
    <row r="954" spans="1:16" x14ac:dyDescent="0.2">
      <c r="A954" s="98">
        <v>10415</v>
      </c>
      <c r="B954" s="91" t="s">
        <v>103</v>
      </c>
      <c r="C954" s="110">
        <v>0.85371895330812841</v>
      </c>
      <c r="D954" s="91" t="s">
        <v>2</v>
      </c>
      <c r="E954" s="91">
        <v>0</v>
      </c>
      <c r="F954" s="92">
        <v>0</v>
      </c>
      <c r="G954" s="91" t="s">
        <v>6</v>
      </c>
      <c r="H954" s="91" t="s">
        <v>88</v>
      </c>
      <c r="I954" s="91" t="s">
        <v>5</v>
      </c>
      <c r="J954" s="93" t="s">
        <v>5</v>
      </c>
      <c r="L954" s="149">
        <f>VLOOKUP(A954,'Trained Model'!A:AI,35,0)</f>
        <v>-8.5644119385560948</v>
      </c>
      <c r="M954" s="151">
        <f>VLOOKUP(A954,'Trained Model'!A:AR,44,0)</f>
        <v>-5.7027791118927977</v>
      </c>
      <c r="N954" s="117"/>
      <c r="O954" s="119" t="str">
        <f t="shared" si="28"/>
        <v>No</v>
      </c>
      <c r="P954" s="160" t="str">
        <f t="shared" si="29"/>
        <v>Correct</v>
      </c>
    </row>
    <row r="955" spans="1:16" x14ac:dyDescent="0.2">
      <c r="A955" s="99">
        <v>11332</v>
      </c>
      <c r="B955" s="95" t="s">
        <v>103</v>
      </c>
      <c r="C955" s="111">
        <v>0.85391484031422349</v>
      </c>
      <c r="D955" s="95" t="s">
        <v>1</v>
      </c>
      <c r="E955" s="95">
        <v>1</v>
      </c>
      <c r="F955" s="96">
        <v>1</v>
      </c>
      <c r="G955" s="95" t="s">
        <v>7</v>
      </c>
      <c r="H955" s="95" t="s">
        <v>89</v>
      </c>
      <c r="I955" s="95" t="s">
        <v>5</v>
      </c>
      <c r="J955" s="97" t="s">
        <v>5</v>
      </c>
      <c r="L955" s="149">
        <f>VLOOKUP(A955,'Trained Model'!A:AI,35,0)</f>
        <v>-7.7933670226168941</v>
      </c>
      <c r="M955" s="151">
        <f>VLOOKUP(A955,'Trained Model'!A:AR,44,0)</f>
        <v>-6.4184964262003739</v>
      </c>
      <c r="N955" s="117"/>
      <c r="O955" s="119" t="str">
        <f t="shared" si="28"/>
        <v>No</v>
      </c>
      <c r="P955" s="160" t="str">
        <f t="shared" si="29"/>
        <v>Correct</v>
      </c>
    </row>
    <row r="956" spans="1:16" x14ac:dyDescent="0.2">
      <c r="A956" s="98">
        <v>10664</v>
      </c>
      <c r="B956" s="91" t="s">
        <v>103</v>
      </c>
      <c r="C956" s="110">
        <v>0.85595233076102417</v>
      </c>
      <c r="D956" s="91" t="s">
        <v>0</v>
      </c>
      <c r="E956" s="91">
        <v>1</v>
      </c>
      <c r="F956" s="92">
        <v>1</v>
      </c>
      <c r="G956" s="91" t="s">
        <v>6</v>
      </c>
      <c r="H956" s="91" t="s">
        <v>88</v>
      </c>
      <c r="I956" s="91" t="s">
        <v>5</v>
      </c>
      <c r="J956" s="93" t="s">
        <v>5</v>
      </c>
      <c r="L956" s="149">
        <f>VLOOKUP(A956,'Trained Model'!A:AI,35,0)</f>
        <v>-7.9804640499611414</v>
      </c>
      <c r="M956" s="151">
        <f>VLOOKUP(A956,'Trained Model'!A:AR,44,0)</f>
        <v>-5.7650327901371137</v>
      </c>
      <c r="N956" s="117"/>
      <c r="O956" s="119" t="str">
        <f t="shared" si="28"/>
        <v>No</v>
      </c>
      <c r="P956" s="160" t="str">
        <f t="shared" si="29"/>
        <v>Correct</v>
      </c>
    </row>
    <row r="957" spans="1:16" x14ac:dyDescent="0.2">
      <c r="A957" s="99">
        <v>10621</v>
      </c>
      <c r="B957" s="95" t="s">
        <v>103</v>
      </c>
      <c r="C957" s="111">
        <v>0.85703985249326875</v>
      </c>
      <c r="D957" s="95" t="s">
        <v>3</v>
      </c>
      <c r="E957" s="95">
        <v>2</v>
      </c>
      <c r="F957" s="96">
        <v>3</v>
      </c>
      <c r="G957" s="95" t="s">
        <v>6</v>
      </c>
      <c r="H957" s="95" t="s">
        <v>88</v>
      </c>
      <c r="I957" s="95" t="s">
        <v>5</v>
      </c>
      <c r="J957" s="97" t="s">
        <v>5</v>
      </c>
      <c r="L957" s="149">
        <f>VLOOKUP(A957,'Trained Model'!A:AI,35,0)</f>
        <v>-7.8907751455683037</v>
      </c>
      <c r="M957" s="151">
        <f>VLOOKUP(A957,'Trained Model'!A:AR,44,0)</f>
        <v>-5.7478722016211963</v>
      </c>
      <c r="N957" s="117"/>
      <c r="O957" s="119" t="str">
        <f t="shared" si="28"/>
        <v>No</v>
      </c>
      <c r="P957" s="160" t="str">
        <f t="shared" si="29"/>
        <v>Correct</v>
      </c>
    </row>
    <row r="958" spans="1:16" x14ac:dyDescent="0.2">
      <c r="A958" s="98">
        <v>11337</v>
      </c>
      <c r="B958" s="91" t="s">
        <v>103</v>
      </c>
      <c r="C958" s="110">
        <v>0.85712296418124567</v>
      </c>
      <c r="D958" s="91" t="s">
        <v>0</v>
      </c>
      <c r="E958" s="91">
        <v>1</v>
      </c>
      <c r="F958" s="92">
        <v>1</v>
      </c>
      <c r="G958" s="91" t="s">
        <v>7</v>
      </c>
      <c r="H958" s="91" t="s">
        <v>89</v>
      </c>
      <c r="I958" s="91" t="s">
        <v>5</v>
      </c>
      <c r="J958" s="93" t="s">
        <v>5</v>
      </c>
      <c r="L958" s="149">
        <f>VLOOKUP(A958,'Trained Model'!A:AI,35,0)</f>
        <v>-8.2073428203929666</v>
      </c>
      <c r="M958" s="151">
        <f>VLOOKUP(A958,'Trained Model'!A:AR,44,0)</f>
        <v>-6.4308677180029212</v>
      </c>
      <c r="N958" s="117"/>
      <c r="O958" s="119" t="str">
        <f t="shared" si="28"/>
        <v>No</v>
      </c>
      <c r="P958" s="160" t="str">
        <f t="shared" si="29"/>
        <v>Correct</v>
      </c>
    </row>
    <row r="959" spans="1:16" x14ac:dyDescent="0.2">
      <c r="A959" s="99">
        <v>10217</v>
      </c>
      <c r="B959" s="95" t="s">
        <v>103</v>
      </c>
      <c r="C959" s="111">
        <v>0.858133595034001</v>
      </c>
      <c r="D959" s="95" t="s">
        <v>2</v>
      </c>
      <c r="E959" s="95">
        <v>2</v>
      </c>
      <c r="F959" s="96">
        <v>2</v>
      </c>
      <c r="G959" s="95" t="s">
        <v>6</v>
      </c>
      <c r="H959" s="95" t="s">
        <v>89</v>
      </c>
      <c r="I959" s="95" t="s">
        <v>5</v>
      </c>
      <c r="J959" s="97" t="s">
        <v>5</v>
      </c>
      <c r="L959" s="149">
        <f>VLOOKUP(A959,'Trained Model'!A:AI,35,0)</f>
        <v>-8.5334254296141392</v>
      </c>
      <c r="M959" s="151">
        <f>VLOOKUP(A959,'Trained Model'!A:AR,44,0)</f>
        <v>-6.4039739231065171</v>
      </c>
      <c r="N959" s="117"/>
      <c r="O959" s="119" t="str">
        <f t="shared" si="28"/>
        <v>No</v>
      </c>
      <c r="P959" s="160" t="str">
        <f t="shared" si="29"/>
        <v>Correct</v>
      </c>
    </row>
    <row r="960" spans="1:16" x14ac:dyDescent="0.2">
      <c r="A960" s="98">
        <v>10161</v>
      </c>
      <c r="B960" s="91" t="s">
        <v>103</v>
      </c>
      <c r="C960" s="110">
        <v>0.85916384609385921</v>
      </c>
      <c r="D960" s="91" t="s">
        <v>2</v>
      </c>
      <c r="E960" s="91">
        <v>1</v>
      </c>
      <c r="F960" s="92">
        <v>1</v>
      </c>
      <c r="G960" s="91" t="s">
        <v>6</v>
      </c>
      <c r="H960" s="91" t="s">
        <v>90</v>
      </c>
      <c r="I960" s="91" t="s">
        <v>5</v>
      </c>
      <c r="J960" s="93" t="s">
        <v>5</v>
      </c>
      <c r="L960" s="149">
        <f>VLOOKUP(A960,'Trained Model'!A:AI,35,0)</f>
        <v>-8.6596249885463461</v>
      </c>
      <c r="M960" s="151">
        <f>VLOOKUP(A960,'Trained Model'!A:AR,44,0)</f>
        <v>-6.7440509756362124</v>
      </c>
      <c r="N960" s="117"/>
      <c r="O960" s="119" t="str">
        <f t="shared" si="28"/>
        <v>No</v>
      </c>
      <c r="P960" s="160" t="str">
        <f t="shared" si="29"/>
        <v>Correct</v>
      </c>
    </row>
    <row r="961" spans="1:16" x14ac:dyDescent="0.2">
      <c r="A961" s="99">
        <v>10979</v>
      </c>
      <c r="B961" s="95" t="s">
        <v>103</v>
      </c>
      <c r="C961" s="111">
        <v>0.85979843228195163</v>
      </c>
      <c r="D961" s="95" t="s">
        <v>0</v>
      </c>
      <c r="E961" s="95">
        <v>3</v>
      </c>
      <c r="F961" s="96">
        <v>1</v>
      </c>
      <c r="G961" s="95" t="s">
        <v>6</v>
      </c>
      <c r="H961" s="95" t="s">
        <v>88</v>
      </c>
      <c r="I961" s="95" t="s">
        <v>5</v>
      </c>
      <c r="J961" s="97" t="s">
        <v>5</v>
      </c>
      <c r="L961" s="149">
        <f>VLOOKUP(A961,'Trained Model'!A:AI,35,0)</f>
        <v>-7.4249382472772441</v>
      </c>
      <c r="M961" s="151">
        <f>VLOOKUP(A961,'Trained Model'!A:AR,44,0)</f>
        <v>-5.7026424975378323</v>
      </c>
      <c r="N961" s="117"/>
      <c r="O961" s="119" t="str">
        <f t="shared" si="28"/>
        <v>No</v>
      </c>
      <c r="P961" s="160" t="str">
        <f t="shared" si="29"/>
        <v>Correct</v>
      </c>
    </row>
    <row r="962" spans="1:16" x14ac:dyDescent="0.2">
      <c r="A962" s="98">
        <v>10057</v>
      </c>
      <c r="B962" s="91" t="s">
        <v>103</v>
      </c>
      <c r="C962" s="110">
        <v>0.86080783753017043</v>
      </c>
      <c r="D962" s="91" t="s">
        <v>3</v>
      </c>
      <c r="E962" s="91">
        <v>0</v>
      </c>
      <c r="F962" s="92">
        <v>0</v>
      </c>
      <c r="G962" s="91" t="s">
        <v>7</v>
      </c>
      <c r="H962" s="91" t="s">
        <v>91</v>
      </c>
      <c r="I962" s="91" t="s">
        <v>5</v>
      </c>
      <c r="J962" s="93" t="s">
        <v>5</v>
      </c>
      <c r="L962" s="149">
        <f>VLOOKUP(A962,'Trained Model'!A:AI,35,0)</f>
        <v>-9.1292655754936671</v>
      </c>
      <c r="M962" s="151">
        <f>VLOOKUP(A962,'Trained Model'!A:AR,44,0)</f>
        <v>-6.794413661177197</v>
      </c>
      <c r="N962" s="117"/>
      <c r="O962" s="119" t="str">
        <f t="shared" si="28"/>
        <v>No</v>
      </c>
      <c r="P962" s="160" t="str">
        <f t="shared" si="29"/>
        <v>Correct</v>
      </c>
    </row>
    <row r="963" spans="1:16" x14ac:dyDescent="0.2">
      <c r="A963" s="99">
        <v>10638</v>
      </c>
      <c r="B963" s="95" t="s">
        <v>103</v>
      </c>
      <c r="C963" s="111">
        <v>0.86579224061008175</v>
      </c>
      <c r="D963" s="95" t="s">
        <v>1</v>
      </c>
      <c r="E963" s="95">
        <v>1</v>
      </c>
      <c r="F963" s="96">
        <v>2</v>
      </c>
      <c r="G963" s="95" t="s">
        <v>7</v>
      </c>
      <c r="H963" s="95" t="s">
        <v>91</v>
      </c>
      <c r="I963" s="95" t="s">
        <v>4</v>
      </c>
      <c r="J963" s="97" t="s">
        <v>5</v>
      </c>
      <c r="L963" s="149">
        <f>VLOOKUP(A963,'Trained Model'!A:AI,35,0)</f>
        <v>-6.5271810337893834</v>
      </c>
      <c r="M963" s="151">
        <f>VLOOKUP(A963,'Trained Model'!A:AR,44,0)</f>
        <v>-9.2580038671631506</v>
      </c>
      <c r="N963" s="117"/>
      <c r="O963" s="119" t="str">
        <f t="shared" si="28"/>
        <v>Yes</v>
      </c>
      <c r="P963" s="161" t="str">
        <f t="shared" si="29"/>
        <v>Incorrect</v>
      </c>
    </row>
    <row r="964" spans="1:16" x14ac:dyDescent="0.2">
      <c r="A964" s="98">
        <v>11197</v>
      </c>
      <c r="B964" s="91" t="s">
        <v>103</v>
      </c>
      <c r="C964" s="110">
        <v>0.86598767116766118</v>
      </c>
      <c r="D964" s="91" t="s">
        <v>1</v>
      </c>
      <c r="E964" s="91">
        <v>0</v>
      </c>
      <c r="F964" s="92">
        <v>1</v>
      </c>
      <c r="G964" s="91" t="s">
        <v>6</v>
      </c>
      <c r="H964" s="91" t="s">
        <v>88</v>
      </c>
      <c r="I964" s="91" t="s">
        <v>5</v>
      </c>
      <c r="J964" s="93" t="s">
        <v>5</v>
      </c>
      <c r="L964" s="149">
        <f>VLOOKUP(A964,'Trained Model'!A:AI,35,0)</f>
        <v>-7.566488252185068</v>
      </c>
      <c r="M964" s="151">
        <f>VLOOKUP(A964,'Trained Model'!A:AR,44,0)</f>
        <v>-5.7024417413555399</v>
      </c>
      <c r="N964" s="117"/>
      <c r="O964" s="119" t="str">
        <f t="shared" si="28"/>
        <v>No</v>
      </c>
      <c r="P964" s="160" t="str">
        <f t="shared" si="29"/>
        <v>Correct</v>
      </c>
    </row>
    <row r="965" spans="1:16" x14ac:dyDescent="0.2">
      <c r="A965" s="99">
        <v>10125</v>
      </c>
      <c r="B965" s="95" t="s">
        <v>103</v>
      </c>
      <c r="C965" s="111">
        <v>0.86652060185004232</v>
      </c>
      <c r="D965" s="95" t="s">
        <v>0</v>
      </c>
      <c r="E965" s="95">
        <v>3</v>
      </c>
      <c r="F965" s="96">
        <v>3</v>
      </c>
      <c r="G965" s="95" t="s">
        <v>6</v>
      </c>
      <c r="H965" s="95" t="s">
        <v>90</v>
      </c>
      <c r="I965" s="95" t="s">
        <v>5</v>
      </c>
      <c r="J965" s="97" t="s">
        <v>5</v>
      </c>
      <c r="L965" s="149">
        <f>VLOOKUP(A965,'Trained Model'!A:AI,35,0)</f>
        <v>-8.066616092607708</v>
      </c>
      <c r="M965" s="151">
        <f>VLOOKUP(A965,'Trained Model'!A:AR,44,0)</f>
        <v>-6.6815918113276798</v>
      </c>
      <c r="N965" s="117"/>
      <c r="O965" s="119" t="str">
        <f t="shared" ref="O965:O1028" si="30">IF(L965&gt;M965,"Yes","No")</f>
        <v>No</v>
      </c>
      <c r="P965" s="160" t="str">
        <f t="shared" ref="P965:P1028" si="31">IF(J965=O965,"Correct","Incorrect")</f>
        <v>Correct</v>
      </c>
    </row>
    <row r="966" spans="1:16" x14ac:dyDescent="0.2">
      <c r="A966" s="98">
        <v>10218</v>
      </c>
      <c r="B966" s="91" t="s">
        <v>103</v>
      </c>
      <c r="C966" s="110">
        <v>0.86679222271300693</v>
      </c>
      <c r="D966" s="91" t="s">
        <v>3</v>
      </c>
      <c r="E966" s="91">
        <v>2</v>
      </c>
      <c r="F966" s="92">
        <v>3</v>
      </c>
      <c r="G966" s="91" t="s">
        <v>7</v>
      </c>
      <c r="H966" s="91" t="s">
        <v>89</v>
      </c>
      <c r="I966" s="91" t="s">
        <v>5</v>
      </c>
      <c r="J966" s="93" t="s">
        <v>5</v>
      </c>
      <c r="L966" s="149">
        <f>VLOOKUP(A966,'Trained Model'!A:AI,35,0)</f>
        <v>-8.117653916000128</v>
      </c>
      <c r="M966" s="151">
        <f>VLOOKUP(A966,'Trained Model'!A:AR,44,0)</f>
        <v>-6.4137071294870038</v>
      </c>
      <c r="N966" s="117"/>
      <c r="O966" s="119" t="str">
        <f t="shared" si="30"/>
        <v>No</v>
      </c>
      <c r="P966" s="160" t="str">
        <f t="shared" si="31"/>
        <v>Correct</v>
      </c>
    </row>
    <row r="967" spans="1:16" x14ac:dyDescent="0.2">
      <c r="A967" s="99">
        <v>10195</v>
      </c>
      <c r="B967" s="95" t="s">
        <v>103</v>
      </c>
      <c r="C967" s="111">
        <v>0.86691804323649657</v>
      </c>
      <c r="D967" s="95" t="s">
        <v>0</v>
      </c>
      <c r="E967" s="95">
        <v>0</v>
      </c>
      <c r="F967" s="96">
        <v>1</v>
      </c>
      <c r="G967" s="95" t="s">
        <v>6</v>
      </c>
      <c r="H967" s="95" t="s">
        <v>91</v>
      </c>
      <c r="I967" s="95" t="s">
        <v>5</v>
      </c>
      <c r="J967" s="97" t="s">
        <v>5</v>
      </c>
      <c r="L967" s="149">
        <f>VLOOKUP(A967,'Trained Model'!A:AI,35,0)</f>
        <v>-9.0242681021342559</v>
      </c>
      <c r="M967" s="151">
        <f>VLOOKUP(A967,'Trained Model'!A:AR,44,0)</f>
        <v>-6.7629558961370453</v>
      </c>
      <c r="N967" s="117"/>
      <c r="O967" s="119" t="str">
        <f t="shared" si="30"/>
        <v>No</v>
      </c>
      <c r="P967" s="160" t="str">
        <f t="shared" si="31"/>
        <v>Correct</v>
      </c>
    </row>
    <row r="968" spans="1:16" x14ac:dyDescent="0.2">
      <c r="A968" s="98">
        <v>11118</v>
      </c>
      <c r="B968" s="91" t="s">
        <v>103</v>
      </c>
      <c r="C968" s="110">
        <v>0.86774536357221344</v>
      </c>
      <c r="D968" s="91" t="s">
        <v>2</v>
      </c>
      <c r="E968" s="91">
        <v>1</v>
      </c>
      <c r="F968" s="92">
        <v>0</v>
      </c>
      <c r="G968" s="91" t="s">
        <v>7</v>
      </c>
      <c r="H968" s="91" t="s">
        <v>91</v>
      </c>
      <c r="I968" s="91" t="s">
        <v>4</v>
      </c>
      <c r="J968" s="93" t="s">
        <v>5</v>
      </c>
      <c r="L968" s="149">
        <f>VLOOKUP(A968,'Trained Model'!A:AI,35,0)</f>
        <v>-7.5457240073631455</v>
      </c>
      <c r="M968" s="151">
        <f>VLOOKUP(A968,'Trained Model'!A:AR,44,0)</f>
        <v>-9.2163182479255603</v>
      </c>
      <c r="N968" s="117"/>
      <c r="O968" s="119" t="str">
        <f t="shared" si="30"/>
        <v>Yes</v>
      </c>
      <c r="P968" s="161" t="str">
        <f t="shared" si="31"/>
        <v>Incorrect</v>
      </c>
    </row>
    <row r="969" spans="1:16" x14ac:dyDescent="0.2">
      <c r="A969" s="99">
        <v>11325</v>
      </c>
      <c r="B969" s="95" t="s">
        <v>103</v>
      </c>
      <c r="C969" s="111">
        <v>0.8682896815701846</v>
      </c>
      <c r="D969" s="95" t="s">
        <v>3</v>
      </c>
      <c r="E969" s="95">
        <v>1</v>
      </c>
      <c r="F969" s="96">
        <v>1</v>
      </c>
      <c r="G969" s="95" t="s">
        <v>6</v>
      </c>
      <c r="H969" s="95" t="s">
        <v>88</v>
      </c>
      <c r="I969" s="95" t="s">
        <v>5</v>
      </c>
      <c r="J969" s="97" t="s">
        <v>5</v>
      </c>
      <c r="L969" s="149">
        <f>VLOOKUP(A969,'Trained Model'!A:AI,35,0)</f>
        <v>-8.0064395363644021</v>
      </c>
      <c r="M969" s="151">
        <f>VLOOKUP(A969,'Trained Model'!A:AR,44,0)</f>
        <v>-5.7650327901371137</v>
      </c>
      <c r="N969" s="117"/>
      <c r="O969" s="119" t="str">
        <f t="shared" si="30"/>
        <v>No</v>
      </c>
      <c r="P969" s="160" t="str">
        <f t="shared" si="31"/>
        <v>Correct</v>
      </c>
    </row>
    <row r="970" spans="1:16" x14ac:dyDescent="0.2">
      <c r="A970" s="98">
        <v>10613</v>
      </c>
      <c r="B970" s="91" t="s">
        <v>103</v>
      </c>
      <c r="C970" s="110">
        <v>0.86833266283152544</v>
      </c>
      <c r="D970" s="91" t="s">
        <v>1</v>
      </c>
      <c r="E970" s="91">
        <v>2</v>
      </c>
      <c r="F970" s="92">
        <v>1</v>
      </c>
      <c r="G970" s="91" t="s">
        <v>7</v>
      </c>
      <c r="H970" s="91" t="s">
        <v>90</v>
      </c>
      <c r="I970" s="91" t="s">
        <v>5</v>
      </c>
      <c r="J970" s="93" t="s">
        <v>5</v>
      </c>
      <c r="L970" s="149">
        <f>VLOOKUP(A970,'Trained Model'!A:AI,35,0)</f>
        <v>-7.5824992839165768</v>
      </c>
      <c r="M970" s="151">
        <f>VLOOKUP(A970,'Trained Model'!A:AR,44,0)</f>
        <v>-6.7497462717732963</v>
      </c>
      <c r="N970" s="117"/>
      <c r="O970" s="119" t="str">
        <f t="shared" si="30"/>
        <v>No</v>
      </c>
      <c r="P970" s="160" t="str">
        <f t="shared" si="31"/>
        <v>Correct</v>
      </c>
    </row>
    <row r="971" spans="1:16" x14ac:dyDescent="0.2">
      <c r="A971" s="99">
        <v>10919</v>
      </c>
      <c r="B971" s="95" t="s">
        <v>103</v>
      </c>
      <c r="C971" s="111">
        <v>0.8683410453765843</v>
      </c>
      <c r="D971" s="95" t="s">
        <v>1</v>
      </c>
      <c r="E971" s="95">
        <v>1</v>
      </c>
      <c r="F971" s="96">
        <v>2</v>
      </c>
      <c r="G971" s="95" t="s">
        <v>7</v>
      </c>
      <c r="H971" s="95" t="s">
        <v>89</v>
      </c>
      <c r="I971" s="95" t="s">
        <v>5</v>
      </c>
      <c r="J971" s="97" t="s">
        <v>5</v>
      </c>
      <c r="L971" s="149">
        <f>VLOOKUP(A971,'Trained Model'!A:AI,35,0)</f>
        <v>-7.7727477354141579</v>
      </c>
      <c r="M971" s="151">
        <f>VLOOKUP(A971,'Trained Model'!A:AR,44,0)</f>
        <v>-6.4605194159752219</v>
      </c>
      <c r="N971" s="117"/>
      <c r="O971" s="119" t="str">
        <f t="shared" si="30"/>
        <v>No</v>
      </c>
      <c r="P971" s="160" t="str">
        <f t="shared" si="31"/>
        <v>Correct</v>
      </c>
    </row>
    <row r="972" spans="1:16" x14ac:dyDescent="0.2">
      <c r="A972" s="98">
        <v>10957</v>
      </c>
      <c r="B972" s="91" t="s">
        <v>103</v>
      </c>
      <c r="C972" s="110">
        <v>0.86983352478010267</v>
      </c>
      <c r="D972" s="91" t="s">
        <v>2</v>
      </c>
      <c r="E972" s="91">
        <v>3</v>
      </c>
      <c r="F972" s="92">
        <v>0</v>
      </c>
      <c r="G972" s="91" t="s">
        <v>7</v>
      </c>
      <c r="H972" s="91" t="s">
        <v>88</v>
      </c>
      <c r="I972" s="91" t="s">
        <v>5</v>
      </c>
      <c r="J972" s="93" t="s">
        <v>5</v>
      </c>
      <c r="L972" s="149">
        <f>VLOOKUP(A972,'Trained Model'!A:AI,35,0)</f>
        <v>-7.584002941906931</v>
      </c>
      <c r="M972" s="151">
        <f>VLOOKUP(A972,'Trained Model'!A:AR,44,0)</f>
        <v>-5.7424336441371286</v>
      </c>
      <c r="N972" s="117"/>
      <c r="O972" s="119" t="str">
        <f t="shared" si="30"/>
        <v>No</v>
      </c>
      <c r="P972" s="160" t="str">
        <f t="shared" si="31"/>
        <v>Correct</v>
      </c>
    </row>
    <row r="973" spans="1:16" x14ac:dyDescent="0.2">
      <c r="A973" s="99">
        <v>10433</v>
      </c>
      <c r="B973" s="95" t="s">
        <v>103</v>
      </c>
      <c r="C973" s="111">
        <v>0.87079146010610564</v>
      </c>
      <c r="D973" s="95" t="s">
        <v>2</v>
      </c>
      <c r="E973" s="95">
        <v>2</v>
      </c>
      <c r="F973" s="96">
        <v>1</v>
      </c>
      <c r="G973" s="95" t="s">
        <v>7</v>
      </c>
      <c r="H973" s="95" t="s">
        <v>89</v>
      </c>
      <c r="I973" s="95" t="s">
        <v>5</v>
      </c>
      <c r="J973" s="97" t="s">
        <v>5</v>
      </c>
      <c r="L973" s="149">
        <f>VLOOKUP(A973,'Trained Model'!A:AI,35,0)</f>
        <v>-8.129161522851609</v>
      </c>
      <c r="M973" s="151">
        <f>VLOOKUP(A973,'Trained Model'!A:AR,44,0)</f>
        <v>-6.413776001196255</v>
      </c>
      <c r="N973" s="117"/>
      <c r="O973" s="119" t="str">
        <f t="shared" si="30"/>
        <v>No</v>
      </c>
      <c r="P973" s="160" t="str">
        <f t="shared" si="31"/>
        <v>Correct</v>
      </c>
    </row>
    <row r="974" spans="1:16" x14ac:dyDescent="0.2">
      <c r="A974" s="98">
        <v>11130</v>
      </c>
      <c r="B974" s="91" t="s">
        <v>103</v>
      </c>
      <c r="C974" s="110">
        <v>0.87220799275585992</v>
      </c>
      <c r="D974" s="91" t="s">
        <v>1</v>
      </c>
      <c r="E974" s="91">
        <v>1</v>
      </c>
      <c r="F974" s="92">
        <v>2</v>
      </c>
      <c r="G974" s="91" t="s">
        <v>6</v>
      </c>
      <c r="H974" s="91" t="s">
        <v>89</v>
      </c>
      <c r="I974" s="91" t="s">
        <v>5</v>
      </c>
      <c r="J974" s="93" t="s">
        <v>5</v>
      </c>
      <c r="L974" s="149">
        <f>VLOOKUP(A974,'Trained Model'!A:AI,35,0)</f>
        <v>-8.1976309293794234</v>
      </c>
      <c r="M974" s="151">
        <f>VLOOKUP(A974,'Trained Model'!A:AR,44,0)</f>
        <v>-6.408694348110636</v>
      </c>
      <c r="N974" s="117"/>
      <c r="O974" s="119" t="str">
        <f t="shared" si="30"/>
        <v>No</v>
      </c>
      <c r="P974" s="160" t="str">
        <f t="shared" si="31"/>
        <v>Correct</v>
      </c>
    </row>
    <row r="975" spans="1:16" x14ac:dyDescent="0.2">
      <c r="A975" s="99">
        <v>10635</v>
      </c>
      <c r="B975" s="95" t="s">
        <v>103</v>
      </c>
      <c r="C975" s="111">
        <v>0.87242929479173792</v>
      </c>
      <c r="D975" s="95" t="s">
        <v>3</v>
      </c>
      <c r="E975" s="95">
        <v>2</v>
      </c>
      <c r="F975" s="96">
        <v>2</v>
      </c>
      <c r="G975" s="95" t="s">
        <v>6</v>
      </c>
      <c r="H975" s="95" t="s">
        <v>89</v>
      </c>
      <c r="I975" s="95" t="s">
        <v>5</v>
      </c>
      <c r="J975" s="97" t="s">
        <v>5</v>
      </c>
      <c r="L975" s="149">
        <f>VLOOKUP(A975,'Trained Model'!A:AI,35,0)</f>
        <v>-8.4793582083438643</v>
      </c>
      <c r="M975" s="151">
        <f>VLOOKUP(A975,'Trained Model'!A:AR,44,0)</f>
        <v>-6.3956405415473734</v>
      </c>
      <c r="N975" s="117"/>
      <c r="O975" s="119" t="str">
        <f t="shared" si="30"/>
        <v>No</v>
      </c>
      <c r="P975" s="160" t="str">
        <f t="shared" si="31"/>
        <v>Correct</v>
      </c>
    </row>
    <row r="976" spans="1:16" x14ac:dyDescent="0.2">
      <c r="A976" s="98">
        <v>10918</v>
      </c>
      <c r="B976" s="91" t="s">
        <v>103</v>
      </c>
      <c r="C976" s="110">
        <v>0.87421114868887506</v>
      </c>
      <c r="D976" s="91" t="s">
        <v>0</v>
      </c>
      <c r="E976" s="91">
        <v>2</v>
      </c>
      <c r="F976" s="92">
        <v>3</v>
      </c>
      <c r="G976" s="91" t="s">
        <v>6</v>
      </c>
      <c r="H976" s="91" t="s">
        <v>91</v>
      </c>
      <c r="I976" s="91" t="s">
        <v>5</v>
      </c>
      <c r="J976" s="93" t="s">
        <v>5</v>
      </c>
      <c r="L976" s="149">
        <f>VLOOKUP(A976,'Trained Model'!A:AI,35,0)</f>
        <v>-8.9086037113381575</v>
      </c>
      <c r="M976" s="151">
        <f>VLOOKUP(A976,'Trained Model'!A:AR,44,0)</f>
        <v>-6.7960150646001543</v>
      </c>
      <c r="N976" s="117"/>
      <c r="O976" s="119" t="str">
        <f t="shared" si="30"/>
        <v>No</v>
      </c>
      <c r="P976" s="160" t="str">
        <f t="shared" si="31"/>
        <v>Correct</v>
      </c>
    </row>
    <row r="977" spans="1:16" x14ac:dyDescent="0.2">
      <c r="A977" s="99">
        <v>11059</v>
      </c>
      <c r="B977" s="95" t="s">
        <v>103</v>
      </c>
      <c r="C977" s="111">
        <v>0.87604666506094886</v>
      </c>
      <c r="D977" s="95" t="s">
        <v>1</v>
      </c>
      <c r="E977" s="95">
        <v>0</v>
      </c>
      <c r="F977" s="96">
        <v>0</v>
      </c>
      <c r="G977" s="95" t="s">
        <v>6</v>
      </c>
      <c r="H977" s="95" t="s">
        <v>88</v>
      </c>
      <c r="I977" s="95" t="s">
        <v>5</v>
      </c>
      <c r="J977" s="97" t="s">
        <v>5</v>
      </c>
      <c r="L977" s="149">
        <f>VLOOKUP(A977,'Trained Model'!A:AI,35,0)</f>
        <v>-8.070393433106485</v>
      </c>
      <c r="M977" s="151">
        <f>VLOOKUP(A977,'Trained Model'!A:AR,44,0)</f>
        <v>-5.6820744385311057</v>
      </c>
      <c r="N977" s="117"/>
      <c r="O977" s="119" t="str">
        <f t="shared" si="30"/>
        <v>No</v>
      </c>
      <c r="P977" s="160" t="str">
        <f t="shared" si="31"/>
        <v>Correct</v>
      </c>
    </row>
    <row r="978" spans="1:16" x14ac:dyDescent="0.2">
      <c r="A978" s="98">
        <v>10744</v>
      </c>
      <c r="B978" s="91" t="s">
        <v>103</v>
      </c>
      <c r="C978" s="110">
        <v>0.87617680205899229</v>
      </c>
      <c r="D978" s="91" t="s">
        <v>3</v>
      </c>
      <c r="E978" s="91">
        <v>2</v>
      </c>
      <c r="F978" s="92">
        <v>1</v>
      </c>
      <c r="G978" s="91" t="s">
        <v>7</v>
      </c>
      <c r="H978" s="91" t="s">
        <v>90</v>
      </c>
      <c r="I978" s="91" t="s">
        <v>4</v>
      </c>
      <c r="J978" s="93" t="s">
        <v>5</v>
      </c>
      <c r="L978" s="149">
        <f>VLOOKUP(A978,'Trained Model'!A:AI,35,0)</f>
        <v>-6.3848417786951135</v>
      </c>
      <c r="M978" s="151">
        <f>VLOOKUP(A978,'Trained Model'!A:AR,44,0)</f>
        <v>-9.1254690117860378</v>
      </c>
      <c r="N978" s="117"/>
      <c r="O978" s="119" t="str">
        <f t="shared" si="30"/>
        <v>Yes</v>
      </c>
      <c r="P978" s="161" t="str">
        <f t="shared" si="31"/>
        <v>Incorrect</v>
      </c>
    </row>
    <row r="979" spans="1:16" x14ac:dyDescent="0.2">
      <c r="A979" s="99">
        <v>10935</v>
      </c>
      <c r="B979" s="95" t="s">
        <v>103</v>
      </c>
      <c r="C979" s="111">
        <v>0.87684320678220184</v>
      </c>
      <c r="D979" s="95" t="s">
        <v>2</v>
      </c>
      <c r="E979" s="95">
        <v>0</v>
      </c>
      <c r="F979" s="96">
        <v>3</v>
      </c>
      <c r="G979" s="95" t="s">
        <v>6</v>
      </c>
      <c r="H979" s="95" t="s">
        <v>88</v>
      </c>
      <c r="I979" s="95" t="s">
        <v>4</v>
      </c>
      <c r="J979" s="97" t="s">
        <v>5</v>
      </c>
      <c r="L979" s="149">
        <f>VLOOKUP(A979,'Trained Model'!A:AI,35,0)</f>
        <v>-6.465457582652677</v>
      </c>
      <c r="M979" s="151">
        <f>VLOOKUP(A979,'Trained Model'!A:AR,44,0)</f>
        <v>-8.0947623727773177</v>
      </c>
      <c r="N979" s="117"/>
      <c r="O979" s="119" t="str">
        <f t="shared" si="30"/>
        <v>Yes</v>
      </c>
      <c r="P979" s="160" t="str">
        <f t="shared" si="31"/>
        <v>Incorrect</v>
      </c>
    </row>
    <row r="980" spans="1:16" x14ac:dyDescent="0.2">
      <c r="A980" s="98">
        <v>10416</v>
      </c>
      <c r="B980" s="91" t="s">
        <v>103</v>
      </c>
      <c r="C980" s="110">
        <v>0.8772765175482502</v>
      </c>
      <c r="D980" s="91" t="s">
        <v>0</v>
      </c>
      <c r="E980" s="91">
        <v>2</v>
      </c>
      <c r="F980" s="92">
        <v>0</v>
      </c>
      <c r="G980" s="91" t="s">
        <v>7</v>
      </c>
      <c r="H980" s="91" t="s">
        <v>88</v>
      </c>
      <c r="I980" s="91" t="s">
        <v>5</v>
      </c>
      <c r="J980" s="93" t="s">
        <v>5</v>
      </c>
      <c r="L980" s="149">
        <f>VLOOKUP(A980,'Trained Model'!A:AI,35,0)</f>
        <v>-7.901262031702398</v>
      </c>
      <c r="M980" s="151">
        <f>VLOOKUP(A980,'Trained Model'!A:AR,44,0)</f>
        <v>-5.7710654568114554</v>
      </c>
      <c r="N980" s="117"/>
      <c r="O980" s="119" t="str">
        <f t="shared" si="30"/>
        <v>No</v>
      </c>
      <c r="P980" s="160" t="str">
        <f t="shared" si="31"/>
        <v>Correct</v>
      </c>
    </row>
    <row r="981" spans="1:16" x14ac:dyDescent="0.2">
      <c r="A981" s="99">
        <v>10153</v>
      </c>
      <c r="B981" s="95" t="s">
        <v>103</v>
      </c>
      <c r="C981" s="111">
        <v>0.87734269424283773</v>
      </c>
      <c r="D981" s="95" t="s">
        <v>0</v>
      </c>
      <c r="E981" s="95">
        <v>0</v>
      </c>
      <c r="F981" s="96">
        <v>1</v>
      </c>
      <c r="G981" s="95" t="s">
        <v>6</v>
      </c>
      <c r="H981" s="95" t="s">
        <v>89</v>
      </c>
      <c r="I981" s="95" t="s">
        <v>5</v>
      </c>
      <c r="J981" s="97" t="s">
        <v>5</v>
      </c>
      <c r="L981" s="149">
        <f>VLOOKUP(A981,'Trained Model'!A:AI,35,0)</f>
        <v>-8.632226014358233</v>
      </c>
      <c r="M981" s="151">
        <f>VLOOKUP(A981,'Trained Model'!A:AR,44,0)</f>
        <v>-6.3288228931593089</v>
      </c>
      <c r="N981" s="117"/>
      <c r="O981" s="119" t="str">
        <f t="shared" si="30"/>
        <v>No</v>
      </c>
      <c r="P981" s="160" t="str">
        <f t="shared" si="31"/>
        <v>Correct</v>
      </c>
    </row>
    <row r="982" spans="1:16" x14ac:dyDescent="0.2">
      <c r="A982" s="98">
        <v>10302</v>
      </c>
      <c r="B982" s="91" t="s">
        <v>103</v>
      </c>
      <c r="C982" s="110">
        <v>0.87744852919366934</v>
      </c>
      <c r="D982" s="91" t="s">
        <v>3</v>
      </c>
      <c r="E982" s="91">
        <v>3</v>
      </c>
      <c r="F982" s="92">
        <v>1</v>
      </c>
      <c r="G982" s="91" t="s">
        <v>6</v>
      </c>
      <c r="H982" s="91" t="s">
        <v>88</v>
      </c>
      <c r="I982" s="91" t="s">
        <v>5</v>
      </c>
      <c r="J982" s="93" t="s">
        <v>5</v>
      </c>
      <c r="L982" s="149">
        <f>VLOOKUP(A982,'Trained Model'!A:AI,35,0)</f>
        <v>-7.4509137336805047</v>
      </c>
      <c r="M982" s="151">
        <f>VLOOKUP(A982,'Trained Model'!A:AR,44,0)</f>
        <v>-5.7026424975378323</v>
      </c>
      <c r="N982" s="117"/>
      <c r="O982" s="119" t="str">
        <f t="shared" si="30"/>
        <v>No</v>
      </c>
      <c r="P982" s="160" t="str">
        <f t="shared" si="31"/>
        <v>Correct</v>
      </c>
    </row>
    <row r="983" spans="1:16" x14ac:dyDescent="0.2">
      <c r="A983" s="99">
        <v>11172</v>
      </c>
      <c r="B983" s="95" t="s">
        <v>103</v>
      </c>
      <c r="C983" s="111">
        <v>0.87749115518171594</v>
      </c>
      <c r="D983" s="95" t="s">
        <v>3</v>
      </c>
      <c r="E983" s="95">
        <v>3</v>
      </c>
      <c r="F983" s="96">
        <v>2</v>
      </c>
      <c r="G983" s="95" t="s">
        <v>6</v>
      </c>
      <c r="H983" s="95" t="s">
        <v>90</v>
      </c>
      <c r="I983" s="95" t="s">
        <v>4</v>
      </c>
      <c r="J983" s="97" t="s">
        <v>4</v>
      </c>
      <c r="L983" s="149">
        <f>VLOOKUP(A983,'Trained Model'!A:AI,35,0)</f>
        <v>-6.3918038879886412</v>
      </c>
      <c r="M983" s="151">
        <f>VLOOKUP(A983,'Trained Model'!A:AR,44,0)</f>
        <v>-9.0787017394628258</v>
      </c>
      <c r="N983" s="117"/>
      <c r="O983" s="119" t="str">
        <f t="shared" si="30"/>
        <v>Yes</v>
      </c>
      <c r="P983" s="160" t="str">
        <f t="shared" si="31"/>
        <v>Correct</v>
      </c>
    </row>
    <row r="984" spans="1:16" x14ac:dyDescent="0.2">
      <c r="A984" s="98">
        <v>10491</v>
      </c>
      <c r="B984" s="91" t="s">
        <v>103</v>
      </c>
      <c r="C984" s="110">
        <v>0.87857921539177264</v>
      </c>
      <c r="D984" s="91" t="s">
        <v>2</v>
      </c>
      <c r="E984" s="91">
        <v>3</v>
      </c>
      <c r="F984" s="92">
        <v>2</v>
      </c>
      <c r="G984" s="91" t="s">
        <v>6</v>
      </c>
      <c r="H984" s="91" t="s">
        <v>88</v>
      </c>
      <c r="I984" s="91" t="s">
        <v>5</v>
      </c>
      <c r="J984" s="93" t="s">
        <v>5</v>
      </c>
      <c r="L984" s="149">
        <f>VLOOKUP(A984,'Trained Model'!A:AI,35,0)</f>
        <v>-7.4843616677480451</v>
      </c>
      <c r="M984" s="151">
        <f>VLOOKUP(A984,'Trained Model'!A:AR,44,0)</f>
        <v>-5.7529988688718241</v>
      </c>
      <c r="N984" s="117"/>
      <c r="O984" s="119" t="str">
        <f t="shared" si="30"/>
        <v>No</v>
      </c>
      <c r="P984" s="160" t="str">
        <f t="shared" si="31"/>
        <v>Correct</v>
      </c>
    </row>
    <row r="985" spans="1:16" x14ac:dyDescent="0.2">
      <c r="A985" s="99">
        <v>10374</v>
      </c>
      <c r="B985" s="95" t="s">
        <v>103</v>
      </c>
      <c r="C985" s="111">
        <v>0.87876291752220959</v>
      </c>
      <c r="D985" s="95" t="s">
        <v>2</v>
      </c>
      <c r="E985" s="95">
        <v>0</v>
      </c>
      <c r="F985" s="96">
        <v>3</v>
      </c>
      <c r="G985" s="95" t="s">
        <v>7</v>
      </c>
      <c r="H985" s="95" t="s">
        <v>88</v>
      </c>
      <c r="I985" s="95" t="s">
        <v>4</v>
      </c>
      <c r="J985" s="97" t="s">
        <v>5</v>
      </c>
      <c r="L985" s="149">
        <f>VLOOKUP(A985,'Trained Model'!A:AI,35,0)</f>
        <v>-6.0405743886874106</v>
      </c>
      <c r="M985" s="151">
        <f>VLOOKUP(A985,'Trained Model'!A:AR,44,0)</f>
        <v>-8.1465874406419037</v>
      </c>
      <c r="N985" s="117"/>
      <c r="O985" s="119" t="str">
        <f t="shared" si="30"/>
        <v>Yes</v>
      </c>
      <c r="P985" s="161" t="str">
        <f t="shared" si="31"/>
        <v>Incorrect</v>
      </c>
    </row>
    <row r="986" spans="1:16" x14ac:dyDescent="0.2">
      <c r="A986" s="98">
        <v>11234</v>
      </c>
      <c r="B986" s="91" t="s">
        <v>103</v>
      </c>
      <c r="C986" s="110">
        <v>0.87879217601207504</v>
      </c>
      <c r="D986" s="91" t="s">
        <v>2</v>
      </c>
      <c r="E986" s="91">
        <v>0</v>
      </c>
      <c r="F986" s="92">
        <v>1</v>
      </c>
      <c r="G986" s="91" t="s">
        <v>6</v>
      </c>
      <c r="H986" s="91" t="s">
        <v>90</v>
      </c>
      <c r="I986" s="91" t="s">
        <v>5</v>
      </c>
      <c r="J986" s="93" t="s">
        <v>5</v>
      </c>
      <c r="L986" s="149">
        <f>VLOOKUP(A986,'Trained Model'!A:AI,35,0)</f>
        <v>-8.6596249885463461</v>
      </c>
      <c r="M986" s="151">
        <f>VLOOKUP(A986,'Trained Model'!A:AR,44,0)</f>
        <v>-6.6938312186571851</v>
      </c>
      <c r="N986" s="117"/>
      <c r="O986" s="119" t="str">
        <f t="shared" si="30"/>
        <v>No</v>
      </c>
      <c r="P986" s="160" t="str">
        <f t="shared" si="31"/>
        <v>Correct</v>
      </c>
    </row>
    <row r="987" spans="1:16" x14ac:dyDescent="0.2">
      <c r="A987" s="99">
        <v>10948</v>
      </c>
      <c r="B987" s="95" t="s">
        <v>103</v>
      </c>
      <c r="C987" s="111">
        <v>0.87901692504320617</v>
      </c>
      <c r="D987" s="95" t="s">
        <v>0</v>
      </c>
      <c r="E987" s="95">
        <v>0</v>
      </c>
      <c r="F987" s="96">
        <v>3</v>
      </c>
      <c r="G987" s="95" t="s">
        <v>6</v>
      </c>
      <c r="H987" s="95" t="s">
        <v>91</v>
      </c>
      <c r="I987" s="95" t="s">
        <v>5</v>
      </c>
      <c r="J987" s="97" t="s">
        <v>5</v>
      </c>
      <c r="L987" s="149">
        <f>VLOOKUP(A987,'Trained Model'!A:AI,35,0)</f>
        <v>-9.0668277165530515</v>
      </c>
      <c r="M987" s="151">
        <f>VLOOKUP(A987,'Trained Model'!A:AR,44,0)</f>
        <v>-6.7712204059869388</v>
      </c>
      <c r="N987" s="117"/>
      <c r="O987" s="119" t="str">
        <f t="shared" si="30"/>
        <v>No</v>
      </c>
      <c r="P987" s="160" t="str">
        <f t="shared" si="31"/>
        <v>Correct</v>
      </c>
    </row>
    <row r="988" spans="1:16" x14ac:dyDescent="0.2">
      <c r="A988" s="98">
        <v>10235</v>
      </c>
      <c r="B988" s="91" t="s">
        <v>103</v>
      </c>
      <c r="C988" s="110">
        <v>0.88077003273512433</v>
      </c>
      <c r="D988" s="91" t="s">
        <v>3</v>
      </c>
      <c r="E988" s="91">
        <v>3</v>
      </c>
      <c r="F988" s="92">
        <v>1</v>
      </c>
      <c r="G988" s="91" t="s">
        <v>7</v>
      </c>
      <c r="H988" s="91" t="s">
        <v>91</v>
      </c>
      <c r="I988" s="91" t="s">
        <v>4</v>
      </c>
      <c r="J988" s="93" t="s">
        <v>5</v>
      </c>
      <c r="L988" s="149">
        <f>VLOOKUP(A988,'Trained Model'!A:AI,35,0)</f>
        <v>-6.4322258024875554</v>
      </c>
      <c r="M988" s="151">
        <f>VLOOKUP(A988,'Trained Model'!A:AR,44,0)</f>
        <v>-9.1659618765915702</v>
      </c>
      <c r="N988" s="117"/>
      <c r="O988" s="119" t="str">
        <f t="shared" si="30"/>
        <v>Yes</v>
      </c>
      <c r="P988" s="161" t="str">
        <f t="shared" si="31"/>
        <v>Incorrect</v>
      </c>
    </row>
    <row r="989" spans="1:16" x14ac:dyDescent="0.2">
      <c r="A989" s="99">
        <v>10296</v>
      </c>
      <c r="B989" s="95" t="s">
        <v>103</v>
      </c>
      <c r="C989" s="111">
        <v>0.88155457764796252</v>
      </c>
      <c r="D989" s="95" t="s">
        <v>0</v>
      </c>
      <c r="E989" s="95">
        <v>0</v>
      </c>
      <c r="F989" s="96">
        <v>3</v>
      </c>
      <c r="G989" s="95" t="s">
        <v>6</v>
      </c>
      <c r="H989" s="95" t="s">
        <v>88</v>
      </c>
      <c r="I989" s="95" t="s">
        <v>4</v>
      </c>
      <c r="J989" s="97" t="s">
        <v>5</v>
      </c>
      <c r="L989" s="149">
        <f>VLOOKUP(A989,'Trained Model'!A:AI,35,0)</f>
        <v>-6.3854148749791406</v>
      </c>
      <c r="M989" s="151">
        <f>VLOOKUP(A989,'Trained Model'!A:AR,44,0)</f>
        <v>-8.0864289912181739</v>
      </c>
      <c r="N989" s="117"/>
      <c r="O989" s="119" t="str">
        <f t="shared" si="30"/>
        <v>Yes</v>
      </c>
      <c r="P989" s="160" t="str">
        <f t="shared" si="31"/>
        <v>Incorrect</v>
      </c>
    </row>
    <row r="990" spans="1:16" x14ac:dyDescent="0.2">
      <c r="A990" s="98">
        <v>11077</v>
      </c>
      <c r="B990" s="91" t="s">
        <v>103</v>
      </c>
      <c r="C990" s="110">
        <v>0.88263991694625188</v>
      </c>
      <c r="D990" s="91" t="s">
        <v>1</v>
      </c>
      <c r="E990" s="91">
        <v>3</v>
      </c>
      <c r="F990" s="92">
        <v>2</v>
      </c>
      <c r="G990" s="91" t="s">
        <v>7</v>
      </c>
      <c r="H990" s="91" t="s">
        <v>88</v>
      </c>
      <c r="I990" s="91" t="s">
        <v>5</v>
      </c>
      <c r="J990" s="93" t="s">
        <v>5</v>
      </c>
      <c r="L990" s="149">
        <f>VLOOKUP(A990,'Trained Model'!A:AI,35,0)</f>
        <v>-6.5654599683331689</v>
      </c>
      <c r="M990" s="151">
        <f>VLOOKUP(A990,'Trained Model'!A:AR,44,0)</f>
        <v>-5.7841192633747189</v>
      </c>
      <c r="N990" s="117"/>
      <c r="O990" s="119" t="str">
        <f t="shared" si="30"/>
        <v>No</v>
      </c>
      <c r="P990" s="160" t="str">
        <f t="shared" si="31"/>
        <v>Correct</v>
      </c>
    </row>
    <row r="991" spans="1:16" x14ac:dyDescent="0.2">
      <c r="A991" s="99">
        <v>11047</v>
      </c>
      <c r="B991" s="95" t="s">
        <v>103</v>
      </c>
      <c r="C991" s="111">
        <v>0.88408452621782263</v>
      </c>
      <c r="D991" s="95" t="s">
        <v>2</v>
      </c>
      <c r="E991" s="95">
        <v>3</v>
      </c>
      <c r="F991" s="96">
        <v>1</v>
      </c>
      <c r="G991" s="95" t="s">
        <v>6</v>
      </c>
      <c r="H991" s="95" t="s">
        <v>88</v>
      </c>
      <c r="I991" s="95" t="s">
        <v>5</v>
      </c>
      <c r="J991" s="97" t="s">
        <v>5</v>
      </c>
      <c r="L991" s="149">
        <f>VLOOKUP(A991,'Trained Model'!A:AI,35,0)</f>
        <v>-7.5049809549507804</v>
      </c>
      <c r="M991" s="151">
        <f>VLOOKUP(A991,'Trained Model'!A:AR,44,0)</f>
        <v>-5.710975879096976</v>
      </c>
      <c r="N991" s="117"/>
      <c r="O991" s="119" t="str">
        <f t="shared" si="30"/>
        <v>No</v>
      </c>
      <c r="P991" s="160" t="str">
        <f t="shared" si="31"/>
        <v>Correct</v>
      </c>
    </row>
    <row r="992" spans="1:16" x14ac:dyDescent="0.2">
      <c r="A992" s="98">
        <v>11065</v>
      </c>
      <c r="B992" s="91" t="s">
        <v>103</v>
      </c>
      <c r="C992" s="110">
        <v>0.88572034514169118</v>
      </c>
      <c r="D992" s="91" t="s">
        <v>1</v>
      </c>
      <c r="E992" s="91">
        <v>2</v>
      </c>
      <c r="F992" s="92">
        <v>1</v>
      </c>
      <c r="G992" s="91" t="s">
        <v>6</v>
      </c>
      <c r="H992" s="91" t="s">
        <v>91</v>
      </c>
      <c r="I992" s="91" t="s">
        <v>5</v>
      </c>
      <c r="J992" s="93" t="s">
        <v>5</v>
      </c>
      <c r="L992" s="149">
        <f>VLOOKUP(A992,'Trained Model'!A:AI,35,0)</f>
        <v>-8.4520682991432885</v>
      </c>
      <c r="M992" s="151">
        <f>VLOOKUP(A992,'Trained Model'!A:AR,44,0)</f>
        <v>-6.7753792629477143</v>
      </c>
      <c r="N992" s="117"/>
      <c r="O992" s="119" t="str">
        <f t="shared" si="30"/>
        <v>No</v>
      </c>
      <c r="P992" s="160" t="str">
        <f t="shared" si="31"/>
        <v>Correct</v>
      </c>
    </row>
    <row r="993" spans="1:16" x14ac:dyDescent="0.2">
      <c r="A993" s="99">
        <v>10735</v>
      </c>
      <c r="B993" s="95" t="s">
        <v>103</v>
      </c>
      <c r="C993" s="111">
        <v>0.8858746788312919</v>
      </c>
      <c r="D993" s="95" t="s">
        <v>3</v>
      </c>
      <c r="E993" s="95">
        <v>0</v>
      </c>
      <c r="F993" s="96">
        <v>0</v>
      </c>
      <c r="G993" s="95" t="s">
        <v>7</v>
      </c>
      <c r="H993" s="95" t="s">
        <v>88</v>
      </c>
      <c r="I993" s="95" t="s">
        <v>5</v>
      </c>
      <c r="J993" s="97" t="s">
        <v>5</v>
      </c>
      <c r="L993" s="149">
        <f>VLOOKUP(A993,'Trained Model'!A:AI,35,0)</f>
        <v>-8.0854615233205518</v>
      </c>
      <c r="M993" s="151">
        <f>VLOOKUP(A993,'Trained Model'!A:AR,44,0)</f>
        <v>-5.746270798198239</v>
      </c>
      <c r="N993" s="117"/>
      <c r="O993" s="119" t="str">
        <f t="shared" si="30"/>
        <v>No</v>
      </c>
      <c r="P993" s="160" t="str">
        <f t="shared" si="31"/>
        <v>Correct</v>
      </c>
    </row>
    <row r="994" spans="1:16" x14ac:dyDescent="0.2">
      <c r="A994" s="98">
        <v>10073</v>
      </c>
      <c r="B994" s="91" t="s">
        <v>103</v>
      </c>
      <c r="C994" s="110">
        <v>0.88589172455593423</v>
      </c>
      <c r="D994" s="91" t="s">
        <v>3</v>
      </c>
      <c r="E994" s="91">
        <v>1</v>
      </c>
      <c r="F994" s="92">
        <v>3</v>
      </c>
      <c r="G994" s="91" t="s">
        <v>7</v>
      </c>
      <c r="H994" s="91" t="s">
        <v>89</v>
      </c>
      <c r="I994" s="91" t="s">
        <v>5</v>
      </c>
      <c r="J994" s="93" t="s">
        <v>5</v>
      </c>
      <c r="L994" s="149">
        <f>VLOOKUP(A994,'Trained Model'!A:AI,35,0)</f>
        <v>-8.275877921215022</v>
      </c>
      <c r="M994" s="151">
        <f>VLOOKUP(A994,'Trained Model'!A:AR,44,0)</f>
        <v>-6.4391322278528138</v>
      </c>
      <c r="N994" s="117"/>
      <c r="O994" s="119" t="str">
        <f t="shared" si="30"/>
        <v>No</v>
      </c>
      <c r="P994" s="160" t="str">
        <f t="shared" si="31"/>
        <v>Correct</v>
      </c>
    </row>
    <row r="995" spans="1:16" x14ac:dyDescent="0.2">
      <c r="A995" s="99">
        <v>11219</v>
      </c>
      <c r="B995" s="95" t="s">
        <v>103</v>
      </c>
      <c r="C995" s="111">
        <v>0.88648356878399404</v>
      </c>
      <c r="D995" s="95" t="s">
        <v>0</v>
      </c>
      <c r="E995" s="95">
        <v>1</v>
      </c>
      <c r="F995" s="96">
        <v>1</v>
      </c>
      <c r="G995" s="95" t="s">
        <v>6</v>
      </c>
      <c r="H995" s="95" t="s">
        <v>91</v>
      </c>
      <c r="I995" s="95" t="s">
        <v>5</v>
      </c>
      <c r="J995" s="97" t="s">
        <v>5</v>
      </c>
      <c r="L995" s="149">
        <f>VLOOKUP(A995,'Trained Model'!A:AI,35,0)</f>
        <v>-9.0242681021342559</v>
      </c>
      <c r="M995" s="151">
        <f>VLOOKUP(A995,'Trained Model'!A:AR,44,0)</f>
        <v>-6.8131756531160717</v>
      </c>
      <c r="N995" s="117"/>
      <c r="O995" s="119" t="str">
        <f t="shared" si="30"/>
        <v>No</v>
      </c>
      <c r="P995" s="160" t="str">
        <f t="shared" si="31"/>
        <v>Correct</v>
      </c>
    </row>
    <row r="996" spans="1:16" x14ac:dyDescent="0.2">
      <c r="A996" s="98">
        <v>10798</v>
      </c>
      <c r="B996" s="91" t="s">
        <v>103</v>
      </c>
      <c r="C996" s="110">
        <v>0.88653162207177971</v>
      </c>
      <c r="D996" s="91" t="s">
        <v>0</v>
      </c>
      <c r="E996" s="91">
        <v>2</v>
      </c>
      <c r="F996" s="92">
        <v>3</v>
      </c>
      <c r="G996" s="91" t="s">
        <v>7</v>
      </c>
      <c r="H996" s="91" t="s">
        <v>91</v>
      </c>
      <c r="I996" s="91" t="s">
        <v>5</v>
      </c>
      <c r="J996" s="93" t="s">
        <v>5</v>
      </c>
      <c r="L996" s="149">
        <f>VLOOKUP(A996,'Trained Model'!A:AI,35,0)</f>
        <v>-8.4837205173728911</v>
      </c>
      <c r="M996" s="151">
        <f>VLOOKUP(A996,'Trained Model'!A:AR,44,0)</f>
        <v>-6.8478401324647402</v>
      </c>
      <c r="N996" s="117"/>
      <c r="O996" s="119" t="str">
        <f t="shared" si="30"/>
        <v>No</v>
      </c>
      <c r="P996" s="160" t="str">
        <f t="shared" si="31"/>
        <v>Correct</v>
      </c>
    </row>
    <row r="997" spans="1:16" x14ac:dyDescent="0.2">
      <c r="A997" s="99">
        <v>11274</v>
      </c>
      <c r="B997" s="95" t="s">
        <v>103</v>
      </c>
      <c r="C997" s="111">
        <v>0.88685785712211418</v>
      </c>
      <c r="D997" s="95" t="s">
        <v>3</v>
      </c>
      <c r="E997" s="95">
        <v>3</v>
      </c>
      <c r="F997" s="96">
        <v>1</v>
      </c>
      <c r="G997" s="95" t="s">
        <v>7</v>
      </c>
      <c r="H997" s="95" t="s">
        <v>91</v>
      </c>
      <c r="I997" s="95" t="s">
        <v>4</v>
      </c>
      <c r="J997" s="97" t="s">
        <v>5</v>
      </c>
      <c r="L997" s="149">
        <f>VLOOKUP(A997,'Trained Model'!A:AI,35,0)</f>
        <v>-6.4322258024875554</v>
      </c>
      <c r="M997" s="151">
        <f>VLOOKUP(A997,'Trained Model'!A:AR,44,0)</f>
        <v>-9.1659618765915702</v>
      </c>
      <c r="N997" s="117"/>
      <c r="O997" s="119" t="str">
        <f t="shared" si="30"/>
        <v>Yes</v>
      </c>
      <c r="P997" s="161" t="str">
        <f t="shared" si="31"/>
        <v>Incorrect</v>
      </c>
    </row>
    <row r="998" spans="1:16" x14ac:dyDescent="0.2">
      <c r="A998" s="98">
        <v>10518</v>
      </c>
      <c r="B998" s="91" t="s">
        <v>103</v>
      </c>
      <c r="C998" s="110">
        <v>0.8878262159017456</v>
      </c>
      <c r="D998" s="91" t="s">
        <v>0</v>
      </c>
      <c r="E998" s="91">
        <v>2</v>
      </c>
      <c r="F998" s="92">
        <v>0</v>
      </c>
      <c r="G998" s="91" t="s">
        <v>7</v>
      </c>
      <c r="H998" s="91" t="s">
        <v>89</v>
      </c>
      <c r="I998" s="91" t="s">
        <v>5</v>
      </c>
      <c r="J998" s="93" t="s">
        <v>5</v>
      </c>
      <c r="L998" s="149">
        <f>VLOOKUP(A998,'Trained Model'!A:AI,35,0)</f>
        <v>-8.5530239960994887</v>
      </c>
      <c r="M998" s="151">
        <f>VLOOKUP(A998,'Trained Model'!A:AR,44,0)</f>
        <v>-6.385075316812677</v>
      </c>
      <c r="N998" s="117"/>
      <c r="O998" s="119" t="str">
        <f t="shared" si="30"/>
        <v>No</v>
      </c>
      <c r="P998" s="160" t="str">
        <f t="shared" si="31"/>
        <v>Correct</v>
      </c>
    </row>
    <row r="999" spans="1:16" x14ac:dyDescent="0.2">
      <c r="A999" s="99">
        <v>10614</v>
      </c>
      <c r="B999" s="95" t="s">
        <v>103</v>
      </c>
      <c r="C999" s="111">
        <v>0.88867920356967123</v>
      </c>
      <c r="D999" s="95" t="s">
        <v>0</v>
      </c>
      <c r="E999" s="95">
        <v>2</v>
      </c>
      <c r="F999" s="96">
        <v>2</v>
      </c>
      <c r="G999" s="95" t="s">
        <v>6</v>
      </c>
      <c r="H999" s="95" t="s">
        <v>90</v>
      </c>
      <c r="I999" s="95" t="s">
        <v>5</v>
      </c>
      <c r="J999" s="97" t="s">
        <v>5</v>
      </c>
      <c r="L999" s="149">
        <f>VLOOKUP(A999,'Trained Model'!A:AI,35,0)</f>
        <v>-8.4007389884551813</v>
      </c>
      <c r="M999" s="151">
        <f>VLOOKUP(A999,'Trained Model'!A:AR,44,0)</f>
        <v>-6.7523154854861058</v>
      </c>
      <c r="N999" s="117"/>
      <c r="O999" s="119" t="str">
        <f t="shared" si="30"/>
        <v>No</v>
      </c>
      <c r="P999" s="160" t="str">
        <f t="shared" si="31"/>
        <v>Correct</v>
      </c>
    </row>
    <row r="1000" spans="1:16" x14ac:dyDescent="0.2">
      <c r="A1000" s="98">
        <v>10584</v>
      </c>
      <c r="B1000" s="91" t="s">
        <v>103</v>
      </c>
      <c r="C1000" s="110">
        <v>0.89065913455811785</v>
      </c>
      <c r="D1000" s="91" t="s">
        <v>1</v>
      </c>
      <c r="E1000" s="91">
        <v>2</v>
      </c>
      <c r="F1000" s="92">
        <v>3</v>
      </c>
      <c r="G1000" s="91" t="s">
        <v>7</v>
      </c>
      <c r="H1000" s="91" t="s">
        <v>89</v>
      </c>
      <c r="I1000" s="91" t="s">
        <v>4</v>
      </c>
      <c r="J1000" s="93" t="s">
        <v>4</v>
      </c>
      <c r="L1000" s="149">
        <f>VLOOKUP(A1000,'Trained Model'!A:AI,35,0)</f>
        <v>-6.0400938424199984</v>
      </c>
      <c r="M1000" s="151">
        <f>VLOOKUP(A1000,'Trained Model'!A:AR,44,0)</f>
        <v>-8.7646872858946505</v>
      </c>
      <c r="N1000" s="117"/>
      <c r="O1000" s="119" t="str">
        <f t="shared" si="30"/>
        <v>Yes</v>
      </c>
      <c r="P1000" s="160" t="str">
        <f t="shared" si="31"/>
        <v>Correct</v>
      </c>
    </row>
    <row r="1001" spans="1:16" x14ac:dyDescent="0.2">
      <c r="A1001" s="99">
        <v>10262</v>
      </c>
      <c r="B1001" s="95" t="s">
        <v>103</v>
      </c>
      <c r="C1001" s="111">
        <v>0.8910627127010905</v>
      </c>
      <c r="D1001" s="95" t="s">
        <v>3</v>
      </c>
      <c r="E1001" s="95">
        <v>3</v>
      </c>
      <c r="F1001" s="96">
        <v>3</v>
      </c>
      <c r="G1001" s="95" t="s">
        <v>6</v>
      </c>
      <c r="H1001" s="95" t="s">
        <v>88</v>
      </c>
      <c r="I1001" s="95" t="s">
        <v>5</v>
      </c>
      <c r="J1001" s="97" t="s">
        <v>5</v>
      </c>
      <c r="L1001" s="149">
        <f>VLOOKUP(A1001,'Trained Model'!A:AI,35,0)</f>
        <v>-7.4934733480993003</v>
      </c>
      <c r="M1001" s="151">
        <f>VLOOKUP(A1001,'Trained Model'!A:AR,44,0)</f>
        <v>-5.7109070073877257</v>
      </c>
      <c r="N1001" s="117"/>
      <c r="O1001" s="119" t="str">
        <f t="shared" si="30"/>
        <v>No</v>
      </c>
      <c r="P1001" s="160" t="str">
        <f t="shared" si="31"/>
        <v>Correct</v>
      </c>
    </row>
    <row r="1002" spans="1:16" x14ac:dyDescent="0.2">
      <c r="A1002" s="98">
        <v>10364</v>
      </c>
      <c r="B1002" s="91" t="s">
        <v>103</v>
      </c>
      <c r="C1002" s="110">
        <v>0.89192693720805605</v>
      </c>
      <c r="D1002" s="91" t="s">
        <v>1</v>
      </c>
      <c r="E1002" s="91">
        <v>0</v>
      </c>
      <c r="F1002" s="92">
        <v>1</v>
      </c>
      <c r="G1002" s="91" t="s">
        <v>7</v>
      </c>
      <c r="H1002" s="91" t="s">
        <v>88</v>
      </c>
      <c r="I1002" s="91" t="s">
        <v>5</v>
      </c>
      <c r="J1002" s="93" t="s">
        <v>5</v>
      </c>
      <c r="L1002" s="149">
        <f>VLOOKUP(A1002,'Trained Model'!A:AI,35,0)</f>
        <v>-7.1416050582198025</v>
      </c>
      <c r="M1002" s="151">
        <f>VLOOKUP(A1002,'Trained Model'!A:AR,44,0)</f>
        <v>-5.7542668092201259</v>
      </c>
      <c r="N1002" s="117"/>
      <c r="O1002" s="119" t="str">
        <f t="shared" si="30"/>
        <v>No</v>
      </c>
      <c r="P1002" s="160" t="str">
        <f t="shared" si="31"/>
        <v>Correct</v>
      </c>
    </row>
    <row r="1003" spans="1:16" x14ac:dyDescent="0.2">
      <c r="A1003" s="99">
        <v>10560</v>
      </c>
      <c r="B1003" s="95" t="s">
        <v>103</v>
      </c>
      <c r="C1003" s="111">
        <v>0.89298858018258809</v>
      </c>
      <c r="D1003" s="95" t="s">
        <v>1</v>
      </c>
      <c r="E1003" s="95">
        <v>3</v>
      </c>
      <c r="F1003" s="96">
        <v>0</v>
      </c>
      <c r="G1003" s="95" t="s">
        <v>7</v>
      </c>
      <c r="H1003" s="95" t="s">
        <v>88</v>
      </c>
      <c r="I1003" s="95" t="s">
        <v>5</v>
      </c>
      <c r="J1003" s="97" t="s">
        <v>5</v>
      </c>
      <c r="L1003" s="149">
        <f>VLOOKUP(A1003,'Trained Model'!A:AI,35,0)</f>
        <v>-7.0899844364573212</v>
      </c>
      <c r="M1003" s="151">
        <f>VLOOKUP(A1003,'Trained Model'!A:AR,44,0)</f>
        <v>-5.7217289707754366</v>
      </c>
      <c r="N1003" s="117"/>
      <c r="O1003" s="119" t="str">
        <f t="shared" si="30"/>
        <v>No</v>
      </c>
      <c r="P1003" s="160" t="str">
        <f t="shared" si="31"/>
        <v>Correct</v>
      </c>
    </row>
    <row r="1004" spans="1:16" x14ac:dyDescent="0.2">
      <c r="A1004" s="98">
        <v>11037</v>
      </c>
      <c r="B1004" s="91" t="s">
        <v>103</v>
      </c>
      <c r="C1004" s="110">
        <v>0.89364121560517928</v>
      </c>
      <c r="D1004" s="91" t="s">
        <v>3</v>
      </c>
      <c r="E1004" s="91">
        <v>1</v>
      </c>
      <c r="F1004" s="92">
        <v>2</v>
      </c>
      <c r="G1004" s="91" t="s">
        <v>7</v>
      </c>
      <c r="H1004" s="91" t="s">
        <v>90</v>
      </c>
      <c r="I1004" s="91" t="s">
        <v>5</v>
      </c>
      <c r="J1004" s="93" t="s">
        <v>5</v>
      </c>
      <c r="L1004" s="149">
        <f>VLOOKUP(A1004,'Trained Model'!A:AI,35,0)</f>
        <v>-8.1600552861080686</v>
      </c>
      <c r="M1004" s="151">
        <f>VLOOKUP(A1004,'Trained Model'!A:AR,44,0)</f>
        <v>-6.8295656517165018</v>
      </c>
      <c r="N1004" s="117"/>
      <c r="O1004" s="119" t="str">
        <f t="shared" si="30"/>
        <v>No</v>
      </c>
      <c r="P1004" s="160" t="str">
        <f t="shared" si="31"/>
        <v>Correct</v>
      </c>
    </row>
    <row r="1005" spans="1:16" x14ac:dyDescent="0.2">
      <c r="A1005" s="99">
        <v>10122</v>
      </c>
      <c r="B1005" s="95" t="s">
        <v>103</v>
      </c>
      <c r="C1005" s="111">
        <v>0.8938623947799943</v>
      </c>
      <c r="D1005" s="95" t="s">
        <v>3</v>
      </c>
      <c r="E1005" s="95">
        <v>3</v>
      </c>
      <c r="F1005" s="96">
        <v>2</v>
      </c>
      <c r="G1005" s="95" t="s">
        <v>6</v>
      </c>
      <c r="H1005" s="95" t="s">
        <v>89</v>
      </c>
      <c r="I1005" s="95" t="s">
        <v>5</v>
      </c>
      <c r="J1005" s="97" t="s">
        <v>5</v>
      </c>
      <c r="L1005" s="149">
        <f>VLOOKUP(A1005,'Trained Model'!A:AI,35,0)</f>
        <v>-8.0820564108748609</v>
      </c>
      <c r="M1005" s="151">
        <f>VLOOKUP(A1005,'Trained Model'!A:AR,44,0)</f>
        <v>-6.358675347313901</v>
      </c>
      <c r="N1005" s="117"/>
      <c r="O1005" s="119" t="str">
        <f t="shared" si="30"/>
        <v>No</v>
      </c>
      <c r="P1005" s="160" t="str">
        <f t="shared" si="31"/>
        <v>Correct</v>
      </c>
    </row>
    <row r="1006" spans="1:16" x14ac:dyDescent="0.2">
      <c r="A1006" s="98">
        <v>10191</v>
      </c>
      <c r="B1006" s="91" t="s">
        <v>103</v>
      </c>
      <c r="C1006" s="110">
        <v>0.89415116833260877</v>
      </c>
      <c r="D1006" s="91" t="s">
        <v>1</v>
      </c>
      <c r="E1006" s="91">
        <v>1</v>
      </c>
      <c r="F1006" s="92">
        <v>1</v>
      </c>
      <c r="G1006" s="91" t="s">
        <v>6</v>
      </c>
      <c r="H1006" s="91" t="s">
        <v>89</v>
      </c>
      <c r="I1006" s="91" t="s">
        <v>5</v>
      </c>
      <c r="J1006" s="93" t="s">
        <v>5</v>
      </c>
      <c r="L1006" s="149">
        <f>VLOOKUP(A1006,'Trained Model'!A:AI,35,0)</f>
        <v>-8.2182502165821596</v>
      </c>
      <c r="M1006" s="151">
        <f>VLOOKUP(A1006,'Trained Model'!A:AR,44,0)</f>
        <v>-6.3666713583357879</v>
      </c>
      <c r="N1006" s="117"/>
      <c r="O1006" s="119" t="str">
        <f t="shared" si="30"/>
        <v>No</v>
      </c>
      <c r="P1006" s="160" t="str">
        <f t="shared" si="31"/>
        <v>Correct</v>
      </c>
    </row>
    <row r="1007" spans="1:16" x14ac:dyDescent="0.2">
      <c r="A1007" s="99">
        <v>11128</v>
      </c>
      <c r="B1007" s="95" t="s">
        <v>103</v>
      </c>
      <c r="C1007" s="111">
        <v>0.89495879746586693</v>
      </c>
      <c r="D1007" s="95" t="s">
        <v>0</v>
      </c>
      <c r="E1007" s="95">
        <v>0</v>
      </c>
      <c r="F1007" s="96">
        <v>2</v>
      </c>
      <c r="G1007" s="95" t="s">
        <v>7</v>
      </c>
      <c r="H1007" s="95" t="s">
        <v>91</v>
      </c>
      <c r="I1007" s="95" t="s">
        <v>5</v>
      </c>
      <c r="J1007" s="97" t="s">
        <v>5</v>
      </c>
      <c r="L1007" s="149">
        <f>VLOOKUP(A1007,'Trained Model'!A:AI,35,0)</f>
        <v>-8.5787656209662533</v>
      </c>
      <c r="M1007" s="151">
        <f>VLOOKUP(A1007,'Trained Model'!A:AR,44,0)</f>
        <v>-6.8568039537764784</v>
      </c>
      <c r="N1007" s="117"/>
      <c r="O1007" s="119" t="str">
        <f t="shared" si="30"/>
        <v>No</v>
      </c>
      <c r="P1007" s="160" t="str">
        <f t="shared" si="31"/>
        <v>Correct</v>
      </c>
    </row>
    <row r="1008" spans="1:16" x14ac:dyDescent="0.2">
      <c r="A1008" s="98">
        <v>10845</v>
      </c>
      <c r="B1008" s="91" t="s">
        <v>103</v>
      </c>
      <c r="C1008" s="110">
        <v>0.89692898744026683</v>
      </c>
      <c r="D1008" s="91" t="s">
        <v>2</v>
      </c>
      <c r="E1008" s="91">
        <v>3</v>
      </c>
      <c r="F1008" s="92">
        <v>0</v>
      </c>
      <c r="G1008" s="91" t="s">
        <v>7</v>
      </c>
      <c r="H1008" s="91" t="s">
        <v>90</v>
      </c>
      <c r="I1008" s="91" t="s">
        <v>4</v>
      </c>
      <c r="J1008" s="93" t="s">
        <v>4</v>
      </c>
      <c r="L1008" s="149">
        <f>VLOOKUP(A1008,'Trained Model'!A:AI,35,0)</f>
        <v>-6.5455123834178028</v>
      </c>
      <c r="M1008" s="151">
        <f>VLOOKUP(A1008,'Trained Model'!A:AR,44,0)</f>
        <v>-9.076469896287275</v>
      </c>
      <c r="N1008" s="117"/>
      <c r="O1008" s="119" t="str">
        <f t="shared" si="30"/>
        <v>Yes</v>
      </c>
      <c r="P1008" s="160" t="str">
        <f t="shared" si="31"/>
        <v>Correct</v>
      </c>
    </row>
    <row r="1009" spans="1:16" x14ac:dyDescent="0.2">
      <c r="A1009" s="99">
        <v>10804</v>
      </c>
      <c r="B1009" s="95" t="s">
        <v>103</v>
      </c>
      <c r="C1009" s="111">
        <v>0.89809601390197702</v>
      </c>
      <c r="D1009" s="95" t="s">
        <v>1</v>
      </c>
      <c r="E1009" s="95">
        <v>3</v>
      </c>
      <c r="F1009" s="96">
        <v>3</v>
      </c>
      <c r="G1009" s="95" t="s">
        <v>7</v>
      </c>
      <c r="H1009" s="95" t="s">
        <v>90</v>
      </c>
      <c r="I1009" s="95" t="s">
        <v>5</v>
      </c>
      <c r="J1009" s="97" t="s">
        <v>5</v>
      </c>
      <c r="L1009" s="149">
        <f>VLOOKUP(A1009,'Trained Model'!A:AI,35,0)</f>
        <v>-7.2277571008663699</v>
      </c>
      <c r="M1009" s="151">
        <f>VLOOKUP(A1009,'Trained Model'!A:AR,44,0)</f>
        <v>-6.7210455873897175</v>
      </c>
      <c r="N1009" s="117"/>
      <c r="O1009" s="119" t="str">
        <f t="shared" si="30"/>
        <v>No</v>
      </c>
      <c r="P1009" s="160" t="str">
        <f t="shared" si="31"/>
        <v>Correct</v>
      </c>
    </row>
    <row r="1010" spans="1:16" x14ac:dyDescent="0.2">
      <c r="A1010" s="98">
        <v>10910</v>
      </c>
      <c r="B1010" s="91" t="s">
        <v>103</v>
      </c>
      <c r="C1010" s="110">
        <v>0.90038949092429643</v>
      </c>
      <c r="D1010" s="91" t="s">
        <v>3</v>
      </c>
      <c r="E1010" s="91">
        <v>0</v>
      </c>
      <c r="F1010" s="92">
        <v>0</v>
      </c>
      <c r="G1010" s="91" t="s">
        <v>7</v>
      </c>
      <c r="H1010" s="91" t="s">
        <v>88</v>
      </c>
      <c r="I1010" s="91" t="s">
        <v>5</v>
      </c>
      <c r="J1010" s="93" t="s">
        <v>5</v>
      </c>
      <c r="L1010" s="149">
        <f>VLOOKUP(A1010,'Trained Model'!A:AI,35,0)</f>
        <v>-8.0854615233205518</v>
      </c>
      <c r="M1010" s="151">
        <f>VLOOKUP(A1010,'Trained Model'!A:AR,44,0)</f>
        <v>-5.746270798198239</v>
      </c>
      <c r="N1010" s="117"/>
      <c r="O1010" s="119" t="str">
        <f t="shared" si="30"/>
        <v>No</v>
      </c>
      <c r="P1010" s="160" t="str">
        <f t="shared" si="31"/>
        <v>Correct</v>
      </c>
    </row>
    <row r="1011" spans="1:16" x14ac:dyDescent="0.2">
      <c r="A1011" s="99">
        <v>11089</v>
      </c>
      <c r="B1011" s="95" t="s">
        <v>103</v>
      </c>
      <c r="C1011" s="111">
        <v>0.90152871199438056</v>
      </c>
      <c r="D1011" s="95" t="s">
        <v>3</v>
      </c>
      <c r="E1011" s="95">
        <v>0</v>
      </c>
      <c r="F1011" s="96">
        <v>1</v>
      </c>
      <c r="G1011" s="95" t="s">
        <v>7</v>
      </c>
      <c r="H1011" s="95" t="s">
        <v>88</v>
      </c>
      <c r="I1011" s="95" t="s">
        <v>4</v>
      </c>
      <c r="J1011" s="97" t="s">
        <v>5</v>
      </c>
      <c r="L1011" s="149">
        <f>VLOOKUP(A1011,'Trained Model'!A:AI,35,0)</f>
        <v>-5.9439475529983383</v>
      </c>
      <c r="M1011" s="151">
        <f>VLOOKUP(A1011,'Trained Model'!A:AR,44,0)</f>
        <v>-8.1299895492328673</v>
      </c>
      <c r="N1011" s="117"/>
      <c r="O1011" s="119" t="str">
        <f t="shared" si="30"/>
        <v>Yes</v>
      </c>
      <c r="P1011" s="160" t="str">
        <f t="shared" si="31"/>
        <v>Incorrect</v>
      </c>
    </row>
    <row r="1012" spans="1:16" x14ac:dyDescent="0.2">
      <c r="A1012" s="98">
        <v>10430</v>
      </c>
      <c r="B1012" s="91" t="s">
        <v>103</v>
      </c>
      <c r="C1012" s="110">
        <v>0.90314878258059761</v>
      </c>
      <c r="D1012" s="91" t="s">
        <v>2</v>
      </c>
      <c r="E1012" s="91">
        <v>2</v>
      </c>
      <c r="F1012" s="92">
        <v>3</v>
      </c>
      <c r="G1012" s="91" t="s">
        <v>6</v>
      </c>
      <c r="H1012" s="91" t="s">
        <v>91</v>
      </c>
      <c r="I1012" s="91" t="s">
        <v>5</v>
      </c>
      <c r="J1012" s="93" t="s">
        <v>5</v>
      </c>
      <c r="L1012" s="149">
        <f>VLOOKUP(A1012,'Trained Model'!A:AI,35,0)</f>
        <v>-8.9886464190116939</v>
      </c>
      <c r="M1012" s="151">
        <f>VLOOKUP(A1012,'Trained Model'!A:AR,44,0)</f>
        <v>-6.8043484461592989</v>
      </c>
      <c r="N1012" s="117"/>
      <c r="O1012" s="119" t="str">
        <f t="shared" si="30"/>
        <v>No</v>
      </c>
      <c r="P1012" s="160" t="str">
        <f t="shared" si="31"/>
        <v>Correct</v>
      </c>
    </row>
    <row r="1013" spans="1:16" x14ac:dyDescent="0.2">
      <c r="A1013" s="99">
        <v>11233</v>
      </c>
      <c r="B1013" s="95" t="s">
        <v>103</v>
      </c>
      <c r="C1013" s="111">
        <v>0.90334303004348671</v>
      </c>
      <c r="D1013" s="95" t="s">
        <v>3</v>
      </c>
      <c r="E1013" s="95">
        <v>1</v>
      </c>
      <c r="F1013" s="96">
        <v>0</v>
      </c>
      <c r="G1013" s="95" t="s">
        <v>7</v>
      </c>
      <c r="H1013" s="95" t="s">
        <v>91</v>
      </c>
      <c r="I1013" s="95" t="s">
        <v>5</v>
      </c>
      <c r="J1013" s="97" t="s">
        <v>5</v>
      </c>
      <c r="L1013" s="149">
        <f>VLOOKUP(A1013,'Trained Model'!A:AI,35,0)</f>
        <v>-9.1292655754936671</v>
      </c>
      <c r="M1013" s="151">
        <f>VLOOKUP(A1013,'Trained Model'!A:AR,44,0)</f>
        <v>-6.8446334181562234</v>
      </c>
      <c r="N1013" s="117"/>
      <c r="O1013" s="119" t="str">
        <f t="shared" si="30"/>
        <v>No</v>
      </c>
      <c r="P1013" s="160" t="str">
        <f t="shared" si="31"/>
        <v>Correct</v>
      </c>
    </row>
    <row r="1014" spans="1:16" x14ac:dyDescent="0.2">
      <c r="A1014" s="98">
        <v>10871</v>
      </c>
      <c r="B1014" s="91" t="s">
        <v>103</v>
      </c>
      <c r="C1014" s="110">
        <v>0.90345524452565651</v>
      </c>
      <c r="D1014" s="91" t="s">
        <v>3</v>
      </c>
      <c r="E1014" s="91">
        <v>3</v>
      </c>
      <c r="F1014" s="92">
        <v>1</v>
      </c>
      <c r="G1014" s="91" t="s">
        <v>7</v>
      </c>
      <c r="H1014" s="91" t="s">
        <v>88</v>
      </c>
      <c r="I1014" s="91" t="s">
        <v>5</v>
      </c>
      <c r="J1014" s="93" t="s">
        <v>5</v>
      </c>
      <c r="L1014" s="149">
        <f>VLOOKUP(A1014,'Trained Model'!A:AI,35,0)</f>
        <v>-7.0260305397152383</v>
      </c>
      <c r="M1014" s="151">
        <f>VLOOKUP(A1014,'Trained Model'!A:AR,44,0)</f>
        <v>-5.7544675654024182</v>
      </c>
      <c r="N1014" s="117"/>
      <c r="O1014" s="119" t="str">
        <f t="shared" si="30"/>
        <v>No</v>
      </c>
      <c r="P1014" s="160" t="str">
        <f t="shared" si="31"/>
        <v>Correct</v>
      </c>
    </row>
    <row r="1015" spans="1:16" x14ac:dyDescent="0.2">
      <c r="A1015" s="99">
        <v>11200</v>
      </c>
      <c r="B1015" s="95" t="s">
        <v>103</v>
      </c>
      <c r="C1015" s="111">
        <v>0.90391078635667743</v>
      </c>
      <c r="D1015" s="95" t="s">
        <v>0</v>
      </c>
      <c r="E1015" s="95">
        <v>1</v>
      </c>
      <c r="F1015" s="96">
        <v>3</v>
      </c>
      <c r="G1015" s="95" t="s">
        <v>6</v>
      </c>
      <c r="H1015" s="95" t="s">
        <v>89</v>
      </c>
      <c r="I1015" s="95" t="s">
        <v>5</v>
      </c>
      <c r="J1015" s="97" t="s">
        <v>5</v>
      </c>
      <c r="L1015" s="149">
        <f>VLOOKUP(A1015,'Trained Model'!A:AI,35,0)</f>
        <v>-8.6747856287770286</v>
      </c>
      <c r="M1015" s="151">
        <f>VLOOKUP(A1015,'Trained Model'!A:AR,44,0)</f>
        <v>-6.3873071599882278</v>
      </c>
      <c r="N1015" s="117"/>
      <c r="O1015" s="119" t="str">
        <f t="shared" si="30"/>
        <v>No</v>
      </c>
      <c r="P1015" s="160" t="str">
        <f t="shared" si="31"/>
        <v>Correct</v>
      </c>
    </row>
    <row r="1016" spans="1:16" x14ac:dyDescent="0.2">
      <c r="A1016" s="98">
        <v>10777</v>
      </c>
      <c r="B1016" s="91" t="s">
        <v>103</v>
      </c>
      <c r="C1016" s="110">
        <v>0.90604899372061021</v>
      </c>
      <c r="D1016" s="91" t="s">
        <v>1</v>
      </c>
      <c r="E1016" s="91">
        <v>3</v>
      </c>
      <c r="F1016" s="92">
        <v>2</v>
      </c>
      <c r="G1016" s="91" t="s">
        <v>6</v>
      </c>
      <c r="H1016" s="91" t="s">
        <v>88</v>
      </c>
      <c r="I1016" s="91" t="s">
        <v>4</v>
      </c>
      <c r="J1016" s="93" t="s">
        <v>5</v>
      </c>
      <c r="L1016" s="149">
        <f>VLOOKUP(A1016,'Trained Model'!A:AI,35,0)</f>
        <v>-5.352734372897638</v>
      </c>
      <c r="M1016" s="151">
        <f>VLOOKUP(A1016,'Trained Model'!A:AR,44,0)</f>
        <v>-8.0956456437203261</v>
      </c>
      <c r="N1016" s="117"/>
      <c r="O1016" s="119" t="str">
        <f t="shared" si="30"/>
        <v>Yes</v>
      </c>
      <c r="P1016" s="161" t="str">
        <f t="shared" si="31"/>
        <v>Incorrect</v>
      </c>
    </row>
    <row r="1017" spans="1:16" x14ac:dyDescent="0.2">
      <c r="A1017" s="99">
        <v>10300</v>
      </c>
      <c r="B1017" s="95" t="s">
        <v>103</v>
      </c>
      <c r="C1017" s="111">
        <v>0.90625490077100179</v>
      </c>
      <c r="D1017" s="95" t="s">
        <v>0</v>
      </c>
      <c r="E1017" s="95">
        <v>2</v>
      </c>
      <c r="F1017" s="96">
        <v>1</v>
      </c>
      <c r="G1017" s="95" t="s">
        <v>6</v>
      </c>
      <c r="H1017" s="95" t="s">
        <v>89</v>
      </c>
      <c r="I1017" s="95" t="s">
        <v>5</v>
      </c>
      <c r="J1017" s="97" t="s">
        <v>5</v>
      </c>
      <c r="L1017" s="149">
        <f>VLOOKUP(A1017,'Trained Model'!A:AI,35,0)</f>
        <v>-8.474002009143339</v>
      </c>
      <c r="M1017" s="151">
        <f>VLOOKUP(A1017,'Trained Model'!A:AR,44,0)</f>
        <v>-6.3536175517725253</v>
      </c>
      <c r="N1017" s="117"/>
      <c r="O1017" s="119" t="str">
        <f t="shared" si="30"/>
        <v>No</v>
      </c>
      <c r="P1017" s="160" t="str">
        <f t="shared" si="31"/>
        <v>Correct</v>
      </c>
    </row>
    <row r="1018" spans="1:16" x14ac:dyDescent="0.2">
      <c r="A1018" s="98">
        <v>11226</v>
      </c>
      <c r="B1018" s="91" t="s">
        <v>103</v>
      </c>
      <c r="C1018" s="110">
        <v>0.90784029771912123</v>
      </c>
      <c r="D1018" s="91" t="s">
        <v>2</v>
      </c>
      <c r="E1018" s="91">
        <v>1</v>
      </c>
      <c r="F1018" s="92">
        <v>0</v>
      </c>
      <c r="G1018" s="91" t="s">
        <v>7</v>
      </c>
      <c r="H1018" s="91" t="s">
        <v>91</v>
      </c>
      <c r="I1018" s="91" t="s">
        <v>5</v>
      </c>
      <c r="J1018" s="93" t="s">
        <v>5</v>
      </c>
      <c r="L1018" s="149">
        <f>VLOOKUP(A1018,'Trained Model'!A:AI,35,0)</f>
        <v>-9.183332796763942</v>
      </c>
      <c r="M1018" s="151">
        <f>VLOOKUP(A1018,'Trained Model'!A:AR,44,0)</f>
        <v>-6.852966799715368</v>
      </c>
      <c r="N1018" s="117"/>
      <c r="O1018" s="119" t="str">
        <f t="shared" si="30"/>
        <v>No</v>
      </c>
      <c r="P1018" s="160" t="str">
        <f t="shared" si="31"/>
        <v>Correct</v>
      </c>
    </row>
    <row r="1019" spans="1:16" x14ac:dyDescent="0.2">
      <c r="A1019" s="99">
        <v>10940</v>
      </c>
      <c r="B1019" s="95" t="s">
        <v>103</v>
      </c>
      <c r="C1019" s="111">
        <v>0.90811264444430817</v>
      </c>
      <c r="D1019" s="95" t="s">
        <v>3</v>
      </c>
      <c r="E1019" s="95">
        <v>3</v>
      </c>
      <c r="F1019" s="96">
        <v>3</v>
      </c>
      <c r="G1019" s="95" t="s">
        <v>7</v>
      </c>
      <c r="H1019" s="95" t="s">
        <v>88</v>
      </c>
      <c r="I1019" s="95" t="s">
        <v>5</v>
      </c>
      <c r="J1019" s="97" t="s">
        <v>5</v>
      </c>
      <c r="L1019" s="149">
        <f>VLOOKUP(A1019,'Trained Model'!A:AI,35,0)</f>
        <v>-7.0685901541340348</v>
      </c>
      <c r="M1019" s="151">
        <f>VLOOKUP(A1019,'Trained Model'!A:AR,44,0)</f>
        <v>-5.7627320752523117</v>
      </c>
      <c r="N1019" s="117"/>
      <c r="O1019" s="119" t="str">
        <f t="shared" si="30"/>
        <v>No</v>
      </c>
      <c r="P1019" s="160" t="str">
        <f t="shared" si="31"/>
        <v>Correct</v>
      </c>
    </row>
    <row r="1020" spans="1:16" x14ac:dyDescent="0.2">
      <c r="A1020" s="98">
        <v>10872</v>
      </c>
      <c r="B1020" s="91" t="s">
        <v>103</v>
      </c>
      <c r="C1020" s="110">
        <v>0.90855923087042978</v>
      </c>
      <c r="D1020" s="91" t="s">
        <v>1</v>
      </c>
      <c r="E1020" s="91">
        <v>0</v>
      </c>
      <c r="F1020" s="92">
        <v>1</v>
      </c>
      <c r="G1020" s="91" t="s">
        <v>6</v>
      </c>
      <c r="H1020" s="91" t="s">
        <v>90</v>
      </c>
      <c r="I1020" s="91" t="s">
        <v>4</v>
      </c>
      <c r="J1020" s="93" t="s">
        <v>5</v>
      </c>
      <c r="L1020" s="149">
        <f>VLOOKUP(A1020,'Trained Model'!A:AI,35,0)</f>
        <v>-6.5279976936959399</v>
      </c>
      <c r="M1020" s="151">
        <f>VLOOKUP(A1020,'Trained Model'!A:AR,44,0)</f>
        <v>-9.036477993505688</v>
      </c>
      <c r="N1020" s="117"/>
      <c r="O1020" s="119" t="str">
        <f t="shared" si="30"/>
        <v>Yes</v>
      </c>
      <c r="P1020" s="161" t="str">
        <f t="shared" si="31"/>
        <v>Incorrect</v>
      </c>
    </row>
    <row r="1021" spans="1:16" x14ac:dyDescent="0.2">
      <c r="A1021" s="99">
        <v>11170</v>
      </c>
      <c r="B1021" s="95" t="s">
        <v>103</v>
      </c>
      <c r="C1021" s="111">
        <v>0.9109332700738072</v>
      </c>
      <c r="D1021" s="95" t="s">
        <v>2</v>
      </c>
      <c r="E1021" s="95">
        <v>3</v>
      </c>
      <c r="F1021" s="96">
        <v>0</v>
      </c>
      <c r="G1021" s="95" t="s">
        <v>7</v>
      </c>
      <c r="H1021" s="95" t="s">
        <v>88</v>
      </c>
      <c r="I1021" s="95" t="s">
        <v>5</v>
      </c>
      <c r="J1021" s="97" t="s">
        <v>5</v>
      </c>
      <c r="L1021" s="149">
        <f>VLOOKUP(A1021,'Trained Model'!A:AI,35,0)</f>
        <v>-7.584002941906931</v>
      </c>
      <c r="M1021" s="151">
        <f>VLOOKUP(A1021,'Trained Model'!A:AR,44,0)</f>
        <v>-5.7424336441371286</v>
      </c>
      <c r="N1021" s="117"/>
      <c r="O1021" s="119" t="str">
        <f t="shared" si="30"/>
        <v>No</v>
      </c>
      <c r="P1021" s="160" t="str">
        <f t="shared" si="31"/>
        <v>Correct</v>
      </c>
    </row>
    <row r="1022" spans="1:16" x14ac:dyDescent="0.2">
      <c r="A1022" s="98">
        <v>10363</v>
      </c>
      <c r="B1022" s="91" t="s">
        <v>103</v>
      </c>
      <c r="C1022" s="110">
        <v>0.91123695927106008</v>
      </c>
      <c r="D1022" s="91" t="s">
        <v>1</v>
      </c>
      <c r="E1022" s="91">
        <v>1</v>
      </c>
      <c r="F1022" s="92">
        <v>1</v>
      </c>
      <c r="G1022" s="91" t="s">
        <v>6</v>
      </c>
      <c r="H1022" s="91" t="s">
        <v>90</v>
      </c>
      <c r="I1022" s="91" t="s">
        <v>5</v>
      </c>
      <c r="J1022" s="93" t="s">
        <v>5</v>
      </c>
      <c r="L1022" s="149">
        <f>VLOOKUP(A1022,'Trained Model'!A:AI,35,0)</f>
        <v>-8.1656064830967363</v>
      </c>
      <c r="M1022" s="151">
        <f>VLOOKUP(A1022,'Trained Model'!A:AR,44,0)</f>
        <v>-6.7233463022745203</v>
      </c>
      <c r="N1022" s="117"/>
      <c r="O1022" s="119" t="str">
        <f t="shared" si="30"/>
        <v>No</v>
      </c>
      <c r="P1022" s="160" t="str">
        <f t="shared" si="31"/>
        <v>Correct</v>
      </c>
    </row>
    <row r="1023" spans="1:16" x14ac:dyDescent="0.2">
      <c r="A1023" s="99">
        <v>10724</v>
      </c>
      <c r="B1023" s="95" t="s">
        <v>103</v>
      </c>
      <c r="C1023" s="111">
        <v>0.91259382616661522</v>
      </c>
      <c r="D1023" s="95" t="s">
        <v>3</v>
      </c>
      <c r="E1023" s="95">
        <v>3</v>
      </c>
      <c r="F1023" s="96">
        <v>0</v>
      </c>
      <c r="G1023" s="95" t="s">
        <v>6</v>
      </c>
      <c r="H1023" s="95" t="s">
        <v>88</v>
      </c>
      <c r="I1023" s="95" t="s">
        <v>5</v>
      </c>
      <c r="J1023" s="97" t="s">
        <v>5</v>
      </c>
      <c r="L1023" s="149">
        <f>VLOOKUP(A1023,'Trained Model'!A:AI,35,0)</f>
        <v>-7.9548189146019217</v>
      </c>
      <c r="M1023" s="151">
        <f>VLOOKUP(A1023,'Trained Model'!A:AR,44,0)</f>
        <v>-5.682275194713398</v>
      </c>
      <c r="N1023" s="117"/>
      <c r="O1023" s="119" t="str">
        <f t="shared" si="30"/>
        <v>No</v>
      </c>
      <c r="P1023" s="160" t="str">
        <f t="shared" si="31"/>
        <v>Correct</v>
      </c>
    </row>
    <row r="1024" spans="1:16" x14ac:dyDescent="0.2">
      <c r="A1024" s="98">
        <v>10187</v>
      </c>
      <c r="B1024" s="91" t="s">
        <v>103</v>
      </c>
      <c r="C1024" s="110">
        <v>0.9127465454197049</v>
      </c>
      <c r="D1024" s="91" t="s">
        <v>3</v>
      </c>
      <c r="E1024" s="91">
        <v>3</v>
      </c>
      <c r="F1024" s="92">
        <v>0</v>
      </c>
      <c r="G1024" s="91" t="s">
        <v>6</v>
      </c>
      <c r="H1024" s="91" t="s">
        <v>88</v>
      </c>
      <c r="I1024" s="91" t="s">
        <v>5</v>
      </c>
      <c r="J1024" s="93" t="s">
        <v>5</v>
      </c>
      <c r="L1024" s="149">
        <f>VLOOKUP(A1024,'Trained Model'!A:AI,35,0)</f>
        <v>-7.9548189146019217</v>
      </c>
      <c r="M1024" s="151">
        <f>VLOOKUP(A1024,'Trained Model'!A:AR,44,0)</f>
        <v>-5.682275194713398</v>
      </c>
      <c r="N1024" s="117"/>
      <c r="O1024" s="119" t="str">
        <f t="shared" si="30"/>
        <v>No</v>
      </c>
      <c r="P1024" s="160" t="str">
        <f t="shared" si="31"/>
        <v>Correct</v>
      </c>
    </row>
    <row r="1025" spans="1:16" x14ac:dyDescent="0.2">
      <c r="A1025" s="99">
        <v>11111</v>
      </c>
      <c r="B1025" s="95" t="s">
        <v>103</v>
      </c>
      <c r="C1025" s="111">
        <v>0.91291718393409127</v>
      </c>
      <c r="D1025" s="95" t="s">
        <v>3</v>
      </c>
      <c r="E1025" s="95">
        <v>0</v>
      </c>
      <c r="F1025" s="96">
        <v>2</v>
      </c>
      <c r="G1025" s="95" t="s">
        <v>7</v>
      </c>
      <c r="H1025" s="95" t="s">
        <v>88</v>
      </c>
      <c r="I1025" s="95" t="s">
        <v>5</v>
      </c>
      <c r="J1025" s="97" t="s">
        <v>5</v>
      </c>
      <c r="L1025" s="149">
        <f>VLOOKUP(A1025,'Trained Model'!A:AI,35,0)</f>
        <v>-7.5609370551964004</v>
      </c>
      <c r="M1025" s="151">
        <f>VLOOKUP(A1025,'Trained Model'!A:AR,44,0)</f>
        <v>-5.8086610907975205</v>
      </c>
      <c r="N1025" s="117"/>
      <c r="O1025" s="119" t="str">
        <f t="shared" si="30"/>
        <v>No</v>
      </c>
      <c r="P1025" s="160" t="str">
        <f t="shared" si="31"/>
        <v>Correct</v>
      </c>
    </row>
    <row r="1026" spans="1:16" x14ac:dyDescent="0.2">
      <c r="A1026" s="98">
        <v>10252</v>
      </c>
      <c r="B1026" s="91" t="s">
        <v>103</v>
      </c>
      <c r="C1026" s="110">
        <v>0.91333652997970449</v>
      </c>
      <c r="D1026" s="91" t="s">
        <v>0</v>
      </c>
      <c r="E1026" s="91">
        <v>2</v>
      </c>
      <c r="F1026" s="92">
        <v>1</v>
      </c>
      <c r="G1026" s="91" t="s">
        <v>7</v>
      </c>
      <c r="H1026" s="91" t="s">
        <v>91</v>
      </c>
      <c r="I1026" s="91" t="s">
        <v>5</v>
      </c>
      <c r="J1026" s="93" t="s">
        <v>5</v>
      </c>
      <c r="L1026" s="149">
        <f>VLOOKUP(A1026,'Trained Model'!A:AI,35,0)</f>
        <v>-8.4411609029540955</v>
      </c>
      <c r="M1026" s="151">
        <f>VLOOKUP(A1026,'Trained Model'!A:AR,44,0)</f>
        <v>-6.8395756226148476</v>
      </c>
      <c r="N1026" s="117"/>
      <c r="O1026" s="119" t="str">
        <f t="shared" si="30"/>
        <v>No</v>
      </c>
      <c r="P1026" s="160" t="str">
        <f t="shared" si="31"/>
        <v>Correct</v>
      </c>
    </row>
    <row r="1027" spans="1:16" x14ac:dyDescent="0.2">
      <c r="A1027" s="99">
        <v>10510</v>
      </c>
      <c r="B1027" s="95" t="s">
        <v>103</v>
      </c>
      <c r="C1027" s="111">
        <v>0.91488900589703492</v>
      </c>
      <c r="D1027" s="95" t="s">
        <v>0</v>
      </c>
      <c r="E1027" s="95">
        <v>3</v>
      </c>
      <c r="F1027" s="96">
        <v>2</v>
      </c>
      <c r="G1027" s="95" t="s">
        <v>6</v>
      </c>
      <c r="H1027" s="95" t="s">
        <v>88</v>
      </c>
      <c r="I1027" s="95" t="s">
        <v>5</v>
      </c>
      <c r="J1027" s="97" t="s">
        <v>5</v>
      </c>
      <c r="L1027" s="149">
        <f>VLOOKUP(A1027,'Trained Model'!A:AI,35,0)</f>
        <v>-7.4043189600745087</v>
      </c>
      <c r="M1027" s="151">
        <f>VLOOKUP(A1027,'Trained Model'!A:AR,44,0)</f>
        <v>-5.7446654873126795</v>
      </c>
      <c r="N1027" s="117"/>
      <c r="O1027" s="119" t="str">
        <f t="shared" si="30"/>
        <v>No</v>
      </c>
      <c r="P1027" s="160" t="str">
        <f t="shared" si="31"/>
        <v>Correct</v>
      </c>
    </row>
    <row r="1028" spans="1:16" x14ac:dyDescent="0.2">
      <c r="A1028" s="98">
        <v>10866</v>
      </c>
      <c r="B1028" s="91" t="s">
        <v>103</v>
      </c>
      <c r="C1028" s="110">
        <v>0.91511105199086773</v>
      </c>
      <c r="D1028" s="91" t="s">
        <v>1</v>
      </c>
      <c r="E1028" s="91">
        <v>2</v>
      </c>
      <c r="F1028" s="92">
        <v>0</v>
      </c>
      <c r="G1028" s="91" t="s">
        <v>7</v>
      </c>
      <c r="H1028" s="91" t="s">
        <v>88</v>
      </c>
      <c r="I1028" s="91" t="s">
        <v>5</v>
      </c>
      <c r="J1028" s="93" t="s">
        <v>5</v>
      </c>
      <c r="L1028" s="149">
        <f>VLOOKUP(A1028,'Trained Model'!A:AI,35,0)</f>
        <v>-7.4872862339263246</v>
      </c>
      <c r="M1028" s="151">
        <f>VLOOKUP(A1028,'Trained Model'!A:AR,44,0)</f>
        <v>-5.7586941650089081</v>
      </c>
      <c r="N1028" s="117"/>
      <c r="O1028" s="119" t="str">
        <f t="shared" si="30"/>
        <v>No</v>
      </c>
      <c r="P1028" s="160" t="str">
        <f t="shared" si="31"/>
        <v>Correct</v>
      </c>
    </row>
    <row r="1029" spans="1:16" x14ac:dyDescent="0.2">
      <c r="A1029" s="99">
        <v>10546</v>
      </c>
      <c r="B1029" s="95" t="s">
        <v>103</v>
      </c>
      <c r="C1029" s="111">
        <v>0.91511958521758052</v>
      </c>
      <c r="D1029" s="95" t="s">
        <v>1</v>
      </c>
      <c r="E1029" s="95">
        <v>3</v>
      </c>
      <c r="F1029" s="96">
        <v>3</v>
      </c>
      <c r="G1029" s="95" t="s">
        <v>6</v>
      </c>
      <c r="H1029" s="95" t="s">
        <v>89</v>
      </c>
      <c r="I1029" s="95" t="s">
        <v>5</v>
      </c>
      <c r="J1029" s="97" t="s">
        <v>5</v>
      </c>
      <c r="L1029" s="149">
        <f>VLOOKUP(A1029,'Trained Model'!A:AI,35,0)</f>
        <v>-7.7052840283170578</v>
      </c>
      <c r="M1029" s="151">
        <f>VLOOKUP(A1029,'Trained Model'!A:AR,44,0)</f>
        <v>-6.3125455755863991</v>
      </c>
      <c r="N1029" s="117"/>
      <c r="O1029" s="119" t="str">
        <f t="shared" ref="O1029:O1092" si="32">IF(L1029&gt;M1029,"Yes","No")</f>
        <v>No</v>
      </c>
      <c r="P1029" s="160" t="str">
        <f t="shared" ref="P1029:P1092" si="33">IF(J1029=O1029,"Correct","Incorrect")</f>
        <v>Correct</v>
      </c>
    </row>
    <row r="1030" spans="1:16" x14ac:dyDescent="0.2">
      <c r="A1030" s="98">
        <v>10169</v>
      </c>
      <c r="B1030" s="91" t="s">
        <v>103</v>
      </c>
      <c r="C1030" s="110">
        <v>0.91538507149636883</v>
      </c>
      <c r="D1030" s="91" t="s">
        <v>1</v>
      </c>
      <c r="E1030" s="91">
        <v>1</v>
      </c>
      <c r="F1030" s="92">
        <v>3</v>
      </c>
      <c r="G1030" s="91" t="s">
        <v>7</v>
      </c>
      <c r="H1030" s="91" t="s">
        <v>89</v>
      </c>
      <c r="I1030" s="91" t="s">
        <v>5</v>
      </c>
      <c r="J1030" s="93" t="s">
        <v>5</v>
      </c>
      <c r="L1030" s="149">
        <f>VLOOKUP(A1030,'Trained Model'!A:AI,35,0)</f>
        <v>-7.8359266370356897</v>
      </c>
      <c r="M1030" s="151">
        <f>VLOOKUP(A1030,'Trained Model'!A:AR,44,0)</f>
        <v>-6.4267609360502673</v>
      </c>
      <c r="N1030" s="117"/>
      <c r="O1030" s="119" t="str">
        <f t="shared" si="32"/>
        <v>No</v>
      </c>
      <c r="P1030" s="160" t="str">
        <f t="shared" si="33"/>
        <v>Correct</v>
      </c>
    </row>
    <row r="1031" spans="1:16" x14ac:dyDescent="0.2">
      <c r="A1031" s="99">
        <v>10968</v>
      </c>
      <c r="B1031" s="95" t="s">
        <v>103</v>
      </c>
      <c r="C1031" s="111">
        <v>0.91651503191823203</v>
      </c>
      <c r="D1031" s="95" t="s">
        <v>2</v>
      </c>
      <c r="E1031" s="95">
        <v>2</v>
      </c>
      <c r="F1031" s="96">
        <v>2</v>
      </c>
      <c r="G1031" s="95" t="s">
        <v>6</v>
      </c>
      <c r="H1031" s="95" t="s">
        <v>90</v>
      </c>
      <c r="I1031" s="95" t="s">
        <v>5</v>
      </c>
      <c r="J1031" s="97" t="s">
        <v>5</v>
      </c>
      <c r="L1031" s="149">
        <f>VLOOKUP(A1031,'Trained Model'!A:AI,35,0)</f>
        <v>-8.4807816961287177</v>
      </c>
      <c r="M1031" s="151">
        <f>VLOOKUP(A1031,'Trained Model'!A:AR,44,0)</f>
        <v>-6.7606488670452496</v>
      </c>
      <c r="N1031" s="117"/>
      <c r="O1031" s="119" t="str">
        <f t="shared" si="32"/>
        <v>No</v>
      </c>
      <c r="P1031" s="160" t="str">
        <f t="shared" si="33"/>
        <v>Correct</v>
      </c>
    </row>
    <row r="1032" spans="1:16" x14ac:dyDescent="0.2">
      <c r="A1032" s="98">
        <v>10858</v>
      </c>
      <c r="B1032" s="91" t="s">
        <v>103</v>
      </c>
      <c r="C1032" s="110">
        <v>0.91708090066951953</v>
      </c>
      <c r="D1032" s="91" t="s">
        <v>1</v>
      </c>
      <c r="E1032" s="91">
        <v>1</v>
      </c>
      <c r="F1032" s="92">
        <v>0</v>
      </c>
      <c r="G1032" s="91" t="s">
        <v>6</v>
      </c>
      <c r="H1032" s="91" t="s">
        <v>89</v>
      </c>
      <c r="I1032" s="91" t="s">
        <v>5</v>
      </c>
      <c r="J1032" s="93" t="s">
        <v>5</v>
      </c>
      <c r="L1032" s="149">
        <f>VLOOKUP(A1032,'Trained Model'!A:AI,35,0)</f>
        <v>-8.7221553975035757</v>
      </c>
      <c r="M1032" s="151">
        <f>VLOOKUP(A1032,'Trained Model'!A:AR,44,0)</f>
        <v>-6.3463040555113546</v>
      </c>
      <c r="N1032" s="117"/>
      <c r="O1032" s="119" t="str">
        <f t="shared" si="32"/>
        <v>No</v>
      </c>
      <c r="P1032" s="160" t="str">
        <f t="shared" si="33"/>
        <v>Correct</v>
      </c>
    </row>
    <row r="1033" spans="1:16" x14ac:dyDescent="0.2">
      <c r="A1033" s="99">
        <v>11286</v>
      </c>
      <c r="B1033" s="95" t="s">
        <v>103</v>
      </c>
      <c r="C1033" s="111">
        <v>0.91811700969741517</v>
      </c>
      <c r="D1033" s="95" t="s">
        <v>1</v>
      </c>
      <c r="E1033" s="95">
        <v>2</v>
      </c>
      <c r="F1033" s="96">
        <v>3</v>
      </c>
      <c r="G1033" s="95" t="s">
        <v>6</v>
      </c>
      <c r="H1033" s="95" t="s">
        <v>90</v>
      </c>
      <c r="I1033" s="95" t="s">
        <v>5</v>
      </c>
      <c r="J1033" s="97" t="s">
        <v>5</v>
      </c>
      <c r="L1033" s="149">
        <f>VLOOKUP(A1033,'Trained Model'!A:AI,35,0)</f>
        <v>-8.049942092300638</v>
      </c>
      <c r="M1033" s="151">
        <f>VLOOKUP(A1033,'Trained Model'!A:AR,44,0)</f>
        <v>-6.7061857137586038</v>
      </c>
      <c r="N1033" s="117"/>
      <c r="O1033" s="119" t="str">
        <f t="shared" si="32"/>
        <v>No</v>
      </c>
      <c r="P1033" s="160" t="str">
        <f t="shared" si="33"/>
        <v>Correct</v>
      </c>
    </row>
    <row r="1034" spans="1:16" x14ac:dyDescent="0.2">
      <c r="A1034" s="98">
        <v>10128</v>
      </c>
      <c r="B1034" s="91" t="s">
        <v>103</v>
      </c>
      <c r="C1034" s="110">
        <v>0.91826887597189388</v>
      </c>
      <c r="D1034" s="91" t="s">
        <v>3</v>
      </c>
      <c r="E1034" s="91">
        <v>3</v>
      </c>
      <c r="F1034" s="92">
        <v>2</v>
      </c>
      <c r="G1034" s="91" t="s">
        <v>7</v>
      </c>
      <c r="H1034" s="91" t="s">
        <v>89</v>
      </c>
      <c r="I1034" s="91" t="s">
        <v>5</v>
      </c>
      <c r="J1034" s="93" t="s">
        <v>5</v>
      </c>
      <c r="L1034" s="149">
        <f>VLOOKUP(A1034,'Trained Model'!A:AI,35,0)</f>
        <v>-7.6571732169095945</v>
      </c>
      <c r="M1034" s="151">
        <f>VLOOKUP(A1034,'Trained Model'!A:AR,44,0)</f>
        <v>-6.410500415178487</v>
      </c>
      <c r="N1034" s="117"/>
      <c r="O1034" s="119" t="str">
        <f t="shared" si="32"/>
        <v>No</v>
      </c>
      <c r="P1034" s="160" t="str">
        <f t="shared" si="33"/>
        <v>Correct</v>
      </c>
    </row>
    <row r="1035" spans="1:16" x14ac:dyDescent="0.2">
      <c r="A1035" s="99">
        <v>10123</v>
      </c>
      <c r="B1035" s="95" t="s">
        <v>103</v>
      </c>
      <c r="C1035" s="111">
        <v>0.91835437433975042</v>
      </c>
      <c r="D1035" s="95" t="s">
        <v>0</v>
      </c>
      <c r="E1035" s="95">
        <v>3</v>
      </c>
      <c r="F1035" s="96">
        <v>3</v>
      </c>
      <c r="G1035" s="95" t="s">
        <v>7</v>
      </c>
      <c r="H1035" s="95" t="s">
        <v>91</v>
      </c>
      <c r="I1035" s="95" t="s">
        <v>5</v>
      </c>
      <c r="J1035" s="97" t="s">
        <v>5</v>
      </c>
      <c r="L1035" s="149">
        <f>VLOOKUP(A1035,'Trained Model'!A:AI,35,0)</f>
        <v>-8.0864187199038877</v>
      </c>
      <c r="M1035" s="151">
        <f>VLOOKUP(A1035,'Trained Model'!A:AR,44,0)</f>
        <v>-6.8108749382312697</v>
      </c>
      <c r="N1035" s="117"/>
      <c r="O1035" s="119" t="str">
        <f t="shared" si="32"/>
        <v>No</v>
      </c>
      <c r="P1035" s="160" t="str">
        <f t="shared" si="33"/>
        <v>Correct</v>
      </c>
    </row>
    <row r="1036" spans="1:16" x14ac:dyDescent="0.2">
      <c r="A1036" s="98">
        <v>10414</v>
      </c>
      <c r="B1036" s="91" t="s">
        <v>103</v>
      </c>
      <c r="C1036" s="110">
        <v>0.91909896528563439</v>
      </c>
      <c r="D1036" s="91" t="s">
        <v>0</v>
      </c>
      <c r="E1036" s="91">
        <v>3</v>
      </c>
      <c r="F1036" s="92">
        <v>2</v>
      </c>
      <c r="G1036" s="91" t="s">
        <v>6</v>
      </c>
      <c r="H1036" s="91" t="s">
        <v>90</v>
      </c>
      <c r="I1036" s="91" t="s">
        <v>5</v>
      </c>
      <c r="J1036" s="93" t="s">
        <v>5</v>
      </c>
      <c r="L1036" s="149">
        <f>VLOOKUP(A1036,'Trained Model'!A:AI,35,0)</f>
        <v>-8.0034371909861779</v>
      </c>
      <c r="M1036" s="151">
        <f>VLOOKUP(A1036,'Trained Model'!A:AR,44,0)</f>
        <v>-6.7153502912526335</v>
      </c>
      <c r="N1036" s="117"/>
      <c r="O1036" s="119" t="str">
        <f t="shared" si="32"/>
        <v>No</v>
      </c>
      <c r="P1036" s="160" t="str">
        <f t="shared" si="33"/>
        <v>Correct</v>
      </c>
    </row>
    <row r="1037" spans="1:16" x14ac:dyDescent="0.2">
      <c r="A1037" s="99">
        <v>10027</v>
      </c>
      <c r="B1037" s="95" t="s">
        <v>103</v>
      </c>
      <c r="C1037" s="111">
        <v>0.91939107820677424</v>
      </c>
      <c r="D1037" s="95" t="s">
        <v>3</v>
      </c>
      <c r="E1037" s="95">
        <v>0</v>
      </c>
      <c r="F1037" s="96">
        <v>0</v>
      </c>
      <c r="G1037" s="95" t="s">
        <v>6</v>
      </c>
      <c r="H1037" s="95" t="s">
        <v>88</v>
      </c>
      <c r="I1037" s="95" t="s">
        <v>5</v>
      </c>
      <c r="J1037" s="97" t="s">
        <v>5</v>
      </c>
      <c r="L1037" s="149">
        <f>VLOOKUP(A1037,'Trained Model'!A:AI,35,0)</f>
        <v>-8.5103447172858182</v>
      </c>
      <c r="M1037" s="151">
        <f>VLOOKUP(A1037,'Trained Model'!A:AR,44,0)</f>
        <v>-5.6944457303336531</v>
      </c>
      <c r="N1037" s="117"/>
      <c r="O1037" s="119" t="str">
        <f t="shared" si="32"/>
        <v>No</v>
      </c>
      <c r="P1037" s="160" t="str">
        <f t="shared" si="33"/>
        <v>Correct</v>
      </c>
    </row>
    <row r="1038" spans="1:16" x14ac:dyDescent="0.2">
      <c r="A1038" s="98">
        <v>10530</v>
      </c>
      <c r="B1038" s="91" t="s">
        <v>103</v>
      </c>
      <c r="C1038" s="110">
        <v>0.92055307778309403</v>
      </c>
      <c r="D1038" s="91" t="s">
        <v>1</v>
      </c>
      <c r="E1038" s="91">
        <v>2</v>
      </c>
      <c r="F1038" s="92">
        <v>1</v>
      </c>
      <c r="G1038" s="91" t="s">
        <v>7</v>
      </c>
      <c r="H1038" s="91" t="s">
        <v>90</v>
      </c>
      <c r="I1038" s="91" t="s">
        <v>4</v>
      </c>
      <c r="J1038" s="93" t="s">
        <v>4</v>
      </c>
      <c r="L1038" s="149">
        <f>VLOOKUP(A1038,'Trained Model'!A:AI,35,0)</f>
        <v>-5.9448904945157794</v>
      </c>
      <c r="M1038" s="151">
        <f>VLOOKUP(A1038,'Trained Model'!A:AR,44,0)</f>
        <v>-9.1130977199834895</v>
      </c>
      <c r="N1038" s="117"/>
      <c r="O1038" s="119" t="str">
        <f t="shared" si="32"/>
        <v>Yes</v>
      </c>
      <c r="P1038" s="160" t="str">
        <f t="shared" si="33"/>
        <v>Correct</v>
      </c>
    </row>
    <row r="1039" spans="1:16" x14ac:dyDescent="0.2">
      <c r="A1039" s="99">
        <v>10338</v>
      </c>
      <c r="B1039" s="95" t="s">
        <v>103</v>
      </c>
      <c r="C1039" s="111">
        <v>0.92057002209143424</v>
      </c>
      <c r="D1039" s="95" t="s">
        <v>2</v>
      </c>
      <c r="E1039" s="95">
        <v>0</v>
      </c>
      <c r="F1039" s="96">
        <v>3</v>
      </c>
      <c r="G1039" s="95" t="s">
        <v>6</v>
      </c>
      <c r="H1039" s="95" t="s">
        <v>88</v>
      </c>
      <c r="I1039" s="95" t="s">
        <v>4</v>
      </c>
      <c r="J1039" s="97" t="s">
        <v>5</v>
      </c>
      <c r="L1039" s="149">
        <f>VLOOKUP(A1039,'Trained Model'!A:AI,35,0)</f>
        <v>-6.465457582652677</v>
      </c>
      <c r="M1039" s="151">
        <f>VLOOKUP(A1039,'Trained Model'!A:AR,44,0)</f>
        <v>-8.0947623727773177</v>
      </c>
      <c r="N1039" s="117"/>
      <c r="O1039" s="119" t="str">
        <f t="shared" si="32"/>
        <v>Yes</v>
      </c>
      <c r="P1039" s="160" t="str">
        <f t="shared" si="33"/>
        <v>Incorrect</v>
      </c>
    </row>
    <row r="1040" spans="1:16" x14ac:dyDescent="0.2">
      <c r="A1040" s="98">
        <v>10970</v>
      </c>
      <c r="B1040" s="91" t="s">
        <v>103</v>
      </c>
      <c r="C1040" s="110">
        <v>0.92102220524028167</v>
      </c>
      <c r="D1040" s="91" t="s">
        <v>1</v>
      </c>
      <c r="E1040" s="91">
        <v>3</v>
      </c>
      <c r="F1040" s="92">
        <v>0</v>
      </c>
      <c r="G1040" s="91" t="s">
        <v>6</v>
      </c>
      <c r="H1040" s="91" t="s">
        <v>88</v>
      </c>
      <c r="I1040" s="91" t="s">
        <v>5</v>
      </c>
      <c r="J1040" s="93" t="s">
        <v>5</v>
      </c>
      <c r="L1040" s="149">
        <f>VLOOKUP(A1040,'Trained Model'!A:AI,35,0)</f>
        <v>-7.5148676304225877</v>
      </c>
      <c r="M1040" s="151">
        <f>VLOOKUP(A1040,'Trained Model'!A:AR,44,0)</f>
        <v>-5.6699039029108507</v>
      </c>
      <c r="N1040" s="117"/>
      <c r="O1040" s="119" t="str">
        <f t="shared" si="32"/>
        <v>No</v>
      </c>
      <c r="P1040" s="160" t="str">
        <f t="shared" si="33"/>
        <v>Correct</v>
      </c>
    </row>
    <row r="1041" spans="1:16" x14ac:dyDescent="0.2">
      <c r="A1041" s="99">
        <v>11333</v>
      </c>
      <c r="B1041" s="95" t="s">
        <v>103</v>
      </c>
      <c r="C1041" s="111">
        <v>0.92192019051766894</v>
      </c>
      <c r="D1041" s="95" t="s">
        <v>3</v>
      </c>
      <c r="E1041" s="95">
        <v>2</v>
      </c>
      <c r="F1041" s="96">
        <v>0</v>
      </c>
      <c r="G1041" s="95" t="s">
        <v>7</v>
      </c>
      <c r="H1041" s="95" t="s">
        <v>91</v>
      </c>
      <c r="I1041" s="95" t="s">
        <v>5</v>
      </c>
      <c r="J1041" s="97" t="s">
        <v>5</v>
      </c>
      <c r="L1041" s="149">
        <f>VLOOKUP(A1041,'Trained Model'!A:AI,35,0)</f>
        <v>-8.9710415702787731</v>
      </c>
      <c r="M1041" s="151">
        <f>VLOOKUP(A1041,'Trained Model'!A:AR,44,0)</f>
        <v>-6.8192083197904134</v>
      </c>
      <c r="N1041" s="117"/>
      <c r="O1041" s="119" t="str">
        <f t="shared" si="32"/>
        <v>No</v>
      </c>
      <c r="P1041" s="160" t="str">
        <f t="shared" si="33"/>
        <v>Correct</v>
      </c>
    </row>
    <row r="1042" spans="1:16" x14ac:dyDescent="0.2">
      <c r="A1042" s="98">
        <v>10626</v>
      </c>
      <c r="B1042" s="91" t="s">
        <v>103</v>
      </c>
      <c r="C1042" s="110">
        <v>0.92300095883692546</v>
      </c>
      <c r="D1042" s="91" t="s">
        <v>3</v>
      </c>
      <c r="E1042" s="91">
        <v>3</v>
      </c>
      <c r="F1042" s="92">
        <v>0</v>
      </c>
      <c r="G1042" s="91" t="s">
        <v>6</v>
      </c>
      <c r="H1042" s="91" t="s">
        <v>88</v>
      </c>
      <c r="I1042" s="91" t="s">
        <v>5</v>
      </c>
      <c r="J1042" s="93" t="s">
        <v>5</v>
      </c>
      <c r="L1042" s="149">
        <f>VLOOKUP(A1042,'Trained Model'!A:AI,35,0)</f>
        <v>-7.9548189146019217</v>
      </c>
      <c r="M1042" s="151">
        <f>VLOOKUP(A1042,'Trained Model'!A:AR,44,0)</f>
        <v>-5.682275194713398</v>
      </c>
      <c r="N1042" s="117"/>
      <c r="O1042" s="119" t="str">
        <f t="shared" si="32"/>
        <v>No</v>
      </c>
      <c r="P1042" s="160" t="str">
        <f t="shared" si="33"/>
        <v>Correct</v>
      </c>
    </row>
    <row r="1043" spans="1:16" x14ac:dyDescent="0.2">
      <c r="A1043" s="99">
        <v>11007</v>
      </c>
      <c r="B1043" s="95" t="s">
        <v>103</v>
      </c>
      <c r="C1043" s="111">
        <v>0.92318990101078635</v>
      </c>
      <c r="D1043" s="95" t="s">
        <v>1</v>
      </c>
      <c r="E1043" s="95">
        <v>0</v>
      </c>
      <c r="F1043" s="96">
        <v>2</v>
      </c>
      <c r="G1043" s="95" t="s">
        <v>6</v>
      </c>
      <c r="H1043" s="95" t="s">
        <v>90</v>
      </c>
      <c r="I1043" s="95" t="s">
        <v>5</v>
      </c>
      <c r="J1043" s="97" t="s">
        <v>5</v>
      </c>
      <c r="L1043" s="149">
        <f>VLOOKUP(A1043,'Trained Model'!A:AI,35,0)</f>
        <v>-8.1449871958940019</v>
      </c>
      <c r="M1043" s="151">
        <f>VLOOKUP(A1043,'Trained Model'!A:AR,44,0)</f>
        <v>-6.7151495350703421</v>
      </c>
      <c r="N1043" s="117"/>
      <c r="O1043" s="119" t="str">
        <f t="shared" si="32"/>
        <v>No</v>
      </c>
      <c r="P1043" s="160" t="str">
        <f t="shared" si="33"/>
        <v>Correct</v>
      </c>
    </row>
    <row r="1044" spans="1:16" x14ac:dyDescent="0.2">
      <c r="A1044" s="98">
        <v>10382</v>
      </c>
      <c r="B1044" s="91" t="s">
        <v>103</v>
      </c>
      <c r="C1044" s="110">
        <v>0.92353641663345187</v>
      </c>
      <c r="D1044" s="91" t="s">
        <v>3</v>
      </c>
      <c r="E1044" s="91">
        <v>0</v>
      </c>
      <c r="F1044" s="92">
        <v>0</v>
      </c>
      <c r="G1044" s="91" t="s">
        <v>6</v>
      </c>
      <c r="H1044" s="91" t="s">
        <v>90</v>
      </c>
      <c r="I1044" s="91" t="s">
        <v>5</v>
      </c>
      <c r="J1044" s="93" t="s">
        <v>5</v>
      </c>
      <c r="L1044" s="149">
        <f>VLOOKUP(A1044,'Trained Model'!A:AI,35,0)</f>
        <v>-9.1094629481974874</v>
      </c>
      <c r="M1044" s="151">
        <f>VLOOKUP(A1044,'Trained Model'!A:AR,44,0)</f>
        <v>-6.6651305342736071</v>
      </c>
      <c r="N1044" s="117"/>
      <c r="O1044" s="119" t="str">
        <f t="shared" si="32"/>
        <v>No</v>
      </c>
      <c r="P1044" s="160" t="str">
        <f t="shared" si="33"/>
        <v>Correct</v>
      </c>
    </row>
    <row r="1045" spans="1:16" x14ac:dyDescent="0.2">
      <c r="A1045" s="99">
        <v>10509</v>
      </c>
      <c r="B1045" s="95" t="s">
        <v>103</v>
      </c>
      <c r="C1045" s="111">
        <v>0.92424954671286896</v>
      </c>
      <c r="D1045" s="95" t="s">
        <v>2</v>
      </c>
      <c r="E1045" s="95">
        <v>2</v>
      </c>
      <c r="F1045" s="96">
        <v>2</v>
      </c>
      <c r="G1045" s="95" t="s">
        <v>7</v>
      </c>
      <c r="H1045" s="95" t="s">
        <v>90</v>
      </c>
      <c r="I1045" s="95" t="s">
        <v>4</v>
      </c>
      <c r="J1045" s="97" t="s">
        <v>5</v>
      </c>
      <c r="L1045" s="149">
        <f>VLOOKUP(A1045,'Trained Model'!A:AI,35,0)</f>
        <v>-6.4182897127626539</v>
      </c>
      <c r="M1045" s="151">
        <f>VLOOKUP(A1045,'Trained Model'!A:AR,44,0)</f>
        <v>-9.1758253831200278</v>
      </c>
      <c r="N1045" s="117"/>
      <c r="O1045" s="119" t="str">
        <f t="shared" si="32"/>
        <v>Yes</v>
      </c>
      <c r="P1045" s="161" t="str">
        <f t="shared" si="33"/>
        <v>Incorrect</v>
      </c>
    </row>
    <row r="1046" spans="1:16" x14ac:dyDescent="0.2">
      <c r="A1046" s="98">
        <v>11312</v>
      </c>
      <c r="B1046" s="91" t="s">
        <v>103</v>
      </c>
      <c r="C1046" s="110">
        <v>0.92462250560870607</v>
      </c>
      <c r="D1046" s="91" t="s">
        <v>2</v>
      </c>
      <c r="E1046" s="91">
        <v>2</v>
      </c>
      <c r="F1046" s="92">
        <v>1</v>
      </c>
      <c r="G1046" s="91" t="s">
        <v>6</v>
      </c>
      <c r="H1046" s="91" t="s">
        <v>88</v>
      </c>
      <c r="I1046" s="91" t="s">
        <v>5</v>
      </c>
      <c r="J1046" s="93" t="s">
        <v>5</v>
      </c>
      <c r="L1046" s="149">
        <f>VLOOKUP(A1046,'Trained Model'!A:AI,35,0)</f>
        <v>-7.9022827524197838</v>
      </c>
      <c r="M1046" s="151">
        <f>VLOOKUP(A1046,'Trained Model'!A:AR,44,0)</f>
        <v>-5.7479410733304475</v>
      </c>
      <c r="N1046" s="117"/>
      <c r="O1046" s="119" t="str">
        <f t="shared" si="32"/>
        <v>No</v>
      </c>
      <c r="P1046" s="160" t="str">
        <f t="shared" si="33"/>
        <v>Correct</v>
      </c>
    </row>
    <row r="1047" spans="1:16" x14ac:dyDescent="0.2">
      <c r="A1047" s="99">
        <v>10246</v>
      </c>
      <c r="B1047" s="95" t="s">
        <v>103</v>
      </c>
      <c r="C1047" s="111">
        <v>0.92475909470112305</v>
      </c>
      <c r="D1047" s="95" t="s">
        <v>2</v>
      </c>
      <c r="E1047" s="95">
        <v>1</v>
      </c>
      <c r="F1047" s="96">
        <v>3</v>
      </c>
      <c r="G1047" s="95" t="s">
        <v>7</v>
      </c>
      <c r="H1047" s="95" t="s">
        <v>91</v>
      </c>
      <c r="I1047" s="95" t="s">
        <v>4</v>
      </c>
      <c r="J1047" s="97" t="s">
        <v>5</v>
      </c>
      <c r="L1047" s="149">
        <f>VLOOKUP(A1047,'Trained Model'!A:AI,35,0)</f>
        <v>-7.084378440860525</v>
      </c>
      <c r="M1047" s="151">
        <f>VLOOKUP(A1047,'Trained Model'!A:AR,44,0)</f>
        <v>-9.2449500605998889</v>
      </c>
      <c r="N1047" s="117"/>
      <c r="O1047" s="119" t="str">
        <f t="shared" si="32"/>
        <v>Yes</v>
      </c>
      <c r="P1047" s="161" t="str">
        <f t="shared" si="33"/>
        <v>Incorrect</v>
      </c>
    </row>
    <row r="1048" spans="1:16" x14ac:dyDescent="0.2">
      <c r="A1048" s="98">
        <v>10880</v>
      </c>
      <c r="B1048" s="91" t="s">
        <v>103</v>
      </c>
      <c r="C1048" s="110">
        <v>0.92481403803480977</v>
      </c>
      <c r="D1048" s="91" t="s">
        <v>3</v>
      </c>
      <c r="E1048" s="91">
        <v>1</v>
      </c>
      <c r="F1048" s="92">
        <v>3</v>
      </c>
      <c r="G1048" s="91" t="s">
        <v>7</v>
      </c>
      <c r="H1048" s="91" t="s">
        <v>91</v>
      </c>
      <c r="I1048" s="91" t="s">
        <v>5</v>
      </c>
      <c r="J1048" s="93" t="s">
        <v>5</v>
      </c>
      <c r="L1048" s="149">
        <f>VLOOKUP(A1048,'Trained Model'!A:AI,35,0)</f>
        <v>-8.6679200089910449</v>
      </c>
      <c r="M1048" s="151">
        <f>VLOOKUP(A1048,'Trained Model'!A:AR,44,0)</f>
        <v>-6.8732652308305502</v>
      </c>
      <c r="N1048" s="117"/>
      <c r="O1048" s="119" t="str">
        <f t="shared" si="32"/>
        <v>No</v>
      </c>
      <c r="P1048" s="160" t="str">
        <f t="shared" si="33"/>
        <v>Correct</v>
      </c>
    </row>
    <row r="1049" spans="1:16" x14ac:dyDescent="0.2">
      <c r="A1049" s="99">
        <v>10004</v>
      </c>
      <c r="B1049" s="95" t="s">
        <v>103</v>
      </c>
      <c r="C1049" s="111">
        <v>0.925378050721404</v>
      </c>
      <c r="D1049" s="95" t="s">
        <v>2</v>
      </c>
      <c r="E1049" s="95">
        <v>1</v>
      </c>
      <c r="F1049" s="96">
        <v>2</v>
      </c>
      <c r="G1049" s="95" t="s">
        <v>6</v>
      </c>
      <c r="H1049" s="95" t="s">
        <v>89</v>
      </c>
      <c r="I1049" s="95" t="s">
        <v>5</v>
      </c>
      <c r="J1049" s="97" t="s">
        <v>5</v>
      </c>
      <c r="L1049" s="149">
        <f>VLOOKUP(A1049,'Trained Model'!A:AI,35,0)</f>
        <v>-8.6916494348290332</v>
      </c>
      <c r="M1049" s="151">
        <f>VLOOKUP(A1049,'Trained Model'!A:AR,44,0)</f>
        <v>-6.4293990214723271</v>
      </c>
      <c r="N1049" s="117"/>
      <c r="O1049" s="119" t="str">
        <f t="shared" si="32"/>
        <v>No</v>
      </c>
      <c r="P1049" s="160" t="str">
        <f t="shared" si="33"/>
        <v>Correct</v>
      </c>
    </row>
    <row r="1050" spans="1:16" x14ac:dyDescent="0.2">
      <c r="A1050" s="98">
        <v>11250</v>
      </c>
      <c r="B1050" s="91" t="s">
        <v>103</v>
      </c>
      <c r="C1050" s="110">
        <v>0.92652683742376507</v>
      </c>
      <c r="D1050" s="91" t="s">
        <v>1</v>
      </c>
      <c r="E1050" s="91">
        <v>2</v>
      </c>
      <c r="F1050" s="92">
        <v>3</v>
      </c>
      <c r="G1050" s="91" t="s">
        <v>6</v>
      </c>
      <c r="H1050" s="91" t="s">
        <v>89</v>
      </c>
      <c r="I1050" s="91" t="s">
        <v>5</v>
      </c>
      <c r="J1050" s="93" t="s">
        <v>5</v>
      </c>
      <c r="L1050" s="149">
        <f>VLOOKUP(A1050,'Trained Model'!A:AI,35,0)</f>
        <v>-8.1025858257860612</v>
      </c>
      <c r="M1050" s="151">
        <f>VLOOKUP(A1050,'Trained Model'!A:AR,44,0)</f>
        <v>-6.3495107698198714</v>
      </c>
      <c r="N1050" s="117"/>
      <c r="O1050" s="119" t="str">
        <f t="shared" si="32"/>
        <v>No</v>
      </c>
      <c r="P1050" s="160" t="str">
        <f t="shared" si="33"/>
        <v>Correct</v>
      </c>
    </row>
    <row r="1051" spans="1:16" x14ac:dyDescent="0.2">
      <c r="A1051" s="99">
        <v>10389</v>
      </c>
      <c r="B1051" s="95" t="s">
        <v>103</v>
      </c>
      <c r="C1051" s="111">
        <v>0.926575995814789</v>
      </c>
      <c r="D1051" s="95" t="s">
        <v>3</v>
      </c>
      <c r="E1051" s="95">
        <v>3</v>
      </c>
      <c r="F1051" s="96">
        <v>3</v>
      </c>
      <c r="G1051" s="95" t="s">
        <v>6</v>
      </c>
      <c r="H1051" s="95" t="s">
        <v>91</v>
      </c>
      <c r="I1051" s="95" t="s">
        <v>5</v>
      </c>
      <c r="J1051" s="97" t="s">
        <v>5</v>
      </c>
      <c r="L1051" s="149">
        <f>VLOOKUP(A1051,'Trained Model'!A:AI,35,0)</f>
        <v>-8.5372774002724139</v>
      </c>
      <c r="M1051" s="151">
        <f>VLOOKUP(A1051,'Trained Model'!A:AR,44,0)</f>
        <v>-6.7590498703666837</v>
      </c>
      <c r="N1051" s="117"/>
      <c r="O1051" s="119" t="str">
        <f t="shared" si="32"/>
        <v>No</v>
      </c>
      <c r="P1051" s="160" t="str">
        <f t="shared" si="33"/>
        <v>Correct</v>
      </c>
    </row>
    <row r="1052" spans="1:16" x14ac:dyDescent="0.2">
      <c r="A1052" s="98">
        <v>10306</v>
      </c>
      <c r="B1052" s="91" t="s">
        <v>103</v>
      </c>
      <c r="C1052" s="110">
        <v>0.92670698049096034</v>
      </c>
      <c r="D1052" s="91" t="s">
        <v>1</v>
      </c>
      <c r="E1052" s="91">
        <v>0</v>
      </c>
      <c r="F1052" s="92">
        <v>0</v>
      </c>
      <c r="G1052" s="91" t="s">
        <v>7</v>
      </c>
      <c r="H1052" s="91" t="s">
        <v>89</v>
      </c>
      <c r="I1052" s="91" t="s">
        <v>5</v>
      </c>
      <c r="J1052" s="93" t="s">
        <v>5</v>
      </c>
      <c r="L1052" s="149">
        <f>VLOOKUP(A1052,'Trained Model'!A:AI,35,0)</f>
        <v>-8.2972722035383093</v>
      </c>
      <c r="M1052" s="151">
        <f>VLOOKUP(A1052,'Trained Model'!A:AR,44,0)</f>
        <v>-6.3479093663969133</v>
      </c>
      <c r="N1052" s="117"/>
      <c r="O1052" s="119" t="str">
        <f t="shared" si="32"/>
        <v>No</v>
      </c>
      <c r="P1052" s="160" t="str">
        <f t="shared" si="33"/>
        <v>Correct</v>
      </c>
    </row>
    <row r="1053" spans="1:16" x14ac:dyDescent="0.2">
      <c r="A1053" s="99">
        <v>10670</v>
      </c>
      <c r="B1053" s="95" t="s">
        <v>103</v>
      </c>
      <c r="C1053" s="111">
        <v>0.92677460709656734</v>
      </c>
      <c r="D1053" s="95" t="s">
        <v>1</v>
      </c>
      <c r="E1053" s="95">
        <v>3</v>
      </c>
      <c r="F1053" s="96">
        <v>3</v>
      </c>
      <c r="G1053" s="95" t="s">
        <v>7</v>
      </c>
      <c r="H1053" s="95" t="s">
        <v>88</v>
      </c>
      <c r="I1053" s="95" t="s">
        <v>5</v>
      </c>
      <c r="J1053" s="97" t="s">
        <v>5</v>
      </c>
      <c r="L1053" s="149">
        <f>VLOOKUP(A1053,'Trained Model'!A:AI,35,0)</f>
        <v>-6.6286388699547008</v>
      </c>
      <c r="M1053" s="151">
        <f>VLOOKUP(A1053,'Trained Model'!A:AR,44,0)</f>
        <v>-5.7503607834497634</v>
      </c>
      <c r="N1053" s="117"/>
      <c r="O1053" s="119" t="str">
        <f t="shared" si="32"/>
        <v>No</v>
      </c>
      <c r="P1053" s="160" t="str">
        <f t="shared" si="33"/>
        <v>Correct</v>
      </c>
    </row>
    <row r="1054" spans="1:16" x14ac:dyDescent="0.2">
      <c r="A1054" s="98">
        <v>10737</v>
      </c>
      <c r="B1054" s="91" t="s">
        <v>103</v>
      </c>
      <c r="C1054" s="110">
        <v>0.92810830552336543</v>
      </c>
      <c r="D1054" s="91" t="s">
        <v>2</v>
      </c>
      <c r="E1054" s="91">
        <v>1</v>
      </c>
      <c r="F1054" s="92">
        <v>1</v>
      </c>
      <c r="G1054" s="91" t="s">
        <v>7</v>
      </c>
      <c r="H1054" s="91" t="s">
        <v>88</v>
      </c>
      <c r="I1054" s="91" t="s">
        <v>5</v>
      </c>
      <c r="J1054" s="93" t="s">
        <v>5</v>
      </c>
      <c r="L1054" s="149">
        <f>VLOOKUP(A1054,'Trained Model'!A:AI,35,0)</f>
        <v>-7.6356235636694114</v>
      </c>
      <c r="M1054" s="151">
        <f>VLOOKUP(A1054,'Trained Model'!A:AR,44,0)</f>
        <v>-5.8251912395608443</v>
      </c>
      <c r="N1054" s="117"/>
      <c r="O1054" s="119" t="str">
        <f t="shared" si="32"/>
        <v>No</v>
      </c>
      <c r="P1054" s="160" t="str">
        <f t="shared" si="33"/>
        <v>Correct</v>
      </c>
    </row>
    <row r="1055" spans="1:16" x14ac:dyDescent="0.2">
      <c r="A1055" s="99">
        <v>11163</v>
      </c>
      <c r="B1055" s="95" t="s">
        <v>103</v>
      </c>
      <c r="C1055" s="111">
        <v>0.92831028669502225</v>
      </c>
      <c r="D1055" s="95" t="s">
        <v>3</v>
      </c>
      <c r="E1055" s="95">
        <v>0</v>
      </c>
      <c r="F1055" s="96">
        <v>3</v>
      </c>
      <c r="G1055" s="95" t="s">
        <v>7</v>
      </c>
      <c r="H1055" s="95" t="s">
        <v>88</v>
      </c>
      <c r="I1055" s="95" t="s">
        <v>5</v>
      </c>
      <c r="J1055" s="97" t="s">
        <v>5</v>
      </c>
      <c r="L1055" s="149">
        <f>VLOOKUP(A1055,'Trained Model'!A:AI,35,0)</f>
        <v>-7.6241159568179313</v>
      </c>
      <c r="M1055" s="151">
        <f>VLOOKUP(A1055,'Trained Model'!A:AR,44,0)</f>
        <v>-5.7749026108725667</v>
      </c>
      <c r="N1055" s="117"/>
      <c r="O1055" s="119" t="str">
        <f t="shared" si="32"/>
        <v>No</v>
      </c>
      <c r="P1055" s="160" t="str">
        <f t="shared" si="33"/>
        <v>Correct</v>
      </c>
    </row>
    <row r="1056" spans="1:16" x14ac:dyDescent="0.2">
      <c r="A1056" s="98">
        <v>10868</v>
      </c>
      <c r="B1056" s="91" t="s">
        <v>103</v>
      </c>
      <c r="C1056" s="110">
        <v>0.92972238092088921</v>
      </c>
      <c r="D1056" s="91" t="s">
        <v>0</v>
      </c>
      <c r="E1056" s="91">
        <v>2</v>
      </c>
      <c r="F1056" s="92">
        <v>1</v>
      </c>
      <c r="G1056" s="91" t="s">
        <v>6</v>
      </c>
      <c r="H1056" s="91" t="s">
        <v>90</v>
      </c>
      <c r="I1056" s="91" t="s">
        <v>5</v>
      </c>
      <c r="J1056" s="93" t="s">
        <v>5</v>
      </c>
      <c r="L1056" s="149">
        <f>VLOOKUP(A1056,'Trained Model'!A:AI,35,0)</f>
        <v>-8.4213582756579157</v>
      </c>
      <c r="M1056" s="151">
        <f>VLOOKUP(A1056,'Trained Model'!A:AR,44,0)</f>
        <v>-6.7102924957112577</v>
      </c>
      <c r="N1056" s="117"/>
      <c r="O1056" s="119" t="str">
        <f t="shared" si="32"/>
        <v>No</v>
      </c>
      <c r="P1056" s="160" t="str">
        <f t="shared" si="33"/>
        <v>Correct</v>
      </c>
    </row>
    <row r="1057" spans="1:16" x14ac:dyDescent="0.2">
      <c r="A1057" s="99">
        <v>10164</v>
      </c>
      <c r="B1057" s="95" t="s">
        <v>103</v>
      </c>
      <c r="C1057" s="111">
        <v>0.93081054842326882</v>
      </c>
      <c r="D1057" s="95" t="s">
        <v>2</v>
      </c>
      <c r="E1057" s="95">
        <v>1</v>
      </c>
      <c r="F1057" s="96">
        <v>3</v>
      </c>
      <c r="G1057" s="95" t="s">
        <v>7</v>
      </c>
      <c r="H1057" s="95" t="s">
        <v>88</v>
      </c>
      <c r="I1057" s="95" t="s">
        <v>5</v>
      </c>
      <c r="J1057" s="97" t="s">
        <v>5</v>
      </c>
      <c r="L1057" s="149">
        <f>VLOOKUP(A1057,'Trained Model'!A:AI,35,0)</f>
        <v>-7.6781831780882079</v>
      </c>
      <c r="M1057" s="151">
        <f>VLOOKUP(A1057,'Trained Model'!A:AR,44,0)</f>
        <v>-5.8334557494107377</v>
      </c>
      <c r="N1057" s="117"/>
      <c r="O1057" s="119" t="str">
        <f t="shared" si="32"/>
        <v>No</v>
      </c>
      <c r="P1057" s="160" t="str">
        <f t="shared" si="33"/>
        <v>Correct</v>
      </c>
    </row>
    <row r="1058" spans="1:16" x14ac:dyDescent="0.2">
      <c r="A1058" s="98">
        <v>10023</v>
      </c>
      <c r="B1058" s="91" t="s">
        <v>103</v>
      </c>
      <c r="C1058" s="110">
        <v>0.93186439781221753</v>
      </c>
      <c r="D1058" s="91" t="s">
        <v>1</v>
      </c>
      <c r="E1058" s="91">
        <v>3</v>
      </c>
      <c r="F1058" s="92">
        <v>3</v>
      </c>
      <c r="G1058" s="91" t="s">
        <v>6</v>
      </c>
      <c r="H1058" s="91" t="s">
        <v>89</v>
      </c>
      <c r="I1058" s="91" t="s">
        <v>5</v>
      </c>
      <c r="J1058" s="93" t="s">
        <v>5</v>
      </c>
      <c r="L1058" s="149">
        <f>VLOOKUP(A1058,'Trained Model'!A:AI,35,0)</f>
        <v>-7.7052840283170578</v>
      </c>
      <c r="M1058" s="151">
        <f>VLOOKUP(A1058,'Trained Model'!A:AR,44,0)</f>
        <v>-6.3125455755863991</v>
      </c>
      <c r="N1058" s="117"/>
      <c r="O1058" s="119" t="str">
        <f t="shared" si="32"/>
        <v>No</v>
      </c>
      <c r="P1058" s="160" t="str">
        <f t="shared" si="33"/>
        <v>Correct</v>
      </c>
    </row>
    <row r="1059" spans="1:16" x14ac:dyDescent="0.2">
      <c r="A1059" s="99">
        <v>11239</v>
      </c>
      <c r="B1059" s="95" t="s">
        <v>103</v>
      </c>
      <c r="C1059" s="111">
        <v>0.93274065771183801</v>
      </c>
      <c r="D1059" s="95" t="s">
        <v>0</v>
      </c>
      <c r="E1059" s="95">
        <v>1</v>
      </c>
      <c r="F1059" s="96">
        <v>1</v>
      </c>
      <c r="G1059" s="95" t="s">
        <v>7</v>
      </c>
      <c r="H1059" s="95" t="s">
        <v>88</v>
      </c>
      <c r="I1059" s="95" t="s">
        <v>5</v>
      </c>
      <c r="J1059" s="97" t="s">
        <v>5</v>
      </c>
      <c r="L1059" s="149">
        <f>VLOOKUP(A1059,'Trained Model'!A:AI,35,0)</f>
        <v>-7.555580855995875</v>
      </c>
      <c r="M1059" s="151">
        <f>VLOOKUP(A1059,'Trained Model'!A:AR,44,0)</f>
        <v>-5.8168578580016996</v>
      </c>
      <c r="N1059" s="117"/>
      <c r="O1059" s="119" t="str">
        <f t="shared" si="32"/>
        <v>No</v>
      </c>
      <c r="P1059" s="160" t="str">
        <f t="shared" si="33"/>
        <v>Correct</v>
      </c>
    </row>
    <row r="1060" spans="1:16" x14ac:dyDescent="0.2">
      <c r="A1060" s="98">
        <v>11326</v>
      </c>
      <c r="B1060" s="91" t="s">
        <v>103</v>
      </c>
      <c r="C1060" s="110">
        <v>0.93315380067970344</v>
      </c>
      <c r="D1060" s="91" t="s">
        <v>2</v>
      </c>
      <c r="E1060" s="91">
        <v>2</v>
      </c>
      <c r="F1060" s="92">
        <v>2</v>
      </c>
      <c r="G1060" s="91" t="s">
        <v>7</v>
      </c>
      <c r="H1060" s="91" t="s">
        <v>90</v>
      </c>
      <c r="I1060" s="91" t="s">
        <v>5</v>
      </c>
      <c r="J1060" s="93" t="s">
        <v>5</v>
      </c>
      <c r="L1060" s="149">
        <f>VLOOKUP(A1060,'Trained Model'!A:AI,35,0)</f>
        <v>-8.0558985021634513</v>
      </c>
      <c r="M1060" s="151">
        <f>VLOOKUP(A1060,'Trained Model'!A:AR,44,0)</f>
        <v>-6.8124739349098355</v>
      </c>
      <c r="N1060" s="117"/>
      <c r="O1060" s="119" t="str">
        <f t="shared" si="32"/>
        <v>No</v>
      </c>
      <c r="P1060" s="160" t="str">
        <f t="shared" si="33"/>
        <v>Correct</v>
      </c>
    </row>
    <row r="1061" spans="1:16" x14ac:dyDescent="0.2">
      <c r="A1061" s="99">
        <v>10537</v>
      </c>
      <c r="B1061" s="95" t="s">
        <v>103</v>
      </c>
      <c r="C1061" s="111">
        <v>0.93356924354415394</v>
      </c>
      <c r="D1061" s="95" t="s">
        <v>0</v>
      </c>
      <c r="E1061" s="95">
        <v>0</v>
      </c>
      <c r="F1061" s="96">
        <v>2</v>
      </c>
      <c r="G1061" s="95" t="s">
        <v>7</v>
      </c>
      <c r="H1061" s="95" t="s">
        <v>88</v>
      </c>
      <c r="I1061" s="95" t="s">
        <v>5</v>
      </c>
      <c r="J1061" s="97" t="s">
        <v>5</v>
      </c>
      <c r="L1061" s="149">
        <f>VLOOKUP(A1061,'Trained Model'!A:AI,35,0)</f>
        <v>-7.5349615687931397</v>
      </c>
      <c r="M1061" s="151">
        <f>VLOOKUP(A1061,'Trained Model'!A:AR,44,0)</f>
        <v>-5.8086610907975205</v>
      </c>
      <c r="N1061" s="117"/>
      <c r="O1061" s="119" t="str">
        <f t="shared" si="32"/>
        <v>No</v>
      </c>
      <c r="P1061" s="160" t="str">
        <f t="shared" si="33"/>
        <v>Correct</v>
      </c>
    </row>
    <row r="1062" spans="1:16" x14ac:dyDescent="0.2">
      <c r="A1062" s="98">
        <v>10341</v>
      </c>
      <c r="B1062" s="91" t="s">
        <v>103</v>
      </c>
      <c r="C1062" s="110">
        <v>0.93377368277904271</v>
      </c>
      <c r="D1062" s="91" t="s">
        <v>0</v>
      </c>
      <c r="E1062" s="91">
        <v>0</v>
      </c>
      <c r="F1062" s="92">
        <v>0</v>
      </c>
      <c r="G1062" s="91" t="s">
        <v>6</v>
      </c>
      <c r="H1062" s="91" t="s">
        <v>88</v>
      </c>
      <c r="I1062" s="91" t="s">
        <v>5</v>
      </c>
      <c r="J1062" s="93" t="s">
        <v>5</v>
      </c>
      <c r="L1062" s="149">
        <f>VLOOKUP(A1062,'Trained Model'!A:AI,35,0)</f>
        <v>-8.4843692308825585</v>
      </c>
      <c r="M1062" s="151">
        <f>VLOOKUP(A1062,'Trained Model'!A:AR,44,0)</f>
        <v>-5.6944457303336531</v>
      </c>
      <c r="N1062" s="117"/>
      <c r="O1062" s="119" t="str">
        <f t="shared" si="32"/>
        <v>No</v>
      </c>
      <c r="P1062" s="160" t="str">
        <f t="shared" si="33"/>
        <v>Correct</v>
      </c>
    </row>
    <row r="1063" spans="1:16" x14ac:dyDescent="0.2">
      <c r="A1063" s="99">
        <v>10331</v>
      </c>
      <c r="B1063" s="95" t="s">
        <v>103</v>
      </c>
      <c r="C1063" s="111">
        <v>0.93658510794969396</v>
      </c>
      <c r="D1063" s="95" t="s">
        <v>0</v>
      </c>
      <c r="E1063" s="95">
        <v>3</v>
      </c>
      <c r="F1063" s="96">
        <v>2</v>
      </c>
      <c r="G1063" s="95" t="s">
        <v>6</v>
      </c>
      <c r="H1063" s="95" t="s">
        <v>88</v>
      </c>
      <c r="I1063" s="95" t="s">
        <v>5</v>
      </c>
      <c r="J1063" s="97" t="s">
        <v>5</v>
      </c>
      <c r="L1063" s="149">
        <f>VLOOKUP(A1063,'Trained Model'!A:AI,35,0)</f>
        <v>-7.4043189600745087</v>
      </c>
      <c r="M1063" s="151">
        <f>VLOOKUP(A1063,'Trained Model'!A:AR,44,0)</f>
        <v>-5.7446654873126795</v>
      </c>
      <c r="N1063" s="117"/>
      <c r="O1063" s="119" t="str">
        <f t="shared" si="32"/>
        <v>No</v>
      </c>
      <c r="P1063" s="160" t="str">
        <f t="shared" si="33"/>
        <v>Correct</v>
      </c>
    </row>
    <row r="1064" spans="1:16" x14ac:dyDescent="0.2">
      <c r="A1064" s="98">
        <v>10885</v>
      </c>
      <c r="B1064" s="91" t="s">
        <v>103</v>
      </c>
      <c r="C1064" s="110">
        <v>0.93680444555685527</v>
      </c>
      <c r="D1064" s="91" t="s">
        <v>0</v>
      </c>
      <c r="E1064" s="91">
        <v>2</v>
      </c>
      <c r="F1064" s="92">
        <v>2</v>
      </c>
      <c r="G1064" s="91" t="s">
        <v>7</v>
      </c>
      <c r="H1064" s="91" t="s">
        <v>88</v>
      </c>
      <c r="I1064" s="91" t="s">
        <v>5</v>
      </c>
      <c r="J1064" s="93" t="s">
        <v>5</v>
      </c>
      <c r="L1064" s="149">
        <f>VLOOKUP(A1064,'Trained Model'!A:AI,35,0)</f>
        <v>-7.3767375635782457</v>
      </c>
      <c r="M1064" s="151">
        <f>VLOOKUP(A1064,'Trained Model'!A:AR,44,0)</f>
        <v>-5.8334557494107377</v>
      </c>
      <c r="N1064" s="117"/>
      <c r="O1064" s="119" t="str">
        <f t="shared" si="32"/>
        <v>No</v>
      </c>
      <c r="P1064" s="160" t="str">
        <f t="shared" si="33"/>
        <v>Correct</v>
      </c>
    </row>
    <row r="1065" spans="1:16" x14ac:dyDescent="0.2">
      <c r="A1065" s="99">
        <v>10031</v>
      </c>
      <c r="B1065" s="95" t="s">
        <v>103</v>
      </c>
      <c r="C1065" s="111">
        <v>0.93719358206187775</v>
      </c>
      <c r="D1065" s="95" t="s">
        <v>3</v>
      </c>
      <c r="E1065" s="95">
        <v>0</v>
      </c>
      <c r="F1065" s="96">
        <v>1</v>
      </c>
      <c r="G1065" s="95" t="s">
        <v>7</v>
      </c>
      <c r="H1065" s="95" t="s">
        <v>88</v>
      </c>
      <c r="I1065" s="95" t="s">
        <v>4</v>
      </c>
      <c r="J1065" s="97" t="s">
        <v>5</v>
      </c>
      <c r="L1065" s="149">
        <f>VLOOKUP(A1065,'Trained Model'!A:AI,35,0)</f>
        <v>-5.9439475529983383</v>
      </c>
      <c r="M1065" s="151">
        <f>VLOOKUP(A1065,'Trained Model'!A:AR,44,0)</f>
        <v>-8.1299895492328673</v>
      </c>
      <c r="N1065" s="117"/>
      <c r="O1065" s="119" t="str">
        <f t="shared" si="32"/>
        <v>Yes</v>
      </c>
      <c r="P1065" s="160" t="str">
        <f t="shared" si="33"/>
        <v>Incorrect</v>
      </c>
    </row>
    <row r="1066" spans="1:16" x14ac:dyDescent="0.2">
      <c r="A1066" s="98">
        <v>11304</v>
      </c>
      <c r="B1066" s="91" t="s">
        <v>103</v>
      </c>
      <c r="C1066" s="110">
        <v>0.94011411999793182</v>
      </c>
      <c r="D1066" s="91" t="s">
        <v>0</v>
      </c>
      <c r="E1066" s="91">
        <v>0</v>
      </c>
      <c r="F1066" s="92">
        <v>0</v>
      </c>
      <c r="G1066" s="91" t="s">
        <v>6</v>
      </c>
      <c r="H1066" s="91" t="s">
        <v>89</v>
      </c>
      <c r="I1066" s="91" t="s">
        <v>5</v>
      </c>
      <c r="J1066" s="93" t="s">
        <v>5</v>
      </c>
      <c r="L1066" s="149">
        <f>VLOOKUP(A1066,'Trained Model'!A:AI,35,0)</f>
        <v>-9.1361311952796491</v>
      </c>
      <c r="M1066" s="151">
        <f>VLOOKUP(A1066,'Trained Model'!A:AR,44,0)</f>
        <v>-6.3084555903348747</v>
      </c>
      <c r="N1066" s="117"/>
      <c r="O1066" s="119" t="str">
        <f t="shared" si="32"/>
        <v>No</v>
      </c>
      <c r="P1066" s="160" t="str">
        <f t="shared" si="33"/>
        <v>Correct</v>
      </c>
    </row>
    <row r="1067" spans="1:16" x14ac:dyDescent="0.2">
      <c r="A1067" s="99">
        <v>10379</v>
      </c>
      <c r="B1067" s="95" t="s">
        <v>103</v>
      </c>
      <c r="C1067" s="111">
        <v>0.94038883913385374</v>
      </c>
      <c r="D1067" s="95" t="s">
        <v>3</v>
      </c>
      <c r="E1067" s="95">
        <v>2</v>
      </c>
      <c r="F1067" s="96">
        <v>2</v>
      </c>
      <c r="G1067" s="95" t="s">
        <v>7</v>
      </c>
      <c r="H1067" s="95" t="s">
        <v>90</v>
      </c>
      <c r="I1067" s="95" t="s">
        <v>5</v>
      </c>
      <c r="J1067" s="97" t="s">
        <v>5</v>
      </c>
      <c r="L1067" s="149">
        <f>VLOOKUP(A1067,'Trained Model'!A:AI,35,0)</f>
        <v>-8.0018312808931746</v>
      </c>
      <c r="M1067" s="151">
        <f>VLOOKUP(A1067,'Trained Model'!A:AR,44,0)</f>
        <v>-6.8041405533506918</v>
      </c>
      <c r="N1067" s="117"/>
      <c r="O1067" s="119" t="str">
        <f t="shared" si="32"/>
        <v>No</v>
      </c>
      <c r="P1067" s="160" t="str">
        <f t="shared" si="33"/>
        <v>Correct</v>
      </c>
    </row>
    <row r="1068" spans="1:16" x14ac:dyDescent="0.2">
      <c r="A1068" s="98">
        <v>10253</v>
      </c>
      <c r="B1068" s="91" t="s">
        <v>103</v>
      </c>
      <c r="C1068" s="110">
        <v>0.94233988287469084</v>
      </c>
      <c r="D1068" s="91" t="s">
        <v>1</v>
      </c>
      <c r="E1068" s="91">
        <v>1</v>
      </c>
      <c r="F1068" s="92">
        <v>0</v>
      </c>
      <c r="G1068" s="91" t="s">
        <v>7</v>
      </c>
      <c r="H1068" s="91" t="s">
        <v>88</v>
      </c>
      <c r="I1068" s="91" t="s">
        <v>5</v>
      </c>
      <c r="J1068" s="93" t="s">
        <v>5</v>
      </c>
      <c r="L1068" s="149">
        <f>VLOOKUP(A1068,'Trained Model'!A:AI,35,0)</f>
        <v>-7.6455102391412186</v>
      </c>
      <c r="M1068" s="151">
        <f>VLOOKUP(A1068,'Trained Model'!A:AR,44,0)</f>
        <v>-5.7841192633747189</v>
      </c>
      <c r="N1068" s="117"/>
      <c r="O1068" s="119" t="str">
        <f t="shared" si="32"/>
        <v>No</v>
      </c>
      <c r="P1068" s="160" t="str">
        <f t="shared" si="33"/>
        <v>Correct</v>
      </c>
    </row>
    <row r="1069" spans="1:16" x14ac:dyDescent="0.2">
      <c r="A1069" s="99">
        <v>11044</v>
      </c>
      <c r="B1069" s="95" t="s">
        <v>103</v>
      </c>
      <c r="C1069" s="111">
        <v>0.94234327340500845</v>
      </c>
      <c r="D1069" s="95" t="s">
        <v>3</v>
      </c>
      <c r="E1069" s="95">
        <v>2</v>
      </c>
      <c r="F1069" s="96">
        <v>1</v>
      </c>
      <c r="G1069" s="95" t="s">
        <v>7</v>
      </c>
      <c r="H1069" s="95" t="s">
        <v>89</v>
      </c>
      <c r="I1069" s="95" t="s">
        <v>4</v>
      </c>
      <c r="J1069" s="97" t="s">
        <v>5</v>
      </c>
      <c r="L1069" s="149">
        <f>VLOOKUP(A1069,'Trained Model'!A:AI,35,0)</f>
        <v>-6.4374855121805359</v>
      </c>
      <c r="M1069" s="151">
        <f>VLOOKUP(A1069,'Trained Model'!A:AR,44,0)</f>
        <v>-8.7687940678473044</v>
      </c>
      <c r="N1069" s="117"/>
      <c r="O1069" s="119" t="str">
        <f t="shared" si="32"/>
        <v>Yes</v>
      </c>
      <c r="P1069" s="161" t="str">
        <f t="shared" si="33"/>
        <v>Incorrect</v>
      </c>
    </row>
    <row r="1070" spans="1:16" x14ac:dyDescent="0.2">
      <c r="A1070" s="98">
        <v>10753</v>
      </c>
      <c r="B1070" s="91" t="s">
        <v>103</v>
      </c>
      <c r="C1070" s="110">
        <v>0.94253122007062151</v>
      </c>
      <c r="D1070" s="91" t="s">
        <v>1</v>
      </c>
      <c r="E1070" s="91">
        <v>1</v>
      </c>
      <c r="F1070" s="92">
        <v>1</v>
      </c>
      <c r="G1070" s="91" t="s">
        <v>6</v>
      </c>
      <c r="H1070" s="91" t="s">
        <v>90</v>
      </c>
      <c r="I1070" s="91" t="s">
        <v>5</v>
      </c>
      <c r="J1070" s="93" t="s">
        <v>5</v>
      </c>
      <c r="L1070" s="149">
        <f>VLOOKUP(A1070,'Trained Model'!A:AI,35,0)</f>
        <v>-8.1656064830967363</v>
      </c>
      <c r="M1070" s="151">
        <f>VLOOKUP(A1070,'Trained Model'!A:AR,44,0)</f>
        <v>-6.7233463022745203</v>
      </c>
      <c r="N1070" s="117"/>
      <c r="O1070" s="119" t="str">
        <f t="shared" si="32"/>
        <v>No</v>
      </c>
      <c r="P1070" s="160" t="str">
        <f t="shared" si="33"/>
        <v>Correct</v>
      </c>
    </row>
    <row r="1071" spans="1:16" x14ac:dyDescent="0.2">
      <c r="A1071" s="99">
        <v>11213</v>
      </c>
      <c r="B1071" s="95" t="s">
        <v>103</v>
      </c>
      <c r="C1071" s="111">
        <v>0.94329036510491759</v>
      </c>
      <c r="D1071" s="95" t="s">
        <v>2</v>
      </c>
      <c r="E1071" s="95">
        <v>3</v>
      </c>
      <c r="F1071" s="96">
        <v>1</v>
      </c>
      <c r="G1071" s="95" t="s">
        <v>6</v>
      </c>
      <c r="H1071" s="95" t="s">
        <v>89</v>
      </c>
      <c r="I1071" s="95" t="s">
        <v>5</v>
      </c>
      <c r="J1071" s="97" t="s">
        <v>5</v>
      </c>
      <c r="L1071" s="149">
        <f>VLOOKUP(A1071,'Trained Model'!A:AI,35,0)</f>
        <v>-8.156742919347872</v>
      </c>
      <c r="M1071" s="151">
        <f>VLOOKUP(A1071,'Trained Model'!A:AR,44,0)</f>
        <v>-6.3249857390981976</v>
      </c>
      <c r="N1071" s="117"/>
      <c r="O1071" s="119" t="str">
        <f t="shared" si="32"/>
        <v>No</v>
      </c>
      <c r="P1071" s="160" t="str">
        <f t="shared" si="33"/>
        <v>Correct</v>
      </c>
    </row>
    <row r="1072" spans="1:16" x14ac:dyDescent="0.2">
      <c r="A1072" s="98">
        <v>11218</v>
      </c>
      <c r="B1072" s="91" t="s">
        <v>103</v>
      </c>
      <c r="C1072" s="110">
        <v>0.94333189950054619</v>
      </c>
      <c r="D1072" s="91" t="s">
        <v>0</v>
      </c>
      <c r="E1072" s="91">
        <v>1</v>
      </c>
      <c r="F1072" s="92">
        <v>2</v>
      </c>
      <c r="G1072" s="91" t="s">
        <v>6</v>
      </c>
      <c r="H1072" s="91" t="s">
        <v>89</v>
      </c>
      <c r="I1072" s="91" t="s">
        <v>5</v>
      </c>
      <c r="J1072" s="93" t="s">
        <v>5</v>
      </c>
      <c r="L1072" s="149">
        <f>VLOOKUP(A1072,'Trained Model'!A:AI,35,0)</f>
        <v>-8.6116067271554968</v>
      </c>
      <c r="M1072" s="151">
        <f>VLOOKUP(A1072,'Trained Model'!A:AR,44,0)</f>
        <v>-6.4210656399131834</v>
      </c>
      <c r="N1072" s="117"/>
      <c r="O1072" s="119" t="str">
        <f t="shared" si="32"/>
        <v>No</v>
      </c>
      <c r="P1072" s="160" t="str">
        <f t="shared" si="33"/>
        <v>Correct</v>
      </c>
    </row>
    <row r="1073" spans="1:16" x14ac:dyDescent="0.2">
      <c r="A1073" s="99">
        <v>10572</v>
      </c>
      <c r="B1073" s="95" t="s">
        <v>103</v>
      </c>
      <c r="C1073" s="111">
        <v>0.94363516126273228</v>
      </c>
      <c r="D1073" s="95" t="s">
        <v>0</v>
      </c>
      <c r="E1073" s="95">
        <v>3</v>
      </c>
      <c r="F1073" s="96">
        <v>0</v>
      </c>
      <c r="G1073" s="95" t="s">
        <v>6</v>
      </c>
      <c r="H1073" s="95" t="s">
        <v>89</v>
      </c>
      <c r="I1073" s="95" t="s">
        <v>5</v>
      </c>
      <c r="J1073" s="97" t="s">
        <v>5</v>
      </c>
      <c r="L1073" s="149">
        <f>VLOOKUP(A1073,'Trained Model'!A:AI,35,0)</f>
        <v>-8.5806053925957517</v>
      </c>
      <c r="M1073" s="151">
        <f>VLOOKUP(A1073,'Trained Model'!A:AR,44,0)</f>
        <v>-6.2962850547146196</v>
      </c>
      <c r="N1073" s="117"/>
      <c r="O1073" s="119" t="str">
        <f t="shared" si="32"/>
        <v>No</v>
      </c>
      <c r="P1073" s="160" t="str">
        <f t="shared" si="33"/>
        <v>Correct</v>
      </c>
    </row>
    <row r="1074" spans="1:16" x14ac:dyDescent="0.2">
      <c r="A1074" s="98">
        <v>10285</v>
      </c>
      <c r="B1074" s="91" t="s">
        <v>103</v>
      </c>
      <c r="C1074" s="110">
        <v>0.94531323986727911</v>
      </c>
      <c r="D1074" s="91" t="s">
        <v>2</v>
      </c>
      <c r="E1074" s="91">
        <v>2</v>
      </c>
      <c r="F1074" s="92">
        <v>2</v>
      </c>
      <c r="G1074" s="91" t="s">
        <v>7</v>
      </c>
      <c r="H1074" s="91" t="s">
        <v>89</v>
      </c>
      <c r="I1074" s="91" t="s">
        <v>5</v>
      </c>
      <c r="J1074" s="93" t="s">
        <v>5</v>
      </c>
      <c r="L1074" s="149">
        <f>VLOOKUP(A1074,'Trained Model'!A:AI,35,0)</f>
        <v>-8.1085422356488728</v>
      </c>
      <c r="M1074" s="151">
        <f>VLOOKUP(A1074,'Trained Model'!A:AR,44,0)</f>
        <v>-6.4557989909711031</v>
      </c>
      <c r="N1074" s="117"/>
      <c r="O1074" s="119" t="str">
        <f t="shared" si="32"/>
        <v>No</v>
      </c>
      <c r="P1074" s="160" t="str">
        <f t="shared" si="33"/>
        <v>Correct</v>
      </c>
    </row>
    <row r="1075" spans="1:16" x14ac:dyDescent="0.2">
      <c r="A1075" s="99">
        <v>10810</v>
      </c>
      <c r="B1075" s="95" t="s">
        <v>103</v>
      </c>
      <c r="C1075" s="111">
        <v>0.94676145288370017</v>
      </c>
      <c r="D1075" s="95" t="s">
        <v>3</v>
      </c>
      <c r="E1075" s="95">
        <v>0</v>
      </c>
      <c r="F1075" s="96">
        <v>2</v>
      </c>
      <c r="G1075" s="95" t="s">
        <v>7</v>
      </c>
      <c r="H1075" s="95" t="s">
        <v>89</v>
      </c>
      <c r="I1075" s="95" t="s">
        <v>5</v>
      </c>
      <c r="J1075" s="97" t="s">
        <v>5</v>
      </c>
      <c r="L1075" s="149">
        <f>VLOOKUP(A1075,'Trained Model'!A:AI,35,0)</f>
        <v>-8.2126990195934919</v>
      </c>
      <c r="M1075" s="151">
        <f>VLOOKUP(A1075,'Trained Model'!A:AR,44,0)</f>
        <v>-6.4226709507987421</v>
      </c>
      <c r="N1075" s="117"/>
      <c r="O1075" s="119" t="str">
        <f t="shared" si="32"/>
        <v>No</v>
      </c>
      <c r="P1075" s="160" t="str">
        <f t="shared" si="33"/>
        <v>Correct</v>
      </c>
    </row>
    <row r="1076" spans="1:16" x14ac:dyDescent="0.2">
      <c r="A1076" s="98">
        <v>11148</v>
      </c>
      <c r="B1076" s="91" t="s">
        <v>103</v>
      </c>
      <c r="C1076" s="110">
        <v>0.94714973787807133</v>
      </c>
      <c r="D1076" s="91" t="s">
        <v>3</v>
      </c>
      <c r="E1076" s="91">
        <v>2</v>
      </c>
      <c r="F1076" s="92">
        <v>2</v>
      </c>
      <c r="G1076" s="91" t="s">
        <v>6</v>
      </c>
      <c r="H1076" s="91" t="s">
        <v>89</v>
      </c>
      <c r="I1076" s="91" t="s">
        <v>5</v>
      </c>
      <c r="J1076" s="93" t="s">
        <v>5</v>
      </c>
      <c r="L1076" s="149">
        <f>VLOOKUP(A1076,'Trained Model'!A:AI,35,0)</f>
        <v>-8.4793582083438643</v>
      </c>
      <c r="M1076" s="151">
        <f>VLOOKUP(A1076,'Trained Model'!A:AR,44,0)</f>
        <v>-6.3956405415473734</v>
      </c>
      <c r="N1076" s="117"/>
      <c r="O1076" s="119" t="str">
        <f t="shared" si="32"/>
        <v>No</v>
      </c>
      <c r="P1076" s="160" t="str">
        <f t="shared" si="33"/>
        <v>Correct</v>
      </c>
    </row>
    <row r="1077" spans="1:16" x14ac:dyDescent="0.2">
      <c r="A1077" s="99">
        <v>10486</v>
      </c>
      <c r="B1077" s="95" t="s">
        <v>103</v>
      </c>
      <c r="C1077" s="111">
        <v>0.94735131585756815</v>
      </c>
      <c r="D1077" s="95" t="s">
        <v>1</v>
      </c>
      <c r="E1077" s="95">
        <v>1</v>
      </c>
      <c r="F1077" s="96">
        <v>0</v>
      </c>
      <c r="G1077" s="95" t="s">
        <v>7</v>
      </c>
      <c r="H1077" s="95" t="s">
        <v>91</v>
      </c>
      <c r="I1077" s="95" t="s">
        <v>5</v>
      </c>
      <c r="J1077" s="97" t="s">
        <v>5</v>
      </c>
      <c r="L1077" s="149">
        <f>VLOOKUP(A1077,'Trained Model'!A:AI,35,0)</f>
        <v>-8.6893142913143322</v>
      </c>
      <c r="M1077" s="151">
        <f>VLOOKUP(A1077,'Trained Model'!A:AR,44,0)</f>
        <v>-6.8322621263536769</v>
      </c>
      <c r="N1077" s="117"/>
      <c r="O1077" s="119" t="str">
        <f t="shared" si="32"/>
        <v>No</v>
      </c>
      <c r="P1077" s="160" t="str">
        <f t="shared" si="33"/>
        <v>Correct</v>
      </c>
    </row>
    <row r="1078" spans="1:16" x14ac:dyDescent="0.2">
      <c r="A1078" s="98">
        <v>11078</v>
      </c>
      <c r="B1078" s="91" t="s">
        <v>103</v>
      </c>
      <c r="C1078" s="110">
        <v>0.9474016346302685</v>
      </c>
      <c r="D1078" s="91" t="s">
        <v>2</v>
      </c>
      <c r="E1078" s="91">
        <v>1</v>
      </c>
      <c r="F1078" s="92">
        <v>1</v>
      </c>
      <c r="G1078" s="91" t="s">
        <v>7</v>
      </c>
      <c r="H1078" s="91" t="s">
        <v>89</v>
      </c>
      <c r="I1078" s="91" t="s">
        <v>5</v>
      </c>
      <c r="J1078" s="93" t="s">
        <v>5</v>
      </c>
      <c r="L1078" s="149">
        <f>VLOOKUP(A1078,'Trained Model'!A:AI,35,0)</f>
        <v>-8.287385528066503</v>
      </c>
      <c r="M1078" s="151">
        <f>VLOOKUP(A1078,'Trained Model'!A:AR,44,0)</f>
        <v>-6.4392010995620659</v>
      </c>
      <c r="N1078" s="117"/>
      <c r="O1078" s="119" t="str">
        <f t="shared" si="32"/>
        <v>No</v>
      </c>
      <c r="P1078" s="160" t="str">
        <f t="shared" si="33"/>
        <v>Correct</v>
      </c>
    </row>
    <row r="1079" spans="1:16" x14ac:dyDescent="0.2">
      <c r="A1079" s="99">
        <v>10760</v>
      </c>
      <c r="B1079" s="95" t="s">
        <v>103</v>
      </c>
      <c r="C1079" s="111">
        <v>0.94818497785430234</v>
      </c>
      <c r="D1079" s="95" t="s">
        <v>0</v>
      </c>
      <c r="E1079" s="95">
        <v>1</v>
      </c>
      <c r="F1079" s="96">
        <v>0</v>
      </c>
      <c r="G1079" s="95" t="s">
        <v>6</v>
      </c>
      <c r="H1079" s="95" t="s">
        <v>88</v>
      </c>
      <c r="I1079" s="95" t="s">
        <v>5</v>
      </c>
      <c r="J1079" s="97" t="s">
        <v>5</v>
      </c>
      <c r="L1079" s="149">
        <f>VLOOKUP(A1079,'Trained Model'!A:AI,35,0)</f>
        <v>-8.4843692308825585</v>
      </c>
      <c r="M1079" s="151">
        <f>VLOOKUP(A1079,'Trained Model'!A:AR,44,0)</f>
        <v>-5.7446654873126795</v>
      </c>
      <c r="N1079" s="117"/>
      <c r="O1079" s="119" t="str">
        <f t="shared" si="32"/>
        <v>No</v>
      </c>
      <c r="P1079" s="160" t="str">
        <f t="shared" si="33"/>
        <v>Correct</v>
      </c>
    </row>
    <row r="1080" spans="1:16" x14ac:dyDescent="0.2">
      <c r="A1080" s="98">
        <v>10017</v>
      </c>
      <c r="B1080" s="91" t="s">
        <v>103</v>
      </c>
      <c r="C1080" s="110">
        <v>0.94972062357450693</v>
      </c>
      <c r="D1080" s="91" t="s">
        <v>2</v>
      </c>
      <c r="E1080" s="91">
        <v>2</v>
      </c>
      <c r="F1080" s="92">
        <v>3</v>
      </c>
      <c r="G1080" s="91" t="s">
        <v>6</v>
      </c>
      <c r="H1080" s="91" t="s">
        <v>90</v>
      </c>
      <c r="I1080" s="91" t="s">
        <v>4</v>
      </c>
      <c r="J1080" s="93" t="s">
        <v>5</v>
      </c>
      <c r="L1080" s="149">
        <f>VLOOKUP(A1080,'Trained Model'!A:AI,35,0)</f>
        <v>-6.9063518083494522</v>
      </c>
      <c r="M1080" s="151">
        <f>VLOOKUP(A1080,'Trained Model'!A:AR,44,0)</f>
        <v>-9.0902418353304881</v>
      </c>
      <c r="N1080" s="117"/>
      <c r="O1080" s="119" t="str">
        <f t="shared" si="32"/>
        <v>Yes</v>
      </c>
      <c r="P1080" s="161" t="str">
        <f t="shared" si="33"/>
        <v>Incorrect</v>
      </c>
    </row>
    <row r="1081" spans="1:16" x14ac:dyDescent="0.2">
      <c r="A1081" s="99">
        <v>10915</v>
      </c>
      <c r="B1081" s="95" t="s">
        <v>103</v>
      </c>
      <c r="C1081" s="111">
        <v>0.95091715975857904</v>
      </c>
      <c r="D1081" s="95" t="s">
        <v>3</v>
      </c>
      <c r="E1081" s="95">
        <v>2</v>
      </c>
      <c r="F1081" s="96">
        <v>1</v>
      </c>
      <c r="G1081" s="95" t="s">
        <v>7</v>
      </c>
      <c r="H1081" s="95" t="s">
        <v>88</v>
      </c>
      <c r="I1081" s="95" t="s">
        <v>4</v>
      </c>
      <c r="J1081" s="97" t="s">
        <v>4</v>
      </c>
      <c r="L1081" s="149">
        <f>VLOOKUP(A1081,'Trained Model'!A:AI,35,0)</f>
        <v>-5.7857235477834443</v>
      </c>
      <c r="M1081" s="151">
        <f>VLOOKUP(A1081,'Trained Model'!A:AR,44,0)</f>
        <v>-8.1547842078460828</v>
      </c>
      <c r="N1081" s="117"/>
      <c r="O1081" s="119" t="str">
        <f t="shared" si="32"/>
        <v>Yes</v>
      </c>
      <c r="P1081" s="160" t="str">
        <f t="shared" si="33"/>
        <v>Correct</v>
      </c>
    </row>
    <row r="1082" spans="1:16" x14ac:dyDescent="0.2">
      <c r="A1082" s="98">
        <v>10237</v>
      </c>
      <c r="B1082" s="91" t="s">
        <v>103</v>
      </c>
      <c r="C1082" s="110">
        <v>0.95256020307117939</v>
      </c>
      <c r="D1082" s="91" t="s">
        <v>3</v>
      </c>
      <c r="E1082" s="91">
        <v>3</v>
      </c>
      <c r="F1082" s="92">
        <v>1</v>
      </c>
      <c r="G1082" s="91" t="s">
        <v>7</v>
      </c>
      <c r="H1082" s="91" t="s">
        <v>88</v>
      </c>
      <c r="I1082" s="91" t="s">
        <v>5</v>
      </c>
      <c r="J1082" s="93" t="s">
        <v>5</v>
      </c>
      <c r="L1082" s="149">
        <f>VLOOKUP(A1082,'Trained Model'!A:AI,35,0)</f>
        <v>-7.0260305397152383</v>
      </c>
      <c r="M1082" s="151">
        <f>VLOOKUP(A1082,'Trained Model'!A:AR,44,0)</f>
        <v>-5.7544675654024182</v>
      </c>
      <c r="N1082" s="117"/>
      <c r="O1082" s="119" t="str">
        <f t="shared" si="32"/>
        <v>No</v>
      </c>
      <c r="P1082" s="160" t="str">
        <f t="shared" si="33"/>
        <v>Correct</v>
      </c>
    </row>
    <row r="1083" spans="1:16" x14ac:dyDescent="0.2">
      <c r="A1083" s="99">
        <v>10500</v>
      </c>
      <c r="B1083" s="95" t="s">
        <v>103</v>
      </c>
      <c r="C1083" s="111">
        <v>0.95270042691909551</v>
      </c>
      <c r="D1083" s="95" t="s">
        <v>2</v>
      </c>
      <c r="E1083" s="95">
        <v>0</v>
      </c>
      <c r="F1083" s="96">
        <v>0</v>
      </c>
      <c r="G1083" s="95" t="s">
        <v>7</v>
      </c>
      <c r="H1083" s="95" t="s">
        <v>90</v>
      </c>
      <c r="I1083" s="95" t="s">
        <v>5</v>
      </c>
      <c r="J1083" s="97" t="s">
        <v>5</v>
      </c>
      <c r="L1083" s="149">
        <f>VLOOKUP(A1083,'Trained Model'!A:AI,35,0)</f>
        <v>-8.7386469755024976</v>
      </c>
      <c r="M1083" s="151">
        <f>VLOOKUP(A1083,'Trained Model'!A:AR,44,0)</f>
        <v>-6.7252889836973377</v>
      </c>
      <c r="N1083" s="117"/>
      <c r="O1083" s="119" t="str">
        <f t="shared" si="32"/>
        <v>No</v>
      </c>
      <c r="P1083" s="160" t="str">
        <f t="shared" si="33"/>
        <v>Correct</v>
      </c>
    </row>
    <row r="1084" spans="1:16" x14ac:dyDescent="0.2">
      <c r="A1084" s="98">
        <v>10786</v>
      </c>
      <c r="B1084" s="91" t="s">
        <v>103</v>
      </c>
      <c r="C1084" s="110">
        <v>0.95350729249822319</v>
      </c>
      <c r="D1084" s="91" t="s">
        <v>0</v>
      </c>
      <c r="E1084" s="91">
        <v>0</v>
      </c>
      <c r="F1084" s="92">
        <v>1</v>
      </c>
      <c r="G1084" s="91" t="s">
        <v>7</v>
      </c>
      <c r="H1084" s="91" t="s">
        <v>88</v>
      </c>
      <c r="I1084" s="91" t="s">
        <v>4</v>
      </c>
      <c r="J1084" s="93" t="s">
        <v>5</v>
      </c>
      <c r="L1084" s="149">
        <f>VLOOKUP(A1084,'Trained Model'!A:AI,35,0)</f>
        <v>-5.9179720665950777</v>
      </c>
      <c r="M1084" s="151">
        <f>VLOOKUP(A1084,'Trained Model'!A:AR,44,0)</f>
        <v>-8.1299895492328673</v>
      </c>
      <c r="N1084" s="117"/>
      <c r="O1084" s="119" t="str">
        <f t="shared" si="32"/>
        <v>Yes</v>
      </c>
      <c r="P1084" s="160" t="str">
        <f t="shared" si="33"/>
        <v>Incorrect</v>
      </c>
    </row>
    <row r="1085" spans="1:16" x14ac:dyDescent="0.2">
      <c r="A1085" s="99">
        <v>11050</v>
      </c>
      <c r="B1085" s="95" t="s">
        <v>103</v>
      </c>
      <c r="C1085" s="111">
        <v>0.95350807545460359</v>
      </c>
      <c r="D1085" s="95" t="s">
        <v>1</v>
      </c>
      <c r="E1085" s="95">
        <v>1</v>
      </c>
      <c r="F1085" s="96">
        <v>2</v>
      </c>
      <c r="G1085" s="95" t="s">
        <v>6</v>
      </c>
      <c r="H1085" s="95" t="s">
        <v>88</v>
      </c>
      <c r="I1085" s="95" t="s">
        <v>5</v>
      </c>
      <c r="J1085" s="97" t="s">
        <v>5</v>
      </c>
      <c r="L1085" s="149">
        <f>VLOOKUP(A1085,'Trained Model'!A:AI,35,0)</f>
        <v>-7.5458689649823327</v>
      </c>
      <c r="M1085" s="151">
        <f>VLOOKUP(A1085,'Trained Model'!A:AR,44,0)</f>
        <v>-5.7946844881094144</v>
      </c>
      <c r="N1085" s="117"/>
      <c r="O1085" s="119" t="str">
        <f t="shared" si="32"/>
        <v>No</v>
      </c>
      <c r="P1085" s="160" t="str">
        <f t="shared" si="33"/>
        <v>Correct</v>
      </c>
    </row>
    <row r="1086" spans="1:16" x14ac:dyDescent="0.2">
      <c r="A1086" s="98">
        <v>10751</v>
      </c>
      <c r="B1086" s="91" t="s">
        <v>103</v>
      </c>
      <c r="C1086" s="110">
        <v>0.95462443093775884</v>
      </c>
      <c r="D1086" s="91" t="s">
        <v>1</v>
      </c>
      <c r="E1086" s="91">
        <v>2</v>
      </c>
      <c r="F1086" s="92">
        <v>2</v>
      </c>
      <c r="G1086" s="91" t="s">
        <v>7</v>
      </c>
      <c r="H1086" s="91" t="s">
        <v>89</v>
      </c>
      <c r="I1086" s="91" t="s">
        <v>4</v>
      </c>
      <c r="J1086" s="93" t="s">
        <v>5</v>
      </c>
      <c r="L1086" s="149">
        <f>VLOOKUP(A1086,'Trained Model'!A:AI,35,0)</f>
        <v>-5.9769149407984665</v>
      </c>
      <c r="M1086" s="151">
        <f>VLOOKUP(A1086,'Trained Model'!A:AR,44,0)</f>
        <v>-8.7984457658196042</v>
      </c>
      <c r="N1086" s="117"/>
      <c r="O1086" s="119" t="str">
        <f t="shared" si="32"/>
        <v>Yes</v>
      </c>
      <c r="P1086" s="161" t="str">
        <f t="shared" si="33"/>
        <v>Incorrect</v>
      </c>
    </row>
    <row r="1087" spans="1:16" x14ac:dyDescent="0.2">
      <c r="A1087" s="99">
        <v>11283</v>
      </c>
      <c r="B1087" s="95" t="s">
        <v>103</v>
      </c>
      <c r="C1087" s="111">
        <v>0.9552299143280566</v>
      </c>
      <c r="D1087" s="95" t="s">
        <v>0</v>
      </c>
      <c r="E1087" s="95">
        <v>1</v>
      </c>
      <c r="F1087" s="96">
        <v>3</v>
      </c>
      <c r="G1087" s="95" t="s">
        <v>7</v>
      </c>
      <c r="H1087" s="95" t="s">
        <v>91</v>
      </c>
      <c r="I1087" s="95" t="s">
        <v>4</v>
      </c>
      <c r="J1087" s="97" t="s">
        <v>5</v>
      </c>
      <c r="L1087" s="149">
        <f>VLOOKUP(A1087,'Trained Model'!A:AI,35,0)</f>
        <v>-7.0043357331869887</v>
      </c>
      <c r="M1087" s="151">
        <f>VLOOKUP(A1087,'Trained Model'!A:AR,44,0)</f>
        <v>-9.2366166790407433</v>
      </c>
      <c r="N1087" s="117"/>
      <c r="O1087" s="119" t="str">
        <f t="shared" si="32"/>
        <v>Yes</v>
      </c>
      <c r="P1087" s="161" t="str">
        <f t="shared" si="33"/>
        <v>Incorrect</v>
      </c>
    </row>
    <row r="1088" spans="1:16" x14ac:dyDescent="0.2">
      <c r="A1088" s="98">
        <v>11316</v>
      </c>
      <c r="B1088" s="91" t="s">
        <v>103</v>
      </c>
      <c r="C1088" s="110">
        <v>0.95541819409165951</v>
      </c>
      <c r="D1088" s="91" t="s">
        <v>3</v>
      </c>
      <c r="E1088" s="91">
        <v>3</v>
      </c>
      <c r="F1088" s="92">
        <v>2</v>
      </c>
      <c r="G1088" s="91" t="s">
        <v>7</v>
      </c>
      <c r="H1088" s="91" t="s">
        <v>88</v>
      </c>
      <c r="I1088" s="91" t="s">
        <v>5</v>
      </c>
      <c r="J1088" s="93" t="s">
        <v>5</v>
      </c>
      <c r="L1088" s="149">
        <f>VLOOKUP(A1088,'Trained Model'!A:AI,35,0)</f>
        <v>-7.005411252512503</v>
      </c>
      <c r="M1088" s="151">
        <f>VLOOKUP(A1088,'Trained Model'!A:AR,44,0)</f>
        <v>-5.7964905551772654</v>
      </c>
      <c r="N1088" s="117"/>
      <c r="O1088" s="119" t="str">
        <f t="shared" si="32"/>
        <v>No</v>
      </c>
      <c r="P1088" s="160" t="str">
        <f t="shared" si="33"/>
        <v>Correct</v>
      </c>
    </row>
    <row r="1089" spans="1:16" x14ac:dyDescent="0.2">
      <c r="A1089" s="99">
        <v>10140</v>
      </c>
      <c r="B1089" s="95" t="s">
        <v>103</v>
      </c>
      <c r="C1089" s="111">
        <v>0.95638363688446071</v>
      </c>
      <c r="D1089" s="95" t="s">
        <v>0</v>
      </c>
      <c r="E1089" s="95">
        <v>3</v>
      </c>
      <c r="F1089" s="96">
        <v>3</v>
      </c>
      <c r="G1089" s="95" t="s">
        <v>7</v>
      </c>
      <c r="H1089" s="95" t="s">
        <v>88</v>
      </c>
      <c r="I1089" s="95" t="s">
        <v>5</v>
      </c>
      <c r="J1089" s="97" t="s">
        <v>5</v>
      </c>
      <c r="L1089" s="149">
        <f>VLOOKUP(A1089,'Trained Model'!A:AI,35,0)</f>
        <v>-7.0426146677307742</v>
      </c>
      <c r="M1089" s="151">
        <f>VLOOKUP(A1089,'Trained Model'!A:AR,44,0)</f>
        <v>-5.7627320752523117</v>
      </c>
      <c r="N1089" s="117"/>
      <c r="O1089" s="119" t="str">
        <f t="shared" si="32"/>
        <v>No</v>
      </c>
      <c r="P1089" s="160" t="str">
        <f t="shared" si="33"/>
        <v>Correct</v>
      </c>
    </row>
    <row r="1090" spans="1:16" x14ac:dyDescent="0.2">
      <c r="A1090" s="98">
        <v>10254</v>
      </c>
      <c r="B1090" s="91" t="s">
        <v>103</v>
      </c>
      <c r="C1090" s="110">
        <v>0.95700350118457078</v>
      </c>
      <c r="D1090" s="91" t="s">
        <v>0</v>
      </c>
      <c r="E1090" s="91">
        <v>0</v>
      </c>
      <c r="F1090" s="92">
        <v>3</v>
      </c>
      <c r="G1090" s="91" t="s">
        <v>7</v>
      </c>
      <c r="H1090" s="91" t="s">
        <v>91</v>
      </c>
      <c r="I1090" s="91" t="s">
        <v>4</v>
      </c>
      <c r="J1090" s="93" t="s">
        <v>5</v>
      </c>
      <c r="L1090" s="149">
        <f>VLOOKUP(A1090,'Trained Model'!A:AI,35,0)</f>
        <v>-7.0043357331869887</v>
      </c>
      <c r="M1090" s="151">
        <f>VLOOKUP(A1090,'Trained Model'!A:AR,44,0)</f>
        <v>-9.1863969220617179</v>
      </c>
      <c r="N1090" s="117"/>
      <c r="O1090" s="119" t="str">
        <f t="shared" si="32"/>
        <v>Yes</v>
      </c>
      <c r="P1090" s="161" t="str">
        <f t="shared" si="33"/>
        <v>Incorrect</v>
      </c>
    </row>
    <row r="1091" spans="1:16" x14ac:dyDescent="0.2">
      <c r="A1091" s="99">
        <v>11299</v>
      </c>
      <c r="B1091" s="95" t="s">
        <v>103</v>
      </c>
      <c r="C1091" s="111">
        <v>0.96005463311986394</v>
      </c>
      <c r="D1091" s="95" t="s">
        <v>3</v>
      </c>
      <c r="E1091" s="95">
        <v>2</v>
      </c>
      <c r="F1091" s="96">
        <v>0</v>
      </c>
      <c r="G1091" s="95" t="s">
        <v>6</v>
      </c>
      <c r="H1091" s="95" t="s">
        <v>89</v>
      </c>
      <c r="I1091" s="95" t="s">
        <v>5</v>
      </c>
      <c r="J1091" s="97" t="s">
        <v>5</v>
      </c>
      <c r="L1091" s="149">
        <f>VLOOKUP(A1091,'Trained Model'!A:AI,35,0)</f>
        <v>-9.0038826764680167</v>
      </c>
      <c r="M1091" s="151">
        <f>VLOOKUP(A1091,'Trained Model'!A:AR,44,0)</f>
        <v>-6.3332502489480911</v>
      </c>
      <c r="N1091" s="117"/>
      <c r="O1091" s="119" t="str">
        <f t="shared" si="32"/>
        <v>No</v>
      </c>
      <c r="P1091" s="160" t="str">
        <f t="shared" si="33"/>
        <v>Correct</v>
      </c>
    </row>
    <row r="1092" spans="1:16" x14ac:dyDescent="0.2">
      <c r="A1092" s="98">
        <v>10059</v>
      </c>
      <c r="B1092" s="91" t="s">
        <v>103</v>
      </c>
      <c r="C1092" s="110">
        <v>0.96163450927521332</v>
      </c>
      <c r="D1092" s="91" t="s">
        <v>0</v>
      </c>
      <c r="E1092" s="91">
        <v>3</v>
      </c>
      <c r="F1092" s="92">
        <v>3</v>
      </c>
      <c r="G1092" s="91" t="s">
        <v>7</v>
      </c>
      <c r="H1092" s="91" t="s">
        <v>91</v>
      </c>
      <c r="I1092" s="91" t="s">
        <v>4</v>
      </c>
      <c r="J1092" s="93" t="s">
        <v>5</v>
      </c>
      <c r="L1092" s="149">
        <f>VLOOKUP(A1092,'Trained Model'!A:AI,35,0)</f>
        <v>-6.4488099305030913</v>
      </c>
      <c r="M1092" s="151">
        <f>VLOOKUP(A1092,'Trained Model'!A:AR,44,0)</f>
        <v>-9.1742263864414628</v>
      </c>
      <c r="N1092" s="117"/>
      <c r="O1092" s="119" t="str">
        <f t="shared" si="32"/>
        <v>Yes</v>
      </c>
      <c r="P1092" s="161" t="str">
        <f t="shared" si="33"/>
        <v>Incorrect</v>
      </c>
    </row>
    <row r="1093" spans="1:16" x14ac:dyDescent="0.2">
      <c r="A1093" s="99">
        <v>10214</v>
      </c>
      <c r="B1093" s="95" t="s">
        <v>103</v>
      </c>
      <c r="C1093" s="111">
        <v>0.96202342119425077</v>
      </c>
      <c r="D1093" s="95" t="s">
        <v>3</v>
      </c>
      <c r="E1093" s="95">
        <v>3</v>
      </c>
      <c r="F1093" s="96">
        <v>0</v>
      </c>
      <c r="G1093" s="95" t="s">
        <v>6</v>
      </c>
      <c r="H1093" s="95" t="s">
        <v>88</v>
      </c>
      <c r="I1093" s="95" t="s">
        <v>5</v>
      </c>
      <c r="J1093" s="97" t="s">
        <v>5</v>
      </c>
      <c r="L1093" s="149">
        <f>VLOOKUP(A1093,'Trained Model'!A:AI,35,0)</f>
        <v>-7.9548189146019217</v>
      </c>
      <c r="M1093" s="151">
        <f>VLOOKUP(A1093,'Trained Model'!A:AR,44,0)</f>
        <v>-5.682275194713398</v>
      </c>
      <c r="N1093" s="117"/>
      <c r="O1093" s="119" t="str">
        <f t="shared" ref="O1093:O1140" si="34">IF(L1093&gt;M1093,"Yes","No")</f>
        <v>No</v>
      </c>
      <c r="P1093" s="160" t="str">
        <f t="shared" ref="P1093:P1140" si="35">IF(J1093=O1093,"Correct","Incorrect")</f>
        <v>Correct</v>
      </c>
    </row>
    <row r="1094" spans="1:16" x14ac:dyDescent="0.2">
      <c r="A1094" s="98">
        <v>10409</v>
      </c>
      <c r="B1094" s="91" t="s">
        <v>103</v>
      </c>
      <c r="C1094" s="110">
        <v>0.96212213858855145</v>
      </c>
      <c r="D1094" s="91" t="s">
        <v>2</v>
      </c>
      <c r="E1094" s="91">
        <v>0</v>
      </c>
      <c r="F1094" s="92">
        <v>3</v>
      </c>
      <c r="G1094" s="91" t="s">
        <v>7</v>
      </c>
      <c r="H1094" s="91" t="s">
        <v>90</v>
      </c>
      <c r="I1094" s="91" t="s">
        <v>5</v>
      </c>
      <c r="J1094" s="93" t="s">
        <v>5</v>
      </c>
      <c r="L1094" s="149">
        <f>VLOOKUP(A1094,'Trained Model'!A:AI,35,0)</f>
        <v>-8.2773014089998771</v>
      </c>
      <c r="M1094" s="151">
        <f>VLOOKUP(A1094,'Trained Model'!A:AR,44,0)</f>
        <v>-6.7539207963716645</v>
      </c>
      <c r="N1094" s="117"/>
      <c r="O1094" s="119" t="str">
        <f t="shared" si="34"/>
        <v>No</v>
      </c>
      <c r="P1094" s="160" t="str">
        <f t="shared" si="35"/>
        <v>Correct</v>
      </c>
    </row>
    <row r="1095" spans="1:16" x14ac:dyDescent="0.2">
      <c r="A1095" s="99">
        <v>11063</v>
      </c>
      <c r="B1095" s="95" t="s">
        <v>103</v>
      </c>
      <c r="C1095" s="111">
        <v>0.96219058046223283</v>
      </c>
      <c r="D1095" s="95" t="s">
        <v>3</v>
      </c>
      <c r="E1095" s="95">
        <v>0</v>
      </c>
      <c r="F1095" s="96">
        <v>0</v>
      </c>
      <c r="G1095" s="95" t="s">
        <v>6</v>
      </c>
      <c r="H1095" s="95" t="s">
        <v>88</v>
      </c>
      <c r="I1095" s="95" t="s">
        <v>5</v>
      </c>
      <c r="J1095" s="97" t="s">
        <v>5</v>
      </c>
      <c r="L1095" s="149">
        <f>VLOOKUP(A1095,'Trained Model'!A:AI,35,0)</f>
        <v>-8.5103447172858182</v>
      </c>
      <c r="M1095" s="151">
        <f>VLOOKUP(A1095,'Trained Model'!A:AR,44,0)</f>
        <v>-5.6944457303336531</v>
      </c>
      <c r="N1095" s="117"/>
      <c r="O1095" s="119" t="str">
        <f t="shared" si="34"/>
        <v>No</v>
      </c>
      <c r="P1095" s="160" t="str">
        <f t="shared" si="35"/>
        <v>Correct</v>
      </c>
    </row>
    <row r="1096" spans="1:16" x14ac:dyDescent="0.2">
      <c r="A1096" s="98">
        <v>11049</v>
      </c>
      <c r="B1096" s="91" t="s">
        <v>103</v>
      </c>
      <c r="C1096" s="110">
        <v>0.96273855447193057</v>
      </c>
      <c r="D1096" s="91" t="s">
        <v>1</v>
      </c>
      <c r="E1096" s="91">
        <v>3</v>
      </c>
      <c r="F1096" s="92">
        <v>3</v>
      </c>
      <c r="G1096" s="91" t="s">
        <v>6</v>
      </c>
      <c r="H1096" s="91" t="s">
        <v>88</v>
      </c>
      <c r="I1096" s="91" t="s">
        <v>5</v>
      </c>
      <c r="J1096" s="93" t="s">
        <v>5</v>
      </c>
      <c r="L1096" s="149">
        <f>VLOOKUP(A1096,'Trained Model'!A:AI,35,0)</f>
        <v>-7.0535220639199663</v>
      </c>
      <c r="M1096" s="151">
        <f>VLOOKUP(A1096,'Trained Model'!A:AR,44,0)</f>
        <v>-5.6985357155851775</v>
      </c>
      <c r="N1096" s="117"/>
      <c r="O1096" s="119" t="str">
        <f t="shared" si="34"/>
        <v>No</v>
      </c>
      <c r="P1096" s="160" t="str">
        <f t="shared" si="35"/>
        <v>Correct</v>
      </c>
    </row>
    <row r="1097" spans="1:16" x14ac:dyDescent="0.2">
      <c r="A1097" s="99">
        <v>10553</v>
      </c>
      <c r="B1097" s="95" t="s">
        <v>103</v>
      </c>
      <c r="C1097" s="111">
        <v>0.96284905549654443</v>
      </c>
      <c r="D1097" s="95" t="s">
        <v>1</v>
      </c>
      <c r="E1097" s="95">
        <v>2</v>
      </c>
      <c r="F1097" s="96">
        <v>3</v>
      </c>
      <c r="G1097" s="95" t="s">
        <v>6</v>
      </c>
      <c r="H1097" s="95" t="s">
        <v>89</v>
      </c>
      <c r="I1097" s="95" t="s">
        <v>5</v>
      </c>
      <c r="J1097" s="97" t="s">
        <v>5</v>
      </c>
      <c r="L1097" s="149">
        <f>VLOOKUP(A1097,'Trained Model'!A:AI,35,0)</f>
        <v>-8.1025858257860612</v>
      </c>
      <c r="M1097" s="151">
        <f>VLOOKUP(A1097,'Trained Model'!A:AR,44,0)</f>
        <v>-6.3495107698198714</v>
      </c>
      <c r="N1097" s="117"/>
      <c r="O1097" s="119" t="str">
        <f t="shared" si="34"/>
        <v>No</v>
      </c>
      <c r="P1097" s="160" t="str">
        <f t="shared" si="35"/>
        <v>Correct</v>
      </c>
    </row>
    <row r="1098" spans="1:16" x14ac:dyDescent="0.2">
      <c r="A1098" s="98">
        <v>10333</v>
      </c>
      <c r="B1098" s="91" t="s">
        <v>103</v>
      </c>
      <c r="C1098" s="110">
        <v>0.96321515253778278</v>
      </c>
      <c r="D1098" s="91" t="s">
        <v>3</v>
      </c>
      <c r="E1098" s="91">
        <v>1</v>
      </c>
      <c r="F1098" s="92">
        <v>1</v>
      </c>
      <c r="G1098" s="91" t="s">
        <v>7</v>
      </c>
      <c r="H1098" s="91" t="s">
        <v>90</v>
      </c>
      <c r="I1098" s="91" t="s">
        <v>4</v>
      </c>
      <c r="J1098" s="93" t="s">
        <v>5</v>
      </c>
      <c r="L1098" s="149">
        <f>VLOOKUP(A1098,'Trained Model'!A:AI,35,0)</f>
        <v>-6.5430657839100075</v>
      </c>
      <c r="M1098" s="151">
        <f>VLOOKUP(A1098,'Trained Model'!A:AR,44,0)</f>
        <v>-9.150894110151846</v>
      </c>
      <c r="N1098" s="117"/>
      <c r="O1098" s="119" t="str">
        <f t="shared" si="34"/>
        <v>Yes</v>
      </c>
      <c r="P1098" s="161" t="str">
        <f t="shared" si="35"/>
        <v>Incorrect</v>
      </c>
    </row>
    <row r="1099" spans="1:16" x14ac:dyDescent="0.2">
      <c r="A1099" s="99">
        <v>10092</v>
      </c>
      <c r="B1099" s="95" t="s">
        <v>103</v>
      </c>
      <c r="C1099" s="111">
        <v>0.96361554598705645</v>
      </c>
      <c r="D1099" s="95" t="s">
        <v>1</v>
      </c>
      <c r="E1099" s="95">
        <v>3</v>
      </c>
      <c r="F1099" s="96">
        <v>2</v>
      </c>
      <c r="G1099" s="95" t="s">
        <v>6</v>
      </c>
      <c r="H1099" s="95" t="s">
        <v>88</v>
      </c>
      <c r="I1099" s="95" t="s">
        <v>5</v>
      </c>
      <c r="J1099" s="97" t="s">
        <v>5</v>
      </c>
      <c r="L1099" s="149">
        <f>VLOOKUP(A1099,'Trained Model'!A:AI,35,0)</f>
        <v>-6.9903431622984353</v>
      </c>
      <c r="M1099" s="151">
        <f>VLOOKUP(A1099,'Trained Model'!A:AR,44,0)</f>
        <v>-5.732294195510133</v>
      </c>
      <c r="N1099" s="117"/>
      <c r="O1099" s="119" t="str">
        <f t="shared" si="34"/>
        <v>No</v>
      </c>
      <c r="P1099" s="160" t="str">
        <f t="shared" si="35"/>
        <v>Correct</v>
      </c>
    </row>
    <row r="1100" spans="1:16" x14ac:dyDescent="0.2">
      <c r="A1100" s="98">
        <v>10831</v>
      </c>
      <c r="B1100" s="91" t="s">
        <v>103</v>
      </c>
      <c r="C1100" s="110">
        <v>0.96392487387373493</v>
      </c>
      <c r="D1100" s="91" t="s">
        <v>0</v>
      </c>
      <c r="E1100" s="91">
        <v>0</v>
      </c>
      <c r="F1100" s="92">
        <v>2</v>
      </c>
      <c r="G1100" s="91" t="s">
        <v>7</v>
      </c>
      <c r="H1100" s="91" t="s">
        <v>88</v>
      </c>
      <c r="I1100" s="91" t="s">
        <v>5</v>
      </c>
      <c r="J1100" s="93" t="s">
        <v>5</v>
      </c>
      <c r="L1100" s="149">
        <f>VLOOKUP(A1100,'Trained Model'!A:AI,35,0)</f>
        <v>-7.5349615687931397</v>
      </c>
      <c r="M1100" s="151">
        <f>VLOOKUP(A1100,'Trained Model'!A:AR,44,0)</f>
        <v>-5.8086610907975205</v>
      </c>
      <c r="N1100" s="117"/>
      <c r="O1100" s="119" t="str">
        <f t="shared" si="34"/>
        <v>No</v>
      </c>
      <c r="P1100" s="160" t="str">
        <f t="shared" si="35"/>
        <v>Correct</v>
      </c>
    </row>
    <row r="1101" spans="1:16" x14ac:dyDescent="0.2">
      <c r="A1101" s="99">
        <v>10114</v>
      </c>
      <c r="B1101" s="95" t="s">
        <v>103</v>
      </c>
      <c r="C1101" s="111">
        <v>0.96399179718243755</v>
      </c>
      <c r="D1101" s="95" t="s">
        <v>3</v>
      </c>
      <c r="E1101" s="95">
        <v>1</v>
      </c>
      <c r="F1101" s="96">
        <v>0</v>
      </c>
      <c r="G1101" s="95" t="s">
        <v>7</v>
      </c>
      <c r="H1101" s="95" t="s">
        <v>88</v>
      </c>
      <c r="I1101" s="95" t="s">
        <v>5</v>
      </c>
      <c r="J1101" s="97" t="s">
        <v>5</v>
      </c>
      <c r="L1101" s="149">
        <f>VLOOKUP(A1101,'Trained Model'!A:AI,35,0)</f>
        <v>-8.0854615233205518</v>
      </c>
      <c r="M1101" s="151">
        <f>VLOOKUP(A1101,'Trained Model'!A:AR,44,0)</f>
        <v>-5.7964905551772654</v>
      </c>
      <c r="N1101" s="117"/>
      <c r="O1101" s="119" t="str">
        <f t="shared" si="34"/>
        <v>No</v>
      </c>
      <c r="P1101" s="160" t="str">
        <f t="shared" si="35"/>
        <v>Correct</v>
      </c>
    </row>
    <row r="1102" spans="1:16" x14ac:dyDescent="0.2">
      <c r="A1102" s="98">
        <v>10320</v>
      </c>
      <c r="B1102" s="91" t="s">
        <v>103</v>
      </c>
      <c r="C1102" s="110">
        <v>0.96540350243490336</v>
      </c>
      <c r="D1102" s="91" t="s">
        <v>2</v>
      </c>
      <c r="E1102" s="91">
        <v>3</v>
      </c>
      <c r="F1102" s="92">
        <v>3</v>
      </c>
      <c r="G1102" s="91" t="s">
        <v>7</v>
      </c>
      <c r="H1102" s="91" t="s">
        <v>91</v>
      </c>
      <c r="I1102" s="91" t="s">
        <v>5</v>
      </c>
      <c r="J1102" s="93" t="s">
        <v>5</v>
      </c>
      <c r="L1102" s="149">
        <f>VLOOKUP(A1102,'Trained Model'!A:AI,35,0)</f>
        <v>-8.1664614275774241</v>
      </c>
      <c r="M1102" s="151">
        <f>VLOOKUP(A1102,'Trained Model'!A:AR,44,0)</f>
        <v>-6.8192083197904134</v>
      </c>
      <c r="N1102" s="117"/>
      <c r="O1102" s="119" t="str">
        <f t="shared" si="34"/>
        <v>No</v>
      </c>
      <c r="P1102" s="160" t="str">
        <f t="shared" si="35"/>
        <v>Correct</v>
      </c>
    </row>
    <row r="1103" spans="1:16" x14ac:dyDescent="0.2">
      <c r="A1103" s="99">
        <v>10856</v>
      </c>
      <c r="B1103" s="95" t="s">
        <v>103</v>
      </c>
      <c r="C1103" s="111">
        <v>0.96697575536223113</v>
      </c>
      <c r="D1103" s="95" t="s">
        <v>0</v>
      </c>
      <c r="E1103" s="95">
        <v>0</v>
      </c>
      <c r="F1103" s="96">
        <v>0</v>
      </c>
      <c r="G1103" s="95" t="s">
        <v>7</v>
      </c>
      <c r="H1103" s="95" t="s">
        <v>88</v>
      </c>
      <c r="I1103" s="95" t="s">
        <v>5</v>
      </c>
      <c r="J1103" s="97" t="s">
        <v>5</v>
      </c>
      <c r="L1103" s="149">
        <f>VLOOKUP(A1103,'Trained Model'!A:AI,35,0)</f>
        <v>-8.059486036917292</v>
      </c>
      <c r="M1103" s="151">
        <f>VLOOKUP(A1103,'Trained Model'!A:AR,44,0)</f>
        <v>-5.746270798198239</v>
      </c>
      <c r="N1103" s="117"/>
      <c r="O1103" s="119" t="str">
        <f t="shared" si="34"/>
        <v>No</v>
      </c>
      <c r="P1103" s="160" t="str">
        <f t="shared" si="35"/>
        <v>Correct</v>
      </c>
    </row>
    <row r="1104" spans="1:16" x14ac:dyDescent="0.2">
      <c r="A1104" s="98">
        <v>10482</v>
      </c>
      <c r="B1104" s="91" t="s">
        <v>103</v>
      </c>
      <c r="C1104" s="110">
        <v>0.97040468153178583</v>
      </c>
      <c r="D1104" s="91" t="s">
        <v>0</v>
      </c>
      <c r="E1104" s="91">
        <v>1</v>
      </c>
      <c r="F1104" s="92">
        <v>1</v>
      </c>
      <c r="G1104" s="91" t="s">
        <v>7</v>
      </c>
      <c r="H1104" s="91" t="s">
        <v>91</v>
      </c>
      <c r="I1104" s="91" t="s">
        <v>5</v>
      </c>
      <c r="J1104" s="93" t="s">
        <v>5</v>
      </c>
      <c r="L1104" s="149">
        <f>VLOOKUP(A1104,'Trained Model'!A:AI,35,0)</f>
        <v>-8.5993849081689895</v>
      </c>
      <c r="M1104" s="151">
        <f>VLOOKUP(A1104,'Trained Model'!A:AR,44,0)</f>
        <v>-6.8650007209806576</v>
      </c>
      <c r="N1104" s="117"/>
      <c r="O1104" s="119" t="str">
        <f t="shared" si="34"/>
        <v>No</v>
      </c>
      <c r="P1104" s="160" t="str">
        <f t="shared" si="35"/>
        <v>Correct</v>
      </c>
    </row>
    <row r="1105" spans="1:16" x14ac:dyDescent="0.2">
      <c r="A1105" s="99">
        <v>11017</v>
      </c>
      <c r="B1105" s="95" t="s">
        <v>103</v>
      </c>
      <c r="C1105" s="111">
        <v>0.97099346799869024</v>
      </c>
      <c r="D1105" s="95" t="s">
        <v>1</v>
      </c>
      <c r="E1105" s="95">
        <v>0</v>
      </c>
      <c r="F1105" s="96">
        <v>0</v>
      </c>
      <c r="G1105" s="95" t="s">
        <v>6</v>
      </c>
      <c r="H1105" s="95" t="s">
        <v>89</v>
      </c>
      <c r="I1105" s="95" t="s">
        <v>5</v>
      </c>
      <c r="J1105" s="97" t="s">
        <v>5</v>
      </c>
      <c r="L1105" s="149">
        <f>VLOOKUP(A1105,'Trained Model'!A:AI,35,0)</f>
        <v>-8.7221553975035757</v>
      </c>
      <c r="M1105" s="151">
        <f>VLOOKUP(A1105,'Trained Model'!A:AR,44,0)</f>
        <v>-6.2960842985323273</v>
      </c>
      <c r="N1105" s="117"/>
      <c r="O1105" s="119" t="str">
        <f t="shared" si="34"/>
        <v>No</v>
      </c>
      <c r="P1105" s="160" t="str">
        <f t="shared" si="35"/>
        <v>Correct</v>
      </c>
    </row>
    <row r="1106" spans="1:16" x14ac:dyDescent="0.2">
      <c r="A1106" s="98">
        <v>10067</v>
      </c>
      <c r="B1106" s="91" t="s">
        <v>103</v>
      </c>
      <c r="C1106" s="110">
        <v>0.9715791179715374</v>
      </c>
      <c r="D1106" s="91" t="s">
        <v>2</v>
      </c>
      <c r="E1106" s="91">
        <v>1</v>
      </c>
      <c r="F1106" s="92">
        <v>1</v>
      </c>
      <c r="G1106" s="91" t="s">
        <v>7</v>
      </c>
      <c r="H1106" s="91" t="s">
        <v>90</v>
      </c>
      <c r="I1106" s="91" t="s">
        <v>5</v>
      </c>
      <c r="J1106" s="93" t="s">
        <v>5</v>
      </c>
      <c r="L1106" s="149">
        <f>VLOOKUP(A1106,'Trained Model'!A:AI,35,0)</f>
        <v>-8.2347417945810797</v>
      </c>
      <c r="M1106" s="151">
        <f>VLOOKUP(A1106,'Trained Model'!A:AR,44,0)</f>
        <v>-6.7958760435007983</v>
      </c>
      <c r="N1106" s="117"/>
      <c r="O1106" s="119" t="str">
        <f t="shared" si="34"/>
        <v>No</v>
      </c>
      <c r="P1106" s="160" t="str">
        <f t="shared" si="35"/>
        <v>Correct</v>
      </c>
    </row>
    <row r="1107" spans="1:16" x14ac:dyDescent="0.2">
      <c r="A1107" s="99">
        <v>10499</v>
      </c>
      <c r="B1107" s="95" t="s">
        <v>103</v>
      </c>
      <c r="C1107" s="111">
        <v>0.97242689008978822</v>
      </c>
      <c r="D1107" s="95" t="s">
        <v>1</v>
      </c>
      <c r="E1107" s="95">
        <v>1</v>
      </c>
      <c r="F1107" s="96">
        <v>1</v>
      </c>
      <c r="G1107" s="95" t="s">
        <v>7</v>
      </c>
      <c r="H1107" s="95" t="s">
        <v>90</v>
      </c>
      <c r="I1107" s="95" t="s">
        <v>5</v>
      </c>
      <c r="J1107" s="97" t="s">
        <v>5</v>
      </c>
      <c r="L1107" s="149">
        <f>VLOOKUP(A1107,'Trained Model'!A:AI,35,0)</f>
        <v>-7.7407232891314717</v>
      </c>
      <c r="M1107" s="151">
        <f>VLOOKUP(A1107,'Trained Model'!A:AR,44,0)</f>
        <v>-6.7751713701391063</v>
      </c>
      <c r="N1107" s="117"/>
      <c r="O1107" s="119" t="str">
        <f t="shared" si="34"/>
        <v>No</v>
      </c>
      <c r="P1107" s="160" t="str">
        <f t="shared" si="35"/>
        <v>Correct</v>
      </c>
    </row>
    <row r="1108" spans="1:16" x14ac:dyDescent="0.2">
      <c r="A1108" s="98">
        <v>10134</v>
      </c>
      <c r="B1108" s="91" t="s">
        <v>103</v>
      </c>
      <c r="C1108" s="110">
        <v>0.97299571589274414</v>
      </c>
      <c r="D1108" s="91" t="s">
        <v>3</v>
      </c>
      <c r="E1108" s="91">
        <v>3</v>
      </c>
      <c r="F1108" s="92">
        <v>1</v>
      </c>
      <c r="G1108" s="91" t="s">
        <v>6</v>
      </c>
      <c r="H1108" s="91" t="s">
        <v>91</v>
      </c>
      <c r="I1108" s="91" t="s">
        <v>5</v>
      </c>
      <c r="J1108" s="93" t="s">
        <v>5</v>
      </c>
      <c r="L1108" s="149">
        <f>VLOOKUP(A1108,'Trained Model'!A:AI,35,0)</f>
        <v>-8.4947177858536183</v>
      </c>
      <c r="M1108" s="151">
        <f>VLOOKUP(A1108,'Trained Model'!A:AR,44,0)</f>
        <v>-6.7507853605167902</v>
      </c>
      <c r="N1108" s="117"/>
      <c r="O1108" s="119" t="str">
        <f t="shared" si="34"/>
        <v>No</v>
      </c>
      <c r="P1108" s="160" t="str">
        <f t="shared" si="35"/>
        <v>Correct</v>
      </c>
    </row>
    <row r="1109" spans="1:16" x14ac:dyDescent="0.2">
      <c r="A1109" s="99">
        <v>10481</v>
      </c>
      <c r="B1109" s="95" t="s">
        <v>103</v>
      </c>
      <c r="C1109" s="111">
        <v>0.97335448311565254</v>
      </c>
      <c r="D1109" s="95" t="s">
        <v>1</v>
      </c>
      <c r="E1109" s="95">
        <v>1</v>
      </c>
      <c r="F1109" s="96">
        <v>0</v>
      </c>
      <c r="G1109" s="95" t="s">
        <v>7</v>
      </c>
      <c r="H1109" s="95" t="s">
        <v>90</v>
      </c>
      <c r="I1109" s="95" t="s">
        <v>5</v>
      </c>
      <c r="J1109" s="97" t="s">
        <v>5</v>
      </c>
      <c r="L1109" s="149">
        <f>VLOOKUP(A1109,'Trained Model'!A:AI,35,0)</f>
        <v>-8.2446284700528878</v>
      </c>
      <c r="M1109" s="151">
        <f>VLOOKUP(A1109,'Trained Model'!A:AR,44,0)</f>
        <v>-6.754804067314673</v>
      </c>
      <c r="N1109" s="117"/>
      <c r="O1109" s="119" t="str">
        <f t="shared" si="34"/>
        <v>No</v>
      </c>
      <c r="P1109" s="160" t="str">
        <f t="shared" si="35"/>
        <v>Correct</v>
      </c>
    </row>
    <row r="1110" spans="1:16" x14ac:dyDescent="0.2">
      <c r="A1110" s="98">
        <v>11157</v>
      </c>
      <c r="B1110" s="91" t="s">
        <v>103</v>
      </c>
      <c r="C1110" s="110">
        <v>0.97342770339677454</v>
      </c>
      <c r="D1110" s="91" t="s">
        <v>3</v>
      </c>
      <c r="E1110" s="91">
        <v>2</v>
      </c>
      <c r="F1110" s="92">
        <v>0</v>
      </c>
      <c r="G1110" s="91" t="s">
        <v>7</v>
      </c>
      <c r="H1110" s="91" t="s">
        <v>90</v>
      </c>
      <c r="I1110" s="91" t="s">
        <v>5</v>
      </c>
      <c r="J1110" s="93" t="s">
        <v>5</v>
      </c>
      <c r="L1110" s="149">
        <f>VLOOKUP(A1110,'Trained Model'!A:AI,35,0)</f>
        <v>-8.526355749017327</v>
      </c>
      <c r="M1110" s="151">
        <f>VLOOKUP(A1110,'Trained Model'!A:AR,44,0)</f>
        <v>-6.7417502607514095</v>
      </c>
      <c r="N1110" s="117"/>
      <c r="O1110" s="119" t="str">
        <f t="shared" si="34"/>
        <v>No</v>
      </c>
      <c r="P1110" s="160" t="str">
        <f t="shared" si="35"/>
        <v>Correct</v>
      </c>
    </row>
    <row r="1111" spans="1:16" x14ac:dyDescent="0.2">
      <c r="A1111" s="99">
        <v>10733</v>
      </c>
      <c r="B1111" s="95" t="s">
        <v>103</v>
      </c>
      <c r="C1111" s="111">
        <v>0.97504285989430306</v>
      </c>
      <c r="D1111" s="95" t="s">
        <v>2</v>
      </c>
      <c r="E1111" s="95">
        <v>1</v>
      </c>
      <c r="F1111" s="96">
        <v>2</v>
      </c>
      <c r="G1111" s="95" t="s">
        <v>6</v>
      </c>
      <c r="H1111" s="95" t="s">
        <v>90</v>
      </c>
      <c r="I1111" s="95" t="s">
        <v>4</v>
      </c>
      <c r="J1111" s="97" t="s">
        <v>5</v>
      </c>
      <c r="L1111" s="149">
        <f>VLOOKUP(A1111,'Trained Model'!A:AI,35,0)</f>
        <v>-7.0013969119428143</v>
      </c>
      <c r="M1111" s="151">
        <f>VLOOKUP(A1111,'Trained Model'!A:AR,44,0)</f>
        <v>-9.1494254136212518</v>
      </c>
      <c r="N1111" s="117"/>
      <c r="O1111" s="119" t="str">
        <f t="shared" si="34"/>
        <v>Yes</v>
      </c>
      <c r="P1111" s="161" t="str">
        <f t="shared" si="35"/>
        <v>Incorrect</v>
      </c>
    </row>
    <row r="1112" spans="1:16" x14ac:dyDescent="0.2">
      <c r="A1112" s="98">
        <v>10676</v>
      </c>
      <c r="B1112" s="91" t="s">
        <v>103</v>
      </c>
      <c r="C1112" s="110">
        <v>0.97572634568863914</v>
      </c>
      <c r="D1112" s="91" t="s">
        <v>2</v>
      </c>
      <c r="E1112" s="91">
        <v>0</v>
      </c>
      <c r="F1112" s="92">
        <v>2</v>
      </c>
      <c r="G1112" s="91" t="s">
        <v>6</v>
      </c>
      <c r="H1112" s="91" t="s">
        <v>88</v>
      </c>
      <c r="I1112" s="91" t="s">
        <v>5</v>
      </c>
      <c r="J1112" s="93" t="s">
        <v>5</v>
      </c>
      <c r="L1112" s="149">
        <f>VLOOKUP(A1112,'Trained Model'!A:AI,35,0)</f>
        <v>-8.0398874704319425</v>
      </c>
      <c r="M1112" s="151">
        <f>VLOOKUP(A1112,'Trained Model'!A:AR,44,0)</f>
        <v>-5.7651694044920792</v>
      </c>
      <c r="N1112" s="117"/>
      <c r="O1112" s="119" t="str">
        <f t="shared" si="34"/>
        <v>No</v>
      </c>
      <c r="P1112" s="160" t="str">
        <f t="shared" si="35"/>
        <v>Correct</v>
      </c>
    </row>
    <row r="1113" spans="1:16" x14ac:dyDescent="0.2">
      <c r="A1113" s="99">
        <v>10464</v>
      </c>
      <c r="B1113" s="95" t="s">
        <v>103</v>
      </c>
      <c r="C1113" s="111">
        <v>0.97613906285513163</v>
      </c>
      <c r="D1113" s="95" t="s">
        <v>0</v>
      </c>
      <c r="E1113" s="95">
        <v>2</v>
      </c>
      <c r="F1113" s="96">
        <v>2</v>
      </c>
      <c r="G1113" s="95" t="s">
        <v>6</v>
      </c>
      <c r="H1113" s="95" t="s">
        <v>89</v>
      </c>
      <c r="I1113" s="95" t="s">
        <v>5</v>
      </c>
      <c r="J1113" s="97" t="s">
        <v>5</v>
      </c>
      <c r="L1113" s="149">
        <f>VLOOKUP(A1113,'Trained Model'!A:AI,35,0)</f>
        <v>-8.4533827219406028</v>
      </c>
      <c r="M1113" s="151">
        <f>VLOOKUP(A1113,'Trained Model'!A:AR,44,0)</f>
        <v>-6.3956405415473734</v>
      </c>
      <c r="N1113" s="117"/>
      <c r="O1113" s="119" t="str">
        <f t="shared" si="34"/>
        <v>No</v>
      </c>
      <c r="P1113" s="160" t="str">
        <f t="shared" si="35"/>
        <v>Correct</v>
      </c>
    </row>
    <row r="1114" spans="1:16" x14ac:dyDescent="0.2">
      <c r="A1114" s="98">
        <v>10307</v>
      </c>
      <c r="B1114" s="91" t="s">
        <v>103</v>
      </c>
      <c r="C1114" s="110">
        <v>0.97707023458140041</v>
      </c>
      <c r="D1114" s="91" t="s">
        <v>1</v>
      </c>
      <c r="E1114" s="91">
        <v>1</v>
      </c>
      <c r="F1114" s="92">
        <v>0</v>
      </c>
      <c r="G1114" s="91" t="s">
        <v>7</v>
      </c>
      <c r="H1114" s="91" t="s">
        <v>91</v>
      </c>
      <c r="I1114" s="91" t="s">
        <v>5</v>
      </c>
      <c r="J1114" s="93" t="s">
        <v>5</v>
      </c>
      <c r="L1114" s="149">
        <f>VLOOKUP(A1114,'Trained Model'!A:AI,35,0)</f>
        <v>-8.6893142913143322</v>
      </c>
      <c r="M1114" s="151">
        <f>VLOOKUP(A1114,'Trained Model'!A:AR,44,0)</f>
        <v>-6.8322621263536769</v>
      </c>
      <c r="N1114" s="117"/>
      <c r="O1114" s="119" t="str">
        <f t="shared" si="34"/>
        <v>No</v>
      </c>
      <c r="P1114" s="160" t="str">
        <f t="shared" si="35"/>
        <v>Correct</v>
      </c>
    </row>
    <row r="1115" spans="1:16" x14ac:dyDescent="0.2">
      <c r="A1115" s="99">
        <v>10529</v>
      </c>
      <c r="B1115" s="95" t="s">
        <v>103</v>
      </c>
      <c r="C1115" s="111">
        <v>0.97852619194305113</v>
      </c>
      <c r="D1115" s="95" t="s">
        <v>0</v>
      </c>
      <c r="E1115" s="95">
        <v>3</v>
      </c>
      <c r="F1115" s="96">
        <v>2</v>
      </c>
      <c r="G1115" s="95" t="s">
        <v>6</v>
      </c>
      <c r="H1115" s="95" t="s">
        <v>91</v>
      </c>
      <c r="I1115" s="95" t="s">
        <v>5</v>
      </c>
      <c r="J1115" s="97" t="s">
        <v>5</v>
      </c>
      <c r="L1115" s="149">
        <f>VLOOKUP(A1115,'Trained Model'!A:AI,35,0)</f>
        <v>-8.4481230122476223</v>
      </c>
      <c r="M1115" s="151">
        <f>VLOOKUP(A1115,'Trained Model'!A:AR,44,0)</f>
        <v>-6.7928083502916374</v>
      </c>
      <c r="N1115" s="117"/>
      <c r="O1115" s="119" t="str">
        <f t="shared" si="34"/>
        <v>No</v>
      </c>
      <c r="P1115" s="160" t="str">
        <f t="shared" si="35"/>
        <v>Correct</v>
      </c>
    </row>
    <row r="1116" spans="1:16" x14ac:dyDescent="0.2">
      <c r="A1116" s="98">
        <v>11132</v>
      </c>
      <c r="B1116" s="91" t="s">
        <v>103</v>
      </c>
      <c r="C1116" s="110">
        <v>0.97895021981533759</v>
      </c>
      <c r="D1116" s="91" t="s">
        <v>3</v>
      </c>
      <c r="E1116" s="91">
        <v>3</v>
      </c>
      <c r="F1116" s="92">
        <v>2</v>
      </c>
      <c r="G1116" s="91" t="s">
        <v>6</v>
      </c>
      <c r="H1116" s="91" t="s">
        <v>90</v>
      </c>
      <c r="I1116" s="91" t="s">
        <v>5</v>
      </c>
      <c r="J1116" s="93" t="s">
        <v>5</v>
      </c>
      <c r="L1116" s="149">
        <f>VLOOKUP(A1116,'Trained Model'!A:AI,35,0)</f>
        <v>-8.0294126773894376</v>
      </c>
      <c r="M1116" s="151">
        <f>VLOOKUP(A1116,'Trained Model'!A:AR,44,0)</f>
        <v>-6.7153502912526335</v>
      </c>
      <c r="N1116" s="117"/>
      <c r="O1116" s="119" t="str">
        <f t="shared" si="34"/>
        <v>No</v>
      </c>
      <c r="P1116" s="160" t="str">
        <f t="shared" si="35"/>
        <v>Correct</v>
      </c>
    </row>
    <row r="1117" spans="1:16" x14ac:dyDescent="0.2">
      <c r="A1117" s="99">
        <v>10405</v>
      </c>
      <c r="B1117" s="95" t="s">
        <v>103</v>
      </c>
      <c r="C1117" s="111">
        <v>0.97898251025420102</v>
      </c>
      <c r="D1117" s="95" t="s">
        <v>1</v>
      </c>
      <c r="E1117" s="95">
        <v>0</v>
      </c>
      <c r="F1117" s="96">
        <v>0</v>
      </c>
      <c r="G1117" s="95" t="s">
        <v>6</v>
      </c>
      <c r="H1117" s="95" t="s">
        <v>88</v>
      </c>
      <c r="I1117" s="95" t="s">
        <v>5</v>
      </c>
      <c r="J1117" s="97" t="s">
        <v>5</v>
      </c>
      <c r="L1117" s="149">
        <f>VLOOKUP(A1117,'Trained Model'!A:AI,35,0)</f>
        <v>-8.070393433106485</v>
      </c>
      <c r="M1117" s="151">
        <f>VLOOKUP(A1117,'Trained Model'!A:AR,44,0)</f>
        <v>-5.6820744385311057</v>
      </c>
      <c r="N1117" s="117"/>
      <c r="O1117" s="119" t="str">
        <f t="shared" si="34"/>
        <v>No</v>
      </c>
      <c r="P1117" s="160" t="str">
        <f t="shared" si="35"/>
        <v>Correct</v>
      </c>
    </row>
    <row r="1118" spans="1:16" x14ac:dyDescent="0.2">
      <c r="A1118" s="98">
        <v>10350</v>
      </c>
      <c r="B1118" s="91" t="s">
        <v>103</v>
      </c>
      <c r="C1118" s="110">
        <v>0.97898938934714497</v>
      </c>
      <c r="D1118" s="91" t="s">
        <v>2</v>
      </c>
      <c r="E1118" s="91">
        <v>3</v>
      </c>
      <c r="F1118" s="92">
        <v>0</v>
      </c>
      <c r="G1118" s="91" t="s">
        <v>7</v>
      </c>
      <c r="H1118" s="91" t="s">
        <v>89</v>
      </c>
      <c r="I1118" s="91" t="s">
        <v>5</v>
      </c>
      <c r="J1118" s="93" t="s">
        <v>5</v>
      </c>
      <c r="L1118" s="149">
        <f>VLOOKUP(A1118,'Trained Model'!A:AI,35,0)</f>
        <v>-8.2357649063040217</v>
      </c>
      <c r="M1118" s="151">
        <f>VLOOKUP(A1118,'Trained Model'!A:AR,44,0)</f>
        <v>-6.3564435041383502</v>
      </c>
      <c r="N1118" s="117"/>
      <c r="O1118" s="119" t="str">
        <f t="shared" si="34"/>
        <v>No</v>
      </c>
      <c r="P1118" s="160" t="str">
        <f t="shared" si="35"/>
        <v>Correct</v>
      </c>
    </row>
    <row r="1119" spans="1:16" x14ac:dyDescent="0.2">
      <c r="A1119" s="99">
        <v>10763</v>
      </c>
      <c r="B1119" s="95" t="s">
        <v>103</v>
      </c>
      <c r="C1119" s="111">
        <v>0.97985563180073831</v>
      </c>
      <c r="D1119" s="95" t="s">
        <v>1</v>
      </c>
      <c r="E1119" s="95">
        <v>3</v>
      </c>
      <c r="F1119" s="96">
        <v>2</v>
      </c>
      <c r="G1119" s="95" t="s">
        <v>6</v>
      </c>
      <c r="H1119" s="95" t="s">
        <v>88</v>
      </c>
      <c r="I1119" s="95" t="s">
        <v>5</v>
      </c>
      <c r="J1119" s="97" t="s">
        <v>5</v>
      </c>
      <c r="L1119" s="149">
        <f>VLOOKUP(A1119,'Trained Model'!A:AI,35,0)</f>
        <v>-6.9903431622984353</v>
      </c>
      <c r="M1119" s="151">
        <f>VLOOKUP(A1119,'Trained Model'!A:AR,44,0)</f>
        <v>-5.732294195510133</v>
      </c>
      <c r="N1119" s="117"/>
      <c r="O1119" s="119" t="str">
        <f t="shared" si="34"/>
        <v>No</v>
      </c>
      <c r="P1119" s="160" t="str">
        <f t="shared" si="35"/>
        <v>Correct</v>
      </c>
    </row>
    <row r="1120" spans="1:16" x14ac:dyDescent="0.2">
      <c r="A1120" s="98">
        <v>10201</v>
      </c>
      <c r="B1120" s="91" t="s">
        <v>103</v>
      </c>
      <c r="C1120" s="110">
        <v>0.98053397512979135</v>
      </c>
      <c r="D1120" s="91" t="s">
        <v>1</v>
      </c>
      <c r="E1120" s="91">
        <v>3</v>
      </c>
      <c r="F1120" s="92">
        <v>0</v>
      </c>
      <c r="G1120" s="91" t="s">
        <v>7</v>
      </c>
      <c r="H1120" s="91" t="s">
        <v>89</v>
      </c>
      <c r="I1120" s="91" t="s">
        <v>5</v>
      </c>
      <c r="J1120" s="93" t="s">
        <v>5</v>
      </c>
      <c r="L1120" s="149">
        <f>VLOOKUP(A1120,'Trained Model'!A:AI,35,0)</f>
        <v>-7.7417464008544128</v>
      </c>
      <c r="M1120" s="151">
        <f>VLOOKUP(A1120,'Trained Model'!A:AR,44,0)</f>
        <v>-6.3357388307766582</v>
      </c>
      <c r="N1120" s="117"/>
      <c r="O1120" s="119" t="str">
        <f t="shared" si="34"/>
        <v>No</v>
      </c>
      <c r="P1120" s="160" t="str">
        <f t="shared" si="35"/>
        <v>Correct</v>
      </c>
    </row>
    <row r="1121" spans="1:16" x14ac:dyDescent="0.2">
      <c r="A1121" s="99">
        <v>10581</v>
      </c>
      <c r="B1121" s="95" t="s">
        <v>103</v>
      </c>
      <c r="C1121" s="111">
        <v>0.98084977470265777</v>
      </c>
      <c r="D1121" s="95" t="s">
        <v>0</v>
      </c>
      <c r="E1121" s="95">
        <v>3</v>
      </c>
      <c r="F1121" s="96">
        <v>1</v>
      </c>
      <c r="G1121" s="95" t="s">
        <v>6</v>
      </c>
      <c r="H1121" s="95" t="s">
        <v>88</v>
      </c>
      <c r="I1121" s="95" t="s">
        <v>5</v>
      </c>
      <c r="J1121" s="97" t="s">
        <v>5</v>
      </c>
      <c r="L1121" s="149">
        <f>VLOOKUP(A1121,'Trained Model'!A:AI,35,0)</f>
        <v>-7.4249382472772441</v>
      </c>
      <c r="M1121" s="151">
        <f>VLOOKUP(A1121,'Trained Model'!A:AR,44,0)</f>
        <v>-5.7026424975378323</v>
      </c>
      <c r="N1121" s="117"/>
      <c r="O1121" s="119" t="str">
        <f t="shared" si="34"/>
        <v>No</v>
      </c>
      <c r="P1121" s="160" t="str">
        <f t="shared" si="35"/>
        <v>Correct</v>
      </c>
    </row>
    <row r="1122" spans="1:16" x14ac:dyDescent="0.2">
      <c r="A1122" s="98">
        <v>10865</v>
      </c>
      <c r="B1122" s="91" t="s">
        <v>103</v>
      </c>
      <c r="C1122" s="110">
        <v>0.98174703255174167</v>
      </c>
      <c r="D1122" s="91" t="s">
        <v>3</v>
      </c>
      <c r="E1122" s="91">
        <v>3</v>
      </c>
      <c r="F1122" s="92">
        <v>0</v>
      </c>
      <c r="G1122" s="91" t="s">
        <v>7</v>
      </c>
      <c r="H1122" s="91" t="s">
        <v>88</v>
      </c>
      <c r="I1122" s="91" t="s">
        <v>4</v>
      </c>
      <c r="J1122" s="93" t="s">
        <v>5</v>
      </c>
      <c r="L1122" s="149">
        <f>VLOOKUP(A1122,'Trained Model'!A:AI,35,0)</f>
        <v>-5.8923269312358579</v>
      </c>
      <c r="M1122" s="151">
        <f>VLOOKUP(A1122,'Trained Model'!A:AR,44,0)</f>
        <v>-8.097451710788178</v>
      </c>
      <c r="N1122" s="117"/>
      <c r="O1122" s="119" t="str">
        <f t="shared" si="34"/>
        <v>Yes</v>
      </c>
      <c r="P1122" s="161" t="str">
        <f t="shared" si="35"/>
        <v>Incorrect</v>
      </c>
    </row>
    <row r="1123" spans="1:16" x14ac:dyDescent="0.2">
      <c r="A1123" s="99">
        <v>10982</v>
      </c>
      <c r="B1123" s="95" t="s">
        <v>103</v>
      </c>
      <c r="C1123" s="111">
        <v>0.98244955881850571</v>
      </c>
      <c r="D1123" s="95" t="s">
        <v>3</v>
      </c>
      <c r="E1123" s="95">
        <v>3</v>
      </c>
      <c r="F1123" s="96">
        <v>0</v>
      </c>
      <c r="G1123" s="95" t="s">
        <v>7</v>
      </c>
      <c r="H1123" s="95" t="s">
        <v>88</v>
      </c>
      <c r="I1123" s="95" t="s">
        <v>5</v>
      </c>
      <c r="J1123" s="97" t="s">
        <v>5</v>
      </c>
      <c r="L1123" s="149">
        <f>VLOOKUP(A1123,'Trained Model'!A:AI,35,0)</f>
        <v>-7.5299357206366553</v>
      </c>
      <c r="M1123" s="151">
        <f>VLOOKUP(A1123,'Trained Model'!A:AR,44,0)</f>
        <v>-5.734100262577984</v>
      </c>
      <c r="N1123" s="117"/>
      <c r="O1123" s="119" t="str">
        <f t="shared" si="34"/>
        <v>No</v>
      </c>
      <c r="P1123" s="160" t="str">
        <f t="shared" si="35"/>
        <v>Correct</v>
      </c>
    </row>
    <row r="1124" spans="1:16" x14ac:dyDescent="0.2">
      <c r="A1124" s="98">
        <v>10348</v>
      </c>
      <c r="B1124" s="91" t="s">
        <v>103</v>
      </c>
      <c r="C1124" s="110">
        <v>0.985839787965888</v>
      </c>
      <c r="D1124" s="91" t="s">
        <v>0</v>
      </c>
      <c r="E1124" s="91">
        <v>2</v>
      </c>
      <c r="F1124" s="92">
        <v>1</v>
      </c>
      <c r="G1124" s="91" t="s">
        <v>6</v>
      </c>
      <c r="H1124" s="91" t="s">
        <v>90</v>
      </c>
      <c r="I1124" s="91" t="s">
        <v>5</v>
      </c>
      <c r="J1124" s="93" t="s">
        <v>5</v>
      </c>
      <c r="L1124" s="149">
        <f>VLOOKUP(A1124,'Trained Model'!A:AI,35,0)</f>
        <v>-8.4213582756579157</v>
      </c>
      <c r="M1124" s="151">
        <f>VLOOKUP(A1124,'Trained Model'!A:AR,44,0)</f>
        <v>-6.7102924957112577</v>
      </c>
      <c r="N1124" s="117"/>
      <c r="O1124" s="119" t="str">
        <f t="shared" si="34"/>
        <v>No</v>
      </c>
      <c r="P1124" s="160" t="str">
        <f t="shared" si="35"/>
        <v>Correct</v>
      </c>
    </row>
    <row r="1125" spans="1:16" x14ac:dyDescent="0.2">
      <c r="A1125" s="99">
        <v>10818</v>
      </c>
      <c r="B1125" s="95" t="s">
        <v>103</v>
      </c>
      <c r="C1125" s="111">
        <v>0.98816990596640908</v>
      </c>
      <c r="D1125" s="95" t="s">
        <v>1</v>
      </c>
      <c r="E1125" s="95">
        <v>2</v>
      </c>
      <c r="F1125" s="96">
        <v>2</v>
      </c>
      <c r="G1125" s="95" t="s">
        <v>7</v>
      </c>
      <c r="H1125" s="95" t="s">
        <v>88</v>
      </c>
      <c r="I1125" s="95" t="s">
        <v>4</v>
      </c>
      <c r="J1125" s="97" t="s">
        <v>5</v>
      </c>
      <c r="L1125" s="149">
        <f>VLOOKUP(A1125,'Trained Model'!A:AI,35,0)</f>
        <v>-5.325152976401375</v>
      </c>
      <c r="M1125" s="151">
        <f>VLOOKUP(A1125,'Trained Model'!A:AR,44,0)</f>
        <v>-8.1844359058183827</v>
      </c>
      <c r="N1125" s="117"/>
      <c r="O1125" s="119" t="str">
        <f t="shared" si="34"/>
        <v>Yes</v>
      </c>
      <c r="P1125" s="161" t="str">
        <f t="shared" si="35"/>
        <v>Incorrect</v>
      </c>
    </row>
    <row r="1126" spans="1:16" x14ac:dyDescent="0.2">
      <c r="A1126" s="98">
        <v>10215</v>
      </c>
      <c r="B1126" s="91" t="s">
        <v>103</v>
      </c>
      <c r="C1126" s="110">
        <v>0.9886512315918623</v>
      </c>
      <c r="D1126" s="91" t="s">
        <v>2</v>
      </c>
      <c r="E1126" s="91">
        <v>0</v>
      </c>
      <c r="F1126" s="92">
        <v>1</v>
      </c>
      <c r="G1126" s="91" t="s">
        <v>7</v>
      </c>
      <c r="H1126" s="91" t="s">
        <v>88</v>
      </c>
      <c r="I1126" s="91" t="s">
        <v>5</v>
      </c>
      <c r="J1126" s="93" t="s">
        <v>5</v>
      </c>
      <c r="L1126" s="149">
        <f>VLOOKUP(A1126,'Trained Model'!A:AI,35,0)</f>
        <v>-7.6356235636694114</v>
      </c>
      <c r="M1126" s="151">
        <f>VLOOKUP(A1126,'Trained Model'!A:AR,44,0)</f>
        <v>-5.774971482581817</v>
      </c>
      <c r="N1126" s="117"/>
      <c r="O1126" s="119" t="str">
        <f t="shared" si="34"/>
        <v>No</v>
      </c>
      <c r="P1126" s="160" t="str">
        <f t="shared" si="35"/>
        <v>Correct</v>
      </c>
    </row>
    <row r="1127" spans="1:16" x14ac:dyDescent="0.2">
      <c r="A1127" s="99">
        <v>10704</v>
      </c>
      <c r="B1127" s="95" t="s">
        <v>103</v>
      </c>
      <c r="C1127" s="111">
        <v>0.98872970344181377</v>
      </c>
      <c r="D1127" s="95" t="s">
        <v>1</v>
      </c>
      <c r="E1127" s="95">
        <v>3</v>
      </c>
      <c r="F1127" s="96">
        <v>3</v>
      </c>
      <c r="G1127" s="95" t="s">
        <v>7</v>
      </c>
      <c r="H1127" s="95" t="s">
        <v>88</v>
      </c>
      <c r="I1127" s="95" t="s">
        <v>5</v>
      </c>
      <c r="J1127" s="97" t="s">
        <v>5</v>
      </c>
      <c r="L1127" s="149">
        <f>VLOOKUP(A1127,'Trained Model'!A:AI,35,0)</f>
        <v>-6.6286388699547008</v>
      </c>
      <c r="M1127" s="151">
        <f>VLOOKUP(A1127,'Trained Model'!A:AR,44,0)</f>
        <v>-5.7503607834497634</v>
      </c>
      <c r="N1127" s="117"/>
      <c r="O1127" s="119" t="str">
        <f t="shared" si="34"/>
        <v>No</v>
      </c>
      <c r="P1127" s="160" t="str">
        <f t="shared" si="35"/>
        <v>Correct</v>
      </c>
    </row>
    <row r="1128" spans="1:16" x14ac:dyDescent="0.2">
      <c r="A1128" s="98">
        <v>10121</v>
      </c>
      <c r="B1128" s="91" t="s">
        <v>103</v>
      </c>
      <c r="C1128" s="110">
        <v>0.98944665960158351</v>
      </c>
      <c r="D1128" s="91" t="s">
        <v>0</v>
      </c>
      <c r="E1128" s="91">
        <v>1</v>
      </c>
      <c r="F1128" s="92">
        <v>1</v>
      </c>
      <c r="G1128" s="91" t="s">
        <v>7</v>
      </c>
      <c r="H1128" s="91" t="s">
        <v>91</v>
      </c>
      <c r="I1128" s="91" t="s">
        <v>5</v>
      </c>
      <c r="J1128" s="93" t="s">
        <v>5</v>
      </c>
      <c r="L1128" s="149">
        <f>VLOOKUP(A1128,'Trained Model'!A:AI,35,0)</f>
        <v>-8.5993849081689895</v>
      </c>
      <c r="M1128" s="151">
        <f>VLOOKUP(A1128,'Trained Model'!A:AR,44,0)</f>
        <v>-6.8650007209806576</v>
      </c>
      <c r="N1128" s="117"/>
      <c r="O1128" s="119" t="str">
        <f t="shared" si="34"/>
        <v>No</v>
      </c>
      <c r="P1128" s="160" t="str">
        <f t="shared" si="35"/>
        <v>Correct</v>
      </c>
    </row>
    <row r="1129" spans="1:16" x14ac:dyDescent="0.2">
      <c r="A1129" s="99">
        <v>10273</v>
      </c>
      <c r="B1129" s="95" t="s">
        <v>103</v>
      </c>
      <c r="C1129" s="111">
        <v>0.98966314131211697</v>
      </c>
      <c r="D1129" s="95" t="s">
        <v>3</v>
      </c>
      <c r="E1129" s="95">
        <v>0</v>
      </c>
      <c r="F1129" s="96">
        <v>2</v>
      </c>
      <c r="G1129" s="95" t="s">
        <v>7</v>
      </c>
      <c r="H1129" s="95" t="s">
        <v>88</v>
      </c>
      <c r="I1129" s="95" t="s">
        <v>5</v>
      </c>
      <c r="J1129" s="97" t="s">
        <v>5</v>
      </c>
      <c r="L1129" s="149">
        <f>VLOOKUP(A1129,'Trained Model'!A:AI,35,0)</f>
        <v>-7.5609370551964004</v>
      </c>
      <c r="M1129" s="151">
        <f>VLOOKUP(A1129,'Trained Model'!A:AR,44,0)</f>
        <v>-5.8086610907975205</v>
      </c>
      <c r="N1129" s="117"/>
      <c r="O1129" s="119" t="str">
        <f t="shared" si="34"/>
        <v>No</v>
      </c>
      <c r="P1129" s="160" t="str">
        <f t="shared" si="35"/>
        <v>Correct</v>
      </c>
    </row>
    <row r="1130" spans="1:16" x14ac:dyDescent="0.2">
      <c r="A1130" s="98">
        <v>10787</v>
      </c>
      <c r="B1130" s="91" t="s">
        <v>103</v>
      </c>
      <c r="C1130" s="110">
        <v>0.98979330218926509</v>
      </c>
      <c r="D1130" s="91" t="s">
        <v>2</v>
      </c>
      <c r="E1130" s="91">
        <v>1</v>
      </c>
      <c r="F1130" s="92">
        <v>3</v>
      </c>
      <c r="G1130" s="91" t="s">
        <v>6</v>
      </c>
      <c r="H1130" s="91" t="s">
        <v>91</v>
      </c>
      <c r="I1130" s="91" t="s">
        <v>5</v>
      </c>
      <c r="J1130" s="93" t="s">
        <v>5</v>
      </c>
      <c r="L1130" s="149">
        <f>VLOOKUP(A1130,'Trained Model'!A:AI,35,0)</f>
        <v>-9.1468704242265879</v>
      </c>
      <c r="M1130" s="151">
        <f>VLOOKUP(A1130,'Trained Model'!A:AR,44,0)</f>
        <v>-6.8297735445251098</v>
      </c>
      <c r="N1130" s="117"/>
      <c r="O1130" s="119" t="str">
        <f t="shared" si="34"/>
        <v>No</v>
      </c>
      <c r="P1130" s="160" t="str">
        <f t="shared" si="35"/>
        <v>Correct</v>
      </c>
    </row>
    <row r="1131" spans="1:16" x14ac:dyDescent="0.2">
      <c r="A1131" s="99">
        <v>11335</v>
      </c>
      <c r="B1131" s="95" t="s">
        <v>103</v>
      </c>
      <c r="C1131" s="111">
        <v>0.99049137542734178</v>
      </c>
      <c r="D1131" s="95" t="s">
        <v>3</v>
      </c>
      <c r="E1131" s="95">
        <v>0</v>
      </c>
      <c r="F1131" s="96">
        <v>2</v>
      </c>
      <c r="G1131" s="95" t="s">
        <v>7</v>
      </c>
      <c r="H1131" s="95" t="s">
        <v>91</v>
      </c>
      <c r="I1131" s="95" t="s">
        <v>5</v>
      </c>
      <c r="J1131" s="97" t="s">
        <v>5</v>
      </c>
      <c r="L1131" s="149">
        <f>VLOOKUP(A1131,'Trained Model'!A:AI,35,0)</f>
        <v>-8.6047411073695148</v>
      </c>
      <c r="M1131" s="151">
        <f>VLOOKUP(A1131,'Trained Model'!A:AR,44,0)</f>
        <v>-6.8568039537764784</v>
      </c>
      <c r="N1131" s="117"/>
      <c r="O1131" s="119" t="str">
        <f t="shared" si="34"/>
        <v>No</v>
      </c>
      <c r="P1131" s="160" t="str">
        <f t="shared" si="35"/>
        <v>Correct</v>
      </c>
    </row>
    <row r="1132" spans="1:16" x14ac:dyDescent="0.2">
      <c r="A1132" s="98">
        <v>10286</v>
      </c>
      <c r="B1132" s="91" t="s">
        <v>103</v>
      </c>
      <c r="C1132" s="110">
        <v>0.99089398340005563</v>
      </c>
      <c r="D1132" s="91" t="s">
        <v>0</v>
      </c>
      <c r="E1132" s="91">
        <v>3</v>
      </c>
      <c r="F1132" s="92">
        <v>1</v>
      </c>
      <c r="G1132" s="91" t="s">
        <v>7</v>
      </c>
      <c r="H1132" s="91" t="s">
        <v>90</v>
      </c>
      <c r="I1132" s="91" t="s">
        <v>5</v>
      </c>
      <c r="J1132" s="93" t="s">
        <v>5</v>
      </c>
      <c r="L1132" s="149">
        <f>VLOOKUP(A1132,'Trained Model'!A:AI,35,0)</f>
        <v>-7.5991732842236468</v>
      </c>
      <c r="M1132" s="151">
        <f>VLOOKUP(A1132,'Trained Model'!A:AR,44,0)</f>
        <v>-6.7251523693423723</v>
      </c>
      <c r="N1132" s="117"/>
      <c r="O1132" s="119" t="str">
        <f t="shared" si="34"/>
        <v>No</v>
      </c>
      <c r="P1132" s="160" t="str">
        <f t="shared" si="35"/>
        <v>Correct</v>
      </c>
    </row>
    <row r="1133" spans="1:16" x14ac:dyDescent="0.2">
      <c r="A1133" s="99">
        <v>10678</v>
      </c>
      <c r="B1133" s="95" t="s">
        <v>103</v>
      </c>
      <c r="C1133" s="111">
        <v>0.9915016040515684</v>
      </c>
      <c r="D1133" s="95" t="s">
        <v>3</v>
      </c>
      <c r="E1133" s="95">
        <v>0</v>
      </c>
      <c r="F1133" s="96">
        <v>1</v>
      </c>
      <c r="G1133" s="95" t="s">
        <v>7</v>
      </c>
      <c r="H1133" s="95" t="s">
        <v>89</v>
      </c>
      <c r="I1133" s="95" t="s">
        <v>5</v>
      </c>
      <c r="J1133" s="97" t="s">
        <v>5</v>
      </c>
      <c r="L1133" s="149">
        <f>VLOOKUP(A1133,'Trained Model'!A:AI,35,0)</f>
        <v>-8.2333183067962263</v>
      </c>
      <c r="M1133" s="151">
        <f>VLOOKUP(A1133,'Trained Model'!A:AR,44,0)</f>
        <v>-6.3806479610238949</v>
      </c>
      <c r="N1133" s="117"/>
      <c r="O1133" s="119" t="str">
        <f t="shared" si="34"/>
        <v>No</v>
      </c>
      <c r="P1133" s="160" t="str">
        <f t="shared" si="35"/>
        <v>Correct</v>
      </c>
    </row>
    <row r="1134" spans="1:16" x14ac:dyDescent="0.2">
      <c r="A1134" s="98">
        <v>11143</v>
      </c>
      <c r="B1134" s="91" t="s">
        <v>103</v>
      </c>
      <c r="C1134" s="110">
        <v>0.99224987112096119</v>
      </c>
      <c r="D1134" s="91" t="s">
        <v>1</v>
      </c>
      <c r="E1134" s="91">
        <v>2</v>
      </c>
      <c r="F1134" s="92">
        <v>1</v>
      </c>
      <c r="G1134" s="91" t="s">
        <v>7</v>
      </c>
      <c r="H1134" s="91" t="s">
        <v>90</v>
      </c>
      <c r="I1134" s="91" t="s">
        <v>5</v>
      </c>
      <c r="J1134" s="93" t="s">
        <v>5</v>
      </c>
      <c r="L1134" s="149">
        <f>VLOOKUP(A1134,'Trained Model'!A:AI,35,0)</f>
        <v>-7.5824992839165768</v>
      </c>
      <c r="M1134" s="151">
        <f>VLOOKUP(A1134,'Trained Model'!A:AR,44,0)</f>
        <v>-6.7497462717732963</v>
      </c>
      <c r="N1134" s="117"/>
      <c r="O1134" s="119" t="str">
        <f t="shared" si="34"/>
        <v>No</v>
      </c>
      <c r="P1134" s="160" t="str">
        <f t="shared" si="35"/>
        <v>Correct</v>
      </c>
    </row>
    <row r="1135" spans="1:16" x14ac:dyDescent="0.2">
      <c r="A1135" s="99">
        <v>11224</v>
      </c>
      <c r="B1135" s="95" t="s">
        <v>103</v>
      </c>
      <c r="C1135" s="111">
        <v>0.99323851758902748</v>
      </c>
      <c r="D1135" s="95" t="s">
        <v>2</v>
      </c>
      <c r="E1135" s="95">
        <v>3</v>
      </c>
      <c r="F1135" s="96">
        <v>1</v>
      </c>
      <c r="G1135" s="95" t="s">
        <v>7</v>
      </c>
      <c r="H1135" s="95" t="s">
        <v>88</v>
      </c>
      <c r="I1135" s="95" t="s">
        <v>5</v>
      </c>
      <c r="J1135" s="97" t="s">
        <v>5</v>
      </c>
      <c r="L1135" s="149">
        <f>VLOOKUP(A1135,'Trained Model'!A:AI,35,0)</f>
        <v>-7.080097760985514</v>
      </c>
      <c r="M1135" s="151">
        <f>VLOOKUP(A1135,'Trained Model'!A:AR,44,0)</f>
        <v>-5.762800946961562</v>
      </c>
      <c r="N1135" s="117"/>
      <c r="O1135" s="119" t="str">
        <f t="shared" si="34"/>
        <v>No</v>
      </c>
      <c r="P1135" s="160" t="str">
        <f t="shared" si="35"/>
        <v>Correct</v>
      </c>
    </row>
    <row r="1136" spans="1:16" x14ac:dyDescent="0.2">
      <c r="A1136" s="98">
        <v>10036</v>
      </c>
      <c r="B1136" s="91" t="s">
        <v>103</v>
      </c>
      <c r="C1136" s="110">
        <v>0.99334465734144939</v>
      </c>
      <c r="D1136" s="91" t="s">
        <v>0</v>
      </c>
      <c r="E1136" s="91">
        <v>0</v>
      </c>
      <c r="F1136" s="92">
        <v>3</v>
      </c>
      <c r="G1136" s="91" t="s">
        <v>6</v>
      </c>
      <c r="H1136" s="91" t="s">
        <v>88</v>
      </c>
      <c r="I1136" s="91" t="s">
        <v>5</v>
      </c>
      <c r="J1136" s="93" t="s">
        <v>5</v>
      </c>
      <c r="L1136" s="149">
        <f>VLOOKUP(A1136,'Trained Model'!A:AI,35,0)</f>
        <v>-8.023023664379938</v>
      </c>
      <c r="M1136" s="151">
        <f>VLOOKUP(A1136,'Trained Model'!A:AR,44,0)</f>
        <v>-5.7230775430079808</v>
      </c>
      <c r="N1136" s="117"/>
      <c r="O1136" s="119" t="str">
        <f t="shared" si="34"/>
        <v>No</v>
      </c>
      <c r="P1136" s="160" t="str">
        <f t="shared" si="35"/>
        <v>Correct</v>
      </c>
    </row>
    <row r="1137" spans="1:27" x14ac:dyDescent="0.2">
      <c r="A1137" s="99">
        <v>10741</v>
      </c>
      <c r="B1137" s="95" t="s">
        <v>103</v>
      </c>
      <c r="C1137" s="111">
        <v>0.99624143709310842</v>
      </c>
      <c r="D1137" s="95" t="s">
        <v>1</v>
      </c>
      <c r="E1137" s="95">
        <v>1</v>
      </c>
      <c r="F1137" s="96">
        <v>1</v>
      </c>
      <c r="G1137" s="95" t="s">
        <v>6</v>
      </c>
      <c r="H1137" s="95" t="s">
        <v>88</v>
      </c>
      <c r="I1137" s="95" t="s">
        <v>5</v>
      </c>
      <c r="J1137" s="97" t="s">
        <v>5</v>
      </c>
      <c r="L1137" s="149">
        <f>VLOOKUP(A1137,'Trained Model'!A:AI,35,0)</f>
        <v>-7.566488252185068</v>
      </c>
      <c r="M1137" s="151">
        <f>VLOOKUP(A1137,'Trained Model'!A:AR,44,0)</f>
        <v>-5.7526614983345663</v>
      </c>
      <c r="N1137" s="117"/>
      <c r="O1137" s="119" t="str">
        <f t="shared" si="34"/>
        <v>No</v>
      </c>
      <c r="P1137" s="160" t="str">
        <f t="shared" si="35"/>
        <v>Correct</v>
      </c>
    </row>
    <row r="1138" spans="1:27" x14ac:dyDescent="0.2">
      <c r="A1138" s="98">
        <v>10270</v>
      </c>
      <c r="B1138" s="91" t="s">
        <v>103</v>
      </c>
      <c r="C1138" s="110">
        <v>0.99662732120703124</v>
      </c>
      <c r="D1138" s="91" t="s">
        <v>2</v>
      </c>
      <c r="E1138" s="91">
        <v>1</v>
      </c>
      <c r="F1138" s="92">
        <v>1</v>
      </c>
      <c r="G1138" s="91" t="s">
        <v>7</v>
      </c>
      <c r="H1138" s="91" t="s">
        <v>90</v>
      </c>
      <c r="I1138" s="91" t="s">
        <v>5</v>
      </c>
      <c r="J1138" s="93" t="s">
        <v>5</v>
      </c>
      <c r="L1138" s="149">
        <f>VLOOKUP(A1138,'Trained Model'!A:AI,35,0)</f>
        <v>-8.2347417945810797</v>
      </c>
      <c r="M1138" s="151">
        <f>VLOOKUP(A1138,'Trained Model'!A:AR,44,0)</f>
        <v>-6.7958760435007983</v>
      </c>
      <c r="N1138" s="117"/>
      <c r="O1138" s="119" t="str">
        <f t="shared" si="34"/>
        <v>No</v>
      </c>
      <c r="P1138" s="160" t="str">
        <f t="shared" si="35"/>
        <v>Correct</v>
      </c>
    </row>
    <row r="1139" spans="1:27" x14ac:dyDescent="0.2">
      <c r="A1139" s="99">
        <v>11115</v>
      </c>
      <c r="B1139" s="95" t="s">
        <v>103</v>
      </c>
      <c r="C1139" s="111">
        <v>0.99717316780271958</v>
      </c>
      <c r="D1139" s="95" t="s">
        <v>3</v>
      </c>
      <c r="E1139" s="95">
        <v>2</v>
      </c>
      <c r="F1139" s="96">
        <v>0</v>
      </c>
      <c r="G1139" s="95" t="s">
        <v>7</v>
      </c>
      <c r="H1139" s="95" t="s">
        <v>89</v>
      </c>
      <c r="I1139" s="95" t="s">
        <v>5</v>
      </c>
      <c r="J1139" s="97" t="s">
        <v>5</v>
      </c>
      <c r="L1139" s="149">
        <f>VLOOKUP(A1139,'Trained Model'!A:AI,35,0)</f>
        <v>-8.5789994825027502</v>
      </c>
      <c r="M1139" s="151">
        <f>VLOOKUP(A1139,'Trained Model'!A:AR,44,0)</f>
        <v>-6.385075316812677</v>
      </c>
      <c r="N1139" s="117"/>
      <c r="O1139" s="119" t="str">
        <f t="shared" si="34"/>
        <v>No</v>
      </c>
      <c r="P1139" s="160" t="str">
        <f t="shared" si="35"/>
        <v>Correct</v>
      </c>
    </row>
    <row r="1140" spans="1:27" x14ac:dyDescent="0.2">
      <c r="A1140" s="84">
        <v>10824</v>
      </c>
      <c r="B1140" s="83" t="s">
        <v>103</v>
      </c>
      <c r="C1140" s="112">
        <v>0.99750464559390928</v>
      </c>
      <c r="D1140" s="83" t="s">
        <v>2</v>
      </c>
      <c r="E1140" s="83">
        <v>1</v>
      </c>
      <c r="F1140" s="101">
        <v>1</v>
      </c>
      <c r="G1140" s="83" t="s">
        <v>7</v>
      </c>
      <c r="H1140" s="83" t="s">
        <v>90</v>
      </c>
      <c r="I1140" s="83" t="s">
        <v>5</v>
      </c>
      <c r="J1140" s="102" t="s">
        <v>5</v>
      </c>
      <c r="L1140" s="149">
        <f>VLOOKUP(A1140,'Trained Model'!A:AI,35,0)</f>
        <v>-8.2347417945810797</v>
      </c>
      <c r="M1140" s="151">
        <f>VLOOKUP(A1140,'Trained Model'!A:AR,44,0)</f>
        <v>-6.7958760435007983</v>
      </c>
      <c r="N1140" s="117"/>
      <c r="O1140" s="119" t="str">
        <f t="shared" si="34"/>
        <v>No</v>
      </c>
      <c r="P1140" s="160" t="str">
        <f t="shared" si="35"/>
        <v>Correct</v>
      </c>
    </row>
    <row r="1141" spans="1:27" s="64" customFormat="1" x14ac:dyDescent="0.2">
      <c r="A1141" s="64" t="s">
        <v>108</v>
      </c>
      <c r="B1141" s="103" t="s">
        <v>108</v>
      </c>
      <c r="C1141" s="113" t="s">
        <v>108</v>
      </c>
      <c r="D1141" s="103" t="s">
        <v>108</v>
      </c>
      <c r="E1141" s="103" t="s">
        <v>108</v>
      </c>
      <c r="F1141" s="103" t="s">
        <v>108</v>
      </c>
      <c r="G1141" s="103" t="s">
        <v>108</v>
      </c>
      <c r="H1141" s="103" t="s">
        <v>108</v>
      </c>
      <c r="I1141" s="103" t="s">
        <v>108</v>
      </c>
      <c r="J1141" s="103" t="s">
        <v>108</v>
      </c>
      <c r="L1141" s="152" t="str">
        <f>VLOOKUP(A1141,'Trained Model'!A:AI,35,0)</f>
        <v>x</v>
      </c>
      <c r="M1141" s="152" t="str">
        <f>VLOOKUP(A1141,'Trained Model'!A:AR,44,0)</f>
        <v>x</v>
      </c>
      <c r="N1141" s="114"/>
      <c r="O1141" s="64" t="s">
        <v>108</v>
      </c>
      <c r="P1141" s="64" t="s">
        <v>108</v>
      </c>
      <c r="Q1141" s="103"/>
      <c r="R1141" s="103"/>
      <c r="S1141" s="103"/>
      <c r="T1141" s="103"/>
      <c r="V1141" s="103"/>
      <c r="W1141" s="103"/>
      <c r="X1141" s="103"/>
      <c r="Y1141" s="103"/>
      <c r="Z1141" s="103"/>
      <c r="AA1141" s="103"/>
    </row>
  </sheetData>
  <autoFilter ref="A3:P1141" xr:uid="{735B3F17-5EFA-D844-9F62-FD47BFE4B630}"/>
  <mergeCells count="2">
    <mergeCell ref="R4:R5"/>
    <mergeCell ref="T2:U2"/>
  </mergeCells>
  <conditionalFormatting sqref="P4:P1140">
    <cfRule type="cellIs" dxfId="3" priority="1" operator="equal">
      <formula>"Incorrect"</formula>
    </cfRule>
    <cfRule type="cellIs" dxfId="2" priority="2" operator="equal">
      <formula>"Correct"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49B37-ED5B-0646-B29A-E6CB33726BB6}">
  <dimension ref="A1:AR205"/>
  <sheetViews>
    <sheetView showGridLines="0" topLeftCell="N1" workbookViewId="0">
      <selection activeCell="AK24" sqref="AK24"/>
    </sheetView>
  </sheetViews>
  <sheetFormatPr baseColWidth="10" defaultColWidth="8.83203125" defaultRowHeight="15" x14ac:dyDescent="0.2"/>
  <cols>
    <col min="1" max="2" width="8.83203125" customWidth="1"/>
    <col min="3" max="3" width="9" customWidth="1"/>
    <col min="4" max="4" width="8.83203125" customWidth="1"/>
    <col min="5" max="5" width="9.33203125" customWidth="1"/>
    <col min="6" max="6" width="9.5" customWidth="1"/>
    <col min="7" max="7" width="9.33203125" customWidth="1"/>
    <col min="8" max="8" width="16.6640625" customWidth="1"/>
    <col min="9" max="9" width="9.33203125" customWidth="1"/>
    <col min="10" max="10" width="14.33203125" style="64" customWidth="1"/>
    <col min="11" max="11" width="3.33203125" customWidth="1"/>
    <col min="12" max="12" width="3.5" bestFit="1" customWidth="1"/>
    <col min="17" max="18" width="8.83203125" customWidth="1"/>
    <col min="20" max="20" width="8.83203125" style="42"/>
    <col min="21" max="21" width="3.33203125" bestFit="1" customWidth="1"/>
    <col min="22" max="24" width="8.83203125" customWidth="1"/>
    <col min="28" max="28" width="10.33203125" customWidth="1"/>
  </cols>
  <sheetData>
    <row r="1" spans="1:44" x14ac:dyDescent="0.2">
      <c r="B1" s="4"/>
    </row>
    <row r="2" spans="1:44" x14ac:dyDescent="0.2">
      <c r="L2" s="4" t="s">
        <v>4</v>
      </c>
      <c r="M2" s="109">
        <f>COUNTIF('Trained Model'!$J$4:$J$1140,L2)</f>
        <v>172</v>
      </c>
      <c r="T2" s="123"/>
      <c r="U2" s="106" t="s">
        <v>5</v>
      </c>
      <c r="V2" s="4">
        <f>COUNTIF('Trained Model'!$J$4:$J$1140,U2)</f>
        <v>965</v>
      </c>
      <c r="AB2" s="105"/>
      <c r="AD2" s="64"/>
      <c r="AE2" s="64"/>
      <c r="AG2" s="64"/>
      <c r="AH2" s="64"/>
      <c r="AI2" s="148" t="s">
        <v>116</v>
      </c>
      <c r="AJ2" s="148"/>
      <c r="AK2" s="64"/>
      <c r="AR2" s="4"/>
    </row>
    <row r="3" spans="1:44" s="4" customFormat="1" x14ac:dyDescent="0.2">
      <c r="A3" s="85" t="s">
        <v>9</v>
      </c>
      <c r="B3" s="86" t="s">
        <v>101</v>
      </c>
      <c r="C3" s="87" t="s">
        <v>102</v>
      </c>
      <c r="D3" s="87" t="s">
        <v>16</v>
      </c>
      <c r="E3" s="87" t="s">
        <v>83</v>
      </c>
      <c r="F3" s="87" t="s">
        <v>84</v>
      </c>
      <c r="G3" s="87" t="s">
        <v>8</v>
      </c>
      <c r="H3" s="87" t="s">
        <v>97</v>
      </c>
      <c r="I3" s="87" t="s">
        <v>14</v>
      </c>
      <c r="J3" s="88" t="s">
        <v>131</v>
      </c>
      <c r="M3" s="4" t="str">
        <f>D3</f>
        <v>Region</v>
      </c>
      <c r="N3" s="4" t="str">
        <f t="shared" ref="N3:R3" si="0">E3</f>
        <v>Age Bin</v>
      </c>
      <c r="O3" s="4" t="str">
        <f t="shared" si="0"/>
        <v>BMI Bin</v>
      </c>
      <c r="P3" s="4" t="str">
        <f t="shared" si="0"/>
        <v>Gender</v>
      </c>
      <c r="Q3" s="4" t="str">
        <f t="shared" si="0"/>
        <v># of Children Bins</v>
      </c>
      <c r="R3" s="4" t="str">
        <f t="shared" si="0"/>
        <v>Smoker</v>
      </c>
      <c r="S3" s="107" t="s">
        <v>109</v>
      </c>
      <c r="T3" s="115"/>
      <c r="U3" s="106"/>
      <c r="V3" s="4" t="str">
        <f t="shared" ref="V3:AA3" si="1">M3</f>
        <v>Region</v>
      </c>
      <c r="W3" s="4" t="str">
        <f t="shared" si="1"/>
        <v>Age Bin</v>
      </c>
      <c r="X3" s="4" t="str">
        <f t="shared" si="1"/>
        <v>BMI Bin</v>
      </c>
      <c r="Y3" s="4" t="str">
        <f t="shared" si="1"/>
        <v>Gender</v>
      </c>
      <c r="Z3" s="4" t="str">
        <f t="shared" si="1"/>
        <v># of Children Bins</v>
      </c>
      <c r="AA3" s="4" t="str">
        <f t="shared" si="1"/>
        <v>Smoker</v>
      </c>
      <c r="AB3" s="108" t="s">
        <v>110</v>
      </c>
      <c r="AD3" s="118" t="s">
        <v>113</v>
      </c>
      <c r="AE3" s="118" t="s">
        <v>114</v>
      </c>
      <c r="AG3" s="120"/>
      <c r="AH3" s="120"/>
      <c r="AI3" s="120" t="s">
        <v>4</v>
      </c>
      <c r="AJ3" s="120" t="s">
        <v>5</v>
      </c>
      <c r="AK3" s="120" t="s">
        <v>117</v>
      </c>
      <c r="AR3" s="144"/>
    </row>
    <row r="4" spans="1:44" x14ac:dyDescent="0.2">
      <c r="A4" s="89">
        <v>10269</v>
      </c>
      <c r="B4" s="90" t="s">
        <v>104</v>
      </c>
      <c r="C4" s="110">
        <v>8.5758697474513923E-5</v>
      </c>
      <c r="D4" s="91" t="s">
        <v>0</v>
      </c>
      <c r="E4" s="91">
        <v>2</v>
      </c>
      <c r="F4" s="92">
        <v>2</v>
      </c>
      <c r="G4" s="91" t="s">
        <v>7</v>
      </c>
      <c r="H4" s="91" t="s">
        <v>89</v>
      </c>
      <c r="I4" s="91" t="s">
        <v>5</v>
      </c>
      <c r="J4" s="93" t="s">
        <v>5</v>
      </c>
      <c r="M4" s="1">
        <f>LN(COUNTIFS('Trained Model'!D$4:D$1140,D4,'Trained Model'!$J$4:$J$1140,$L$2)/$M$2)</f>
        <v>-1.4839328306838067</v>
      </c>
      <c r="N4" s="1">
        <f>LN(COUNTIFS('Trained Model'!E$4:E$1140,E4,'Trained Model'!$J$4:$J$1140,$L$2)/$M$2)</f>
        <v>-1.4339224101091452</v>
      </c>
      <c r="O4" s="1">
        <f>LN(COUNTIFS('Trained Model'!F$4:F$1140,F4,'Trained Model'!$J$4:$J$1140,$L$2)/$M$2)</f>
        <v>-1.2556741787028265</v>
      </c>
      <c r="P4" s="1">
        <f>LN(COUNTIFS('Trained Model'!G$4:G$1140,G4,'Trained Model'!$J$4:$J$1140,$L$2)/$M$2)</f>
        <v>-0.50310357767208047</v>
      </c>
      <c r="Q4" s="1">
        <f>LN(COUNTIFS('Trained Model'!H$4:H$1140,H4,'Trained Model'!$J$4:$J$1140,$L$2)/$M$2)</f>
        <v>-1.5365765641692286</v>
      </c>
      <c r="R4" s="1">
        <f>LN(COUNTIFS('Trained Model'!I$4:I$1140,I4,'Trained Model'!$J$4:$J$1140,$L$2)/$M$2)</f>
        <v>-1.8152899666382492</v>
      </c>
      <c r="S4" s="149">
        <f>SUM(M4:R4)</f>
        <v>-8.0284995279753364</v>
      </c>
      <c r="T4" s="115"/>
      <c r="V4" s="1">
        <f>LN(COUNTIFS('Trained Model'!D$4:D$1140,D4,'Trained Model'!$J$4:$J$1140,$U$2)/$V$2)</f>
        <v>-1.3873311678483309</v>
      </c>
      <c r="W4" s="1">
        <f>LN(COUNTIFS('Trained Model'!E$4:E$1140,E4,'Trained Model'!$J$4:$J$1140,$U$2)/$V$2)</f>
        <v>-1.3956645494074753</v>
      </c>
      <c r="X4" s="1">
        <f>LN(COUNTIFS('Trained Model'!F$4:F$1140,F4,'Trained Model'!$J$4:$J$1140,$U$2)/$V$2)</f>
        <v>-1.4210896477732855</v>
      </c>
      <c r="Y4" s="1">
        <f>LN(COUNTIFS('Trained Model'!G$4:G$1140,G4,'Trained Model'!$J$4:$J$1140,$U$2)/$V$2)</f>
        <v>-0.71939540663488166</v>
      </c>
      <c r="Z4" s="1">
        <f>LN(COUNTIFS('Trained Model'!H$4:H$1140,H4,'Trained Model'!$J$4:$J$1140,$U$2)/$V$2)</f>
        <v>-1.4340487924157905</v>
      </c>
      <c r="AA4" s="1">
        <f>LN(COUNTIFS('Trained Model'!I$4:I$1140,I4,'Trained Model'!$J$4:$J$1140,$U$2)/$V$2)</f>
        <v>-8.9936045332194625E-2</v>
      </c>
      <c r="AB4" s="151">
        <f>SUM(V4:AA4)</f>
        <v>-6.4474656094119593</v>
      </c>
      <c r="AD4" s="119" t="str">
        <f>IF(S4&gt;AB4,"Yes","No")</f>
        <v>No</v>
      </c>
      <c r="AE4" s="160" t="str">
        <f>IF(J4=AD4,"Correct","Incorrect")</f>
        <v>Correct</v>
      </c>
      <c r="AG4" s="147" t="s">
        <v>115</v>
      </c>
      <c r="AH4" s="120" t="s">
        <v>4</v>
      </c>
      <c r="AI4" s="166">
        <f>COUNTIFS($J$4:$J$204,AI$3,$AD$4:$AD$204,$AH4)</f>
        <v>24</v>
      </c>
      <c r="AJ4" s="167">
        <f>COUNTIFS($J$4:$J$204,AJ$3,$AD$4:$AD$204,$AH4)</f>
        <v>23</v>
      </c>
      <c r="AK4" s="120">
        <f>SUM(AI4:AJ4)</f>
        <v>47</v>
      </c>
      <c r="AR4" s="144"/>
    </row>
    <row r="5" spans="1:44" x14ac:dyDescent="0.2">
      <c r="A5" s="94">
        <v>10220</v>
      </c>
      <c r="B5" s="95" t="s">
        <v>104</v>
      </c>
      <c r="C5" s="111">
        <v>7.3560430701746782E-4</v>
      </c>
      <c r="D5" s="95" t="s">
        <v>3</v>
      </c>
      <c r="E5" s="95">
        <v>1</v>
      </c>
      <c r="F5" s="96">
        <v>2</v>
      </c>
      <c r="G5" s="95" t="s">
        <v>7</v>
      </c>
      <c r="H5" s="95" t="s">
        <v>89</v>
      </c>
      <c r="I5" s="95" t="s">
        <v>4</v>
      </c>
      <c r="J5" s="97" t="s">
        <v>4</v>
      </c>
      <c r="M5" s="1">
        <f>LN(COUNTIFS('Trained Model'!D$4:D$1140,D5,'Trained Model'!$J$4:$J$1140,$L$2)/$M$2)</f>
        <v>-1.5099083170870673</v>
      </c>
      <c r="N5" s="1">
        <f>LN(COUNTIFS('Trained Model'!E$4:E$1140,E5,'Trained Model'!$J$4:$J$1140,$L$2)/$M$2)</f>
        <v>-1.5921464153240394</v>
      </c>
      <c r="O5" s="1">
        <f>LN(COUNTIFS('Trained Model'!F$4:F$1140,F5,'Trained Model'!$J$4:$J$1140,$L$2)/$M$2)</f>
        <v>-1.2556741787028265</v>
      </c>
      <c r="P5" s="1">
        <f>LN(COUNTIFS('Trained Model'!G$4:G$1140,G5,'Trained Model'!$J$4:$J$1140,$L$2)/$M$2)</f>
        <v>-0.50310357767208047</v>
      </c>
      <c r="Q5" s="1">
        <f>LN(COUNTIFS('Trained Model'!H$4:H$1140,H5,'Trained Model'!$J$4:$J$1140,$L$2)/$M$2)</f>
        <v>-1.5365765641692286</v>
      </c>
      <c r="R5" s="1">
        <f>LN(COUNTIFS('Trained Model'!I$4:I$1140,I5,'Trained Model'!$J$4:$J$1140,$L$2)/$M$2)</f>
        <v>-0.17768117723745236</v>
      </c>
      <c r="S5" s="149">
        <f t="shared" ref="S5:S68" si="2">SUM(M5:R5)</f>
        <v>-6.5750902301926946</v>
      </c>
      <c r="T5" s="115"/>
      <c r="V5" s="1">
        <f>LN(COUNTIFS('Trained Model'!D$4:D$1140,D5,'Trained Model'!$J$4:$J$1140,$U$2)/$V$2)</f>
        <v>-1.3873311678483309</v>
      </c>
      <c r="W5" s="1">
        <f>LN(COUNTIFS('Trained Model'!E$4:E$1140,E5,'Trained Model'!$J$4:$J$1140,$U$2)/$V$2)</f>
        <v>-1.4210896477732855</v>
      </c>
      <c r="X5" s="1">
        <f>LN(COUNTIFS('Trained Model'!F$4:F$1140,F5,'Trained Model'!$J$4:$J$1140,$U$2)/$V$2)</f>
        <v>-1.4210896477732855</v>
      </c>
      <c r="Y5" s="1">
        <f>LN(COUNTIFS('Trained Model'!G$4:G$1140,G5,'Trained Model'!$J$4:$J$1140,$U$2)/$V$2)</f>
        <v>-0.71939540663488166</v>
      </c>
      <c r="Z5" s="1">
        <f>LN(COUNTIFS('Trained Model'!H$4:H$1140,H5,'Trained Model'!$J$4:$J$1140,$U$2)/$V$2)</f>
        <v>-1.4340487924157905</v>
      </c>
      <c r="AA5" s="1">
        <f>LN(COUNTIFS('Trained Model'!I$4:I$1140,I5,'Trained Model'!$J$4:$J$1140,$U$2)/$V$2)</f>
        <v>-2.4532874935423878</v>
      </c>
      <c r="AB5" s="151">
        <f t="shared" ref="AB5:AB68" si="3">SUM(V5:AA5)</f>
        <v>-8.8362421559879625</v>
      </c>
      <c r="AD5" s="119" t="str">
        <f t="shared" ref="AD5:AD24" si="4">IF(S5&gt;AB5,"Yes","No")</f>
        <v>Yes</v>
      </c>
      <c r="AE5" s="160" t="str">
        <f t="shared" ref="AE5:AE24" si="5">IF(J5=AD5,"Correct","Incorrect")</f>
        <v>Correct</v>
      </c>
      <c r="AG5" s="147"/>
      <c r="AH5" s="120" t="s">
        <v>5</v>
      </c>
      <c r="AI5" s="167">
        <f>COUNTIFS($J$4:$J$204,AI$3,$AD$4:$AD$204,$AH5)</f>
        <v>5</v>
      </c>
      <c r="AJ5" s="166">
        <f>COUNTIFS($J$4:$J$204,AJ$3,$AD$4:$AD$204,$AH5)</f>
        <v>149</v>
      </c>
      <c r="AK5" s="120">
        <f>SUM(AI5:AJ5)</f>
        <v>154</v>
      </c>
      <c r="AR5" s="144"/>
    </row>
    <row r="6" spans="1:44" x14ac:dyDescent="0.2">
      <c r="A6" s="98">
        <v>11023</v>
      </c>
      <c r="B6" s="91" t="s">
        <v>104</v>
      </c>
      <c r="C6" s="110">
        <v>1.3805915301108307E-3</v>
      </c>
      <c r="D6" s="91" t="s">
        <v>1</v>
      </c>
      <c r="E6" s="91">
        <v>1</v>
      </c>
      <c r="F6" s="92">
        <v>1</v>
      </c>
      <c r="G6" s="91" t="s">
        <v>6</v>
      </c>
      <c r="H6" s="91" t="s">
        <v>89</v>
      </c>
      <c r="I6" s="91" t="s">
        <v>5</v>
      </c>
      <c r="J6" s="93" t="s">
        <v>5</v>
      </c>
      <c r="M6" s="1">
        <f>LN(COUNTIFS('Trained Model'!D$4:D$1140,D6,'Trained Model'!$J$4:$J$1140,$L$2)/$M$2)</f>
        <v>-1.0699570329077337</v>
      </c>
      <c r="N6" s="1">
        <f>LN(COUNTIFS('Trained Model'!E$4:E$1140,E6,'Trained Model'!$J$4:$J$1140,$L$2)/$M$2)</f>
        <v>-1.5921464153240394</v>
      </c>
      <c r="O6" s="1">
        <f>LN(COUNTIFS('Trained Model'!F$4:F$1140,F6,'Trained Model'!$J$4:$J$1140,$L$2)/$M$2)</f>
        <v>-1.276293465905562</v>
      </c>
      <c r="P6" s="1">
        <f>LN(COUNTIFS('Trained Model'!G$4:G$1140,G6,'Trained Model'!$J$4:$J$1140,$L$2)/$M$2)</f>
        <v>-0.92798677163734644</v>
      </c>
      <c r="Q6" s="1">
        <f>LN(COUNTIFS('Trained Model'!H$4:H$1140,H6,'Trained Model'!$J$4:$J$1140,$L$2)/$M$2)</f>
        <v>-1.5365765641692286</v>
      </c>
      <c r="R6" s="1">
        <f>LN(COUNTIFS('Trained Model'!I$4:I$1140,I6,'Trained Model'!$J$4:$J$1140,$L$2)/$M$2)</f>
        <v>-1.8152899666382492</v>
      </c>
      <c r="S6" s="149">
        <f t="shared" si="2"/>
        <v>-8.2182502165821596</v>
      </c>
      <c r="T6" s="115"/>
      <c r="V6" s="1">
        <f>LN(COUNTIFS('Trained Model'!D$4:D$1140,D6,'Trained Model'!$J$4:$J$1140,$U$2)/$V$2)</f>
        <v>-1.374959876045784</v>
      </c>
      <c r="W6" s="1">
        <f>LN(COUNTIFS('Trained Model'!E$4:E$1140,E6,'Trained Model'!$J$4:$J$1140,$U$2)/$V$2)</f>
        <v>-1.4210896477732855</v>
      </c>
      <c r="X6" s="1">
        <f>LN(COUNTIFS('Trained Model'!F$4:F$1140,F6,'Trained Model'!$J$4:$J$1140,$U$2)/$V$2)</f>
        <v>-1.3790666579984376</v>
      </c>
      <c r="Y6" s="1">
        <f>LN(COUNTIFS('Trained Model'!G$4:G$1140,G6,'Trained Model'!$J$4:$J$1140,$U$2)/$V$2)</f>
        <v>-0.66757033877029559</v>
      </c>
      <c r="Z6" s="1">
        <f>LN(COUNTIFS('Trained Model'!H$4:H$1140,H6,'Trained Model'!$J$4:$J$1140,$U$2)/$V$2)</f>
        <v>-1.4340487924157905</v>
      </c>
      <c r="AA6" s="1">
        <f>LN(COUNTIFS('Trained Model'!I$4:I$1140,I6,'Trained Model'!$J$4:$J$1140,$U$2)/$V$2)</f>
        <v>-8.9936045332194625E-2</v>
      </c>
      <c r="AB6" s="151">
        <f t="shared" si="3"/>
        <v>-6.3666713583357879</v>
      </c>
      <c r="AD6" s="119" t="str">
        <f t="shared" si="4"/>
        <v>No</v>
      </c>
      <c r="AE6" s="160" t="str">
        <f t="shared" si="5"/>
        <v>Correct</v>
      </c>
      <c r="AG6" s="64"/>
      <c r="AH6" s="120" t="s">
        <v>117</v>
      </c>
      <c r="AI6" s="120">
        <f>SUM(AI4:AI5)</f>
        <v>29</v>
      </c>
      <c r="AJ6" s="120">
        <f>SUM(AJ4:AJ5)</f>
        <v>172</v>
      </c>
      <c r="AK6" s="120">
        <f>SUM(AK4:AK5)</f>
        <v>201</v>
      </c>
      <c r="AR6" s="144"/>
    </row>
    <row r="7" spans="1:44" x14ac:dyDescent="0.2">
      <c r="A7" s="99">
        <v>10966</v>
      </c>
      <c r="B7" s="95" t="s">
        <v>104</v>
      </c>
      <c r="C7" s="111">
        <v>1.6225239838382199E-3</v>
      </c>
      <c r="D7" s="95" t="s">
        <v>2</v>
      </c>
      <c r="E7" s="95">
        <v>2</v>
      </c>
      <c r="F7" s="96">
        <v>3</v>
      </c>
      <c r="G7" s="95" t="s">
        <v>6</v>
      </c>
      <c r="H7" s="95" t="s">
        <v>89</v>
      </c>
      <c r="I7" s="95" t="s">
        <v>5</v>
      </c>
      <c r="J7" s="97" t="s">
        <v>5</v>
      </c>
      <c r="M7" s="1">
        <f>LN(COUNTIFS('Trained Model'!D$4:D$1140,D7,'Trained Model'!$J$4:$J$1140,$L$2)/$M$2)</f>
        <v>-1.563975538357343</v>
      </c>
      <c r="N7" s="1">
        <f>LN(COUNTIFS('Trained Model'!E$4:E$1140,E7,'Trained Model'!$J$4:$J$1140,$L$2)/$M$2)</f>
        <v>-1.4339224101091452</v>
      </c>
      <c r="O7" s="1">
        <f>LN(COUNTIFS('Trained Model'!F$4:F$1140,F7,'Trained Model'!$J$4:$J$1140,$L$2)/$M$2)</f>
        <v>-1.3188530803243581</v>
      </c>
      <c r="P7" s="1">
        <f>LN(COUNTIFS('Trained Model'!G$4:G$1140,G7,'Trained Model'!$J$4:$J$1140,$L$2)/$M$2)</f>
        <v>-0.92798677163734644</v>
      </c>
      <c r="Q7" s="1">
        <f>LN(COUNTIFS('Trained Model'!H$4:H$1140,H7,'Trained Model'!$J$4:$J$1140,$L$2)/$M$2)</f>
        <v>-1.5365765641692286</v>
      </c>
      <c r="R7" s="1">
        <f>LN(COUNTIFS('Trained Model'!I$4:I$1140,I7,'Trained Model'!$J$4:$J$1140,$L$2)/$M$2)</f>
        <v>-1.8152899666382492</v>
      </c>
      <c r="S7" s="149">
        <f t="shared" si="2"/>
        <v>-8.596604331235671</v>
      </c>
      <c r="T7" s="115"/>
      <c r="V7" s="1">
        <f>LN(COUNTIFS('Trained Model'!D$4:D$1140,D7,'Trained Model'!$J$4:$J$1140,$U$2)/$V$2)</f>
        <v>-1.3956645494074753</v>
      </c>
      <c r="W7" s="1">
        <f>LN(COUNTIFS('Trained Model'!E$4:E$1140,E7,'Trained Model'!$J$4:$J$1140,$U$2)/$V$2)</f>
        <v>-1.3956645494074753</v>
      </c>
      <c r="X7" s="1">
        <f>LN(COUNTIFS('Trained Model'!F$4:F$1140,F7,'Trained Model'!$J$4:$J$1140,$U$2)/$V$2)</f>
        <v>-1.3873311678483309</v>
      </c>
      <c r="Y7" s="1">
        <f>LN(COUNTIFS('Trained Model'!G$4:G$1140,G7,'Trained Model'!$J$4:$J$1140,$U$2)/$V$2)</f>
        <v>-0.66757033877029559</v>
      </c>
      <c r="Z7" s="1">
        <f>LN(COUNTIFS('Trained Model'!H$4:H$1140,H7,'Trained Model'!$J$4:$J$1140,$U$2)/$V$2)</f>
        <v>-1.4340487924157905</v>
      </c>
      <c r="AA7" s="1">
        <f>LN(COUNTIFS('Trained Model'!I$4:I$1140,I7,'Trained Model'!$J$4:$J$1140,$U$2)/$V$2)</f>
        <v>-8.9936045332194625E-2</v>
      </c>
      <c r="AB7" s="151">
        <f t="shared" si="3"/>
        <v>-6.3702154431815625</v>
      </c>
      <c r="AD7" s="119" t="str">
        <f t="shared" si="4"/>
        <v>No</v>
      </c>
      <c r="AE7" s="160" t="str">
        <f t="shared" si="5"/>
        <v>Correct</v>
      </c>
      <c r="AR7" s="144"/>
    </row>
    <row r="8" spans="1:44" x14ac:dyDescent="0.2">
      <c r="A8" s="98">
        <v>11166</v>
      </c>
      <c r="B8" s="91" t="s">
        <v>104</v>
      </c>
      <c r="C8" s="110">
        <v>2.0033998984523294E-3</v>
      </c>
      <c r="D8" s="91" t="s">
        <v>2</v>
      </c>
      <c r="E8" s="91">
        <v>0</v>
      </c>
      <c r="F8" s="92">
        <v>1</v>
      </c>
      <c r="G8" s="91" t="s">
        <v>7</v>
      </c>
      <c r="H8" s="91" t="s">
        <v>88</v>
      </c>
      <c r="I8" s="91" t="s">
        <v>5</v>
      </c>
      <c r="J8" s="93" t="s">
        <v>5</v>
      </c>
      <c r="M8" s="1">
        <f>LN(COUNTIFS('Trained Model'!D$4:D$1140,D8,'Trained Model'!$J$4:$J$1140,$L$2)/$M$2)</f>
        <v>-1.563975538357343</v>
      </c>
      <c r="N8" s="1">
        <f>LN(COUNTIFS('Trained Model'!E$4:E$1140,E8,'Trained Model'!$J$4:$J$1140,$L$2)/$M$2)</f>
        <v>-1.5921464153240394</v>
      </c>
      <c r="O8" s="1">
        <f>LN(COUNTIFS('Trained Model'!F$4:F$1140,F8,'Trained Model'!$J$4:$J$1140,$L$2)/$M$2)</f>
        <v>-1.276293465905562</v>
      </c>
      <c r="P8" s="1">
        <f>LN(COUNTIFS('Trained Model'!G$4:G$1140,G8,'Trained Model'!$J$4:$J$1140,$L$2)/$M$2)</f>
        <v>-0.50310357767208047</v>
      </c>
      <c r="Q8" s="1">
        <f>LN(COUNTIFS('Trained Model'!H$4:H$1140,H8,'Trained Model'!$J$4:$J$1140,$L$2)/$M$2)</f>
        <v>-0.88481459977213761</v>
      </c>
      <c r="R8" s="1">
        <f>LN(COUNTIFS('Trained Model'!I$4:I$1140,I8,'Trained Model'!$J$4:$J$1140,$L$2)/$M$2)</f>
        <v>-1.8152899666382492</v>
      </c>
      <c r="S8" s="149">
        <f t="shared" si="2"/>
        <v>-7.6356235636694114</v>
      </c>
      <c r="T8" s="115"/>
      <c r="V8" s="1">
        <f>LN(COUNTIFS('Trained Model'!D$4:D$1140,D8,'Trained Model'!$J$4:$J$1140,$U$2)/$V$2)</f>
        <v>-1.3956645494074753</v>
      </c>
      <c r="W8" s="1">
        <f>LN(COUNTIFS('Trained Model'!E$4:E$1140,E8,'Trained Model'!$J$4:$J$1140,$U$2)/$V$2)</f>
        <v>-1.3708698907942589</v>
      </c>
      <c r="X8" s="1">
        <f>LN(COUNTIFS('Trained Model'!F$4:F$1140,F8,'Trained Model'!$J$4:$J$1140,$U$2)/$V$2)</f>
        <v>-1.3790666579984376</v>
      </c>
      <c r="Y8" s="1">
        <f>LN(COUNTIFS('Trained Model'!G$4:G$1140,G8,'Trained Model'!$J$4:$J$1140,$U$2)/$V$2)</f>
        <v>-0.71939540663488166</v>
      </c>
      <c r="Z8" s="1">
        <f>LN(COUNTIFS('Trained Model'!H$4:H$1140,H8,'Trained Model'!$J$4:$J$1140,$U$2)/$V$2)</f>
        <v>-0.82003893241456904</v>
      </c>
      <c r="AA8" s="1">
        <f>LN(COUNTIFS('Trained Model'!I$4:I$1140,I8,'Trained Model'!$J$4:$J$1140,$U$2)/$V$2)</f>
        <v>-8.9936045332194625E-2</v>
      </c>
      <c r="AB8" s="151">
        <f t="shared" si="3"/>
        <v>-5.774971482581817</v>
      </c>
      <c r="AD8" s="119" t="str">
        <f t="shared" si="4"/>
        <v>No</v>
      </c>
      <c r="AE8" s="160" t="str">
        <f t="shared" si="5"/>
        <v>Correct</v>
      </c>
      <c r="AR8" s="144"/>
    </row>
    <row r="9" spans="1:44" x14ac:dyDescent="0.2">
      <c r="A9" s="99">
        <v>11105</v>
      </c>
      <c r="B9" s="95" t="s">
        <v>104</v>
      </c>
      <c r="C9" s="111">
        <v>2.4366415678809261E-3</v>
      </c>
      <c r="D9" s="95" t="s">
        <v>0</v>
      </c>
      <c r="E9" s="95">
        <v>0</v>
      </c>
      <c r="F9" s="96">
        <v>0</v>
      </c>
      <c r="G9" s="95" t="s">
        <v>6</v>
      </c>
      <c r="H9" s="95" t="s">
        <v>88</v>
      </c>
      <c r="I9" s="95" t="s">
        <v>5</v>
      </c>
      <c r="J9" s="97" t="s">
        <v>5</v>
      </c>
      <c r="M9" s="1">
        <f>LN(COUNTIFS('Trained Model'!D$4:D$1140,D9,'Trained Model'!$J$4:$J$1140,$L$2)/$M$2)</f>
        <v>-1.4839328306838067</v>
      </c>
      <c r="N9" s="1">
        <f>LN(COUNTIFS('Trained Model'!E$4:E$1140,E9,'Trained Model'!$J$4:$J$1140,$L$2)/$M$2)</f>
        <v>-1.5921464153240394</v>
      </c>
      <c r="O9" s="1">
        <f>LN(COUNTIFS('Trained Model'!F$4:F$1140,F9,'Trained Model'!$J$4:$J$1140,$L$2)/$M$2)</f>
        <v>-1.780198646826979</v>
      </c>
      <c r="P9" s="1">
        <f>LN(COUNTIFS('Trained Model'!G$4:G$1140,G9,'Trained Model'!$J$4:$J$1140,$L$2)/$M$2)</f>
        <v>-0.92798677163734644</v>
      </c>
      <c r="Q9" s="1">
        <f>LN(COUNTIFS('Trained Model'!H$4:H$1140,H9,'Trained Model'!$J$4:$J$1140,$L$2)/$M$2)</f>
        <v>-0.88481459977213761</v>
      </c>
      <c r="R9" s="1">
        <f>LN(COUNTIFS('Trained Model'!I$4:I$1140,I9,'Trained Model'!$J$4:$J$1140,$L$2)/$M$2)</f>
        <v>-1.8152899666382492</v>
      </c>
      <c r="S9" s="149">
        <f t="shared" si="2"/>
        <v>-8.4843692308825585</v>
      </c>
      <c r="T9" s="115"/>
      <c r="V9" s="1">
        <f>LN(COUNTIFS('Trained Model'!D$4:D$1140,D9,'Trained Model'!$J$4:$J$1140,$U$2)/$V$2)</f>
        <v>-1.3873311678483309</v>
      </c>
      <c r="W9" s="1">
        <f>LN(COUNTIFS('Trained Model'!E$4:E$1140,E9,'Trained Model'!$J$4:$J$1140,$U$2)/$V$2)</f>
        <v>-1.3708698907942589</v>
      </c>
      <c r="X9" s="1">
        <f>LN(COUNTIFS('Trained Model'!F$4:F$1140,F9,'Trained Model'!$J$4:$J$1140,$U$2)/$V$2)</f>
        <v>-1.3586993551740039</v>
      </c>
      <c r="Y9" s="1">
        <f>LN(COUNTIFS('Trained Model'!G$4:G$1140,G9,'Trained Model'!$J$4:$J$1140,$U$2)/$V$2)</f>
        <v>-0.66757033877029559</v>
      </c>
      <c r="Z9" s="1">
        <f>LN(COUNTIFS('Trained Model'!H$4:H$1140,H9,'Trained Model'!$J$4:$J$1140,$U$2)/$V$2)</f>
        <v>-0.82003893241456904</v>
      </c>
      <c r="AA9" s="1">
        <f>LN(COUNTIFS('Trained Model'!I$4:I$1140,I9,'Trained Model'!$J$4:$J$1140,$U$2)/$V$2)</f>
        <v>-8.9936045332194625E-2</v>
      </c>
      <c r="AB9" s="151">
        <f t="shared" si="3"/>
        <v>-5.6944457303336531</v>
      </c>
      <c r="AD9" s="119" t="str">
        <f t="shared" si="4"/>
        <v>No</v>
      </c>
      <c r="AE9" s="160" t="str">
        <f t="shared" si="5"/>
        <v>Correct</v>
      </c>
      <c r="AI9" s="121" t="s">
        <v>118</v>
      </c>
      <c r="AJ9" t="s">
        <v>119</v>
      </c>
    </row>
    <row r="10" spans="1:44" x14ac:dyDescent="0.2">
      <c r="A10" s="98">
        <v>10399</v>
      </c>
      <c r="B10" s="91" t="s">
        <v>104</v>
      </c>
      <c r="C10" s="110">
        <v>5.0435025298032343E-3</v>
      </c>
      <c r="D10" s="91" t="s">
        <v>0</v>
      </c>
      <c r="E10" s="91">
        <v>3</v>
      </c>
      <c r="F10" s="92">
        <v>0</v>
      </c>
      <c r="G10" s="91" t="s">
        <v>7</v>
      </c>
      <c r="H10" s="91" t="s">
        <v>89</v>
      </c>
      <c r="I10" s="91" t="s">
        <v>5</v>
      </c>
      <c r="J10" s="93" t="s">
        <v>5</v>
      </c>
      <c r="M10" s="1">
        <f>LN(COUNTIFS('Trained Model'!D$4:D$1140,D10,'Trained Model'!$J$4:$J$1140,$L$2)/$M$2)</f>
        <v>-1.4839328306838067</v>
      </c>
      <c r="N10" s="1">
        <f>LN(COUNTIFS('Trained Model'!E$4:E$1140,E10,'Trained Model'!$J$4:$J$1140,$L$2)/$M$2)</f>
        <v>-1.0366206126401418</v>
      </c>
      <c r="O10" s="1">
        <f>LN(COUNTIFS('Trained Model'!F$4:F$1140,F10,'Trained Model'!$J$4:$J$1140,$L$2)/$M$2)</f>
        <v>-1.780198646826979</v>
      </c>
      <c r="P10" s="1">
        <f>LN(COUNTIFS('Trained Model'!G$4:G$1140,G10,'Trained Model'!$J$4:$J$1140,$L$2)/$M$2)</f>
        <v>-0.50310357767208047</v>
      </c>
      <c r="Q10" s="1">
        <f>LN(COUNTIFS('Trained Model'!H$4:H$1140,H10,'Trained Model'!$J$4:$J$1140,$L$2)/$M$2)</f>
        <v>-1.5365765641692286</v>
      </c>
      <c r="R10" s="1">
        <f>LN(COUNTIFS('Trained Model'!I$4:I$1140,I10,'Trained Model'!$J$4:$J$1140,$L$2)/$M$2)</f>
        <v>-1.8152899666382492</v>
      </c>
      <c r="S10" s="149">
        <f t="shared" si="2"/>
        <v>-8.1557221986304853</v>
      </c>
      <c r="T10" s="115"/>
      <c r="V10" s="1">
        <f>LN(COUNTIFS('Trained Model'!D$4:D$1140,D10,'Trained Model'!$J$4:$J$1140,$U$2)/$V$2)</f>
        <v>-1.3873311678483309</v>
      </c>
      <c r="W10" s="1">
        <f>LN(COUNTIFS('Trained Model'!E$4:E$1140,E10,'Trained Model'!$J$4:$J$1140,$U$2)/$V$2)</f>
        <v>-1.3586993551740039</v>
      </c>
      <c r="X10" s="1">
        <f>LN(COUNTIFS('Trained Model'!F$4:F$1140,F10,'Trained Model'!$J$4:$J$1140,$U$2)/$V$2)</f>
        <v>-1.3586993551740039</v>
      </c>
      <c r="Y10" s="1">
        <f>LN(COUNTIFS('Trained Model'!G$4:G$1140,G10,'Trained Model'!$J$4:$J$1140,$U$2)/$V$2)</f>
        <v>-0.71939540663488166</v>
      </c>
      <c r="Z10" s="1">
        <f>LN(COUNTIFS('Trained Model'!H$4:H$1140,H10,'Trained Model'!$J$4:$J$1140,$U$2)/$V$2)</f>
        <v>-1.4340487924157905</v>
      </c>
      <c r="AA10" s="1">
        <f>LN(COUNTIFS('Trained Model'!I$4:I$1140,I10,'Trained Model'!$J$4:$J$1140,$U$2)/$V$2)</f>
        <v>-8.9936045332194625E-2</v>
      </c>
      <c r="AB10" s="151">
        <f t="shared" si="3"/>
        <v>-6.3481101225792056</v>
      </c>
      <c r="AD10" s="119" t="str">
        <f t="shared" si="4"/>
        <v>No</v>
      </c>
      <c r="AE10" s="160" t="str">
        <f t="shared" si="5"/>
        <v>Correct</v>
      </c>
      <c r="AI10" s="121" t="s">
        <v>120</v>
      </c>
      <c r="AJ10" t="s">
        <v>121</v>
      </c>
    </row>
    <row r="11" spans="1:44" x14ac:dyDescent="0.2">
      <c r="A11" s="99">
        <v>10095</v>
      </c>
      <c r="B11" s="95" t="s">
        <v>104</v>
      </c>
      <c r="C11" s="111">
        <v>6.7192755084768407E-3</v>
      </c>
      <c r="D11" s="95" t="s">
        <v>1</v>
      </c>
      <c r="E11" s="95">
        <v>1</v>
      </c>
      <c r="F11" s="96">
        <v>2</v>
      </c>
      <c r="G11" s="95" t="s">
        <v>6</v>
      </c>
      <c r="H11" s="95" t="s">
        <v>89</v>
      </c>
      <c r="I11" s="95" t="s">
        <v>5</v>
      </c>
      <c r="J11" s="97" t="s">
        <v>5</v>
      </c>
      <c r="M11" s="1">
        <f>LN(COUNTIFS('Trained Model'!D$4:D$1140,D11,'Trained Model'!$J$4:$J$1140,$L$2)/$M$2)</f>
        <v>-1.0699570329077337</v>
      </c>
      <c r="N11" s="1">
        <f>LN(COUNTIFS('Trained Model'!E$4:E$1140,E11,'Trained Model'!$J$4:$J$1140,$L$2)/$M$2)</f>
        <v>-1.5921464153240394</v>
      </c>
      <c r="O11" s="1">
        <f>LN(COUNTIFS('Trained Model'!F$4:F$1140,F11,'Trained Model'!$J$4:$J$1140,$L$2)/$M$2)</f>
        <v>-1.2556741787028265</v>
      </c>
      <c r="P11" s="1">
        <f>LN(COUNTIFS('Trained Model'!G$4:G$1140,G11,'Trained Model'!$J$4:$J$1140,$L$2)/$M$2)</f>
        <v>-0.92798677163734644</v>
      </c>
      <c r="Q11" s="1">
        <f>LN(COUNTIFS('Trained Model'!H$4:H$1140,H11,'Trained Model'!$J$4:$J$1140,$L$2)/$M$2)</f>
        <v>-1.5365765641692286</v>
      </c>
      <c r="R11" s="1">
        <f>LN(COUNTIFS('Trained Model'!I$4:I$1140,I11,'Trained Model'!$J$4:$J$1140,$L$2)/$M$2)</f>
        <v>-1.8152899666382492</v>
      </c>
      <c r="S11" s="149">
        <f t="shared" si="2"/>
        <v>-8.1976309293794234</v>
      </c>
      <c r="T11" s="115"/>
      <c r="V11" s="1">
        <f>LN(COUNTIFS('Trained Model'!D$4:D$1140,D11,'Trained Model'!$J$4:$J$1140,$U$2)/$V$2)</f>
        <v>-1.374959876045784</v>
      </c>
      <c r="W11" s="1">
        <f>LN(COUNTIFS('Trained Model'!E$4:E$1140,E11,'Trained Model'!$J$4:$J$1140,$U$2)/$V$2)</f>
        <v>-1.4210896477732855</v>
      </c>
      <c r="X11" s="1">
        <f>LN(COUNTIFS('Trained Model'!F$4:F$1140,F11,'Trained Model'!$J$4:$J$1140,$U$2)/$V$2)</f>
        <v>-1.4210896477732855</v>
      </c>
      <c r="Y11" s="1">
        <f>LN(COUNTIFS('Trained Model'!G$4:G$1140,G11,'Trained Model'!$J$4:$J$1140,$U$2)/$V$2)</f>
        <v>-0.66757033877029559</v>
      </c>
      <c r="Z11" s="1">
        <f>LN(COUNTIFS('Trained Model'!H$4:H$1140,H11,'Trained Model'!$J$4:$J$1140,$U$2)/$V$2)</f>
        <v>-1.4340487924157905</v>
      </c>
      <c r="AA11" s="1">
        <f>LN(COUNTIFS('Trained Model'!I$4:I$1140,I11,'Trained Model'!$J$4:$J$1140,$U$2)/$V$2)</f>
        <v>-8.9936045332194625E-2</v>
      </c>
      <c r="AB11" s="151">
        <f t="shared" si="3"/>
        <v>-6.408694348110636</v>
      </c>
      <c r="AD11" s="119" t="str">
        <f t="shared" si="4"/>
        <v>No</v>
      </c>
      <c r="AE11" s="160" t="str">
        <f t="shared" si="5"/>
        <v>Correct</v>
      </c>
      <c r="AI11" s="121" t="s">
        <v>122</v>
      </c>
      <c r="AJ11" t="s">
        <v>123</v>
      </c>
    </row>
    <row r="12" spans="1:44" x14ac:dyDescent="0.2">
      <c r="A12" s="98">
        <v>11282</v>
      </c>
      <c r="B12" s="91" t="s">
        <v>104</v>
      </c>
      <c r="C12" s="110">
        <v>7.0920785922738983E-3</v>
      </c>
      <c r="D12" s="91" t="s">
        <v>2</v>
      </c>
      <c r="E12" s="91">
        <v>1</v>
      </c>
      <c r="F12" s="92">
        <v>2</v>
      </c>
      <c r="G12" s="91" t="s">
        <v>7</v>
      </c>
      <c r="H12" s="91" t="s">
        <v>90</v>
      </c>
      <c r="I12" s="91" t="s">
        <v>4</v>
      </c>
      <c r="J12" s="93" t="s">
        <v>5</v>
      </c>
      <c r="M12" s="1">
        <f>LN(COUNTIFS('Trained Model'!D$4:D$1140,D12,'Trained Model'!$J$4:$J$1140,$L$2)/$M$2)</f>
        <v>-1.563975538357343</v>
      </c>
      <c r="N12" s="1">
        <f>LN(COUNTIFS('Trained Model'!E$4:E$1140,E12,'Trained Model'!$J$4:$J$1140,$L$2)/$M$2)</f>
        <v>-1.5921464153240394</v>
      </c>
      <c r="O12" s="1">
        <f>LN(COUNTIFS('Trained Model'!F$4:F$1140,F12,'Trained Model'!$J$4:$J$1140,$L$2)/$M$2)</f>
        <v>-1.2556741787028265</v>
      </c>
      <c r="P12" s="1">
        <f>LN(COUNTIFS('Trained Model'!G$4:G$1140,G12,'Trained Model'!$J$4:$J$1140,$L$2)/$M$2)</f>
        <v>-0.50310357767208047</v>
      </c>
      <c r="Q12" s="1">
        <f>LN(COUNTIFS('Trained Model'!H$4:H$1140,H12,'Trained Model'!$J$4:$J$1140,$L$2)/$M$2)</f>
        <v>-1.4839328306838067</v>
      </c>
      <c r="R12" s="1">
        <f>LN(COUNTIFS('Trained Model'!I$4:I$1140,I12,'Trained Model'!$J$4:$J$1140,$L$2)/$M$2)</f>
        <v>-0.17768117723745236</v>
      </c>
      <c r="S12" s="149">
        <f t="shared" si="2"/>
        <v>-6.5765137179775479</v>
      </c>
      <c r="T12" s="115"/>
      <c r="V12" s="1">
        <f>LN(COUNTIFS('Trained Model'!D$4:D$1140,D12,'Trained Model'!$J$4:$J$1140,$U$2)/$V$2)</f>
        <v>-1.3956645494074753</v>
      </c>
      <c r="W12" s="1">
        <f>LN(COUNTIFS('Trained Model'!E$4:E$1140,E12,'Trained Model'!$J$4:$J$1140,$U$2)/$V$2)</f>
        <v>-1.4210896477732855</v>
      </c>
      <c r="X12" s="1">
        <f>LN(COUNTIFS('Trained Model'!F$4:F$1140,F12,'Trained Model'!$J$4:$J$1140,$U$2)/$V$2)</f>
        <v>-1.4210896477732855</v>
      </c>
      <c r="Y12" s="1">
        <f>LN(COUNTIFS('Trained Model'!G$4:G$1140,G12,'Trained Model'!$J$4:$J$1140,$U$2)/$V$2)</f>
        <v>-0.71939540663488166</v>
      </c>
      <c r="Z12" s="1">
        <f>LN(COUNTIFS('Trained Model'!H$4:H$1140,H12,'Trained Model'!$J$4:$J$1140,$U$2)/$V$2)</f>
        <v>-1.790723736354523</v>
      </c>
      <c r="AA12" s="1">
        <f>LN(COUNTIFS('Trained Model'!I$4:I$1140,I12,'Trained Model'!$J$4:$J$1140,$U$2)/$V$2)</f>
        <v>-2.4532874935423878</v>
      </c>
      <c r="AB12" s="151">
        <f t="shared" si="3"/>
        <v>-9.2012504814858396</v>
      </c>
      <c r="AD12" s="119" t="str">
        <f t="shared" si="4"/>
        <v>Yes</v>
      </c>
      <c r="AE12" s="160" t="str">
        <f t="shared" si="5"/>
        <v>Incorrect</v>
      </c>
      <c r="AI12" s="121" t="s">
        <v>124</v>
      </c>
      <c r="AJ12" t="s">
        <v>125</v>
      </c>
    </row>
    <row r="13" spans="1:44" x14ac:dyDescent="0.2">
      <c r="A13" s="99">
        <v>11202</v>
      </c>
      <c r="B13" s="95" t="s">
        <v>104</v>
      </c>
      <c r="C13" s="111">
        <v>7.514575239946919E-3</v>
      </c>
      <c r="D13" s="95" t="s">
        <v>0</v>
      </c>
      <c r="E13" s="95">
        <v>2</v>
      </c>
      <c r="F13" s="96">
        <v>2</v>
      </c>
      <c r="G13" s="95" t="s">
        <v>7</v>
      </c>
      <c r="H13" s="95" t="s">
        <v>89</v>
      </c>
      <c r="I13" s="95" t="s">
        <v>5</v>
      </c>
      <c r="J13" s="97" t="s">
        <v>5</v>
      </c>
      <c r="M13" s="1">
        <f>LN(COUNTIFS('Trained Model'!D$4:D$1140,D13,'Trained Model'!$J$4:$J$1140,$L$2)/$M$2)</f>
        <v>-1.4839328306838067</v>
      </c>
      <c r="N13" s="1">
        <f>LN(COUNTIFS('Trained Model'!E$4:E$1140,E13,'Trained Model'!$J$4:$J$1140,$L$2)/$M$2)</f>
        <v>-1.4339224101091452</v>
      </c>
      <c r="O13" s="1">
        <f>LN(COUNTIFS('Trained Model'!F$4:F$1140,F13,'Trained Model'!$J$4:$J$1140,$L$2)/$M$2)</f>
        <v>-1.2556741787028265</v>
      </c>
      <c r="P13" s="1">
        <f>LN(COUNTIFS('Trained Model'!G$4:G$1140,G13,'Trained Model'!$J$4:$J$1140,$L$2)/$M$2)</f>
        <v>-0.50310357767208047</v>
      </c>
      <c r="Q13" s="1">
        <f>LN(COUNTIFS('Trained Model'!H$4:H$1140,H13,'Trained Model'!$J$4:$J$1140,$L$2)/$M$2)</f>
        <v>-1.5365765641692286</v>
      </c>
      <c r="R13" s="1">
        <f>LN(COUNTIFS('Trained Model'!I$4:I$1140,I13,'Trained Model'!$J$4:$J$1140,$L$2)/$M$2)</f>
        <v>-1.8152899666382492</v>
      </c>
      <c r="S13" s="149">
        <f t="shared" si="2"/>
        <v>-8.0284995279753364</v>
      </c>
      <c r="T13" s="115"/>
      <c r="V13" s="1">
        <f>LN(COUNTIFS('Trained Model'!D$4:D$1140,D13,'Trained Model'!$J$4:$J$1140,$U$2)/$V$2)</f>
        <v>-1.3873311678483309</v>
      </c>
      <c r="W13" s="1">
        <f>LN(COUNTIFS('Trained Model'!E$4:E$1140,E13,'Trained Model'!$J$4:$J$1140,$U$2)/$V$2)</f>
        <v>-1.3956645494074753</v>
      </c>
      <c r="X13" s="1">
        <f>LN(COUNTIFS('Trained Model'!F$4:F$1140,F13,'Trained Model'!$J$4:$J$1140,$U$2)/$V$2)</f>
        <v>-1.4210896477732855</v>
      </c>
      <c r="Y13" s="1">
        <f>LN(COUNTIFS('Trained Model'!G$4:G$1140,G13,'Trained Model'!$J$4:$J$1140,$U$2)/$V$2)</f>
        <v>-0.71939540663488166</v>
      </c>
      <c r="Z13" s="1">
        <f>LN(COUNTIFS('Trained Model'!H$4:H$1140,H13,'Trained Model'!$J$4:$J$1140,$U$2)/$V$2)</f>
        <v>-1.4340487924157905</v>
      </c>
      <c r="AA13" s="1">
        <f>LN(COUNTIFS('Trained Model'!I$4:I$1140,I13,'Trained Model'!$J$4:$J$1140,$U$2)/$V$2)</f>
        <v>-8.9936045332194625E-2</v>
      </c>
      <c r="AB13" s="151">
        <f t="shared" si="3"/>
        <v>-6.4474656094119593</v>
      </c>
      <c r="AD13" s="119" t="str">
        <f t="shared" si="4"/>
        <v>No</v>
      </c>
      <c r="AE13" s="160" t="str">
        <f t="shared" si="5"/>
        <v>Correct</v>
      </c>
      <c r="AI13" s="121" t="s">
        <v>126</v>
      </c>
      <c r="AJ13" t="s">
        <v>127</v>
      </c>
    </row>
    <row r="14" spans="1:44" x14ac:dyDescent="0.2">
      <c r="A14" s="98">
        <v>10817</v>
      </c>
      <c r="B14" s="91" t="s">
        <v>104</v>
      </c>
      <c r="C14" s="110">
        <v>9.507736099008568E-3</v>
      </c>
      <c r="D14" s="91" t="s">
        <v>2</v>
      </c>
      <c r="E14" s="91">
        <v>1</v>
      </c>
      <c r="F14" s="92">
        <v>0</v>
      </c>
      <c r="G14" s="91" t="s">
        <v>7</v>
      </c>
      <c r="H14" s="91" t="s">
        <v>90</v>
      </c>
      <c r="I14" s="91" t="s">
        <v>5</v>
      </c>
      <c r="J14" s="93" t="s">
        <v>5</v>
      </c>
      <c r="M14" s="1">
        <f>LN(COUNTIFS('Trained Model'!D$4:D$1140,D14,'Trained Model'!$J$4:$J$1140,$L$2)/$M$2)</f>
        <v>-1.563975538357343</v>
      </c>
      <c r="N14" s="1">
        <f>LN(COUNTIFS('Trained Model'!E$4:E$1140,E14,'Trained Model'!$J$4:$J$1140,$L$2)/$M$2)</f>
        <v>-1.5921464153240394</v>
      </c>
      <c r="O14" s="1">
        <f>LN(COUNTIFS('Trained Model'!F$4:F$1140,F14,'Trained Model'!$J$4:$J$1140,$L$2)/$M$2)</f>
        <v>-1.780198646826979</v>
      </c>
      <c r="P14" s="1">
        <f>LN(COUNTIFS('Trained Model'!G$4:G$1140,G14,'Trained Model'!$J$4:$J$1140,$L$2)/$M$2)</f>
        <v>-0.50310357767208047</v>
      </c>
      <c r="Q14" s="1">
        <f>LN(COUNTIFS('Trained Model'!H$4:H$1140,H14,'Trained Model'!$J$4:$J$1140,$L$2)/$M$2)</f>
        <v>-1.4839328306838067</v>
      </c>
      <c r="R14" s="1">
        <f>LN(COUNTIFS('Trained Model'!I$4:I$1140,I14,'Trained Model'!$J$4:$J$1140,$L$2)/$M$2)</f>
        <v>-1.8152899666382492</v>
      </c>
      <c r="S14" s="149">
        <f t="shared" si="2"/>
        <v>-8.7386469755024976</v>
      </c>
      <c r="T14" s="115"/>
      <c r="V14" s="1">
        <f>LN(COUNTIFS('Trained Model'!D$4:D$1140,D14,'Trained Model'!$J$4:$J$1140,$U$2)/$V$2)</f>
        <v>-1.3956645494074753</v>
      </c>
      <c r="W14" s="1">
        <f>LN(COUNTIFS('Trained Model'!E$4:E$1140,E14,'Trained Model'!$J$4:$J$1140,$U$2)/$V$2)</f>
        <v>-1.4210896477732855</v>
      </c>
      <c r="X14" s="1">
        <f>LN(COUNTIFS('Trained Model'!F$4:F$1140,F14,'Trained Model'!$J$4:$J$1140,$U$2)/$V$2)</f>
        <v>-1.3586993551740039</v>
      </c>
      <c r="Y14" s="1">
        <f>LN(COUNTIFS('Trained Model'!G$4:G$1140,G14,'Trained Model'!$J$4:$J$1140,$U$2)/$V$2)</f>
        <v>-0.71939540663488166</v>
      </c>
      <c r="Z14" s="1">
        <f>LN(COUNTIFS('Trained Model'!H$4:H$1140,H14,'Trained Model'!$J$4:$J$1140,$U$2)/$V$2)</f>
        <v>-1.790723736354523</v>
      </c>
      <c r="AA14" s="1">
        <f>LN(COUNTIFS('Trained Model'!I$4:I$1140,I14,'Trained Model'!$J$4:$J$1140,$U$2)/$V$2)</f>
        <v>-8.9936045332194625E-2</v>
      </c>
      <c r="AB14" s="151">
        <f t="shared" si="3"/>
        <v>-6.7755087406763641</v>
      </c>
      <c r="AD14" s="119" t="str">
        <f t="shared" si="4"/>
        <v>No</v>
      </c>
      <c r="AE14" s="160" t="str">
        <f t="shared" si="5"/>
        <v>Correct</v>
      </c>
      <c r="AI14" s="121" t="s">
        <v>128</v>
      </c>
      <c r="AJ14" t="s">
        <v>129</v>
      </c>
    </row>
    <row r="15" spans="1:44" x14ac:dyDescent="0.2">
      <c r="A15" s="99">
        <v>10561</v>
      </c>
      <c r="B15" s="95" t="s">
        <v>104</v>
      </c>
      <c r="C15" s="111">
        <v>9.8427423465841102E-3</v>
      </c>
      <c r="D15" s="95" t="s">
        <v>2</v>
      </c>
      <c r="E15" s="95">
        <v>2</v>
      </c>
      <c r="F15" s="96">
        <v>3</v>
      </c>
      <c r="G15" s="95" t="s">
        <v>6</v>
      </c>
      <c r="H15" s="95" t="s">
        <v>88</v>
      </c>
      <c r="I15" s="95" t="s">
        <v>4</v>
      </c>
      <c r="J15" s="97" t="s">
        <v>5</v>
      </c>
      <c r="M15" s="1">
        <f>LN(COUNTIFS('Trained Model'!D$4:D$1140,D15,'Trained Model'!$J$4:$J$1140,$L$2)/$M$2)</f>
        <v>-1.563975538357343</v>
      </c>
      <c r="N15" s="1">
        <f>LN(COUNTIFS('Trained Model'!E$4:E$1140,E15,'Trained Model'!$J$4:$J$1140,$L$2)/$M$2)</f>
        <v>-1.4339224101091452</v>
      </c>
      <c r="O15" s="1">
        <f>LN(COUNTIFS('Trained Model'!F$4:F$1140,F15,'Trained Model'!$J$4:$J$1140,$L$2)/$M$2)</f>
        <v>-1.3188530803243581</v>
      </c>
      <c r="P15" s="1">
        <f>LN(COUNTIFS('Trained Model'!G$4:G$1140,G15,'Trained Model'!$J$4:$J$1140,$L$2)/$M$2)</f>
        <v>-0.92798677163734644</v>
      </c>
      <c r="Q15" s="1">
        <f>LN(COUNTIFS('Trained Model'!H$4:H$1140,H15,'Trained Model'!$J$4:$J$1140,$L$2)/$M$2)</f>
        <v>-0.88481459977213761</v>
      </c>
      <c r="R15" s="1">
        <f>LN(COUNTIFS('Trained Model'!I$4:I$1140,I15,'Trained Model'!$J$4:$J$1140,$L$2)/$M$2)</f>
        <v>-0.17768117723745236</v>
      </c>
      <c r="S15" s="149">
        <f t="shared" si="2"/>
        <v>-6.307233577437783</v>
      </c>
      <c r="T15" s="115"/>
      <c r="V15" s="1">
        <f>LN(COUNTIFS('Trained Model'!D$4:D$1140,D15,'Trained Model'!$J$4:$J$1140,$U$2)/$V$2)</f>
        <v>-1.3956645494074753</v>
      </c>
      <c r="W15" s="1">
        <f>LN(COUNTIFS('Trained Model'!E$4:E$1140,E15,'Trained Model'!$J$4:$J$1140,$U$2)/$V$2)</f>
        <v>-1.3956645494074753</v>
      </c>
      <c r="X15" s="1">
        <f>LN(COUNTIFS('Trained Model'!F$4:F$1140,F15,'Trained Model'!$J$4:$J$1140,$U$2)/$V$2)</f>
        <v>-1.3873311678483309</v>
      </c>
      <c r="Y15" s="1">
        <f>LN(COUNTIFS('Trained Model'!G$4:G$1140,G15,'Trained Model'!$J$4:$J$1140,$U$2)/$V$2)</f>
        <v>-0.66757033877029559</v>
      </c>
      <c r="Z15" s="1">
        <f>LN(COUNTIFS('Trained Model'!H$4:H$1140,H15,'Trained Model'!$J$4:$J$1140,$U$2)/$V$2)</f>
        <v>-0.82003893241456904</v>
      </c>
      <c r="AA15" s="1">
        <f>LN(COUNTIFS('Trained Model'!I$4:I$1140,I15,'Trained Model'!$J$4:$J$1140,$U$2)/$V$2)</f>
        <v>-2.4532874935423878</v>
      </c>
      <c r="AB15" s="151">
        <f t="shared" si="3"/>
        <v>-8.119557031390535</v>
      </c>
      <c r="AD15" s="119" t="str">
        <f t="shared" si="4"/>
        <v>Yes</v>
      </c>
      <c r="AE15" s="161" t="str">
        <f t="shared" si="5"/>
        <v>Incorrect</v>
      </c>
    </row>
    <row r="16" spans="1:44" x14ac:dyDescent="0.2">
      <c r="A16" s="98">
        <v>10413</v>
      </c>
      <c r="B16" s="91" t="s">
        <v>104</v>
      </c>
      <c r="C16" s="110">
        <v>1.0224751355300543E-2</v>
      </c>
      <c r="D16" s="91" t="s">
        <v>1</v>
      </c>
      <c r="E16" s="91">
        <v>2</v>
      </c>
      <c r="F16" s="92">
        <v>0</v>
      </c>
      <c r="G16" s="91" t="s">
        <v>7</v>
      </c>
      <c r="H16" s="91" t="s">
        <v>91</v>
      </c>
      <c r="I16" s="91" t="s">
        <v>5</v>
      </c>
      <c r="J16" s="93" t="s">
        <v>5</v>
      </c>
      <c r="M16" s="1">
        <f>LN(COUNTIFS('Trained Model'!D$4:D$1140,D16,'Trained Model'!$J$4:$J$1140,$L$2)/$M$2)</f>
        <v>-1.0699570329077337</v>
      </c>
      <c r="N16" s="1">
        <f>LN(COUNTIFS('Trained Model'!E$4:E$1140,E16,'Trained Model'!$J$4:$J$1140,$L$2)/$M$2)</f>
        <v>-1.4339224101091452</v>
      </c>
      <c r="O16" s="1">
        <f>LN(COUNTIFS('Trained Model'!F$4:F$1140,F16,'Trained Model'!$J$4:$J$1140,$L$2)/$M$2)</f>
        <v>-1.780198646826979</v>
      </c>
      <c r="P16" s="1">
        <f>LN(COUNTIFS('Trained Model'!G$4:G$1140,G16,'Trained Model'!$J$4:$J$1140,$L$2)/$M$2)</f>
        <v>-0.50310357767208047</v>
      </c>
      <c r="Q16" s="1">
        <f>LN(COUNTIFS('Trained Model'!H$4:H$1140,H16,'Trained Model'!$J$4:$J$1140,$L$2)/$M$2)</f>
        <v>-1.9286186519452522</v>
      </c>
      <c r="R16" s="1">
        <f>LN(COUNTIFS('Trained Model'!I$4:I$1140,I16,'Trained Model'!$J$4:$J$1140,$L$2)/$M$2)</f>
        <v>-1.8152899666382492</v>
      </c>
      <c r="S16" s="149">
        <f t="shared" si="2"/>
        <v>-8.5310902860994382</v>
      </c>
      <c r="T16" s="115"/>
      <c r="V16" s="1">
        <f>LN(COUNTIFS('Trained Model'!D$4:D$1140,D16,'Trained Model'!$J$4:$J$1140,$U$2)/$V$2)</f>
        <v>-1.374959876045784</v>
      </c>
      <c r="W16" s="1">
        <f>LN(COUNTIFS('Trained Model'!E$4:E$1140,E16,'Trained Model'!$J$4:$J$1140,$U$2)/$V$2)</f>
        <v>-1.3956645494074753</v>
      </c>
      <c r="X16" s="1">
        <f>LN(COUNTIFS('Trained Model'!F$4:F$1140,F16,'Trained Model'!$J$4:$J$1140,$U$2)/$V$2)</f>
        <v>-1.3586993551740039</v>
      </c>
      <c r="Y16" s="1">
        <f>LN(COUNTIFS('Trained Model'!G$4:G$1140,G16,'Trained Model'!$J$4:$J$1140,$U$2)/$V$2)</f>
        <v>-0.71939540663488166</v>
      </c>
      <c r="Z16" s="1">
        <f>LN(COUNTIFS('Trained Model'!H$4:H$1140,H16,'Trained Model'!$J$4:$J$1140,$U$2)/$V$2)</f>
        <v>-1.8681817953935267</v>
      </c>
      <c r="AA16" s="1">
        <f>LN(COUNTIFS('Trained Model'!I$4:I$1140,I16,'Trained Model'!$J$4:$J$1140,$U$2)/$V$2)</f>
        <v>-8.9936045332194625E-2</v>
      </c>
      <c r="AB16" s="151">
        <f t="shared" si="3"/>
        <v>-6.8068370279878661</v>
      </c>
      <c r="AD16" s="119" t="str">
        <f t="shared" si="4"/>
        <v>No</v>
      </c>
      <c r="AE16" s="160" t="str">
        <f t="shared" si="5"/>
        <v>Correct</v>
      </c>
      <c r="AI16" s="122" t="s">
        <v>118</v>
      </c>
      <c r="AJ16" s="104">
        <f>true_positives_test/(true_positives_test+false_negative_test)</f>
        <v>0.82758620689655171</v>
      </c>
    </row>
    <row r="17" spans="1:36" x14ac:dyDescent="0.2">
      <c r="A17" s="99">
        <v>10775</v>
      </c>
      <c r="B17" s="95" t="s">
        <v>104</v>
      </c>
      <c r="C17" s="111">
        <v>1.1803051662930941E-2</v>
      </c>
      <c r="D17" s="95" t="s">
        <v>1</v>
      </c>
      <c r="E17" s="95">
        <v>2</v>
      </c>
      <c r="F17" s="96">
        <v>0</v>
      </c>
      <c r="G17" s="95" t="s">
        <v>7</v>
      </c>
      <c r="H17" s="95" t="s">
        <v>90</v>
      </c>
      <c r="I17" s="95" t="s">
        <v>4</v>
      </c>
      <c r="J17" s="97" t="s">
        <v>4</v>
      </c>
      <c r="M17" s="1">
        <f>LN(COUNTIFS('Trained Model'!D$4:D$1140,D17,'Trained Model'!$J$4:$J$1140,$L$2)/$M$2)</f>
        <v>-1.0699570329077337</v>
      </c>
      <c r="N17" s="1">
        <f>LN(COUNTIFS('Trained Model'!E$4:E$1140,E17,'Trained Model'!$J$4:$J$1140,$L$2)/$M$2)</f>
        <v>-1.4339224101091452</v>
      </c>
      <c r="O17" s="1">
        <f>LN(COUNTIFS('Trained Model'!F$4:F$1140,F17,'Trained Model'!$J$4:$J$1140,$L$2)/$M$2)</f>
        <v>-1.780198646826979</v>
      </c>
      <c r="P17" s="1">
        <f>LN(COUNTIFS('Trained Model'!G$4:G$1140,G17,'Trained Model'!$J$4:$J$1140,$L$2)/$M$2)</f>
        <v>-0.50310357767208047</v>
      </c>
      <c r="Q17" s="1">
        <f>LN(COUNTIFS('Trained Model'!H$4:H$1140,H17,'Trained Model'!$J$4:$J$1140,$L$2)/$M$2)</f>
        <v>-1.4839328306838067</v>
      </c>
      <c r="R17" s="1">
        <f>LN(COUNTIFS('Trained Model'!I$4:I$1140,I17,'Trained Model'!$J$4:$J$1140,$L$2)/$M$2)</f>
        <v>-0.17768117723745236</v>
      </c>
      <c r="S17" s="149">
        <f t="shared" si="2"/>
        <v>-6.4487956754371965</v>
      </c>
      <c r="T17" s="115"/>
      <c r="V17" s="1">
        <f>LN(COUNTIFS('Trained Model'!D$4:D$1140,D17,'Trained Model'!$J$4:$J$1140,$U$2)/$V$2)</f>
        <v>-1.374959876045784</v>
      </c>
      <c r="W17" s="1">
        <f>LN(COUNTIFS('Trained Model'!E$4:E$1140,E17,'Trained Model'!$J$4:$J$1140,$U$2)/$V$2)</f>
        <v>-1.3956645494074753</v>
      </c>
      <c r="X17" s="1">
        <f>LN(COUNTIFS('Trained Model'!F$4:F$1140,F17,'Trained Model'!$J$4:$J$1140,$U$2)/$V$2)</f>
        <v>-1.3586993551740039</v>
      </c>
      <c r="Y17" s="1">
        <f>LN(COUNTIFS('Trained Model'!G$4:G$1140,G17,'Trained Model'!$J$4:$J$1140,$U$2)/$V$2)</f>
        <v>-0.71939540663488166</v>
      </c>
      <c r="Z17" s="1">
        <f>LN(COUNTIFS('Trained Model'!H$4:H$1140,H17,'Trained Model'!$J$4:$J$1140,$U$2)/$V$2)</f>
        <v>-1.790723736354523</v>
      </c>
      <c r="AA17" s="1">
        <f>LN(COUNTIFS('Trained Model'!I$4:I$1140,I17,'Trained Model'!$J$4:$J$1140,$U$2)/$V$2)</f>
        <v>-2.4532874935423878</v>
      </c>
      <c r="AB17" s="151">
        <f t="shared" si="3"/>
        <v>-9.0927304171590553</v>
      </c>
      <c r="AD17" s="119" t="str">
        <f t="shared" si="4"/>
        <v>Yes</v>
      </c>
      <c r="AE17" s="160" t="str">
        <f t="shared" si="5"/>
        <v>Correct</v>
      </c>
      <c r="AI17" s="122" t="s">
        <v>120</v>
      </c>
      <c r="AJ17" s="104">
        <f>true_positives_test/(true_positives_test+false_positive_test)</f>
        <v>0.51063829787234039</v>
      </c>
    </row>
    <row r="18" spans="1:36" x14ac:dyDescent="0.2">
      <c r="A18" s="98">
        <v>10592</v>
      </c>
      <c r="B18" s="91" t="s">
        <v>104</v>
      </c>
      <c r="C18" s="110">
        <v>1.2249971605751253E-2</v>
      </c>
      <c r="D18" s="91" t="s">
        <v>2</v>
      </c>
      <c r="E18" s="91">
        <v>0</v>
      </c>
      <c r="F18" s="92">
        <v>0</v>
      </c>
      <c r="G18" s="91" t="s">
        <v>6</v>
      </c>
      <c r="H18" s="91" t="s">
        <v>88</v>
      </c>
      <c r="I18" s="91" t="s">
        <v>5</v>
      </c>
      <c r="J18" s="93" t="s">
        <v>5</v>
      </c>
      <c r="M18" s="1">
        <f>LN(COUNTIFS('Trained Model'!D$4:D$1140,D18,'Trained Model'!$J$4:$J$1140,$L$2)/$M$2)</f>
        <v>-1.563975538357343</v>
      </c>
      <c r="N18" s="1">
        <f>LN(COUNTIFS('Trained Model'!E$4:E$1140,E18,'Trained Model'!$J$4:$J$1140,$L$2)/$M$2)</f>
        <v>-1.5921464153240394</v>
      </c>
      <c r="O18" s="1">
        <f>LN(COUNTIFS('Trained Model'!F$4:F$1140,F18,'Trained Model'!$J$4:$J$1140,$L$2)/$M$2)</f>
        <v>-1.780198646826979</v>
      </c>
      <c r="P18" s="1">
        <f>LN(COUNTIFS('Trained Model'!G$4:G$1140,G18,'Trained Model'!$J$4:$J$1140,$L$2)/$M$2)</f>
        <v>-0.92798677163734644</v>
      </c>
      <c r="Q18" s="1">
        <f>LN(COUNTIFS('Trained Model'!H$4:H$1140,H18,'Trained Model'!$J$4:$J$1140,$L$2)/$M$2)</f>
        <v>-0.88481459977213761</v>
      </c>
      <c r="R18" s="1">
        <f>LN(COUNTIFS('Trained Model'!I$4:I$1140,I18,'Trained Model'!$J$4:$J$1140,$L$2)/$M$2)</f>
        <v>-1.8152899666382492</v>
      </c>
      <c r="S18" s="149">
        <f t="shared" si="2"/>
        <v>-8.5644119385560948</v>
      </c>
      <c r="T18" s="115"/>
      <c r="V18" s="1">
        <f>LN(COUNTIFS('Trained Model'!D$4:D$1140,D18,'Trained Model'!$J$4:$J$1140,$U$2)/$V$2)</f>
        <v>-1.3956645494074753</v>
      </c>
      <c r="W18" s="1">
        <f>LN(COUNTIFS('Trained Model'!E$4:E$1140,E18,'Trained Model'!$J$4:$J$1140,$U$2)/$V$2)</f>
        <v>-1.3708698907942589</v>
      </c>
      <c r="X18" s="1">
        <f>LN(COUNTIFS('Trained Model'!F$4:F$1140,F18,'Trained Model'!$J$4:$J$1140,$U$2)/$V$2)</f>
        <v>-1.3586993551740039</v>
      </c>
      <c r="Y18" s="1">
        <f>LN(COUNTIFS('Trained Model'!G$4:G$1140,G18,'Trained Model'!$J$4:$J$1140,$U$2)/$V$2)</f>
        <v>-0.66757033877029559</v>
      </c>
      <c r="Z18" s="1">
        <f>LN(COUNTIFS('Trained Model'!H$4:H$1140,H18,'Trained Model'!$J$4:$J$1140,$U$2)/$V$2)</f>
        <v>-0.82003893241456904</v>
      </c>
      <c r="AA18" s="1">
        <f>LN(COUNTIFS('Trained Model'!I$4:I$1140,I18,'Trained Model'!$J$4:$J$1140,$U$2)/$V$2)</f>
        <v>-8.9936045332194625E-2</v>
      </c>
      <c r="AB18" s="151">
        <f t="shared" si="3"/>
        <v>-5.7027791118927977</v>
      </c>
      <c r="AD18" s="119" t="str">
        <f t="shared" si="4"/>
        <v>No</v>
      </c>
      <c r="AE18" s="160" t="str">
        <f t="shared" si="5"/>
        <v>Correct</v>
      </c>
      <c r="AI18" s="122" t="s">
        <v>122</v>
      </c>
      <c r="AJ18" s="104">
        <f>false_positive_test/(false_positive_test+true_negatives_test)</f>
        <v>0.13372093023255813</v>
      </c>
    </row>
    <row r="19" spans="1:36" x14ac:dyDescent="0.2">
      <c r="A19" s="99">
        <v>10118</v>
      </c>
      <c r="B19" s="95" t="s">
        <v>104</v>
      </c>
      <c r="C19" s="111">
        <v>1.2861264916968151E-2</v>
      </c>
      <c r="D19" s="95" t="s">
        <v>3</v>
      </c>
      <c r="E19" s="95">
        <v>1</v>
      </c>
      <c r="F19" s="96">
        <v>2</v>
      </c>
      <c r="G19" s="95" t="s">
        <v>6</v>
      </c>
      <c r="H19" s="95" t="s">
        <v>91</v>
      </c>
      <c r="I19" s="95" t="s">
        <v>5</v>
      </c>
      <c r="J19" s="97" t="s">
        <v>5</v>
      </c>
      <c r="M19" s="1">
        <f>LN(COUNTIFS('Trained Model'!D$4:D$1140,D19,'Trained Model'!$J$4:$J$1140,$L$2)/$M$2)</f>
        <v>-1.5099083170870673</v>
      </c>
      <c r="N19" s="1">
        <f>LN(COUNTIFS('Trained Model'!E$4:E$1140,E19,'Trained Model'!$J$4:$J$1140,$L$2)/$M$2)</f>
        <v>-1.5921464153240394</v>
      </c>
      <c r="O19" s="1">
        <f>LN(COUNTIFS('Trained Model'!F$4:F$1140,F19,'Trained Model'!$J$4:$J$1140,$L$2)/$M$2)</f>
        <v>-1.2556741787028265</v>
      </c>
      <c r="P19" s="1">
        <f>LN(COUNTIFS('Trained Model'!G$4:G$1140,G19,'Trained Model'!$J$4:$J$1140,$L$2)/$M$2)</f>
        <v>-0.92798677163734644</v>
      </c>
      <c r="Q19" s="1">
        <f>LN(COUNTIFS('Trained Model'!H$4:H$1140,H19,'Trained Model'!$J$4:$J$1140,$L$2)/$M$2)</f>
        <v>-1.9286186519452522</v>
      </c>
      <c r="R19" s="1">
        <f>LN(COUNTIFS('Trained Model'!I$4:I$1140,I19,'Trained Model'!$J$4:$J$1140,$L$2)/$M$2)</f>
        <v>-1.8152899666382492</v>
      </c>
      <c r="S19" s="149">
        <f t="shared" si="2"/>
        <v>-9.0296243013347812</v>
      </c>
      <c r="T19" s="115"/>
      <c r="V19" s="1">
        <f>LN(COUNTIFS('Trained Model'!D$4:D$1140,D19,'Trained Model'!$J$4:$J$1140,$U$2)/$V$2)</f>
        <v>-1.3873311678483309</v>
      </c>
      <c r="W19" s="1">
        <f>LN(COUNTIFS('Trained Model'!E$4:E$1140,E19,'Trained Model'!$J$4:$J$1140,$U$2)/$V$2)</f>
        <v>-1.4210896477732855</v>
      </c>
      <c r="X19" s="1">
        <f>LN(COUNTIFS('Trained Model'!F$4:F$1140,F19,'Trained Model'!$J$4:$J$1140,$U$2)/$V$2)</f>
        <v>-1.4210896477732855</v>
      </c>
      <c r="Y19" s="1">
        <f>LN(COUNTIFS('Trained Model'!G$4:G$1140,G19,'Trained Model'!$J$4:$J$1140,$U$2)/$V$2)</f>
        <v>-0.66757033877029559</v>
      </c>
      <c r="Z19" s="1">
        <f>LN(COUNTIFS('Trained Model'!H$4:H$1140,H19,'Trained Model'!$J$4:$J$1140,$U$2)/$V$2)</f>
        <v>-1.8681817953935267</v>
      </c>
      <c r="AA19" s="1">
        <f>LN(COUNTIFS('Trained Model'!I$4:I$1140,I19,'Trained Model'!$J$4:$J$1140,$U$2)/$V$2)</f>
        <v>-8.9936045332194625E-2</v>
      </c>
      <c r="AB19" s="151">
        <f t="shared" si="3"/>
        <v>-6.8551986428909197</v>
      </c>
      <c r="AD19" s="119" t="str">
        <f t="shared" si="4"/>
        <v>No</v>
      </c>
      <c r="AE19" s="160" t="str">
        <f t="shared" si="5"/>
        <v>Correct</v>
      </c>
      <c r="AI19" s="122" t="s">
        <v>124</v>
      </c>
      <c r="AJ19" s="104">
        <f>false_negative_test/(false_negative_test+true_negatives_test)</f>
        <v>3.2467532467532464E-2</v>
      </c>
    </row>
    <row r="20" spans="1:36" x14ac:dyDescent="0.2">
      <c r="A20" s="98">
        <v>11018</v>
      </c>
      <c r="B20" s="91" t="s">
        <v>104</v>
      </c>
      <c r="C20" s="110">
        <v>1.3145452214166409E-2</v>
      </c>
      <c r="D20" s="91" t="s">
        <v>3</v>
      </c>
      <c r="E20" s="91">
        <v>1</v>
      </c>
      <c r="F20" s="92">
        <v>0</v>
      </c>
      <c r="G20" s="91" t="s">
        <v>6</v>
      </c>
      <c r="H20" s="91" t="s">
        <v>88</v>
      </c>
      <c r="I20" s="91" t="s">
        <v>5</v>
      </c>
      <c r="J20" s="93" t="s">
        <v>5</v>
      </c>
      <c r="M20" s="1">
        <f>LN(COUNTIFS('Trained Model'!D$4:D$1140,D20,'Trained Model'!$J$4:$J$1140,$L$2)/$M$2)</f>
        <v>-1.5099083170870673</v>
      </c>
      <c r="N20" s="1">
        <f>LN(COUNTIFS('Trained Model'!E$4:E$1140,E20,'Trained Model'!$J$4:$J$1140,$L$2)/$M$2)</f>
        <v>-1.5921464153240394</v>
      </c>
      <c r="O20" s="1">
        <f>LN(COUNTIFS('Trained Model'!F$4:F$1140,F20,'Trained Model'!$J$4:$J$1140,$L$2)/$M$2)</f>
        <v>-1.780198646826979</v>
      </c>
      <c r="P20" s="1">
        <f>LN(COUNTIFS('Trained Model'!G$4:G$1140,G20,'Trained Model'!$J$4:$J$1140,$L$2)/$M$2)</f>
        <v>-0.92798677163734644</v>
      </c>
      <c r="Q20" s="1">
        <f>LN(COUNTIFS('Trained Model'!H$4:H$1140,H20,'Trained Model'!$J$4:$J$1140,$L$2)/$M$2)</f>
        <v>-0.88481459977213761</v>
      </c>
      <c r="R20" s="1">
        <f>LN(COUNTIFS('Trained Model'!I$4:I$1140,I20,'Trained Model'!$J$4:$J$1140,$L$2)/$M$2)</f>
        <v>-1.8152899666382492</v>
      </c>
      <c r="S20" s="149">
        <f t="shared" si="2"/>
        <v>-8.5103447172858182</v>
      </c>
      <c r="T20" s="115"/>
      <c r="V20" s="1">
        <f>LN(COUNTIFS('Trained Model'!D$4:D$1140,D20,'Trained Model'!$J$4:$J$1140,$U$2)/$V$2)</f>
        <v>-1.3873311678483309</v>
      </c>
      <c r="W20" s="1">
        <f>LN(COUNTIFS('Trained Model'!E$4:E$1140,E20,'Trained Model'!$J$4:$J$1140,$U$2)/$V$2)</f>
        <v>-1.4210896477732855</v>
      </c>
      <c r="X20" s="1">
        <f>LN(COUNTIFS('Trained Model'!F$4:F$1140,F20,'Trained Model'!$J$4:$J$1140,$U$2)/$V$2)</f>
        <v>-1.3586993551740039</v>
      </c>
      <c r="Y20" s="1">
        <f>LN(COUNTIFS('Trained Model'!G$4:G$1140,G20,'Trained Model'!$J$4:$J$1140,$U$2)/$V$2)</f>
        <v>-0.66757033877029559</v>
      </c>
      <c r="Z20" s="1">
        <f>LN(COUNTIFS('Trained Model'!H$4:H$1140,H20,'Trained Model'!$J$4:$J$1140,$U$2)/$V$2)</f>
        <v>-0.82003893241456904</v>
      </c>
      <c r="AA20" s="1">
        <f>LN(COUNTIFS('Trained Model'!I$4:I$1140,I20,'Trained Model'!$J$4:$J$1140,$U$2)/$V$2)</f>
        <v>-8.9936045332194625E-2</v>
      </c>
      <c r="AB20" s="151">
        <f t="shared" si="3"/>
        <v>-5.7446654873126795</v>
      </c>
      <c r="AD20" s="119" t="str">
        <f t="shared" si="4"/>
        <v>No</v>
      </c>
      <c r="AE20" s="160" t="str">
        <f t="shared" si="5"/>
        <v>Correct</v>
      </c>
      <c r="AI20" s="122" t="s">
        <v>126</v>
      </c>
      <c r="AJ20" s="104">
        <f>true_negatives_test/(true_negatives_test+false_negative_test)</f>
        <v>0.96753246753246758</v>
      </c>
    </row>
    <row r="21" spans="1:36" x14ac:dyDescent="0.2">
      <c r="A21" s="99">
        <v>10985</v>
      </c>
      <c r="B21" s="95" t="s">
        <v>104</v>
      </c>
      <c r="C21" s="111">
        <v>1.360237443810608E-2</v>
      </c>
      <c r="D21" s="95" t="s">
        <v>2</v>
      </c>
      <c r="E21" s="95">
        <v>3</v>
      </c>
      <c r="F21" s="96">
        <v>1</v>
      </c>
      <c r="G21" s="95" t="s">
        <v>6</v>
      </c>
      <c r="H21" s="95" t="s">
        <v>88</v>
      </c>
      <c r="I21" s="95" t="s">
        <v>5</v>
      </c>
      <c r="J21" s="97" t="s">
        <v>5</v>
      </c>
      <c r="M21" s="1">
        <f>LN(COUNTIFS('Trained Model'!D$4:D$1140,D21,'Trained Model'!$J$4:$J$1140,$L$2)/$M$2)</f>
        <v>-1.563975538357343</v>
      </c>
      <c r="N21" s="1">
        <f>LN(COUNTIFS('Trained Model'!E$4:E$1140,E21,'Trained Model'!$J$4:$J$1140,$L$2)/$M$2)</f>
        <v>-1.0366206126401418</v>
      </c>
      <c r="O21" s="1">
        <f>LN(COUNTIFS('Trained Model'!F$4:F$1140,F21,'Trained Model'!$J$4:$J$1140,$L$2)/$M$2)</f>
        <v>-1.276293465905562</v>
      </c>
      <c r="P21" s="1">
        <f>LN(COUNTIFS('Trained Model'!G$4:G$1140,G21,'Trained Model'!$J$4:$J$1140,$L$2)/$M$2)</f>
        <v>-0.92798677163734644</v>
      </c>
      <c r="Q21" s="1">
        <f>LN(COUNTIFS('Trained Model'!H$4:H$1140,H21,'Trained Model'!$J$4:$J$1140,$L$2)/$M$2)</f>
        <v>-0.88481459977213761</v>
      </c>
      <c r="R21" s="1">
        <f>LN(COUNTIFS('Trained Model'!I$4:I$1140,I21,'Trained Model'!$J$4:$J$1140,$L$2)/$M$2)</f>
        <v>-1.8152899666382492</v>
      </c>
      <c r="S21" s="149">
        <f t="shared" si="2"/>
        <v>-7.5049809549507804</v>
      </c>
      <c r="T21" s="115"/>
      <c r="V21" s="1">
        <f>LN(COUNTIFS('Trained Model'!D$4:D$1140,D21,'Trained Model'!$J$4:$J$1140,$U$2)/$V$2)</f>
        <v>-1.3956645494074753</v>
      </c>
      <c r="W21" s="1">
        <f>LN(COUNTIFS('Trained Model'!E$4:E$1140,E21,'Trained Model'!$J$4:$J$1140,$U$2)/$V$2)</f>
        <v>-1.3586993551740039</v>
      </c>
      <c r="X21" s="1">
        <f>LN(COUNTIFS('Trained Model'!F$4:F$1140,F21,'Trained Model'!$J$4:$J$1140,$U$2)/$V$2)</f>
        <v>-1.3790666579984376</v>
      </c>
      <c r="Y21" s="1">
        <f>LN(COUNTIFS('Trained Model'!G$4:G$1140,G21,'Trained Model'!$J$4:$J$1140,$U$2)/$V$2)</f>
        <v>-0.66757033877029559</v>
      </c>
      <c r="Z21" s="1">
        <f>LN(COUNTIFS('Trained Model'!H$4:H$1140,H21,'Trained Model'!$J$4:$J$1140,$U$2)/$V$2)</f>
        <v>-0.82003893241456904</v>
      </c>
      <c r="AA21" s="1">
        <f>LN(COUNTIFS('Trained Model'!I$4:I$1140,I21,'Trained Model'!$J$4:$J$1140,$U$2)/$V$2)</f>
        <v>-8.9936045332194625E-2</v>
      </c>
      <c r="AB21" s="151">
        <f t="shared" si="3"/>
        <v>-5.710975879096976</v>
      </c>
      <c r="AD21" s="119" t="str">
        <f t="shared" si="4"/>
        <v>No</v>
      </c>
      <c r="AE21" s="160" t="str">
        <f t="shared" si="5"/>
        <v>Correct</v>
      </c>
      <c r="AI21" s="122" t="s">
        <v>128</v>
      </c>
      <c r="AJ21" s="104">
        <f>(true_positives_test+true_negatives_test)/(total_positive_test+total_negative_test)</f>
        <v>0.86069651741293529</v>
      </c>
    </row>
    <row r="22" spans="1:36" x14ac:dyDescent="0.2">
      <c r="A22" s="98">
        <v>10766</v>
      </c>
      <c r="B22" s="91" t="s">
        <v>104</v>
      </c>
      <c r="C22" s="110">
        <v>1.381513258412792E-2</v>
      </c>
      <c r="D22" s="91" t="s">
        <v>2</v>
      </c>
      <c r="E22" s="91">
        <v>2</v>
      </c>
      <c r="F22" s="92">
        <v>3</v>
      </c>
      <c r="G22" s="91" t="s">
        <v>6</v>
      </c>
      <c r="H22" s="91" t="s">
        <v>89</v>
      </c>
      <c r="I22" s="91" t="s">
        <v>5</v>
      </c>
      <c r="J22" s="93" t="s">
        <v>5</v>
      </c>
      <c r="M22" s="1">
        <f>LN(COUNTIFS('Trained Model'!D$4:D$1140,D22,'Trained Model'!$J$4:$J$1140,$L$2)/$M$2)</f>
        <v>-1.563975538357343</v>
      </c>
      <c r="N22" s="1">
        <f>LN(COUNTIFS('Trained Model'!E$4:E$1140,E22,'Trained Model'!$J$4:$J$1140,$L$2)/$M$2)</f>
        <v>-1.4339224101091452</v>
      </c>
      <c r="O22" s="1">
        <f>LN(COUNTIFS('Trained Model'!F$4:F$1140,F22,'Trained Model'!$J$4:$J$1140,$L$2)/$M$2)</f>
        <v>-1.3188530803243581</v>
      </c>
      <c r="P22" s="1">
        <f>LN(COUNTIFS('Trained Model'!G$4:G$1140,G22,'Trained Model'!$J$4:$J$1140,$L$2)/$M$2)</f>
        <v>-0.92798677163734644</v>
      </c>
      <c r="Q22" s="1">
        <f>LN(COUNTIFS('Trained Model'!H$4:H$1140,H22,'Trained Model'!$J$4:$J$1140,$L$2)/$M$2)</f>
        <v>-1.5365765641692286</v>
      </c>
      <c r="R22" s="1">
        <f>LN(COUNTIFS('Trained Model'!I$4:I$1140,I22,'Trained Model'!$J$4:$J$1140,$L$2)/$M$2)</f>
        <v>-1.8152899666382492</v>
      </c>
      <c r="S22" s="149">
        <f t="shared" si="2"/>
        <v>-8.596604331235671</v>
      </c>
      <c r="T22" s="115"/>
      <c r="V22" s="1">
        <f>LN(COUNTIFS('Trained Model'!D$4:D$1140,D22,'Trained Model'!$J$4:$J$1140,$U$2)/$V$2)</f>
        <v>-1.3956645494074753</v>
      </c>
      <c r="W22" s="1">
        <f>LN(COUNTIFS('Trained Model'!E$4:E$1140,E22,'Trained Model'!$J$4:$J$1140,$U$2)/$V$2)</f>
        <v>-1.3956645494074753</v>
      </c>
      <c r="X22" s="1">
        <f>LN(COUNTIFS('Trained Model'!F$4:F$1140,F22,'Trained Model'!$J$4:$J$1140,$U$2)/$V$2)</f>
        <v>-1.3873311678483309</v>
      </c>
      <c r="Y22" s="1">
        <f>LN(COUNTIFS('Trained Model'!G$4:G$1140,G22,'Trained Model'!$J$4:$J$1140,$U$2)/$V$2)</f>
        <v>-0.66757033877029559</v>
      </c>
      <c r="Z22" s="1">
        <f>LN(COUNTIFS('Trained Model'!H$4:H$1140,H22,'Trained Model'!$J$4:$J$1140,$U$2)/$V$2)</f>
        <v>-1.4340487924157905</v>
      </c>
      <c r="AA22" s="1">
        <f>LN(COUNTIFS('Trained Model'!I$4:I$1140,I22,'Trained Model'!$J$4:$J$1140,$U$2)/$V$2)</f>
        <v>-8.9936045332194625E-2</v>
      </c>
      <c r="AB22" s="151">
        <f t="shared" si="3"/>
        <v>-6.3702154431815625</v>
      </c>
      <c r="AD22" s="119" t="str">
        <f t="shared" si="4"/>
        <v>No</v>
      </c>
      <c r="AE22" s="160" t="str">
        <f t="shared" si="5"/>
        <v>Correct</v>
      </c>
    </row>
    <row r="23" spans="1:36" x14ac:dyDescent="0.2">
      <c r="A23" s="99">
        <v>10075</v>
      </c>
      <c r="B23" s="95" t="s">
        <v>104</v>
      </c>
      <c r="C23" s="111">
        <v>1.55307667312089E-2</v>
      </c>
      <c r="D23" s="95" t="s">
        <v>1</v>
      </c>
      <c r="E23" s="95">
        <v>0</v>
      </c>
      <c r="F23" s="96">
        <v>1</v>
      </c>
      <c r="G23" s="95" t="s">
        <v>6</v>
      </c>
      <c r="H23" s="95" t="s">
        <v>88</v>
      </c>
      <c r="I23" s="95" t="s">
        <v>5</v>
      </c>
      <c r="J23" s="97" t="s">
        <v>5</v>
      </c>
      <c r="M23" s="1">
        <f>LN(COUNTIFS('Trained Model'!D$4:D$1140,D23,'Trained Model'!$J$4:$J$1140,$L$2)/$M$2)</f>
        <v>-1.0699570329077337</v>
      </c>
      <c r="N23" s="1">
        <f>LN(COUNTIFS('Trained Model'!E$4:E$1140,E23,'Trained Model'!$J$4:$J$1140,$L$2)/$M$2)</f>
        <v>-1.5921464153240394</v>
      </c>
      <c r="O23" s="1">
        <f>LN(COUNTIFS('Trained Model'!F$4:F$1140,F23,'Trained Model'!$J$4:$J$1140,$L$2)/$M$2)</f>
        <v>-1.276293465905562</v>
      </c>
      <c r="P23" s="1">
        <f>LN(COUNTIFS('Trained Model'!G$4:G$1140,G23,'Trained Model'!$J$4:$J$1140,$L$2)/$M$2)</f>
        <v>-0.92798677163734644</v>
      </c>
      <c r="Q23" s="1">
        <f>LN(COUNTIFS('Trained Model'!H$4:H$1140,H23,'Trained Model'!$J$4:$J$1140,$L$2)/$M$2)</f>
        <v>-0.88481459977213761</v>
      </c>
      <c r="R23" s="1">
        <f>LN(COUNTIFS('Trained Model'!I$4:I$1140,I23,'Trained Model'!$J$4:$J$1140,$L$2)/$M$2)</f>
        <v>-1.8152899666382492</v>
      </c>
      <c r="S23" s="149">
        <f t="shared" si="2"/>
        <v>-7.566488252185068</v>
      </c>
      <c r="T23" s="115"/>
      <c r="V23" s="1">
        <f>LN(COUNTIFS('Trained Model'!D$4:D$1140,D23,'Trained Model'!$J$4:$J$1140,$U$2)/$V$2)</f>
        <v>-1.374959876045784</v>
      </c>
      <c r="W23" s="1">
        <f>LN(COUNTIFS('Trained Model'!E$4:E$1140,E23,'Trained Model'!$J$4:$J$1140,$U$2)/$V$2)</f>
        <v>-1.3708698907942589</v>
      </c>
      <c r="X23" s="1">
        <f>LN(COUNTIFS('Trained Model'!F$4:F$1140,F23,'Trained Model'!$J$4:$J$1140,$U$2)/$V$2)</f>
        <v>-1.3790666579984376</v>
      </c>
      <c r="Y23" s="1">
        <f>LN(COUNTIFS('Trained Model'!G$4:G$1140,G23,'Trained Model'!$J$4:$J$1140,$U$2)/$V$2)</f>
        <v>-0.66757033877029559</v>
      </c>
      <c r="Z23" s="1">
        <f>LN(COUNTIFS('Trained Model'!H$4:H$1140,H23,'Trained Model'!$J$4:$J$1140,$U$2)/$V$2)</f>
        <v>-0.82003893241456904</v>
      </c>
      <c r="AA23" s="1">
        <f>LN(COUNTIFS('Trained Model'!I$4:I$1140,I23,'Trained Model'!$J$4:$J$1140,$U$2)/$V$2)</f>
        <v>-8.9936045332194625E-2</v>
      </c>
      <c r="AB23" s="151">
        <f t="shared" si="3"/>
        <v>-5.7024417413555399</v>
      </c>
      <c r="AD23" s="119" t="str">
        <f t="shared" si="4"/>
        <v>No</v>
      </c>
      <c r="AE23" s="160" t="str">
        <f t="shared" si="5"/>
        <v>Correct</v>
      </c>
    </row>
    <row r="24" spans="1:36" x14ac:dyDescent="0.2">
      <c r="A24" s="98">
        <v>10007</v>
      </c>
      <c r="B24" s="91" t="s">
        <v>104</v>
      </c>
      <c r="C24" s="110">
        <v>1.5636448854148499E-2</v>
      </c>
      <c r="D24" s="91" t="s">
        <v>0</v>
      </c>
      <c r="E24" s="91">
        <v>2</v>
      </c>
      <c r="F24" s="92">
        <v>3</v>
      </c>
      <c r="G24" s="91" t="s">
        <v>6</v>
      </c>
      <c r="H24" s="91" t="s">
        <v>88</v>
      </c>
      <c r="I24" s="91" t="s">
        <v>5</v>
      </c>
      <c r="J24" s="93" t="s">
        <v>5</v>
      </c>
      <c r="M24" s="1">
        <f>LN(COUNTIFS('Trained Model'!D$4:D$1140,D24,'Trained Model'!$J$4:$J$1140,$L$2)/$M$2)</f>
        <v>-1.4839328306838067</v>
      </c>
      <c r="N24" s="1">
        <f>LN(COUNTIFS('Trained Model'!E$4:E$1140,E24,'Trained Model'!$J$4:$J$1140,$L$2)/$M$2)</f>
        <v>-1.4339224101091452</v>
      </c>
      <c r="O24" s="1">
        <f>LN(COUNTIFS('Trained Model'!F$4:F$1140,F24,'Trained Model'!$J$4:$J$1140,$L$2)/$M$2)</f>
        <v>-1.3188530803243581</v>
      </c>
      <c r="P24" s="1">
        <f>LN(COUNTIFS('Trained Model'!G$4:G$1140,G24,'Trained Model'!$J$4:$J$1140,$L$2)/$M$2)</f>
        <v>-0.92798677163734644</v>
      </c>
      <c r="Q24" s="1">
        <f>LN(COUNTIFS('Trained Model'!H$4:H$1140,H24,'Trained Model'!$J$4:$J$1140,$L$2)/$M$2)</f>
        <v>-0.88481459977213761</v>
      </c>
      <c r="R24" s="1">
        <f>LN(COUNTIFS('Trained Model'!I$4:I$1140,I24,'Trained Model'!$J$4:$J$1140,$L$2)/$M$2)</f>
        <v>-1.8152899666382492</v>
      </c>
      <c r="S24" s="149">
        <f t="shared" si="2"/>
        <v>-7.864799659165044</v>
      </c>
      <c r="T24" s="115"/>
      <c r="V24" s="1">
        <f>LN(COUNTIFS('Trained Model'!D$4:D$1140,D24,'Trained Model'!$J$4:$J$1140,$U$2)/$V$2)</f>
        <v>-1.3873311678483309</v>
      </c>
      <c r="W24" s="1">
        <f>LN(COUNTIFS('Trained Model'!E$4:E$1140,E24,'Trained Model'!$J$4:$J$1140,$U$2)/$V$2)</f>
        <v>-1.3956645494074753</v>
      </c>
      <c r="X24" s="1">
        <f>LN(COUNTIFS('Trained Model'!F$4:F$1140,F24,'Trained Model'!$J$4:$J$1140,$U$2)/$V$2)</f>
        <v>-1.3873311678483309</v>
      </c>
      <c r="Y24" s="1">
        <f>LN(COUNTIFS('Trained Model'!G$4:G$1140,G24,'Trained Model'!$J$4:$J$1140,$U$2)/$V$2)</f>
        <v>-0.66757033877029559</v>
      </c>
      <c r="Z24" s="1">
        <f>LN(COUNTIFS('Trained Model'!H$4:H$1140,H24,'Trained Model'!$J$4:$J$1140,$U$2)/$V$2)</f>
        <v>-0.82003893241456904</v>
      </c>
      <c r="AA24" s="1">
        <f>LN(COUNTIFS('Trained Model'!I$4:I$1140,I24,'Trained Model'!$J$4:$J$1140,$U$2)/$V$2)</f>
        <v>-8.9936045332194625E-2</v>
      </c>
      <c r="AB24" s="151">
        <f t="shared" si="3"/>
        <v>-5.7478722016211963</v>
      </c>
      <c r="AD24" s="119" t="str">
        <f t="shared" si="4"/>
        <v>No</v>
      </c>
      <c r="AE24" s="160" t="str">
        <f t="shared" si="5"/>
        <v>Correct</v>
      </c>
    </row>
    <row r="25" spans="1:36" x14ac:dyDescent="0.2">
      <c r="A25" s="99">
        <v>11060</v>
      </c>
      <c r="B25" s="95" t="s">
        <v>104</v>
      </c>
      <c r="C25" s="111">
        <v>1.5777375881982691E-2</v>
      </c>
      <c r="D25" s="95" t="s">
        <v>3</v>
      </c>
      <c r="E25" s="95">
        <v>2</v>
      </c>
      <c r="F25" s="96">
        <v>0</v>
      </c>
      <c r="G25" s="95" t="s">
        <v>7</v>
      </c>
      <c r="H25" s="95" t="s">
        <v>89</v>
      </c>
      <c r="I25" s="95" t="s">
        <v>5</v>
      </c>
      <c r="J25" s="97" t="s">
        <v>5</v>
      </c>
      <c r="M25" s="1">
        <f>LN(COUNTIFS('Trained Model'!D$4:D$1140,D25,'Trained Model'!$J$4:$J$1140,$L$2)/$M$2)</f>
        <v>-1.5099083170870673</v>
      </c>
      <c r="N25" s="1">
        <f>LN(COUNTIFS('Trained Model'!E$4:E$1140,E25,'Trained Model'!$J$4:$J$1140,$L$2)/$M$2)</f>
        <v>-1.4339224101091452</v>
      </c>
      <c r="O25" s="1">
        <f>LN(COUNTIFS('Trained Model'!F$4:F$1140,F25,'Trained Model'!$J$4:$J$1140,$L$2)/$M$2)</f>
        <v>-1.780198646826979</v>
      </c>
      <c r="P25" s="1">
        <f>LN(COUNTIFS('Trained Model'!G$4:G$1140,G25,'Trained Model'!$J$4:$J$1140,$L$2)/$M$2)</f>
        <v>-0.50310357767208047</v>
      </c>
      <c r="Q25" s="1">
        <f>LN(COUNTIFS('Trained Model'!H$4:H$1140,H25,'Trained Model'!$J$4:$J$1140,$L$2)/$M$2)</f>
        <v>-1.5365765641692286</v>
      </c>
      <c r="R25" s="1">
        <f>LN(COUNTIFS('Trained Model'!I$4:I$1140,I25,'Trained Model'!$J$4:$J$1140,$L$2)/$M$2)</f>
        <v>-1.8152899666382492</v>
      </c>
      <c r="S25" s="149">
        <f t="shared" si="2"/>
        <v>-8.5789994825027502</v>
      </c>
      <c r="T25" s="115"/>
      <c r="V25" s="1">
        <f>LN(COUNTIFS('Trained Model'!D$4:D$1140,D25,'Trained Model'!$J$4:$J$1140,$U$2)/$V$2)</f>
        <v>-1.3873311678483309</v>
      </c>
      <c r="W25" s="1">
        <f>LN(COUNTIFS('Trained Model'!E$4:E$1140,E25,'Trained Model'!$J$4:$J$1140,$U$2)/$V$2)</f>
        <v>-1.3956645494074753</v>
      </c>
      <c r="X25" s="1">
        <f>LN(COUNTIFS('Trained Model'!F$4:F$1140,F25,'Trained Model'!$J$4:$J$1140,$U$2)/$V$2)</f>
        <v>-1.3586993551740039</v>
      </c>
      <c r="Y25" s="1">
        <f>LN(COUNTIFS('Trained Model'!G$4:G$1140,G25,'Trained Model'!$J$4:$J$1140,$U$2)/$V$2)</f>
        <v>-0.71939540663488166</v>
      </c>
      <c r="Z25" s="1">
        <f>LN(COUNTIFS('Trained Model'!H$4:H$1140,H25,'Trained Model'!$J$4:$J$1140,$U$2)/$V$2)</f>
        <v>-1.4340487924157905</v>
      </c>
      <c r="AA25" s="1">
        <f>LN(COUNTIFS('Trained Model'!I$4:I$1140,I25,'Trained Model'!$J$4:$J$1140,$U$2)/$V$2)</f>
        <v>-8.9936045332194625E-2</v>
      </c>
      <c r="AB25" s="151">
        <f t="shared" si="3"/>
        <v>-6.385075316812677</v>
      </c>
      <c r="AD25" s="119" t="str">
        <f t="shared" ref="AD25:AD88" si="6">IF(S25&gt;AB25,"Yes","No")</f>
        <v>No</v>
      </c>
      <c r="AE25" s="160" t="str">
        <f t="shared" ref="AE25:AE88" si="7">IF(J25=AD25,"Correct","Incorrect")</f>
        <v>Correct</v>
      </c>
    </row>
    <row r="26" spans="1:36" x14ac:dyDescent="0.2">
      <c r="A26" s="98">
        <v>10048</v>
      </c>
      <c r="B26" s="91" t="s">
        <v>104</v>
      </c>
      <c r="C26" s="110">
        <v>1.6209003513181774E-2</v>
      </c>
      <c r="D26" s="91" t="s">
        <v>0</v>
      </c>
      <c r="E26" s="91">
        <v>3</v>
      </c>
      <c r="F26" s="92">
        <v>2</v>
      </c>
      <c r="G26" s="91" t="s">
        <v>6</v>
      </c>
      <c r="H26" s="91" t="s">
        <v>88</v>
      </c>
      <c r="I26" s="91" t="s">
        <v>5</v>
      </c>
      <c r="J26" s="93" t="s">
        <v>5</v>
      </c>
      <c r="M26" s="1">
        <f>LN(COUNTIFS('Trained Model'!D$4:D$1140,D26,'Trained Model'!$J$4:$J$1140,$L$2)/$M$2)</f>
        <v>-1.4839328306838067</v>
      </c>
      <c r="N26" s="1">
        <f>LN(COUNTIFS('Trained Model'!E$4:E$1140,E26,'Trained Model'!$J$4:$J$1140,$L$2)/$M$2)</f>
        <v>-1.0366206126401418</v>
      </c>
      <c r="O26" s="1">
        <f>LN(COUNTIFS('Trained Model'!F$4:F$1140,F26,'Trained Model'!$J$4:$J$1140,$L$2)/$M$2)</f>
        <v>-1.2556741787028265</v>
      </c>
      <c r="P26" s="1">
        <f>LN(COUNTIFS('Trained Model'!G$4:G$1140,G26,'Trained Model'!$J$4:$J$1140,$L$2)/$M$2)</f>
        <v>-0.92798677163734644</v>
      </c>
      <c r="Q26" s="1">
        <f>LN(COUNTIFS('Trained Model'!H$4:H$1140,H26,'Trained Model'!$J$4:$J$1140,$L$2)/$M$2)</f>
        <v>-0.88481459977213761</v>
      </c>
      <c r="R26" s="1">
        <f>LN(COUNTIFS('Trained Model'!I$4:I$1140,I26,'Trained Model'!$J$4:$J$1140,$L$2)/$M$2)</f>
        <v>-1.8152899666382492</v>
      </c>
      <c r="S26" s="149">
        <f t="shared" si="2"/>
        <v>-7.4043189600745087</v>
      </c>
      <c r="T26" s="115"/>
      <c r="V26" s="1">
        <f>LN(COUNTIFS('Trained Model'!D$4:D$1140,D26,'Trained Model'!$J$4:$J$1140,$U$2)/$V$2)</f>
        <v>-1.3873311678483309</v>
      </c>
      <c r="W26" s="1">
        <f>LN(COUNTIFS('Trained Model'!E$4:E$1140,E26,'Trained Model'!$J$4:$J$1140,$U$2)/$V$2)</f>
        <v>-1.3586993551740039</v>
      </c>
      <c r="X26" s="1">
        <f>LN(COUNTIFS('Trained Model'!F$4:F$1140,F26,'Trained Model'!$J$4:$J$1140,$U$2)/$V$2)</f>
        <v>-1.4210896477732855</v>
      </c>
      <c r="Y26" s="1">
        <f>LN(COUNTIFS('Trained Model'!G$4:G$1140,G26,'Trained Model'!$J$4:$J$1140,$U$2)/$V$2)</f>
        <v>-0.66757033877029559</v>
      </c>
      <c r="Z26" s="1">
        <f>LN(COUNTIFS('Trained Model'!H$4:H$1140,H26,'Trained Model'!$J$4:$J$1140,$U$2)/$V$2)</f>
        <v>-0.82003893241456904</v>
      </c>
      <c r="AA26" s="1">
        <f>LN(COUNTIFS('Trained Model'!I$4:I$1140,I26,'Trained Model'!$J$4:$J$1140,$U$2)/$V$2)</f>
        <v>-8.9936045332194625E-2</v>
      </c>
      <c r="AB26" s="151">
        <f t="shared" si="3"/>
        <v>-5.7446654873126795</v>
      </c>
      <c r="AD26" s="119" t="str">
        <f t="shared" si="6"/>
        <v>No</v>
      </c>
      <c r="AE26" s="160" t="str">
        <f t="shared" si="7"/>
        <v>Correct</v>
      </c>
    </row>
    <row r="27" spans="1:36" x14ac:dyDescent="0.2">
      <c r="A27" s="99">
        <v>11193</v>
      </c>
      <c r="B27" s="95" t="s">
        <v>104</v>
      </c>
      <c r="C27" s="111">
        <v>1.7468969498017017E-2</v>
      </c>
      <c r="D27" s="95" t="s">
        <v>0</v>
      </c>
      <c r="E27" s="95">
        <v>0</v>
      </c>
      <c r="F27" s="96">
        <v>0</v>
      </c>
      <c r="G27" s="95" t="s">
        <v>7</v>
      </c>
      <c r="H27" s="95" t="s">
        <v>89</v>
      </c>
      <c r="I27" s="95" t="s">
        <v>5</v>
      </c>
      <c r="J27" s="97" t="s">
        <v>5</v>
      </c>
      <c r="M27" s="1">
        <f>LN(COUNTIFS('Trained Model'!D$4:D$1140,D27,'Trained Model'!$J$4:$J$1140,$L$2)/$M$2)</f>
        <v>-1.4839328306838067</v>
      </c>
      <c r="N27" s="1">
        <f>LN(COUNTIFS('Trained Model'!E$4:E$1140,E27,'Trained Model'!$J$4:$J$1140,$L$2)/$M$2)</f>
        <v>-1.5921464153240394</v>
      </c>
      <c r="O27" s="1">
        <f>LN(COUNTIFS('Trained Model'!F$4:F$1140,F27,'Trained Model'!$J$4:$J$1140,$L$2)/$M$2)</f>
        <v>-1.780198646826979</v>
      </c>
      <c r="P27" s="1">
        <f>LN(COUNTIFS('Trained Model'!G$4:G$1140,G27,'Trained Model'!$J$4:$J$1140,$L$2)/$M$2)</f>
        <v>-0.50310357767208047</v>
      </c>
      <c r="Q27" s="1">
        <f>LN(COUNTIFS('Trained Model'!H$4:H$1140,H27,'Trained Model'!$J$4:$J$1140,$L$2)/$M$2)</f>
        <v>-1.5365765641692286</v>
      </c>
      <c r="R27" s="1">
        <f>LN(COUNTIFS('Trained Model'!I$4:I$1140,I27,'Trained Model'!$J$4:$J$1140,$L$2)/$M$2)</f>
        <v>-1.8152899666382492</v>
      </c>
      <c r="S27" s="149">
        <f t="shared" si="2"/>
        <v>-8.7112480013143827</v>
      </c>
      <c r="T27" s="115"/>
      <c r="V27" s="1">
        <f>LN(COUNTIFS('Trained Model'!D$4:D$1140,D27,'Trained Model'!$J$4:$J$1140,$U$2)/$V$2)</f>
        <v>-1.3873311678483309</v>
      </c>
      <c r="W27" s="1">
        <f>LN(COUNTIFS('Trained Model'!E$4:E$1140,E27,'Trained Model'!$J$4:$J$1140,$U$2)/$V$2)</f>
        <v>-1.3708698907942589</v>
      </c>
      <c r="X27" s="1">
        <f>LN(COUNTIFS('Trained Model'!F$4:F$1140,F27,'Trained Model'!$J$4:$J$1140,$U$2)/$V$2)</f>
        <v>-1.3586993551740039</v>
      </c>
      <c r="Y27" s="1">
        <f>LN(COUNTIFS('Trained Model'!G$4:G$1140,G27,'Trained Model'!$J$4:$J$1140,$U$2)/$V$2)</f>
        <v>-0.71939540663488166</v>
      </c>
      <c r="Z27" s="1">
        <f>LN(COUNTIFS('Trained Model'!H$4:H$1140,H27,'Trained Model'!$J$4:$J$1140,$U$2)/$V$2)</f>
        <v>-1.4340487924157905</v>
      </c>
      <c r="AA27" s="1">
        <f>LN(COUNTIFS('Trained Model'!I$4:I$1140,I27,'Trained Model'!$J$4:$J$1140,$U$2)/$V$2)</f>
        <v>-8.9936045332194625E-2</v>
      </c>
      <c r="AB27" s="151">
        <f t="shared" si="3"/>
        <v>-6.3602806581994606</v>
      </c>
      <c r="AD27" s="119" t="str">
        <f t="shared" si="6"/>
        <v>No</v>
      </c>
      <c r="AE27" s="160" t="str">
        <f t="shared" si="7"/>
        <v>Correct</v>
      </c>
    </row>
    <row r="28" spans="1:36" x14ac:dyDescent="0.2">
      <c r="A28" s="98">
        <v>11087</v>
      </c>
      <c r="B28" s="91" t="s">
        <v>104</v>
      </c>
      <c r="C28" s="110">
        <v>1.8178139697311857E-2</v>
      </c>
      <c r="D28" s="91" t="s">
        <v>1</v>
      </c>
      <c r="E28" s="91">
        <v>3</v>
      </c>
      <c r="F28" s="92">
        <v>0</v>
      </c>
      <c r="G28" s="91" t="s">
        <v>7</v>
      </c>
      <c r="H28" s="91" t="s">
        <v>90</v>
      </c>
      <c r="I28" s="91" t="s">
        <v>4</v>
      </c>
      <c r="J28" s="93" t="s">
        <v>4</v>
      </c>
      <c r="M28" s="1">
        <f>LN(COUNTIFS('Trained Model'!D$4:D$1140,D28,'Trained Model'!$J$4:$J$1140,$L$2)/$M$2)</f>
        <v>-1.0699570329077337</v>
      </c>
      <c r="N28" s="1">
        <f>LN(COUNTIFS('Trained Model'!E$4:E$1140,E28,'Trained Model'!$J$4:$J$1140,$L$2)/$M$2)</f>
        <v>-1.0366206126401418</v>
      </c>
      <c r="O28" s="1">
        <f>LN(COUNTIFS('Trained Model'!F$4:F$1140,F28,'Trained Model'!$J$4:$J$1140,$L$2)/$M$2)</f>
        <v>-1.780198646826979</v>
      </c>
      <c r="P28" s="1">
        <f>LN(COUNTIFS('Trained Model'!G$4:G$1140,G28,'Trained Model'!$J$4:$J$1140,$L$2)/$M$2)</f>
        <v>-0.50310357767208047</v>
      </c>
      <c r="Q28" s="1">
        <f>LN(COUNTIFS('Trained Model'!H$4:H$1140,H28,'Trained Model'!$J$4:$J$1140,$L$2)/$M$2)</f>
        <v>-1.4839328306838067</v>
      </c>
      <c r="R28" s="1">
        <f>LN(COUNTIFS('Trained Model'!I$4:I$1140,I28,'Trained Model'!$J$4:$J$1140,$L$2)/$M$2)</f>
        <v>-0.17768117723745236</v>
      </c>
      <c r="S28" s="149">
        <f t="shared" si="2"/>
        <v>-6.051493877968193</v>
      </c>
      <c r="T28" s="115"/>
      <c r="V28" s="1">
        <f>LN(COUNTIFS('Trained Model'!D$4:D$1140,D28,'Trained Model'!$J$4:$J$1140,$U$2)/$V$2)</f>
        <v>-1.374959876045784</v>
      </c>
      <c r="W28" s="1">
        <f>LN(COUNTIFS('Trained Model'!E$4:E$1140,E28,'Trained Model'!$J$4:$J$1140,$U$2)/$V$2)</f>
        <v>-1.3586993551740039</v>
      </c>
      <c r="X28" s="1">
        <f>LN(COUNTIFS('Trained Model'!F$4:F$1140,F28,'Trained Model'!$J$4:$J$1140,$U$2)/$V$2)</f>
        <v>-1.3586993551740039</v>
      </c>
      <c r="Y28" s="1">
        <f>LN(COUNTIFS('Trained Model'!G$4:G$1140,G28,'Trained Model'!$J$4:$J$1140,$U$2)/$V$2)</f>
        <v>-0.71939540663488166</v>
      </c>
      <c r="Z28" s="1">
        <f>LN(COUNTIFS('Trained Model'!H$4:H$1140,H28,'Trained Model'!$J$4:$J$1140,$U$2)/$V$2)</f>
        <v>-1.790723736354523</v>
      </c>
      <c r="AA28" s="1">
        <f>LN(COUNTIFS('Trained Model'!I$4:I$1140,I28,'Trained Model'!$J$4:$J$1140,$U$2)/$V$2)</f>
        <v>-2.4532874935423878</v>
      </c>
      <c r="AB28" s="151">
        <f t="shared" si="3"/>
        <v>-9.0557652229255829</v>
      </c>
      <c r="AD28" s="119" t="str">
        <f t="shared" si="6"/>
        <v>Yes</v>
      </c>
      <c r="AE28" s="160" t="str">
        <f t="shared" si="7"/>
        <v>Correct</v>
      </c>
    </row>
    <row r="29" spans="1:36" x14ac:dyDescent="0.2">
      <c r="A29" s="99">
        <v>10516</v>
      </c>
      <c r="B29" s="95" t="s">
        <v>104</v>
      </c>
      <c r="C29" s="111">
        <v>1.8940105342722391E-2</v>
      </c>
      <c r="D29" s="95" t="s">
        <v>0</v>
      </c>
      <c r="E29" s="95">
        <v>0</v>
      </c>
      <c r="F29" s="96">
        <v>2</v>
      </c>
      <c r="G29" s="95" t="s">
        <v>6</v>
      </c>
      <c r="H29" s="95" t="s">
        <v>88</v>
      </c>
      <c r="I29" s="95" t="s">
        <v>5</v>
      </c>
      <c r="J29" s="97" t="s">
        <v>5</v>
      </c>
      <c r="M29" s="1">
        <f>LN(COUNTIFS('Trained Model'!D$4:D$1140,D29,'Trained Model'!$J$4:$J$1140,$L$2)/$M$2)</f>
        <v>-1.4839328306838067</v>
      </c>
      <c r="N29" s="1">
        <f>LN(COUNTIFS('Trained Model'!E$4:E$1140,E29,'Trained Model'!$J$4:$J$1140,$L$2)/$M$2)</f>
        <v>-1.5921464153240394</v>
      </c>
      <c r="O29" s="1">
        <f>LN(COUNTIFS('Trained Model'!F$4:F$1140,F29,'Trained Model'!$J$4:$J$1140,$L$2)/$M$2)</f>
        <v>-1.2556741787028265</v>
      </c>
      <c r="P29" s="1">
        <f>LN(COUNTIFS('Trained Model'!G$4:G$1140,G29,'Trained Model'!$J$4:$J$1140,$L$2)/$M$2)</f>
        <v>-0.92798677163734644</v>
      </c>
      <c r="Q29" s="1">
        <f>LN(COUNTIFS('Trained Model'!H$4:H$1140,H29,'Trained Model'!$J$4:$J$1140,$L$2)/$M$2)</f>
        <v>-0.88481459977213761</v>
      </c>
      <c r="R29" s="1">
        <f>LN(COUNTIFS('Trained Model'!I$4:I$1140,I29,'Trained Model'!$J$4:$J$1140,$L$2)/$M$2)</f>
        <v>-1.8152899666382492</v>
      </c>
      <c r="S29" s="149">
        <f t="shared" si="2"/>
        <v>-7.9598447627584061</v>
      </c>
      <c r="T29" s="115"/>
      <c r="V29" s="1">
        <f>LN(COUNTIFS('Trained Model'!D$4:D$1140,D29,'Trained Model'!$J$4:$J$1140,$U$2)/$V$2)</f>
        <v>-1.3873311678483309</v>
      </c>
      <c r="W29" s="1">
        <f>LN(COUNTIFS('Trained Model'!E$4:E$1140,E29,'Trained Model'!$J$4:$J$1140,$U$2)/$V$2)</f>
        <v>-1.3708698907942589</v>
      </c>
      <c r="X29" s="1">
        <f>LN(COUNTIFS('Trained Model'!F$4:F$1140,F29,'Trained Model'!$J$4:$J$1140,$U$2)/$V$2)</f>
        <v>-1.4210896477732855</v>
      </c>
      <c r="Y29" s="1">
        <f>LN(COUNTIFS('Trained Model'!G$4:G$1140,G29,'Trained Model'!$J$4:$J$1140,$U$2)/$V$2)</f>
        <v>-0.66757033877029559</v>
      </c>
      <c r="Z29" s="1">
        <f>LN(COUNTIFS('Trained Model'!H$4:H$1140,H29,'Trained Model'!$J$4:$J$1140,$U$2)/$V$2)</f>
        <v>-0.82003893241456904</v>
      </c>
      <c r="AA29" s="1">
        <f>LN(COUNTIFS('Trained Model'!I$4:I$1140,I29,'Trained Model'!$J$4:$J$1140,$U$2)/$V$2)</f>
        <v>-8.9936045332194625E-2</v>
      </c>
      <c r="AB29" s="151">
        <f t="shared" si="3"/>
        <v>-5.7568360229329345</v>
      </c>
      <c r="AD29" s="119" t="str">
        <f t="shared" si="6"/>
        <v>No</v>
      </c>
      <c r="AE29" s="160" t="str">
        <f t="shared" si="7"/>
        <v>Correct</v>
      </c>
    </row>
    <row r="30" spans="1:36" x14ac:dyDescent="0.2">
      <c r="A30" s="98">
        <v>10655</v>
      </c>
      <c r="B30" s="91" t="s">
        <v>104</v>
      </c>
      <c r="C30" s="110">
        <v>1.9316655909278002E-2</v>
      </c>
      <c r="D30" s="91" t="s">
        <v>2</v>
      </c>
      <c r="E30" s="91">
        <v>3</v>
      </c>
      <c r="F30" s="92">
        <v>3</v>
      </c>
      <c r="G30" s="91" t="s">
        <v>7</v>
      </c>
      <c r="H30" s="91" t="s">
        <v>88</v>
      </c>
      <c r="I30" s="91" t="s">
        <v>5</v>
      </c>
      <c r="J30" s="93" t="s">
        <v>5</v>
      </c>
      <c r="M30" s="1">
        <f>LN(COUNTIFS('Trained Model'!D$4:D$1140,D30,'Trained Model'!$J$4:$J$1140,$L$2)/$M$2)</f>
        <v>-1.563975538357343</v>
      </c>
      <c r="N30" s="1">
        <f>LN(COUNTIFS('Trained Model'!E$4:E$1140,E30,'Trained Model'!$J$4:$J$1140,$L$2)/$M$2)</f>
        <v>-1.0366206126401418</v>
      </c>
      <c r="O30" s="1">
        <f>LN(COUNTIFS('Trained Model'!F$4:F$1140,F30,'Trained Model'!$J$4:$J$1140,$L$2)/$M$2)</f>
        <v>-1.3188530803243581</v>
      </c>
      <c r="P30" s="1">
        <f>LN(COUNTIFS('Trained Model'!G$4:G$1140,G30,'Trained Model'!$J$4:$J$1140,$L$2)/$M$2)</f>
        <v>-0.50310357767208047</v>
      </c>
      <c r="Q30" s="1">
        <f>LN(COUNTIFS('Trained Model'!H$4:H$1140,H30,'Trained Model'!$J$4:$J$1140,$L$2)/$M$2)</f>
        <v>-0.88481459977213761</v>
      </c>
      <c r="R30" s="1">
        <f>LN(COUNTIFS('Trained Model'!I$4:I$1140,I30,'Trained Model'!$J$4:$J$1140,$L$2)/$M$2)</f>
        <v>-1.8152899666382492</v>
      </c>
      <c r="S30" s="149">
        <f t="shared" si="2"/>
        <v>-7.1226573754043105</v>
      </c>
      <c r="T30" s="115"/>
      <c r="V30" s="1">
        <f>LN(COUNTIFS('Trained Model'!D$4:D$1140,D30,'Trained Model'!$J$4:$J$1140,$U$2)/$V$2)</f>
        <v>-1.3956645494074753</v>
      </c>
      <c r="W30" s="1">
        <f>LN(COUNTIFS('Trained Model'!E$4:E$1140,E30,'Trained Model'!$J$4:$J$1140,$U$2)/$V$2)</f>
        <v>-1.3586993551740039</v>
      </c>
      <c r="X30" s="1">
        <f>LN(COUNTIFS('Trained Model'!F$4:F$1140,F30,'Trained Model'!$J$4:$J$1140,$U$2)/$V$2)</f>
        <v>-1.3873311678483309</v>
      </c>
      <c r="Y30" s="1">
        <f>LN(COUNTIFS('Trained Model'!G$4:G$1140,G30,'Trained Model'!$J$4:$J$1140,$U$2)/$V$2)</f>
        <v>-0.71939540663488166</v>
      </c>
      <c r="Z30" s="1">
        <f>LN(COUNTIFS('Trained Model'!H$4:H$1140,H30,'Trained Model'!$J$4:$J$1140,$U$2)/$V$2)</f>
        <v>-0.82003893241456904</v>
      </c>
      <c r="AA30" s="1">
        <f>LN(COUNTIFS('Trained Model'!I$4:I$1140,I30,'Trained Model'!$J$4:$J$1140,$U$2)/$V$2)</f>
        <v>-8.9936045332194625E-2</v>
      </c>
      <c r="AB30" s="151">
        <f t="shared" si="3"/>
        <v>-5.7710654568114554</v>
      </c>
      <c r="AD30" s="119" t="str">
        <f t="shared" si="6"/>
        <v>No</v>
      </c>
      <c r="AE30" s="160" t="str">
        <f t="shared" si="7"/>
        <v>Correct</v>
      </c>
    </row>
    <row r="31" spans="1:36" x14ac:dyDescent="0.2">
      <c r="A31" s="99">
        <v>11158</v>
      </c>
      <c r="B31" s="95" t="s">
        <v>104</v>
      </c>
      <c r="C31" s="111">
        <v>1.9759818958482223E-2</v>
      </c>
      <c r="D31" s="95" t="s">
        <v>1</v>
      </c>
      <c r="E31" s="95">
        <v>3</v>
      </c>
      <c r="F31" s="96">
        <v>1</v>
      </c>
      <c r="G31" s="95" t="s">
        <v>6</v>
      </c>
      <c r="H31" s="95" t="s">
        <v>88</v>
      </c>
      <c r="I31" s="95" t="s">
        <v>5</v>
      </c>
      <c r="J31" s="97" t="s">
        <v>5</v>
      </c>
      <c r="M31" s="1">
        <f>LN(COUNTIFS('Trained Model'!D$4:D$1140,D31,'Trained Model'!$J$4:$J$1140,$L$2)/$M$2)</f>
        <v>-1.0699570329077337</v>
      </c>
      <c r="N31" s="1">
        <f>LN(COUNTIFS('Trained Model'!E$4:E$1140,E31,'Trained Model'!$J$4:$J$1140,$L$2)/$M$2)</f>
        <v>-1.0366206126401418</v>
      </c>
      <c r="O31" s="1">
        <f>LN(COUNTIFS('Trained Model'!F$4:F$1140,F31,'Trained Model'!$J$4:$J$1140,$L$2)/$M$2)</f>
        <v>-1.276293465905562</v>
      </c>
      <c r="P31" s="1">
        <f>LN(COUNTIFS('Trained Model'!G$4:G$1140,G31,'Trained Model'!$J$4:$J$1140,$L$2)/$M$2)</f>
        <v>-0.92798677163734644</v>
      </c>
      <c r="Q31" s="1">
        <f>LN(COUNTIFS('Trained Model'!H$4:H$1140,H31,'Trained Model'!$J$4:$J$1140,$L$2)/$M$2)</f>
        <v>-0.88481459977213761</v>
      </c>
      <c r="R31" s="1">
        <f>LN(COUNTIFS('Trained Model'!I$4:I$1140,I31,'Trained Model'!$J$4:$J$1140,$L$2)/$M$2)</f>
        <v>-1.8152899666382492</v>
      </c>
      <c r="S31" s="149">
        <f t="shared" si="2"/>
        <v>-7.0109624495011706</v>
      </c>
      <c r="T31" s="115"/>
      <c r="V31" s="1">
        <f>LN(COUNTIFS('Trained Model'!D$4:D$1140,D31,'Trained Model'!$J$4:$J$1140,$U$2)/$V$2)</f>
        <v>-1.374959876045784</v>
      </c>
      <c r="W31" s="1">
        <f>LN(COUNTIFS('Trained Model'!E$4:E$1140,E31,'Trained Model'!$J$4:$J$1140,$U$2)/$V$2)</f>
        <v>-1.3586993551740039</v>
      </c>
      <c r="X31" s="1">
        <f>LN(COUNTIFS('Trained Model'!F$4:F$1140,F31,'Trained Model'!$J$4:$J$1140,$U$2)/$V$2)</f>
        <v>-1.3790666579984376</v>
      </c>
      <c r="Y31" s="1">
        <f>LN(COUNTIFS('Trained Model'!G$4:G$1140,G31,'Trained Model'!$J$4:$J$1140,$U$2)/$V$2)</f>
        <v>-0.66757033877029559</v>
      </c>
      <c r="Z31" s="1">
        <f>LN(COUNTIFS('Trained Model'!H$4:H$1140,H31,'Trained Model'!$J$4:$J$1140,$U$2)/$V$2)</f>
        <v>-0.82003893241456904</v>
      </c>
      <c r="AA31" s="1">
        <f>LN(COUNTIFS('Trained Model'!I$4:I$1140,I31,'Trained Model'!$J$4:$J$1140,$U$2)/$V$2)</f>
        <v>-8.9936045332194625E-2</v>
      </c>
      <c r="AB31" s="151">
        <f t="shared" si="3"/>
        <v>-5.6902712057352849</v>
      </c>
      <c r="AD31" s="119" t="str">
        <f t="shared" si="6"/>
        <v>No</v>
      </c>
      <c r="AE31" s="160" t="str">
        <f t="shared" si="7"/>
        <v>Correct</v>
      </c>
    </row>
    <row r="32" spans="1:36" x14ac:dyDescent="0.2">
      <c r="A32" s="98">
        <v>10387</v>
      </c>
      <c r="B32" s="91" t="s">
        <v>104</v>
      </c>
      <c r="C32" s="110">
        <v>1.9834839462272158E-2</v>
      </c>
      <c r="D32" s="91" t="s">
        <v>3</v>
      </c>
      <c r="E32" s="91">
        <v>3</v>
      </c>
      <c r="F32" s="92">
        <v>2</v>
      </c>
      <c r="G32" s="91" t="s">
        <v>6</v>
      </c>
      <c r="H32" s="91" t="s">
        <v>90</v>
      </c>
      <c r="I32" s="91" t="s">
        <v>5</v>
      </c>
      <c r="J32" s="93" t="s">
        <v>5</v>
      </c>
      <c r="M32" s="1">
        <f>LN(COUNTIFS('Trained Model'!D$4:D$1140,D32,'Trained Model'!$J$4:$J$1140,$L$2)/$M$2)</f>
        <v>-1.5099083170870673</v>
      </c>
      <c r="N32" s="1">
        <f>LN(COUNTIFS('Trained Model'!E$4:E$1140,E32,'Trained Model'!$J$4:$J$1140,$L$2)/$M$2)</f>
        <v>-1.0366206126401418</v>
      </c>
      <c r="O32" s="1">
        <f>LN(COUNTIFS('Trained Model'!F$4:F$1140,F32,'Trained Model'!$J$4:$J$1140,$L$2)/$M$2)</f>
        <v>-1.2556741787028265</v>
      </c>
      <c r="P32" s="1">
        <f>LN(COUNTIFS('Trained Model'!G$4:G$1140,G32,'Trained Model'!$J$4:$J$1140,$L$2)/$M$2)</f>
        <v>-0.92798677163734644</v>
      </c>
      <c r="Q32" s="1">
        <f>LN(COUNTIFS('Trained Model'!H$4:H$1140,H32,'Trained Model'!$J$4:$J$1140,$L$2)/$M$2)</f>
        <v>-1.4839328306838067</v>
      </c>
      <c r="R32" s="1">
        <f>LN(COUNTIFS('Trained Model'!I$4:I$1140,I32,'Trained Model'!$J$4:$J$1140,$L$2)/$M$2)</f>
        <v>-1.8152899666382492</v>
      </c>
      <c r="S32" s="149">
        <f t="shared" si="2"/>
        <v>-8.0294126773894376</v>
      </c>
      <c r="T32" s="115"/>
      <c r="V32" s="1">
        <f>LN(COUNTIFS('Trained Model'!D$4:D$1140,D32,'Trained Model'!$J$4:$J$1140,$U$2)/$V$2)</f>
        <v>-1.3873311678483309</v>
      </c>
      <c r="W32" s="1">
        <f>LN(COUNTIFS('Trained Model'!E$4:E$1140,E32,'Trained Model'!$J$4:$J$1140,$U$2)/$V$2)</f>
        <v>-1.3586993551740039</v>
      </c>
      <c r="X32" s="1">
        <f>LN(COUNTIFS('Trained Model'!F$4:F$1140,F32,'Trained Model'!$J$4:$J$1140,$U$2)/$V$2)</f>
        <v>-1.4210896477732855</v>
      </c>
      <c r="Y32" s="1">
        <f>LN(COUNTIFS('Trained Model'!G$4:G$1140,G32,'Trained Model'!$J$4:$J$1140,$U$2)/$V$2)</f>
        <v>-0.66757033877029559</v>
      </c>
      <c r="Z32" s="1">
        <f>LN(COUNTIFS('Trained Model'!H$4:H$1140,H32,'Trained Model'!$J$4:$J$1140,$U$2)/$V$2)</f>
        <v>-1.790723736354523</v>
      </c>
      <c r="AA32" s="1">
        <f>LN(COUNTIFS('Trained Model'!I$4:I$1140,I32,'Trained Model'!$J$4:$J$1140,$U$2)/$V$2)</f>
        <v>-8.9936045332194625E-2</v>
      </c>
      <c r="AB32" s="151">
        <f t="shared" si="3"/>
        <v>-6.7153502912526335</v>
      </c>
      <c r="AD32" s="119" t="str">
        <f t="shared" si="6"/>
        <v>No</v>
      </c>
      <c r="AE32" s="160" t="str">
        <f t="shared" si="7"/>
        <v>Correct</v>
      </c>
    </row>
    <row r="33" spans="1:31" x14ac:dyDescent="0.2">
      <c r="A33" s="99">
        <v>10749</v>
      </c>
      <c r="B33" s="95" t="s">
        <v>104</v>
      </c>
      <c r="C33" s="111">
        <v>2.4486027362533469E-2</v>
      </c>
      <c r="D33" s="95" t="s">
        <v>3</v>
      </c>
      <c r="E33" s="95">
        <v>1</v>
      </c>
      <c r="F33" s="96">
        <v>2</v>
      </c>
      <c r="G33" s="95" t="s">
        <v>7</v>
      </c>
      <c r="H33" s="95" t="s">
        <v>89</v>
      </c>
      <c r="I33" s="95" t="s">
        <v>5</v>
      </c>
      <c r="J33" s="97" t="s">
        <v>5</v>
      </c>
      <c r="M33" s="1">
        <f>LN(COUNTIFS('Trained Model'!D$4:D$1140,D33,'Trained Model'!$J$4:$J$1140,$L$2)/$M$2)</f>
        <v>-1.5099083170870673</v>
      </c>
      <c r="N33" s="1">
        <f>LN(COUNTIFS('Trained Model'!E$4:E$1140,E33,'Trained Model'!$J$4:$J$1140,$L$2)/$M$2)</f>
        <v>-1.5921464153240394</v>
      </c>
      <c r="O33" s="1">
        <f>LN(COUNTIFS('Trained Model'!F$4:F$1140,F33,'Trained Model'!$J$4:$J$1140,$L$2)/$M$2)</f>
        <v>-1.2556741787028265</v>
      </c>
      <c r="P33" s="1">
        <f>LN(COUNTIFS('Trained Model'!G$4:G$1140,G33,'Trained Model'!$J$4:$J$1140,$L$2)/$M$2)</f>
        <v>-0.50310357767208047</v>
      </c>
      <c r="Q33" s="1">
        <f>LN(COUNTIFS('Trained Model'!H$4:H$1140,H33,'Trained Model'!$J$4:$J$1140,$L$2)/$M$2)</f>
        <v>-1.5365765641692286</v>
      </c>
      <c r="R33" s="1">
        <f>LN(COUNTIFS('Trained Model'!I$4:I$1140,I33,'Trained Model'!$J$4:$J$1140,$L$2)/$M$2)</f>
        <v>-1.8152899666382492</v>
      </c>
      <c r="S33" s="149">
        <f t="shared" si="2"/>
        <v>-8.2126990195934919</v>
      </c>
      <c r="T33" s="115"/>
      <c r="V33" s="1">
        <f>LN(COUNTIFS('Trained Model'!D$4:D$1140,D33,'Trained Model'!$J$4:$J$1140,$U$2)/$V$2)</f>
        <v>-1.3873311678483309</v>
      </c>
      <c r="W33" s="1">
        <f>LN(COUNTIFS('Trained Model'!E$4:E$1140,E33,'Trained Model'!$J$4:$J$1140,$U$2)/$V$2)</f>
        <v>-1.4210896477732855</v>
      </c>
      <c r="X33" s="1">
        <f>LN(COUNTIFS('Trained Model'!F$4:F$1140,F33,'Trained Model'!$J$4:$J$1140,$U$2)/$V$2)</f>
        <v>-1.4210896477732855</v>
      </c>
      <c r="Y33" s="1">
        <f>LN(COUNTIFS('Trained Model'!G$4:G$1140,G33,'Trained Model'!$J$4:$J$1140,$U$2)/$V$2)</f>
        <v>-0.71939540663488166</v>
      </c>
      <c r="Z33" s="1">
        <f>LN(COUNTIFS('Trained Model'!H$4:H$1140,H33,'Trained Model'!$J$4:$J$1140,$U$2)/$V$2)</f>
        <v>-1.4340487924157905</v>
      </c>
      <c r="AA33" s="1">
        <f>LN(COUNTIFS('Trained Model'!I$4:I$1140,I33,'Trained Model'!$J$4:$J$1140,$U$2)/$V$2)</f>
        <v>-8.9936045332194625E-2</v>
      </c>
      <c r="AB33" s="151">
        <f t="shared" si="3"/>
        <v>-6.4728907077777693</v>
      </c>
      <c r="AD33" s="119" t="str">
        <f t="shared" si="6"/>
        <v>No</v>
      </c>
      <c r="AE33" s="160" t="str">
        <f t="shared" si="7"/>
        <v>Correct</v>
      </c>
    </row>
    <row r="34" spans="1:31" x14ac:dyDescent="0.2">
      <c r="A34" s="98">
        <v>11291</v>
      </c>
      <c r="B34" s="91" t="s">
        <v>104</v>
      </c>
      <c r="C34" s="110">
        <v>2.4594241407966955E-2</v>
      </c>
      <c r="D34" s="91" t="s">
        <v>0</v>
      </c>
      <c r="E34" s="91">
        <v>1</v>
      </c>
      <c r="F34" s="92">
        <v>2</v>
      </c>
      <c r="G34" s="91" t="s">
        <v>7</v>
      </c>
      <c r="H34" s="91" t="s">
        <v>89</v>
      </c>
      <c r="I34" s="91" t="s">
        <v>5</v>
      </c>
      <c r="J34" s="93" t="s">
        <v>5</v>
      </c>
      <c r="M34" s="1">
        <f>LN(COUNTIFS('Trained Model'!D$4:D$1140,D34,'Trained Model'!$J$4:$J$1140,$L$2)/$M$2)</f>
        <v>-1.4839328306838067</v>
      </c>
      <c r="N34" s="1">
        <f>LN(COUNTIFS('Trained Model'!E$4:E$1140,E34,'Trained Model'!$J$4:$J$1140,$L$2)/$M$2)</f>
        <v>-1.5921464153240394</v>
      </c>
      <c r="O34" s="1">
        <f>LN(COUNTIFS('Trained Model'!F$4:F$1140,F34,'Trained Model'!$J$4:$J$1140,$L$2)/$M$2)</f>
        <v>-1.2556741787028265</v>
      </c>
      <c r="P34" s="1">
        <f>LN(COUNTIFS('Trained Model'!G$4:G$1140,G34,'Trained Model'!$J$4:$J$1140,$L$2)/$M$2)</f>
        <v>-0.50310357767208047</v>
      </c>
      <c r="Q34" s="1">
        <f>LN(COUNTIFS('Trained Model'!H$4:H$1140,H34,'Trained Model'!$J$4:$J$1140,$L$2)/$M$2)</f>
        <v>-1.5365765641692286</v>
      </c>
      <c r="R34" s="1">
        <f>LN(COUNTIFS('Trained Model'!I$4:I$1140,I34,'Trained Model'!$J$4:$J$1140,$L$2)/$M$2)</f>
        <v>-1.8152899666382492</v>
      </c>
      <c r="S34" s="149">
        <f t="shared" si="2"/>
        <v>-8.1867235331902304</v>
      </c>
      <c r="T34" s="115"/>
      <c r="V34" s="1">
        <f>LN(COUNTIFS('Trained Model'!D$4:D$1140,D34,'Trained Model'!$J$4:$J$1140,$U$2)/$V$2)</f>
        <v>-1.3873311678483309</v>
      </c>
      <c r="W34" s="1">
        <f>LN(COUNTIFS('Trained Model'!E$4:E$1140,E34,'Trained Model'!$J$4:$J$1140,$U$2)/$V$2)</f>
        <v>-1.4210896477732855</v>
      </c>
      <c r="X34" s="1">
        <f>LN(COUNTIFS('Trained Model'!F$4:F$1140,F34,'Trained Model'!$J$4:$J$1140,$U$2)/$V$2)</f>
        <v>-1.4210896477732855</v>
      </c>
      <c r="Y34" s="1">
        <f>LN(COUNTIFS('Trained Model'!G$4:G$1140,G34,'Trained Model'!$J$4:$J$1140,$U$2)/$V$2)</f>
        <v>-0.71939540663488166</v>
      </c>
      <c r="Z34" s="1">
        <f>LN(COUNTIFS('Trained Model'!H$4:H$1140,H34,'Trained Model'!$J$4:$J$1140,$U$2)/$V$2)</f>
        <v>-1.4340487924157905</v>
      </c>
      <c r="AA34" s="1">
        <f>LN(COUNTIFS('Trained Model'!I$4:I$1140,I34,'Trained Model'!$J$4:$J$1140,$U$2)/$V$2)</f>
        <v>-8.9936045332194625E-2</v>
      </c>
      <c r="AB34" s="151">
        <f t="shared" si="3"/>
        <v>-6.4728907077777693</v>
      </c>
      <c r="AD34" s="119" t="str">
        <f t="shared" si="6"/>
        <v>No</v>
      </c>
      <c r="AE34" s="160" t="str">
        <f t="shared" si="7"/>
        <v>Correct</v>
      </c>
    </row>
    <row r="35" spans="1:31" x14ac:dyDescent="0.2">
      <c r="A35" s="99">
        <v>11303</v>
      </c>
      <c r="B35" s="95" t="s">
        <v>104</v>
      </c>
      <c r="C35" s="111">
        <v>2.7167331010769957E-2</v>
      </c>
      <c r="D35" s="95" t="s">
        <v>3</v>
      </c>
      <c r="E35" s="95">
        <v>1</v>
      </c>
      <c r="F35" s="96">
        <v>2</v>
      </c>
      <c r="G35" s="95" t="s">
        <v>7</v>
      </c>
      <c r="H35" s="95" t="s">
        <v>89</v>
      </c>
      <c r="I35" s="95" t="s">
        <v>5</v>
      </c>
      <c r="J35" s="97" t="s">
        <v>5</v>
      </c>
      <c r="M35" s="1">
        <f>LN(COUNTIFS('Trained Model'!D$4:D$1140,D35,'Trained Model'!$J$4:$J$1140,$L$2)/$M$2)</f>
        <v>-1.5099083170870673</v>
      </c>
      <c r="N35" s="1">
        <f>LN(COUNTIFS('Trained Model'!E$4:E$1140,E35,'Trained Model'!$J$4:$J$1140,$L$2)/$M$2)</f>
        <v>-1.5921464153240394</v>
      </c>
      <c r="O35" s="1">
        <f>LN(COUNTIFS('Trained Model'!F$4:F$1140,F35,'Trained Model'!$J$4:$J$1140,$L$2)/$M$2)</f>
        <v>-1.2556741787028265</v>
      </c>
      <c r="P35" s="1">
        <f>LN(COUNTIFS('Trained Model'!G$4:G$1140,G35,'Trained Model'!$J$4:$J$1140,$L$2)/$M$2)</f>
        <v>-0.50310357767208047</v>
      </c>
      <c r="Q35" s="1">
        <f>LN(COUNTIFS('Trained Model'!H$4:H$1140,H35,'Trained Model'!$J$4:$J$1140,$L$2)/$M$2)</f>
        <v>-1.5365765641692286</v>
      </c>
      <c r="R35" s="1">
        <f>LN(COUNTIFS('Trained Model'!I$4:I$1140,I35,'Trained Model'!$J$4:$J$1140,$L$2)/$M$2)</f>
        <v>-1.8152899666382492</v>
      </c>
      <c r="S35" s="149">
        <f t="shared" si="2"/>
        <v>-8.2126990195934919</v>
      </c>
      <c r="T35" s="115"/>
      <c r="V35" s="1">
        <f>LN(COUNTIFS('Trained Model'!D$4:D$1140,D35,'Trained Model'!$J$4:$J$1140,$U$2)/$V$2)</f>
        <v>-1.3873311678483309</v>
      </c>
      <c r="W35" s="1">
        <f>LN(COUNTIFS('Trained Model'!E$4:E$1140,E35,'Trained Model'!$J$4:$J$1140,$U$2)/$V$2)</f>
        <v>-1.4210896477732855</v>
      </c>
      <c r="X35" s="1">
        <f>LN(COUNTIFS('Trained Model'!F$4:F$1140,F35,'Trained Model'!$J$4:$J$1140,$U$2)/$V$2)</f>
        <v>-1.4210896477732855</v>
      </c>
      <c r="Y35" s="1">
        <f>LN(COUNTIFS('Trained Model'!G$4:G$1140,G35,'Trained Model'!$J$4:$J$1140,$U$2)/$V$2)</f>
        <v>-0.71939540663488166</v>
      </c>
      <c r="Z35" s="1">
        <f>LN(COUNTIFS('Trained Model'!H$4:H$1140,H35,'Trained Model'!$J$4:$J$1140,$U$2)/$V$2)</f>
        <v>-1.4340487924157905</v>
      </c>
      <c r="AA35" s="1">
        <f>LN(COUNTIFS('Trained Model'!I$4:I$1140,I35,'Trained Model'!$J$4:$J$1140,$U$2)/$V$2)</f>
        <v>-8.9936045332194625E-2</v>
      </c>
      <c r="AB35" s="151">
        <f t="shared" si="3"/>
        <v>-6.4728907077777693</v>
      </c>
      <c r="AD35" s="119" t="str">
        <f t="shared" si="6"/>
        <v>No</v>
      </c>
      <c r="AE35" s="160" t="str">
        <f t="shared" si="7"/>
        <v>Correct</v>
      </c>
    </row>
    <row r="36" spans="1:31" x14ac:dyDescent="0.2">
      <c r="A36" s="98">
        <v>10659</v>
      </c>
      <c r="B36" s="91" t="s">
        <v>104</v>
      </c>
      <c r="C36" s="110">
        <v>2.7336988067741097E-2</v>
      </c>
      <c r="D36" s="91" t="s">
        <v>3</v>
      </c>
      <c r="E36" s="91">
        <v>1</v>
      </c>
      <c r="F36" s="92">
        <v>0</v>
      </c>
      <c r="G36" s="91" t="s">
        <v>6</v>
      </c>
      <c r="H36" s="91" t="s">
        <v>90</v>
      </c>
      <c r="I36" s="91" t="s">
        <v>5</v>
      </c>
      <c r="J36" s="93" t="s">
        <v>5</v>
      </c>
      <c r="M36" s="1">
        <f>LN(COUNTIFS('Trained Model'!D$4:D$1140,D36,'Trained Model'!$J$4:$J$1140,$L$2)/$M$2)</f>
        <v>-1.5099083170870673</v>
      </c>
      <c r="N36" s="1">
        <f>LN(COUNTIFS('Trained Model'!E$4:E$1140,E36,'Trained Model'!$J$4:$J$1140,$L$2)/$M$2)</f>
        <v>-1.5921464153240394</v>
      </c>
      <c r="O36" s="1">
        <f>LN(COUNTIFS('Trained Model'!F$4:F$1140,F36,'Trained Model'!$J$4:$J$1140,$L$2)/$M$2)</f>
        <v>-1.780198646826979</v>
      </c>
      <c r="P36" s="1">
        <f>LN(COUNTIFS('Trained Model'!G$4:G$1140,G36,'Trained Model'!$J$4:$J$1140,$L$2)/$M$2)</f>
        <v>-0.92798677163734644</v>
      </c>
      <c r="Q36" s="1">
        <f>LN(COUNTIFS('Trained Model'!H$4:H$1140,H36,'Trained Model'!$J$4:$J$1140,$L$2)/$M$2)</f>
        <v>-1.4839328306838067</v>
      </c>
      <c r="R36" s="1">
        <f>LN(COUNTIFS('Trained Model'!I$4:I$1140,I36,'Trained Model'!$J$4:$J$1140,$L$2)/$M$2)</f>
        <v>-1.8152899666382492</v>
      </c>
      <c r="S36" s="149">
        <f t="shared" si="2"/>
        <v>-9.1094629481974874</v>
      </c>
      <c r="T36" s="115"/>
      <c r="V36" s="1">
        <f>LN(COUNTIFS('Trained Model'!D$4:D$1140,D36,'Trained Model'!$J$4:$J$1140,$U$2)/$V$2)</f>
        <v>-1.3873311678483309</v>
      </c>
      <c r="W36" s="1">
        <f>LN(COUNTIFS('Trained Model'!E$4:E$1140,E36,'Trained Model'!$J$4:$J$1140,$U$2)/$V$2)</f>
        <v>-1.4210896477732855</v>
      </c>
      <c r="X36" s="1">
        <f>LN(COUNTIFS('Trained Model'!F$4:F$1140,F36,'Trained Model'!$J$4:$J$1140,$U$2)/$V$2)</f>
        <v>-1.3586993551740039</v>
      </c>
      <c r="Y36" s="1">
        <f>LN(COUNTIFS('Trained Model'!G$4:G$1140,G36,'Trained Model'!$J$4:$J$1140,$U$2)/$V$2)</f>
        <v>-0.66757033877029559</v>
      </c>
      <c r="Z36" s="1">
        <f>LN(COUNTIFS('Trained Model'!H$4:H$1140,H36,'Trained Model'!$J$4:$J$1140,$U$2)/$V$2)</f>
        <v>-1.790723736354523</v>
      </c>
      <c r="AA36" s="1">
        <f>LN(COUNTIFS('Trained Model'!I$4:I$1140,I36,'Trained Model'!$J$4:$J$1140,$U$2)/$V$2)</f>
        <v>-8.9936045332194625E-2</v>
      </c>
      <c r="AB36" s="151">
        <f t="shared" si="3"/>
        <v>-6.7153502912526335</v>
      </c>
      <c r="AD36" s="119" t="str">
        <f t="shared" si="6"/>
        <v>No</v>
      </c>
      <c r="AE36" s="160" t="str">
        <f t="shared" si="7"/>
        <v>Correct</v>
      </c>
    </row>
    <row r="37" spans="1:31" x14ac:dyDescent="0.2">
      <c r="A37" s="99">
        <v>11094</v>
      </c>
      <c r="B37" s="95" t="s">
        <v>104</v>
      </c>
      <c r="C37" s="111">
        <v>2.7797467963666334E-2</v>
      </c>
      <c r="D37" s="95" t="s">
        <v>1</v>
      </c>
      <c r="E37" s="95">
        <v>0</v>
      </c>
      <c r="F37" s="96">
        <v>2</v>
      </c>
      <c r="G37" s="95" t="s">
        <v>6</v>
      </c>
      <c r="H37" s="95" t="s">
        <v>88</v>
      </c>
      <c r="I37" s="95" t="s">
        <v>5</v>
      </c>
      <c r="J37" s="97" t="s">
        <v>5</v>
      </c>
      <c r="M37" s="1">
        <f>LN(COUNTIFS('Trained Model'!D$4:D$1140,D37,'Trained Model'!$J$4:$J$1140,$L$2)/$M$2)</f>
        <v>-1.0699570329077337</v>
      </c>
      <c r="N37" s="1">
        <f>LN(COUNTIFS('Trained Model'!E$4:E$1140,E37,'Trained Model'!$J$4:$J$1140,$L$2)/$M$2)</f>
        <v>-1.5921464153240394</v>
      </c>
      <c r="O37" s="1">
        <f>LN(COUNTIFS('Trained Model'!F$4:F$1140,F37,'Trained Model'!$J$4:$J$1140,$L$2)/$M$2)</f>
        <v>-1.2556741787028265</v>
      </c>
      <c r="P37" s="1">
        <f>LN(COUNTIFS('Trained Model'!G$4:G$1140,G37,'Trained Model'!$J$4:$J$1140,$L$2)/$M$2)</f>
        <v>-0.92798677163734644</v>
      </c>
      <c r="Q37" s="1">
        <f>LN(COUNTIFS('Trained Model'!H$4:H$1140,H37,'Trained Model'!$J$4:$J$1140,$L$2)/$M$2)</f>
        <v>-0.88481459977213761</v>
      </c>
      <c r="R37" s="1">
        <f>LN(COUNTIFS('Trained Model'!I$4:I$1140,I37,'Trained Model'!$J$4:$J$1140,$L$2)/$M$2)</f>
        <v>-1.8152899666382492</v>
      </c>
      <c r="S37" s="149">
        <f t="shared" si="2"/>
        <v>-7.5458689649823327</v>
      </c>
      <c r="T37" s="115"/>
      <c r="V37" s="1">
        <f>LN(COUNTIFS('Trained Model'!D$4:D$1140,D37,'Trained Model'!$J$4:$J$1140,$U$2)/$V$2)</f>
        <v>-1.374959876045784</v>
      </c>
      <c r="W37" s="1">
        <f>LN(COUNTIFS('Trained Model'!E$4:E$1140,E37,'Trained Model'!$J$4:$J$1140,$U$2)/$V$2)</f>
        <v>-1.3708698907942589</v>
      </c>
      <c r="X37" s="1">
        <f>LN(COUNTIFS('Trained Model'!F$4:F$1140,F37,'Trained Model'!$J$4:$J$1140,$U$2)/$V$2)</f>
        <v>-1.4210896477732855</v>
      </c>
      <c r="Y37" s="1">
        <f>LN(COUNTIFS('Trained Model'!G$4:G$1140,G37,'Trained Model'!$J$4:$J$1140,$U$2)/$V$2)</f>
        <v>-0.66757033877029559</v>
      </c>
      <c r="Z37" s="1">
        <f>LN(COUNTIFS('Trained Model'!H$4:H$1140,H37,'Trained Model'!$J$4:$J$1140,$U$2)/$V$2)</f>
        <v>-0.82003893241456904</v>
      </c>
      <c r="AA37" s="1">
        <f>LN(COUNTIFS('Trained Model'!I$4:I$1140,I37,'Trained Model'!$J$4:$J$1140,$U$2)/$V$2)</f>
        <v>-8.9936045332194625E-2</v>
      </c>
      <c r="AB37" s="151">
        <f t="shared" si="3"/>
        <v>-5.744464731130388</v>
      </c>
      <c r="AD37" s="119" t="str">
        <f t="shared" si="6"/>
        <v>No</v>
      </c>
      <c r="AE37" s="160" t="str">
        <f t="shared" si="7"/>
        <v>Correct</v>
      </c>
    </row>
    <row r="38" spans="1:31" x14ac:dyDescent="0.2">
      <c r="A38" s="98">
        <v>11097</v>
      </c>
      <c r="B38" s="91" t="s">
        <v>104</v>
      </c>
      <c r="C38" s="110">
        <v>2.7955309395467531E-2</v>
      </c>
      <c r="D38" s="91" t="s">
        <v>2</v>
      </c>
      <c r="E38" s="91">
        <v>3</v>
      </c>
      <c r="F38" s="92">
        <v>2</v>
      </c>
      <c r="G38" s="91" t="s">
        <v>6</v>
      </c>
      <c r="H38" s="91" t="s">
        <v>88</v>
      </c>
      <c r="I38" s="91" t="s">
        <v>5</v>
      </c>
      <c r="J38" s="93" t="s">
        <v>5</v>
      </c>
      <c r="M38" s="1">
        <f>LN(COUNTIFS('Trained Model'!D$4:D$1140,D38,'Trained Model'!$J$4:$J$1140,$L$2)/$M$2)</f>
        <v>-1.563975538357343</v>
      </c>
      <c r="N38" s="1">
        <f>LN(COUNTIFS('Trained Model'!E$4:E$1140,E38,'Trained Model'!$J$4:$J$1140,$L$2)/$M$2)</f>
        <v>-1.0366206126401418</v>
      </c>
      <c r="O38" s="1">
        <f>LN(COUNTIFS('Trained Model'!F$4:F$1140,F38,'Trained Model'!$J$4:$J$1140,$L$2)/$M$2)</f>
        <v>-1.2556741787028265</v>
      </c>
      <c r="P38" s="1">
        <f>LN(COUNTIFS('Trained Model'!G$4:G$1140,G38,'Trained Model'!$J$4:$J$1140,$L$2)/$M$2)</f>
        <v>-0.92798677163734644</v>
      </c>
      <c r="Q38" s="1">
        <f>LN(COUNTIFS('Trained Model'!H$4:H$1140,H38,'Trained Model'!$J$4:$J$1140,$L$2)/$M$2)</f>
        <v>-0.88481459977213761</v>
      </c>
      <c r="R38" s="1">
        <f>LN(COUNTIFS('Trained Model'!I$4:I$1140,I38,'Trained Model'!$J$4:$J$1140,$L$2)/$M$2)</f>
        <v>-1.8152899666382492</v>
      </c>
      <c r="S38" s="149">
        <f t="shared" si="2"/>
        <v>-7.4843616677480451</v>
      </c>
      <c r="T38" s="115"/>
      <c r="V38" s="1">
        <f>LN(COUNTIFS('Trained Model'!D$4:D$1140,D38,'Trained Model'!$J$4:$J$1140,$U$2)/$V$2)</f>
        <v>-1.3956645494074753</v>
      </c>
      <c r="W38" s="1">
        <f>LN(COUNTIFS('Trained Model'!E$4:E$1140,E38,'Trained Model'!$J$4:$J$1140,$U$2)/$V$2)</f>
        <v>-1.3586993551740039</v>
      </c>
      <c r="X38" s="1">
        <f>LN(COUNTIFS('Trained Model'!F$4:F$1140,F38,'Trained Model'!$J$4:$J$1140,$U$2)/$V$2)</f>
        <v>-1.4210896477732855</v>
      </c>
      <c r="Y38" s="1">
        <f>LN(COUNTIFS('Trained Model'!G$4:G$1140,G38,'Trained Model'!$J$4:$J$1140,$U$2)/$V$2)</f>
        <v>-0.66757033877029559</v>
      </c>
      <c r="Z38" s="1">
        <f>LN(COUNTIFS('Trained Model'!H$4:H$1140,H38,'Trained Model'!$J$4:$J$1140,$U$2)/$V$2)</f>
        <v>-0.82003893241456904</v>
      </c>
      <c r="AA38" s="1">
        <f>LN(COUNTIFS('Trained Model'!I$4:I$1140,I38,'Trained Model'!$J$4:$J$1140,$U$2)/$V$2)</f>
        <v>-8.9936045332194625E-2</v>
      </c>
      <c r="AB38" s="151">
        <f t="shared" si="3"/>
        <v>-5.7529988688718241</v>
      </c>
      <c r="AD38" s="119" t="str">
        <f t="shared" si="6"/>
        <v>No</v>
      </c>
      <c r="AE38" s="160" t="str">
        <f t="shared" si="7"/>
        <v>Correct</v>
      </c>
    </row>
    <row r="39" spans="1:31" x14ac:dyDescent="0.2">
      <c r="A39" s="99">
        <v>10661</v>
      </c>
      <c r="B39" s="95" t="s">
        <v>104</v>
      </c>
      <c r="C39" s="111">
        <v>2.8010733201217164E-2</v>
      </c>
      <c r="D39" s="95" t="s">
        <v>1</v>
      </c>
      <c r="E39" s="95">
        <v>3</v>
      </c>
      <c r="F39" s="96">
        <v>0</v>
      </c>
      <c r="G39" s="95" t="s">
        <v>7</v>
      </c>
      <c r="H39" s="95" t="s">
        <v>88</v>
      </c>
      <c r="I39" s="95" t="s">
        <v>5</v>
      </c>
      <c r="J39" s="97" t="s">
        <v>5</v>
      </c>
      <c r="M39" s="1">
        <f>LN(COUNTIFS('Trained Model'!D$4:D$1140,D39,'Trained Model'!$J$4:$J$1140,$L$2)/$M$2)</f>
        <v>-1.0699570329077337</v>
      </c>
      <c r="N39" s="1">
        <f>LN(COUNTIFS('Trained Model'!E$4:E$1140,E39,'Trained Model'!$J$4:$J$1140,$L$2)/$M$2)</f>
        <v>-1.0366206126401418</v>
      </c>
      <c r="O39" s="1">
        <f>LN(COUNTIFS('Trained Model'!F$4:F$1140,F39,'Trained Model'!$J$4:$J$1140,$L$2)/$M$2)</f>
        <v>-1.780198646826979</v>
      </c>
      <c r="P39" s="1">
        <f>LN(COUNTIFS('Trained Model'!G$4:G$1140,G39,'Trained Model'!$J$4:$J$1140,$L$2)/$M$2)</f>
        <v>-0.50310357767208047</v>
      </c>
      <c r="Q39" s="1">
        <f>LN(COUNTIFS('Trained Model'!H$4:H$1140,H39,'Trained Model'!$J$4:$J$1140,$L$2)/$M$2)</f>
        <v>-0.88481459977213761</v>
      </c>
      <c r="R39" s="1">
        <f>LN(COUNTIFS('Trained Model'!I$4:I$1140,I39,'Trained Model'!$J$4:$J$1140,$L$2)/$M$2)</f>
        <v>-1.8152899666382492</v>
      </c>
      <c r="S39" s="149">
        <f t="shared" si="2"/>
        <v>-7.0899844364573212</v>
      </c>
      <c r="T39" s="115"/>
      <c r="V39" s="1">
        <f>LN(COUNTIFS('Trained Model'!D$4:D$1140,D39,'Trained Model'!$J$4:$J$1140,$U$2)/$V$2)</f>
        <v>-1.374959876045784</v>
      </c>
      <c r="W39" s="1">
        <f>LN(COUNTIFS('Trained Model'!E$4:E$1140,E39,'Trained Model'!$J$4:$J$1140,$U$2)/$V$2)</f>
        <v>-1.3586993551740039</v>
      </c>
      <c r="X39" s="1">
        <f>LN(COUNTIFS('Trained Model'!F$4:F$1140,F39,'Trained Model'!$J$4:$J$1140,$U$2)/$V$2)</f>
        <v>-1.3586993551740039</v>
      </c>
      <c r="Y39" s="1">
        <f>LN(COUNTIFS('Trained Model'!G$4:G$1140,G39,'Trained Model'!$J$4:$J$1140,$U$2)/$V$2)</f>
        <v>-0.71939540663488166</v>
      </c>
      <c r="Z39" s="1">
        <f>LN(COUNTIFS('Trained Model'!H$4:H$1140,H39,'Trained Model'!$J$4:$J$1140,$U$2)/$V$2)</f>
        <v>-0.82003893241456904</v>
      </c>
      <c r="AA39" s="1">
        <f>LN(COUNTIFS('Trained Model'!I$4:I$1140,I39,'Trained Model'!$J$4:$J$1140,$U$2)/$V$2)</f>
        <v>-8.9936045332194625E-2</v>
      </c>
      <c r="AB39" s="151">
        <f t="shared" si="3"/>
        <v>-5.7217289707754366</v>
      </c>
      <c r="AD39" s="119" t="str">
        <f t="shared" si="6"/>
        <v>No</v>
      </c>
      <c r="AE39" s="160" t="str">
        <f t="shared" si="7"/>
        <v>Correct</v>
      </c>
    </row>
    <row r="40" spans="1:31" x14ac:dyDescent="0.2">
      <c r="A40" s="98">
        <v>11288</v>
      </c>
      <c r="B40" s="91" t="s">
        <v>104</v>
      </c>
      <c r="C40" s="110">
        <v>2.8713982738224342E-2</v>
      </c>
      <c r="D40" s="91" t="s">
        <v>1</v>
      </c>
      <c r="E40" s="91">
        <v>1</v>
      </c>
      <c r="F40" s="92">
        <v>0</v>
      </c>
      <c r="G40" s="91" t="s">
        <v>7</v>
      </c>
      <c r="H40" s="91" t="s">
        <v>88</v>
      </c>
      <c r="I40" s="91" t="s">
        <v>5</v>
      </c>
      <c r="J40" s="93" t="s">
        <v>5</v>
      </c>
      <c r="M40" s="1">
        <f>LN(COUNTIFS('Trained Model'!D$4:D$1140,D40,'Trained Model'!$J$4:$J$1140,$L$2)/$M$2)</f>
        <v>-1.0699570329077337</v>
      </c>
      <c r="N40" s="1">
        <f>LN(COUNTIFS('Trained Model'!E$4:E$1140,E40,'Trained Model'!$J$4:$J$1140,$L$2)/$M$2)</f>
        <v>-1.5921464153240394</v>
      </c>
      <c r="O40" s="1">
        <f>LN(COUNTIFS('Trained Model'!F$4:F$1140,F40,'Trained Model'!$J$4:$J$1140,$L$2)/$M$2)</f>
        <v>-1.780198646826979</v>
      </c>
      <c r="P40" s="1">
        <f>LN(COUNTIFS('Trained Model'!G$4:G$1140,G40,'Trained Model'!$J$4:$J$1140,$L$2)/$M$2)</f>
        <v>-0.50310357767208047</v>
      </c>
      <c r="Q40" s="1">
        <f>LN(COUNTIFS('Trained Model'!H$4:H$1140,H40,'Trained Model'!$J$4:$J$1140,$L$2)/$M$2)</f>
        <v>-0.88481459977213761</v>
      </c>
      <c r="R40" s="1">
        <f>LN(COUNTIFS('Trained Model'!I$4:I$1140,I40,'Trained Model'!$J$4:$J$1140,$L$2)/$M$2)</f>
        <v>-1.8152899666382492</v>
      </c>
      <c r="S40" s="149">
        <f t="shared" si="2"/>
        <v>-7.6455102391412186</v>
      </c>
      <c r="T40" s="115"/>
      <c r="V40" s="1">
        <f>LN(COUNTIFS('Trained Model'!D$4:D$1140,D40,'Trained Model'!$J$4:$J$1140,$U$2)/$V$2)</f>
        <v>-1.374959876045784</v>
      </c>
      <c r="W40" s="1">
        <f>LN(COUNTIFS('Trained Model'!E$4:E$1140,E40,'Trained Model'!$J$4:$J$1140,$U$2)/$V$2)</f>
        <v>-1.4210896477732855</v>
      </c>
      <c r="X40" s="1">
        <f>LN(COUNTIFS('Trained Model'!F$4:F$1140,F40,'Trained Model'!$J$4:$J$1140,$U$2)/$V$2)</f>
        <v>-1.3586993551740039</v>
      </c>
      <c r="Y40" s="1">
        <f>LN(COUNTIFS('Trained Model'!G$4:G$1140,G40,'Trained Model'!$J$4:$J$1140,$U$2)/$V$2)</f>
        <v>-0.71939540663488166</v>
      </c>
      <c r="Z40" s="1">
        <f>LN(COUNTIFS('Trained Model'!H$4:H$1140,H40,'Trained Model'!$J$4:$J$1140,$U$2)/$V$2)</f>
        <v>-0.82003893241456904</v>
      </c>
      <c r="AA40" s="1">
        <f>LN(COUNTIFS('Trained Model'!I$4:I$1140,I40,'Trained Model'!$J$4:$J$1140,$U$2)/$V$2)</f>
        <v>-8.9936045332194625E-2</v>
      </c>
      <c r="AB40" s="151">
        <f t="shared" si="3"/>
        <v>-5.7841192633747189</v>
      </c>
      <c r="AD40" s="119" t="str">
        <f t="shared" si="6"/>
        <v>No</v>
      </c>
      <c r="AE40" s="160" t="str">
        <f t="shared" si="7"/>
        <v>Correct</v>
      </c>
    </row>
    <row r="41" spans="1:31" x14ac:dyDescent="0.2">
      <c r="A41" s="99">
        <v>10993</v>
      </c>
      <c r="B41" s="95" t="s">
        <v>104</v>
      </c>
      <c r="C41" s="111">
        <v>3.0666581469921295E-2</v>
      </c>
      <c r="D41" s="95" t="s">
        <v>3</v>
      </c>
      <c r="E41" s="95">
        <v>3</v>
      </c>
      <c r="F41" s="96">
        <v>1</v>
      </c>
      <c r="G41" s="95" t="s">
        <v>6</v>
      </c>
      <c r="H41" s="95" t="s">
        <v>88</v>
      </c>
      <c r="I41" s="95" t="s">
        <v>5</v>
      </c>
      <c r="J41" s="97" t="s">
        <v>5</v>
      </c>
      <c r="M41" s="1">
        <f>LN(COUNTIFS('Trained Model'!D$4:D$1140,D41,'Trained Model'!$J$4:$J$1140,$L$2)/$M$2)</f>
        <v>-1.5099083170870673</v>
      </c>
      <c r="N41" s="1">
        <f>LN(COUNTIFS('Trained Model'!E$4:E$1140,E41,'Trained Model'!$J$4:$J$1140,$L$2)/$M$2)</f>
        <v>-1.0366206126401418</v>
      </c>
      <c r="O41" s="1">
        <f>LN(COUNTIFS('Trained Model'!F$4:F$1140,F41,'Trained Model'!$J$4:$J$1140,$L$2)/$M$2)</f>
        <v>-1.276293465905562</v>
      </c>
      <c r="P41" s="1">
        <f>LN(COUNTIFS('Trained Model'!G$4:G$1140,G41,'Trained Model'!$J$4:$J$1140,$L$2)/$M$2)</f>
        <v>-0.92798677163734644</v>
      </c>
      <c r="Q41" s="1">
        <f>LN(COUNTIFS('Trained Model'!H$4:H$1140,H41,'Trained Model'!$J$4:$J$1140,$L$2)/$M$2)</f>
        <v>-0.88481459977213761</v>
      </c>
      <c r="R41" s="1">
        <f>LN(COUNTIFS('Trained Model'!I$4:I$1140,I41,'Trained Model'!$J$4:$J$1140,$L$2)/$M$2)</f>
        <v>-1.8152899666382492</v>
      </c>
      <c r="S41" s="149">
        <f t="shared" si="2"/>
        <v>-7.4509137336805047</v>
      </c>
      <c r="T41" s="115"/>
      <c r="V41" s="1">
        <f>LN(COUNTIFS('Trained Model'!D$4:D$1140,D41,'Trained Model'!$J$4:$J$1140,$U$2)/$V$2)</f>
        <v>-1.3873311678483309</v>
      </c>
      <c r="W41" s="1">
        <f>LN(COUNTIFS('Trained Model'!E$4:E$1140,E41,'Trained Model'!$J$4:$J$1140,$U$2)/$V$2)</f>
        <v>-1.3586993551740039</v>
      </c>
      <c r="X41" s="1">
        <f>LN(COUNTIFS('Trained Model'!F$4:F$1140,F41,'Trained Model'!$J$4:$J$1140,$U$2)/$V$2)</f>
        <v>-1.3790666579984376</v>
      </c>
      <c r="Y41" s="1">
        <f>LN(COUNTIFS('Trained Model'!G$4:G$1140,G41,'Trained Model'!$J$4:$J$1140,$U$2)/$V$2)</f>
        <v>-0.66757033877029559</v>
      </c>
      <c r="Z41" s="1">
        <f>LN(COUNTIFS('Trained Model'!H$4:H$1140,H41,'Trained Model'!$J$4:$J$1140,$U$2)/$V$2)</f>
        <v>-0.82003893241456904</v>
      </c>
      <c r="AA41" s="1">
        <f>LN(COUNTIFS('Trained Model'!I$4:I$1140,I41,'Trained Model'!$J$4:$J$1140,$U$2)/$V$2)</f>
        <v>-8.9936045332194625E-2</v>
      </c>
      <c r="AB41" s="151">
        <f t="shared" si="3"/>
        <v>-5.7026424975378323</v>
      </c>
      <c r="AD41" s="119" t="str">
        <f t="shared" si="6"/>
        <v>No</v>
      </c>
      <c r="AE41" s="160" t="str">
        <f t="shared" si="7"/>
        <v>Correct</v>
      </c>
    </row>
    <row r="42" spans="1:31" x14ac:dyDescent="0.2">
      <c r="A42" s="98">
        <v>10801</v>
      </c>
      <c r="B42" s="91" t="s">
        <v>104</v>
      </c>
      <c r="C42" s="110">
        <v>3.1225162113867166E-2</v>
      </c>
      <c r="D42" s="91" t="s">
        <v>0</v>
      </c>
      <c r="E42" s="91">
        <v>0</v>
      </c>
      <c r="F42" s="92">
        <v>2</v>
      </c>
      <c r="G42" s="91" t="s">
        <v>7</v>
      </c>
      <c r="H42" s="91" t="s">
        <v>88</v>
      </c>
      <c r="I42" s="91" t="s">
        <v>5</v>
      </c>
      <c r="J42" s="93" t="s">
        <v>5</v>
      </c>
      <c r="M42" s="1">
        <f>LN(COUNTIFS('Trained Model'!D$4:D$1140,D42,'Trained Model'!$J$4:$J$1140,$L$2)/$M$2)</f>
        <v>-1.4839328306838067</v>
      </c>
      <c r="N42" s="1">
        <f>LN(COUNTIFS('Trained Model'!E$4:E$1140,E42,'Trained Model'!$J$4:$J$1140,$L$2)/$M$2)</f>
        <v>-1.5921464153240394</v>
      </c>
      <c r="O42" s="1">
        <f>LN(COUNTIFS('Trained Model'!F$4:F$1140,F42,'Trained Model'!$J$4:$J$1140,$L$2)/$M$2)</f>
        <v>-1.2556741787028265</v>
      </c>
      <c r="P42" s="1">
        <f>LN(COUNTIFS('Trained Model'!G$4:G$1140,G42,'Trained Model'!$J$4:$J$1140,$L$2)/$M$2)</f>
        <v>-0.50310357767208047</v>
      </c>
      <c r="Q42" s="1">
        <f>LN(COUNTIFS('Trained Model'!H$4:H$1140,H42,'Trained Model'!$J$4:$J$1140,$L$2)/$M$2)</f>
        <v>-0.88481459977213761</v>
      </c>
      <c r="R42" s="1">
        <f>LN(COUNTIFS('Trained Model'!I$4:I$1140,I42,'Trained Model'!$J$4:$J$1140,$L$2)/$M$2)</f>
        <v>-1.8152899666382492</v>
      </c>
      <c r="S42" s="149">
        <f t="shared" si="2"/>
        <v>-7.5349615687931397</v>
      </c>
      <c r="T42" s="115"/>
      <c r="V42" s="1">
        <f>LN(COUNTIFS('Trained Model'!D$4:D$1140,D42,'Trained Model'!$J$4:$J$1140,$U$2)/$V$2)</f>
        <v>-1.3873311678483309</v>
      </c>
      <c r="W42" s="1">
        <f>LN(COUNTIFS('Trained Model'!E$4:E$1140,E42,'Trained Model'!$J$4:$J$1140,$U$2)/$V$2)</f>
        <v>-1.3708698907942589</v>
      </c>
      <c r="X42" s="1">
        <f>LN(COUNTIFS('Trained Model'!F$4:F$1140,F42,'Trained Model'!$J$4:$J$1140,$U$2)/$V$2)</f>
        <v>-1.4210896477732855</v>
      </c>
      <c r="Y42" s="1">
        <f>LN(COUNTIFS('Trained Model'!G$4:G$1140,G42,'Trained Model'!$J$4:$J$1140,$U$2)/$V$2)</f>
        <v>-0.71939540663488166</v>
      </c>
      <c r="Z42" s="1">
        <f>LN(COUNTIFS('Trained Model'!H$4:H$1140,H42,'Trained Model'!$J$4:$J$1140,$U$2)/$V$2)</f>
        <v>-0.82003893241456904</v>
      </c>
      <c r="AA42" s="1">
        <f>LN(COUNTIFS('Trained Model'!I$4:I$1140,I42,'Trained Model'!$J$4:$J$1140,$U$2)/$V$2)</f>
        <v>-8.9936045332194625E-2</v>
      </c>
      <c r="AB42" s="151">
        <f t="shared" si="3"/>
        <v>-5.8086610907975205</v>
      </c>
      <c r="AD42" s="119" t="str">
        <f t="shared" si="6"/>
        <v>No</v>
      </c>
      <c r="AE42" s="160" t="str">
        <f t="shared" si="7"/>
        <v>Correct</v>
      </c>
    </row>
    <row r="43" spans="1:31" x14ac:dyDescent="0.2">
      <c r="A43" s="99">
        <v>10558</v>
      </c>
      <c r="B43" s="95" t="s">
        <v>104</v>
      </c>
      <c r="C43" s="111">
        <v>3.1247009549887017E-2</v>
      </c>
      <c r="D43" s="95" t="s">
        <v>3</v>
      </c>
      <c r="E43" s="95">
        <v>0</v>
      </c>
      <c r="F43" s="96">
        <v>3</v>
      </c>
      <c r="G43" s="95" t="s">
        <v>7</v>
      </c>
      <c r="H43" s="95" t="s">
        <v>89</v>
      </c>
      <c r="I43" s="95" t="s">
        <v>5</v>
      </c>
      <c r="J43" s="97" t="s">
        <v>5</v>
      </c>
      <c r="M43" s="1">
        <f>LN(COUNTIFS('Trained Model'!D$4:D$1140,D43,'Trained Model'!$J$4:$J$1140,$L$2)/$M$2)</f>
        <v>-1.5099083170870673</v>
      </c>
      <c r="N43" s="1">
        <f>LN(COUNTIFS('Trained Model'!E$4:E$1140,E43,'Trained Model'!$J$4:$J$1140,$L$2)/$M$2)</f>
        <v>-1.5921464153240394</v>
      </c>
      <c r="O43" s="1">
        <f>LN(COUNTIFS('Trained Model'!F$4:F$1140,F43,'Trained Model'!$J$4:$J$1140,$L$2)/$M$2)</f>
        <v>-1.3188530803243581</v>
      </c>
      <c r="P43" s="1">
        <f>LN(COUNTIFS('Trained Model'!G$4:G$1140,G43,'Trained Model'!$J$4:$J$1140,$L$2)/$M$2)</f>
        <v>-0.50310357767208047</v>
      </c>
      <c r="Q43" s="1">
        <f>LN(COUNTIFS('Trained Model'!H$4:H$1140,H43,'Trained Model'!$J$4:$J$1140,$L$2)/$M$2)</f>
        <v>-1.5365765641692286</v>
      </c>
      <c r="R43" s="1">
        <f>LN(COUNTIFS('Trained Model'!I$4:I$1140,I43,'Trained Model'!$J$4:$J$1140,$L$2)/$M$2)</f>
        <v>-1.8152899666382492</v>
      </c>
      <c r="S43" s="149">
        <f t="shared" si="2"/>
        <v>-8.275877921215022</v>
      </c>
      <c r="T43" s="115"/>
      <c r="V43" s="1">
        <f>LN(COUNTIFS('Trained Model'!D$4:D$1140,D43,'Trained Model'!$J$4:$J$1140,$U$2)/$V$2)</f>
        <v>-1.3873311678483309</v>
      </c>
      <c r="W43" s="1">
        <f>LN(COUNTIFS('Trained Model'!E$4:E$1140,E43,'Trained Model'!$J$4:$J$1140,$U$2)/$V$2)</f>
        <v>-1.3708698907942589</v>
      </c>
      <c r="X43" s="1">
        <f>LN(COUNTIFS('Trained Model'!F$4:F$1140,F43,'Trained Model'!$J$4:$J$1140,$U$2)/$V$2)</f>
        <v>-1.3873311678483309</v>
      </c>
      <c r="Y43" s="1">
        <f>LN(COUNTIFS('Trained Model'!G$4:G$1140,G43,'Trained Model'!$J$4:$J$1140,$U$2)/$V$2)</f>
        <v>-0.71939540663488166</v>
      </c>
      <c r="Z43" s="1">
        <f>LN(COUNTIFS('Trained Model'!H$4:H$1140,H43,'Trained Model'!$J$4:$J$1140,$U$2)/$V$2)</f>
        <v>-1.4340487924157905</v>
      </c>
      <c r="AA43" s="1">
        <f>LN(COUNTIFS('Trained Model'!I$4:I$1140,I43,'Trained Model'!$J$4:$J$1140,$U$2)/$V$2)</f>
        <v>-8.9936045332194625E-2</v>
      </c>
      <c r="AB43" s="151">
        <f t="shared" si="3"/>
        <v>-6.3889124708737883</v>
      </c>
      <c r="AD43" s="119" t="str">
        <f t="shared" si="6"/>
        <v>No</v>
      </c>
      <c r="AE43" s="160" t="str">
        <f t="shared" si="7"/>
        <v>Correct</v>
      </c>
    </row>
    <row r="44" spans="1:31" x14ac:dyDescent="0.2">
      <c r="A44" s="98">
        <v>10181</v>
      </c>
      <c r="B44" s="91" t="s">
        <v>104</v>
      </c>
      <c r="C44" s="110">
        <v>3.1775832552911609E-2</v>
      </c>
      <c r="D44" s="91" t="s">
        <v>1</v>
      </c>
      <c r="E44" s="91">
        <v>1</v>
      </c>
      <c r="F44" s="92">
        <v>2</v>
      </c>
      <c r="G44" s="91" t="s">
        <v>6</v>
      </c>
      <c r="H44" s="91" t="s">
        <v>89</v>
      </c>
      <c r="I44" s="91" t="s">
        <v>5</v>
      </c>
      <c r="J44" s="93" t="s">
        <v>5</v>
      </c>
      <c r="M44" s="1">
        <f>LN(COUNTIFS('Trained Model'!D$4:D$1140,D44,'Trained Model'!$J$4:$J$1140,$L$2)/$M$2)</f>
        <v>-1.0699570329077337</v>
      </c>
      <c r="N44" s="1">
        <f>LN(COUNTIFS('Trained Model'!E$4:E$1140,E44,'Trained Model'!$J$4:$J$1140,$L$2)/$M$2)</f>
        <v>-1.5921464153240394</v>
      </c>
      <c r="O44" s="1">
        <f>LN(COUNTIFS('Trained Model'!F$4:F$1140,F44,'Trained Model'!$J$4:$J$1140,$L$2)/$M$2)</f>
        <v>-1.2556741787028265</v>
      </c>
      <c r="P44" s="1">
        <f>LN(COUNTIFS('Trained Model'!G$4:G$1140,G44,'Trained Model'!$J$4:$J$1140,$L$2)/$M$2)</f>
        <v>-0.92798677163734644</v>
      </c>
      <c r="Q44" s="1">
        <f>LN(COUNTIFS('Trained Model'!H$4:H$1140,H44,'Trained Model'!$J$4:$J$1140,$L$2)/$M$2)</f>
        <v>-1.5365765641692286</v>
      </c>
      <c r="R44" s="1">
        <f>LN(COUNTIFS('Trained Model'!I$4:I$1140,I44,'Trained Model'!$J$4:$J$1140,$L$2)/$M$2)</f>
        <v>-1.8152899666382492</v>
      </c>
      <c r="S44" s="149">
        <f t="shared" si="2"/>
        <v>-8.1976309293794234</v>
      </c>
      <c r="T44" s="115"/>
      <c r="V44" s="1">
        <f>LN(COUNTIFS('Trained Model'!D$4:D$1140,D44,'Trained Model'!$J$4:$J$1140,$U$2)/$V$2)</f>
        <v>-1.374959876045784</v>
      </c>
      <c r="W44" s="1">
        <f>LN(COUNTIFS('Trained Model'!E$4:E$1140,E44,'Trained Model'!$J$4:$J$1140,$U$2)/$V$2)</f>
        <v>-1.4210896477732855</v>
      </c>
      <c r="X44" s="1">
        <f>LN(COUNTIFS('Trained Model'!F$4:F$1140,F44,'Trained Model'!$J$4:$J$1140,$U$2)/$V$2)</f>
        <v>-1.4210896477732855</v>
      </c>
      <c r="Y44" s="1">
        <f>LN(COUNTIFS('Trained Model'!G$4:G$1140,G44,'Trained Model'!$J$4:$J$1140,$U$2)/$V$2)</f>
        <v>-0.66757033877029559</v>
      </c>
      <c r="Z44" s="1">
        <f>LN(COUNTIFS('Trained Model'!H$4:H$1140,H44,'Trained Model'!$J$4:$J$1140,$U$2)/$V$2)</f>
        <v>-1.4340487924157905</v>
      </c>
      <c r="AA44" s="1">
        <f>LN(COUNTIFS('Trained Model'!I$4:I$1140,I44,'Trained Model'!$J$4:$J$1140,$U$2)/$V$2)</f>
        <v>-8.9936045332194625E-2</v>
      </c>
      <c r="AB44" s="151">
        <f t="shared" si="3"/>
        <v>-6.408694348110636</v>
      </c>
      <c r="AD44" s="119" t="str">
        <f t="shared" si="6"/>
        <v>No</v>
      </c>
      <c r="AE44" s="160" t="str">
        <f t="shared" si="7"/>
        <v>Correct</v>
      </c>
    </row>
    <row r="45" spans="1:31" x14ac:dyDescent="0.2">
      <c r="A45" s="99">
        <v>10019</v>
      </c>
      <c r="B45" s="95" t="s">
        <v>104</v>
      </c>
      <c r="C45" s="111">
        <v>3.2434362069237332E-2</v>
      </c>
      <c r="D45" s="95" t="s">
        <v>3</v>
      </c>
      <c r="E45" s="95">
        <v>1</v>
      </c>
      <c r="F45" s="96">
        <v>0</v>
      </c>
      <c r="G45" s="95" t="s">
        <v>6</v>
      </c>
      <c r="H45" s="95" t="s">
        <v>88</v>
      </c>
      <c r="I45" s="95" t="s">
        <v>4</v>
      </c>
      <c r="J45" s="97" t="s">
        <v>5</v>
      </c>
      <c r="M45" s="1">
        <f>LN(COUNTIFS('Trained Model'!D$4:D$1140,D45,'Trained Model'!$J$4:$J$1140,$L$2)/$M$2)</f>
        <v>-1.5099083170870673</v>
      </c>
      <c r="N45" s="1">
        <f>LN(COUNTIFS('Trained Model'!E$4:E$1140,E45,'Trained Model'!$J$4:$J$1140,$L$2)/$M$2)</f>
        <v>-1.5921464153240394</v>
      </c>
      <c r="O45" s="1">
        <f>LN(COUNTIFS('Trained Model'!F$4:F$1140,F45,'Trained Model'!$J$4:$J$1140,$L$2)/$M$2)</f>
        <v>-1.780198646826979</v>
      </c>
      <c r="P45" s="1">
        <f>LN(COUNTIFS('Trained Model'!G$4:G$1140,G45,'Trained Model'!$J$4:$J$1140,$L$2)/$M$2)</f>
        <v>-0.92798677163734644</v>
      </c>
      <c r="Q45" s="1">
        <f>LN(COUNTIFS('Trained Model'!H$4:H$1140,H45,'Trained Model'!$J$4:$J$1140,$L$2)/$M$2)</f>
        <v>-0.88481459977213761</v>
      </c>
      <c r="R45" s="1">
        <f>LN(COUNTIFS('Trained Model'!I$4:I$1140,I45,'Trained Model'!$J$4:$J$1140,$L$2)/$M$2)</f>
        <v>-0.17768117723745236</v>
      </c>
      <c r="S45" s="149">
        <f t="shared" si="2"/>
        <v>-6.8727359278850217</v>
      </c>
      <c r="T45" s="115"/>
      <c r="V45" s="1">
        <f>LN(COUNTIFS('Trained Model'!D$4:D$1140,D45,'Trained Model'!$J$4:$J$1140,$U$2)/$V$2)</f>
        <v>-1.3873311678483309</v>
      </c>
      <c r="W45" s="1">
        <f>LN(COUNTIFS('Trained Model'!E$4:E$1140,E45,'Trained Model'!$J$4:$J$1140,$U$2)/$V$2)</f>
        <v>-1.4210896477732855</v>
      </c>
      <c r="X45" s="1">
        <f>LN(COUNTIFS('Trained Model'!F$4:F$1140,F45,'Trained Model'!$J$4:$J$1140,$U$2)/$V$2)</f>
        <v>-1.3586993551740039</v>
      </c>
      <c r="Y45" s="1">
        <f>LN(COUNTIFS('Trained Model'!G$4:G$1140,G45,'Trained Model'!$J$4:$J$1140,$U$2)/$V$2)</f>
        <v>-0.66757033877029559</v>
      </c>
      <c r="Z45" s="1">
        <f>LN(COUNTIFS('Trained Model'!H$4:H$1140,H45,'Trained Model'!$J$4:$J$1140,$U$2)/$V$2)</f>
        <v>-0.82003893241456904</v>
      </c>
      <c r="AA45" s="1">
        <f>LN(COUNTIFS('Trained Model'!I$4:I$1140,I45,'Trained Model'!$J$4:$J$1140,$U$2)/$V$2)</f>
        <v>-2.4532874935423878</v>
      </c>
      <c r="AB45" s="151">
        <f t="shared" si="3"/>
        <v>-8.1080169355228726</v>
      </c>
      <c r="AD45" s="119" t="str">
        <f t="shared" si="6"/>
        <v>Yes</v>
      </c>
      <c r="AE45" s="160" t="str">
        <f t="shared" si="7"/>
        <v>Incorrect</v>
      </c>
    </row>
    <row r="46" spans="1:31" x14ac:dyDescent="0.2">
      <c r="A46" s="98">
        <v>10203</v>
      </c>
      <c r="B46" s="91" t="s">
        <v>104</v>
      </c>
      <c r="C46" s="110">
        <v>3.3002460111926868E-2</v>
      </c>
      <c r="D46" s="91" t="s">
        <v>0</v>
      </c>
      <c r="E46" s="91">
        <v>0</v>
      </c>
      <c r="F46" s="92">
        <v>3</v>
      </c>
      <c r="G46" s="91" t="s">
        <v>7</v>
      </c>
      <c r="H46" s="91" t="s">
        <v>88</v>
      </c>
      <c r="I46" s="91" t="s">
        <v>4</v>
      </c>
      <c r="J46" s="93" t="s">
        <v>4</v>
      </c>
      <c r="M46" s="1">
        <f>LN(COUNTIFS('Trained Model'!D$4:D$1140,D46,'Trained Model'!$J$4:$J$1140,$L$2)/$M$2)</f>
        <v>-1.4839328306838067</v>
      </c>
      <c r="N46" s="1">
        <f>LN(COUNTIFS('Trained Model'!E$4:E$1140,E46,'Trained Model'!$J$4:$J$1140,$L$2)/$M$2)</f>
        <v>-1.5921464153240394</v>
      </c>
      <c r="O46" s="1">
        <f>LN(COUNTIFS('Trained Model'!F$4:F$1140,F46,'Trained Model'!$J$4:$J$1140,$L$2)/$M$2)</f>
        <v>-1.3188530803243581</v>
      </c>
      <c r="P46" s="1">
        <f>LN(COUNTIFS('Trained Model'!G$4:G$1140,G46,'Trained Model'!$J$4:$J$1140,$L$2)/$M$2)</f>
        <v>-0.50310357767208047</v>
      </c>
      <c r="Q46" s="1">
        <f>LN(COUNTIFS('Trained Model'!H$4:H$1140,H46,'Trained Model'!$J$4:$J$1140,$L$2)/$M$2)</f>
        <v>-0.88481459977213761</v>
      </c>
      <c r="R46" s="1">
        <f>LN(COUNTIFS('Trained Model'!I$4:I$1140,I46,'Trained Model'!$J$4:$J$1140,$L$2)/$M$2)</f>
        <v>-0.17768117723745236</v>
      </c>
      <c r="S46" s="149">
        <f t="shared" si="2"/>
        <v>-5.9605316810138742</v>
      </c>
      <c r="T46" s="115"/>
      <c r="V46" s="1">
        <f>LN(COUNTIFS('Trained Model'!D$4:D$1140,D46,'Trained Model'!$J$4:$J$1140,$U$2)/$V$2)</f>
        <v>-1.3873311678483309</v>
      </c>
      <c r="W46" s="1">
        <f>LN(COUNTIFS('Trained Model'!E$4:E$1140,E46,'Trained Model'!$J$4:$J$1140,$U$2)/$V$2)</f>
        <v>-1.3708698907942589</v>
      </c>
      <c r="X46" s="1">
        <f>LN(COUNTIFS('Trained Model'!F$4:F$1140,F46,'Trained Model'!$J$4:$J$1140,$U$2)/$V$2)</f>
        <v>-1.3873311678483309</v>
      </c>
      <c r="Y46" s="1">
        <f>LN(COUNTIFS('Trained Model'!G$4:G$1140,G46,'Trained Model'!$J$4:$J$1140,$U$2)/$V$2)</f>
        <v>-0.71939540663488166</v>
      </c>
      <c r="Z46" s="1">
        <f>LN(COUNTIFS('Trained Model'!H$4:H$1140,H46,'Trained Model'!$J$4:$J$1140,$U$2)/$V$2)</f>
        <v>-0.82003893241456904</v>
      </c>
      <c r="AA46" s="1">
        <f>LN(COUNTIFS('Trained Model'!I$4:I$1140,I46,'Trained Model'!$J$4:$J$1140,$U$2)/$V$2)</f>
        <v>-2.4532874935423878</v>
      </c>
      <c r="AB46" s="151">
        <f t="shared" si="3"/>
        <v>-8.1382540590827599</v>
      </c>
      <c r="AD46" s="119" t="str">
        <f t="shared" si="6"/>
        <v>Yes</v>
      </c>
      <c r="AE46" s="160" t="str">
        <f t="shared" si="7"/>
        <v>Correct</v>
      </c>
    </row>
    <row r="47" spans="1:31" x14ac:dyDescent="0.2">
      <c r="A47" s="99">
        <v>10498</v>
      </c>
      <c r="B47" s="95" t="s">
        <v>104</v>
      </c>
      <c r="C47" s="111">
        <v>3.3270666789089742E-2</v>
      </c>
      <c r="D47" s="95" t="s">
        <v>1</v>
      </c>
      <c r="E47" s="95">
        <v>0</v>
      </c>
      <c r="F47" s="96">
        <v>3</v>
      </c>
      <c r="G47" s="95" t="s">
        <v>6</v>
      </c>
      <c r="H47" s="95" t="s">
        <v>88</v>
      </c>
      <c r="I47" s="95" t="s">
        <v>5</v>
      </c>
      <c r="J47" s="97" t="s">
        <v>4</v>
      </c>
      <c r="M47" s="1">
        <f>LN(COUNTIFS('Trained Model'!D$4:D$1140,D47,'Trained Model'!$J$4:$J$1140,$L$2)/$M$2)</f>
        <v>-1.0699570329077337</v>
      </c>
      <c r="N47" s="1">
        <f>LN(COUNTIFS('Trained Model'!E$4:E$1140,E47,'Trained Model'!$J$4:$J$1140,$L$2)/$M$2)</f>
        <v>-1.5921464153240394</v>
      </c>
      <c r="O47" s="1">
        <f>LN(COUNTIFS('Trained Model'!F$4:F$1140,F47,'Trained Model'!$J$4:$J$1140,$L$2)/$M$2)</f>
        <v>-1.3188530803243581</v>
      </c>
      <c r="P47" s="1">
        <f>LN(COUNTIFS('Trained Model'!G$4:G$1140,G47,'Trained Model'!$J$4:$J$1140,$L$2)/$M$2)</f>
        <v>-0.92798677163734644</v>
      </c>
      <c r="Q47" s="1">
        <f>LN(COUNTIFS('Trained Model'!H$4:H$1140,H47,'Trained Model'!$J$4:$J$1140,$L$2)/$M$2)</f>
        <v>-0.88481459977213761</v>
      </c>
      <c r="R47" s="1">
        <f>LN(COUNTIFS('Trained Model'!I$4:I$1140,I47,'Trained Model'!$J$4:$J$1140,$L$2)/$M$2)</f>
        <v>-1.8152899666382492</v>
      </c>
      <c r="S47" s="149">
        <f t="shared" si="2"/>
        <v>-7.6090478666038646</v>
      </c>
      <c r="T47" s="115"/>
      <c r="V47" s="1">
        <f>LN(COUNTIFS('Trained Model'!D$4:D$1140,D47,'Trained Model'!$J$4:$J$1140,$U$2)/$V$2)</f>
        <v>-1.374959876045784</v>
      </c>
      <c r="W47" s="1">
        <f>LN(COUNTIFS('Trained Model'!E$4:E$1140,E47,'Trained Model'!$J$4:$J$1140,$U$2)/$V$2)</f>
        <v>-1.3708698907942589</v>
      </c>
      <c r="X47" s="1">
        <f>LN(COUNTIFS('Trained Model'!F$4:F$1140,F47,'Trained Model'!$J$4:$J$1140,$U$2)/$V$2)</f>
        <v>-1.3873311678483309</v>
      </c>
      <c r="Y47" s="1">
        <f>LN(COUNTIFS('Trained Model'!G$4:G$1140,G47,'Trained Model'!$J$4:$J$1140,$U$2)/$V$2)</f>
        <v>-0.66757033877029559</v>
      </c>
      <c r="Z47" s="1">
        <f>LN(COUNTIFS('Trained Model'!H$4:H$1140,H47,'Trained Model'!$J$4:$J$1140,$U$2)/$V$2)</f>
        <v>-0.82003893241456904</v>
      </c>
      <c r="AA47" s="1">
        <f>LN(COUNTIFS('Trained Model'!I$4:I$1140,I47,'Trained Model'!$J$4:$J$1140,$U$2)/$V$2)</f>
        <v>-8.9936045332194625E-2</v>
      </c>
      <c r="AB47" s="151">
        <f t="shared" si="3"/>
        <v>-5.7107062512054325</v>
      </c>
      <c r="AD47" s="119" t="str">
        <f t="shared" si="6"/>
        <v>No</v>
      </c>
      <c r="AE47" s="160" t="str">
        <f t="shared" si="7"/>
        <v>Incorrect</v>
      </c>
    </row>
    <row r="48" spans="1:31" x14ac:dyDescent="0.2">
      <c r="A48" s="98">
        <v>10587</v>
      </c>
      <c r="B48" s="91" t="s">
        <v>104</v>
      </c>
      <c r="C48" s="110">
        <v>3.424492937143353E-2</v>
      </c>
      <c r="D48" s="91" t="s">
        <v>2</v>
      </c>
      <c r="E48" s="91">
        <v>3</v>
      </c>
      <c r="F48" s="92">
        <v>3</v>
      </c>
      <c r="G48" s="91" t="s">
        <v>7</v>
      </c>
      <c r="H48" s="91" t="s">
        <v>88</v>
      </c>
      <c r="I48" s="91" t="s">
        <v>4</v>
      </c>
      <c r="J48" s="93" t="s">
        <v>5</v>
      </c>
      <c r="M48" s="1">
        <f>LN(COUNTIFS('Trained Model'!D$4:D$1140,D48,'Trained Model'!$J$4:$J$1140,$L$2)/$M$2)</f>
        <v>-1.563975538357343</v>
      </c>
      <c r="N48" s="1">
        <f>LN(COUNTIFS('Trained Model'!E$4:E$1140,E48,'Trained Model'!$J$4:$J$1140,$L$2)/$M$2)</f>
        <v>-1.0366206126401418</v>
      </c>
      <c r="O48" s="1">
        <f>LN(COUNTIFS('Trained Model'!F$4:F$1140,F48,'Trained Model'!$J$4:$J$1140,$L$2)/$M$2)</f>
        <v>-1.3188530803243581</v>
      </c>
      <c r="P48" s="1">
        <f>LN(COUNTIFS('Trained Model'!G$4:G$1140,G48,'Trained Model'!$J$4:$J$1140,$L$2)/$M$2)</f>
        <v>-0.50310357767208047</v>
      </c>
      <c r="Q48" s="1">
        <f>LN(COUNTIFS('Trained Model'!H$4:H$1140,H48,'Trained Model'!$J$4:$J$1140,$L$2)/$M$2)</f>
        <v>-0.88481459977213761</v>
      </c>
      <c r="R48" s="1">
        <f>LN(COUNTIFS('Trained Model'!I$4:I$1140,I48,'Trained Model'!$J$4:$J$1140,$L$2)/$M$2)</f>
        <v>-0.17768117723745236</v>
      </c>
      <c r="S48" s="149">
        <f t="shared" si="2"/>
        <v>-5.4850485860035132</v>
      </c>
      <c r="T48" s="115"/>
      <c r="V48" s="1">
        <f>LN(COUNTIFS('Trained Model'!D$4:D$1140,D48,'Trained Model'!$J$4:$J$1140,$U$2)/$V$2)</f>
        <v>-1.3956645494074753</v>
      </c>
      <c r="W48" s="1">
        <f>LN(COUNTIFS('Trained Model'!E$4:E$1140,E48,'Trained Model'!$J$4:$J$1140,$U$2)/$V$2)</f>
        <v>-1.3586993551740039</v>
      </c>
      <c r="X48" s="1">
        <f>LN(COUNTIFS('Trained Model'!F$4:F$1140,F48,'Trained Model'!$J$4:$J$1140,$U$2)/$V$2)</f>
        <v>-1.3873311678483309</v>
      </c>
      <c r="Y48" s="1">
        <f>LN(COUNTIFS('Trained Model'!G$4:G$1140,G48,'Trained Model'!$J$4:$J$1140,$U$2)/$V$2)</f>
        <v>-0.71939540663488166</v>
      </c>
      <c r="Z48" s="1">
        <f>LN(COUNTIFS('Trained Model'!H$4:H$1140,H48,'Trained Model'!$J$4:$J$1140,$U$2)/$V$2)</f>
        <v>-0.82003893241456904</v>
      </c>
      <c r="AA48" s="1">
        <f>LN(COUNTIFS('Trained Model'!I$4:I$1140,I48,'Trained Model'!$J$4:$J$1140,$U$2)/$V$2)</f>
        <v>-2.4532874935423878</v>
      </c>
      <c r="AB48" s="151">
        <f t="shared" si="3"/>
        <v>-8.1344169050216486</v>
      </c>
      <c r="AD48" s="119" t="str">
        <f t="shared" si="6"/>
        <v>Yes</v>
      </c>
      <c r="AE48" s="161" t="str">
        <f t="shared" si="7"/>
        <v>Incorrect</v>
      </c>
    </row>
    <row r="49" spans="1:31" x14ac:dyDescent="0.2">
      <c r="A49" s="99">
        <v>10750</v>
      </c>
      <c r="B49" s="95" t="s">
        <v>104</v>
      </c>
      <c r="C49" s="111">
        <v>3.5738781813953069E-2</v>
      </c>
      <c r="D49" s="95" t="s">
        <v>2</v>
      </c>
      <c r="E49" s="95">
        <v>2</v>
      </c>
      <c r="F49" s="96">
        <v>0</v>
      </c>
      <c r="G49" s="95" t="s">
        <v>6</v>
      </c>
      <c r="H49" s="95" t="s">
        <v>90</v>
      </c>
      <c r="I49" s="95" t="s">
        <v>5</v>
      </c>
      <c r="J49" s="97" t="s">
        <v>5</v>
      </c>
      <c r="M49" s="1">
        <f>LN(COUNTIFS('Trained Model'!D$4:D$1140,D49,'Trained Model'!$J$4:$J$1140,$L$2)/$M$2)</f>
        <v>-1.563975538357343</v>
      </c>
      <c r="N49" s="1">
        <f>LN(COUNTIFS('Trained Model'!E$4:E$1140,E49,'Trained Model'!$J$4:$J$1140,$L$2)/$M$2)</f>
        <v>-1.4339224101091452</v>
      </c>
      <c r="O49" s="1">
        <f>LN(COUNTIFS('Trained Model'!F$4:F$1140,F49,'Trained Model'!$J$4:$J$1140,$L$2)/$M$2)</f>
        <v>-1.780198646826979</v>
      </c>
      <c r="P49" s="1">
        <f>LN(COUNTIFS('Trained Model'!G$4:G$1140,G49,'Trained Model'!$J$4:$J$1140,$L$2)/$M$2)</f>
        <v>-0.92798677163734644</v>
      </c>
      <c r="Q49" s="1">
        <f>LN(COUNTIFS('Trained Model'!H$4:H$1140,H49,'Trained Model'!$J$4:$J$1140,$L$2)/$M$2)</f>
        <v>-1.4839328306838067</v>
      </c>
      <c r="R49" s="1">
        <f>LN(COUNTIFS('Trained Model'!I$4:I$1140,I49,'Trained Model'!$J$4:$J$1140,$L$2)/$M$2)</f>
        <v>-1.8152899666382492</v>
      </c>
      <c r="S49" s="149">
        <f t="shared" si="2"/>
        <v>-9.00530616425287</v>
      </c>
      <c r="T49" s="115"/>
      <c r="V49" s="1">
        <f>LN(COUNTIFS('Trained Model'!D$4:D$1140,D49,'Trained Model'!$J$4:$J$1140,$U$2)/$V$2)</f>
        <v>-1.3956645494074753</v>
      </c>
      <c r="W49" s="1">
        <f>LN(COUNTIFS('Trained Model'!E$4:E$1140,E49,'Trained Model'!$J$4:$J$1140,$U$2)/$V$2)</f>
        <v>-1.3956645494074753</v>
      </c>
      <c r="X49" s="1">
        <f>LN(COUNTIFS('Trained Model'!F$4:F$1140,F49,'Trained Model'!$J$4:$J$1140,$U$2)/$V$2)</f>
        <v>-1.3586993551740039</v>
      </c>
      <c r="Y49" s="1">
        <f>LN(COUNTIFS('Trained Model'!G$4:G$1140,G49,'Trained Model'!$J$4:$J$1140,$U$2)/$V$2)</f>
        <v>-0.66757033877029559</v>
      </c>
      <c r="Z49" s="1">
        <f>LN(COUNTIFS('Trained Model'!H$4:H$1140,H49,'Trained Model'!$J$4:$J$1140,$U$2)/$V$2)</f>
        <v>-1.790723736354523</v>
      </c>
      <c r="AA49" s="1">
        <f>LN(COUNTIFS('Trained Model'!I$4:I$1140,I49,'Trained Model'!$J$4:$J$1140,$U$2)/$V$2)</f>
        <v>-8.9936045332194625E-2</v>
      </c>
      <c r="AB49" s="151">
        <f t="shared" si="3"/>
        <v>-6.6982585744459682</v>
      </c>
      <c r="AD49" s="119" t="str">
        <f t="shared" si="6"/>
        <v>No</v>
      </c>
      <c r="AE49" s="160" t="str">
        <f t="shared" si="7"/>
        <v>Correct</v>
      </c>
    </row>
    <row r="50" spans="1:31" x14ac:dyDescent="0.2">
      <c r="A50" s="98">
        <v>10282</v>
      </c>
      <c r="B50" s="91" t="s">
        <v>104</v>
      </c>
      <c r="C50" s="110">
        <v>3.7879669331499999E-2</v>
      </c>
      <c r="D50" s="91" t="s">
        <v>2</v>
      </c>
      <c r="E50" s="91">
        <v>0</v>
      </c>
      <c r="F50" s="92">
        <v>0</v>
      </c>
      <c r="G50" s="91" t="s">
        <v>7</v>
      </c>
      <c r="H50" s="91" t="s">
        <v>88</v>
      </c>
      <c r="I50" s="91" t="s">
        <v>5</v>
      </c>
      <c r="J50" s="93" t="s">
        <v>5</v>
      </c>
      <c r="M50" s="1">
        <f>LN(COUNTIFS('Trained Model'!D$4:D$1140,D50,'Trained Model'!$J$4:$J$1140,$L$2)/$M$2)</f>
        <v>-1.563975538357343</v>
      </c>
      <c r="N50" s="1">
        <f>LN(COUNTIFS('Trained Model'!E$4:E$1140,E50,'Trained Model'!$J$4:$J$1140,$L$2)/$M$2)</f>
        <v>-1.5921464153240394</v>
      </c>
      <c r="O50" s="1">
        <f>LN(COUNTIFS('Trained Model'!F$4:F$1140,F50,'Trained Model'!$J$4:$J$1140,$L$2)/$M$2)</f>
        <v>-1.780198646826979</v>
      </c>
      <c r="P50" s="1">
        <f>LN(COUNTIFS('Trained Model'!G$4:G$1140,G50,'Trained Model'!$J$4:$J$1140,$L$2)/$M$2)</f>
        <v>-0.50310357767208047</v>
      </c>
      <c r="Q50" s="1">
        <f>LN(COUNTIFS('Trained Model'!H$4:H$1140,H50,'Trained Model'!$J$4:$J$1140,$L$2)/$M$2)</f>
        <v>-0.88481459977213761</v>
      </c>
      <c r="R50" s="1">
        <f>LN(COUNTIFS('Trained Model'!I$4:I$1140,I50,'Trained Model'!$J$4:$J$1140,$L$2)/$M$2)</f>
        <v>-1.8152899666382492</v>
      </c>
      <c r="S50" s="149">
        <f t="shared" si="2"/>
        <v>-8.1395287445908284</v>
      </c>
      <c r="T50" s="115"/>
      <c r="V50" s="1">
        <f>LN(COUNTIFS('Trained Model'!D$4:D$1140,D50,'Trained Model'!$J$4:$J$1140,$U$2)/$V$2)</f>
        <v>-1.3956645494074753</v>
      </c>
      <c r="W50" s="1">
        <f>LN(COUNTIFS('Trained Model'!E$4:E$1140,E50,'Trained Model'!$J$4:$J$1140,$U$2)/$V$2)</f>
        <v>-1.3708698907942589</v>
      </c>
      <c r="X50" s="1">
        <f>LN(COUNTIFS('Trained Model'!F$4:F$1140,F50,'Trained Model'!$J$4:$J$1140,$U$2)/$V$2)</f>
        <v>-1.3586993551740039</v>
      </c>
      <c r="Y50" s="1">
        <f>LN(COUNTIFS('Trained Model'!G$4:G$1140,G50,'Trained Model'!$J$4:$J$1140,$U$2)/$V$2)</f>
        <v>-0.71939540663488166</v>
      </c>
      <c r="Z50" s="1">
        <f>LN(COUNTIFS('Trained Model'!H$4:H$1140,H50,'Trained Model'!$J$4:$J$1140,$U$2)/$V$2)</f>
        <v>-0.82003893241456904</v>
      </c>
      <c r="AA50" s="1">
        <f>LN(COUNTIFS('Trained Model'!I$4:I$1140,I50,'Trained Model'!$J$4:$J$1140,$U$2)/$V$2)</f>
        <v>-8.9936045332194625E-2</v>
      </c>
      <c r="AB50" s="151">
        <f t="shared" si="3"/>
        <v>-5.7546041797573837</v>
      </c>
      <c r="AD50" s="119" t="str">
        <f t="shared" si="6"/>
        <v>No</v>
      </c>
      <c r="AE50" s="160" t="str">
        <f t="shared" si="7"/>
        <v>Correct</v>
      </c>
    </row>
    <row r="51" spans="1:31" x14ac:dyDescent="0.2">
      <c r="A51" s="99">
        <v>10826</v>
      </c>
      <c r="B51" s="95" t="s">
        <v>104</v>
      </c>
      <c r="C51" s="111">
        <v>3.8627576625829163E-2</v>
      </c>
      <c r="D51" s="95" t="s">
        <v>2</v>
      </c>
      <c r="E51" s="95">
        <v>2</v>
      </c>
      <c r="F51" s="96">
        <v>0</v>
      </c>
      <c r="G51" s="95" t="s">
        <v>7</v>
      </c>
      <c r="H51" s="95" t="s">
        <v>90</v>
      </c>
      <c r="I51" s="95" t="s">
        <v>5</v>
      </c>
      <c r="J51" s="97" t="s">
        <v>5</v>
      </c>
      <c r="M51" s="1">
        <f>LN(COUNTIFS('Trained Model'!D$4:D$1140,D51,'Trained Model'!$J$4:$J$1140,$L$2)/$M$2)</f>
        <v>-1.563975538357343</v>
      </c>
      <c r="N51" s="1">
        <f>LN(COUNTIFS('Trained Model'!E$4:E$1140,E51,'Trained Model'!$J$4:$J$1140,$L$2)/$M$2)</f>
        <v>-1.4339224101091452</v>
      </c>
      <c r="O51" s="1">
        <f>LN(COUNTIFS('Trained Model'!F$4:F$1140,F51,'Trained Model'!$J$4:$J$1140,$L$2)/$M$2)</f>
        <v>-1.780198646826979</v>
      </c>
      <c r="P51" s="1">
        <f>LN(COUNTIFS('Trained Model'!G$4:G$1140,G51,'Trained Model'!$J$4:$J$1140,$L$2)/$M$2)</f>
        <v>-0.50310357767208047</v>
      </c>
      <c r="Q51" s="1">
        <f>LN(COUNTIFS('Trained Model'!H$4:H$1140,H51,'Trained Model'!$J$4:$J$1140,$L$2)/$M$2)</f>
        <v>-1.4839328306838067</v>
      </c>
      <c r="R51" s="1">
        <f>LN(COUNTIFS('Trained Model'!I$4:I$1140,I51,'Trained Model'!$J$4:$J$1140,$L$2)/$M$2)</f>
        <v>-1.8152899666382492</v>
      </c>
      <c r="S51" s="149">
        <f t="shared" si="2"/>
        <v>-8.5804229702876036</v>
      </c>
      <c r="T51" s="115"/>
      <c r="V51" s="1">
        <f>LN(COUNTIFS('Trained Model'!D$4:D$1140,D51,'Trained Model'!$J$4:$J$1140,$U$2)/$V$2)</f>
        <v>-1.3956645494074753</v>
      </c>
      <c r="W51" s="1">
        <f>LN(COUNTIFS('Trained Model'!E$4:E$1140,E51,'Trained Model'!$J$4:$J$1140,$U$2)/$V$2)</f>
        <v>-1.3956645494074753</v>
      </c>
      <c r="X51" s="1">
        <f>LN(COUNTIFS('Trained Model'!F$4:F$1140,F51,'Trained Model'!$J$4:$J$1140,$U$2)/$V$2)</f>
        <v>-1.3586993551740039</v>
      </c>
      <c r="Y51" s="1">
        <f>LN(COUNTIFS('Trained Model'!G$4:G$1140,G51,'Trained Model'!$J$4:$J$1140,$U$2)/$V$2)</f>
        <v>-0.71939540663488166</v>
      </c>
      <c r="Z51" s="1">
        <f>LN(COUNTIFS('Trained Model'!H$4:H$1140,H51,'Trained Model'!$J$4:$J$1140,$U$2)/$V$2)</f>
        <v>-1.790723736354523</v>
      </c>
      <c r="AA51" s="1">
        <f>LN(COUNTIFS('Trained Model'!I$4:I$1140,I51,'Trained Model'!$J$4:$J$1140,$U$2)/$V$2)</f>
        <v>-8.9936045332194625E-2</v>
      </c>
      <c r="AB51" s="151">
        <f t="shared" si="3"/>
        <v>-6.7500836423105541</v>
      </c>
      <c r="AD51" s="119" t="str">
        <f t="shared" si="6"/>
        <v>No</v>
      </c>
      <c r="AE51" s="160" t="str">
        <f t="shared" si="7"/>
        <v>Correct</v>
      </c>
    </row>
    <row r="52" spans="1:31" x14ac:dyDescent="0.2">
      <c r="A52" s="98">
        <v>11090</v>
      </c>
      <c r="B52" s="91" t="s">
        <v>104</v>
      </c>
      <c r="C52" s="110">
        <v>4.0323312543025236E-2</v>
      </c>
      <c r="D52" s="91" t="s">
        <v>0</v>
      </c>
      <c r="E52" s="91">
        <v>2</v>
      </c>
      <c r="F52" s="92">
        <v>0</v>
      </c>
      <c r="G52" s="91" t="s">
        <v>7</v>
      </c>
      <c r="H52" s="91" t="s">
        <v>90</v>
      </c>
      <c r="I52" s="91" t="s">
        <v>5</v>
      </c>
      <c r="J52" s="93" t="s">
        <v>5</v>
      </c>
      <c r="M52" s="1">
        <f>LN(COUNTIFS('Trained Model'!D$4:D$1140,D52,'Trained Model'!$J$4:$J$1140,$L$2)/$M$2)</f>
        <v>-1.4839328306838067</v>
      </c>
      <c r="N52" s="1">
        <f>LN(COUNTIFS('Trained Model'!E$4:E$1140,E52,'Trained Model'!$J$4:$J$1140,$L$2)/$M$2)</f>
        <v>-1.4339224101091452</v>
      </c>
      <c r="O52" s="1">
        <f>LN(COUNTIFS('Trained Model'!F$4:F$1140,F52,'Trained Model'!$J$4:$J$1140,$L$2)/$M$2)</f>
        <v>-1.780198646826979</v>
      </c>
      <c r="P52" s="1">
        <f>LN(COUNTIFS('Trained Model'!G$4:G$1140,G52,'Trained Model'!$J$4:$J$1140,$L$2)/$M$2)</f>
        <v>-0.50310357767208047</v>
      </c>
      <c r="Q52" s="1">
        <f>LN(COUNTIFS('Trained Model'!H$4:H$1140,H52,'Trained Model'!$J$4:$J$1140,$L$2)/$M$2)</f>
        <v>-1.4839328306838067</v>
      </c>
      <c r="R52" s="1">
        <f>LN(COUNTIFS('Trained Model'!I$4:I$1140,I52,'Trained Model'!$J$4:$J$1140,$L$2)/$M$2)</f>
        <v>-1.8152899666382492</v>
      </c>
      <c r="S52" s="149">
        <f t="shared" si="2"/>
        <v>-8.5003802626140672</v>
      </c>
      <c r="T52" s="115"/>
      <c r="V52" s="1">
        <f>LN(COUNTIFS('Trained Model'!D$4:D$1140,D52,'Trained Model'!$J$4:$J$1140,$U$2)/$V$2)</f>
        <v>-1.3873311678483309</v>
      </c>
      <c r="W52" s="1">
        <f>LN(COUNTIFS('Trained Model'!E$4:E$1140,E52,'Trained Model'!$J$4:$J$1140,$U$2)/$V$2)</f>
        <v>-1.3956645494074753</v>
      </c>
      <c r="X52" s="1">
        <f>LN(COUNTIFS('Trained Model'!F$4:F$1140,F52,'Trained Model'!$J$4:$J$1140,$U$2)/$V$2)</f>
        <v>-1.3586993551740039</v>
      </c>
      <c r="Y52" s="1">
        <f>LN(COUNTIFS('Trained Model'!G$4:G$1140,G52,'Trained Model'!$J$4:$J$1140,$U$2)/$V$2)</f>
        <v>-0.71939540663488166</v>
      </c>
      <c r="Z52" s="1">
        <f>LN(COUNTIFS('Trained Model'!H$4:H$1140,H52,'Trained Model'!$J$4:$J$1140,$U$2)/$V$2)</f>
        <v>-1.790723736354523</v>
      </c>
      <c r="AA52" s="1">
        <f>LN(COUNTIFS('Trained Model'!I$4:I$1140,I52,'Trained Model'!$J$4:$J$1140,$U$2)/$V$2)</f>
        <v>-8.9936045332194625E-2</v>
      </c>
      <c r="AB52" s="151">
        <f t="shared" si="3"/>
        <v>-6.7417502607514095</v>
      </c>
      <c r="AD52" s="119" t="str">
        <f t="shared" si="6"/>
        <v>No</v>
      </c>
      <c r="AE52" s="160" t="str">
        <f t="shared" si="7"/>
        <v>Correct</v>
      </c>
    </row>
    <row r="53" spans="1:31" x14ac:dyDescent="0.2">
      <c r="A53" s="99">
        <v>11175</v>
      </c>
      <c r="B53" s="95" t="s">
        <v>104</v>
      </c>
      <c r="C53" s="111">
        <v>4.0472247903474923E-2</v>
      </c>
      <c r="D53" s="95" t="s">
        <v>2</v>
      </c>
      <c r="E53" s="95">
        <v>3</v>
      </c>
      <c r="F53" s="96">
        <v>3</v>
      </c>
      <c r="G53" s="95" t="s">
        <v>7</v>
      </c>
      <c r="H53" s="95" t="s">
        <v>89</v>
      </c>
      <c r="I53" s="95" t="s">
        <v>4</v>
      </c>
      <c r="J53" s="97" t="s">
        <v>4</v>
      </c>
      <c r="M53" s="1">
        <f>LN(COUNTIFS('Trained Model'!D$4:D$1140,D53,'Trained Model'!$J$4:$J$1140,$L$2)/$M$2)</f>
        <v>-1.563975538357343</v>
      </c>
      <c r="N53" s="1">
        <f>LN(COUNTIFS('Trained Model'!E$4:E$1140,E53,'Trained Model'!$J$4:$J$1140,$L$2)/$M$2)</f>
        <v>-1.0366206126401418</v>
      </c>
      <c r="O53" s="1">
        <f>LN(COUNTIFS('Trained Model'!F$4:F$1140,F53,'Trained Model'!$J$4:$J$1140,$L$2)/$M$2)</f>
        <v>-1.3188530803243581</v>
      </c>
      <c r="P53" s="1">
        <f>LN(COUNTIFS('Trained Model'!G$4:G$1140,G53,'Trained Model'!$J$4:$J$1140,$L$2)/$M$2)</f>
        <v>-0.50310357767208047</v>
      </c>
      <c r="Q53" s="1">
        <f>LN(COUNTIFS('Trained Model'!H$4:H$1140,H53,'Trained Model'!$J$4:$J$1140,$L$2)/$M$2)</f>
        <v>-1.5365765641692286</v>
      </c>
      <c r="R53" s="1">
        <f>LN(COUNTIFS('Trained Model'!I$4:I$1140,I53,'Trained Model'!$J$4:$J$1140,$L$2)/$M$2)</f>
        <v>-0.17768117723745236</v>
      </c>
      <c r="S53" s="149">
        <f t="shared" si="2"/>
        <v>-6.1368105504006047</v>
      </c>
      <c r="T53" s="115"/>
      <c r="V53" s="1">
        <f>LN(COUNTIFS('Trained Model'!D$4:D$1140,D53,'Trained Model'!$J$4:$J$1140,$U$2)/$V$2)</f>
        <v>-1.3956645494074753</v>
      </c>
      <c r="W53" s="1">
        <f>LN(COUNTIFS('Trained Model'!E$4:E$1140,E53,'Trained Model'!$J$4:$J$1140,$U$2)/$V$2)</f>
        <v>-1.3586993551740039</v>
      </c>
      <c r="X53" s="1">
        <f>LN(COUNTIFS('Trained Model'!F$4:F$1140,F53,'Trained Model'!$J$4:$J$1140,$U$2)/$V$2)</f>
        <v>-1.3873311678483309</v>
      </c>
      <c r="Y53" s="1">
        <f>LN(COUNTIFS('Trained Model'!G$4:G$1140,G53,'Trained Model'!$J$4:$J$1140,$U$2)/$V$2)</f>
        <v>-0.71939540663488166</v>
      </c>
      <c r="Z53" s="1">
        <f>LN(COUNTIFS('Trained Model'!H$4:H$1140,H53,'Trained Model'!$J$4:$J$1140,$U$2)/$V$2)</f>
        <v>-1.4340487924157905</v>
      </c>
      <c r="AA53" s="1">
        <f>LN(COUNTIFS('Trained Model'!I$4:I$1140,I53,'Trained Model'!$J$4:$J$1140,$U$2)/$V$2)</f>
        <v>-2.4532874935423878</v>
      </c>
      <c r="AB53" s="151">
        <f t="shared" si="3"/>
        <v>-8.7484267650228702</v>
      </c>
      <c r="AD53" s="119" t="str">
        <f t="shared" si="6"/>
        <v>Yes</v>
      </c>
      <c r="AE53" s="161" t="str">
        <f t="shared" si="7"/>
        <v>Correct</v>
      </c>
    </row>
    <row r="54" spans="1:31" x14ac:dyDescent="0.2">
      <c r="A54" s="98">
        <v>10063</v>
      </c>
      <c r="B54" s="91" t="s">
        <v>104</v>
      </c>
      <c r="C54" s="110">
        <v>4.0852630196661854E-2</v>
      </c>
      <c r="D54" s="91" t="s">
        <v>0</v>
      </c>
      <c r="E54" s="91">
        <v>0</v>
      </c>
      <c r="F54" s="92">
        <v>3</v>
      </c>
      <c r="G54" s="91" t="s">
        <v>6</v>
      </c>
      <c r="H54" s="91" t="s">
        <v>88</v>
      </c>
      <c r="I54" s="91" t="s">
        <v>5</v>
      </c>
      <c r="J54" s="93" t="s">
        <v>5</v>
      </c>
      <c r="M54" s="1">
        <f>LN(COUNTIFS('Trained Model'!D$4:D$1140,D54,'Trained Model'!$J$4:$J$1140,$L$2)/$M$2)</f>
        <v>-1.4839328306838067</v>
      </c>
      <c r="N54" s="1">
        <f>LN(COUNTIFS('Trained Model'!E$4:E$1140,E54,'Trained Model'!$J$4:$J$1140,$L$2)/$M$2)</f>
        <v>-1.5921464153240394</v>
      </c>
      <c r="O54" s="1">
        <f>LN(COUNTIFS('Trained Model'!F$4:F$1140,F54,'Trained Model'!$J$4:$J$1140,$L$2)/$M$2)</f>
        <v>-1.3188530803243581</v>
      </c>
      <c r="P54" s="1">
        <f>LN(COUNTIFS('Trained Model'!G$4:G$1140,G54,'Trained Model'!$J$4:$J$1140,$L$2)/$M$2)</f>
        <v>-0.92798677163734644</v>
      </c>
      <c r="Q54" s="1">
        <f>LN(COUNTIFS('Trained Model'!H$4:H$1140,H54,'Trained Model'!$J$4:$J$1140,$L$2)/$M$2)</f>
        <v>-0.88481459977213761</v>
      </c>
      <c r="R54" s="1">
        <f>LN(COUNTIFS('Trained Model'!I$4:I$1140,I54,'Trained Model'!$J$4:$J$1140,$L$2)/$M$2)</f>
        <v>-1.8152899666382492</v>
      </c>
      <c r="S54" s="149">
        <f t="shared" si="2"/>
        <v>-8.023023664379938</v>
      </c>
      <c r="T54" s="115"/>
      <c r="V54" s="1">
        <f>LN(COUNTIFS('Trained Model'!D$4:D$1140,D54,'Trained Model'!$J$4:$J$1140,$U$2)/$V$2)</f>
        <v>-1.3873311678483309</v>
      </c>
      <c r="W54" s="1">
        <f>LN(COUNTIFS('Trained Model'!E$4:E$1140,E54,'Trained Model'!$J$4:$J$1140,$U$2)/$V$2)</f>
        <v>-1.3708698907942589</v>
      </c>
      <c r="X54" s="1">
        <f>LN(COUNTIFS('Trained Model'!F$4:F$1140,F54,'Trained Model'!$J$4:$J$1140,$U$2)/$V$2)</f>
        <v>-1.3873311678483309</v>
      </c>
      <c r="Y54" s="1">
        <f>LN(COUNTIFS('Trained Model'!G$4:G$1140,G54,'Trained Model'!$J$4:$J$1140,$U$2)/$V$2)</f>
        <v>-0.66757033877029559</v>
      </c>
      <c r="Z54" s="1">
        <f>LN(COUNTIFS('Trained Model'!H$4:H$1140,H54,'Trained Model'!$J$4:$J$1140,$U$2)/$V$2)</f>
        <v>-0.82003893241456904</v>
      </c>
      <c r="AA54" s="1">
        <f>LN(COUNTIFS('Trained Model'!I$4:I$1140,I54,'Trained Model'!$J$4:$J$1140,$U$2)/$V$2)</f>
        <v>-8.9936045332194625E-2</v>
      </c>
      <c r="AB54" s="151">
        <f t="shared" si="3"/>
        <v>-5.7230775430079808</v>
      </c>
      <c r="AD54" s="119" t="str">
        <f t="shared" si="6"/>
        <v>No</v>
      </c>
      <c r="AE54" s="160" t="str">
        <f t="shared" si="7"/>
        <v>Correct</v>
      </c>
    </row>
    <row r="55" spans="1:31" x14ac:dyDescent="0.2">
      <c r="A55" s="99">
        <v>10540</v>
      </c>
      <c r="B55" s="95" t="s">
        <v>104</v>
      </c>
      <c r="C55" s="111">
        <v>4.1608605783668096E-2</v>
      </c>
      <c r="D55" s="95" t="s">
        <v>2</v>
      </c>
      <c r="E55" s="95">
        <v>3</v>
      </c>
      <c r="F55" s="96">
        <v>2</v>
      </c>
      <c r="G55" s="95" t="s">
        <v>6</v>
      </c>
      <c r="H55" s="95" t="s">
        <v>89</v>
      </c>
      <c r="I55" s="95" t="s">
        <v>5</v>
      </c>
      <c r="J55" s="97" t="s">
        <v>5</v>
      </c>
      <c r="M55" s="1">
        <f>LN(COUNTIFS('Trained Model'!D$4:D$1140,D55,'Trained Model'!$J$4:$J$1140,$L$2)/$M$2)</f>
        <v>-1.563975538357343</v>
      </c>
      <c r="N55" s="1">
        <f>LN(COUNTIFS('Trained Model'!E$4:E$1140,E55,'Trained Model'!$J$4:$J$1140,$L$2)/$M$2)</f>
        <v>-1.0366206126401418</v>
      </c>
      <c r="O55" s="1">
        <f>LN(COUNTIFS('Trained Model'!F$4:F$1140,F55,'Trained Model'!$J$4:$J$1140,$L$2)/$M$2)</f>
        <v>-1.2556741787028265</v>
      </c>
      <c r="P55" s="1">
        <f>LN(COUNTIFS('Trained Model'!G$4:G$1140,G55,'Trained Model'!$J$4:$J$1140,$L$2)/$M$2)</f>
        <v>-0.92798677163734644</v>
      </c>
      <c r="Q55" s="1">
        <f>LN(COUNTIFS('Trained Model'!H$4:H$1140,H55,'Trained Model'!$J$4:$J$1140,$L$2)/$M$2)</f>
        <v>-1.5365765641692286</v>
      </c>
      <c r="R55" s="1">
        <f>LN(COUNTIFS('Trained Model'!I$4:I$1140,I55,'Trained Model'!$J$4:$J$1140,$L$2)/$M$2)</f>
        <v>-1.8152899666382492</v>
      </c>
      <c r="S55" s="149">
        <f t="shared" si="2"/>
        <v>-8.1361236321451358</v>
      </c>
      <c r="T55" s="115"/>
      <c r="V55" s="1">
        <f>LN(COUNTIFS('Trained Model'!D$4:D$1140,D55,'Trained Model'!$J$4:$J$1140,$U$2)/$V$2)</f>
        <v>-1.3956645494074753</v>
      </c>
      <c r="W55" s="1">
        <f>LN(COUNTIFS('Trained Model'!E$4:E$1140,E55,'Trained Model'!$J$4:$J$1140,$U$2)/$V$2)</f>
        <v>-1.3586993551740039</v>
      </c>
      <c r="X55" s="1">
        <f>LN(COUNTIFS('Trained Model'!F$4:F$1140,F55,'Trained Model'!$J$4:$J$1140,$U$2)/$V$2)</f>
        <v>-1.4210896477732855</v>
      </c>
      <c r="Y55" s="1">
        <f>LN(COUNTIFS('Trained Model'!G$4:G$1140,G55,'Trained Model'!$J$4:$J$1140,$U$2)/$V$2)</f>
        <v>-0.66757033877029559</v>
      </c>
      <c r="Z55" s="1">
        <f>LN(COUNTIFS('Trained Model'!H$4:H$1140,H55,'Trained Model'!$J$4:$J$1140,$U$2)/$V$2)</f>
        <v>-1.4340487924157905</v>
      </c>
      <c r="AA55" s="1">
        <f>LN(COUNTIFS('Trained Model'!I$4:I$1140,I55,'Trained Model'!$J$4:$J$1140,$U$2)/$V$2)</f>
        <v>-8.9936045332194625E-2</v>
      </c>
      <c r="AB55" s="151">
        <f t="shared" si="3"/>
        <v>-6.3670087288730457</v>
      </c>
      <c r="AD55" s="119" t="str">
        <f t="shared" si="6"/>
        <v>No</v>
      </c>
      <c r="AE55" s="160" t="str">
        <f t="shared" si="7"/>
        <v>Correct</v>
      </c>
    </row>
    <row r="56" spans="1:31" x14ac:dyDescent="0.2">
      <c r="A56" s="98">
        <v>10097</v>
      </c>
      <c r="B56" s="91" t="s">
        <v>104</v>
      </c>
      <c r="C56" s="110">
        <v>4.2136712221256589E-2</v>
      </c>
      <c r="D56" s="91" t="s">
        <v>1</v>
      </c>
      <c r="E56" s="91">
        <v>2</v>
      </c>
      <c r="F56" s="92">
        <v>3</v>
      </c>
      <c r="G56" s="91" t="s">
        <v>6</v>
      </c>
      <c r="H56" s="91" t="s">
        <v>90</v>
      </c>
      <c r="I56" s="91" t="s">
        <v>4</v>
      </c>
      <c r="J56" s="93" t="s">
        <v>4</v>
      </c>
      <c r="M56" s="1">
        <f>LN(COUNTIFS('Trained Model'!D$4:D$1140,D56,'Trained Model'!$J$4:$J$1140,$L$2)/$M$2)</f>
        <v>-1.0699570329077337</v>
      </c>
      <c r="N56" s="1">
        <f>LN(COUNTIFS('Trained Model'!E$4:E$1140,E56,'Trained Model'!$J$4:$J$1140,$L$2)/$M$2)</f>
        <v>-1.4339224101091452</v>
      </c>
      <c r="O56" s="1">
        <f>LN(COUNTIFS('Trained Model'!F$4:F$1140,F56,'Trained Model'!$J$4:$J$1140,$L$2)/$M$2)</f>
        <v>-1.3188530803243581</v>
      </c>
      <c r="P56" s="1">
        <f>LN(COUNTIFS('Trained Model'!G$4:G$1140,G56,'Trained Model'!$J$4:$J$1140,$L$2)/$M$2)</f>
        <v>-0.92798677163734644</v>
      </c>
      <c r="Q56" s="1">
        <f>LN(COUNTIFS('Trained Model'!H$4:H$1140,H56,'Trained Model'!$J$4:$J$1140,$L$2)/$M$2)</f>
        <v>-1.4839328306838067</v>
      </c>
      <c r="R56" s="1">
        <f>LN(COUNTIFS('Trained Model'!I$4:I$1140,I56,'Trained Model'!$J$4:$J$1140,$L$2)/$M$2)</f>
        <v>-0.17768117723745236</v>
      </c>
      <c r="S56" s="149">
        <f t="shared" si="2"/>
        <v>-6.4123333028998415</v>
      </c>
      <c r="T56" s="115"/>
      <c r="V56" s="1">
        <f>LN(COUNTIFS('Trained Model'!D$4:D$1140,D56,'Trained Model'!$J$4:$J$1140,$U$2)/$V$2)</f>
        <v>-1.374959876045784</v>
      </c>
      <c r="W56" s="1">
        <f>LN(COUNTIFS('Trained Model'!E$4:E$1140,E56,'Trained Model'!$J$4:$J$1140,$U$2)/$V$2)</f>
        <v>-1.3956645494074753</v>
      </c>
      <c r="X56" s="1">
        <f>LN(COUNTIFS('Trained Model'!F$4:F$1140,F56,'Trained Model'!$J$4:$J$1140,$U$2)/$V$2)</f>
        <v>-1.3873311678483309</v>
      </c>
      <c r="Y56" s="1">
        <f>LN(COUNTIFS('Trained Model'!G$4:G$1140,G56,'Trained Model'!$J$4:$J$1140,$U$2)/$V$2)</f>
        <v>-0.66757033877029559</v>
      </c>
      <c r="Z56" s="1">
        <f>LN(COUNTIFS('Trained Model'!H$4:H$1140,H56,'Trained Model'!$J$4:$J$1140,$U$2)/$V$2)</f>
        <v>-1.790723736354523</v>
      </c>
      <c r="AA56" s="1">
        <f>LN(COUNTIFS('Trained Model'!I$4:I$1140,I56,'Trained Model'!$J$4:$J$1140,$U$2)/$V$2)</f>
        <v>-2.4532874935423878</v>
      </c>
      <c r="AB56" s="151">
        <f t="shared" si="3"/>
        <v>-9.0695371619687961</v>
      </c>
      <c r="AD56" s="119" t="str">
        <f t="shared" si="6"/>
        <v>Yes</v>
      </c>
      <c r="AE56" s="160" t="str">
        <f t="shared" si="7"/>
        <v>Correct</v>
      </c>
    </row>
    <row r="57" spans="1:31" x14ac:dyDescent="0.2">
      <c r="A57" s="99">
        <v>10177</v>
      </c>
      <c r="B57" s="95" t="s">
        <v>104</v>
      </c>
      <c r="C57" s="111">
        <v>4.4435239343189603E-2</v>
      </c>
      <c r="D57" s="95" t="s">
        <v>1</v>
      </c>
      <c r="E57" s="95">
        <v>3</v>
      </c>
      <c r="F57" s="96">
        <v>3</v>
      </c>
      <c r="G57" s="95" t="s">
        <v>7</v>
      </c>
      <c r="H57" s="95" t="s">
        <v>90</v>
      </c>
      <c r="I57" s="95" t="s">
        <v>4</v>
      </c>
      <c r="J57" s="97" t="s">
        <v>4</v>
      </c>
      <c r="M57" s="1">
        <f>LN(COUNTIFS('Trained Model'!D$4:D$1140,D57,'Trained Model'!$J$4:$J$1140,$L$2)/$M$2)</f>
        <v>-1.0699570329077337</v>
      </c>
      <c r="N57" s="1">
        <f>LN(COUNTIFS('Trained Model'!E$4:E$1140,E57,'Trained Model'!$J$4:$J$1140,$L$2)/$M$2)</f>
        <v>-1.0366206126401418</v>
      </c>
      <c r="O57" s="1">
        <f>LN(COUNTIFS('Trained Model'!F$4:F$1140,F57,'Trained Model'!$J$4:$J$1140,$L$2)/$M$2)</f>
        <v>-1.3188530803243581</v>
      </c>
      <c r="P57" s="1">
        <f>LN(COUNTIFS('Trained Model'!G$4:G$1140,G57,'Trained Model'!$J$4:$J$1140,$L$2)/$M$2)</f>
        <v>-0.50310357767208047</v>
      </c>
      <c r="Q57" s="1">
        <f>LN(COUNTIFS('Trained Model'!H$4:H$1140,H57,'Trained Model'!$J$4:$J$1140,$L$2)/$M$2)</f>
        <v>-1.4839328306838067</v>
      </c>
      <c r="R57" s="1">
        <f>LN(COUNTIFS('Trained Model'!I$4:I$1140,I57,'Trained Model'!$J$4:$J$1140,$L$2)/$M$2)</f>
        <v>-0.17768117723745236</v>
      </c>
      <c r="S57" s="149">
        <f t="shared" si="2"/>
        <v>-5.5901483114655726</v>
      </c>
      <c r="T57" s="115"/>
      <c r="V57" s="1">
        <f>LN(COUNTIFS('Trained Model'!D$4:D$1140,D57,'Trained Model'!$J$4:$J$1140,$U$2)/$V$2)</f>
        <v>-1.374959876045784</v>
      </c>
      <c r="W57" s="1">
        <f>LN(COUNTIFS('Trained Model'!E$4:E$1140,E57,'Trained Model'!$J$4:$J$1140,$U$2)/$V$2)</f>
        <v>-1.3586993551740039</v>
      </c>
      <c r="X57" s="1">
        <f>LN(COUNTIFS('Trained Model'!F$4:F$1140,F57,'Trained Model'!$J$4:$J$1140,$U$2)/$V$2)</f>
        <v>-1.3873311678483309</v>
      </c>
      <c r="Y57" s="1">
        <f>LN(COUNTIFS('Trained Model'!G$4:G$1140,G57,'Trained Model'!$J$4:$J$1140,$U$2)/$V$2)</f>
        <v>-0.71939540663488166</v>
      </c>
      <c r="Z57" s="1">
        <f>LN(COUNTIFS('Trained Model'!H$4:H$1140,H57,'Trained Model'!$J$4:$J$1140,$U$2)/$V$2)</f>
        <v>-1.790723736354523</v>
      </c>
      <c r="AA57" s="1">
        <f>LN(COUNTIFS('Trained Model'!I$4:I$1140,I57,'Trained Model'!$J$4:$J$1140,$U$2)/$V$2)</f>
        <v>-2.4532874935423878</v>
      </c>
      <c r="AB57" s="151">
        <f t="shared" si="3"/>
        <v>-9.0843970355999097</v>
      </c>
      <c r="AD57" s="119" t="str">
        <f t="shared" si="6"/>
        <v>Yes</v>
      </c>
      <c r="AE57" s="160" t="str">
        <f t="shared" si="7"/>
        <v>Correct</v>
      </c>
    </row>
    <row r="58" spans="1:31" x14ac:dyDescent="0.2">
      <c r="A58" s="98">
        <v>11208</v>
      </c>
      <c r="B58" s="91" t="s">
        <v>104</v>
      </c>
      <c r="C58" s="110">
        <v>4.4576752507213158E-2</v>
      </c>
      <c r="D58" s="91" t="s">
        <v>2</v>
      </c>
      <c r="E58" s="91">
        <v>0</v>
      </c>
      <c r="F58" s="92">
        <v>3</v>
      </c>
      <c r="G58" s="91" t="s">
        <v>7</v>
      </c>
      <c r="H58" s="91" t="s">
        <v>89</v>
      </c>
      <c r="I58" s="91" t="s">
        <v>5</v>
      </c>
      <c r="J58" s="93" t="s">
        <v>5</v>
      </c>
      <c r="M58" s="1">
        <f>LN(COUNTIFS('Trained Model'!D$4:D$1140,D58,'Trained Model'!$J$4:$J$1140,$L$2)/$M$2)</f>
        <v>-1.563975538357343</v>
      </c>
      <c r="N58" s="1">
        <f>LN(COUNTIFS('Trained Model'!E$4:E$1140,E58,'Trained Model'!$J$4:$J$1140,$L$2)/$M$2)</f>
        <v>-1.5921464153240394</v>
      </c>
      <c r="O58" s="1">
        <f>LN(COUNTIFS('Trained Model'!F$4:F$1140,F58,'Trained Model'!$J$4:$J$1140,$L$2)/$M$2)</f>
        <v>-1.3188530803243581</v>
      </c>
      <c r="P58" s="1">
        <f>LN(COUNTIFS('Trained Model'!G$4:G$1140,G58,'Trained Model'!$J$4:$J$1140,$L$2)/$M$2)</f>
        <v>-0.50310357767208047</v>
      </c>
      <c r="Q58" s="1">
        <f>LN(COUNTIFS('Trained Model'!H$4:H$1140,H58,'Trained Model'!$J$4:$J$1140,$L$2)/$M$2)</f>
        <v>-1.5365765641692286</v>
      </c>
      <c r="R58" s="1">
        <f>LN(COUNTIFS('Trained Model'!I$4:I$1140,I58,'Trained Model'!$J$4:$J$1140,$L$2)/$M$2)</f>
        <v>-1.8152899666382492</v>
      </c>
      <c r="S58" s="149">
        <f t="shared" si="2"/>
        <v>-8.3299451424852986</v>
      </c>
      <c r="T58" s="115"/>
      <c r="V58" s="1">
        <f>LN(COUNTIFS('Trained Model'!D$4:D$1140,D58,'Trained Model'!$J$4:$J$1140,$U$2)/$V$2)</f>
        <v>-1.3956645494074753</v>
      </c>
      <c r="W58" s="1">
        <f>LN(COUNTIFS('Trained Model'!E$4:E$1140,E58,'Trained Model'!$J$4:$J$1140,$U$2)/$V$2)</f>
        <v>-1.3708698907942589</v>
      </c>
      <c r="X58" s="1">
        <f>LN(COUNTIFS('Trained Model'!F$4:F$1140,F58,'Trained Model'!$J$4:$J$1140,$U$2)/$V$2)</f>
        <v>-1.3873311678483309</v>
      </c>
      <c r="Y58" s="1">
        <f>LN(COUNTIFS('Trained Model'!G$4:G$1140,G58,'Trained Model'!$J$4:$J$1140,$U$2)/$V$2)</f>
        <v>-0.71939540663488166</v>
      </c>
      <c r="Z58" s="1">
        <f>LN(COUNTIFS('Trained Model'!H$4:H$1140,H58,'Trained Model'!$J$4:$J$1140,$U$2)/$V$2)</f>
        <v>-1.4340487924157905</v>
      </c>
      <c r="AA58" s="1">
        <f>LN(COUNTIFS('Trained Model'!I$4:I$1140,I58,'Trained Model'!$J$4:$J$1140,$U$2)/$V$2)</f>
        <v>-8.9936045332194625E-2</v>
      </c>
      <c r="AB58" s="151">
        <f t="shared" si="3"/>
        <v>-6.3972458524329321</v>
      </c>
      <c r="AD58" s="119" t="str">
        <f t="shared" si="6"/>
        <v>No</v>
      </c>
      <c r="AE58" s="160" t="str">
        <f t="shared" si="7"/>
        <v>Correct</v>
      </c>
    </row>
    <row r="59" spans="1:31" x14ac:dyDescent="0.2">
      <c r="A59" s="99">
        <v>10714</v>
      </c>
      <c r="B59" s="95" t="s">
        <v>104</v>
      </c>
      <c r="C59" s="111">
        <v>4.5277376875103581E-2</v>
      </c>
      <c r="D59" s="95" t="s">
        <v>2</v>
      </c>
      <c r="E59" s="95">
        <v>3</v>
      </c>
      <c r="F59" s="96">
        <v>0</v>
      </c>
      <c r="G59" s="95" t="s">
        <v>7</v>
      </c>
      <c r="H59" s="95" t="s">
        <v>91</v>
      </c>
      <c r="I59" s="95" t="s">
        <v>4</v>
      </c>
      <c r="J59" s="97" t="s">
        <v>4</v>
      </c>
      <c r="M59" s="1">
        <f>LN(COUNTIFS('Trained Model'!D$4:D$1140,D59,'Trained Model'!$J$4:$J$1140,$L$2)/$M$2)</f>
        <v>-1.563975538357343</v>
      </c>
      <c r="N59" s="1">
        <f>LN(COUNTIFS('Trained Model'!E$4:E$1140,E59,'Trained Model'!$J$4:$J$1140,$L$2)/$M$2)</f>
        <v>-1.0366206126401418</v>
      </c>
      <c r="O59" s="1">
        <f>LN(COUNTIFS('Trained Model'!F$4:F$1140,F59,'Trained Model'!$J$4:$J$1140,$L$2)/$M$2)</f>
        <v>-1.780198646826979</v>
      </c>
      <c r="P59" s="1">
        <f>LN(COUNTIFS('Trained Model'!G$4:G$1140,G59,'Trained Model'!$J$4:$J$1140,$L$2)/$M$2)</f>
        <v>-0.50310357767208047</v>
      </c>
      <c r="Q59" s="1">
        <f>LN(COUNTIFS('Trained Model'!H$4:H$1140,H59,'Trained Model'!$J$4:$J$1140,$L$2)/$M$2)</f>
        <v>-1.9286186519452522</v>
      </c>
      <c r="R59" s="1">
        <f>LN(COUNTIFS('Trained Model'!I$4:I$1140,I59,'Trained Model'!$J$4:$J$1140,$L$2)/$M$2)</f>
        <v>-0.17768117723745236</v>
      </c>
      <c r="S59" s="149">
        <f t="shared" si="2"/>
        <v>-6.9901982046792481</v>
      </c>
      <c r="T59" s="115"/>
      <c r="V59" s="1">
        <f>LN(COUNTIFS('Trained Model'!D$4:D$1140,D59,'Trained Model'!$J$4:$J$1140,$U$2)/$V$2)</f>
        <v>-1.3956645494074753</v>
      </c>
      <c r="W59" s="1">
        <f>LN(COUNTIFS('Trained Model'!E$4:E$1140,E59,'Trained Model'!$J$4:$J$1140,$U$2)/$V$2)</f>
        <v>-1.3586993551740039</v>
      </c>
      <c r="X59" s="1">
        <f>LN(COUNTIFS('Trained Model'!F$4:F$1140,F59,'Trained Model'!$J$4:$J$1140,$U$2)/$V$2)</f>
        <v>-1.3586993551740039</v>
      </c>
      <c r="Y59" s="1">
        <f>LN(COUNTIFS('Trained Model'!G$4:G$1140,G59,'Trained Model'!$J$4:$J$1140,$U$2)/$V$2)</f>
        <v>-0.71939540663488166</v>
      </c>
      <c r="Z59" s="1">
        <f>LN(COUNTIFS('Trained Model'!H$4:H$1140,H59,'Trained Model'!$J$4:$J$1140,$U$2)/$V$2)</f>
        <v>-1.8681817953935267</v>
      </c>
      <c r="AA59" s="1">
        <f>LN(COUNTIFS('Trained Model'!I$4:I$1140,I59,'Trained Model'!$J$4:$J$1140,$U$2)/$V$2)</f>
        <v>-2.4532874935423878</v>
      </c>
      <c r="AB59" s="151">
        <f t="shared" si="3"/>
        <v>-9.1539279553262798</v>
      </c>
      <c r="AD59" s="119" t="str">
        <f t="shared" si="6"/>
        <v>Yes</v>
      </c>
      <c r="AE59" s="160" t="str">
        <f t="shared" si="7"/>
        <v>Correct</v>
      </c>
    </row>
    <row r="60" spans="1:31" x14ac:dyDescent="0.2">
      <c r="A60" s="98">
        <v>10717</v>
      </c>
      <c r="B60" s="91" t="s">
        <v>104</v>
      </c>
      <c r="C60" s="110">
        <v>4.5990784374655314E-2</v>
      </c>
      <c r="D60" s="91" t="s">
        <v>3</v>
      </c>
      <c r="E60" s="91">
        <v>0</v>
      </c>
      <c r="F60" s="92">
        <v>0</v>
      </c>
      <c r="G60" s="91" t="s">
        <v>6</v>
      </c>
      <c r="H60" s="91" t="s">
        <v>91</v>
      </c>
      <c r="I60" s="91" t="s">
        <v>5</v>
      </c>
      <c r="J60" s="93" t="s">
        <v>5</v>
      </c>
      <c r="M60" s="1">
        <f>LN(COUNTIFS('Trained Model'!D$4:D$1140,D60,'Trained Model'!$J$4:$J$1140,$L$2)/$M$2)</f>
        <v>-1.5099083170870673</v>
      </c>
      <c r="N60" s="1">
        <f>LN(COUNTIFS('Trained Model'!E$4:E$1140,E60,'Trained Model'!$J$4:$J$1140,$L$2)/$M$2)</f>
        <v>-1.5921464153240394</v>
      </c>
      <c r="O60" s="1">
        <f>LN(COUNTIFS('Trained Model'!F$4:F$1140,F60,'Trained Model'!$J$4:$J$1140,$L$2)/$M$2)</f>
        <v>-1.780198646826979</v>
      </c>
      <c r="P60" s="1">
        <f>LN(COUNTIFS('Trained Model'!G$4:G$1140,G60,'Trained Model'!$J$4:$J$1140,$L$2)/$M$2)</f>
        <v>-0.92798677163734644</v>
      </c>
      <c r="Q60" s="1">
        <f>LN(COUNTIFS('Trained Model'!H$4:H$1140,H60,'Trained Model'!$J$4:$J$1140,$L$2)/$M$2)</f>
        <v>-1.9286186519452522</v>
      </c>
      <c r="R60" s="1">
        <f>LN(COUNTIFS('Trained Model'!I$4:I$1140,I60,'Trained Model'!$J$4:$J$1140,$L$2)/$M$2)</f>
        <v>-1.8152899666382492</v>
      </c>
      <c r="S60" s="149">
        <f t="shared" si="2"/>
        <v>-9.5541487694589335</v>
      </c>
      <c r="T60" s="115"/>
      <c r="V60" s="1">
        <f>LN(COUNTIFS('Trained Model'!D$4:D$1140,D60,'Trained Model'!$J$4:$J$1140,$U$2)/$V$2)</f>
        <v>-1.3873311678483309</v>
      </c>
      <c r="W60" s="1">
        <f>LN(COUNTIFS('Trained Model'!E$4:E$1140,E60,'Trained Model'!$J$4:$J$1140,$U$2)/$V$2)</f>
        <v>-1.3708698907942589</v>
      </c>
      <c r="X60" s="1">
        <f>LN(COUNTIFS('Trained Model'!F$4:F$1140,F60,'Trained Model'!$J$4:$J$1140,$U$2)/$V$2)</f>
        <v>-1.3586993551740039</v>
      </c>
      <c r="Y60" s="1">
        <f>LN(COUNTIFS('Trained Model'!G$4:G$1140,G60,'Trained Model'!$J$4:$J$1140,$U$2)/$V$2)</f>
        <v>-0.66757033877029559</v>
      </c>
      <c r="Z60" s="1">
        <f>LN(COUNTIFS('Trained Model'!H$4:H$1140,H60,'Trained Model'!$J$4:$J$1140,$U$2)/$V$2)</f>
        <v>-1.8681817953935267</v>
      </c>
      <c r="AA60" s="1">
        <f>LN(COUNTIFS('Trained Model'!I$4:I$1140,I60,'Trained Model'!$J$4:$J$1140,$U$2)/$V$2)</f>
        <v>-8.9936045332194625E-2</v>
      </c>
      <c r="AB60" s="151">
        <f t="shared" si="3"/>
        <v>-6.7425885933126111</v>
      </c>
      <c r="AD60" s="119" t="str">
        <f t="shared" si="6"/>
        <v>No</v>
      </c>
      <c r="AE60" s="160" t="str">
        <f t="shared" si="7"/>
        <v>Correct</v>
      </c>
    </row>
    <row r="61" spans="1:31" x14ac:dyDescent="0.2">
      <c r="A61" s="99">
        <v>10834</v>
      </c>
      <c r="B61" s="95" t="s">
        <v>104</v>
      </c>
      <c r="C61" s="111">
        <v>4.7203936415788461E-2</v>
      </c>
      <c r="D61" s="95" t="s">
        <v>0</v>
      </c>
      <c r="E61" s="95">
        <v>3</v>
      </c>
      <c r="F61" s="96">
        <v>0</v>
      </c>
      <c r="G61" s="95" t="s">
        <v>6</v>
      </c>
      <c r="H61" s="95" t="s">
        <v>91</v>
      </c>
      <c r="I61" s="95" t="s">
        <v>5</v>
      </c>
      <c r="J61" s="97" t="s">
        <v>5</v>
      </c>
      <c r="M61" s="1">
        <f>LN(COUNTIFS('Trained Model'!D$4:D$1140,D61,'Trained Model'!$J$4:$J$1140,$L$2)/$M$2)</f>
        <v>-1.4839328306838067</v>
      </c>
      <c r="N61" s="1">
        <f>LN(COUNTIFS('Trained Model'!E$4:E$1140,E61,'Trained Model'!$J$4:$J$1140,$L$2)/$M$2)</f>
        <v>-1.0366206126401418</v>
      </c>
      <c r="O61" s="1">
        <f>LN(COUNTIFS('Trained Model'!F$4:F$1140,F61,'Trained Model'!$J$4:$J$1140,$L$2)/$M$2)</f>
        <v>-1.780198646826979</v>
      </c>
      <c r="P61" s="1">
        <f>LN(COUNTIFS('Trained Model'!G$4:G$1140,G61,'Trained Model'!$J$4:$J$1140,$L$2)/$M$2)</f>
        <v>-0.92798677163734644</v>
      </c>
      <c r="Q61" s="1">
        <f>LN(COUNTIFS('Trained Model'!H$4:H$1140,H61,'Trained Model'!$J$4:$J$1140,$L$2)/$M$2)</f>
        <v>-1.9286186519452522</v>
      </c>
      <c r="R61" s="1">
        <f>LN(COUNTIFS('Trained Model'!I$4:I$1140,I61,'Trained Model'!$J$4:$J$1140,$L$2)/$M$2)</f>
        <v>-1.8152899666382492</v>
      </c>
      <c r="S61" s="149">
        <f t="shared" si="2"/>
        <v>-8.9726474803717746</v>
      </c>
      <c r="T61" s="115"/>
      <c r="V61" s="1">
        <f>LN(COUNTIFS('Trained Model'!D$4:D$1140,D61,'Trained Model'!$J$4:$J$1140,$U$2)/$V$2)</f>
        <v>-1.3873311678483309</v>
      </c>
      <c r="W61" s="1">
        <f>LN(COUNTIFS('Trained Model'!E$4:E$1140,E61,'Trained Model'!$J$4:$J$1140,$U$2)/$V$2)</f>
        <v>-1.3586993551740039</v>
      </c>
      <c r="X61" s="1">
        <f>LN(COUNTIFS('Trained Model'!F$4:F$1140,F61,'Trained Model'!$J$4:$J$1140,$U$2)/$V$2)</f>
        <v>-1.3586993551740039</v>
      </c>
      <c r="Y61" s="1">
        <f>LN(COUNTIFS('Trained Model'!G$4:G$1140,G61,'Trained Model'!$J$4:$J$1140,$U$2)/$V$2)</f>
        <v>-0.66757033877029559</v>
      </c>
      <c r="Z61" s="1">
        <f>LN(COUNTIFS('Trained Model'!H$4:H$1140,H61,'Trained Model'!$J$4:$J$1140,$U$2)/$V$2)</f>
        <v>-1.8681817953935267</v>
      </c>
      <c r="AA61" s="1">
        <f>LN(COUNTIFS('Trained Model'!I$4:I$1140,I61,'Trained Model'!$J$4:$J$1140,$U$2)/$V$2)</f>
        <v>-8.9936045332194625E-2</v>
      </c>
      <c r="AB61" s="151">
        <f t="shared" si="3"/>
        <v>-6.730418057692356</v>
      </c>
      <c r="AD61" s="119" t="str">
        <f t="shared" si="6"/>
        <v>No</v>
      </c>
      <c r="AE61" s="160" t="str">
        <f t="shared" si="7"/>
        <v>Correct</v>
      </c>
    </row>
    <row r="62" spans="1:31" x14ac:dyDescent="0.2">
      <c r="A62" s="98">
        <v>10677</v>
      </c>
      <c r="B62" s="91" t="s">
        <v>104</v>
      </c>
      <c r="C62" s="110">
        <v>4.7699735143913014E-2</v>
      </c>
      <c r="D62" s="91" t="s">
        <v>1</v>
      </c>
      <c r="E62" s="91">
        <v>0</v>
      </c>
      <c r="F62" s="92">
        <v>0</v>
      </c>
      <c r="G62" s="91" t="s">
        <v>7</v>
      </c>
      <c r="H62" s="91" t="s">
        <v>88</v>
      </c>
      <c r="I62" s="91" t="s">
        <v>5</v>
      </c>
      <c r="J62" s="93" t="s">
        <v>5</v>
      </c>
      <c r="M62" s="1">
        <f>LN(COUNTIFS('Trained Model'!D$4:D$1140,D62,'Trained Model'!$J$4:$J$1140,$L$2)/$M$2)</f>
        <v>-1.0699570329077337</v>
      </c>
      <c r="N62" s="1">
        <f>LN(COUNTIFS('Trained Model'!E$4:E$1140,E62,'Trained Model'!$J$4:$J$1140,$L$2)/$M$2)</f>
        <v>-1.5921464153240394</v>
      </c>
      <c r="O62" s="1">
        <f>LN(COUNTIFS('Trained Model'!F$4:F$1140,F62,'Trained Model'!$J$4:$J$1140,$L$2)/$M$2)</f>
        <v>-1.780198646826979</v>
      </c>
      <c r="P62" s="1">
        <f>LN(COUNTIFS('Trained Model'!G$4:G$1140,G62,'Trained Model'!$J$4:$J$1140,$L$2)/$M$2)</f>
        <v>-0.50310357767208047</v>
      </c>
      <c r="Q62" s="1">
        <f>LN(COUNTIFS('Trained Model'!H$4:H$1140,H62,'Trained Model'!$J$4:$J$1140,$L$2)/$M$2)</f>
        <v>-0.88481459977213761</v>
      </c>
      <c r="R62" s="1">
        <f>LN(COUNTIFS('Trained Model'!I$4:I$1140,I62,'Trained Model'!$J$4:$J$1140,$L$2)/$M$2)</f>
        <v>-1.8152899666382492</v>
      </c>
      <c r="S62" s="149">
        <f t="shared" si="2"/>
        <v>-7.6455102391412186</v>
      </c>
      <c r="T62" s="115"/>
      <c r="V62" s="1">
        <f>LN(COUNTIFS('Trained Model'!D$4:D$1140,D62,'Trained Model'!$J$4:$J$1140,$U$2)/$V$2)</f>
        <v>-1.374959876045784</v>
      </c>
      <c r="W62" s="1">
        <f>LN(COUNTIFS('Trained Model'!E$4:E$1140,E62,'Trained Model'!$J$4:$J$1140,$U$2)/$V$2)</f>
        <v>-1.3708698907942589</v>
      </c>
      <c r="X62" s="1">
        <f>LN(COUNTIFS('Trained Model'!F$4:F$1140,F62,'Trained Model'!$J$4:$J$1140,$U$2)/$V$2)</f>
        <v>-1.3586993551740039</v>
      </c>
      <c r="Y62" s="1">
        <f>LN(COUNTIFS('Trained Model'!G$4:G$1140,G62,'Trained Model'!$J$4:$J$1140,$U$2)/$V$2)</f>
        <v>-0.71939540663488166</v>
      </c>
      <c r="Z62" s="1">
        <f>LN(COUNTIFS('Trained Model'!H$4:H$1140,H62,'Trained Model'!$J$4:$J$1140,$U$2)/$V$2)</f>
        <v>-0.82003893241456904</v>
      </c>
      <c r="AA62" s="1">
        <f>LN(COUNTIFS('Trained Model'!I$4:I$1140,I62,'Trained Model'!$J$4:$J$1140,$U$2)/$V$2)</f>
        <v>-8.9936045332194625E-2</v>
      </c>
      <c r="AB62" s="151">
        <f t="shared" si="3"/>
        <v>-5.7338995063956917</v>
      </c>
      <c r="AD62" s="119" t="str">
        <f t="shared" si="6"/>
        <v>No</v>
      </c>
      <c r="AE62" s="160" t="str">
        <f t="shared" si="7"/>
        <v>Correct</v>
      </c>
    </row>
    <row r="63" spans="1:31" x14ac:dyDescent="0.2">
      <c r="A63" s="99">
        <v>10912</v>
      </c>
      <c r="B63" s="95" t="s">
        <v>104</v>
      </c>
      <c r="C63" s="111">
        <v>4.889484148086698E-2</v>
      </c>
      <c r="D63" s="95" t="s">
        <v>3</v>
      </c>
      <c r="E63" s="95">
        <v>1</v>
      </c>
      <c r="F63" s="96">
        <v>2</v>
      </c>
      <c r="G63" s="95" t="s">
        <v>7</v>
      </c>
      <c r="H63" s="95" t="s">
        <v>90</v>
      </c>
      <c r="I63" s="95" t="s">
        <v>5</v>
      </c>
      <c r="J63" s="97" t="s">
        <v>5</v>
      </c>
      <c r="M63" s="1">
        <f>LN(COUNTIFS('Trained Model'!D$4:D$1140,D63,'Trained Model'!$J$4:$J$1140,$L$2)/$M$2)</f>
        <v>-1.5099083170870673</v>
      </c>
      <c r="N63" s="1">
        <f>LN(COUNTIFS('Trained Model'!E$4:E$1140,E63,'Trained Model'!$J$4:$J$1140,$L$2)/$M$2)</f>
        <v>-1.5921464153240394</v>
      </c>
      <c r="O63" s="1">
        <f>LN(COUNTIFS('Trained Model'!F$4:F$1140,F63,'Trained Model'!$J$4:$J$1140,$L$2)/$M$2)</f>
        <v>-1.2556741787028265</v>
      </c>
      <c r="P63" s="1">
        <f>LN(COUNTIFS('Trained Model'!G$4:G$1140,G63,'Trained Model'!$J$4:$J$1140,$L$2)/$M$2)</f>
        <v>-0.50310357767208047</v>
      </c>
      <c r="Q63" s="1">
        <f>LN(COUNTIFS('Trained Model'!H$4:H$1140,H63,'Trained Model'!$J$4:$J$1140,$L$2)/$M$2)</f>
        <v>-1.4839328306838067</v>
      </c>
      <c r="R63" s="1">
        <f>LN(COUNTIFS('Trained Model'!I$4:I$1140,I63,'Trained Model'!$J$4:$J$1140,$L$2)/$M$2)</f>
        <v>-1.8152899666382492</v>
      </c>
      <c r="S63" s="149">
        <f t="shared" si="2"/>
        <v>-8.1600552861080686</v>
      </c>
      <c r="T63" s="115"/>
      <c r="V63" s="1">
        <f>LN(COUNTIFS('Trained Model'!D$4:D$1140,D63,'Trained Model'!$J$4:$J$1140,$U$2)/$V$2)</f>
        <v>-1.3873311678483309</v>
      </c>
      <c r="W63" s="1">
        <f>LN(COUNTIFS('Trained Model'!E$4:E$1140,E63,'Trained Model'!$J$4:$J$1140,$U$2)/$V$2)</f>
        <v>-1.4210896477732855</v>
      </c>
      <c r="X63" s="1">
        <f>LN(COUNTIFS('Trained Model'!F$4:F$1140,F63,'Trained Model'!$J$4:$J$1140,$U$2)/$V$2)</f>
        <v>-1.4210896477732855</v>
      </c>
      <c r="Y63" s="1">
        <f>LN(COUNTIFS('Trained Model'!G$4:G$1140,G63,'Trained Model'!$J$4:$J$1140,$U$2)/$V$2)</f>
        <v>-0.71939540663488166</v>
      </c>
      <c r="Z63" s="1">
        <f>LN(COUNTIFS('Trained Model'!H$4:H$1140,H63,'Trained Model'!$J$4:$J$1140,$U$2)/$V$2)</f>
        <v>-1.790723736354523</v>
      </c>
      <c r="AA63" s="1">
        <f>LN(COUNTIFS('Trained Model'!I$4:I$1140,I63,'Trained Model'!$J$4:$J$1140,$U$2)/$V$2)</f>
        <v>-8.9936045332194625E-2</v>
      </c>
      <c r="AB63" s="151">
        <f t="shared" si="3"/>
        <v>-6.8295656517165018</v>
      </c>
      <c r="AD63" s="119" t="str">
        <f t="shared" si="6"/>
        <v>No</v>
      </c>
      <c r="AE63" s="160" t="str">
        <f t="shared" si="7"/>
        <v>Correct</v>
      </c>
    </row>
    <row r="64" spans="1:31" x14ac:dyDescent="0.2">
      <c r="A64" s="98">
        <v>11240</v>
      </c>
      <c r="B64" s="91" t="s">
        <v>104</v>
      </c>
      <c r="C64" s="110">
        <v>4.9064996843167674E-2</v>
      </c>
      <c r="D64" s="91" t="s">
        <v>3</v>
      </c>
      <c r="E64" s="91">
        <v>0</v>
      </c>
      <c r="F64" s="92">
        <v>1</v>
      </c>
      <c r="G64" s="91" t="s">
        <v>7</v>
      </c>
      <c r="H64" s="91" t="s">
        <v>88</v>
      </c>
      <c r="I64" s="91" t="s">
        <v>5</v>
      </c>
      <c r="J64" s="93" t="s">
        <v>5</v>
      </c>
      <c r="M64" s="1">
        <f>LN(COUNTIFS('Trained Model'!D$4:D$1140,D64,'Trained Model'!$J$4:$J$1140,$L$2)/$M$2)</f>
        <v>-1.5099083170870673</v>
      </c>
      <c r="N64" s="1">
        <f>LN(COUNTIFS('Trained Model'!E$4:E$1140,E64,'Trained Model'!$J$4:$J$1140,$L$2)/$M$2)</f>
        <v>-1.5921464153240394</v>
      </c>
      <c r="O64" s="1">
        <f>LN(COUNTIFS('Trained Model'!F$4:F$1140,F64,'Trained Model'!$J$4:$J$1140,$L$2)/$M$2)</f>
        <v>-1.276293465905562</v>
      </c>
      <c r="P64" s="1">
        <f>LN(COUNTIFS('Trained Model'!G$4:G$1140,G64,'Trained Model'!$J$4:$J$1140,$L$2)/$M$2)</f>
        <v>-0.50310357767208047</v>
      </c>
      <c r="Q64" s="1">
        <f>LN(COUNTIFS('Trained Model'!H$4:H$1140,H64,'Trained Model'!$J$4:$J$1140,$L$2)/$M$2)</f>
        <v>-0.88481459977213761</v>
      </c>
      <c r="R64" s="1">
        <f>LN(COUNTIFS('Trained Model'!I$4:I$1140,I64,'Trained Model'!$J$4:$J$1140,$L$2)/$M$2)</f>
        <v>-1.8152899666382492</v>
      </c>
      <c r="S64" s="149">
        <f t="shared" si="2"/>
        <v>-7.5815563423991357</v>
      </c>
      <c r="T64" s="115"/>
      <c r="V64" s="1">
        <f>LN(COUNTIFS('Trained Model'!D$4:D$1140,D64,'Trained Model'!$J$4:$J$1140,$U$2)/$V$2)</f>
        <v>-1.3873311678483309</v>
      </c>
      <c r="W64" s="1">
        <f>LN(COUNTIFS('Trained Model'!E$4:E$1140,E64,'Trained Model'!$J$4:$J$1140,$U$2)/$V$2)</f>
        <v>-1.3708698907942589</v>
      </c>
      <c r="X64" s="1">
        <f>LN(COUNTIFS('Trained Model'!F$4:F$1140,F64,'Trained Model'!$J$4:$J$1140,$U$2)/$V$2)</f>
        <v>-1.3790666579984376</v>
      </c>
      <c r="Y64" s="1">
        <f>LN(COUNTIFS('Trained Model'!G$4:G$1140,G64,'Trained Model'!$J$4:$J$1140,$U$2)/$V$2)</f>
        <v>-0.71939540663488166</v>
      </c>
      <c r="Z64" s="1">
        <f>LN(COUNTIFS('Trained Model'!H$4:H$1140,H64,'Trained Model'!$J$4:$J$1140,$U$2)/$V$2)</f>
        <v>-0.82003893241456904</v>
      </c>
      <c r="AA64" s="1">
        <f>LN(COUNTIFS('Trained Model'!I$4:I$1140,I64,'Trained Model'!$J$4:$J$1140,$U$2)/$V$2)</f>
        <v>-8.9936045332194625E-2</v>
      </c>
      <c r="AB64" s="151">
        <f t="shared" si="3"/>
        <v>-5.7666381010226733</v>
      </c>
      <c r="AD64" s="119" t="str">
        <f t="shared" si="6"/>
        <v>No</v>
      </c>
      <c r="AE64" s="160" t="str">
        <f t="shared" si="7"/>
        <v>Correct</v>
      </c>
    </row>
    <row r="65" spans="1:31" x14ac:dyDescent="0.2">
      <c r="A65" s="99">
        <v>10150</v>
      </c>
      <c r="B65" s="95" t="s">
        <v>104</v>
      </c>
      <c r="C65" s="111">
        <v>5.0345750741497608E-2</v>
      </c>
      <c r="D65" s="95" t="s">
        <v>1</v>
      </c>
      <c r="E65" s="95">
        <v>3</v>
      </c>
      <c r="F65" s="96">
        <v>1</v>
      </c>
      <c r="G65" s="95" t="s">
        <v>6</v>
      </c>
      <c r="H65" s="95" t="s">
        <v>88</v>
      </c>
      <c r="I65" s="95" t="s">
        <v>5</v>
      </c>
      <c r="J65" s="97" t="s">
        <v>5</v>
      </c>
      <c r="M65" s="1">
        <f>LN(COUNTIFS('Trained Model'!D$4:D$1140,D65,'Trained Model'!$J$4:$J$1140,$L$2)/$M$2)</f>
        <v>-1.0699570329077337</v>
      </c>
      <c r="N65" s="1">
        <f>LN(COUNTIFS('Trained Model'!E$4:E$1140,E65,'Trained Model'!$J$4:$J$1140,$L$2)/$M$2)</f>
        <v>-1.0366206126401418</v>
      </c>
      <c r="O65" s="1">
        <f>LN(COUNTIFS('Trained Model'!F$4:F$1140,F65,'Trained Model'!$J$4:$J$1140,$L$2)/$M$2)</f>
        <v>-1.276293465905562</v>
      </c>
      <c r="P65" s="1">
        <f>LN(COUNTIFS('Trained Model'!G$4:G$1140,G65,'Trained Model'!$J$4:$J$1140,$L$2)/$M$2)</f>
        <v>-0.92798677163734644</v>
      </c>
      <c r="Q65" s="1">
        <f>LN(COUNTIFS('Trained Model'!H$4:H$1140,H65,'Trained Model'!$J$4:$J$1140,$L$2)/$M$2)</f>
        <v>-0.88481459977213761</v>
      </c>
      <c r="R65" s="1">
        <f>LN(COUNTIFS('Trained Model'!I$4:I$1140,I65,'Trained Model'!$J$4:$J$1140,$L$2)/$M$2)</f>
        <v>-1.8152899666382492</v>
      </c>
      <c r="S65" s="149">
        <f t="shared" si="2"/>
        <v>-7.0109624495011706</v>
      </c>
      <c r="T65" s="115"/>
      <c r="V65" s="1">
        <f>LN(COUNTIFS('Trained Model'!D$4:D$1140,D65,'Trained Model'!$J$4:$J$1140,$U$2)/$V$2)</f>
        <v>-1.374959876045784</v>
      </c>
      <c r="W65" s="1">
        <f>LN(COUNTIFS('Trained Model'!E$4:E$1140,E65,'Trained Model'!$J$4:$J$1140,$U$2)/$V$2)</f>
        <v>-1.3586993551740039</v>
      </c>
      <c r="X65" s="1">
        <f>LN(COUNTIFS('Trained Model'!F$4:F$1140,F65,'Trained Model'!$J$4:$J$1140,$U$2)/$V$2)</f>
        <v>-1.3790666579984376</v>
      </c>
      <c r="Y65" s="1">
        <f>LN(COUNTIFS('Trained Model'!G$4:G$1140,G65,'Trained Model'!$J$4:$J$1140,$U$2)/$V$2)</f>
        <v>-0.66757033877029559</v>
      </c>
      <c r="Z65" s="1">
        <f>LN(COUNTIFS('Trained Model'!H$4:H$1140,H65,'Trained Model'!$J$4:$J$1140,$U$2)/$V$2)</f>
        <v>-0.82003893241456904</v>
      </c>
      <c r="AA65" s="1">
        <f>LN(COUNTIFS('Trained Model'!I$4:I$1140,I65,'Trained Model'!$J$4:$J$1140,$U$2)/$V$2)</f>
        <v>-8.9936045332194625E-2</v>
      </c>
      <c r="AB65" s="151">
        <f t="shared" si="3"/>
        <v>-5.6902712057352849</v>
      </c>
      <c r="AD65" s="119" t="str">
        <f t="shared" si="6"/>
        <v>No</v>
      </c>
      <c r="AE65" s="160" t="str">
        <f t="shared" si="7"/>
        <v>Correct</v>
      </c>
    </row>
    <row r="66" spans="1:31" x14ac:dyDescent="0.2">
      <c r="A66" s="98">
        <v>11191</v>
      </c>
      <c r="B66" s="91" t="s">
        <v>104</v>
      </c>
      <c r="C66" s="110">
        <v>5.0532268135506153E-2</v>
      </c>
      <c r="D66" s="91" t="s">
        <v>1</v>
      </c>
      <c r="E66" s="91">
        <v>0</v>
      </c>
      <c r="F66" s="92">
        <v>0</v>
      </c>
      <c r="G66" s="91" t="s">
        <v>7</v>
      </c>
      <c r="H66" s="91" t="s">
        <v>89</v>
      </c>
      <c r="I66" s="91" t="s">
        <v>5</v>
      </c>
      <c r="J66" s="93" t="s">
        <v>5</v>
      </c>
      <c r="M66" s="1">
        <f>LN(COUNTIFS('Trained Model'!D$4:D$1140,D66,'Trained Model'!$J$4:$J$1140,$L$2)/$M$2)</f>
        <v>-1.0699570329077337</v>
      </c>
      <c r="N66" s="1">
        <f>LN(COUNTIFS('Trained Model'!E$4:E$1140,E66,'Trained Model'!$J$4:$J$1140,$L$2)/$M$2)</f>
        <v>-1.5921464153240394</v>
      </c>
      <c r="O66" s="1">
        <f>LN(COUNTIFS('Trained Model'!F$4:F$1140,F66,'Trained Model'!$J$4:$J$1140,$L$2)/$M$2)</f>
        <v>-1.780198646826979</v>
      </c>
      <c r="P66" s="1">
        <f>LN(COUNTIFS('Trained Model'!G$4:G$1140,G66,'Trained Model'!$J$4:$J$1140,$L$2)/$M$2)</f>
        <v>-0.50310357767208047</v>
      </c>
      <c r="Q66" s="1">
        <f>LN(COUNTIFS('Trained Model'!H$4:H$1140,H66,'Trained Model'!$J$4:$J$1140,$L$2)/$M$2)</f>
        <v>-1.5365765641692286</v>
      </c>
      <c r="R66" s="1">
        <f>LN(COUNTIFS('Trained Model'!I$4:I$1140,I66,'Trained Model'!$J$4:$J$1140,$L$2)/$M$2)</f>
        <v>-1.8152899666382492</v>
      </c>
      <c r="S66" s="149">
        <f t="shared" si="2"/>
        <v>-8.2972722035383093</v>
      </c>
      <c r="T66" s="115"/>
      <c r="V66" s="1">
        <f>LN(COUNTIFS('Trained Model'!D$4:D$1140,D66,'Trained Model'!$J$4:$J$1140,$U$2)/$V$2)</f>
        <v>-1.374959876045784</v>
      </c>
      <c r="W66" s="1">
        <f>LN(COUNTIFS('Trained Model'!E$4:E$1140,E66,'Trained Model'!$J$4:$J$1140,$U$2)/$V$2)</f>
        <v>-1.3708698907942589</v>
      </c>
      <c r="X66" s="1">
        <f>LN(COUNTIFS('Trained Model'!F$4:F$1140,F66,'Trained Model'!$J$4:$J$1140,$U$2)/$V$2)</f>
        <v>-1.3586993551740039</v>
      </c>
      <c r="Y66" s="1">
        <f>LN(COUNTIFS('Trained Model'!G$4:G$1140,G66,'Trained Model'!$J$4:$J$1140,$U$2)/$V$2)</f>
        <v>-0.71939540663488166</v>
      </c>
      <c r="Z66" s="1">
        <f>LN(COUNTIFS('Trained Model'!H$4:H$1140,H66,'Trained Model'!$J$4:$J$1140,$U$2)/$V$2)</f>
        <v>-1.4340487924157905</v>
      </c>
      <c r="AA66" s="1">
        <f>LN(COUNTIFS('Trained Model'!I$4:I$1140,I66,'Trained Model'!$J$4:$J$1140,$U$2)/$V$2)</f>
        <v>-8.9936045332194625E-2</v>
      </c>
      <c r="AB66" s="151">
        <f t="shared" si="3"/>
        <v>-6.3479093663969133</v>
      </c>
      <c r="AD66" s="119" t="str">
        <f t="shared" si="6"/>
        <v>No</v>
      </c>
      <c r="AE66" s="160" t="str">
        <f t="shared" si="7"/>
        <v>Correct</v>
      </c>
    </row>
    <row r="67" spans="1:31" x14ac:dyDescent="0.2">
      <c r="A67" s="99">
        <v>11215</v>
      </c>
      <c r="B67" s="95" t="s">
        <v>104</v>
      </c>
      <c r="C67" s="111">
        <v>5.0838935405076002E-2</v>
      </c>
      <c r="D67" s="95" t="s">
        <v>0</v>
      </c>
      <c r="E67" s="95">
        <v>0</v>
      </c>
      <c r="F67" s="96">
        <v>1</v>
      </c>
      <c r="G67" s="95" t="s">
        <v>7</v>
      </c>
      <c r="H67" s="95" t="s">
        <v>88</v>
      </c>
      <c r="I67" s="95" t="s">
        <v>5</v>
      </c>
      <c r="J67" s="97" t="s">
        <v>5</v>
      </c>
      <c r="M67" s="1">
        <f>LN(COUNTIFS('Trained Model'!D$4:D$1140,D67,'Trained Model'!$J$4:$J$1140,$L$2)/$M$2)</f>
        <v>-1.4839328306838067</v>
      </c>
      <c r="N67" s="1">
        <f>LN(COUNTIFS('Trained Model'!E$4:E$1140,E67,'Trained Model'!$J$4:$J$1140,$L$2)/$M$2)</f>
        <v>-1.5921464153240394</v>
      </c>
      <c r="O67" s="1">
        <f>LN(COUNTIFS('Trained Model'!F$4:F$1140,F67,'Trained Model'!$J$4:$J$1140,$L$2)/$M$2)</f>
        <v>-1.276293465905562</v>
      </c>
      <c r="P67" s="1">
        <f>LN(COUNTIFS('Trained Model'!G$4:G$1140,G67,'Trained Model'!$J$4:$J$1140,$L$2)/$M$2)</f>
        <v>-0.50310357767208047</v>
      </c>
      <c r="Q67" s="1">
        <f>LN(COUNTIFS('Trained Model'!H$4:H$1140,H67,'Trained Model'!$J$4:$J$1140,$L$2)/$M$2)</f>
        <v>-0.88481459977213761</v>
      </c>
      <c r="R67" s="1">
        <f>LN(COUNTIFS('Trained Model'!I$4:I$1140,I67,'Trained Model'!$J$4:$J$1140,$L$2)/$M$2)</f>
        <v>-1.8152899666382492</v>
      </c>
      <c r="S67" s="149">
        <f t="shared" si="2"/>
        <v>-7.555580855995875</v>
      </c>
      <c r="T67" s="115"/>
      <c r="V67" s="1">
        <f>LN(COUNTIFS('Trained Model'!D$4:D$1140,D67,'Trained Model'!$J$4:$J$1140,$U$2)/$V$2)</f>
        <v>-1.3873311678483309</v>
      </c>
      <c r="W67" s="1">
        <f>LN(COUNTIFS('Trained Model'!E$4:E$1140,E67,'Trained Model'!$J$4:$J$1140,$U$2)/$V$2)</f>
        <v>-1.3708698907942589</v>
      </c>
      <c r="X67" s="1">
        <f>LN(COUNTIFS('Trained Model'!F$4:F$1140,F67,'Trained Model'!$J$4:$J$1140,$U$2)/$V$2)</f>
        <v>-1.3790666579984376</v>
      </c>
      <c r="Y67" s="1">
        <f>LN(COUNTIFS('Trained Model'!G$4:G$1140,G67,'Trained Model'!$J$4:$J$1140,$U$2)/$V$2)</f>
        <v>-0.71939540663488166</v>
      </c>
      <c r="Z67" s="1">
        <f>LN(COUNTIFS('Trained Model'!H$4:H$1140,H67,'Trained Model'!$J$4:$J$1140,$U$2)/$V$2)</f>
        <v>-0.82003893241456904</v>
      </c>
      <c r="AA67" s="1">
        <f>LN(COUNTIFS('Trained Model'!I$4:I$1140,I67,'Trained Model'!$J$4:$J$1140,$U$2)/$V$2)</f>
        <v>-8.9936045332194625E-2</v>
      </c>
      <c r="AB67" s="151">
        <f t="shared" si="3"/>
        <v>-5.7666381010226733</v>
      </c>
      <c r="AD67" s="119" t="str">
        <f t="shared" si="6"/>
        <v>No</v>
      </c>
      <c r="AE67" s="160" t="str">
        <f t="shared" si="7"/>
        <v>Correct</v>
      </c>
    </row>
    <row r="68" spans="1:31" x14ac:dyDescent="0.2">
      <c r="A68" s="98">
        <v>10060</v>
      </c>
      <c r="B68" s="91" t="s">
        <v>104</v>
      </c>
      <c r="C68" s="110">
        <v>5.0991014285994507E-2</v>
      </c>
      <c r="D68" s="91" t="s">
        <v>1</v>
      </c>
      <c r="E68" s="91">
        <v>1</v>
      </c>
      <c r="F68" s="92">
        <v>2</v>
      </c>
      <c r="G68" s="91" t="s">
        <v>6</v>
      </c>
      <c r="H68" s="91" t="s">
        <v>88</v>
      </c>
      <c r="I68" s="91" t="s">
        <v>5</v>
      </c>
      <c r="J68" s="93" t="s">
        <v>5</v>
      </c>
      <c r="M68" s="1">
        <f>LN(COUNTIFS('Trained Model'!D$4:D$1140,D68,'Trained Model'!$J$4:$J$1140,$L$2)/$M$2)</f>
        <v>-1.0699570329077337</v>
      </c>
      <c r="N68" s="1">
        <f>LN(COUNTIFS('Trained Model'!E$4:E$1140,E68,'Trained Model'!$J$4:$J$1140,$L$2)/$M$2)</f>
        <v>-1.5921464153240394</v>
      </c>
      <c r="O68" s="1">
        <f>LN(COUNTIFS('Trained Model'!F$4:F$1140,F68,'Trained Model'!$J$4:$J$1140,$L$2)/$M$2)</f>
        <v>-1.2556741787028265</v>
      </c>
      <c r="P68" s="1">
        <f>LN(COUNTIFS('Trained Model'!G$4:G$1140,G68,'Trained Model'!$J$4:$J$1140,$L$2)/$M$2)</f>
        <v>-0.92798677163734644</v>
      </c>
      <c r="Q68" s="1">
        <f>LN(COUNTIFS('Trained Model'!H$4:H$1140,H68,'Trained Model'!$J$4:$J$1140,$L$2)/$M$2)</f>
        <v>-0.88481459977213761</v>
      </c>
      <c r="R68" s="1">
        <f>LN(COUNTIFS('Trained Model'!I$4:I$1140,I68,'Trained Model'!$J$4:$J$1140,$L$2)/$M$2)</f>
        <v>-1.8152899666382492</v>
      </c>
      <c r="S68" s="149">
        <f t="shared" si="2"/>
        <v>-7.5458689649823327</v>
      </c>
      <c r="T68" s="115"/>
      <c r="V68" s="1">
        <f>LN(COUNTIFS('Trained Model'!D$4:D$1140,D68,'Trained Model'!$J$4:$J$1140,$U$2)/$V$2)</f>
        <v>-1.374959876045784</v>
      </c>
      <c r="W68" s="1">
        <f>LN(COUNTIFS('Trained Model'!E$4:E$1140,E68,'Trained Model'!$J$4:$J$1140,$U$2)/$V$2)</f>
        <v>-1.4210896477732855</v>
      </c>
      <c r="X68" s="1">
        <f>LN(COUNTIFS('Trained Model'!F$4:F$1140,F68,'Trained Model'!$J$4:$J$1140,$U$2)/$V$2)</f>
        <v>-1.4210896477732855</v>
      </c>
      <c r="Y68" s="1">
        <f>LN(COUNTIFS('Trained Model'!G$4:G$1140,G68,'Trained Model'!$J$4:$J$1140,$U$2)/$V$2)</f>
        <v>-0.66757033877029559</v>
      </c>
      <c r="Z68" s="1">
        <f>LN(COUNTIFS('Trained Model'!H$4:H$1140,H68,'Trained Model'!$J$4:$J$1140,$U$2)/$V$2)</f>
        <v>-0.82003893241456904</v>
      </c>
      <c r="AA68" s="1">
        <f>LN(COUNTIFS('Trained Model'!I$4:I$1140,I68,'Trained Model'!$J$4:$J$1140,$U$2)/$V$2)</f>
        <v>-8.9936045332194625E-2</v>
      </c>
      <c r="AB68" s="151">
        <f t="shared" si="3"/>
        <v>-5.7946844881094144</v>
      </c>
      <c r="AD68" s="119" t="str">
        <f t="shared" si="6"/>
        <v>No</v>
      </c>
      <c r="AE68" s="160" t="str">
        <f t="shared" si="7"/>
        <v>Correct</v>
      </c>
    </row>
    <row r="69" spans="1:31" x14ac:dyDescent="0.2">
      <c r="A69" s="99">
        <v>11106</v>
      </c>
      <c r="B69" s="95" t="s">
        <v>104</v>
      </c>
      <c r="C69" s="111">
        <v>5.1038366142137082E-2</v>
      </c>
      <c r="D69" s="95" t="s">
        <v>0</v>
      </c>
      <c r="E69" s="95">
        <v>0</v>
      </c>
      <c r="F69" s="96">
        <v>0</v>
      </c>
      <c r="G69" s="95" t="s">
        <v>7</v>
      </c>
      <c r="H69" s="95" t="s">
        <v>89</v>
      </c>
      <c r="I69" s="95" t="s">
        <v>5</v>
      </c>
      <c r="J69" s="97" t="s">
        <v>5</v>
      </c>
      <c r="M69" s="1">
        <f>LN(COUNTIFS('Trained Model'!D$4:D$1140,D69,'Trained Model'!$J$4:$J$1140,$L$2)/$M$2)</f>
        <v>-1.4839328306838067</v>
      </c>
      <c r="N69" s="1">
        <f>LN(COUNTIFS('Trained Model'!E$4:E$1140,E69,'Trained Model'!$J$4:$J$1140,$L$2)/$M$2)</f>
        <v>-1.5921464153240394</v>
      </c>
      <c r="O69" s="1">
        <f>LN(COUNTIFS('Trained Model'!F$4:F$1140,F69,'Trained Model'!$J$4:$J$1140,$L$2)/$M$2)</f>
        <v>-1.780198646826979</v>
      </c>
      <c r="P69" s="1">
        <f>LN(COUNTIFS('Trained Model'!G$4:G$1140,G69,'Trained Model'!$J$4:$J$1140,$L$2)/$M$2)</f>
        <v>-0.50310357767208047</v>
      </c>
      <c r="Q69" s="1">
        <f>LN(COUNTIFS('Trained Model'!H$4:H$1140,H69,'Trained Model'!$J$4:$J$1140,$L$2)/$M$2)</f>
        <v>-1.5365765641692286</v>
      </c>
      <c r="R69" s="1">
        <f>LN(COUNTIFS('Trained Model'!I$4:I$1140,I69,'Trained Model'!$J$4:$J$1140,$L$2)/$M$2)</f>
        <v>-1.8152899666382492</v>
      </c>
      <c r="S69" s="149">
        <f t="shared" ref="S69:S132" si="8">SUM(M69:R69)</f>
        <v>-8.7112480013143827</v>
      </c>
      <c r="T69" s="115"/>
      <c r="V69" s="1">
        <f>LN(COUNTIFS('Trained Model'!D$4:D$1140,D69,'Trained Model'!$J$4:$J$1140,$U$2)/$V$2)</f>
        <v>-1.3873311678483309</v>
      </c>
      <c r="W69" s="1">
        <f>LN(COUNTIFS('Trained Model'!E$4:E$1140,E69,'Trained Model'!$J$4:$J$1140,$U$2)/$V$2)</f>
        <v>-1.3708698907942589</v>
      </c>
      <c r="X69" s="1">
        <f>LN(COUNTIFS('Trained Model'!F$4:F$1140,F69,'Trained Model'!$J$4:$J$1140,$U$2)/$V$2)</f>
        <v>-1.3586993551740039</v>
      </c>
      <c r="Y69" s="1">
        <f>LN(COUNTIFS('Trained Model'!G$4:G$1140,G69,'Trained Model'!$J$4:$J$1140,$U$2)/$V$2)</f>
        <v>-0.71939540663488166</v>
      </c>
      <c r="Z69" s="1">
        <f>LN(COUNTIFS('Trained Model'!H$4:H$1140,H69,'Trained Model'!$J$4:$J$1140,$U$2)/$V$2)</f>
        <v>-1.4340487924157905</v>
      </c>
      <c r="AA69" s="1">
        <f>LN(COUNTIFS('Trained Model'!I$4:I$1140,I69,'Trained Model'!$J$4:$J$1140,$U$2)/$V$2)</f>
        <v>-8.9936045332194625E-2</v>
      </c>
      <c r="AB69" s="151">
        <f t="shared" ref="AB69:AB132" si="9">SUM(V69:AA69)</f>
        <v>-6.3602806581994606</v>
      </c>
      <c r="AD69" s="119" t="str">
        <f t="shared" si="6"/>
        <v>No</v>
      </c>
      <c r="AE69" s="160" t="str">
        <f t="shared" si="7"/>
        <v>Correct</v>
      </c>
    </row>
    <row r="70" spans="1:31" x14ac:dyDescent="0.2">
      <c r="A70" s="98">
        <v>10702</v>
      </c>
      <c r="B70" s="91" t="s">
        <v>104</v>
      </c>
      <c r="C70" s="110">
        <v>5.2050881942776628E-2</v>
      </c>
      <c r="D70" s="91" t="s">
        <v>2</v>
      </c>
      <c r="E70" s="91">
        <v>1</v>
      </c>
      <c r="F70" s="92">
        <v>3</v>
      </c>
      <c r="G70" s="91" t="s">
        <v>6</v>
      </c>
      <c r="H70" s="91" t="s">
        <v>88</v>
      </c>
      <c r="I70" s="91" t="s">
        <v>4</v>
      </c>
      <c r="J70" s="93" t="s">
        <v>5</v>
      </c>
      <c r="M70" s="1">
        <f>LN(COUNTIFS('Trained Model'!D$4:D$1140,D70,'Trained Model'!$J$4:$J$1140,$L$2)/$M$2)</f>
        <v>-1.563975538357343</v>
      </c>
      <c r="N70" s="1">
        <f>LN(COUNTIFS('Trained Model'!E$4:E$1140,E70,'Trained Model'!$J$4:$J$1140,$L$2)/$M$2)</f>
        <v>-1.5921464153240394</v>
      </c>
      <c r="O70" s="1">
        <f>LN(COUNTIFS('Trained Model'!F$4:F$1140,F70,'Trained Model'!$J$4:$J$1140,$L$2)/$M$2)</f>
        <v>-1.3188530803243581</v>
      </c>
      <c r="P70" s="1">
        <f>LN(COUNTIFS('Trained Model'!G$4:G$1140,G70,'Trained Model'!$J$4:$J$1140,$L$2)/$M$2)</f>
        <v>-0.92798677163734644</v>
      </c>
      <c r="Q70" s="1">
        <f>LN(COUNTIFS('Trained Model'!H$4:H$1140,H70,'Trained Model'!$J$4:$J$1140,$L$2)/$M$2)</f>
        <v>-0.88481459977213761</v>
      </c>
      <c r="R70" s="1">
        <f>LN(COUNTIFS('Trained Model'!I$4:I$1140,I70,'Trained Model'!$J$4:$J$1140,$L$2)/$M$2)</f>
        <v>-0.17768117723745236</v>
      </c>
      <c r="S70" s="149">
        <f t="shared" si="8"/>
        <v>-6.465457582652677</v>
      </c>
      <c r="T70" s="115"/>
      <c r="V70" s="1">
        <f>LN(COUNTIFS('Trained Model'!D$4:D$1140,D70,'Trained Model'!$J$4:$J$1140,$U$2)/$V$2)</f>
        <v>-1.3956645494074753</v>
      </c>
      <c r="W70" s="1">
        <f>LN(COUNTIFS('Trained Model'!E$4:E$1140,E70,'Trained Model'!$J$4:$J$1140,$U$2)/$V$2)</f>
        <v>-1.4210896477732855</v>
      </c>
      <c r="X70" s="1">
        <f>LN(COUNTIFS('Trained Model'!F$4:F$1140,F70,'Trained Model'!$J$4:$J$1140,$U$2)/$V$2)</f>
        <v>-1.3873311678483309</v>
      </c>
      <c r="Y70" s="1">
        <f>LN(COUNTIFS('Trained Model'!G$4:G$1140,G70,'Trained Model'!$J$4:$J$1140,$U$2)/$V$2)</f>
        <v>-0.66757033877029559</v>
      </c>
      <c r="Z70" s="1">
        <f>LN(COUNTIFS('Trained Model'!H$4:H$1140,H70,'Trained Model'!$J$4:$J$1140,$U$2)/$V$2)</f>
        <v>-0.82003893241456904</v>
      </c>
      <c r="AA70" s="1">
        <f>LN(COUNTIFS('Trained Model'!I$4:I$1140,I70,'Trained Model'!$J$4:$J$1140,$U$2)/$V$2)</f>
        <v>-2.4532874935423878</v>
      </c>
      <c r="AB70" s="151">
        <f t="shared" si="9"/>
        <v>-8.1449821297563449</v>
      </c>
      <c r="AD70" s="119" t="str">
        <f t="shared" si="6"/>
        <v>Yes</v>
      </c>
      <c r="AE70" s="160" t="str">
        <f t="shared" si="7"/>
        <v>Incorrect</v>
      </c>
    </row>
    <row r="71" spans="1:31" x14ac:dyDescent="0.2">
      <c r="A71" s="99">
        <v>10926</v>
      </c>
      <c r="B71" s="95" t="s">
        <v>104</v>
      </c>
      <c r="C71" s="111">
        <v>5.2237305034517845E-2</v>
      </c>
      <c r="D71" s="95" t="s">
        <v>1</v>
      </c>
      <c r="E71" s="95">
        <v>2</v>
      </c>
      <c r="F71" s="96">
        <v>1</v>
      </c>
      <c r="G71" s="95" t="s">
        <v>7</v>
      </c>
      <c r="H71" s="95" t="s">
        <v>89</v>
      </c>
      <c r="I71" s="95" t="s">
        <v>5</v>
      </c>
      <c r="J71" s="97" t="s">
        <v>5</v>
      </c>
      <c r="M71" s="1">
        <f>LN(COUNTIFS('Trained Model'!D$4:D$1140,D71,'Trained Model'!$J$4:$J$1140,$L$2)/$M$2)</f>
        <v>-1.0699570329077337</v>
      </c>
      <c r="N71" s="1">
        <f>LN(COUNTIFS('Trained Model'!E$4:E$1140,E71,'Trained Model'!$J$4:$J$1140,$L$2)/$M$2)</f>
        <v>-1.4339224101091452</v>
      </c>
      <c r="O71" s="1">
        <f>LN(COUNTIFS('Trained Model'!F$4:F$1140,F71,'Trained Model'!$J$4:$J$1140,$L$2)/$M$2)</f>
        <v>-1.276293465905562</v>
      </c>
      <c r="P71" s="1">
        <f>LN(COUNTIFS('Trained Model'!G$4:G$1140,G71,'Trained Model'!$J$4:$J$1140,$L$2)/$M$2)</f>
        <v>-0.50310357767208047</v>
      </c>
      <c r="Q71" s="1">
        <f>LN(COUNTIFS('Trained Model'!H$4:H$1140,H71,'Trained Model'!$J$4:$J$1140,$L$2)/$M$2)</f>
        <v>-1.5365765641692286</v>
      </c>
      <c r="R71" s="1">
        <f>LN(COUNTIFS('Trained Model'!I$4:I$1140,I71,'Trained Model'!$J$4:$J$1140,$L$2)/$M$2)</f>
        <v>-1.8152899666382492</v>
      </c>
      <c r="S71" s="149">
        <f t="shared" si="8"/>
        <v>-7.6351430174019992</v>
      </c>
      <c r="T71" s="115"/>
      <c r="V71" s="1">
        <f>LN(COUNTIFS('Trained Model'!D$4:D$1140,D71,'Trained Model'!$J$4:$J$1140,$U$2)/$V$2)</f>
        <v>-1.374959876045784</v>
      </c>
      <c r="W71" s="1">
        <f>LN(COUNTIFS('Trained Model'!E$4:E$1140,E71,'Trained Model'!$J$4:$J$1140,$U$2)/$V$2)</f>
        <v>-1.3956645494074753</v>
      </c>
      <c r="X71" s="1">
        <f>LN(COUNTIFS('Trained Model'!F$4:F$1140,F71,'Trained Model'!$J$4:$J$1140,$U$2)/$V$2)</f>
        <v>-1.3790666579984376</v>
      </c>
      <c r="Y71" s="1">
        <f>LN(COUNTIFS('Trained Model'!G$4:G$1140,G71,'Trained Model'!$J$4:$J$1140,$U$2)/$V$2)</f>
        <v>-0.71939540663488166</v>
      </c>
      <c r="Z71" s="1">
        <f>LN(COUNTIFS('Trained Model'!H$4:H$1140,H71,'Trained Model'!$J$4:$J$1140,$U$2)/$V$2)</f>
        <v>-1.4340487924157905</v>
      </c>
      <c r="AA71" s="1">
        <f>LN(COUNTIFS('Trained Model'!I$4:I$1140,I71,'Trained Model'!$J$4:$J$1140,$U$2)/$V$2)</f>
        <v>-8.9936045332194625E-2</v>
      </c>
      <c r="AB71" s="151">
        <f t="shared" si="9"/>
        <v>-6.3930713278345639</v>
      </c>
      <c r="AD71" s="119" t="str">
        <f t="shared" si="6"/>
        <v>No</v>
      </c>
      <c r="AE71" s="160" t="str">
        <f t="shared" si="7"/>
        <v>Correct</v>
      </c>
    </row>
    <row r="72" spans="1:31" x14ac:dyDescent="0.2">
      <c r="A72" s="98">
        <v>10261</v>
      </c>
      <c r="B72" s="91" t="s">
        <v>104</v>
      </c>
      <c r="C72" s="110">
        <v>5.2824904665035533E-2</v>
      </c>
      <c r="D72" s="91" t="s">
        <v>1</v>
      </c>
      <c r="E72" s="91">
        <v>1</v>
      </c>
      <c r="F72" s="92">
        <v>3</v>
      </c>
      <c r="G72" s="91" t="s">
        <v>6</v>
      </c>
      <c r="H72" s="91" t="s">
        <v>89</v>
      </c>
      <c r="I72" s="91" t="s">
        <v>4</v>
      </c>
      <c r="J72" s="93" t="s">
        <v>5</v>
      </c>
      <c r="M72" s="1">
        <f>LN(COUNTIFS('Trained Model'!D$4:D$1140,D72,'Trained Model'!$J$4:$J$1140,$L$2)/$M$2)</f>
        <v>-1.0699570329077337</v>
      </c>
      <c r="N72" s="1">
        <f>LN(COUNTIFS('Trained Model'!E$4:E$1140,E72,'Trained Model'!$J$4:$J$1140,$L$2)/$M$2)</f>
        <v>-1.5921464153240394</v>
      </c>
      <c r="O72" s="1">
        <f>LN(COUNTIFS('Trained Model'!F$4:F$1140,F72,'Trained Model'!$J$4:$J$1140,$L$2)/$M$2)</f>
        <v>-1.3188530803243581</v>
      </c>
      <c r="P72" s="1">
        <f>LN(COUNTIFS('Trained Model'!G$4:G$1140,G72,'Trained Model'!$J$4:$J$1140,$L$2)/$M$2)</f>
        <v>-0.92798677163734644</v>
      </c>
      <c r="Q72" s="1">
        <f>LN(COUNTIFS('Trained Model'!H$4:H$1140,H72,'Trained Model'!$J$4:$J$1140,$L$2)/$M$2)</f>
        <v>-1.5365765641692286</v>
      </c>
      <c r="R72" s="1">
        <f>LN(COUNTIFS('Trained Model'!I$4:I$1140,I72,'Trained Model'!$J$4:$J$1140,$L$2)/$M$2)</f>
        <v>-0.17768117723745236</v>
      </c>
      <c r="S72" s="149">
        <f t="shared" si="8"/>
        <v>-6.6232010416001588</v>
      </c>
      <c r="T72" s="115"/>
      <c r="V72" s="1">
        <f>LN(COUNTIFS('Trained Model'!D$4:D$1140,D72,'Trained Model'!$J$4:$J$1140,$U$2)/$V$2)</f>
        <v>-1.374959876045784</v>
      </c>
      <c r="W72" s="1">
        <f>LN(COUNTIFS('Trained Model'!E$4:E$1140,E72,'Trained Model'!$J$4:$J$1140,$U$2)/$V$2)</f>
        <v>-1.4210896477732855</v>
      </c>
      <c r="X72" s="1">
        <f>LN(COUNTIFS('Trained Model'!F$4:F$1140,F72,'Trained Model'!$J$4:$J$1140,$U$2)/$V$2)</f>
        <v>-1.3873311678483309</v>
      </c>
      <c r="Y72" s="1">
        <f>LN(COUNTIFS('Trained Model'!G$4:G$1140,G72,'Trained Model'!$J$4:$J$1140,$U$2)/$V$2)</f>
        <v>-0.66757033877029559</v>
      </c>
      <c r="Z72" s="1">
        <f>LN(COUNTIFS('Trained Model'!H$4:H$1140,H72,'Trained Model'!$J$4:$J$1140,$U$2)/$V$2)</f>
        <v>-1.4340487924157905</v>
      </c>
      <c r="AA72" s="1">
        <f>LN(COUNTIFS('Trained Model'!I$4:I$1140,I72,'Trained Model'!$J$4:$J$1140,$U$2)/$V$2)</f>
        <v>-2.4532874935423878</v>
      </c>
      <c r="AB72" s="151">
        <f t="shared" si="9"/>
        <v>-8.7382873163958745</v>
      </c>
      <c r="AD72" s="119" t="str">
        <f t="shared" si="6"/>
        <v>Yes</v>
      </c>
      <c r="AE72" s="160" t="str">
        <f t="shared" si="7"/>
        <v>Incorrect</v>
      </c>
    </row>
    <row r="73" spans="1:31" x14ac:dyDescent="0.2">
      <c r="A73" s="99">
        <v>10545</v>
      </c>
      <c r="B73" s="95" t="s">
        <v>104</v>
      </c>
      <c r="C73" s="111">
        <v>5.3080405638910255E-2</v>
      </c>
      <c r="D73" s="95" t="s">
        <v>2</v>
      </c>
      <c r="E73" s="95">
        <v>2</v>
      </c>
      <c r="F73" s="96">
        <v>0</v>
      </c>
      <c r="G73" s="95" t="s">
        <v>7</v>
      </c>
      <c r="H73" s="95" t="s">
        <v>90</v>
      </c>
      <c r="I73" s="95" t="s">
        <v>5</v>
      </c>
      <c r="J73" s="97" t="s">
        <v>5</v>
      </c>
      <c r="M73" s="1">
        <f>LN(COUNTIFS('Trained Model'!D$4:D$1140,D73,'Trained Model'!$J$4:$J$1140,$L$2)/$M$2)</f>
        <v>-1.563975538357343</v>
      </c>
      <c r="N73" s="1">
        <f>LN(COUNTIFS('Trained Model'!E$4:E$1140,E73,'Trained Model'!$J$4:$J$1140,$L$2)/$M$2)</f>
        <v>-1.4339224101091452</v>
      </c>
      <c r="O73" s="1">
        <f>LN(COUNTIFS('Trained Model'!F$4:F$1140,F73,'Trained Model'!$J$4:$J$1140,$L$2)/$M$2)</f>
        <v>-1.780198646826979</v>
      </c>
      <c r="P73" s="1">
        <f>LN(COUNTIFS('Trained Model'!G$4:G$1140,G73,'Trained Model'!$J$4:$J$1140,$L$2)/$M$2)</f>
        <v>-0.50310357767208047</v>
      </c>
      <c r="Q73" s="1">
        <f>LN(COUNTIFS('Trained Model'!H$4:H$1140,H73,'Trained Model'!$J$4:$J$1140,$L$2)/$M$2)</f>
        <v>-1.4839328306838067</v>
      </c>
      <c r="R73" s="1">
        <f>LN(COUNTIFS('Trained Model'!I$4:I$1140,I73,'Trained Model'!$J$4:$J$1140,$L$2)/$M$2)</f>
        <v>-1.8152899666382492</v>
      </c>
      <c r="S73" s="149">
        <f t="shared" si="8"/>
        <v>-8.5804229702876036</v>
      </c>
      <c r="T73" s="115"/>
      <c r="V73" s="1">
        <f>LN(COUNTIFS('Trained Model'!D$4:D$1140,D73,'Trained Model'!$J$4:$J$1140,$U$2)/$V$2)</f>
        <v>-1.3956645494074753</v>
      </c>
      <c r="W73" s="1">
        <f>LN(COUNTIFS('Trained Model'!E$4:E$1140,E73,'Trained Model'!$J$4:$J$1140,$U$2)/$V$2)</f>
        <v>-1.3956645494074753</v>
      </c>
      <c r="X73" s="1">
        <f>LN(COUNTIFS('Trained Model'!F$4:F$1140,F73,'Trained Model'!$J$4:$J$1140,$U$2)/$V$2)</f>
        <v>-1.3586993551740039</v>
      </c>
      <c r="Y73" s="1">
        <f>LN(COUNTIFS('Trained Model'!G$4:G$1140,G73,'Trained Model'!$J$4:$J$1140,$U$2)/$V$2)</f>
        <v>-0.71939540663488166</v>
      </c>
      <c r="Z73" s="1">
        <f>LN(COUNTIFS('Trained Model'!H$4:H$1140,H73,'Trained Model'!$J$4:$J$1140,$U$2)/$V$2)</f>
        <v>-1.790723736354523</v>
      </c>
      <c r="AA73" s="1">
        <f>LN(COUNTIFS('Trained Model'!I$4:I$1140,I73,'Trained Model'!$J$4:$J$1140,$U$2)/$V$2)</f>
        <v>-8.9936045332194625E-2</v>
      </c>
      <c r="AB73" s="151">
        <f t="shared" si="9"/>
        <v>-6.7500836423105541</v>
      </c>
      <c r="AD73" s="119" t="str">
        <f t="shared" si="6"/>
        <v>No</v>
      </c>
      <c r="AE73" s="160" t="str">
        <f t="shared" si="7"/>
        <v>Correct</v>
      </c>
    </row>
    <row r="74" spans="1:31" x14ac:dyDescent="0.2">
      <c r="A74" s="98">
        <v>10449</v>
      </c>
      <c r="B74" s="91" t="s">
        <v>104</v>
      </c>
      <c r="C74" s="110">
        <v>5.3251737983646463E-2</v>
      </c>
      <c r="D74" s="91" t="s">
        <v>3</v>
      </c>
      <c r="E74" s="91">
        <v>2</v>
      </c>
      <c r="F74" s="92">
        <v>1</v>
      </c>
      <c r="G74" s="91" t="s">
        <v>6</v>
      </c>
      <c r="H74" s="91" t="s">
        <v>91</v>
      </c>
      <c r="I74" s="91" t="s">
        <v>4</v>
      </c>
      <c r="J74" s="93" t="s">
        <v>5</v>
      </c>
      <c r="M74" s="1">
        <f>LN(COUNTIFS('Trained Model'!D$4:D$1140,D74,'Trained Model'!$J$4:$J$1140,$L$2)/$M$2)</f>
        <v>-1.5099083170870673</v>
      </c>
      <c r="N74" s="1">
        <f>LN(COUNTIFS('Trained Model'!E$4:E$1140,E74,'Trained Model'!$J$4:$J$1140,$L$2)/$M$2)</f>
        <v>-1.4339224101091452</v>
      </c>
      <c r="O74" s="1">
        <f>LN(COUNTIFS('Trained Model'!F$4:F$1140,F74,'Trained Model'!$J$4:$J$1140,$L$2)/$M$2)</f>
        <v>-1.276293465905562</v>
      </c>
      <c r="P74" s="1">
        <f>LN(COUNTIFS('Trained Model'!G$4:G$1140,G74,'Trained Model'!$J$4:$J$1140,$L$2)/$M$2)</f>
        <v>-0.92798677163734644</v>
      </c>
      <c r="Q74" s="1">
        <f>LN(COUNTIFS('Trained Model'!H$4:H$1140,H74,'Trained Model'!$J$4:$J$1140,$L$2)/$M$2)</f>
        <v>-1.9286186519452522</v>
      </c>
      <c r="R74" s="1">
        <f>LN(COUNTIFS('Trained Model'!I$4:I$1140,I74,'Trained Model'!$J$4:$J$1140,$L$2)/$M$2)</f>
        <v>-0.17768117723745236</v>
      </c>
      <c r="S74" s="149">
        <f t="shared" si="8"/>
        <v>-7.2544107939218252</v>
      </c>
      <c r="T74" s="115"/>
      <c r="V74" s="1">
        <f>LN(COUNTIFS('Trained Model'!D$4:D$1140,D74,'Trained Model'!$J$4:$J$1140,$U$2)/$V$2)</f>
        <v>-1.3873311678483309</v>
      </c>
      <c r="W74" s="1">
        <f>LN(COUNTIFS('Trained Model'!E$4:E$1140,E74,'Trained Model'!$J$4:$J$1140,$U$2)/$V$2)</f>
        <v>-1.3956645494074753</v>
      </c>
      <c r="X74" s="1">
        <f>LN(COUNTIFS('Trained Model'!F$4:F$1140,F74,'Trained Model'!$J$4:$J$1140,$U$2)/$V$2)</f>
        <v>-1.3790666579984376</v>
      </c>
      <c r="Y74" s="1">
        <f>LN(COUNTIFS('Trained Model'!G$4:G$1140,G74,'Trained Model'!$J$4:$J$1140,$U$2)/$V$2)</f>
        <v>-0.66757033877029559</v>
      </c>
      <c r="Z74" s="1">
        <f>LN(COUNTIFS('Trained Model'!H$4:H$1140,H74,'Trained Model'!$J$4:$J$1140,$U$2)/$V$2)</f>
        <v>-1.8681817953935267</v>
      </c>
      <c r="AA74" s="1">
        <f>LN(COUNTIFS('Trained Model'!I$4:I$1140,I74,'Trained Model'!$J$4:$J$1140,$U$2)/$V$2)</f>
        <v>-2.4532874935423878</v>
      </c>
      <c r="AB74" s="151">
        <f t="shared" si="9"/>
        <v>-9.1511020029604548</v>
      </c>
      <c r="AD74" s="119" t="str">
        <f t="shared" si="6"/>
        <v>Yes</v>
      </c>
      <c r="AE74" s="161" t="str">
        <f t="shared" si="7"/>
        <v>Incorrect</v>
      </c>
    </row>
    <row r="75" spans="1:31" x14ac:dyDescent="0.2">
      <c r="A75" s="99">
        <v>10451</v>
      </c>
      <c r="B75" s="95" t="s">
        <v>104</v>
      </c>
      <c r="C75" s="111">
        <v>5.33583992529989E-2</v>
      </c>
      <c r="D75" s="95" t="s">
        <v>3</v>
      </c>
      <c r="E75" s="95">
        <v>1</v>
      </c>
      <c r="F75" s="96">
        <v>0</v>
      </c>
      <c r="G75" s="95" t="s">
        <v>7</v>
      </c>
      <c r="H75" s="95" t="s">
        <v>90</v>
      </c>
      <c r="I75" s="95" t="s">
        <v>5</v>
      </c>
      <c r="J75" s="97" t="s">
        <v>5</v>
      </c>
      <c r="M75" s="1">
        <f>LN(COUNTIFS('Trained Model'!D$4:D$1140,D75,'Trained Model'!$J$4:$J$1140,$L$2)/$M$2)</f>
        <v>-1.5099083170870673</v>
      </c>
      <c r="N75" s="1">
        <f>LN(COUNTIFS('Trained Model'!E$4:E$1140,E75,'Trained Model'!$J$4:$J$1140,$L$2)/$M$2)</f>
        <v>-1.5921464153240394</v>
      </c>
      <c r="O75" s="1">
        <f>LN(COUNTIFS('Trained Model'!F$4:F$1140,F75,'Trained Model'!$J$4:$J$1140,$L$2)/$M$2)</f>
        <v>-1.780198646826979</v>
      </c>
      <c r="P75" s="1">
        <f>LN(COUNTIFS('Trained Model'!G$4:G$1140,G75,'Trained Model'!$J$4:$J$1140,$L$2)/$M$2)</f>
        <v>-0.50310357767208047</v>
      </c>
      <c r="Q75" s="1">
        <f>LN(COUNTIFS('Trained Model'!H$4:H$1140,H75,'Trained Model'!$J$4:$J$1140,$L$2)/$M$2)</f>
        <v>-1.4839328306838067</v>
      </c>
      <c r="R75" s="1">
        <f>LN(COUNTIFS('Trained Model'!I$4:I$1140,I75,'Trained Model'!$J$4:$J$1140,$L$2)/$M$2)</f>
        <v>-1.8152899666382492</v>
      </c>
      <c r="S75" s="149">
        <f t="shared" si="8"/>
        <v>-8.6845797542322209</v>
      </c>
      <c r="T75" s="115"/>
      <c r="V75" s="1">
        <f>LN(COUNTIFS('Trained Model'!D$4:D$1140,D75,'Trained Model'!$J$4:$J$1140,$U$2)/$V$2)</f>
        <v>-1.3873311678483309</v>
      </c>
      <c r="W75" s="1">
        <f>LN(COUNTIFS('Trained Model'!E$4:E$1140,E75,'Trained Model'!$J$4:$J$1140,$U$2)/$V$2)</f>
        <v>-1.4210896477732855</v>
      </c>
      <c r="X75" s="1">
        <f>LN(COUNTIFS('Trained Model'!F$4:F$1140,F75,'Trained Model'!$J$4:$J$1140,$U$2)/$V$2)</f>
        <v>-1.3586993551740039</v>
      </c>
      <c r="Y75" s="1">
        <f>LN(COUNTIFS('Trained Model'!G$4:G$1140,G75,'Trained Model'!$J$4:$J$1140,$U$2)/$V$2)</f>
        <v>-0.71939540663488166</v>
      </c>
      <c r="Z75" s="1">
        <f>LN(COUNTIFS('Trained Model'!H$4:H$1140,H75,'Trained Model'!$J$4:$J$1140,$U$2)/$V$2)</f>
        <v>-1.790723736354523</v>
      </c>
      <c r="AA75" s="1">
        <f>LN(COUNTIFS('Trained Model'!I$4:I$1140,I75,'Trained Model'!$J$4:$J$1140,$U$2)/$V$2)</f>
        <v>-8.9936045332194625E-2</v>
      </c>
      <c r="AB75" s="151">
        <f t="shared" si="9"/>
        <v>-6.7671753591172195</v>
      </c>
      <c r="AD75" s="119" t="str">
        <f t="shared" si="6"/>
        <v>No</v>
      </c>
      <c r="AE75" s="160" t="str">
        <f t="shared" si="7"/>
        <v>Correct</v>
      </c>
    </row>
    <row r="76" spans="1:31" x14ac:dyDescent="0.2">
      <c r="A76" s="98">
        <v>11338</v>
      </c>
      <c r="B76" s="91" t="s">
        <v>104</v>
      </c>
      <c r="C76" s="110">
        <v>5.5768240639428091E-2</v>
      </c>
      <c r="D76" s="91" t="s">
        <v>2</v>
      </c>
      <c r="E76" s="91">
        <v>3</v>
      </c>
      <c r="F76" s="92">
        <v>2</v>
      </c>
      <c r="G76" s="91" t="s">
        <v>6</v>
      </c>
      <c r="H76" s="91" t="s">
        <v>91</v>
      </c>
      <c r="I76" s="91" t="s">
        <v>5</v>
      </c>
      <c r="J76" s="93" t="s">
        <v>5</v>
      </c>
      <c r="M76" s="1">
        <f>LN(COUNTIFS('Trained Model'!D$4:D$1140,D76,'Trained Model'!$J$4:$J$1140,$L$2)/$M$2)</f>
        <v>-1.563975538357343</v>
      </c>
      <c r="N76" s="1">
        <f>LN(COUNTIFS('Trained Model'!E$4:E$1140,E76,'Trained Model'!$J$4:$J$1140,$L$2)/$M$2)</f>
        <v>-1.0366206126401418</v>
      </c>
      <c r="O76" s="1">
        <f>LN(COUNTIFS('Trained Model'!F$4:F$1140,F76,'Trained Model'!$J$4:$J$1140,$L$2)/$M$2)</f>
        <v>-1.2556741787028265</v>
      </c>
      <c r="P76" s="1">
        <f>LN(COUNTIFS('Trained Model'!G$4:G$1140,G76,'Trained Model'!$J$4:$J$1140,$L$2)/$M$2)</f>
        <v>-0.92798677163734644</v>
      </c>
      <c r="Q76" s="1">
        <f>LN(COUNTIFS('Trained Model'!H$4:H$1140,H76,'Trained Model'!$J$4:$J$1140,$L$2)/$M$2)</f>
        <v>-1.9286186519452522</v>
      </c>
      <c r="R76" s="1">
        <f>LN(COUNTIFS('Trained Model'!I$4:I$1140,I76,'Trained Model'!$J$4:$J$1140,$L$2)/$M$2)</f>
        <v>-1.8152899666382492</v>
      </c>
      <c r="S76" s="149">
        <f t="shared" si="8"/>
        <v>-8.5281657199211587</v>
      </c>
      <c r="T76" s="115"/>
      <c r="V76" s="1">
        <f>LN(COUNTIFS('Trained Model'!D$4:D$1140,D76,'Trained Model'!$J$4:$J$1140,$U$2)/$V$2)</f>
        <v>-1.3956645494074753</v>
      </c>
      <c r="W76" s="1">
        <f>LN(COUNTIFS('Trained Model'!E$4:E$1140,E76,'Trained Model'!$J$4:$J$1140,$U$2)/$V$2)</f>
        <v>-1.3586993551740039</v>
      </c>
      <c r="X76" s="1">
        <f>LN(COUNTIFS('Trained Model'!F$4:F$1140,F76,'Trained Model'!$J$4:$J$1140,$U$2)/$V$2)</f>
        <v>-1.4210896477732855</v>
      </c>
      <c r="Y76" s="1">
        <f>LN(COUNTIFS('Trained Model'!G$4:G$1140,G76,'Trained Model'!$J$4:$J$1140,$U$2)/$V$2)</f>
        <v>-0.66757033877029559</v>
      </c>
      <c r="Z76" s="1">
        <f>LN(COUNTIFS('Trained Model'!H$4:H$1140,H76,'Trained Model'!$J$4:$J$1140,$U$2)/$V$2)</f>
        <v>-1.8681817953935267</v>
      </c>
      <c r="AA76" s="1">
        <f>LN(COUNTIFS('Trained Model'!I$4:I$1140,I76,'Trained Model'!$J$4:$J$1140,$U$2)/$V$2)</f>
        <v>-8.9936045332194625E-2</v>
      </c>
      <c r="AB76" s="151">
        <f t="shared" si="9"/>
        <v>-6.8011417318507821</v>
      </c>
      <c r="AD76" s="119" t="str">
        <f t="shared" si="6"/>
        <v>No</v>
      </c>
      <c r="AE76" s="160" t="str">
        <f t="shared" si="7"/>
        <v>Correct</v>
      </c>
    </row>
    <row r="77" spans="1:31" x14ac:dyDescent="0.2">
      <c r="A77" s="99">
        <v>11173</v>
      </c>
      <c r="B77" s="95" t="s">
        <v>104</v>
      </c>
      <c r="C77" s="111">
        <v>5.5813822653612344E-2</v>
      </c>
      <c r="D77" s="95" t="s">
        <v>1</v>
      </c>
      <c r="E77" s="95">
        <v>1</v>
      </c>
      <c r="F77" s="96">
        <v>3</v>
      </c>
      <c r="G77" s="95" t="s">
        <v>6</v>
      </c>
      <c r="H77" s="95" t="s">
        <v>88</v>
      </c>
      <c r="I77" s="95" t="s">
        <v>5</v>
      </c>
      <c r="J77" s="97" t="s">
        <v>5</v>
      </c>
      <c r="M77" s="1">
        <f>LN(COUNTIFS('Trained Model'!D$4:D$1140,D77,'Trained Model'!$J$4:$J$1140,$L$2)/$M$2)</f>
        <v>-1.0699570329077337</v>
      </c>
      <c r="N77" s="1">
        <f>LN(COUNTIFS('Trained Model'!E$4:E$1140,E77,'Trained Model'!$J$4:$J$1140,$L$2)/$M$2)</f>
        <v>-1.5921464153240394</v>
      </c>
      <c r="O77" s="1">
        <f>LN(COUNTIFS('Trained Model'!F$4:F$1140,F77,'Trained Model'!$J$4:$J$1140,$L$2)/$M$2)</f>
        <v>-1.3188530803243581</v>
      </c>
      <c r="P77" s="1">
        <f>LN(COUNTIFS('Trained Model'!G$4:G$1140,G77,'Trained Model'!$J$4:$J$1140,$L$2)/$M$2)</f>
        <v>-0.92798677163734644</v>
      </c>
      <c r="Q77" s="1">
        <f>LN(COUNTIFS('Trained Model'!H$4:H$1140,H77,'Trained Model'!$J$4:$J$1140,$L$2)/$M$2)</f>
        <v>-0.88481459977213761</v>
      </c>
      <c r="R77" s="1">
        <f>LN(COUNTIFS('Trained Model'!I$4:I$1140,I77,'Trained Model'!$J$4:$J$1140,$L$2)/$M$2)</f>
        <v>-1.8152899666382492</v>
      </c>
      <c r="S77" s="149">
        <f t="shared" si="8"/>
        <v>-7.6090478666038646</v>
      </c>
      <c r="T77" s="115"/>
      <c r="V77" s="1">
        <f>LN(COUNTIFS('Trained Model'!D$4:D$1140,D77,'Trained Model'!$J$4:$J$1140,$U$2)/$V$2)</f>
        <v>-1.374959876045784</v>
      </c>
      <c r="W77" s="1">
        <f>LN(COUNTIFS('Trained Model'!E$4:E$1140,E77,'Trained Model'!$J$4:$J$1140,$U$2)/$V$2)</f>
        <v>-1.4210896477732855</v>
      </c>
      <c r="X77" s="1">
        <f>LN(COUNTIFS('Trained Model'!F$4:F$1140,F77,'Trained Model'!$J$4:$J$1140,$U$2)/$V$2)</f>
        <v>-1.3873311678483309</v>
      </c>
      <c r="Y77" s="1">
        <f>LN(COUNTIFS('Trained Model'!G$4:G$1140,G77,'Trained Model'!$J$4:$J$1140,$U$2)/$V$2)</f>
        <v>-0.66757033877029559</v>
      </c>
      <c r="Z77" s="1">
        <f>LN(COUNTIFS('Trained Model'!H$4:H$1140,H77,'Trained Model'!$J$4:$J$1140,$U$2)/$V$2)</f>
        <v>-0.82003893241456904</v>
      </c>
      <c r="AA77" s="1">
        <f>LN(COUNTIFS('Trained Model'!I$4:I$1140,I77,'Trained Model'!$J$4:$J$1140,$U$2)/$V$2)</f>
        <v>-8.9936045332194625E-2</v>
      </c>
      <c r="AB77" s="151">
        <f t="shared" si="9"/>
        <v>-5.7609260081844598</v>
      </c>
      <c r="AD77" s="119" t="str">
        <f t="shared" si="6"/>
        <v>No</v>
      </c>
      <c r="AE77" s="160" t="str">
        <f t="shared" si="7"/>
        <v>Correct</v>
      </c>
    </row>
    <row r="78" spans="1:31" x14ac:dyDescent="0.2">
      <c r="A78" s="98">
        <v>10765</v>
      </c>
      <c r="B78" s="91" t="s">
        <v>104</v>
      </c>
      <c r="C78" s="110">
        <v>5.6508822460381691E-2</v>
      </c>
      <c r="D78" s="91" t="s">
        <v>2</v>
      </c>
      <c r="E78" s="91">
        <v>0</v>
      </c>
      <c r="F78" s="92">
        <v>1</v>
      </c>
      <c r="G78" s="91" t="s">
        <v>6</v>
      </c>
      <c r="H78" s="91" t="s">
        <v>90</v>
      </c>
      <c r="I78" s="91" t="s">
        <v>5</v>
      </c>
      <c r="J78" s="93" t="s">
        <v>4</v>
      </c>
      <c r="M78" s="1">
        <f>LN(COUNTIFS('Trained Model'!D$4:D$1140,D78,'Trained Model'!$J$4:$J$1140,$L$2)/$M$2)</f>
        <v>-1.563975538357343</v>
      </c>
      <c r="N78" s="1">
        <f>LN(COUNTIFS('Trained Model'!E$4:E$1140,E78,'Trained Model'!$J$4:$J$1140,$L$2)/$M$2)</f>
        <v>-1.5921464153240394</v>
      </c>
      <c r="O78" s="1">
        <f>LN(COUNTIFS('Trained Model'!F$4:F$1140,F78,'Trained Model'!$J$4:$J$1140,$L$2)/$M$2)</f>
        <v>-1.276293465905562</v>
      </c>
      <c r="P78" s="1">
        <f>LN(COUNTIFS('Trained Model'!G$4:G$1140,G78,'Trained Model'!$J$4:$J$1140,$L$2)/$M$2)</f>
        <v>-0.92798677163734644</v>
      </c>
      <c r="Q78" s="1">
        <f>LN(COUNTIFS('Trained Model'!H$4:H$1140,H78,'Trained Model'!$J$4:$J$1140,$L$2)/$M$2)</f>
        <v>-1.4839328306838067</v>
      </c>
      <c r="R78" s="1">
        <f>LN(COUNTIFS('Trained Model'!I$4:I$1140,I78,'Trained Model'!$J$4:$J$1140,$L$2)/$M$2)</f>
        <v>-1.8152899666382492</v>
      </c>
      <c r="S78" s="149">
        <f t="shared" si="8"/>
        <v>-8.6596249885463461</v>
      </c>
      <c r="T78" s="115"/>
      <c r="V78" s="1">
        <f>LN(COUNTIFS('Trained Model'!D$4:D$1140,D78,'Trained Model'!$J$4:$J$1140,$U$2)/$V$2)</f>
        <v>-1.3956645494074753</v>
      </c>
      <c r="W78" s="1">
        <f>LN(COUNTIFS('Trained Model'!E$4:E$1140,E78,'Trained Model'!$J$4:$J$1140,$U$2)/$V$2)</f>
        <v>-1.3708698907942589</v>
      </c>
      <c r="X78" s="1">
        <f>LN(COUNTIFS('Trained Model'!F$4:F$1140,F78,'Trained Model'!$J$4:$J$1140,$U$2)/$V$2)</f>
        <v>-1.3790666579984376</v>
      </c>
      <c r="Y78" s="1">
        <f>LN(COUNTIFS('Trained Model'!G$4:G$1140,G78,'Trained Model'!$J$4:$J$1140,$U$2)/$V$2)</f>
        <v>-0.66757033877029559</v>
      </c>
      <c r="Z78" s="1">
        <f>LN(COUNTIFS('Trained Model'!H$4:H$1140,H78,'Trained Model'!$J$4:$J$1140,$U$2)/$V$2)</f>
        <v>-1.790723736354523</v>
      </c>
      <c r="AA78" s="1">
        <f>LN(COUNTIFS('Trained Model'!I$4:I$1140,I78,'Trained Model'!$J$4:$J$1140,$U$2)/$V$2)</f>
        <v>-8.9936045332194625E-2</v>
      </c>
      <c r="AB78" s="151">
        <f t="shared" si="9"/>
        <v>-6.6938312186571851</v>
      </c>
      <c r="AD78" s="119" t="str">
        <f t="shared" si="6"/>
        <v>No</v>
      </c>
      <c r="AE78" s="160" t="str">
        <f t="shared" si="7"/>
        <v>Incorrect</v>
      </c>
    </row>
    <row r="79" spans="1:31" x14ac:dyDescent="0.2">
      <c r="A79" s="99">
        <v>10367</v>
      </c>
      <c r="B79" s="95" t="s">
        <v>104</v>
      </c>
      <c r="C79" s="111">
        <v>5.7301137159675331E-2</v>
      </c>
      <c r="D79" s="95" t="s">
        <v>3</v>
      </c>
      <c r="E79" s="95">
        <v>3</v>
      </c>
      <c r="F79" s="96">
        <v>3</v>
      </c>
      <c r="G79" s="95" t="s">
        <v>7</v>
      </c>
      <c r="H79" s="95" t="s">
        <v>88</v>
      </c>
      <c r="I79" s="95" t="s">
        <v>5</v>
      </c>
      <c r="J79" s="97" t="s">
        <v>5</v>
      </c>
      <c r="M79" s="1">
        <f>LN(COUNTIFS('Trained Model'!D$4:D$1140,D79,'Trained Model'!$J$4:$J$1140,$L$2)/$M$2)</f>
        <v>-1.5099083170870673</v>
      </c>
      <c r="N79" s="1">
        <f>LN(COUNTIFS('Trained Model'!E$4:E$1140,E79,'Trained Model'!$J$4:$J$1140,$L$2)/$M$2)</f>
        <v>-1.0366206126401418</v>
      </c>
      <c r="O79" s="1">
        <f>LN(COUNTIFS('Trained Model'!F$4:F$1140,F79,'Trained Model'!$J$4:$J$1140,$L$2)/$M$2)</f>
        <v>-1.3188530803243581</v>
      </c>
      <c r="P79" s="1">
        <f>LN(COUNTIFS('Trained Model'!G$4:G$1140,G79,'Trained Model'!$J$4:$J$1140,$L$2)/$M$2)</f>
        <v>-0.50310357767208047</v>
      </c>
      <c r="Q79" s="1">
        <f>LN(COUNTIFS('Trained Model'!H$4:H$1140,H79,'Trained Model'!$J$4:$J$1140,$L$2)/$M$2)</f>
        <v>-0.88481459977213761</v>
      </c>
      <c r="R79" s="1">
        <f>LN(COUNTIFS('Trained Model'!I$4:I$1140,I79,'Trained Model'!$J$4:$J$1140,$L$2)/$M$2)</f>
        <v>-1.8152899666382492</v>
      </c>
      <c r="S79" s="149">
        <f t="shared" si="8"/>
        <v>-7.0685901541340348</v>
      </c>
      <c r="T79" s="115"/>
      <c r="V79" s="1">
        <f>LN(COUNTIFS('Trained Model'!D$4:D$1140,D79,'Trained Model'!$J$4:$J$1140,$U$2)/$V$2)</f>
        <v>-1.3873311678483309</v>
      </c>
      <c r="W79" s="1">
        <f>LN(COUNTIFS('Trained Model'!E$4:E$1140,E79,'Trained Model'!$J$4:$J$1140,$U$2)/$V$2)</f>
        <v>-1.3586993551740039</v>
      </c>
      <c r="X79" s="1">
        <f>LN(COUNTIFS('Trained Model'!F$4:F$1140,F79,'Trained Model'!$J$4:$J$1140,$U$2)/$V$2)</f>
        <v>-1.3873311678483309</v>
      </c>
      <c r="Y79" s="1">
        <f>LN(COUNTIFS('Trained Model'!G$4:G$1140,G79,'Trained Model'!$J$4:$J$1140,$U$2)/$V$2)</f>
        <v>-0.71939540663488166</v>
      </c>
      <c r="Z79" s="1">
        <f>LN(COUNTIFS('Trained Model'!H$4:H$1140,H79,'Trained Model'!$J$4:$J$1140,$U$2)/$V$2)</f>
        <v>-0.82003893241456904</v>
      </c>
      <c r="AA79" s="1">
        <f>LN(COUNTIFS('Trained Model'!I$4:I$1140,I79,'Trained Model'!$J$4:$J$1140,$U$2)/$V$2)</f>
        <v>-8.9936045332194625E-2</v>
      </c>
      <c r="AB79" s="151">
        <f t="shared" si="9"/>
        <v>-5.7627320752523117</v>
      </c>
      <c r="AD79" s="119" t="str">
        <f t="shared" si="6"/>
        <v>No</v>
      </c>
      <c r="AE79" s="160" t="str">
        <f t="shared" si="7"/>
        <v>Correct</v>
      </c>
    </row>
    <row r="80" spans="1:31" x14ac:dyDescent="0.2">
      <c r="A80" s="98">
        <v>10021</v>
      </c>
      <c r="B80" s="91" t="s">
        <v>104</v>
      </c>
      <c r="C80" s="110">
        <v>5.7925645975846929E-2</v>
      </c>
      <c r="D80" s="91" t="s">
        <v>3</v>
      </c>
      <c r="E80" s="91">
        <v>0</v>
      </c>
      <c r="F80" s="92">
        <v>0</v>
      </c>
      <c r="G80" s="91" t="s">
        <v>7</v>
      </c>
      <c r="H80" s="91" t="s">
        <v>91</v>
      </c>
      <c r="I80" s="91" t="s">
        <v>5</v>
      </c>
      <c r="J80" s="93" t="s">
        <v>5</v>
      </c>
      <c r="M80" s="1">
        <f>LN(COUNTIFS('Trained Model'!D$4:D$1140,D80,'Trained Model'!$J$4:$J$1140,$L$2)/$M$2)</f>
        <v>-1.5099083170870673</v>
      </c>
      <c r="N80" s="1">
        <f>LN(COUNTIFS('Trained Model'!E$4:E$1140,E80,'Trained Model'!$J$4:$J$1140,$L$2)/$M$2)</f>
        <v>-1.5921464153240394</v>
      </c>
      <c r="O80" s="1">
        <f>LN(COUNTIFS('Trained Model'!F$4:F$1140,F80,'Trained Model'!$J$4:$J$1140,$L$2)/$M$2)</f>
        <v>-1.780198646826979</v>
      </c>
      <c r="P80" s="1">
        <f>LN(COUNTIFS('Trained Model'!G$4:G$1140,G80,'Trained Model'!$J$4:$J$1140,$L$2)/$M$2)</f>
        <v>-0.50310357767208047</v>
      </c>
      <c r="Q80" s="1">
        <f>LN(COUNTIFS('Trained Model'!H$4:H$1140,H80,'Trained Model'!$J$4:$J$1140,$L$2)/$M$2)</f>
        <v>-1.9286186519452522</v>
      </c>
      <c r="R80" s="1">
        <f>LN(COUNTIFS('Trained Model'!I$4:I$1140,I80,'Trained Model'!$J$4:$J$1140,$L$2)/$M$2)</f>
        <v>-1.8152899666382492</v>
      </c>
      <c r="S80" s="149">
        <f t="shared" si="8"/>
        <v>-9.1292655754936671</v>
      </c>
      <c r="T80" s="115"/>
      <c r="V80" s="1">
        <f>LN(COUNTIFS('Trained Model'!D$4:D$1140,D80,'Trained Model'!$J$4:$J$1140,$U$2)/$V$2)</f>
        <v>-1.3873311678483309</v>
      </c>
      <c r="W80" s="1">
        <f>LN(COUNTIFS('Trained Model'!E$4:E$1140,E80,'Trained Model'!$J$4:$J$1140,$U$2)/$V$2)</f>
        <v>-1.3708698907942589</v>
      </c>
      <c r="X80" s="1">
        <f>LN(COUNTIFS('Trained Model'!F$4:F$1140,F80,'Trained Model'!$J$4:$J$1140,$U$2)/$V$2)</f>
        <v>-1.3586993551740039</v>
      </c>
      <c r="Y80" s="1">
        <f>LN(COUNTIFS('Trained Model'!G$4:G$1140,G80,'Trained Model'!$J$4:$J$1140,$U$2)/$V$2)</f>
        <v>-0.71939540663488166</v>
      </c>
      <c r="Z80" s="1">
        <f>LN(COUNTIFS('Trained Model'!H$4:H$1140,H80,'Trained Model'!$J$4:$J$1140,$U$2)/$V$2)</f>
        <v>-1.8681817953935267</v>
      </c>
      <c r="AA80" s="1">
        <f>LN(COUNTIFS('Trained Model'!I$4:I$1140,I80,'Trained Model'!$J$4:$J$1140,$U$2)/$V$2)</f>
        <v>-8.9936045332194625E-2</v>
      </c>
      <c r="AB80" s="151">
        <f t="shared" si="9"/>
        <v>-6.794413661177197</v>
      </c>
      <c r="AD80" s="119" t="str">
        <f t="shared" si="6"/>
        <v>No</v>
      </c>
      <c r="AE80" s="160" t="str">
        <f t="shared" si="7"/>
        <v>Correct</v>
      </c>
    </row>
    <row r="81" spans="1:31" x14ac:dyDescent="0.2">
      <c r="A81" s="99">
        <v>10996</v>
      </c>
      <c r="B81" s="95" t="s">
        <v>104</v>
      </c>
      <c r="C81" s="111">
        <v>6.0340423392379772E-2</v>
      </c>
      <c r="D81" s="95" t="s">
        <v>2</v>
      </c>
      <c r="E81" s="95">
        <v>0</v>
      </c>
      <c r="F81" s="96">
        <v>3</v>
      </c>
      <c r="G81" s="95" t="s">
        <v>7</v>
      </c>
      <c r="H81" s="95" t="s">
        <v>88</v>
      </c>
      <c r="I81" s="95" t="s">
        <v>5</v>
      </c>
      <c r="J81" s="97" t="s">
        <v>5</v>
      </c>
      <c r="M81" s="1">
        <f>LN(COUNTIFS('Trained Model'!D$4:D$1140,D81,'Trained Model'!$J$4:$J$1140,$L$2)/$M$2)</f>
        <v>-1.563975538357343</v>
      </c>
      <c r="N81" s="1">
        <f>LN(COUNTIFS('Trained Model'!E$4:E$1140,E81,'Trained Model'!$J$4:$J$1140,$L$2)/$M$2)</f>
        <v>-1.5921464153240394</v>
      </c>
      <c r="O81" s="1">
        <f>LN(COUNTIFS('Trained Model'!F$4:F$1140,F81,'Trained Model'!$J$4:$J$1140,$L$2)/$M$2)</f>
        <v>-1.3188530803243581</v>
      </c>
      <c r="P81" s="1">
        <f>LN(COUNTIFS('Trained Model'!G$4:G$1140,G81,'Trained Model'!$J$4:$J$1140,$L$2)/$M$2)</f>
        <v>-0.50310357767208047</v>
      </c>
      <c r="Q81" s="1">
        <f>LN(COUNTIFS('Trained Model'!H$4:H$1140,H81,'Trained Model'!$J$4:$J$1140,$L$2)/$M$2)</f>
        <v>-0.88481459977213761</v>
      </c>
      <c r="R81" s="1">
        <f>LN(COUNTIFS('Trained Model'!I$4:I$1140,I81,'Trained Model'!$J$4:$J$1140,$L$2)/$M$2)</f>
        <v>-1.8152899666382492</v>
      </c>
      <c r="S81" s="149">
        <f t="shared" si="8"/>
        <v>-7.6781831780882079</v>
      </c>
      <c r="T81" s="115"/>
      <c r="V81" s="1">
        <f>LN(COUNTIFS('Trained Model'!D$4:D$1140,D81,'Trained Model'!$J$4:$J$1140,$U$2)/$V$2)</f>
        <v>-1.3956645494074753</v>
      </c>
      <c r="W81" s="1">
        <f>LN(COUNTIFS('Trained Model'!E$4:E$1140,E81,'Trained Model'!$J$4:$J$1140,$U$2)/$V$2)</f>
        <v>-1.3708698907942589</v>
      </c>
      <c r="X81" s="1">
        <f>LN(COUNTIFS('Trained Model'!F$4:F$1140,F81,'Trained Model'!$J$4:$J$1140,$U$2)/$V$2)</f>
        <v>-1.3873311678483309</v>
      </c>
      <c r="Y81" s="1">
        <f>LN(COUNTIFS('Trained Model'!G$4:G$1140,G81,'Trained Model'!$J$4:$J$1140,$U$2)/$V$2)</f>
        <v>-0.71939540663488166</v>
      </c>
      <c r="Z81" s="1">
        <f>LN(COUNTIFS('Trained Model'!H$4:H$1140,H81,'Trained Model'!$J$4:$J$1140,$U$2)/$V$2)</f>
        <v>-0.82003893241456904</v>
      </c>
      <c r="AA81" s="1">
        <f>LN(COUNTIFS('Trained Model'!I$4:I$1140,I81,'Trained Model'!$J$4:$J$1140,$U$2)/$V$2)</f>
        <v>-8.9936045332194625E-2</v>
      </c>
      <c r="AB81" s="151">
        <f t="shared" si="9"/>
        <v>-5.7832359924317105</v>
      </c>
      <c r="AD81" s="119" t="str">
        <f t="shared" si="6"/>
        <v>No</v>
      </c>
      <c r="AE81" s="160" t="str">
        <f t="shared" si="7"/>
        <v>Correct</v>
      </c>
    </row>
    <row r="82" spans="1:31" x14ac:dyDescent="0.2">
      <c r="A82" s="98">
        <v>10959</v>
      </c>
      <c r="B82" s="91" t="s">
        <v>104</v>
      </c>
      <c r="C82" s="110">
        <v>6.0434083083351187E-2</v>
      </c>
      <c r="D82" s="91" t="s">
        <v>0</v>
      </c>
      <c r="E82" s="91">
        <v>1</v>
      </c>
      <c r="F82" s="92">
        <v>3</v>
      </c>
      <c r="G82" s="91" t="s">
        <v>6</v>
      </c>
      <c r="H82" s="91" t="s">
        <v>88</v>
      </c>
      <c r="I82" s="91" t="s">
        <v>5</v>
      </c>
      <c r="J82" s="93" t="s">
        <v>5</v>
      </c>
      <c r="M82" s="1">
        <f>LN(COUNTIFS('Trained Model'!D$4:D$1140,D82,'Trained Model'!$J$4:$J$1140,$L$2)/$M$2)</f>
        <v>-1.4839328306838067</v>
      </c>
      <c r="N82" s="1">
        <f>LN(COUNTIFS('Trained Model'!E$4:E$1140,E82,'Trained Model'!$J$4:$J$1140,$L$2)/$M$2)</f>
        <v>-1.5921464153240394</v>
      </c>
      <c r="O82" s="1">
        <f>LN(COUNTIFS('Trained Model'!F$4:F$1140,F82,'Trained Model'!$J$4:$J$1140,$L$2)/$M$2)</f>
        <v>-1.3188530803243581</v>
      </c>
      <c r="P82" s="1">
        <f>LN(COUNTIFS('Trained Model'!G$4:G$1140,G82,'Trained Model'!$J$4:$J$1140,$L$2)/$M$2)</f>
        <v>-0.92798677163734644</v>
      </c>
      <c r="Q82" s="1">
        <f>LN(COUNTIFS('Trained Model'!H$4:H$1140,H82,'Trained Model'!$J$4:$J$1140,$L$2)/$M$2)</f>
        <v>-0.88481459977213761</v>
      </c>
      <c r="R82" s="1">
        <f>LN(COUNTIFS('Trained Model'!I$4:I$1140,I82,'Trained Model'!$J$4:$J$1140,$L$2)/$M$2)</f>
        <v>-1.8152899666382492</v>
      </c>
      <c r="S82" s="149">
        <f t="shared" si="8"/>
        <v>-8.023023664379938</v>
      </c>
      <c r="T82" s="115"/>
      <c r="V82" s="1">
        <f>LN(COUNTIFS('Trained Model'!D$4:D$1140,D82,'Trained Model'!$J$4:$J$1140,$U$2)/$V$2)</f>
        <v>-1.3873311678483309</v>
      </c>
      <c r="W82" s="1">
        <f>LN(COUNTIFS('Trained Model'!E$4:E$1140,E82,'Trained Model'!$J$4:$J$1140,$U$2)/$V$2)</f>
        <v>-1.4210896477732855</v>
      </c>
      <c r="X82" s="1">
        <f>LN(COUNTIFS('Trained Model'!F$4:F$1140,F82,'Trained Model'!$J$4:$J$1140,$U$2)/$V$2)</f>
        <v>-1.3873311678483309</v>
      </c>
      <c r="Y82" s="1">
        <f>LN(COUNTIFS('Trained Model'!G$4:G$1140,G82,'Trained Model'!$J$4:$J$1140,$U$2)/$V$2)</f>
        <v>-0.66757033877029559</v>
      </c>
      <c r="Z82" s="1">
        <f>LN(COUNTIFS('Trained Model'!H$4:H$1140,H82,'Trained Model'!$J$4:$J$1140,$U$2)/$V$2)</f>
        <v>-0.82003893241456904</v>
      </c>
      <c r="AA82" s="1">
        <f>LN(COUNTIFS('Trained Model'!I$4:I$1140,I82,'Trained Model'!$J$4:$J$1140,$U$2)/$V$2)</f>
        <v>-8.9936045332194625E-2</v>
      </c>
      <c r="AB82" s="151">
        <f t="shared" si="9"/>
        <v>-5.7732972999870062</v>
      </c>
      <c r="AD82" s="119" t="str">
        <f t="shared" si="6"/>
        <v>No</v>
      </c>
      <c r="AE82" s="160" t="str">
        <f t="shared" si="7"/>
        <v>Correct</v>
      </c>
    </row>
    <row r="83" spans="1:31" x14ac:dyDescent="0.2">
      <c r="A83" s="99">
        <v>10058</v>
      </c>
      <c r="B83" s="95" t="s">
        <v>104</v>
      </c>
      <c r="C83" s="111">
        <v>6.0445337795064558E-2</v>
      </c>
      <c r="D83" s="95" t="s">
        <v>2</v>
      </c>
      <c r="E83" s="95">
        <v>3</v>
      </c>
      <c r="F83" s="96">
        <v>1</v>
      </c>
      <c r="G83" s="95" t="s">
        <v>6</v>
      </c>
      <c r="H83" s="95" t="s">
        <v>88</v>
      </c>
      <c r="I83" s="95" t="s">
        <v>5</v>
      </c>
      <c r="J83" s="97" t="s">
        <v>5</v>
      </c>
      <c r="M83" s="1">
        <f>LN(COUNTIFS('Trained Model'!D$4:D$1140,D83,'Trained Model'!$J$4:$J$1140,$L$2)/$M$2)</f>
        <v>-1.563975538357343</v>
      </c>
      <c r="N83" s="1">
        <f>LN(COUNTIFS('Trained Model'!E$4:E$1140,E83,'Trained Model'!$J$4:$J$1140,$L$2)/$M$2)</f>
        <v>-1.0366206126401418</v>
      </c>
      <c r="O83" s="1">
        <f>LN(COUNTIFS('Trained Model'!F$4:F$1140,F83,'Trained Model'!$J$4:$J$1140,$L$2)/$M$2)</f>
        <v>-1.276293465905562</v>
      </c>
      <c r="P83" s="1">
        <f>LN(COUNTIFS('Trained Model'!G$4:G$1140,G83,'Trained Model'!$J$4:$J$1140,$L$2)/$M$2)</f>
        <v>-0.92798677163734644</v>
      </c>
      <c r="Q83" s="1">
        <f>LN(COUNTIFS('Trained Model'!H$4:H$1140,H83,'Trained Model'!$J$4:$J$1140,$L$2)/$M$2)</f>
        <v>-0.88481459977213761</v>
      </c>
      <c r="R83" s="1">
        <f>LN(COUNTIFS('Trained Model'!I$4:I$1140,I83,'Trained Model'!$J$4:$J$1140,$L$2)/$M$2)</f>
        <v>-1.8152899666382492</v>
      </c>
      <c r="S83" s="149">
        <f t="shared" si="8"/>
        <v>-7.5049809549507804</v>
      </c>
      <c r="T83" s="115"/>
      <c r="V83" s="1">
        <f>LN(COUNTIFS('Trained Model'!D$4:D$1140,D83,'Trained Model'!$J$4:$J$1140,$U$2)/$V$2)</f>
        <v>-1.3956645494074753</v>
      </c>
      <c r="W83" s="1">
        <f>LN(COUNTIFS('Trained Model'!E$4:E$1140,E83,'Trained Model'!$J$4:$J$1140,$U$2)/$V$2)</f>
        <v>-1.3586993551740039</v>
      </c>
      <c r="X83" s="1">
        <f>LN(COUNTIFS('Trained Model'!F$4:F$1140,F83,'Trained Model'!$J$4:$J$1140,$U$2)/$V$2)</f>
        <v>-1.3790666579984376</v>
      </c>
      <c r="Y83" s="1">
        <f>LN(COUNTIFS('Trained Model'!G$4:G$1140,G83,'Trained Model'!$J$4:$J$1140,$U$2)/$V$2)</f>
        <v>-0.66757033877029559</v>
      </c>
      <c r="Z83" s="1">
        <f>LN(COUNTIFS('Trained Model'!H$4:H$1140,H83,'Trained Model'!$J$4:$J$1140,$U$2)/$V$2)</f>
        <v>-0.82003893241456904</v>
      </c>
      <c r="AA83" s="1">
        <f>LN(COUNTIFS('Trained Model'!I$4:I$1140,I83,'Trained Model'!$J$4:$J$1140,$U$2)/$V$2)</f>
        <v>-8.9936045332194625E-2</v>
      </c>
      <c r="AB83" s="151">
        <f t="shared" si="9"/>
        <v>-5.710975879096976</v>
      </c>
      <c r="AD83" s="119" t="str">
        <f t="shared" si="6"/>
        <v>No</v>
      </c>
      <c r="AE83" s="160" t="str">
        <f t="shared" si="7"/>
        <v>Correct</v>
      </c>
    </row>
    <row r="84" spans="1:31" x14ac:dyDescent="0.2">
      <c r="A84" s="98">
        <v>10385</v>
      </c>
      <c r="B84" s="91" t="s">
        <v>104</v>
      </c>
      <c r="C84" s="110">
        <v>6.12774042426113E-2</v>
      </c>
      <c r="D84" s="91" t="s">
        <v>2</v>
      </c>
      <c r="E84" s="91">
        <v>0</v>
      </c>
      <c r="F84" s="92">
        <v>0</v>
      </c>
      <c r="G84" s="91" t="s">
        <v>6</v>
      </c>
      <c r="H84" s="91" t="s">
        <v>89</v>
      </c>
      <c r="I84" s="91" t="s">
        <v>5</v>
      </c>
      <c r="J84" s="93" t="s">
        <v>5</v>
      </c>
      <c r="M84" s="1">
        <f>LN(COUNTIFS('Trained Model'!D$4:D$1140,D84,'Trained Model'!$J$4:$J$1140,$L$2)/$M$2)</f>
        <v>-1.563975538357343</v>
      </c>
      <c r="N84" s="1">
        <f>LN(COUNTIFS('Trained Model'!E$4:E$1140,E84,'Trained Model'!$J$4:$J$1140,$L$2)/$M$2)</f>
        <v>-1.5921464153240394</v>
      </c>
      <c r="O84" s="1">
        <f>LN(COUNTIFS('Trained Model'!F$4:F$1140,F84,'Trained Model'!$J$4:$J$1140,$L$2)/$M$2)</f>
        <v>-1.780198646826979</v>
      </c>
      <c r="P84" s="1">
        <f>LN(COUNTIFS('Trained Model'!G$4:G$1140,G84,'Trained Model'!$J$4:$J$1140,$L$2)/$M$2)</f>
        <v>-0.92798677163734644</v>
      </c>
      <c r="Q84" s="1">
        <f>LN(COUNTIFS('Trained Model'!H$4:H$1140,H84,'Trained Model'!$J$4:$J$1140,$L$2)/$M$2)</f>
        <v>-1.5365765641692286</v>
      </c>
      <c r="R84" s="1">
        <f>LN(COUNTIFS('Trained Model'!I$4:I$1140,I84,'Trained Model'!$J$4:$J$1140,$L$2)/$M$2)</f>
        <v>-1.8152899666382492</v>
      </c>
      <c r="S84" s="149">
        <f t="shared" si="8"/>
        <v>-9.2161739029531855</v>
      </c>
      <c r="T84" s="115"/>
      <c r="V84" s="1">
        <f>LN(COUNTIFS('Trained Model'!D$4:D$1140,D84,'Trained Model'!$J$4:$J$1140,$U$2)/$V$2)</f>
        <v>-1.3956645494074753</v>
      </c>
      <c r="W84" s="1">
        <f>LN(COUNTIFS('Trained Model'!E$4:E$1140,E84,'Trained Model'!$J$4:$J$1140,$U$2)/$V$2)</f>
        <v>-1.3708698907942589</v>
      </c>
      <c r="X84" s="1">
        <f>LN(COUNTIFS('Trained Model'!F$4:F$1140,F84,'Trained Model'!$J$4:$J$1140,$U$2)/$V$2)</f>
        <v>-1.3586993551740039</v>
      </c>
      <c r="Y84" s="1">
        <f>LN(COUNTIFS('Trained Model'!G$4:G$1140,G84,'Trained Model'!$J$4:$J$1140,$U$2)/$V$2)</f>
        <v>-0.66757033877029559</v>
      </c>
      <c r="Z84" s="1">
        <f>LN(COUNTIFS('Trained Model'!H$4:H$1140,H84,'Trained Model'!$J$4:$J$1140,$U$2)/$V$2)</f>
        <v>-1.4340487924157905</v>
      </c>
      <c r="AA84" s="1">
        <f>LN(COUNTIFS('Trained Model'!I$4:I$1140,I84,'Trained Model'!$J$4:$J$1140,$U$2)/$V$2)</f>
        <v>-8.9936045332194625E-2</v>
      </c>
      <c r="AB84" s="151">
        <f t="shared" si="9"/>
        <v>-6.3167889718940193</v>
      </c>
      <c r="AD84" s="119" t="str">
        <f t="shared" si="6"/>
        <v>No</v>
      </c>
      <c r="AE84" s="160" t="str">
        <f t="shared" si="7"/>
        <v>Correct</v>
      </c>
    </row>
    <row r="85" spans="1:31" x14ac:dyDescent="0.2">
      <c r="A85" s="99">
        <v>10330</v>
      </c>
      <c r="B85" s="95" t="s">
        <v>104</v>
      </c>
      <c r="C85" s="111">
        <v>6.2196756561039179E-2</v>
      </c>
      <c r="D85" s="95" t="s">
        <v>1</v>
      </c>
      <c r="E85" s="95">
        <v>2</v>
      </c>
      <c r="F85" s="96">
        <v>0</v>
      </c>
      <c r="G85" s="95" t="s">
        <v>7</v>
      </c>
      <c r="H85" s="95" t="s">
        <v>90</v>
      </c>
      <c r="I85" s="95" t="s">
        <v>5</v>
      </c>
      <c r="J85" s="97" t="s">
        <v>5</v>
      </c>
      <c r="M85" s="1">
        <f>LN(COUNTIFS('Trained Model'!D$4:D$1140,D85,'Trained Model'!$J$4:$J$1140,$L$2)/$M$2)</f>
        <v>-1.0699570329077337</v>
      </c>
      <c r="N85" s="1">
        <f>LN(COUNTIFS('Trained Model'!E$4:E$1140,E85,'Trained Model'!$J$4:$J$1140,$L$2)/$M$2)</f>
        <v>-1.4339224101091452</v>
      </c>
      <c r="O85" s="1">
        <f>LN(COUNTIFS('Trained Model'!F$4:F$1140,F85,'Trained Model'!$J$4:$J$1140,$L$2)/$M$2)</f>
        <v>-1.780198646826979</v>
      </c>
      <c r="P85" s="1">
        <f>LN(COUNTIFS('Trained Model'!G$4:G$1140,G85,'Trained Model'!$J$4:$J$1140,$L$2)/$M$2)</f>
        <v>-0.50310357767208047</v>
      </c>
      <c r="Q85" s="1">
        <f>LN(COUNTIFS('Trained Model'!H$4:H$1140,H85,'Trained Model'!$J$4:$J$1140,$L$2)/$M$2)</f>
        <v>-1.4839328306838067</v>
      </c>
      <c r="R85" s="1">
        <f>LN(COUNTIFS('Trained Model'!I$4:I$1140,I85,'Trained Model'!$J$4:$J$1140,$L$2)/$M$2)</f>
        <v>-1.8152899666382492</v>
      </c>
      <c r="S85" s="149">
        <f t="shared" si="8"/>
        <v>-8.0864044648379938</v>
      </c>
      <c r="T85" s="115"/>
      <c r="V85" s="1">
        <f>LN(COUNTIFS('Trained Model'!D$4:D$1140,D85,'Trained Model'!$J$4:$J$1140,$U$2)/$V$2)</f>
        <v>-1.374959876045784</v>
      </c>
      <c r="W85" s="1">
        <f>LN(COUNTIFS('Trained Model'!E$4:E$1140,E85,'Trained Model'!$J$4:$J$1140,$U$2)/$V$2)</f>
        <v>-1.3956645494074753</v>
      </c>
      <c r="X85" s="1">
        <f>LN(COUNTIFS('Trained Model'!F$4:F$1140,F85,'Trained Model'!$J$4:$J$1140,$U$2)/$V$2)</f>
        <v>-1.3586993551740039</v>
      </c>
      <c r="Y85" s="1">
        <f>LN(COUNTIFS('Trained Model'!G$4:G$1140,G85,'Trained Model'!$J$4:$J$1140,$U$2)/$V$2)</f>
        <v>-0.71939540663488166</v>
      </c>
      <c r="Z85" s="1">
        <f>LN(COUNTIFS('Trained Model'!H$4:H$1140,H85,'Trained Model'!$J$4:$J$1140,$U$2)/$V$2)</f>
        <v>-1.790723736354523</v>
      </c>
      <c r="AA85" s="1">
        <f>LN(COUNTIFS('Trained Model'!I$4:I$1140,I85,'Trained Model'!$J$4:$J$1140,$U$2)/$V$2)</f>
        <v>-8.9936045332194625E-2</v>
      </c>
      <c r="AB85" s="151">
        <f t="shared" si="9"/>
        <v>-6.7293789689488621</v>
      </c>
      <c r="AD85" s="119" t="str">
        <f t="shared" si="6"/>
        <v>No</v>
      </c>
      <c r="AE85" s="160" t="str">
        <f t="shared" si="7"/>
        <v>Correct</v>
      </c>
    </row>
    <row r="86" spans="1:31" x14ac:dyDescent="0.2">
      <c r="A86" s="98">
        <v>10349</v>
      </c>
      <c r="B86" s="91" t="s">
        <v>104</v>
      </c>
      <c r="C86" s="110">
        <v>6.3418863079830246E-2</v>
      </c>
      <c r="D86" s="91" t="s">
        <v>2</v>
      </c>
      <c r="E86" s="91">
        <v>1</v>
      </c>
      <c r="F86" s="92">
        <v>1</v>
      </c>
      <c r="G86" s="91" t="s">
        <v>7</v>
      </c>
      <c r="H86" s="91" t="s">
        <v>89</v>
      </c>
      <c r="I86" s="91" t="s">
        <v>5</v>
      </c>
      <c r="J86" s="93" t="s">
        <v>5</v>
      </c>
      <c r="M86" s="1">
        <f>LN(COUNTIFS('Trained Model'!D$4:D$1140,D86,'Trained Model'!$J$4:$J$1140,$L$2)/$M$2)</f>
        <v>-1.563975538357343</v>
      </c>
      <c r="N86" s="1">
        <f>LN(COUNTIFS('Trained Model'!E$4:E$1140,E86,'Trained Model'!$J$4:$J$1140,$L$2)/$M$2)</f>
        <v>-1.5921464153240394</v>
      </c>
      <c r="O86" s="1">
        <f>LN(COUNTIFS('Trained Model'!F$4:F$1140,F86,'Trained Model'!$J$4:$J$1140,$L$2)/$M$2)</f>
        <v>-1.276293465905562</v>
      </c>
      <c r="P86" s="1">
        <f>LN(COUNTIFS('Trained Model'!G$4:G$1140,G86,'Trained Model'!$J$4:$J$1140,$L$2)/$M$2)</f>
        <v>-0.50310357767208047</v>
      </c>
      <c r="Q86" s="1">
        <f>LN(COUNTIFS('Trained Model'!H$4:H$1140,H86,'Trained Model'!$J$4:$J$1140,$L$2)/$M$2)</f>
        <v>-1.5365765641692286</v>
      </c>
      <c r="R86" s="1">
        <f>LN(COUNTIFS('Trained Model'!I$4:I$1140,I86,'Trained Model'!$J$4:$J$1140,$L$2)/$M$2)</f>
        <v>-1.8152899666382492</v>
      </c>
      <c r="S86" s="149">
        <f t="shared" si="8"/>
        <v>-8.287385528066503</v>
      </c>
      <c r="T86" s="115"/>
      <c r="V86" s="1">
        <f>LN(COUNTIFS('Trained Model'!D$4:D$1140,D86,'Trained Model'!$J$4:$J$1140,$U$2)/$V$2)</f>
        <v>-1.3956645494074753</v>
      </c>
      <c r="W86" s="1">
        <f>LN(COUNTIFS('Trained Model'!E$4:E$1140,E86,'Trained Model'!$J$4:$J$1140,$U$2)/$V$2)</f>
        <v>-1.4210896477732855</v>
      </c>
      <c r="X86" s="1">
        <f>LN(COUNTIFS('Trained Model'!F$4:F$1140,F86,'Trained Model'!$J$4:$J$1140,$U$2)/$V$2)</f>
        <v>-1.3790666579984376</v>
      </c>
      <c r="Y86" s="1">
        <f>LN(COUNTIFS('Trained Model'!G$4:G$1140,G86,'Trained Model'!$J$4:$J$1140,$U$2)/$V$2)</f>
        <v>-0.71939540663488166</v>
      </c>
      <c r="Z86" s="1">
        <f>LN(COUNTIFS('Trained Model'!H$4:H$1140,H86,'Trained Model'!$J$4:$J$1140,$U$2)/$V$2)</f>
        <v>-1.4340487924157905</v>
      </c>
      <c r="AA86" s="1">
        <f>LN(COUNTIFS('Trained Model'!I$4:I$1140,I86,'Trained Model'!$J$4:$J$1140,$U$2)/$V$2)</f>
        <v>-8.9936045332194625E-2</v>
      </c>
      <c r="AB86" s="151">
        <f t="shared" si="9"/>
        <v>-6.4392010995620659</v>
      </c>
      <c r="AD86" s="119" t="str">
        <f t="shared" si="6"/>
        <v>No</v>
      </c>
      <c r="AE86" s="160" t="str">
        <f t="shared" si="7"/>
        <v>Correct</v>
      </c>
    </row>
    <row r="87" spans="1:31" x14ac:dyDescent="0.2">
      <c r="A87" s="99">
        <v>10051</v>
      </c>
      <c r="B87" s="95" t="s">
        <v>104</v>
      </c>
      <c r="C87" s="111">
        <v>6.4731729051403453E-2</v>
      </c>
      <c r="D87" s="95" t="s">
        <v>3</v>
      </c>
      <c r="E87" s="95">
        <v>2</v>
      </c>
      <c r="F87" s="96">
        <v>2</v>
      </c>
      <c r="G87" s="95" t="s">
        <v>7</v>
      </c>
      <c r="H87" s="95" t="s">
        <v>89</v>
      </c>
      <c r="I87" s="95" t="s">
        <v>5</v>
      </c>
      <c r="J87" s="97" t="s">
        <v>5</v>
      </c>
      <c r="M87" s="1">
        <f>LN(COUNTIFS('Trained Model'!D$4:D$1140,D87,'Trained Model'!$J$4:$J$1140,$L$2)/$M$2)</f>
        <v>-1.5099083170870673</v>
      </c>
      <c r="N87" s="1">
        <f>LN(COUNTIFS('Trained Model'!E$4:E$1140,E87,'Trained Model'!$J$4:$J$1140,$L$2)/$M$2)</f>
        <v>-1.4339224101091452</v>
      </c>
      <c r="O87" s="1">
        <f>LN(COUNTIFS('Trained Model'!F$4:F$1140,F87,'Trained Model'!$J$4:$J$1140,$L$2)/$M$2)</f>
        <v>-1.2556741787028265</v>
      </c>
      <c r="P87" s="1">
        <f>LN(COUNTIFS('Trained Model'!G$4:G$1140,G87,'Trained Model'!$J$4:$J$1140,$L$2)/$M$2)</f>
        <v>-0.50310357767208047</v>
      </c>
      <c r="Q87" s="1">
        <f>LN(COUNTIFS('Trained Model'!H$4:H$1140,H87,'Trained Model'!$J$4:$J$1140,$L$2)/$M$2)</f>
        <v>-1.5365765641692286</v>
      </c>
      <c r="R87" s="1">
        <f>LN(COUNTIFS('Trained Model'!I$4:I$1140,I87,'Trained Model'!$J$4:$J$1140,$L$2)/$M$2)</f>
        <v>-1.8152899666382492</v>
      </c>
      <c r="S87" s="149">
        <f t="shared" si="8"/>
        <v>-8.0544750143785979</v>
      </c>
      <c r="T87" s="115"/>
      <c r="V87" s="1">
        <f>LN(COUNTIFS('Trained Model'!D$4:D$1140,D87,'Trained Model'!$J$4:$J$1140,$U$2)/$V$2)</f>
        <v>-1.3873311678483309</v>
      </c>
      <c r="W87" s="1">
        <f>LN(COUNTIFS('Trained Model'!E$4:E$1140,E87,'Trained Model'!$J$4:$J$1140,$U$2)/$V$2)</f>
        <v>-1.3956645494074753</v>
      </c>
      <c r="X87" s="1">
        <f>LN(COUNTIFS('Trained Model'!F$4:F$1140,F87,'Trained Model'!$J$4:$J$1140,$U$2)/$V$2)</f>
        <v>-1.4210896477732855</v>
      </c>
      <c r="Y87" s="1">
        <f>LN(COUNTIFS('Trained Model'!G$4:G$1140,G87,'Trained Model'!$J$4:$J$1140,$U$2)/$V$2)</f>
        <v>-0.71939540663488166</v>
      </c>
      <c r="Z87" s="1">
        <f>LN(COUNTIFS('Trained Model'!H$4:H$1140,H87,'Trained Model'!$J$4:$J$1140,$U$2)/$V$2)</f>
        <v>-1.4340487924157905</v>
      </c>
      <c r="AA87" s="1">
        <f>LN(COUNTIFS('Trained Model'!I$4:I$1140,I87,'Trained Model'!$J$4:$J$1140,$U$2)/$V$2)</f>
        <v>-8.9936045332194625E-2</v>
      </c>
      <c r="AB87" s="151">
        <f t="shared" si="9"/>
        <v>-6.4474656094119593</v>
      </c>
      <c r="AD87" s="119" t="str">
        <f t="shared" si="6"/>
        <v>No</v>
      </c>
      <c r="AE87" s="160" t="str">
        <f t="shared" si="7"/>
        <v>Correct</v>
      </c>
    </row>
    <row r="88" spans="1:31" x14ac:dyDescent="0.2">
      <c r="A88" s="98">
        <v>10096</v>
      </c>
      <c r="B88" s="91" t="s">
        <v>104</v>
      </c>
      <c r="C88" s="110">
        <v>6.5909712631090134E-2</v>
      </c>
      <c r="D88" s="91" t="s">
        <v>1</v>
      </c>
      <c r="E88" s="91">
        <v>3</v>
      </c>
      <c r="F88" s="92">
        <v>0</v>
      </c>
      <c r="G88" s="91" t="s">
        <v>6</v>
      </c>
      <c r="H88" s="91" t="s">
        <v>90</v>
      </c>
      <c r="I88" s="91" t="s">
        <v>5</v>
      </c>
      <c r="J88" s="93" t="s">
        <v>5</v>
      </c>
      <c r="M88" s="1">
        <f>LN(COUNTIFS('Trained Model'!D$4:D$1140,D88,'Trained Model'!$J$4:$J$1140,$L$2)/$M$2)</f>
        <v>-1.0699570329077337</v>
      </c>
      <c r="N88" s="1">
        <f>LN(COUNTIFS('Trained Model'!E$4:E$1140,E88,'Trained Model'!$J$4:$J$1140,$L$2)/$M$2)</f>
        <v>-1.0366206126401418</v>
      </c>
      <c r="O88" s="1">
        <f>LN(COUNTIFS('Trained Model'!F$4:F$1140,F88,'Trained Model'!$J$4:$J$1140,$L$2)/$M$2)</f>
        <v>-1.780198646826979</v>
      </c>
      <c r="P88" s="1">
        <f>LN(COUNTIFS('Trained Model'!G$4:G$1140,G88,'Trained Model'!$J$4:$J$1140,$L$2)/$M$2)</f>
        <v>-0.92798677163734644</v>
      </c>
      <c r="Q88" s="1">
        <f>LN(COUNTIFS('Trained Model'!H$4:H$1140,H88,'Trained Model'!$J$4:$J$1140,$L$2)/$M$2)</f>
        <v>-1.4839328306838067</v>
      </c>
      <c r="R88" s="1">
        <f>LN(COUNTIFS('Trained Model'!I$4:I$1140,I88,'Trained Model'!$J$4:$J$1140,$L$2)/$M$2)</f>
        <v>-1.8152899666382492</v>
      </c>
      <c r="S88" s="149">
        <f t="shared" si="8"/>
        <v>-8.1139858613342568</v>
      </c>
      <c r="T88" s="115"/>
      <c r="V88" s="1">
        <f>LN(COUNTIFS('Trained Model'!D$4:D$1140,D88,'Trained Model'!$J$4:$J$1140,$U$2)/$V$2)</f>
        <v>-1.374959876045784</v>
      </c>
      <c r="W88" s="1">
        <f>LN(COUNTIFS('Trained Model'!E$4:E$1140,E88,'Trained Model'!$J$4:$J$1140,$U$2)/$V$2)</f>
        <v>-1.3586993551740039</v>
      </c>
      <c r="X88" s="1">
        <f>LN(COUNTIFS('Trained Model'!F$4:F$1140,F88,'Trained Model'!$J$4:$J$1140,$U$2)/$V$2)</f>
        <v>-1.3586993551740039</v>
      </c>
      <c r="Y88" s="1">
        <f>LN(COUNTIFS('Trained Model'!G$4:G$1140,G88,'Trained Model'!$J$4:$J$1140,$U$2)/$V$2)</f>
        <v>-0.66757033877029559</v>
      </c>
      <c r="Z88" s="1">
        <f>LN(COUNTIFS('Trained Model'!H$4:H$1140,H88,'Trained Model'!$J$4:$J$1140,$U$2)/$V$2)</f>
        <v>-1.790723736354523</v>
      </c>
      <c r="AA88" s="1">
        <f>LN(COUNTIFS('Trained Model'!I$4:I$1140,I88,'Trained Model'!$J$4:$J$1140,$U$2)/$V$2)</f>
        <v>-8.9936045332194625E-2</v>
      </c>
      <c r="AB88" s="151">
        <f t="shared" si="9"/>
        <v>-6.6405887068508047</v>
      </c>
      <c r="AD88" s="119" t="str">
        <f t="shared" si="6"/>
        <v>No</v>
      </c>
      <c r="AE88" s="160" t="str">
        <f t="shared" si="7"/>
        <v>Correct</v>
      </c>
    </row>
    <row r="89" spans="1:31" x14ac:dyDescent="0.2">
      <c r="A89" s="99">
        <v>10895</v>
      </c>
      <c r="B89" s="95" t="s">
        <v>104</v>
      </c>
      <c r="C89" s="111">
        <v>6.7334086747698474E-2</v>
      </c>
      <c r="D89" s="95" t="s">
        <v>1</v>
      </c>
      <c r="E89" s="95">
        <v>0</v>
      </c>
      <c r="F89" s="96">
        <v>0</v>
      </c>
      <c r="G89" s="95" t="s">
        <v>7</v>
      </c>
      <c r="H89" s="95" t="s">
        <v>90</v>
      </c>
      <c r="I89" s="95" t="s">
        <v>5</v>
      </c>
      <c r="J89" s="97" t="s">
        <v>5</v>
      </c>
      <c r="M89" s="1">
        <f>LN(COUNTIFS('Trained Model'!D$4:D$1140,D89,'Trained Model'!$J$4:$J$1140,$L$2)/$M$2)</f>
        <v>-1.0699570329077337</v>
      </c>
      <c r="N89" s="1">
        <f>LN(COUNTIFS('Trained Model'!E$4:E$1140,E89,'Trained Model'!$J$4:$J$1140,$L$2)/$M$2)</f>
        <v>-1.5921464153240394</v>
      </c>
      <c r="O89" s="1">
        <f>LN(COUNTIFS('Trained Model'!F$4:F$1140,F89,'Trained Model'!$J$4:$J$1140,$L$2)/$M$2)</f>
        <v>-1.780198646826979</v>
      </c>
      <c r="P89" s="1">
        <f>LN(COUNTIFS('Trained Model'!G$4:G$1140,G89,'Trained Model'!$J$4:$J$1140,$L$2)/$M$2)</f>
        <v>-0.50310357767208047</v>
      </c>
      <c r="Q89" s="1">
        <f>LN(COUNTIFS('Trained Model'!H$4:H$1140,H89,'Trained Model'!$J$4:$J$1140,$L$2)/$M$2)</f>
        <v>-1.4839328306838067</v>
      </c>
      <c r="R89" s="1">
        <f>LN(COUNTIFS('Trained Model'!I$4:I$1140,I89,'Trained Model'!$J$4:$J$1140,$L$2)/$M$2)</f>
        <v>-1.8152899666382492</v>
      </c>
      <c r="S89" s="149">
        <f t="shared" si="8"/>
        <v>-8.2446284700528878</v>
      </c>
      <c r="T89" s="115"/>
      <c r="V89" s="1">
        <f>LN(COUNTIFS('Trained Model'!D$4:D$1140,D89,'Trained Model'!$J$4:$J$1140,$U$2)/$V$2)</f>
        <v>-1.374959876045784</v>
      </c>
      <c r="W89" s="1">
        <f>LN(COUNTIFS('Trained Model'!E$4:E$1140,E89,'Trained Model'!$J$4:$J$1140,$U$2)/$V$2)</f>
        <v>-1.3708698907942589</v>
      </c>
      <c r="X89" s="1">
        <f>LN(COUNTIFS('Trained Model'!F$4:F$1140,F89,'Trained Model'!$J$4:$J$1140,$U$2)/$V$2)</f>
        <v>-1.3586993551740039</v>
      </c>
      <c r="Y89" s="1">
        <f>LN(COUNTIFS('Trained Model'!G$4:G$1140,G89,'Trained Model'!$J$4:$J$1140,$U$2)/$V$2)</f>
        <v>-0.71939540663488166</v>
      </c>
      <c r="Z89" s="1">
        <f>LN(COUNTIFS('Trained Model'!H$4:H$1140,H89,'Trained Model'!$J$4:$J$1140,$U$2)/$V$2)</f>
        <v>-1.790723736354523</v>
      </c>
      <c r="AA89" s="1">
        <f>LN(COUNTIFS('Trained Model'!I$4:I$1140,I89,'Trained Model'!$J$4:$J$1140,$U$2)/$V$2)</f>
        <v>-8.9936045332194625E-2</v>
      </c>
      <c r="AB89" s="151">
        <f t="shared" si="9"/>
        <v>-6.7045843103356457</v>
      </c>
      <c r="AD89" s="119" t="str">
        <f t="shared" ref="AD89:AD152" si="10">IF(S89&gt;AB89,"Yes","No")</f>
        <v>No</v>
      </c>
      <c r="AE89" s="160" t="str">
        <f t="shared" ref="AE89:AE152" si="11">IF(J89=AD89,"Correct","Incorrect")</f>
        <v>Correct</v>
      </c>
    </row>
    <row r="90" spans="1:31" x14ac:dyDescent="0.2">
      <c r="A90" s="98">
        <v>11014</v>
      </c>
      <c r="B90" s="91" t="s">
        <v>104</v>
      </c>
      <c r="C90" s="110">
        <v>6.7978449235410965E-2</v>
      </c>
      <c r="D90" s="91" t="s">
        <v>2</v>
      </c>
      <c r="E90" s="91">
        <v>3</v>
      </c>
      <c r="F90" s="92">
        <v>3</v>
      </c>
      <c r="G90" s="91" t="s">
        <v>7</v>
      </c>
      <c r="H90" s="91" t="s">
        <v>88</v>
      </c>
      <c r="I90" s="91" t="s">
        <v>5</v>
      </c>
      <c r="J90" s="93" t="s">
        <v>5</v>
      </c>
      <c r="M90" s="1">
        <f>LN(COUNTIFS('Trained Model'!D$4:D$1140,D90,'Trained Model'!$J$4:$J$1140,$L$2)/$M$2)</f>
        <v>-1.563975538357343</v>
      </c>
      <c r="N90" s="1">
        <f>LN(COUNTIFS('Trained Model'!E$4:E$1140,E90,'Trained Model'!$J$4:$J$1140,$L$2)/$M$2)</f>
        <v>-1.0366206126401418</v>
      </c>
      <c r="O90" s="1">
        <f>LN(COUNTIFS('Trained Model'!F$4:F$1140,F90,'Trained Model'!$J$4:$J$1140,$L$2)/$M$2)</f>
        <v>-1.3188530803243581</v>
      </c>
      <c r="P90" s="1">
        <f>LN(COUNTIFS('Trained Model'!G$4:G$1140,G90,'Trained Model'!$J$4:$J$1140,$L$2)/$M$2)</f>
        <v>-0.50310357767208047</v>
      </c>
      <c r="Q90" s="1">
        <f>LN(COUNTIFS('Trained Model'!H$4:H$1140,H90,'Trained Model'!$J$4:$J$1140,$L$2)/$M$2)</f>
        <v>-0.88481459977213761</v>
      </c>
      <c r="R90" s="1">
        <f>LN(COUNTIFS('Trained Model'!I$4:I$1140,I90,'Trained Model'!$J$4:$J$1140,$L$2)/$M$2)</f>
        <v>-1.8152899666382492</v>
      </c>
      <c r="S90" s="149">
        <f t="shared" si="8"/>
        <v>-7.1226573754043105</v>
      </c>
      <c r="T90" s="115"/>
      <c r="V90" s="1">
        <f>LN(COUNTIFS('Trained Model'!D$4:D$1140,D90,'Trained Model'!$J$4:$J$1140,$U$2)/$V$2)</f>
        <v>-1.3956645494074753</v>
      </c>
      <c r="W90" s="1">
        <f>LN(COUNTIFS('Trained Model'!E$4:E$1140,E90,'Trained Model'!$J$4:$J$1140,$U$2)/$V$2)</f>
        <v>-1.3586993551740039</v>
      </c>
      <c r="X90" s="1">
        <f>LN(COUNTIFS('Trained Model'!F$4:F$1140,F90,'Trained Model'!$J$4:$J$1140,$U$2)/$V$2)</f>
        <v>-1.3873311678483309</v>
      </c>
      <c r="Y90" s="1">
        <f>LN(COUNTIFS('Trained Model'!G$4:G$1140,G90,'Trained Model'!$J$4:$J$1140,$U$2)/$V$2)</f>
        <v>-0.71939540663488166</v>
      </c>
      <c r="Z90" s="1">
        <f>LN(COUNTIFS('Trained Model'!H$4:H$1140,H90,'Trained Model'!$J$4:$J$1140,$U$2)/$V$2)</f>
        <v>-0.82003893241456904</v>
      </c>
      <c r="AA90" s="1">
        <f>LN(COUNTIFS('Trained Model'!I$4:I$1140,I90,'Trained Model'!$J$4:$J$1140,$U$2)/$V$2)</f>
        <v>-8.9936045332194625E-2</v>
      </c>
      <c r="AB90" s="151">
        <f t="shared" si="9"/>
        <v>-5.7710654568114554</v>
      </c>
      <c r="AD90" s="119" t="str">
        <f t="shared" si="10"/>
        <v>No</v>
      </c>
      <c r="AE90" s="160" t="str">
        <f t="shared" si="11"/>
        <v>Correct</v>
      </c>
    </row>
    <row r="91" spans="1:31" x14ac:dyDescent="0.2">
      <c r="A91" s="99">
        <v>11306</v>
      </c>
      <c r="B91" s="95" t="s">
        <v>104</v>
      </c>
      <c r="C91" s="111">
        <v>6.8560542604943042E-2</v>
      </c>
      <c r="D91" s="95" t="s">
        <v>3</v>
      </c>
      <c r="E91" s="95">
        <v>0</v>
      </c>
      <c r="F91" s="96">
        <v>3</v>
      </c>
      <c r="G91" s="95" t="s">
        <v>6</v>
      </c>
      <c r="H91" s="95" t="s">
        <v>88</v>
      </c>
      <c r="I91" s="95" t="s">
        <v>5</v>
      </c>
      <c r="J91" s="97" t="s">
        <v>5</v>
      </c>
      <c r="M91" s="1">
        <f>LN(COUNTIFS('Trained Model'!D$4:D$1140,D91,'Trained Model'!$J$4:$J$1140,$L$2)/$M$2)</f>
        <v>-1.5099083170870673</v>
      </c>
      <c r="N91" s="1">
        <f>LN(COUNTIFS('Trained Model'!E$4:E$1140,E91,'Trained Model'!$J$4:$J$1140,$L$2)/$M$2)</f>
        <v>-1.5921464153240394</v>
      </c>
      <c r="O91" s="1">
        <f>LN(COUNTIFS('Trained Model'!F$4:F$1140,F91,'Trained Model'!$J$4:$J$1140,$L$2)/$M$2)</f>
        <v>-1.3188530803243581</v>
      </c>
      <c r="P91" s="1">
        <f>LN(COUNTIFS('Trained Model'!G$4:G$1140,G91,'Trained Model'!$J$4:$J$1140,$L$2)/$M$2)</f>
        <v>-0.92798677163734644</v>
      </c>
      <c r="Q91" s="1">
        <f>LN(COUNTIFS('Trained Model'!H$4:H$1140,H91,'Trained Model'!$J$4:$J$1140,$L$2)/$M$2)</f>
        <v>-0.88481459977213761</v>
      </c>
      <c r="R91" s="1">
        <f>LN(COUNTIFS('Trained Model'!I$4:I$1140,I91,'Trained Model'!$J$4:$J$1140,$L$2)/$M$2)</f>
        <v>-1.8152899666382492</v>
      </c>
      <c r="S91" s="149">
        <f t="shared" si="8"/>
        <v>-8.0489991507831977</v>
      </c>
      <c r="T91" s="115"/>
      <c r="V91" s="1">
        <f>LN(COUNTIFS('Trained Model'!D$4:D$1140,D91,'Trained Model'!$J$4:$J$1140,$U$2)/$V$2)</f>
        <v>-1.3873311678483309</v>
      </c>
      <c r="W91" s="1">
        <f>LN(COUNTIFS('Trained Model'!E$4:E$1140,E91,'Trained Model'!$J$4:$J$1140,$U$2)/$V$2)</f>
        <v>-1.3708698907942589</v>
      </c>
      <c r="X91" s="1">
        <f>LN(COUNTIFS('Trained Model'!F$4:F$1140,F91,'Trained Model'!$J$4:$J$1140,$U$2)/$V$2)</f>
        <v>-1.3873311678483309</v>
      </c>
      <c r="Y91" s="1">
        <f>LN(COUNTIFS('Trained Model'!G$4:G$1140,G91,'Trained Model'!$J$4:$J$1140,$U$2)/$V$2)</f>
        <v>-0.66757033877029559</v>
      </c>
      <c r="Z91" s="1">
        <f>LN(COUNTIFS('Trained Model'!H$4:H$1140,H91,'Trained Model'!$J$4:$J$1140,$U$2)/$V$2)</f>
        <v>-0.82003893241456904</v>
      </c>
      <c r="AA91" s="1">
        <f>LN(COUNTIFS('Trained Model'!I$4:I$1140,I91,'Trained Model'!$J$4:$J$1140,$U$2)/$V$2)</f>
        <v>-8.9936045332194625E-2</v>
      </c>
      <c r="AB91" s="151">
        <f t="shared" si="9"/>
        <v>-5.7230775430079808</v>
      </c>
      <c r="AD91" s="119" t="str">
        <f t="shared" si="10"/>
        <v>No</v>
      </c>
      <c r="AE91" s="160" t="str">
        <f t="shared" si="11"/>
        <v>Correct</v>
      </c>
    </row>
    <row r="92" spans="1:31" x14ac:dyDescent="0.2">
      <c r="A92" s="98">
        <v>11216</v>
      </c>
      <c r="B92" s="91" t="s">
        <v>104</v>
      </c>
      <c r="C92" s="110">
        <v>6.863536801567327E-2</v>
      </c>
      <c r="D92" s="91" t="s">
        <v>0</v>
      </c>
      <c r="E92" s="91">
        <v>0</v>
      </c>
      <c r="F92" s="92">
        <v>2</v>
      </c>
      <c r="G92" s="91" t="s">
        <v>7</v>
      </c>
      <c r="H92" s="91" t="s">
        <v>88</v>
      </c>
      <c r="I92" s="91" t="s">
        <v>5</v>
      </c>
      <c r="J92" s="93" t="s">
        <v>5</v>
      </c>
      <c r="M92" s="1">
        <f>LN(COUNTIFS('Trained Model'!D$4:D$1140,D92,'Trained Model'!$J$4:$J$1140,$L$2)/$M$2)</f>
        <v>-1.4839328306838067</v>
      </c>
      <c r="N92" s="1">
        <f>LN(COUNTIFS('Trained Model'!E$4:E$1140,E92,'Trained Model'!$J$4:$J$1140,$L$2)/$M$2)</f>
        <v>-1.5921464153240394</v>
      </c>
      <c r="O92" s="1">
        <f>LN(COUNTIFS('Trained Model'!F$4:F$1140,F92,'Trained Model'!$J$4:$J$1140,$L$2)/$M$2)</f>
        <v>-1.2556741787028265</v>
      </c>
      <c r="P92" s="1">
        <f>LN(COUNTIFS('Trained Model'!G$4:G$1140,G92,'Trained Model'!$J$4:$J$1140,$L$2)/$M$2)</f>
        <v>-0.50310357767208047</v>
      </c>
      <c r="Q92" s="1">
        <f>LN(COUNTIFS('Trained Model'!H$4:H$1140,H92,'Trained Model'!$J$4:$J$1140,$L$2)/$M$2)</f>
        <v>-0.88481459977213761</v>
      </c>
      <c r="R92" s="1">
        <f>LN(COUNTIFS('Trained Model'!I$4:I$1140,I92,'Trained Model'!$J$4:$J$1140,$L$2)/$M$2)</f>
        <v>-1.8152899666382492</v>
      </c>
      <c r="S92" s="149">
        <f t="shared" si="8"/>
        <v>-7.5349615687931397</v>
      </c>
      <c r="T92" s="115"/>
      <c r="V92" s="1">
        <f>LN(COUNTIFS('Trained Model'!D$4:D$1140,D92,'Trained Model'!$J$4:$J$1140,$U$2)/$V$2)</f>
        <v>-1.3873311678483309</v>
      </c>
      <c r="W92" s="1">
        <f>LN(COUNTIFS('Trained Model'!E$4:E$1140,E92,'Trained Model'!$J$4:$J$1140,$U$2)/$V$2)</f>
        <v>-1.3708698907942589</v>
      </c>
      <c r="X92" s="1">
        <f>LN(COUNTIFS('Trained Model'!F$4:F$1140,F92,'Trained Model'!$J$4:$J$1140,$U$2)/$V$2)</f>
        <v>-1.4210896477732855</v>
      </c>
      <c r="Y92" s="1">
        <f>LN(COUNTIFS('Trained Model'!G$4:G$1140,G92,'Trained Model'!$J$4:$J$1140,$U$2)/$V$2)</f>
        <v>-0.71939540663488166</v>
      </c>
      <c r="Z92" s="1">
        <f>LN(COUNTIFS('Trained Model'!H$4:H$1140,H92,'Trained Model'!$J$4:$J$1140,$U$2)/$V$2)</f>
        <v>-0.82003893241456904</v>
      </c>
      <c r="AA92" s="1">
        <f>LN(COUNTIFS('Trained Model'!I$4:I$1140,I92,'Trained Model'!$J$4:$J$1140,$U$2)/$V$2)</f>
        <v>-8.9936045332194625E-2</v>
      </c>
      <c r="AB92" s="151">
        <f t="shared" si="9"/>
        <v>-5.8086610907975205</v>
      </c>
      <c r="AD92" s="119" t="str">
        <f t="shared" si="10"/>
        <v>No</v>
      </c>
      <c r="AE92" s="160" t="str">
        <f t="shared" si="11"/>
        <v>Correct</v>
      </c>
    </row>
    <row r="93" spans="1:31" x14ac:dyDescent="0.2">
      <c r="A93" s="99">
        <v>10107</v>
      </c>
      <c r="B93" s="95" t="s">
        <v>104</v>
      </c>
      <c r="C93" s="111">
        <v>6.9301129303622866E-2</v>
      </c>
      <c r="D93" s="95" t="s">
        <v>1</v>
      </c>
      <c r="E93" s="95">
        <v>1</v>
      </c>
      <c r="F93" s="96">
        <v>3</v>
      </c>
      <c r="G93" s="95" t="s">
        <v>6</v>
      </c>
      <c r="H93" s="95" t="s">
        <v>88</v>
      </c>
      <c r="I93" s="95" t="s">
        <v>5</v>
      </c>
      <c r="J93" s="97" t="s">
        <v>5</v>
      </c>
      <c r="M93" s="1">
        <f>LN(COUNTIFS('Trained Model'!D$4:D$1140,D93,'Trained Model'!$J$4:$J$1140,$L$2)/$M$2)</f>
        <v>-1.0699570329077337</v>
      </c>
      <c r="N93" s="1">
        <f>LN(COUNTIFS('Trained Model'!E$4:E$1140,E93,'Trained Model'!$J$4:$J$1140,$L$2)/$M$2)</f>
        <v>-1.5921464153240394</v>
      </c>
      <c r="O93" s="1">
        <f>LN(COUNTIFS('Trained Model'!F$4:F$1140,F93,'Trained Model'!$J$4:$J$1140,$L$2)/$M$2)</f>
        <v>-1.3188530803243581</v>
      </c>
      <c r="P93" s="1">
        <f>LN(COUNTIFS('Trained Model'!G$4:G$1140,G93,'Trained Model'!$J$4:$J$1140,$L$2)/$M$2)</f>
        <v>-0.92798677163734644</v>
      </c>
      <c r="Q93" s="1">
        <f>LN(COUNTIFS('Trained Model'!H$4:H$1140,H93,'Trained Model'!$J$4:$J$1140,$L$2)/$M$2)</f>
        <v>-0.88481459977213761</v>
      </c>
      <c r="R93" s="1">
        <f>LN(COUNTIFS('Trained Model'!I$4:I$1140,I93,'Trained Model'!$J$4:$J$1140,$L$2)/$M$2)</f>
        <v>-1.8152899666382492</v>
      </c>
      <c r="S93" s="149">
        <f t="shared" si="8"/>
        <v>-7.6090478666038646</v>
      </c>
      <c r="T93" s="115"/>
      <c r="V93" s="1">
        <f>LN(COUNTIFS('Trained Model'!D$4:D$1140,D93,'Trained Model'!$J$4:$J$1140,$U$2)/$V$2)</f>
        <v>-1.374959876045784</v>
      </c>
      <c r="W93" s="1">
        <f>LN(COUNTIFS('Trained Model'!E$4:E$1140,E93,'Trained Model'!$J$4:$J$1140,$U$2)/$V$2)</f>
        <v>-1.4210896477732855</v>
      </c>
      <c r="X93" s="1">
        <f>LN(COUNTIFS('Trained Model'!F$4:F$1140,F93,'Trained Model'!$J$4:$J$1140,$U$2)/$V$2)</f>
        <v>-1.3873311678483309</v>
      </c>
      <c r="Y93" s="1">
        <f>LN(COUNTIFS('Trained Model'!G$4:G$1140,G93,'Trained Model'!$J$4:$J$1140,$U$2)/$V$2)</f>
        <v>-0.66757033877029559</v>
      </c>
      <c r="Z93" s="1">
        <f>LN(COUNTIFS('Trained Model'!H$4:H$1140,H93,'Trained Model'!$J$4:$J$1140,$U$2)/$V$2)</f>
        <v>-0.82003893241456904</v>
      </c>
      <c r="AA93" s="1">
        <f>LN(COUNTIFS('Trained Model'!I$4:I$1140,I93,'Trained Model'!$J$4:$J$1140,$U$2)/$V$2)</f>
        <v>-8.9936045332194625E-2</v>
      </c>
      <c r="AB93" s="151">
        <f t="shared" si="9"/>
        <v>-5.7609260081844598</v>
      </c>
      <c r="AD93" s="119" t="str">
        <f t="shared" si="10"/>
        <v>No</v>
      </c>
      <c r="AE93" s="160" t="str">
        <f t="shared" si="11"/>
        <v>Correct</v>
      </c>
    </row>
    <row r="94" spans="1:31" x14ac:dyDescent="0.2">
      <c r="A94" s="98">
        <v>10065</v>
      </c>
      <c r="B94" s="91" t="s">
        <v>104</v>
      </c>
      <c r="C94" s="110">
        <v>6.9655841698550769E-2</v>
      </c>
      <c r="D94" s="91" t="s">
        <v>3</v>
      </c>
      <c r="E94" s="91">
        <v>3</v>
      </c>
      <c r="F94" s="92">
        <v>2</v>
      </c>
      <c r="G94" s="91" t="s">
        <v>6</v>
      </c>
      <c r="H94" s="91" t="s">
        <v>89</v>
      </c>
      <c r="I94" s="91" t="s">
        <v>4</v>
      </c>
      <c r="J94" s="93" t="s">
        <v>4</v>
      </c>
      <c r="M94" s="1">
        <f>LN(COUNTIFS('Trained Model'!D$4:D$1140,D94,'Trained Model'!$J$4:$J$1140,$L$2)/$M$2)</f>
        <v>-1.5099083170870673</v>
      </c>
      <c r="N94" s="1">
        <f>LN(COUNTIFS('Trained Model'!E$4:E$1140,E94,'Trained Model'!$J$4:$J$1140,$L$2)/$M$2)</f>
        <v>-1.0366206126401418</v>
      </c>
      <c r="O94" s="1">
        <f>LN(COUNTIFS('Trained Model'!F$4:F$1140,F94,'Trained Model'!$J$4:$J$1140,$L$2)/$M$2)</f>
        <v>-1.2556741787028265</v>
      </c>
      <c r="P94" s="1">
        <f>LN(COUNTIFS('Trained Model'!G$4:G$1140,G94,'Trained Model'!$J$4:$J$1140,$L$2)/$M$2)</f>
        <v>-0.92798677163734644</v>
      </c>
      <c r="Q94" s="1">
        <f>LN(COUNTIFS('Trained Model'!H$4:H$1140,H94,'Trained Model'!$J$4:$J$1140,$L$2)/$M$2)</f>
        <v>-1.5365765641692286</v>
      </c>
      <c r="R94" s="1">
        <f>LN(COUNTIFS('Trained Model'!I$4:I$1140,I94,'Trained Model'!$J$4:$J$1140,$L$2)/$M$2)</f>
        <v>-0.17768117723745236</v>
      </c>
      <c r="S94" s="149">
        <f t="shared" si="8"/>
        <v>-6.4444476214740636</v>
      </c>
      <c r="T94" s="115"/>
      <c r="V94" s="1">
        <f>LN(COUNTIFS('Trained Model'!D$4:D$1140,D94,'Trained Model'!$J$4:$J$1140,$U$2)/$V$2)</f>
        <v>-1.3873311678483309</v>
      </c>
      <c r="W94" s="1">
        <f>LN(COUNTIFS('Trained Model'!E$4:E$1140,E94,'Trained Model'!$J$4:$J$1140,$U$2)/$V$2)</f>
        <v>-1.3586993551740039</v>
      </c>
      <c r="X94" s="1">
        <f>LN(COUNTIFS('Trained Model'!F$4:F$1140,F94,'Trained Model'!$J$4:$J$1140,$U$2)/$V$2)</f>
        <v>-1.4210896477732855</v>
      </c>
      <c r="Y94" s="1">
        <f>LN(COUNTIFS('Trained Model'!G$4:G$1140,G94,'Trained Model'!$J$4:$J$1140,$U$2)/$V$2)</f>
        <v>-0.66757033877029559</v>
      </c>
      <c r="Z94" s="1">
        <f>LN(COUNTIFS('Trained Model'!H$4:H$1140,H94,'Trained Model'!$J$4:$J$1140,$U$2)/$V$2)</f>
        <v>-1.4340487924157905</v>
      </c>
      <c r="AA94" s="1">
        <f>LN(COUNTIFS('Trained Model'!I$4:I$1140,I94,'Trained Model'!$J$4:$J$1140,$U$2)/$V$2)</f>
        <v>-2.4532874935423878</v>
      </c>
      <c r="AB94" s="151">
        <f t="shared" si="9"/>
        <v>-8.7220267955240942</v>
      </c>
      <c r="AD94" s="119" t="str">
        <f t="shared" si="10"/>
        <v>Yes</v>
      </c>
      <c r="AE94" s="160" t="str">
        <f t="shared" si="11"/>
        <v>Correct</v>
      </c>
    </row>
    <row r="95" spans="1:31" x14ac:dyDescent="0.2">
      <c r="A95" s="99">
        <v>10879</v>
      </c>
      <c r="B95" s="95" t="s">
        <v>104</v>
      </c>
      <c r="C95" s="111">
        <v>7.080091703772784E-2</v>
      </c>
      <c r="D95" s="95" t="s">
        <v>0</v>
      </c>
      <c r="E95" s="95">
        <v>2</v>
      </c>
      <c r="F95" s="96">
        <v>2</v>
      </c>
      <c r="G95" s="95" t="s">
        <v>6</v>
      </c>
      <c r="H95" s="95" t="s">
        <v>89</v>
      </c>
      <c r="I95" s="95" t="s">
        <v>5</v>
      </c>
      <c r="J95" s="97" t="s">
        <v>5</v>
      </c>
      <c r="M95" s="1">
        <f>LN(COUNTIFS('Trained Model'!D$4:D$1140,D95,'Trained Model'!$J$4:$J$1140,$L$2)/$M$2)</f>
        <v>-1.4839328306838067</v>
      </c>
      <c r="N95" s="1">
        <f>LN(COUNTIFS('Trained Model'!E$4:E$1140,E95,'Trained Model'!$J$4:$J$1140,$L$2)/$M$2)</f>
        <v>-1.4339224101091452</v>
      </c>
      <c r="O95" s="1">
        <f>LN(COUNTIFS('Trained Model'!F$4:F$1140,F95,'Trained Model'!$J$4:$J$1140,$L$2)/$M$2)</f>
        <v>-1.2556741787028265</v>
      </c>
      <c r="P95" s="1">
        <f>LN(COUNTIFS('Trained Model'!G$4:G$1140,G95,'Trained Model'!$J$4:$J$1140,$L$2)/$M$2)</f>
        <v>-0.92798677163734644</v>
      </c>
      <c r="Q95" s="1">
        <f>LN(COUNTIFS('Trained Model'!H$4:H$1140,H95,'Trained Model'!$J$4:$J$1140,$L$2)/$M$2)</f>
        <v>-1.5365765641692286</v>
      </c>
      <c r="R95" s="1">
        <f>LN(COUNTIFS('Trained Model'!I$4:I$1140,I95,'Trained Model'!$J$4:$J$1140,$L$2)/$M$2)</f>
        <v>-1.8152899666382492</v>
      </c>
      <c r="S95" s="149">
        <f t="shared" si="8"/>
        <v>-8.4533827219406028</v>
      </c>
      <c r="T95" s="115"/>
      <c r="V95" s="1">
        <f>LN(COUNTIFS('Trained Model'!D$4:D$1140,D95,'Trained Model'!$J$4:$J$1140,$U$2)/$V$2)</f>
        <v>-1.3873311678483309</v>
      </c>
      <c r="W95" s="1">
        <f>LN(COUNTIFS('Trained Model'!E$4:E$1140,E95,'Trained Model'!$J$4:$J$1140,$U$2)/$V$2)</f>
        <v>-1.3956645494074753</v>
      </c>
      <c r="X95" s="1">
        <f>LN(COUNTIFS('Trained Model'!F$4:F$1140,F95,'Trained Model'!$J$4:$J$1140,$U$2)/$V$2)</f>
        <v>-1.4210896477732855</v>
      </c>
      <c r="Y95" s="1">
        <f>LN(COUNTIFS('Trained Model'!G$4:G$1140,G95,'Trained Model'!$J$4:$J$1140,$U$2)/$V$2)</f>
        <v>-0.66757033877029559</v>
      </c>
      <c r="Z95" s="1">
        <f>LN(COUNTIFS('Trained Model'!H$4:H$1140,H95,'Trained Model'!$J$4:$J$1140,$U$2)/$V$2)</f>
        <v>-1.4340487924157905</v>
      </c>
      <c r="AA95" s="1">
        <f>LN(COUNTIFS('Trained Model'!I$4:I$1140,I95,'Trained Model'!$J$4:$J$1140,$U$2)/$V$2)</f>
        <v>-8.9936045332194625E-2</v>
      </c>
      <c r="AB95" s="151">
        <f t="shared" si="9"/>
        <v>-6.3956405415473734</v>
      </c>
      <c r="AD95" s="119" t="str">
        <f t="shared" si="10"/>
        <v>No</v>
      </c>
      <c r="AE95" s="160" t="str">
        <f t="shared" si="11"/>
        <v>Correct</v>
      </c>
    </row>
    <row r="96" spans="1:31" x14ac:dyDescent="0.2">
      <c r="A96" s="98">
        <v>10860</v>
      </c>
      <c r="B96" s="91" t="s">
        <v>104</v>
      </c>
      <c r="C96" s="110">
        <v>7.1982496478912195E-2</v>
      </c>
      <c r="D96" s="91" t="s">
        <v>0</v>
      </c>
      <c r="E96" s="91">
        <v>2</v>
      </c>
      <c r="F96" s="92">
        <v>2</v>
      </c>
      <c r="G96" s="91" t="s">
        <v>7</v>
      </c>
      <c r="H96" s="91" t="s">
        <v>90</v>
      </c>
      <c r="I96" s="91" t="s">
        <v>5</v>
      </c>
      <c r="J96" s="93" t="s">
        <v>5</v>
      </c>
      <c r="M96" s="1">
        <f>LN(COUNTIFS('Trained Model'!D$4:D$1140,D96,'Trained Model'!$J$4:$J$1140,$L$2)/$M$2)</f>
        <v>-1.4839328306838067</v>
      </c>
      <c r="N96" s="1">
        <f>LN(COUNTIFS('Trained Model'!E$4:E$1140,E96,'Trained Model'!$J$4:$J$1140,$L$2)/$M$2)</f>
        <v>-1.4339224101091452</v>
      </c>
      <c r="O96" s="1">
        <f>LN(COUNTIFS('Trained Model'!F$4:F$1140,F96,'Trained Model'!$J$4:$J$1140,$L$2)/$M$2)</f>
        <v>-1.2556741787028265</v>
      </c>
      <c r="P96" s="1">
        <f>LN(COUNTIFS('Trained Model'!G$4:G$1140,G96,'Trained Model'!$J$4:$J$1140,$L$2)/$M$2)</f>
        <v>-0.50310357767208047</v>
      </c>
      <c r="Q96" s="1">
        <f>LN(COUNTIFS('Trained Model'!H$4:H$1140,H96,'Trained Model'!$J$4:$J$1140,$L$2)/$M$2)</f>
        <v>-1.4839328306838067</v>
      </c>
      <c r="R96" s="1">
        <f>LN(COUNTIFS('Trained Model'!I$4:I$1140,I96,'Trained Model'!$J$4:$J$1140,$L$2)/$M$2)</f>
        <v>-1.8152899666382492</v>
      </c>
      <c r="S96" s="149">
        <f t="shared" si="8"/>
        <v>-7.9758557944899149</v>
      </c>
      <c r="T96" s="115"/>
      <c r="V96" s="1">
        <f>LN(COUNTIFS('Trained Model'!D$4:D$1140,D96,'Trained Model'!$J$4:$J$1140,$U$2)/$V$2)</f>
        <v>-1.3873311678483309</v>
      </c>
      <c r="W96" s="1">
        <f>LN(COUNTIFS('Trained Model'!E$4:E$1140,E96,'Trained Model'!$J$4:$J$1140,$U$2)/$V$2)</f>
        <v>-1.3956645494074753</v>
      </c>
      <c r="X96" s="1">
        <f>LN(COUNTIFS('Trained Model'!F$4:F$1140,F96,'Trained Model'!$J$4:$J$1140,$U$2)/$V$2)</f>
        <v>-1.4210896477732855</v>
      </c>
      <c r="Y96" s="1">
        <f>LN(COUNTIFS('Trained Model'!G$4:G$1140,G96,'Trained Model'!$J$4:$J$1140,$U$2)/$V$2)</f>
        <v>-0.71939540663488166</v>
      </c>
      <c r="Z96" s="1">
        <f>LN(COUNTIFS('Trained Model'!H$4:H$1140,H96,'Trained Model'!$J$4:$J$1140,$U$2)/$V$2)</f>
        <v>-1.790723736354523</v>
      </c>
      <c r="AA96" s="1">
        <f>LN(COUNTIFS('Trained Model'!I$4:I$1140,I96,'Trained Model'!$J$4:$J$1140,$U$2)/$V$2)</f>
        <v>-8.9936045332194625E-2</v>
      </c>
      <c r="AB96" s="151">
        <f t="shared" si="9"/>
        <v>-6.8041405533506918</v>
      </c>
      <c r="AD96" s="119" t="str">
        <f t="shared" si="10"/>
        <v>No</v>
      </c>
      <c r="AE96" s="160" t="str">
        <f t="shared" si="11"/>
        <v>Correct</v>
      </c>
    </row>
    <row r="97" spans="1:31" x14ac:dyDescent="0.2">
      <c r="A97" s="99">
        <v>10412</v>
      </c>
      <c r="B97" s="95" t="s">
        <v>104</v>
      </c>
      <c r="C97" s="111">
        <v>7.2041290889035658E-2</v>
      </c>
      <c r="D97" s="95" t="s">
        <v>3</v>
      </c>
      <c r="E97" s="95">
        <v>2</v>
      </c>
      <c r="F97" s="96">
        <v>2</v>
      </c>
      <c r="G97" s="95" t="s">
        <v>6</v>
      </c>
      <c r="H97" s="95" t="s">
        <v>88</v>
      </c>
      <c r="I97" s="95" t="s">
        <v>4</v>
      </c>
      <c r="J97" s="97" t="s">
        <v>4</v>
      </c>
      <c r="M97" s="1">
        <f>LN(COUNTIFS('Trained Model'!D$4:D$1140,D97,'Trained Model'!$J$4:$J$1140,$L$2)/$M$2)</f>
        <v>-1.5099083170870673</v>
      </c>
      <c r="N97" s="1">
        <f>LN(COUNTIFS('Trained Model'!E$4:E$1140,E97,'Trained Model'!$J$4:$J$1140,$L$2)/$M$2)</f>
        <v>-1.4339224101091452</v>
      </c>
      <c r="O97" s="1">
        <f>LN(COUNTIFS('Trained Model'!F$4:F$1140,F97,'Trained Model'!$J$4:$J$1140,$L$2)/$M$2)</f>
        <v>-1.2556741787028265</v>
      </c>
      <c r="P97" s="1">
        <f>LN(COUNTIFS('Trained Model'!G$4:G$1140,G97,'Trained Model'!$J$4:$J$1140,$L$2)/$M$2)</f>
        <v>-0.92798677163734644</v>
      </c>
      <c r="Q97" s="1">
        <f>LN(COUNTIFS('Trained Model'!H$4:H$1140,H97,'Trained Model'!$J$4:$J$1140,$L$2)/$M$2)</f>
        <v>-0.88481459977213761</v>
      </c>
      <c r="R97" s="1">
        <f>LN(COUNTIFS('Trained Model'!I$4:I$1140,I97,'Trained Model'!$J$4:$J$1140,$L$2)/$M$2)</f>
        <v>-0.17768117723745236</v>
      </c>
      <c r="S97" s="149">
        <f t="shared" si="8"/>
        <v>-6.1899874545459754</v>
      </c>
      <c r="T97" s="115"/>
      <c r="V97" s="1">
        <f>LN(COUNTIFS('Trained Model'!D$4:D$1140,D97,'Trained Model'!$J$4:$J$1140,$U$2)/$V$2)</f>
        <v>-1.3873311678483309</v>
      </c>
      <c r="W97" s="1">
        <f>LN(COUNTIFS('Trained Model'!E$4:E$1140,E97,'Trained Model'!$J$4:$J$1140,$U$2)/$V$2)</f>
        <v>-1.3956645494074753</v>
      </c>
      <c r="X97" s="1">
        <f>LN(COUNTIFS('Trained Model'!F$4:F$1140,F97,'Trained Model'!$J$4:$J$1140,$U$2)/$V$2)</f>
        <v>-1.4210896477732855</v>
      </c>
      <c r="Y97" s="1">
        <f>LN(COUNTIFS('Trained Model'!G$4:G$1140,G97,'Trained Model'!$J$4:$J$1140,$U$2)/$V$2)</f>
        <v>-0.66757033877029559</v>
      </c>
      <c r="Z97" s="1">
        <f>LN(COUNTIFS('Trained Model'!H$4:H$1140,H97,'Trained Model'!$J$4:$J$1140,$U$2)/$V$2)</f>
        <v>-0.82003893241456904</v>
      </c>
      <c r="AA97" s="1">
        <f>LN(COUNTIFS('Trained Model'!I$4:I$1140,I97,'Trained Model'!$J$4:$J$1140,$U$2)/$V$2)</f>
        <v>-2.4532874935423878</v>
      </c>
      <c r="AB97" s="151">
        <f t="shared" si="9"/>
        <v>-8.1449821297563449</v>
      </c>
      <c r="AD97" s="119" t="str">
        <f t="shared" si="10"/>
        <v>Yes</v>
      </c>
      <c r="AE97" s="160" t="str">
        <f t="shared" si="11"/>
        <v>Correct</v>
      </c>
    </row>
    <row r="98" spans="1:31" x14ac:dyDescent="0.2">
      <c r="A98" s="98">
        <v>10988</v>
      </c>
      <c r="B98" s="91" t="s">
        <v>104</v>
      </c>
      <c r="C98" s="110">
        <v>7.2349845657593614E-2</v>
      </c>
      <c r="D98" s="91" t="s">
        <v>3</v>
      </c>
      <c r="E98" s="91">
        <v>1</v>
      </c>
      <c r="F98" s="92">
        <v>3</v>
      </c>
      <c r="G98" s="91" t="s">
        <v>6</v>
      </c>
      <c r="H98" s="91" t="s">
        <v>89</v>
      </c>
      <c r="I98" s="91" t="s">
        <v>5</v>
      </c>
      <c r="J98" s="93" t="s">
        <v>5</v>
      </c>
      <c r="M98" s="1">
        <f>LN(COUNTIFS('Trained Model'!D$4:D$1140,D98,'Trained Model'!$J$4:$J$1140,$L$2)/$M$2)</f>
        <v>-1.5099083170870673</v>
      </c>
      <c r="N98" s="1">
        <f>LN(COUNTIFS('Trained Model'!E$4:E$1140,E98,'Trained Model'!$J$4:$J$1140,$L$2)/$M$2)</f>
        <v>-1.5921464153240394</v>
      </c>
      <c r="O98" s="1">
        <f>LN(COUNTIFS('Trained Model'!F$4:F$1140,F98,'Trained Model'!$J$4:$J$1140,$L$2)/$M$2)</f>
        <v>-1.3188530803243581</v>
      </c>
      <c r="P98" s="1">
        <f>LN(COUNTIFS('Trained Model'!G$4:G$1140,G98,'Trained Model'!$J$4:$J$1140,$L$2)/$M$2)</f>
        <v>-0.92798677163734644</v>
      </c>
      <c r="Q98" s="1">
        <f>LN(COUNTIFS('Trained Model'!H$4:H$1140,H98,'Trained Model'!$J$4:$J$1140,$L$2)/$M$2)</f>
        <v>-1.5365765641692286</v>
      </c>
      <c r="R98" s="1">
        <f>LN(COUNTIFS('Trained Model'!I$4:I$1140,I98,'Trained Model'!$J$4:$J$1140,$L$2)/$M$2)</f>
        <v>-1.8152899666382492</v>
      </c>
      <c r="S98" s="149">
        <f t="shared" si="8"/>
        <v>-8.7007611151802884</v>
      </c>
      <c r="T98" s="115"/>
      <c r="V98" s="1">
        <f>LN(COUNTIFS('Trained Model'!D$4:D$1140,D98,'Trained Model'!$J$4:$J$1140,$U$2)/$V$2)</f>
        <v>-1.3873311678483309</v>
      </c>
      <c r="W98" s="1">
        <f>LN(COUNTIFS('Trained Model'!E$4:E$1140,E98,'Trained Model'!$J$4:$J$1140,$U$2)/$V$2)</f>
        <v>-1.4210896477732855</v>
      </c>
      <c r="X98" s="1">
        <f>LN(COUNTIFS('Trained Model'!F$4:F$1140,F98,'Trained Model'!$J$4:$J$1140,$U$2)/$V$2)</f>
        <v>-1.3873311678483309</v>
      </c>
      <c r="Y98" s="1">
        <f>LN(COUNTIFS('Trained Model'!G$4:G$1140,G98,'Trained Model'!$J$4:$J$1140,$U$2)/$V$2)</f>
        <v>-0.66757033877029559</v>
      </c>
      <c r="Z98" s="1">
        <f>LN(COUNTIFS('Trained Model'!H$4:H$1140,H98,'Trained Model'!$J$4:$J$1140,$U$2)/$V$2)</f>
        <v>-1.4340487924157905</v>
      </c>
      <c r="AA98" s="1">
        <f>LN(COUNTIFS('Trained Model'!I$4:I$1140,I98,'Trained Model'!$J$4:$J$1140,$U$2)/$V$2)</f>
        <v>-8.9936045332194625E-2</v>
      </c>
      <c r="AB98" s="151">
        <f t="shared" si="9"/>
        <v>-6.3873071599882278</v>
      </c>
      <c r="AD98" s="119" t="str">
        <f t="shared" si="10"/>
        <v>No</v>
      </c>
      <c r="AE98" s="160" t="str">
        <f t="shared" si="11"/>
        <v>Correct</v>
      </c>
    </row>
    <row r="99" spans="1:31" x14ac:dyDescent="0.2">
      <c r="A99" s="99">
        <v>10580</v>
      </c>
      <c r="B99" s="95" t="s">
        <v>104</v>
      </c>
      <c r="C99" s="111">
        <v>7.2563970230987929E-2</v>
      </c>
      <c r="D99" s="95" t="s">
        <v>1</v>
      </c>
      <c r="E99" s="95">
        <v>2</v>
      </c>
      <c r="F99" s="96">
        <v>0</v>
      </c>
      <c r="G99" s="95" t="s">
        <v>6</v>
      </c>
      <c r="H99" s="95" t="s">
        <v>90</v>
      </c>
      <c r="I99" s="95" t="s">
        <v>5</v>
      </c>
      <c r="J99" s="97" t="s">
        <v>5</v>
      </c>
      <c r="M99" s="1">
        <f>LN(COUNTIFS('Trained Model'!D$4:D$1140,D99,'Trained Model'!$J$4:$J$1140,$L$2)/$M$2)</f>
        <v>-1.0699570329077337</v>
      </c>
      <c r="N99" s="1">
        <f>LN(COUNTIFS('Trained Model'!E$4:E$1140,E99,'Trained Model'!$J$4:$J$1140,$L$2)/$M$2)</f>
        <v>-1.4339224101091452</v>
      </c>
      <c r="O99" s="1">
        <f>LN(COUNTIFS('Trained Model'!F$4:F$1140,F99,'Trained Model'!$J$4:$J$1140,$L$2)/$M$2)</f>
        <v>-1.780198646826979</v>
      </c>
      <c r="P99" s="1">
        <f>LN(COUNTIFS('Trained Model'!G$4:G$1140,G99,'Trained Model'!$J$4:$J$1140,$L$2)/$M$2)</f>
        <v>-0.92798677163734644</v>
      </c>
      <c r="Q99" s="1">
        <f>LN(COUNTIFS('Trained Model'!H$4:H$1140,H99,'Trained Model'!$J$4:$J$1140,$L$2)/$M$2)</f>
        <v>-1.4839328306838067</v>
      </c>
      <c r="R99" s="1">
        <f>LN(COUNTIFS('Trained Model'!I$4:I$1140,I99,'Trained Model'!$J$4:$J$1140,$L$2)/$M$2)</f>
        <v>-1.8152899666382492</v>
      </c>
      <c r="S99" s="149">
        <f t="shared" si="8"/>
        <v>-8.5112876588032602</v>
      </c>
      <c r="T99" s="115"/>
      <c r="V99" s="1">
        <f>LN(COUNTIFS('Trained Model'!D$4:D$1140,D99,'Trained Model'!$J$4:$J$1140,$U$2)/$V$2)</f>
        <v>-1.374959876045784</v>
      </c>
      <c r="W99" s="1">
        <f>LN(COUNTIFS('Trained Model'!E$4:E$1140,E99,'Trained Model'!$J$4:$J$1140,$U$2)/$V$2)</f>
        <v>-1.3956645494074753</v>
      </c>
      <c r="X99" s="1">
        <f>LN(COUNTIFS('Trained Model'!F$4:F$1140,F99,'Trained Model'!$J$4:$J$1140,$U$2)/$V$2)</f>
        <v>-1.3586993551740039</v>
      </c>
      <c r="Y99" s="1">
        <f>LN(COUNTIFS('Trained Model'!G$4:G$1140,G99,'Trained Model'!$J$4:$J$1140,$U$2)/$V$2)</f>
        <v>-0.66757033877029559</v>
      </c>
      <c r="Z99" s="1">
        <f>LN(COUNTIFS('Trained Model'!H$4:H$1140,H99,'Trained Model'!$J$4:$J$1140,$U$2)/$V$2)</f>
        <v>-1.790723736354523</v>
      </c>
      <c r="AA99" s="1">
        <f>LN(COUNTIFS('Trained Model'!I$4:I$1140,I99,'Trained Model'!$J$4:$J$1140,$U$2)/$V$2)</f>
        <v>-8.9936045332194625E-2</v>
      </c>
      <c r="AB99" s="151">
        <f t="shared" si="9"/>
        <v>-6.6775539010842762</v>
      </c>
      <c r="AD99" s="119" t="str">
        <f t="shared" si="10"/>
        <v>No</v>
      </c>
      <c r="AE99" s="160" t="str">
        <f t="shared" si="11"/>
        <v>Correct</v>
      </c>
    </row>
    <row r="100" spans="1:31" x14ac:dyDescent="0.2">
      <c r="A100" s="98">
        <v>10513</v>
      </c>
      <c r="B100" s="91" t="s">
        <v>104</v>
      </c>
      <c r="C100" s="110">
        <v>7.2702420156073977E-2</v>
      </c>
      <c r="D100" s="91" t="s">
        <v>0</v>
      </c>
      <c r="E100" s="91">
        <v>1</v>
      </c>
      <c r="F100" s="92">
        <v>3</v>
      </c>
      <c r="G100" s="91" t="s">
        <v>7</v>
      </c>
      <c r="H100" s="91" t="s">
        <v>90</v>
      </c>
      <c r="I100" s="91" t="s">
        <v>5</v>
      </c>
      <c r="J100" s="93" t="s">
        <v>5</v>
      </c>
      <c r="M100" s="1">
        <f>LN(COUNTIFS('Trained Model'!D$4:D$1140,D100,'Trained Model'!$J$4:$J$1140,$L$2)/$M$2)</f>
        <v>-1.4839328306838067</v>
      </c>
      <c r="N100" s="1">
        <f>LN(COUNTIFS('Trained Model'!E$4:E$1140,E100,'Trained Model'!$J$4:$J$1140,$L$2)/$M$2)</f>
        <v>-1.5921464153240394</v>
      </c>
      <c r="O100" s="1">
        <f>LN(COUNTIFS('Trained Model'!F$4:F$1140,F100,'Trained Model'!$J$4:$J$1140,$L$2)/$M$2)</f>
        <v>-1.3188530803243581</v>
      </c>
      <c r="P100" s="1">
        <f>LN(COUNTIFS('Trained Model'!G$4:G$1140,G100,'Trained Model'!$J$4:$J$1140,$L$2)/$M$2)</f>
        <v>-0.50310357767208047</v>
      </c>
      <c r="Q100" s="1">
        <f>LN(COUNTIFS('Trained Model'!H$4:H$1140,H100,'Trained Model'!$J$4:$J$1140,$L$2)/$M$2)</f>
        <v>-1.4839328306838067</v>
      </c>
      <c r="R100" s="1">
        <f>LN(COUNTIFS('Trained Model'!I$4:I$1140,I100,'Trained Model'!$J$4:$J$1140,$L$2)/$M$2)</f>
        <v>-1.8152899666382492</v>
      </c>
      <c r="S100" s="149">
        <f t="shared" si="8"/>
        <v>-8.1972587013263407</v>
      </c>
      <c r="T100" s="115"/>
      <c r="V100" s="1">
        <f>LN(COUNTIFS('Trained Model'!D$4:D$1140,D100,'Trained Model'!$J$4:$J$1140,$U$2)/$V$2)</f>
        <v>-1.3873311678483309</v>
      </c>
      <c r="W100" s="1">
        <f>LN(COUNTIFS('Trained Model'!E$4:E$1140,E100,'Trained Model'!$J$4:$J$1140,$U$2)/$V$2)</f>
        <v>-1.4210896477732855</v>
      </c>
      <c r="X100" s="1">
        <f>LN(COUNTIFS('Trained Model'!F$4:F$1140,F100,'Trained Model'!$J$4:$J$1140,$U$2)/$V$2)</f>
        <v>-1.3873311678483309</v>
      </c>
      <c r="Y100" s="1">
        <f>LN(COUNTIFS('Trained Model'!G$4:G$1140,G100,'Trained Model'!$J$4:$J$1140,$U$2)/$V$2)</f>
        <v>-0.71939540663488166</v>
      </c>
      <c r="Z100" s="1">
        <f>LN(COUNTIFS('Trained Model'!H$4:H$1140,H100,'Trained Model'!$J$4:$J$1140,$U$2)/$V$2)</f>
        <v>-1.790723736354523</v>
      </c>
      <c r="AA100" s="1">
        <f>LN(COUNTIFS('Trained Model'!I$4:I$1140,I100,'Trained Model'!$J$4:$J$1140,$U$2)/$V$2)</f>
        <v>-8.9936045332194625E-2</v>
      </c>
      <c r="AB100" s="151">
        <f t="shared" si="9"/>
        <v>-6.7958071717915463</v>
      </c>
      <c r="AD100" s="119" t="str">
        <f t="shared" si="10"/>
        <v>No</v>
      </c>
      <c r="AE100" s="160" t="str">
        <f t="shared" si="11"/>
        <v>Correct</v>
      </c>
    </row>
    <row r="101" spans="1:31" x14ac:dyDescent="0.2">
      <c r="A101" s="99">
        <v>10631</v>
      </c>
      <c r="B101" s="95" t="s">
        <v>104</v>
      </c>
      <c r="C101" s="111">
        <v>7.3093726432573392E-2</v>
      </c>
      <c r="D101" s="95" t="s">
        <v>1</v>
      </c>
      <c r="E101" s="95">
        <v>0</v>
      </c>
      <c r="F101" s="96">
        <v>3</v>
      </c>
      <c r="G101" s="95" t="s">
        <v>7</v>
      </c>
      <c r="H101" s="95" t="s">
        <v>89</v>
      </c>
      <c r="I101" s="95" t="s">
        <v>5</v>
      </c>
      <c r="J101" s="97" t="s">
        <v>5</v>
      </c>
      <c r="M101" s="1">
        <f>LN(COUNTIFS('Trained Model'!D$4:D$1140,D101,'Trained Model'!$J$4:$J$1140,$L$2)/$M$2)</f>
        <v>-1.0699570329077337</v>
      </c>
      <c r="N101" s="1">
        <f>LN(COUNTIFS('Trained Model'!E$4:E$1140,E101,'Trained Model'!$J$4:$J$1140,$L$2)/$M$2)</f>
        <v>-1.5921464153240394</v>
      </c>
      <c r="O101" s="1">
        <f>LN(COUNTIFS('Trained Model'!F$4:F$1140,F101,'Trained Model'!$J$4:$J$1140,$L$2)/$M$2)</f>
        <v>-1.3188530803243581</v>
      </c>
      <c r="P101" s="1">
        <f>LN(COUNTIFS('Trained Model'!G$4:G$1140,G101,'Trained Model'!$J$4:$J$1140,$L$2)/$M$2)</f>
        <v>-0.50310357767208047</v>
      </c>
      <c r="Q101" s="1">
        <f>LN(COUNTIFS('Trained Model'!H$4:H$1140,H101,'Trained Model'!$J$4:$J$1140,$L$2)/$M$2)</f>
        <v>-1.5365765641692286</v>
      </c>
      <c r="R101" s="1">
        <f>LN(COUNTIFS('Trained Model'!I$4:I$1140,I101,'Trained Model'!$J$4:$J$1140,$L$2)/$M$2)</f>
        <v>-1.8152899666382492</v>
      </c>
      <c r="S101" s="149">
        <f t="shared" si="8"/>
        <v>-7.8359266370356897</v>
      </c>
      <c r="T101" s="115"/>
      <c r="V101" s="1">
        <f>LN(COUNTIFS('Trained Model'!D$4:D$1140,D101,'Trained Model'!$J$4:$J$1140,$U$2)/$V$2)</f>
        <v>-1.374959876045784</v>
      </c>
      <c r="W101" s="1">
        <f>LN(COUNTIFS('Trained Model'!E$4:E$1140,E101,'Trained Model'!$J$4:$J$1140,$U$2)/$V$2)</f>
        <v>-1.3708698907942589</v>
      </c>
      <c r="X101" s="1">
        <f>LN(COUNTIFS('Trained Model'!F$4:F$1140,F101,'Trained Model'!$J$4:$J$1140,$U$2)/$V$2)</f>
        <v>-1.3873311678483309</v>
      </c>
      <c r="Y101" s="1">
        <f>LN(COUNTIFS('Trained Model'!G$4:G$1140,G101,'Trained Model'!$J$4:$J$1140,$U$2)/$V$2)</f>
        <v>-0.71939540663488166</v>
      </c>
      <c r="Z101" s="1">
        <f>LN(COUNTIFS('Trained Model'!H$4:H$1140,H101,'Trained Model'!$J$4:$J$1140,$U$2)/$V$2)</f>
        <v>-1.4340487924157905</v>
      </c>
      <c r="AA101" s="1">
        <f>LN(COUNTIFS('Trained Model'!I$4:I$1140,I101,'Trained Model'!$J$4:$J$1140,$U$2)/$V$2)</f>
        <v>-8.9936045332194625E-2</v>
      </c>
      <c r="AB101" s="151">
        <f t="shared" si="9"/>
        <v>-6.3765411790712401</v>
      </c>
      <c r="AD101" s="119" t="str">
        <f t="shared" si="10"/>
        <v>No</v>
      </c>
      <c r="AE101" s="160" t="str">
        <f t="shared" si="11"/>
        <v>Correct</v>
      </c>
    </row>
    <row r="102" spans="1:31" x14ac:dyDescent="0.2">
      <c r="A102" s="98">
        <v>10977</v>
      </c>
      <c r="B102" s="91" t="s">
        <v>104</v>
      </c>
      <c r="C102" s="110">
        <v>7.3651614715962821E-2</v>
      </c>
      <c r="D102" s="91" t="s">
        <v>2</v>
      </c>
      <c r="E102" s="91">
        <v>1</v>
      </c>
      <c r="F102" s="92">
        <v>2</v>
      </c>
      <c r="G102" s="91" t="s">
        <v>7</v>
      </c>
      <c r="H102" s="91" t="s">
        <v>90</v>
      </c>
      <c r="I102" s="91" t="s">
        <v>5</v>
      </c>
      <c r="J102" s="93" t="s">
        <v>5</v>
      </c>
      <c r="M102" s="1">
        <f>LN(COUNTIFS('Trained Model'!D$4:D$1140,D102,'Trained Model'!$J$4:$J$1140,$L$2)/$M$2)</f>
        <v>-1.563975538357343</v>
      </c>
      <c r="N102" s="1">
        <f>LN(COUNTIFS('Trained Model'!E$4:E$1140,E102,'Trained Model'!$J$4:$J$1140,$L$2)/$M$2)</f>
        <v>-1.5921464153240394</v>
      </c>
      <c r="O102" s="1">
        <f>LN(COUNTIFS('Trained Model'!F$4:F$1140,F102,'Trained Model'!$J$4:$J$1140,$L$2)/$M$2)</f>
        <v>-1.2556741787028265</v>
      </c>
      <c r="P102" s="1">
        <f>LN(COUNTIFS('Trained Model'!G$4:G$1140,G102,'Trained Model'!$J$4:$J$1140,$L$2)/$M$2)</f>
        <v>-0.50310357767208047</v>
      </c>
      <c r="Q102" s="1">
        <f>LN(COUNTIFS('Trained Model'!H$4:H$1140,H102,'Trained Model'!$J$4:$J$1140,$L$2)/$M$2)</f>
        <v>-1.4839328306838067</v>
      </c>
      <c r="R102" s="1">
        <f>LN(COUNTIFS('Trained Model'!I$4:I$1140,I102,'Trained Model'!$J$4:$J$1140,$L$2)/$M$2)</f>
        <v>-1.8152899666382492</v>
      </c>
      <c r="S102" s="149">
        <f t="shared" si="8"/>
        <v>-8.2141225073783453</v>
      </c>
      <c r="T102" s="115"/>
      <c r="V102" s="1">
        <f>LN(COUNTIFS('Trained Model'!D$4:D$1140,D102,'Trained Model'!$J$4:$J$1140,$U$2)/$V$2)</f>
        <v>-1.3956645494074753</v>
      </c>
      <c r="W102" s="1">
        <f>LN(COUNTIFS('Trained Model'!E$4:E$1140,E102,'Trained Model'!$J$4:$J$1140,$U$2)/$V$2)</f>
        <v>-1.4210896477732855</v>
      </c>
      <c r="X102" s="1">
        <f>LN(COUNTIFS('Trained Model'!F$4:F$1140,F102,'Trained Model'!$J$4:$J$1140,$U$2)/$V$2)</f>
        <v>-1.4210896477732855</v>
      </c>
      <c r="Y102" s="1">
        <f>LN(COUNTIFS('Trained Model'!G$4:G$1140,G102,'Trained Model'!$J$4:$J$1140,$U$2)/$V$2)</f>
        <v>-0.71939540663488166</v>
      </c>
      <c r="Z102" s="1">
        <f>LN(COUNTIFS('Trained Model'!H$4:H$1140,H102,'Trained Model'!$J$4:$J$1140,$U$2)/$V$2)</f>
        <v>-1.790723736354523</v>
      </c>
      <c r="AA102" s="1">
        <f>LN(COUNTIFS('Trained Model'!I$4:I$1140,I102,'Trained Model'!$J$4:$J$1140,$U$2)/$V$2)</f>
        <v>-8.9936045332194625E-2</v>
      </c>
      <c r="AB102" s="151">
        <f t="shared" si="9"/>
        <v>-6.8378990332756455</v>
      </c>
      <c r="AD102" s="119" t="str">
        <f t="shared" si="10"/>
        <v>No</v>
      </c>
      <c r="AE102" s="160" t="str">
        <f t="shared" si="11"/>
        <v>Correct</v>
      </c>
    </row>
    <row r="103" spans="1:31" x14ac:dyDescent="0.2">
      <c r="A103" s="99">
        <v>11116</v>
      </c>
      <c r="B103" s="95" t="s">
        <v>104</v>
      </c>
      <c r="C103" s="111">
        <v>7.3785214085393958E-2</v>
      </c>
      <c r="D103" s="95" t="s">
        <v>0</v>
      </c>
      <c r="E103" s="95">
        <v>2</v>
      </c>
      <c r="F103" s="96">
        <v>1</v>
      </c>
      <c r="G103" s="95" t="s">
        <v>6</v>
      </c>
      <c r="H103" s="95" t="s">
        <v>88</v>
      </c>
      <c r="I103" s="95" t="s">
        <v>5</v>
      </c>
      <c r="J103" s="97" t="s">
        <v>5</v>
      </c>
      <c r="M103" s="1">
        <f>LN(COUNTIFS('Trained Model'!D$4:D$1140,D103,'Trained Model'!$J$4:$J$1140,$L$2)/$M$2)</f>
        <v>-1.4839328306838067</v>
      </c>
      <c r="N103" s="1">
        <f>LN(COUNTIFS('Trained Model'!E$4:E$1140,E103,'Trained Model'!$J$4:$J$1140,$L$2)/$M$2)</f>
        <v>-1.4339224101091452</v>
      </c>
      <c r="O103" s="1">
        <f>LN(COUNTIFS('Trained Model'!F$4:F$1140,F103,'Trained Model'!$J$4:$J$1140,$L$2)/$M$2)</f>
        <v>-1.276293465905562</v>
      </c>
      <c r="P103" s="1">
        <f>LN(COUNTIFS('Trained Model'!G$4:G$1140,G103,'Trained Model'!$J$4:$J$1140,$L$2)/$M$2)</f>
        <v>-0.92798677163734644</v>
      </c>
      <c r="Q103" s="1">
        <f>LN(COUNTIFS('Trained Model'!H$4:H$1140,H103,'Trained Model'!$J$4:$J$1140,$L$2)/$M$2)</f>
        <v>-0.88481459977213761</v>
      </c>
      <c r="R103" s="1">
        <f>LN(COUNTIFS('Trained Model'!I$4:I$1140,I103,'Trained Model'!$J$4:$J$1140,$L$2)/$M$2)</f>
        <v>-1.8152899666382492</v>
      </c>
      <c r="S103" s="149">
        <f t="shared" si="8"/>
        <v>-7.8222400447462475</v>
      </c>
      <c r="T103" s="115"/>
      <c r="V103" s="1">
        <f>LN(COUNTIFS('Trained Model'!D$4:D$1140,D103,'Trained Model'!$J$4:$J$1140,$U$2)/$V$2)</f>
        <v>-1.3873311678483309</v>
      </c>
      <c r="W103" s="1">
        <f>LN(COUNTIFS('Trained Model'!E$4:E$1140,E103,'Trained Model'!$J$4:$J$1140,$U$2)/$V$2)</f>
        <v>-1.3956645494074753</v>
      </c>
      <c r="X103" s="1">
        <f>LN(COUNTIFS('Trained Model'!F$4:F$1140,F103,'Trained Model'!$J$4:$J$1140,$U$2)/$V$2)</f>
        <v>-1.3790666579984376</v>
      </c>
      <c r="Y103" s="1">
        <f>LN(COUNTIFS('Trained Model'!G$4:G$1140,G103,'Trained Model'!$J$4:$J$1140,$U$2)/$V$2)</f>
        <v>-0.66757033877029559</v>
      </c>
      <c r="Z103" s="1">
        <f>LN(COUNTIFS('Trained Model'!H$4:H$1140,H103,'Trained Model'!$J$4:$J$1140,$U$2)/$V$2)</f>
        <v>-0.82003893241456904</v>
      </c>
      <c r="AA103" s="1">
        <f>LN(COUNTIFS('Trained Model'!I$4:I$1140,I103,'Trained Model'!$J$4:$J$1140,$U$2)/$V$2)</f>
        <v>-8.9936045332194625E-2</v>
      </c>
      <c r="AB103" s="151">
        <f t="shared" si="9"/>
        <v>-5.7396076917713037</v>
      </c>
      <c r="AD103" s="119" t="str">
        <f t="shared" si="10"/>
        <v>No</v>
      </c>
      <c r="AE103" s="160" t="str">
        <f t="shared" si="11"/>
        <v>Correct</v>
      </c>
    </row>
    <row r="104" spans="1:31" x14ac:dyDescent="0.2">
      <c r="A104" s="98">
        <v>10175</v>
      </c>
      <c r="B104" s="91" t="s">
        <v>104</v>
      </c>
      <c r="C104" s="110">
        <v>7.5071013652104557E-2</v>
      </c>
      <c r="D104" s="91" t="s">
        <v>3</v>
      </c>
      <c r="E104" s="91">
        <v>0</v>
      </c>
      <c r="F104" s="92">
        <v>1</v>
      </c>
      <c r="G104" s="91" t="s">
        <v>7</v>
      </c>
      <c r="H104" s="91" t="s">
        <v>88</v>
      </c>
      <c r="I104" s="91" t="s">
        <v>4</v>
      </c>
      <c r="J104" s="93" t="s">
        <v>4</v>
      </c>
      <c r="M104" s="1">
        <f>LN(COUNTIFS('Trained Model'!D$4:D$1140,D104,'Trained Model'!$J$4:$J$1140,$L$2)/$M$2)</f>
        <v>-1.5099083170870673</v>
      </c>
      <c r="N104" s="1">
        <f>LN(COUNTIFS('Trained Model'!E$4:E$1140,E104,'Trained Model'!$J$4:$J$1140,$L$2)/$M$2)</f>
        <v>-1.5921464153240394</v>
      </c>
      <c r="O104" s="1">
        <f>LN(COUNTIFS('Trained Model'!F$4:F$1140,F104,'Trained Model'!$J$4:$J$1140,$L$2)/$M$2)</f>
        <v>-1.276293465905562</v>
      </c>
      <c r="P104" s="1">
        <f>LN(COUNTIFS('Trained Model'!G$4:G$1140,G104,'Trained Model'!$J$4:$J$1140,$L$2)/$M$2)</f>
        <v>-0.50310357767208047</v>
      </c>
      <c r="Q104" s="1">
        <f>LN(COUNTIFS('Trained Model'!H$4:H$1140,H104,'Trained Model'!$J$4:$J$1140,$L$2)/$M$2)</f>
        <v>-0.88481459977213761</v>
      </c>
      <c r="R104" s="1">
        <f>LN(COUNTIFS('Trained Model'!I$4:I$1140,I104,'Trained Model'!$J$4:$J$1140,$L$2)/$M$2)</f>
        <v>-0.17768117723745236</v>
      </c>
      <c r="S104" s="149">
        <f t="shared" si="8"/>
        <v>-5.9439475529983383</v>
      </c>
      <c r="T104" s="115"/>
      <c r="V104" s="1">
        <f>LN(COUNTIFS('Trained Model'!D$4:D$1140,D104,'Trained Model'!$J$4:$J$1140,$U$2)/$V$2)</f>
        <v>-1.3873311678483309</v>
      </c>
      <c r="W104" s="1">
        <f>LN(COUNTIFS('Trained Model'!E$4:E$1140,E104,'Trained Model'!$J$4:$J$1140,$U$2)/$V$2)</f>
        <v>-1.3708698907942589</v>
      </c>
      <c r="X104" s="1">
        <f>LN(COUNTIFS('Trained Model'!F$4:F$1140,F104,'Trained Model'!$J$4:$J$1140,$U$2)/$V$2)</f>
        <v>-1.3790666579984376</v>
      </c>
      <c r="Y104" s="1">
        <f>LN(COUNTIFS('Trained Model'!G$4:G$1140,G104,'Trained Model'!$J$4:$J$1140,$U$2)/$V$2)</f>
        <v>-0.71939540663488166</v>
      </c>
      <c r="Z104" s="1">
        <f>LN(COUNTIFS('Trained Model'!H$4:H$1140,H104,'Trained Model'!$J$4:$J$1140,$U$2)/$V$2)</f>
        <v>-0.82003893241456904</v>
      </c>
      <c r="AA104" s="1">
        <f>LN(COUNTIFS('Trained Model'!I$4:I$1140,I104,'Trained Model'!$J$4:$J$1140,$U$2)/$V$2)</f>
        <v>-2.4532874935423878</v>
      </c>
      <c r="AB104" s="151">
        <f t="shared" si="9"/>
        <v>-8.1299895492328673</v>
      </c>
      <c r="AD104" s="119" t="str">
        <f t="shared" si="10"/>
        <v>Yes</v>
      </c>
      <c r="AE104" s="160" t="str">
        <f t="shared" si="11"/>
        <v>Correct</v>
      </c>
    </row>
    <row r="105" spans="1:31" x14ac:dyDescent="0.2">
      <c r="A105" s="99">
        <v>10432</v>
      </c>
      <c r="B105" s="95" t="s">
        <v>104</v>
      </c>
      <c r="C105" s="111">
        <v>7.545185501867413E-2</v>
      </c>
      <c r="D105" s="95" t="s">
        <v>1</v>
      </c>
      <c r="E105" s="95">
        <v>1</v>
      </c>
      <c r="F105" s="96">
        <v>3</v>
      </c>
      <c r="G105" s="95" t="s">
        <v>7</v>
      </c>
      <c r="H105" s="95" t="s">
        <v>88</v>
      </c>
      <c r="I105" s="95" t="s">
        <v>4</v>
      </c>
      <c r="J105" s="97" t="s">
        <v>4</v>
      </c>
      <c r="M105" s="1">
        <f>LN(COUNTIFS('Trained Model'!D$4:D$1140,D105,'Trained Model'!$J$4:$J$1140,$L$2)/$M$2)</f>
        <v>-1.0699570329077337</v>
      </c>
      <c r="N105" s="1">
        <f>LN(COUNTIFS('Trained Model'!E$4:E$1140,E105,'Trained Model'!$J$4:$J$1140,$L$2)/$M$2)</f>
        <v>-1.5921464153240394</v>
      </c>
      <c r="O105" s="1">
        <f>LN(COUNTIFS('Trained Model'!F$4:F$1140,F105,'Trained Model'!$J$4:$J$1140,$L$2)/$M$2)</f>
        <v>-1.3188530803243581</v>
      </c>
      <c r="P105" s="1">
        <f>LN(COUNTIFS('Trained Model'!G$4:G$1140,G105,'Trained Model'!$J$4:$J$1140,$L$2)/$M$2)</f>
        <v>-0.50310357767208047</v>
      </c>
      <c r="Q105" s="1">
        <f>LN(COUNTIFS('Trained Model'!H$4:H$1140,H105,'Trained Model'!$J$4:$J$1140,$L$2)/$M$2)</f>
        <v>-0.88481459977213761</v>
      </c>
      <c r="R105" s="1">
        <f>LN(COUNTIFS('Trained Model'!I$4:I$1140,I105,'Trained Model'!$J$4:$J$1140,$L$2)/$M$2)</f>
        <v>-0.17768117723745236</v>
      </c>
      <c r="S105" s="149">
        <f t="shared" si="8"/>
        <v>-5.5465558832378008</v>
      </c>
      <c r="T105" s="115"/>
      <c r="V105" s="1">
        <f>LN(COUNTIFS('Trained Model'!D$4:D$1140,D105,'Trained Model'!$J$4:$J$1140,$U$2)/$V$2)</f>
        <v>-1.374959876045784</v>
      </c>
      <c r="W105" s="1">
        <f>LN(COUNTIFS('Trained Model'!E$4:E$1140,E105,'Trained Model'!$J$4:$J$1140,$U$2)/$V$2)</f>
        <v>-1.4210896477732855</v>
      </c>
      <c r="X105" s="1">
        <f>LN(COUNTIFS('Trained Model'!F$4:F$1140,F105,'Trained Model'!$J$4:$J$1140,$U$2)/$V$2)</f>
        <v>-1.3873311678483309</v>
      </c>
      <c r="Y105" s="1">
        <f>LN(COUNTIFS('Trained Model'!G$4:G$1140,G105,'Trained Model'!$J$4:$J$1140,$U$2)/$V$2)</f>
        <v>-0.71939540663488166</v>
      </c>
      <c r="Z105" s="1">
        <f>LN(COUNTIFS('Trained Model'!H$4:H$1140,H105,'Trained Model'!$J$4:$J$1140,$U$2)/$V$2)</f>
        <v>-0.82003893241456904</v>
      </c>
      <c r="AA105" s="1">
        <f>LN(COUNTIFS('Trained Model'!I$4:I$1140,I105,'Trained Model'!$J$4:$J$1140,$U$2)/$V$2)</f>
        <v>-2.4532874935423878</v>
      </c>
      <c r="AB105" s="151">
        <f t="shared" si="9"/>
        <v>-8.1761025242592389</v>
      </c>
      <c r="AD105" s="119" t="str">
        <f t="shared" si="10"/>
        <v>Yes</v>
      </c>
      <c r="AE105" s="160" t="str">
        <f t="shared" si="11"/>
        <v>Correct</v>
      </c>
    </row>
    <row r="106" spans="1:31" x14ac:dyDescent="0.2">
      <c r="A106" s="98">
        <v>10398</v>
      </c>
      <c r="B106" s="91" t="s">
        <v>104</v>
      </c>
      <c r="C106" s="110">
        <v>7.6252477219719506E-2</v>
      </c>
      <c r="D106" s="91" t="s">
        <v>0</v>
      </c>
      <c r="E106" s="91">
        <v>2</v>
      </c>
      <c r="F106" s="92">
        <v>2</v>
      </c>
      <c r="G106" s="91" t="s">
        <v>6</v>
      </c>
      <c r="H106" s="91" t="s">
        <v>89</v>
      </c>
      <c r="I106" s="91" t="s">
        <v>5</v>
      </c>
      <c r="J106" s="93" t="s">
        <v>4</v>
      </c>
      <c r="M106" s="1">
        <f>LN(COUNTIFS('Trained Model'!D$4:D$1140,D106,'Trained Model'!$J$4:$J$1140,$L$2)/$M$2)</f>
        <v>-1.4839328306838067</v>
      </c>
      <c r="N106" s="1">
        <f>LN(COUNTIFS('Trained Model'!E$4:E$1140,E106,'Trained Model'!$J$4:$J$1140,$L$2)/$M$2)</f>
        <v>-1.4339224101091452</v>
      </c>
      <c r="O106" s="1">
        <f>LN(COUNTIFS('Trained Model'!F$4:F$1140,F106,'Trained Model'!$J$4:$J$1140,$L$2)/$M$2)</f>
        <v>-1.2556741787028265</v>
      </c>
      <c r="P106" s="1">
        <f>LN(COUNTIFS('Trained Model'!G$4:G$1140,G106,'Trained Model'!$J$4:$J$1140,$L$2)/$M$2)</f>
        <v>-0.92798677163734644</v>
      </c>
      <c r="Q106" s="1">
        <f>LN(COUNTIFS('Trained Model'!H$4:H$1140,H106,'Trained Model'!$J$4:$J$1140,$L$2)/$M$2)</f>
        <v>-1.5365765641692286</v>
      </c>
      <c r="R106" s="1">
        <f>LN(COUNTIFS('Trained Model'!I$4:I$1140,I106,'Trained Model'!$J$4:$J$1140,$L$2)/$M$2)</f>
        <v>-1.8152899666382492</v>
      </c>
      <c r="S106" s="149">
        <f t="shared" si="8"/>
        <v>-8.4533827219406028</v>
      </c>
      <c r="T106" s="115"/>
      <c r="V106" s="1">
        <f>LN(COUNTIFS('Trained Model'!D$4:D$1140,D106,'Trained Model'!$J$4:$J$1140,$U$2)/$V$2)</f>
        <v>-1.3873311678483309</v>
      </c>
      <c r="W106" s="1">
        <f>LN(COUNTIFS('Trained Model'!E$4:E$1140,E106,'Trained Model'!$J$4:$J$1140,$U$2)/$V$2)</f>
        <v>-1.3956645494074753</v>
      </c>
      <c r="X106" s="1">
        <f>LN(COUNTIFS('Trained Model'!F$4:F$1140,F106,'Trained Model'!$J$4:$J$1140,$U$2)/$V$2)</f>
        <v>-1.4210896477732855</v>
      </c>
      <c r="Y106" s="1">
        <f>LN(COUNTIFS('Trained Model'!G$4:G$1140,G106,'Trained Model'!$J$4:$J$1140,$U$2)/$V$2)</f>
        <v>-0.66757033877029559</v>
      </c>
      <c r="Z106" s="1">
        <f>LN(COUNTIFS('Trained Model'!H$4:H$1140,H106,'Trained Model'!$J$4:$J$1140,$U$2)/$V$2)</f>
        <v>-1.4340487924157905</v>
      </c>
      <c r="AA106" s="1">
        <f>LN(COUNTIFS('Trained Model'!I$4:I$1140,I106,'Trained Model'!$J$4:$J$1140,$U$2)/$V$2)</f>
        <v>-8.9936045332194625E-2</v>
      </c>
      <c r="AB106" s="151">
        <f t="shared" si="9"/>
        <v>-6.3956405415473734</v>
      </c>
      <c r="AD106" s="119" t="str">
        <f t="shared" si="10"/>
        <v>No</v>
      </c>
      <c r="AE106" s="160" t="str">
        <f t="shared" si="11"/>
        <v>Incorrect</v>
      </c>
    </row>
    <row r="107" spans="1:31" x14ac:dyDescent="0.2">
      <c r="A107" s="99">
        <v>11271</v>
      </c>
      <c r="B107" s="95" t="s">
        <v>104</v>
      </c>
      <c r="C107" s="111">
        <v>7.6553655371637053E-2</v>
      </c>
      <c r="D107" s="95" t="s">
        <v>1</v>
      </c>
      <c r="E107" s="95">
        <v>2</v>
      </c>
      <c r="F107" s="96">
        <v>1</v>
      </c>
      <c r="G107" s="95" t="s">
        <v>7</v>
      </c>
      <c r="H107" s="95" t="s">
        <v>90</v>
      </c>
      <c r="I107" s="95" t="s">
        <v>4</v>
      </c>
      <c r="J107" s="97" t="s">
        <v>5</v>
      </c>
      <c r="M107" s="1">
        <f>LN(COUNTIFS('Trained Model'!D$4:D$1140,D107,'Trained Model'!$J$4:$J$1140,$L$2)/$M$2)</f>
        <v>-1.0699570329077337</v>
      </c>
      <c r="N107" s="1">
        <f>LN(COUNTIFS('Trained Model'!E$4:E$1140,E107,'Trained Model'!$J$4:$J$1140,$L$2)/$M$2)</f>
        <v>-1.4339224101091452</v>
      </c>
      <c r="O107" s="1">
        <f>LN(COUNTIFS('Trained Model'!F$4:F$1140,F107,'Trained Model'!$J$4:$J$1140,$L$2)/$M$2)</f>
        <v>-1.276293465905562</v>
      </c>
      <c r="P107" s="1">
        <f>LN(COUNTIFS('Trained Model'!G$4:G$1140,G107,'Trained Model'!$J$4:$J$1140,$L$2)/$M$2)</f>
        <v>-0.50310357767208047</v>
      </c>
      <c r="Q107" s="1">
        <f>LN(COUNTIFS('Trained Model'!H$4:H$1140,H107,'Trained Model'!$J$4:$J$1140,$L$2)/$M$2)</f>
        <v>-1.4839328306838067</v>
      </c>
      <c r="R107" s="1">
        <f>LN(COUNTIFS('Trained Model'!I$4:I$1140,I107,'Trained Model'!$J$4:$J$1140,$L$2)/$M$2)</f>
        <v>-0.17768117723745236</v>
      </c>
      <c r="S107" s="149">
        <f t="shared" si="8"/>
        <v>-5.9448904945157794</v>
      </c>
      <c r="T107" s="115"/>
      <c r="V107" s="1">
        <f>LN(COUNTIFS('Trained Model'!D$4:D$1140,D107,'Trained Model'!$J$4:$J$1140,$U$2)/$V$2)</f>
        <v>-1.374959876045784</v>
      </c>
      <c r="W107" s="1">
        <f>LN(COUNTIFS('Trained Model'!E$4:E$1140,E107,'Trained Model'!$J$4:$J$1140,$U$2)/$V$2)</f>
        <v>-1.3956645494074753</v>
      </c>
      <c r="X107" s="1">
        <f>LN(COUNTIFS('Trained Model'!F$4:F$1140,F107,'Trained Model'!$J$4:$J$1140,$U$2)/$V$2)</f>
        <v>-1.3790666579984376</v>
      </c>
      <c r="Y107" s="1">
        <f>LN(COUNTIFS('Trained Model'!G$4:G$1140,G107,'Trained Model'!$J$4:$J$1140,$U$2)/$V$2)</f>
        <v>-0.71939540663488166</v>
      </c>
      <c r="Z107" s="1">
        <f>LN(COUNTIFS('Trained Model'!H$4:H$1140,H107,'Trained Model'!$J$4:$J$1140,$U$2)/$V$2)</f>
        <v>-1.790723736354523</v>
      </c>
      <c r="AA107" s="1">
        <f>LN(COUNTIFS('Trained Model'!I$4:I$1140,I107,'Trained Model'!$J$4:$J$1140,$U$2)/$V$2)</f>
        <v>-2.4532874935423878</v>
      </c>
      <c r="AB107" s="151">
        <f t="shared" si="9"/>
        <v>-9.1130977199834895</v>
      </c>
      <c r="AD107" s="119" t="str">
        <f t="shared" si="10"/>
        <v>Yes</v>
      </c>
      <c r="AE107" s="161" t="str">
        <f t="shared" si="11"/>
        <v>Incorrect</v>
      </c>
    </row>
    <row r="108" spans="1:31" x14ac:dyDescent="0.2">
      <c r="A108" s="98">
        <v>10295</v>
      </c>
      <c r="B108" s="91" t="s">
        <v>104</v>
      </c>
      <c r="C108" s="110">
        <v>7.7228663584230972E-2</v>
      </c>
      <c r="D108" s="91" t="s">
        <v>1</v>
      </c>
      <c r="E108" s="91">
        <v>0</v>
      </c>
      <c r="F108" s="92">
        <v>0</v>
      </c>
      <c r="G108" s="91" t="s">
        <v>6</v>
      </c>
      <c r="H108" s="91" t="s">
        <v>88</v>
      </c>
      <c r="I108" s="91" t="s">
        <v>5</v>
      </c>
      <c r="J108" s="93" t="s">
        <v>5</v>
      </c>
      <c r="M108" s="1">
        <f>LN(COUNTIFS('Trained Model'!D$4:D$1140,D108,'Trained Model'!$J$4:$J$1140,$L$2)/$M$2)</f>
        <v>-1.0699570329077337</v>
      </c>
      <c r="N108" s="1">
        <f>LN(COUNTIFS('Trained Model'!E$4:E$1140,E108,'Trained Model'!$J$4:$J$1140,$L$2)/$M$2)</f>
        <v>-1.5921464153240394</v>
      </c>
      <c r="O108" s="1">
        <f>LN(COUNTIFS('Trained Model'!F$4:F$1140,F108,'Trained Model'!$J$4:$J$1140,$L$2)/$M$2)</f>
        <v>-1.780198646826979</v>
      </c>
      <c r="P108" s="1">
        <f>LN(COUNTIFS('Trained Model'!G$4:G$1140,G108,'Trained Model'!$J$4:$J$1140,$L$2)/$M$2)</f>
        <v>-0.92798677163734644</v>
      </c>
      <c r="Q108" s="1">
        <f>LN(COUNTIFS('Trained Model'!H$4:H$1140,H108,'Trained Model'!$J$4:$J$1140,$L$2)/$M$2)</f>
        <v>-0.88481459977213761</v>
      </c>
      <c r="R108" s="1">
        <f>LN(COUNTIFS('Trained Model'!I$4:I$1140,I108,'Trained Model'!$J$4:$J$1140,$L$2)/$M$2)</f>
        <v>-1.8152899666382492</v>
      </c>
      <c r="S108" s="149">
        <f t="shared" si="8"/>
        <v>-8.070393433106485</v>
      </c>
      <c r="T108" s="115"/>
      <c r="V108" s="1">
        <f>LN(COUNTIFS('Trained Model'!D$4:D$1140,D108,'Trained Model'!$J$4:$J$1140,$U$2)/$V$2)</f>
        <v>-1.374959876045784</v>
      </c>
      <c r="W108" s="1">
        <f>LN(COUNTIFS('Trained Model'!E$4:E$1140,E108,'Trained Model'!$J$4:$J$1140,$U$2)/$V$2)</f>
        <v>-1.3708698907942589</v>
      </c>
      <c r="X108" s="1">
        <f>LN(COUNTIFS('Trained Model'!F$4:F$1140,F108,'Trained Model'!$J$4:$J$1140,$U$2)/$V$2)</f>
        <v>-1.3586993551740039</v>
      </c>
      <c r="Y108" s="1">
        <f>LN(COUNTIFS('Trained Model'!G$4:G$1140,G108,'Trained Model'!$J$4:$J$1140,$U$2)/$V$2)</f>
        <v>-0.66757033877029559</v>
      </c>
      <c r="Z108" s="1">
        <f>LN(COUNTIFS('Trained Model'!H$4:H$1140,H108,'Trained Model'!$J$4:$J$1140,$U$2)/$V$2)</f>
        <v>-0.82003893241456904</v>
      </c>
      <c r="AA108" s="1">
        <f>LN(COUNTIFS('Trained Model'!I$4:I$1140,I108,'Trained Model'!$J$4:$J$1140,$U$2)/$V$2)</f>
        <v>-8.9936045332194625E-2</v>
      </c>
      <c r="AB108" s="151">
        <f t="shared" si="9"/>
        <v>-5.6820744385311057</v>
      </c>
      <c r="AD108" s="119" t="str">
        <f t="shared" si="10"/>
        <v>No</v>
      </c>
      <c r="AE108" s="160" t="str">
        <f t="shared" si="11"/>
        <v>Correct</v>
      </c>
    </row>
    <row r="109" spans="1:31" x14ac:dyDescent="0.2">
      <c r="A109" s="99">
        <v>10052</v>
      </c>
      <c r="B109" s="95" t="s">
        <v>104</v>
      </c>
      <c r="C109" s="111">
        <v>7.7748298798711479E-2</v>
      </c>
      <c r="D109" s="95" t="s">
        <v>1</v>
      </c>
      <c r="E109" s="95">
        <v>0</v>
      </c>
      <c r="F109" s="96">
        <v>3</v>
      </c>
      <c r="G109" s="95" t="s">
        <v>6</v>
      </c>
      <c r="H109" s="95" t="s">
        <v>89</v>
      </c>
      <c r="I109" s="95" t="s">
        <v>5</v>
      </c>
      <c r="J109" s="97" t="s">
        <v>5</v>
      </c>
      <c r="M109" s="1">
        <f>LN(COUNTIFS('Trained Model'!D$4:D$1140,D109,'Trained Model'!$J$4:$J$1140,$L$2)/$M$2)</f>
        <v>-1.0699570329077337</v>
      </c>
      <c r="N109" s="1">
        <f>LN(COUNTIFS('Trained Model'!E$4:E$1140,E109,'Trained Model'!$J$4:$J$1140,$L$2)/$M$2)</f>
        <v>-1.5921464153240394</v>
      </c>
      <c r="O109" s="1">
        <f>LN(COUNTIFS('Trained Model'!F$4:F$1140,F109,'Trained Model'!$J$4:$J$1140,$L$2)/$M$2)</f>
        <v>-1.3188530803243581</v>
      </c>
      <c r="P109" s="1">
        <f>LN(COUNTIFS('Trained Model'!G$4:G$1140,G109,'Trained Model'!$J$4:$J$1140,$L$2)/$M$2)</f>
        <v>-0.92798677163734644</v>
      </c>
      <c r="Q109" s="1">
        <f>LN(COUNTIFS('Trained Model'!H$4:H$1140,H109,'Trained Model'!$J$4:$J$1140,$L$2)/$M$2)</f>
        <v>-1.5365765641692286</v>
      </c>
      <c r="R109" s="1">
        <f>LN(COUNTIFS('Trained Model'!I$4:I$1140,I109,'Trained Model'!$J$4:$J$1140,$L$2)/$M$2)</f>
        <v>-1.8152899666382492</v>
      </c>
      <c r="S109" s="149">
        <f t="shared" si="8"/>
        <v>-8.2608098310009552</v>
      </c>
      <c r="T109" s="115"/>
      <c r="V109" s="1">
        <f>LN(COUNTIFS('Trained Model'!D$4:D$1140,D109,'Trained Model'!$J$4:$J$1140,$U$2)/$V$2)</f>
        <v>-1.374959876045784</v>
      </c>
      <c r="W109" s="1">
        <f>LN(COUNTIFS('Trained Model'!E$4:E$1140,E109,'Trained Model'!$J$4:$J$1140,$U$2)/$V$2)</f>
        <v>-1.3708698907942589</v>
      </c>
      <c r="X109" s="1">
        <f>LN(COUNTIFS('Trained Model'!F$4:F$1140,F109,'Trained Model'!$J$4:$J$1140,$U$2)/$V$2)</f>
        <v>-1.3873311678483309</v>
      </c>
      <c r="Y109" s="1">
        <f>LN(COUNTIFS('Trained Model'!G$4:G$1140,G109,'Trained Model'!$J$4:$J$1140,$U$2)/$V$2)</f>
        <v>-0.66757033877029559</v>
      </c>
      <c r="Z109" s="1">
        <f>LN(COUNTIFS('Trained Model'!H$4:H$1140,H109,'Trained Model'!$J$4:$J$1140,$U$2)/$V$2)</f>
        <v>-1.4340487924157905</v>
      </c>
      <c r="AA109" s="1">
        <f>LN(COUNTIFS('Trained Model'!I$4:I$1140,I109,'Trained Model'!$J$4:$J$1140,$U$2)/$V$2)</f>
        <v>-8.9936045332194625E-2</v>
      </c>
      <c r="AB109" s="151">
        <f t="shared" si="9"/>
        <v>-6.3247161112066541</v>
      </c>
      <c r="AD109" s="119" t="str">
        <f t="shared" si="10"/>
        <v>No</v>
      </c>
      <c r="AE109" s="160" t="str">
        <f t="shared" si="11"/>
        <v>Correct</v>
      </c>
    </row>
    <row r="110" spans="1:31" x14ac:dyDescent="0.2">
      <c r="A110" s="98">
        <v>10774</v>
      </c>
      <c r="B110" s="91" t="s">
        <v>104</v>
      </c>
      <c r="C110" s="110">
        <v>7.8166414109225535E-2</v>
      </c>
      <c r="D110" s="91" t="s">
        <v>3</v>
      </c>
      <c r="E110" s="91">
        <v>2</v>
      </c>
      <c r="F110" s="92">
        <v>2</v>
      </c>
      <c r="G110" s="91" t="s">
        <v>6</v>
      </c>
      <c r="H110" s="91" t="s">
        <v>90</v>
      </c>
      <c r="I110" s="91" t="s">
        <v>5</v>
      </c>
      <c r="J110" s="93" t="s">
        <v>5</v>
      </c>
      <c r="M110" s="1">
        <f>LN(COUNTIFS('Trained Model'!D$4:D$1140,D110,'Trained Model'!$J$4:$J$1140,$L$2)/$M$2)</f>
        <v>-1.5099083170870673</v>
      </c>
      <c r="N110" s="1">
        <f>LN(COUNTIFS('Trained Model'!E$4:E$1140,E110,'Trained Model'!$J$4:$J$1140,$L$2)/$M$2)</f>
        <v>-1.4339224101091452</v>
      </c>
      <c r="O110" s="1">
        <f>LN(COUNTIFS('Trained Model'!F$4:F$1140,F110,'Trained Model'!$J$4:$J$1140,$L$2)/$M$2)</f>
        <v>-1.2556741787028265</v>
      </c>
      <c r="P110" s="1">
        <f>LN(COUNTIFS('Trained Model'!G$4:G$1140,G110,'Trained Model'!$J$4:$J$1140,$L$2)/$M$2)</f>
        <v>-0.92798677163734644</v>
      </c>
      <c r="Q110" s="1">
        <f>LN(COUNTIFS('Trained Model'!H$4:H$1140,H110,'Trained Model'!$J$4:$J$1140,$L$2)/$M$2)</f>
        <v>-1.4839328306838067</v>
      </c>
      <c r="R110" s="1">
        <f>LN(COUNTIFS('Trained Model'!I$4:I$1140,I110,'Trained Model'!$J$4:$J$1140,$L$2)/$M$2)</f>
        <v>-1.8152899666382492</v>
      </c>
      <c r="S110" s="149">
        <f t="shared" si="8"/>
        <v>-8.4267144748584411</v>
      </c>
      <c r="T110" s="115"/>
      <c r="V110" s="1">
        <f>LN(COUNTIFS('Trained Model'!D$4:D$1140,D110,'Trained Model'!$J$4:$J$1140,$U$2)/$V$2)</f>
        <v>-1.3873311678483309</v>
      </c>
      <c r="W110" s="1">
        <f>LN(COUNTIFS('Trained Model'!E$4:E$1140,E110,'Trained Model'!$J$4:$J$1140,$U$2)/$V$2)</f>
        <v>-1.3956645494074753</v>
      </c>
      <c r="X110" s="1">
        <f>LN(COUNTIFS('Trained Model'!F$4:F$1140,F110,'Trained Model'!$J$4:$J$1140,$U$2)/$V$2)</f>
        <v>-1.4210896477732855</v>
      </c>
      <c r="Y110" s="1">
        <f>LN(COUNTIFS('Trained Model'!G$4:G$1140,G110,'Trained Model'!$J$4:$J$1140,$U$2)/$V$2)</f>
        <v>-0.66757033877029559</v>
      </c>
      <c r="Z110" s="1">
        <f>LN(COUNTIFS('Trained Model'!H$4:H$1140,H110,'Trained Model'!$J$4:$J$1140,$U$2)/$V$2)</f>
        <v>-1.790723736354523</v>
      </c>
      <c r="AA110" s="1">
        <f>LN(COUNTIFS('Trained Model'!I$4:I$1140,I110,'Trained Model'!$J$4:$J$1140,$U$2)/$V$2)</f>
        <v>-8.9936045332194625E-2</v>
      </c>
      <c r="AB110" s="151">
        <f t="shared" si="9"/>
        <v>-6.7523154854861058</v>
      </c>
      <c r="AD110" s="119" t="str">
        <f t="shared" si="10"/>
        <v>No</v>
      </c>
      <c r="AE110" s="160" t="str">
        <f t="shared" si="11"/>
        <v>Correct</v>
      </c>
    </row>
    <row r="111" spans="1:31" x14ac:dyDescent="0.2">
      <c r="A111" s="99">
        <v>10532</v>
      </c>
      <c r="B111" s="95" t="s">
        <v>104</v>
      </c>
      <c r="C111" s="111">
        <v>7.8746063462625804E-2</v>
      </c>
      <c r="D111" s="95" t="s">
        <v>0</v>
      </c>
      <c r="E111" s="95">
        <v>3</v>
      </c>
      <c r="F111" s="96">
        <v>0</v>
      </c>
      <c r="G111" s="95" t="s">
        <v>7</v>
      </c>
      <c r="H111" s="95" t="s">
        <v>88</v>
      </c>
      <c r="I111" s="95" t="s">
        <v>5</v>
      </c>
      <c r="J111" s="97" t="s">
        <v>5</v>
      </c>
      <c r="M111" s="1">
        <f>LN(COUNTIFS('Trained Model'!D$4:D$1140,D111,'Trained Model'!$J$4:$J$1140,$L$2)/$M$2)</f>
        <v>-1.4839328306838067</v>
      </c>
      <c r="N111" s="1">
        <f>LN(COUNTIFS('Trained Model'!E$4:E$1140,E111,'Trained Model'!$J$4:$J$1140,$L$2)/$M$2)</f>
        <v>-1.0366206126401418</v>
      </c>
      <c r="O111" s="1">
        <f>LN(COUNTIFS('Trained Model'!F$4:F$1140,F111,'Trained Model'!$J$4:$J$1140,$L$2)/$M$2)</f>
        <v>-1.780198646826979</v>
      </c>
      <c r="P111" s="1">
        <f>LN(COUNTIFS('Trained Model'!G$4:G$1140,G111,'Trained Model'!$J$4:$J$1140,$L$2)/$M$2)</f>
        <v>-0.50310357767208047</v>
      </c>
      <c r="Q111" s="1">
        <f>LN(COUNTIFS('Trained Model'!H$4:H$1140,H111,'Trained Model'!$J$4:$J$1140,$L$2)/$M$2)</f>
        <v>-0.88481459977213761</v>
      </c>
      <c r="R111" s="1">
        <f>LN(COUNTIFS('Trained Model'!I$4:I$1140,I111,'Trained Model'!$J$4:$J$1140,$L$2)/$M$2)</f>
        <v>-1.8152899666382492</v>
      </c>
      <c r="S111" s="149">
        <f t="shared" si="8"/>
        <v>-7.5039602342333946</v>
      </c>
      <c r="T111" s="115"/>
      <c r="V111" s="1">
        <f>LN(COUNTIFS('Trained Model'!D$4:D$1140,D111,'Trained Model'!$J$4:$J$1140,$U$2)/$V$2)</f>
        <v>-1.3873311678483309</v>
      </c>
      <c r="W111" s="1">
        <f>LN(COUNTIFS('Trained Model'!E$4:E$1140,E111,'Trained Model'!$J$4:$J$1140,$U$2)/$V$2)</f>
        <v>-1.3586993551740039</v>
      </c>
      <c r="X111" s="1">
        <f>LN(COUNTIFS('Trained Model'!F$4:F$1140,F111,'Trained Model'!$J$4:$J$1140,$U$2)/$V$2)</f>
        <v>-1.3586993551740039</v>
      </c>
      <c r="Y111" s="1">
        <f>LN(COUNTIFS('Trained Model'!G$4:G$1140,G111,'Trained Model'!$J$4:$J$1140,$U$2)/$V$2)</f>
        <v>-0.71939540663488166</v>
      </c>
      <c r="Z111" s="1">
        <f>LN(COUNTIFS('Trained Model'!H$4:H$1140,H111,'Trained Model'!$J$4:$J$1140,$U$2)/$V$2)</f>
        <v>-0.82003893241456904</v>
      </c>
      <c r="AA111" s="1">
        <f>LN(COUNTIFS('Trained Model'!I$4:I$1140,I111,'Trained Model'!$J$4:$J$1140,$U$2)/$V$2)</f>
        <v>-8.9936045332194625E-2</v>
      </c>
      <c r="AB111" s="151">
        <f t="shared" si="9"/>
        <v>-5.734100262577984</v>
      </c>
      <c r="AD111" s="119" t="str">
        <f t="shared" si="10"/>
        <v>No</v>
      </c>
      <c r="AE111" s="160" t="str">
        <f t="shared" si="11"/>
        <v>Correct</v>
      </c>
    </row>
    <row r="112" spans="1:31" x14ac:dyDescent="0.2">
      <c r="A112" s="98">
        <v>11009</v>
      </c>
      <c r="B112" s="91" t="s">
        <v>104</v>
      </c>
      <c r="C112" s="110">
        <v>7.8759943040097147E-2</v>
      </c>
      <c r="D112" s="91" t="s">
        <v>2</v>
      </c>
      <c r="E112" s="91">
        <v>0</v>
      </c>
      <c r="F112" s="92">
        <v>0</v>
      </c>
      <c r="G112" s="91" t="s">
        <v>6</v>
      </c>
      <c r="H112" s="91" t="s">
        <v>91</v>
      </c>
      <c r="I112" s="91" t="s">
        <v>5</v>
      </c>
      <c r="J112" s="93" t="s">
        <v>5</v>
      </c>
      <c r="M112" s="1">
        <f>LN(COUNTIFS('Trained Model'!D$4:D$1140,D112,'Trained Model'!$J$4:$J$1140,$L$2)/$M$2)</f>
        <v>-1.563975538357343</v>
      </c>
      <c r="N112" s="1">
        <f>LN(COUNTIFS('Trained Model'!E$4:E$1140,E112,'Trained Model'!$J$4:$J$1140,$L$2)/$M$2)</f>
        <v>-1.5921464153240394</v>
      </c>
      <c r="O112" s="1">
        <f>LN(COUNTIFS('Trained Model'!F$4:F$1140,F112,'Trained Model'!$J$4:$J$1140,$L$2)/$M$2)</f>
        <v>-1.780198646826979</v>
      </c>
      <c r="P112" s="1">
        <f>LN(COUNTIFS('Trained Model'!G$4:G$1140,G112,'Trained Model'!$J$4:$J$1140,$L$2)/$M$2)</f>
        <v>-0.92798677163734644</v>
      </c>
      <c r="Q112" s="1">
        <f>LN(COUNTIFS('Trained Model'!H$4:H$1140,H112,'Trained Model'!$J$4:$J$1140,$L$2)/$M$2)</f>
        <v>-1.9286186519452522</v>
      </c>
      <c r="R112" s="1">
        <f>LN(COUNTIFS('Trained Model'!I$4:I$1140,I112,'Trained Model'!$J$4:$J$1140,$L$2)/$M$2)</f>
        <v>-1.8152899666382492</v>
      </c>
      <c r="S112" s="149">
        <f t="shared" si="8"/>
        <v>-9.6082159907292084</v>
      </c>
      <c r="T112" s="115"/>
      <c r="V112" s="1">
        <f>LN(COUNTIFS('Trained Model'!D$4:D$1140,D112,'Trained Model'!$J$4:$J$1140,$U$2)/$V$2)</f>
        <v>-1.3956645494074753</v>
      </c>
      <c r="W112" s="1">
        <f>LN(COUNTIFS('Trained Model'!E$4:E$1140,E112,'Trained Model'!$J$4:$J$1140,$U$2)/$V$2)</f>
        <v>-1.3708698907942589</v>
      </c>
      <c r="X112" s="1">
        <f>LN(COUNTIFS('Trained Model'!F$4:F$1140,F112,'Trained Model'!$J$4:$J$1140,$U$2)/$V$2)</f>
        <v>-1.3586993551740039</v>
      </c>
      <c r="Y112" s="1">
        <f>LN(COUNTIFS('Trained Model'!G$4:G$1140,G112,'Trained Model'!$J$4:$J$1140,$U$2)/$V$2)</f>
        <v>-0.66757033877029559</v>
      </c>
      <c r="Z112" s="1">
        <f>LN(COUNTIFS('Trained Model'!H$4:H$1140,H112,'Trained Model'!$J$4:$J$1140,$U$2)/$V$2)</f>
        <v>-1.8681817953935267</v>
      </c>
      <c r="AA112" s="1">
        <f>LN(COUNTIFS('Trained Model'!I$4:I$1140,I112,'Trained Model'!$J$4:$J$1140,$U$2)/$V$2)</f>
        <v>-8.9936045332194625E-2</v>
      </c>
      <c r="AB112" s="151">
        <f t="shared" si="9"/>
        <v>-6.7509219748717557</v>
      </c>
      <c r="AD112" s="119" t="str">
        <f t="shared" si="10"/>
        <v>No</v>
      </c>
      <c r="AE112" s="160" t="str">
        <f t="shared" si="11"/>
        <v>Correct</v>
      </c>
    </row>
    <row r="113" spans="1:31" x14ac:dyDescent="0.2">
      <c r="A113" s="99">
        <v>10186</v>
      </c>
      <c r="B113" s="95" t="s">
        <v>104</v>
      </c>
      <c r="C113" s="111">
        <v>7.8846139810679117E-2</v>
      </c>
      <c r="D113" s="95" t="s">
        <v>1</v>
      </c>
      <c r="E113" s="95">
        <v>1</v>
      </c>
      <c r="F113" s="96">
        <v>0</v>
      </c>
      <c r="G113" s="95" t="s">
        <v>7</v>
      </c>
      <c r="H113" s="95" t="s">
        <v>91</v>
      </c>
      <c r="I113" s="95" t="s">
        <v>5</v>
      </c>
      <c r="J113" s="97" t="s">
        <v>5</v>
      </c>
      <c r="M113" s="1">
        <f>LN(COUNTIFS('Trained Model'!D$4:D$1140,D113,'Trained Model'!$J$4:$J$1140,$L$2)/$M$2)</f>
        <v>-1.0699570329077337</v>
      </c>
      <c r="N113" s="1">
        <f>LN(COUNTIFS('Trained Model'!E$4:E$1140,E113,'Trained Model'!$J$4:$J$1140,$L$2)/$M$2)</f>
        <v>-1.5921464153240394</v>
      </c>
      <c r="O113" s="1">
        <f>LN(COUNTIFS('Trained Model'!F$4:F$1140,F113,'Trained Model'!$J$4:$J$1140,$L$2)/$M$2)</f>
        <v>-1.780198646826979</v>
      </c>
      <c r="P113" s="1">
        <f>LN(COUNTIFS('Trained Model'!G$4:G$1140,G113,'Trained Model'!$J$4:$J$1140,$L$2)/$M$2)</f>
        <v>-0.50310357767208047</v>
      </c>
      <c r="Q113" s="1">
        <f>LN(COUNTIFS('Trained Model'!H$4:H$1140,H113,'Trained Model'!$J$4:$J$1140,$L$2)/$M$2)</f>
        <v>-1.9286186519452522</v>
      </c>
      <c r="R113" s="1">
        <f>LN(COUNTIFS('Trained Model'!I$4:I$1140,I113,'Trained Model'!$J$4:$J$1140,$L$2)/$M$2)</f>
        <v>-1.8152899666382492</v>
      </c>
      <c r="S113" s="149">
        <f t="shared" si="8"/>
        <v>-8.6893142913143322</v>
      </c>
      <c r="T113" s="115"/>
      <c r="V113" s="1">
        <f>LN(COUNTIFS('Trained Model'!D$4:D$1140,D113,'Trained Model'!$J$4:$J$1140,$U$2)/$V$2)</f>
        <v>-1.374959876045784</v>
      </c>
      <c r="W113" s="1">
        <f>LN(COUNTIFS('Trained Model'!E$4:E$1140,E113,'Trained Model'!$J$4:$J$1140,$U$2)/$V$2)</f>
        <v>-1.4210896477732855</v>
      </c>
      <c r="X113" s="1">
        <f>LN(COUNTIFS('Trained Model'!F$4:F$1140,F113,'Trained Model'!$J$4:$J$1140,$U$2)/$V$2)</f>
        <v>-1.3586993551740039</v>
      </c>
      <c r="Y113" s="1">
        <f>LN(COUNTIFS('Trained Model'!G$4:G$1140,G113,'Trained Model'!$J$4:$J$1140,$U$2)/$V$2)</f>
        <v>-0.71939540663488166</v>
      </c>
      <c r="Z113" s="1">
        <f>LN(COUNTIFS('Trained Model'!H$4:H$1140,H113,'Trained Model'!$J$4:$J$1140,$U$2)/$V$2)</f>
        <v>-1.8681817953935267</v>
      </c>
      <c r="AA113" s="1">
        <f>LN(COUNTIFS('Trained Model'!I$4:I$1140,I113,'Trained Model'!$J$4:$J$1140,$U$2)/$V$2)</f>
        <v>-8.9936045332194625E-2</v>
      </c>
      <c r="AB113" s="151">
        <f t="shared" si="9"/>
        <v>-6.8322621263536769</v>
      </c>
      <c r="AD113" s="119" t="str">
        <f t="shared" si="10"/>
        <v>No</v>
      </c>
      <c r="AE113" s="160" t="str">
        <f t="shared" si="11"/>
        <v>Correct</v>
      </c>
    </row>
    <row r="114" spans="1:31" x14ac:dyDescent="0.2">
      <c r="A114" s="98">
        <v>11120</v>
      </c>
      <c r="B114" s="91" t="s">
        <v>104</v>
      </c>
      <c r="C114" s="110">
        <v>8.0693535686370277E-2</v>
      </c>
      <c r="D114" s="91" t="s">
        <v>3</v>
      </c>
      <c r="E114" s="91">
        <v>2</v>
      </c>
      <c r="F114" s="92">
        <v>2</v>
      </c>
      <c r="G114" s="91" t="s">
        <v>6</v>
      </c>
      <c r="H114" s="91" t="s">
        <v>88</v>
      </c>
      <c r="I114" s="91" t="s">
        <v>5</v>
      </c>
      <c r="J114" s="93" t="s">
        <v>5</v>
      </c>
      <c r="M114" s="1">
        <f>LN(COUNTIFS('Trained Model'!D$4:D$1140,D114,'Trained Model'!$J$4:$J$1140,$L$2)/$M$2)</f>
        <v>-1.5099083170870673</v>
      </c>
      <c r="N114" s="1">
        <f>LN(COUNTIFS('Trained Model'!E$4:E$1140,E114,'Trained Model'!$J$4:$J$1140,$L$2)/$M$2)</f>
        <v>-1.4339224101091452</v>
      </c>
      <c r="O114" s="1">
        <f>LN(COUNTIFS('Trained Model'!F$4:F$1140,F114,'Trained Model'!$J$4:$J$1140,$L$2)/$M$2)</f>
        <v>-1.2556741787028265</v>
      </c>
      <c r="P114" s="1">
        <f>LN(COUNTIFS('Trained Model'!G$4:G$1140,G114,'Trained Model'!$J$4:$J$1140,$L$2)/$M$2)</f>
        <v>-0.92798677163734644</v>
      </c>
      <c r="Q114" s="1">
        <f>LN(COUNTIFS('Trained Model'!H$4:H$1140,H114,'Trained Model'!$J$4:$J$1140,$L$2)/$M$2)</f>
        <v>-0.88481459977213761</v>
      </c>
      <c r="R114" s="1">
        <f>LN(COUNTIFS('Trained Model'!I$4:I$1140,I114,'Trained Model'!$J$4:$J$1140,$L$2)/$M$2)</f>
        <v>-1.8152899666382492</v>
      </c>
      <c r="S114" s="149">
        <f t="shared" si="8"/>
        <v>-7.8275962439467728</v>
      </c>
      <c r="T114" s="115"/>
      <c r="V114" s="1">
        <f>LN(COUNTIFS('Trained Model'!D$4:D$1140,D114,'Trained Model'!$J$4:$J$1140,$U$2)/$V$2)</f>
        <v>-1.3873311678483309</v>
      </c>
      <c r="W114" s="1">
        <f>LN(COUNTIFS('Trained Model'!E$4:E$1140,E114,'Trained Model'!$J$4:$J$1140,$U$2)/$V$2)</f>
        <v>-1.3956645494074753</v>
      </c>
      <c r="X114" s="1">
        <f>LN(COUNTIFS('Trained Model'!F$4:F$1140,F114,'Trained Model'!$J$4:$J$1140,$U$2)/$V$2)</f>
        <v>-1.4210896477732855</v>
      </c>
      <c r="Y114" s="1">
        <f>LN(COUNTIFS('Trained Model'!G$4:G$1140,G114,'Trained Model'!$J$4:$J$1140,$U$2)/$V$2)</f>
        <v>-0.66757033877029559</v>
      </c>
      <c r="Z114" s="1">
        <f>LN(COUNTIFS('Trained Model'!H$4:H$1140,H114,'Trained Model'!$J$4:$J$1140,$U$2)/$V$2)</f>
        <v>-0.82003893241456904</v>
      </c>
      <c r="AA114" s="1">
        <f>LN(COUNTIFS('Trained Model'!I$4:I$1140,I114,'Trained Model'!$J$4:$J$1140,$U$2)/$V$2)</f>
        <v>-8.9936045332194625E-2</v>
      </c>
      <c r="AB114" s="151">
        <f t="shared" si="9"/>
        <v>-5.7816306815461518</v>
      </c>
      <c r="AD114" s="119" t="str">
        <f t="shared" si="10"/>
        <v>No</v>
      </c>
      <c r="AE114" s="160" t="str">
        <f t="shared" si="11"/>
        <v>Correct</v>
      </c>
    </row>
    <row r="115" spans="1:31" x14ac:dyDescent="0.2">
      <c r="A115" s="99">
        <v>10335</v>
      </c>
      <c r="B115" s="95" t="s">
        <v>104</v>
      </c>
      <c r="C115" s="111">
        <v>8.0725928415541381E-2</v>
      </c>
      <c r="D115" s="95" t="s">
        <v>2</v>
      </c>
      <c r="E115" s="95">
        <v>1</v>
      </c>
      <c r="F115" s="96">
        <v>3</v>
      </c>
      <c r="G115" s="95" t="s">
        <v>7</v>
      </c>
      <c r="H115" s="95" t="s">
        <v>90</v>
      </c>
      <c r="I115" s="95" t="s">
        <v>5</v>
      </c>
      <c r="J115" s="97" t="s">
        <v>5</v>
      </c>
      <c r="M115" s="1">
        <f>LN(COUNTIFS('Trained Model'!D$4:D$1140,D115,'Trained Model'!$J$4:$J$1140,$L$2)/$M$2)</f>
        <v>-1.563975538357343</v>
      </c>
      <c r="N115" s="1">
        <f>LN(COUNTIFS('Trained Model'!E$4:E$1140,E115,'Trained Model'!$J$4:$J$1140,$L$2)/$M$2)</f>
        <v>-1.5921464153240394</v>
      </c>
      <c r="O115" s="1">
        <f>LN(COUNTIFS('Trained Model'!F$4:F$1140,F115,'Trained Model'!$J$4:$J$1140,$L$2)/$M$2)</f>
        <v>-1.3188530803243581</v>
      </c>
      <c r="P115" s="1">
        <f>LN(COUNTIFS('Trained Model'!G$4:G$1140,G115,'Trained Model'!$J$4:$J$1140,$L$2)/$M$2)</f>
        <v>-0.50310357767208047</v>
      </c>
      <c r="Q115" s="1">
        <f>LN(COUNTIFS('Trained Model'!H$4:H$1140,H115,'Trained Model'!$J$4:$J$1140,$L$2)/$M$2)</f>
        <v>-1.4839328306838067</v>
      </c>
      <c r="R115" s="1">
        <f>LN(COUNTIFS('Trained Model'!I$4:I$1140,I115,'Trained Model'!$J$4:$J$1140,$L$2)/$M$2)</f>
        <v>-1.8152899666382492</v>
      </c>
      <c r="S115" s="149">
        <f t="shared" si="8"/>
        <v>-8.2773014089998771</v>
      </c>
      <c r="T115" s="115"/>
      <c r="V115" s="1">
        <f>LN(COUNTIFS('Trained Model'!D$4:D$1140,D115,'Trained Model'!$J$4:$J$1140,$U$2)/$V$2)</f>
        <v>-1.3956645494074753</v>
      </c>
      <c r="W115" s="1">
        <f>LN(COUNTIFS('Trained Model'!E$4:E$1140,E115,'Trained Model'!$J$4:$J$1140,$U$2)/$V$2)</f>
        <v>-1.4210896477732855</v>
      </c>
      <c r="X115" s="1">
        <f>LN(COUNTIFS('Trained Model'!F$4:F$1140,F115,'Trained Model'!$J$4:$J$1140,$U$2)/$V$2)</f>
        <v>-1.3873311678483309</v>
      </c>
      <c r="Y115" s="1">
        <f>LN(COUNTIFS('Trained Model'!G$4:G$1140,G115,'Trained Model'!$J$4:$J$1140,$U$2)/$V$2)</f>
        <v>-0.71939540663488166</v>
      </c>
      <c r="Z115" s="1">
        <f>LN(COUNTIFS('Trained Model'!H$4:H$1140,H115,'Trained Model'!$J$4:$J$1140,$U$2)/$V$2)</f>
        <v>-1.790723736354523</v>
      </c>
      <c r="AA115" s="1">
        <f>LN(COUNTIFS('Trained Model'!I$4:I$1140,I115,'Trained Model'!$J$4:$J$1140,$U$2)/$V$2)</f>
        <v>-8.9936045332194625E-2</v>
      </c>
      <c r="AB115" s="151">
        <f t="shared" si="9"/>
        <v>-6.8041405533506918</v>
      </c>
      <c r="AD115" s="119" t="str">
        <f t="shared" si="10"/>
        <v>No</v>
      </c>
      <c r="AE115" s="160" t="str">
        <f t="shared" si="11"/>
        <v>Correct</v>
      </c>
    </row>
    <row r="116" spans="1:31" x14ac:dyDescent="0.2">
      <c r="A116" s="98">
        <v>10471</v>
      </c>
      <c r="B116" s="91" t="s">
        <v>104</v>
      </c>
      <c r="C116" s="110">
        <v>8.169117288319161E-2</v>
      </c>
      <c r="D116" s="91" t="s">
        <v>3</v>
      </c>
      <c r="E116" s="91">
        <v>3</v>
      </c>
      <c r="F116" s="92">
        <v>2</v>
      </c>
      <c r="G116" s="91" t="s">
        <v>6</v>
      </c>
      <c r="H116" s="91" t="s">
        <v>91</v>
      </c>
      <c r="I116" s="91" t="s">
        <v>4</v>
      </c>
      <c r="J116" s="93" t="s">
        <v>4</v>
      </c>
      <c r="M116" s="1">
        <f>LN(COUNTIFS('Trained Model'!D$4:D$1140,D116,'Trained Model'!$J$4:$J$1140,$L$2)/$M$2)</f>
        <v>-1.5099083170870673</v>
      </c>
      <c r="N116" s="1">
        <f>LN(COUNTIFS('Trained Model'!E$4:E$1140,E116,'Trained Model'!$J$4:$J$1140,$L$2)/$M$2)</f>
        <v>-1.0366206126401418</v>
      </c>
      <c r="O116" s="1">
        <f>LN(COUNTIFS('Trained Model'!F$4:F$1140,F116,'Trained Model'!$J$4:$J$1140,$L$2)/$M$2)</f>
        <v>-1.2556741787028265</v>
      </c>
      <c r="P116" s="1">
        <f>LN(COUNTIFS('Trained Model'!G$4:G$1140,G116,'Trained Model'!$J$4:$J$1140,$L$2)/$M$2)</f>
        <v>-0.92798677163734644</v>
      </c>
      <c r="Q116" s="1">
        <f>LN(COUNTIFS('Trained Model'!H$4:H$1140,H116,'Trained Model'!$J$4:$J$1140,$L$2)/$M$2)</f>
        <v>-1.9286186519452522</v>
      </c>
      <c r="R116" s="1">
        <f>LN(COUNTIFS('Trained Model'!I$4:I$1140,I116,'Trained Model'!$J$4:$J$1140,$L$2)/$M$2)</f>
        <v>-0.17768117723745236</v>
      </c>
      <c r="S116" s="149">
        <f t="shared" si="8"/>
        <v>-6.8364897092500874</v>
      </c>
      <c r="T116" s="115"/>
      <c r="V116" s="1">
        <f>LN(COUNTIFS('Trained Model'!D$4:D$1140,D116,'Trained Model'!$J$4:$J$1140,$U$2)/$V$2)</f>
        <v>-1.3873311678483309</v>
      </c>
      <c r="W116" s="1">
        <f>LN(COUNTIFS('Trained Model'!E$4:E$1140,E116,'Trained Model'!$J$4:$J$1140,$U$2)/$V$2)</f>
        <v>-1.3586993551740039</v>
      </c>
      <c r="X116" s="1">
        <f>LN(COUNTIFS('Trained Model'!F$4:F$1140,F116,'Trained Model'!$J$4:$J$1140,$U$2)/$V$2)</f>
        <v>-1.4210896477732855</v>
      </c>
      <c r="Y116" s="1">
        <f>LN(COUNTIFS('Trained Model'!G$4:G$1140,G116,'Trained Model'!$J$4:$J$1140,$U$2)/$V$2)</f>
        <v>-0.66757033877029559</v>
      </c>
      <c r="Z116" s="1">
        <f>LN(COUNTIFS('Trained Model'!H$4:H$1140,H116,'Trained Model'!$J$4:$J$1140,$U$2)/$V$2)</f>
        <v>-1.8681817953935267</v>
      </c>
      <c r="AA116" s="1">
        <f>LN(COUNTIFS('Trained Model'!I$4:I$1140,I116,'Trained Model'!$J$4:$J$1140,$U$2)/$V$2)</f>
        <v>-2.4532874935423878</v>
      </c>
      <c r="AB116" s="151">
        <f t="shared" si="9"/>
        <v>-9.1561597985018306</v>
      </c>
      <c r="AD116" s="119" t="str">
        <f t="shared" si="10"/>
        <v>Yes</v>
      </c>
      <c r="AE116" s="160" t="str">
        <f t="shared" si="11"/>
        <v>Correct</v>
      </c>
    </row>
    <row r="117" spans="1:31" x14ac:dyDescent="0.2">
      <c r="A117" s="99">
        <v>10633</v>
      </c>
      <c r="B117" s="95" t="s">
        <v>104</v>
      </c>
      <c r="C117" s="111">
        <v>8.2431273675934946E-2</v>
      </c>
      <c r="D117" s="95" t="s">
        <v>1</v>
      </c>
      <c r="E117" s="95">
        <v>3</v>
      </c>
      <c r="F117" s="96">
        <v>0</v>
      </c>
      <c r="G117" s="95" t="s">
        <v>6</v>
      </c>
      <c r="H117" s="95" t="s">
        <v>88</v>
      </c>
      <c r="I117" s="95" t="s">
        <v>5</v>
      </c>
      <c r="J117" s="97" t="s">
        <v>5</v>
      </c>
      <c r="M117" s="1">
        <f>LN(COUNTIFS('Trained Model'!D$4:D$1140,D117,'Trained Model'!$J$4:$J$1140,$L$2)/$M$2)</f>
        <v>-1.0699570329077337</v>
      </c>
      <c r="N117" s="1">
        <f>LN(COUNTIFS('Trained Model'!E$4:E$1140,E117,'Trained Model'!$J$4:$J$1140,$L$2)/$M$2)</f>
        <v>-1.0366206126401418</v>
      </c>
      <c r="O117" s="1">
        <f>LN(COUNTIFS('Trained Model'!F$4:F$1140,F117,'Trained Model'!$J$4:$J$1140,$L$2)/$M$2)</f>
        <v>-1.780198646826979</v>
      </c>
      <c r="P117" s="1">
        <f>LN(COUNTIFS('Trained Model'!G$4:G$1140,G117,'Trained Model'!$J$4:$J$1140,$L$2)/$M$2)</f>
        <v>-0.92798677163734644</v>
      </c>
      <c r="Q117" s="1">
        <f>LN(COUNTIFS('Trained Model'!H$4:H$1140,H117,'Trained Model'!$J$4:$J$1140,$L$2)/$M$2)</f>
        <v>-0.88481459977213761</v>
      </c>
      <c r="R117" s="1">
        <f>LN(COUNTIFS('Trained Model'!I$4:I$1140,I117,'Trained Model'!$J$4:$J$1140,$L$2)/$M$2)</f>
        <v>-1.8152899666382492</v>
      </c>
      <c r="S117" s="149">
        <f t="shared" si="8"/>
        <v>-7.5148676304225877</v>
      </c>
      <c r="T117" s="115"/>
      <c r="V117" s="1">
        <f>LN(COUNTIFS('Trained Model'!D$4:D$1140,D117,'Trained Model'!$J$4:$J$1140,$U$2)/$V$2)</f>
        <v>-1.374959876045784</v>
      </c>
      <c r="W117" s="1">
        <f>LN(COUNTIFS('Trained Model'!E$4:E$1140,E117,'Trained Model'!$J$4:$J$1140,$U$2)/$V$2)</f>
        <v>-1.3586993551740039</v>
      </c>
      <c r="X117" s="1">
        <f>LN(COUNTIFS('Trained Model'!F$4:F$1140,F117,'Trained Model'!$J$4:$J$1140,$U$2)/$V$2)</f>
        <v>-1.3586993551740039</v>
      </c>
      <c r="Y117" s="1">
        <f>LN(COUNTIFS('Trained Model'!G$4:G$1140,G117,'Trained Model'!$J$4:$J$1140,$U$2)/$V$2)</f>
        <v>-0.66757033877029559</v>
      </c>
      <c r="Z117" s="1">
        <f>LN(COUNTIFS('Trained Model'!H$4:H$1140,H117,'Trained Model'!$J$4:$J$1140,$U$2)/$V$2)</f>
        <v>-0.82003893241456904</v>
      </c>
      <c r="AA117" s="1">
        <f>LN(COUNTIFS('Trained Model'!I$4:I$1140,I117,'Trained Model'!$J$4:$J$1140,$U$2)/$V$2)</f>
        <v>-8.9936045332194625E-2</v>
      </c>
      <c r="AB117" s="151">
        <f t="shared" si="9"/>
        <v>-5.6699039029108507</v>
      </c>
      <c r="AD117" s="119" t="str">
        <f t="shared" si="10"/>
        <v>No</v>
      </c>
      <c r="AE117" s="160" t="str">
        <f t="shared" si="11"/>
        <v>Correct</v>
      </c>
    </row>
    <row r="118" spans="1:31" x14ac:dyDescent="0.2">
      <c r="A118" s="98">
        <v>10179</v>
      </c>
      <c r="B118" s="91" t="s">
        <v>104</v>
      </c>
      <c r="C118" s="110">
        <v>8.2836506674359711E-2</v>
      </c>
      <c r="D118" s="91" t="s">
        <v>1</v>
      </c>
      <c r="E118" s="91">
        <v>3</v>
      </c>
      <c r="F118" s="92">
        <v>3</v>
      </c>
      <c r="G118" s="91" t="s">
        <v>6</v>
      </c>
      <c r="H118" s="91" t="s">
        <v>91</v>
      </c>
      <c r="I118" s="91" t="s">
        <v>5</v>
      </c>
      <c r="J118" s="93" t="s">
        <v>4</v>
      </c>
      <c r="M118" s="1">
        <f>LN(COUNTIFS('Trained Model'!D$4:D$1140,D118,'Trained Model'!$J$4:$J$1140,$L$2)/$M$2)</f>
        <v>-1.0699570329077337</v>
      </c>
      <c r="N118" s="1">
        <f>LN(COUNTIFS('Trained Model'!E$4:E$1140,E118,'Trained Model'!$J$4:$J$1140,$L$2)/$M$2)</f>
        <v>-1.0366206126401418</v>
      </c>
      <c r="O118" s="1">
        <f>LN(COUNTIFS('Trained Model'!F$4:F$1140,F118,'Trained Model'!$J$4:$J$1140,$L$2)/$M$2)</f>
        <v>-1.3188530803243581</v>
      </c>
      <c r="P118" s="1">
        <f>LN(COUNTIFS('Trained Model'!G$4:G$1140,G118,'Trained Model'!$J$4:$J$1140,$L$2)/$M$2)</f>
        <v>-0.92798677163734644</v>
      </c>
      <c r="Q118" s="1">
        <f>LN(COUNTIFS('Trained Model'!H$4:H$1140,H118,'Trained Model'!$J$4:$J$1140,$L$2)/$M$2)</f>
        <v>-1.9286186519452522</v>
      </c>
      <c r="R118" s="1">
        <f>LN(COUNTIFS('Trained Model'!I$4:I$1140,I118,'Trained Model'!$J$4:$J$1140,$L$2)/$M$2)</f>
        <v>-1.8152899666382492</v>
      </c>
      <c r="S118" s="149">
        <f t="shared" si="8"/>
        <v>-8.0973261160930807</v>
      </c>
      <c r="T118" s="115"/>
      <c r="V118" s="1">
        <f>LN(COUNTIFS('Trained Model'!D$4:D$1140,D118,'Trained Model'!$J$4:$J$1140,$U$2)/$V$2)</f>
        <v>-1.374959876045784</v>
      </c>
      <c r="W118" s="1">
        <f>LN(COUNTIFS('Trained Model'!E$4:E$1140,E118,'Trained Model'!$J$4:$J$1140,$U$2)/$V$2)</f>
        <v>-1.3586993551740039</v>
      </c>
      <c r="X118" s="1">
        <f>LN(COUNTIFS('Trained Model'!F$4:F$1140,F118,'Trained Model'!$J$4:$J$1140,$U$2)/$V$2)</f>
        <v>-1.3873311678483309</v>
      </c>
      <c r="Y118" s="1">
        <f>LN(COUNTIFS('Trained Model'!G$4:G$1140,G118,'Trained Model'!$J$4:$J$1140,$U$2)/$V$2)</f>
        <v>-0.66757033877029559</v>
      </c>
      <c r="Z118" s="1">
        <f>LN(COUNTIFS('Trained Model'!H$4:H$1140,H118,'Trained Model'!$J$4:$J$1140,$U$2)/$V$2)</f>
        <v>-1.8681817953935267</v>
      </c>
      <c r="AA118" s="1">
        <f>LN(COUNTIFS('Trained Model'!I$4:I$1140,I118,'Trained Model'!$J$4:$J$1140,$U$2)/$V$2)</f>
        <v>-8.9936045332194625E-2</v>
      </c>
      <c r="AB118" s="151">
        <f t="shared" si="9"/>
        <v>-6.7466785785641354</v>
      </c>
      <c r="AD118" s="119" t="str">
        <f t="shared" si="10"/>
        <v>No</v>
      </c>
      <c r="AE118" s="160" t="str">
        <f t="shared" si="11"/>
        <v>Incorrect</v>
      </c>
    </row>
    <row r="119" spans="1:31" x14ac:dyDescent="0.2">
      <c r="A119" s="99">
        <v>11121</v>
      </c>
      <c r="B119" s="95" t="s">
        <v>104</v>
      </c>
      <c r="C119" s="111">
        <v>8.2901878667298923E-2</v>
      </c>
      <c r="D119" s="95" t="s">
        <v>3</v>
      </c>
      <c r="E119" s="95">
        <v>2</v>
      </c>
      <c r="F119" s="96">
        <v>1</v>
      </c>
      <c r="G119" s="95" t="s">
        <v>7</v>
      </c>
      <c r="H119" s="95" t="s">
        <v>89</v>
      </c>
      <c r="I119" s="95" t="s">
        <v>5</v>
      </c>
      <c r="J119" s="97" t="s">
        <v>5</v>
      </c>
      <c r="M119" s="1">
        <f>LN(COUNTIFS('Trained Model'!D$4:D$1140,D119,'Trained Model'!$J$4:$J$1140,$L$2)/$M$2)</f>
        <v>-1.5099083170870673</v>
      </c>
      <c r="N119" s="1">
        <f>LN(COUNTIFS('Trained Model'!E$4:E$1140,E119,'Trained Model'!$J$4:$J$1140,$L$2)/$M$2)</f>
        <v>-1.4339224101091452</v>
      </c>
      <c r="O119" s="1">
        <f>LN(COUNTIFS('Trained Model'!F$4:F$1140,F119,'Trained Model'!$J$4:$J$1140,$L$2)/$M$2)</f>
        <v>-1.276293465905562</v>
      </c>
      <c r="P119" s="1">
        <f>LN(COUNTIFS('Trained Model'!G$4:G$1140,G119,'Trained Model'!$J$4:$J$1140,$L$2)/$M$2)</f>
        <v>-0.50310357767208047</v>
      </c>
      <c r="Q119" s="1">
        <f>LN(COUNTIFS('Trained Model'!H$4:H$1140,H119,'Trained Model'!$J$4:$J$1140,$L$2)/$M$2)</f>
        <v>-1.5365765641692286</v>
      </c>
      <c r="R119" s="1">
        <f>LN(COUNTIFS('Trained Model'!I$4:I$1140,I119,'Trained Model'!$J$4:$J$1140,$L$2)/$M$2)</f>
        <v>-1.8152899666382492</v>
      </c>
      <c r="S119" s="149">
        <f t="shared" si="8"/>
        <v>-8.0750943015813323</v>
      </c>
      <c r="T119" s="115"/>
      <c r="V119" s="1">
        <f>LN(COUNTIFS('Trained Model'!D$4:D$1140,D119,'Trained Model'!$J$4:$J$1140,$U$2)/$V$2)</f>
        <v>-1.3873311678483309</v>
      </c>
      <c r="W119" s="1">
        <f>LN(COUNTIFS('Trained Model'!E$4:E$1140,E119,'Trained Model'!$J$4:$J$1140,$U$2)/$V$2)</f>
        <v>-1.3956645494074753</v>
      </c>
      <c r="X119" s="1">
        <f>LN(COUNTIFS('Trained Model'!F$4:F$1140,F119,'Trained Model'!$J$4:$J$1140,$U$2)/$V$2)</f>
        <v>-1.3790666579984376</v>
      </c>
      <c r="Y119" s="1">
        <f>LN(COUNTIFS('Trained Model'!G$4:G$1140,G119,'Trained Model'!$J$4:$J$1140,$U$2)/$V$2)</f>
        <v>-0.71939540663488166</v>
      </c>
      <c r="Z119" s="1">
        <f>LN(COUNTIFS('Trained Model'!H$4:H$1140,H119,'Trained Model'!$J$4:$J$1140,$U$2)/$V$2)</f>
        <v>-1.4340487924157905</v>
      </c>
      <c r="AA119" s="1">
        <f>LN(COUNTIFS('Trained Model'!I$4:I$1140,I119,'Trained Model'!$J$4:$J$1140,$U$2)/$V$2)</f>
        <v>-8.9936045332194625E-2</v>
      </c>
      <c r="AB119" s="151">
        <f t="shared" si="9"/>
        <v>-6.4054426196371113</v>
      </c>
      <c r="AD119" s="119" t="str">
        <f t="shared" si="10"/>
        <v>No</v>
      </c>
      <c r="AE119" s="160" t="str">
        <f t="shared" si="11"/>
        <v>Correct</v>
      </c>
    </row>
    <row r="120" spans="1:31" x14ac:dyDescent="0.2">
      <c r="A120" s="98">
        <v>10013</v>
      </c>
      <c r="B120" s="91" t="s">
        <v>104</v>
      </c>
      <c r="C120" s="110">
        <v>8.3155356415664738E-2</v>
      </c>
      <c r="D120" s="91" t="s">
        <v>1</v>
      </c>
      <c r="E120" s="91">
        <v>2</v>
      </c>
      <c r="F120" s="92">
        <v>2</v>
      </c>
      <c r="G120" s="91" t="s">
        <v>7</v>
      </c>
      <c r="H120" s="91" t="s">
        <v>89</v>
      </c>
      <c r="I120" s="91" t="s">
        <v>4</v>
      </c>
      <c r="J120" s="93" t="s">
        <v>4</v>
      </c>
      <c r="M120" s="1">
        <f>LN(COUNTIFS('Trained Model'!D$4:D$1140,D120,'Trained Model'!$J$4:$J$1140,$L$2)/$M$2)</f>
        <v>-1.0699570329077337</v>
      </c>
      <c r="N120" s="1">
        <f>LN(COUNTIFS('Trained Model'!E$4:E$1140,E120,'Trained Model'!$J$4:$J$1140,$L$2)/$M$2)</f>
        <v>-1.4339224101091452</v>
      </c>
      <c r="O120" s="1">
        <f>LN(COUNTIFS('Trained Model'!F$4:F$1140,F120,'Trained Model'!$J$4:$J$1140,$L$2)/$M$2)</f>
        <v>-1.2556741787028265</v>
      </c>
      <c r="P120" s="1">
        <f>LN(COUNTIFS('Trained Model'!G$4:G$1140,G120,'Trained Model'!$J$4:$J$1140,$L$2)/$M$2)</f>
        <v>-0.50310357767208047</v>
      </c>
      <c r="Q120" s="1">
        <f>LN(COUNTIFS('Trained Model'!H$4:H$1140,H120,'Trained Model'!$J$4:$J$1140,$L$2)/$M$2)</f>
        <v>-1.5365765641692286</v>
      </c>
      <c r="R120" s="1">
        <f>LN(COUNTIFS('Trained Model'!I$4:I$1140,I120,'Trained Model'!$J$4:$J$1140,$L$2)/$M$2)</f>
        <v>-0.17768117723745236</v>
      </c>
      <c r="S120" s="149">
        <f t="shared" si="8"/>
        <v>-5.9769149407984665</v>
      </c>
      <c r="T120" s="115"/>
      <c r="V120" s="1">
        <f>LN(COUNTIFS('Trained Model'!D$4:D$1140,D120,'Trained Model'!$J$4:$J$1140,$U$2)/$V$2)</f>
        <v>-1.374959876045784</v>
      </c>
      <c r="W120" s="1">
        <f>LN(COUNTIFS('Trained Model'!E$4:E$1140,E120,'Trained Model'!$J$4:$J$1140,$U$2)/$V$2)</f>
        <v>-1.3956645494074753</v>
      </c>
      <c r="X120" s="1">
        <f>LN(COUNTIFS('Trained Model'!F$4:F$1140,F120,'Trained Model'!$J$4:$J$1140,$U$2)/$V$2)</f>
        <v>-1.4210896477732855</v>
      </c>
      <c r="Y120" s="1">
        <f>LN(COUNTIFS('Trained Model'!G$4:G$1140,G120,'Trained Model'!$J$4:$J$1140,$U$2)/$V$2)</f>
        <v>-0.71939540663488166</v>
      </c>
      <c r="Z120" s="1">
        <f>LN(COUNTIFS('Trained Model'!H$4:H$1140,H120,'Trained Model'!$J$4:$J$1140,$U$2)/$V$2)</f>
        <v>-1.4340487924157905</v>
      </c>
      <c r="AA120" s="1">
        <f>LN(COUNTIFS('Trained Model'!I$4:I$1140,I120,'Trained Model'!$J$4:$J$1140,$U$2)/$V$2)</f>
        <v>-2.4532874935423878</v>
      </c>
      <c r="AB120" s="151">
        <f t="shared" si="9"/>
        <v>-8.7984457658196042</v>
      </c>
      <c r="AD120" s="119" t="str">
        <f t="shared" si="10"/>
        <v>Yes</v>
      </c>
      <c r="AE120" s="161" t="str">
        <f t="shared" si="11"/>
        <v>Correct</v>
      </c>
    </row>
    <row r="121" spans="1:31" x14ac:dyDescent="0.2">
      <c r="A121" s="99">
        <v>10711</v>
      </c>
      <c r="B121" s="95" t="s">
        <v>104</v>
      </c>
      <c r="C121" s="111">
        <v>8.3405456545640022E-2</v>
      </c>
      <c r="D121" s="95" t="s">
        <v>0</v>
      </c>
      <c r="E121" s="95">
        <v>3</v>
      </c>
      <c r="F121" s="96">
        <v>0</v>
      </c>
      <c r="G121" s="95" t="s">
        <v>7</v>
      </c>
      <c r="H121" s="95" t="s">
        <v>88</v>
      </c>
      <c r="I121" s="95" t="s">
        <v>5</v>
      </c>
      <c r="J121" s="97" t="s">
        <v>5</v>
      </c>
      <c r="M121" s="1">
        <f>LN(COUNTIFS('Trained Model'!D$4:D$1140,D121,'Trained Model'!$J$4:$J$1140,$L$2)/$M$2)</f>
        <v>-1.4839328306838067</v>
      </c>
      <c r="N121" s="1">
        <f>LN(COUNTIFS('Trained Model'!E$4:E$1140,E121,'Trained Model'!$J$4:$J$1140,$L$2)/$M$2)</f>
        <v>-1.0366206126401418</v>
      </c>
      <c r="O121" s="1">
        <f>LN(COUNTIFS('Trained Model'!F$4:F$1140,F121,'Trained Model'!$J$4:$J$1140,$L$2)/$M$2)</f>
        <v>-1.780198646826979</v>
      </c>
      <c r="P121" s="1">
        <f>LN(COUNTIFS('Trained Model'!G$4:G$1140,G121,'Trained Model'!$J$4:$J$1140,$L$2)/$M$2)</f>
        <v>-0.50310357767208047</v>
      </c>
      <c r="Q121" s="1">
        <f>LN(COUNTIFS('Trained Model'!H$4:H$1140,H121,'Trained Model'!$J$4:$J$1140,$L$2)/$M$2)</f>
        <v>-0.88481459977213761</v>
      </c>
      <c r="R121" s="1">
        <f>LN(COUNTIFS('Trained Model'!I$4:I$1140,I121,'Trained Model'!$J$4:$J$1140,$L$2)/$M$2)</f>
        <v>-1.8152899666382492</v>
      </c>
      <c r="S121" s="149">
        <f t="shared" si="8"/>
        <v>-7.5039602342333946</v>
      </c>
      <c r="T121" s="115"/>
      <c r="V121" s="1">
        <f>LN(COUNTIFS('Trained Model'!D$4:D$1140,D121,'Trained Model'!$J$4:$J$1140,$U$2)/$V$2)</f>
        <v>-1.3873311678483309</v>
      </c>
      <c r="W121" s="1">
        <f>LN(COUNTIFS('Trained Model'!E$4:E$1140,E121,'Trained Model'!$J$4:$J$1140,$U$2)/$V$2)</f>
        <v>-1.3586993551740039</v>
      </c>
      <c r="X121" s="1">
        <f>LN(COUNTIFS('Trained Model'!F$4:F$1140,F121,'Trained Model'!$J$4:$J$1140,$U$2)/$V$2)</f>
        <v>-1.3586993551740039</v>
      </c>
      <c r="Y121" s="1">
        <f>LN(COUNTIFS('Trained Model'!G$4:G$1140,G121,'Trained Model'!$J$4:$J$1140,$U$2)/$V$2)</f>
        <v>-0.71939540663488166</v>
      </c>
      <c r="Z121" s="1">
        <f>LN(COUNTIFS('Trained Model'!H$4:H$1140,H121,'Trained Model'!$J$4:$J$1140,$U$2)/$V$2)</f>
        <v>-0.82003893241456904</v>
      </c>
      <c r="AA121" s="1">
        <f>LN(COUNTIFS('Trained Model'!I$4:I$1140,I121,'Trained Model'!$J$4:$J$1140,$U$2)/$V$2)</f>
        <v>-8.9936045332194625E-2</v>
      </c>
      <c r="AB121" s="151">
        <f t="shared" si="9"/>
        <v>-5.734100262577984</v>
      </c>
      <c r="AD121" s="119" t="str">
        <f t="shared" si="10"/>
        <v>No</v>
      </c>
      <c r="AE121" s="160" t="str">
        <f t="shared" si="11"/>
        <v>Correct</v>
      </c>
    </row>
    <row r="122" spans="1:31" x14ac:dyDescent="0.2">
      <c r="A122" s="98">
        <v>10627</v>
      </c>
      <c r="B122" s="91" t="s">
        <v>104</v>
      </c>
      <c r="C122" s="110">
        <v>8.3574634652320956E-2</v>
      </c>
      <c r="D122" s="91" t="s">
        <v>3</v>
      </c>
      <c r="E122" s="91">
        <v>3</v>
      </c>
      <c r="F122" s="92">
        <v>3</v>
      </c>
      <c r="G122" s="91" t="s">
        <v>7</v>
      </c>
      <c r="H122" s="91" t="s">
        <v>89</v>
      </c>
      <c r="I122" s="91" t="s">
        <v>5</v>
      </c>
      <c r="J122" s="93" t="s">
        <v>5</v>
      </c>
      <c r="M122" s="1">
        <f>LN(COUNTIFS('Trained Model'!D$4:D$1140,D122,'Trained Model'!$J$4:$J$1140,$L$2)/$M$2)</f>
        <v>-1.5099083170870673</v>
      </c>
      <c r="N122" s="1">
        <f>LN(COUNTIFS('Trained Model'!E$4:E$1140,E122,'Trained Model'!$J$4:$J$1140,$L$2)/$M$2)</f>
        <v>-1.0366206126401418</v>
      </c>
      <c r="O122" s="1">
        <f>LN(COUNTIFS('Trained Model'!F$4:F$1140,F122,'Trained Model'!$J$4:$J$1140,$L$2)/$M$2)</f>
        <v>-1.3188530803243581</v>
      </c>
      <c r="P122" s="1">
        <f>LN(COUNTIFS('Trained Model'!G$4:G$1140,G122,'Trained Model'!$J$4:$J$1140,$L$2)/$M$2)</f>
        <v>-0.50310357767208047</v>
      </c>
      <c r="Q122" s="1">
        <f>LN(COUNTIFS('Trained Model'!H$4:H$1140,H122,'Trained Model'!$J$4:$J$1140,$L$2)/$M$2)</f>
        <v>-1.5365765641692286</v>
      </c>
      <c r="R122" s="1">
        <f>LN(COUNTIFS('Trained Model'!I$4:I$1140,I122,'Trained Model'!$J$4:$J$1140,$L$2)/$M$2)</f>
        <v>-1.8152899666382492</v>
      </c>
      <c r="S122" s="149">
        <f t="shared" si="8"/>
        <v>-7.7203521185311264</v>
      </c>
      <c r="T122" s="115"/>
      <c r="V122" s="1">
        <f>LN(COUNTIFS('Trained Model'!D$4:D$1140,D122,'Trained Model'!$J$4:$J$1140,$U$2)/$V$2)</f>
        <v>-1.3873311678483309</v>
      </c>
      <c r="W122" s="1">
        <f>LN(COUNTIFS('Trained Model'!E$4:E$1140,E122,'Trained Model'!$J$4:$J$1140,$U$2)/$V$2)</f>
        <v>-1.3586993551740039</v>
      </c>
      <c r="X122" s="1">
        <f>LN(COUNTIFS('Trained Model'!F$4:F$1140,F122,'Trained Model'!$J$4:$J$1140,$U$2)/$V$2)</f>
        <v>-1.3873311678483309</v>
      </c>
      <c r="Y122" s="1">
        <f>LN(COUNTIFS('Trained Model'!G$4:G$1140,G122,'Trained Model'!$J$4:$J$1140,$U$2)/$V$2)</f>
        <v>-0.71939540663488166</v>
      </c>
      <c r="Z122" s="1">
        <f>LN(COUNTIFS('Trained Model'!H$4:H$1140,H122,'Trained Model'!$J$4:$J$1140,$U$2)/$V$2)</f>
        <v>-1.4340487924157905</v>
      </c>
      <c r="AA122" s="1">
        <f>LN(COUNTIFS('Trained Model'!I$4:I$1140,I122,'Trained Model'!$J$4:$J$1140,$U$2)/$V$2)</f>
        <v>-8.9936045332194625E-2</v>
      </c>
      <c r="AB122" s="151">
        <f t="shared" si="9"/>
        <v>-6.3767419352535333</v>
      </c>
      <c r="AD122" s="119" t="str">
        <f t="shared" si="10"/>
        <v>No</v>
      </c>
      <c r="AE122" s="160" t="str">
        <f t="shared" si="11"/>
        <v>Correct</v>
      </c>
    </row>
    <row r="123" spans="1:31" x14ac:dyDescent="0.2">
      <c r="A123" s="99">
        <v>10193</v>
      </c>
      <c r="B123" s="95" t="s">
        <v>104</v>
      </c>
      <c r="C123" s="111">
        <v>8.4499320995698568E-2</v>
      </c>
      <c r="D123" s="95" t="s">
        <v>0</v>
      </c>
      <c r="E123" s="95">
        <v>2</v>
      </c>
      <c r="F123" s="96">
        <v>2</v>
      </c>
      <c r="G123" s="95" t="s">
        <v>6</v>
      </c>
      <c r="H123" s="95" t="s">
        <v>88</v>
      </c>
      <c r="I123" s="95" t="s">
        <v>5</v>
      </c>
      <c r="J123" s="97" t="s">
        <v>5</v>
      </c>
      <c r="M123" s="1">
        <f>LN(COUNTIFS('Trained Model'!D$4:D$1140,D123,'Trained Model'!$J$4:$J$1140,$L$2)/$M$2)</f>
        <v>-1.4839328306838067</v>
      </c>
      <c r="N123" s="1">
        <f>LN(COUNTIFS('Trained Model'!E$4:E$1140,E123,'Trained Model'!$J$4:$J$1140,$L$2)/$M$2)</f>
        <v>-1.4339224101091452</v>
      </c>
      <c r="O123" s="1">
        <f>LN(COUNTIFS('Trained Model'!F$4:F$1140,F123,'Trained Model'!$J$4:$J$1140,$L$2)/$M$2)</f>
        <v>-1.2556741787028265</v>
      </c>
      <c r="P123" s="1">
        <f>LN(COUNTIFS('Trained Model'!G$4:G$1140,G123,'Trained Model'!$J$4:$J$1140,$L$2)/$M$2)</f>
        <v>-0.92798677163734644</v>
      </c>
      <c r="Q123" s="1">
        <f>LN(COUNTIFS('Trained Model'!H$4:H$1140,H123,'Trained Model'!$J$4:$J$1140,$L$2)/$M$2)</f>
        <v>-0.88481459977213761</v>
      </c>
      <c r="R123" s="1">
        <f>LN(COUNTIFS('Trained Model'!I$4:I$1140,I123,'Trained Model'!$J$4:$J$1140,$L$2)/$M$2)</f>
        <v>-1.8152899666382492</v>
      </c>
      <c r="S123" s="149">
        <f t="shared" si="8"/>
        <v>-7.8016207575435121</v>
      </c>
      <c r="T123" s="115"/>
      <c r="V123" s="1">
        <f>LN(COUNTIFS('Trained Model'!D$4:D$1140,D123,'Trained Model'!$J$4:$J$1140,$U$2)/$V$2)</f>
        <v>-1.3873311678483309</v>
      </c>
      <c r="W123" s="1">
        <f>LN(COUNTIFS('Trained Model'!E$4:E$1140,E123,'Trained Model'!$J$4:$J$1140,$U$2)/$V$2)</f>
        <v>-1.3956645494074753</v>
      </c>
      <c r="X123" s="1">
        <f>LN(COUNTIFS('Trained Model'!F$4:F$1140,F123,'Trained Model'!$J$4:$J$1140,$U$2)/$V$2)</f>
        <v>-1.4210896477732855</v>
      </c>
      <c r="Y123" s="1">
        <f>LN(COUNTIFS('Trained Model'!G$4:G$1140,G123,'Trained Model'!$J$4:$J$1140,$U$2)/$V$2)</f>
        <v>-0.66757033877029559</v>
      </c>
      <c r="Z123" s="1">
        <f>LN(COUNTIFS('Trained Model'!H$4:H$1140,H123,'Trained Model'!$J$4:$J$1140,$U$2)/$V$2)</f>
        <v>-0.82003893241456904</v>
      </c>
      <c r="AA123" s="1">
        <f>LN(COUNTIFS('Trained Model'!I$4:I$1140,I123,'Trained Model'!$J$4:$J$1140,$U$2)/$V$2)</f>
        <v>-8.9936045332194625E-2</v>
      </c>
      <c r="AB123" s="151">
        <f t="shared" si="9"/>
        <v>-5.7816306815461518</v>
      </c>
      <c r="AD123" s="119" t="str">
        <f t="shared" si="10"/>
        <v>No</v>
      </c>
      <c r="AE123" s="160" t="str">
        <f t="shared" si="11"/>
        <v>Correct</v>
      </c>
    </row>
    <row r="124" spans="1:31" x14ac:dyDescent="0.2">
      <c r="A124" s="98">
        <v>10603</v>
      </c>
      <c r="B124" s="91" t="s">
        <v>104</v>
      </c>
      <c r="C124" s="110">
        <v>8.4865085922777639E-2</v>
      </c>
      <c r="D124" s="91" t="s">
        <v>0</v>
      </c>
      <c r="E124" s="91">
        <v>2</v>
      </c>
      <c r="F124" s="92">
        <v>3</v>
      </c>
      <c r="G124" s="91" t="s">
        <v>6</v>
      </c>
      <c r="H124" s="91" t="s">
        <v>90</v>
      </c>
      <c r="I124" s="91" t="s">
        <v>4</v>
      </c>
      <c r="J124" s="93" t="s">
        <v>5</v>
      </c>
      <c r="M124" s="1">
        <f>LN(COUNTIFS('Trained Model'!D$4:D$1140,D124,'Trained Model'!$J$4:$J$1140,$L$2)/$M$2)</f>
        <v>-1.4839328306838067</v>
      </c>
      <c r="N124" s="1">
        <f>LN(COUNTIFS('Trained Model'!E$4:E$1140,E124,'Trained Model'!$J$4:$J$1140,$L$2)/$M$2)</f>
        <v>-1.4339224101091452</v>
      </c>
      <c r="O124" s="1">
        <f>LN(COUNTIFS('Trained Model'!F$4:F$1140,F124,'Trained Model'!$J$4:$J$1140,$L$2)/$M$2)</f>
        <v>-1.3188530803243581</v>
      </c>
      <c r="P124" s="1">
        <f>LN(COUNTIFS('Trained Model'!G$4:G$1140,G124,'Trained Model'!$J$4:$J$1140,$L$2)/$M$2)</f>
        <v>-0.92798677163734644</v>
      </c>
      <c r="Q124" s="1">
        <f>LN(COUNTIFS('Trained Model'!H$4:H$1140,H124,'Trained Model'!$J$4:$J$1140,$L$2)/$M$2)</f>
        <v>-1.4839328306838067</v>
      </c>
      <c r="R124" s="1">
        <f>LN(COUNTIFS('Trained Model'!I$4:I$1140,I124,'Trained Model'!$J$4:$J$1140,$L$2)/$M$2)</f>
        <v>-0.17768117723745236</v>
      </c>
      <c r="S124" s="149">
        <f t="shared" si="8"/>
        <v>-6.8263091006759158</v>
      </c>
      <c r="T124" s="115"/>
      <c r="V124" s="1">
        <f>LN(COUNTIFS('Trained Model'!D$4:D$1140,D124,'Trained Model'!$J$4:$J$1140,$U$2)/$V$2)</f>
        <v>-1.3873311678483309</v>
      </c>
      <c r="W124" s="1">
        <f>LN(COUNTIFS('Trained Model'!E$4:E$1140,E124,'Trained Model'!$J$4:$J$1140,$U$2)/$V$2)</f>
        <v>-1.3956645494074753</v>
      </c>
      <c r="X124" s="1">
        <f>LN(COUNTIFS('Trained Model'!F$4:F$1140,F124,'Trained Model'!$J$4:$J$1140,$U$2)/$V$2)</f>
        <v>-1.3873311678483309</v>
      </c>
      <c r="Y124" s="1">
        <f>LN(COUNTIFS('Trained Model'!G$4:G$1140,G124,'Trained Model'!$J$4:$J$1140,$U$2)/$V$2)</f>
        <v>-0.66757033877029559</v>
      </c>
      <c r="Z124" s="1">
        <f>LN(COUNTIFS('Trained Model'!H$4:H$1140,H124,'Trained Model'!$J$4:$J$1140,$U$2)/$V$2)</f>
        <v>-1.790723736354523</v>
      </c>
      <c r="AA124" s="1">
        <f>LN(COUNTIFS('Trained Model'!I$4:I$1140,I124,'Trained Model'!$J$4:$J$1140,$U$2)/$V$2)</f>
        <v>-2.4532874935423878</v>
      </c>
      <c r="AB124" s="151">
        <f t="shared" si="9"/>
        <v>-9.0819084537713444</v>
      </c>
      <c r="AD124" s="119" t="str">
        <f t="shared" si="10"/>
        <v>Yes</v>
      </c>
      <c r="AE124" s="160" t="str">
        <f t="shared" si="11"/>
        <v>Incorrect</v>
      </c>
    </row>
    <row r="125" spans="1:31" x14ac:dyDescent="0.2">
      <c r="A125" s="99">
        <v>10308</v>
      </c>
      <c r="B125" s="95" t="s">
        <v>104</v>
      </c>
      <c r="C125" s="111">
        <v>8.5125193463426396E-2</v>
      </c>
      <c r="D125" s="95" t="s">
        <v>2</v>
      </c>
      <c r="E125" s="95">
        <v>1</v>
      </c>
      <c r="F125" s="96">
        <v>3</v>
      </c>
      <c r="G125" s="95" t="s">
        <v>6</v>
      </c>
      <c r="H125" s="95" t="s">
        <v>90</v>
      </c>
      <c r="I125" s="95" t="s">
        <v>5</v>
      </c>
      <c r="J125" s="97" t="s">
        <v>5</v>
      </c>
      <c r="M125" s="1">
        <f>LN(COUNTIFS('Trained Model'!D$4:D$1140,D125,'Trained Model'!$J$4:$J$1140,$L$2)/$M$2)</f>
        <v>-1.563975538357343</v>
      </c>
      <c r="N125" s="1">
        <f>LN(COUNTIFS('Trained Model'!E$4:E$1140,E125,'Trained Model'!$J$4:$J$1140,$L$2)/$M$2)</f>
        <v>-1.5921464153240394</v>
      </c>
      <c r="O125" s="1">
        <f>LN(COUNTIFS('Trained Model'!F$4:F$1140,F125,'Trained Model'!$J$4:$J$1140,$L$2)/$M$2)</f>
        <v>-1.3188530803243581</v>
      </c>
      <c r="P125" s="1">
        <f>LN(COUNTIFS('Trained Model'!G$4:G$1140,G125,'Trained Model'!$J$4:$J$1140,$L$2)/$M$2)</f>
        <v>-0.92798677163734644</v>
      </c>
      <c r="Q125" s="1">
        <f>LN(COUNTIFS('Trained Model'!H$4:H$1140,H125,'Trained Model'!$J$4:$J$1140,$L$2)/$M$2)</f>
        <v>-1.4839328306838067</v>
      </c>
      <c r="R125" s="1">
        <f>LN(COUNTIFS('Trained Model'!I$4:I$1140,I125,'Trained Model'!$J$4:$J$1140,$L$2)/$M$2)</f>
        <v>-1.8152899666382492</v>
      </c>
      <c r="S125" s="149">
        <f t="shared" si="8"/>
        <v>-8.7021846029651435</v>
      </c>
      <c r="T125" s="115"/>
      <c r="V125" s="1">
        <f>LN(COUNTIFS('Trained Model'!D$4:D$1140,D125,'Trained Model'!$J$4:$J$1140,$U$2)/$V$2)</f>
        <v>-1.3956645494074753</v>
      </c>
      <c r="W125" s="1">
        <f>LN(COUNTIFS('Trained Model'!E$4:E$1140,E125,'Trained Model'!$J$4:$J$1140,$U$2)/$V$2)</f>
        <v>-1.4210896477732855</v>
      </c>
      <c r="X125" s="1">
        <f>LN(COUNTIFS('Trained Model'!F$4:F$1140,F125,'Trained Model'!$J$4:$J$1140,$U$2)/$V$2)</f>
        <v>-1.3873311678483309</v>
      </c>
      <c r="Y125" s="1">
        <f>LN(COUNTIFS('Trained Model'!G$4:G$1140,G125,'Trained Model'!$J$4:$J$1140,$U$2)/$V$2)</f>
        <v>-0.66757033877029559</v>
      </c>
      <c r="Z125" s="1">
        <f>LN(COUNTIFS('Trained Model'!H$4:H$1140,H125,'Trained Model'!$J$4:$J$1140,$U$2)/$V$2)</f>
        <v>-1.790723736354523</v>
      </c>
      <c r="AA125" s="1">
        <f>LN(COUNTIFS('Trained Model'!I$4:I$1140,I125,'Trained Model'!$J$4:$J$1140,$U$2)/$V$2)</f>
        <v>-8.9936045332194625E-2</v>
      </c>
      <c r="AB125" s="151">
        <f t="shared" si="9"/>
        <v>-6.7523154854861058</v>
      </c>
      <c r="AD125" s="119" t="str">
        <f t="shared" si="10"/>
        <v>No</v>
      </c>
      <c r="AE125" s="160" t="str">
        <f t="shared" si="11"/>
        <v>Correct</v>
      </c>
    </row>
    <row r="126" spans="1:31" x14ac:dyDescent="0.2">
      <c r="A126" s="98">
        <v>10105</v>
      </c>
      <c r="B126" s="91" t="s">
        <v>104</v>
      </c>
      <c r="C126" s="110">
        <v>8.5716181472795694E-2</v>
      </c>
      <c r="D126" s="91" t="s">
        <v>1</v>
      </c>
      <c r="E126" s="91">
        <v>0</v>
      </c>
      <c r="F126" s="92">
        <v>2</v>
      </c>
      <c r="G126" s="91" t="s">
        <v>6</v>
      </c>
      <c r="H126" s="91" t="s">
        <v>88</v>
      </c>
      <c r="I126" s="91" t="s">
        <v>5</v>
      </c>
      <c r="J126" s="93" t="s">
        <v>5</v>
      </c>
      <c r="M126" s="1">
        <f>LN(COUNTIFS('Trained Model'!D$4:D$1140,D126,'Trained Model'!$J$4:$J$1140,$L$2)/$M$2)</f>
        <v>-1.0699570329077337</v>
      </c>
      <c r="N126" s="1">
        <f>LN(COUNTIFS('Trained Model'!E$4:E$1140,E126,'Trained Model'!$J$4:$J$1140,$L$2)/$M$2)</f>
        <v>-1.5921464153240394</v>
      </c>
      <c r="O126" s="1">
        <f>LN(COUNTIFS('Trained Model'!F$4:F$1140,F126,'Trained Model'!$J$4:$J$1140,$L$2)/$M$2)</f>
        <v>-1.2556741787028265</v>
      </c>
      <c r="P126" s="1">
        <f>LN(COUNTIFS('Trained Model'!G$4:G$1140,G126,'Trained Model'!$J$4:$J$1140,$L$2)/$M$2)</f>
        <v>-0.92798677163734644</v>
      </c>
      <c r="Q126" s="1">
        <f>LN(COUNTIFS('Trained Model'!H$4:H$1140,H126,'Trained Model'!$J$4:$J$1140,$L$2)/$M$2)</f>
        <v>-0.88481459977213761</v>
      </c>
      <c r="R126" s="1">
        <f>LN(COUNTIFS('Trained Model'!I$4:I$1140,I126,'Trained Model'!$J$4:$J$1140,$L$2)/$M$2)</f>
        <v>-1.8152899666382492</v>
      </c>
      <c r="S126" s="149">
        <f t="shared" si="8"/>
        <v>-7.5458689649823327</v>
      </c>
      <c r="T126" s="115"/>
      <c r="V126" s="1">
        <f>LN(COUNTIFS('Trained Model'!D$4:D$1140,D126,'Trained Model'!$J$4:$J$1140,$U$2)/$V$2)</f>
        <v>-1.374959876045784</v>
      </c>
      <c r="W126" s="1">
        <f>LN(COUNTIFS('Trained Model'!E$4:E$1140,E126,'Trained Model'!$J$4:$J$1140,$U$2)/$V$2)</f>
        <v>-1.3708698907942589</v>
      </c>
      <c r="X126" s="1">
        <f>LN(COUNTIFS('Trained Model'!F$4:F$1140,F126,'Trained Model'!$J$4:$J$1140,$U$2)/$V$2)</f>
        <v>-1.4210896477732855</v>
      </c>
      <c r="Y126" s="1">
        <f>LN(COUNTIFS('Trained Model'!G$4:G$1140,G126,'Trained Model'!$J$4:$J$1140,$U$2)/$V$2)</f>
        <v>-0.66757033877029559</v>
      </c>
      <c r="Z126" s="1">
        <f>LN(COUNTIFS('Trained Model'!H$4:H$1140,H126,'Trained Model'!$J$4:$J$1140,$U$2)/$V$2)</f>
        <v>-0.82003893241456904</v>
      </c>
      <c r="AA126" s="1">
        <f>LN(COUNTIFS('Trained Model'!I$4:I$1140,I126,'Trained Model'!$J$4:$J$1140,$U$2)/$V$2)</f>
        <v>-8.9936045332194625E-2</v>
      </c>
      <c r="AB126" s="151">
        <f t="shared" si="9"/>
        <v>-5.744464731130388</v>
      </c>
      <c r="AD126" s="119" t="str">
        <f t="shared" si="10"/>
        <v>No</v>
      </c>
      <c r="AE126" s="160" t="str">
        <f t="shared" si="11"/>
        <v>Correct</v>
      </c>
    </row>
    <row r="127" spans="1:31" x14ac:dyDescent="0.2">
      <c r="A127" s="99">
        <v>11253</v>
      </c>
      <c r="B127" s="95" t="s">
        <v>104</v>
      </c>
      <c r="C127" s="111">
        <v>8.6678479174121859E-2</v>
      </c>
      <c r="D127" s="95" t="s">
        <v>1</v>
      </c>
      <c r="E127" s="95">
        <v>1</v>
      </c>
      <c r="F127" s="96">
        <v>1</v>
      </c>
      <c r="G127" s="95" t="s">
        <v>6</v>
      </c>
      <c r="H127" s="95" t="s">
        <v>91</v>
      </c>
      <c r="I127" s="95" t="s">
        <v>5</v>
      </c>
      <c r="J127" s="97" t="s">
        <v>5</v>
      </c>
      <c r="M127" s="1">
        <f>LN(COUNTIFS('Trained Model'!D$4:D$1140,D127,'Trained Model'!$J$4:$J$1140,$L$2)/$M$2)</f>
        <v>-1.0699570329077337</v>
      </c>
      <c r="N127" s="1">
        <f>LN(COUNTIFS('Trained Model'!E$4:E$1140,E127,'Trained Model'!$J$4:$J$1140,$L$2)/$M$2)</f>
        <v>-1.5921464153240394</v>
      </c>
      <c r="O127" s="1">
        <f>LN(COUNTIFS('Trained Model'!F$4:F$1140,F127,'Trained Model'!$J$4:$J$1140,$L$2)/$M$2)</f>
        <v>-1.276293465905562</v>
      </c>
      <c r="P127" s="1">
        <f>LN(COUNTIFS('Trained Model'!G$4:G$1140,G127,'Trained Model'!$J$4:$J$1140,$L$2)/$M$2)</f>
        <v>-0.92798677163734644</v>
      </c>
      <c r="Q127" s="1">
        <f>LN(COUNTIFS('Trained Model'!H$4:H$1140,H127,'Trained Model'!$J$4:$J$1140,$L$2)/$M$2)</f>
        <v>-1.9286186519452522</v>
      </c>
      <c r="R127" s="1">
        <f>LN(COUNTIFS('Trained Model'!I$4:I$1140,I127,'Trained Model'!$J$4:$J$1140,$L$2)/$M$2)</f>
        <v>-1.8152899666382492</v>
      </c>
      <c r="S127" s="149">
        <f t="shared" si="8"/>
        <v>-8.6102923043581825</v>
      </c>
      <c r="T127" s="115"/>
      <c r="V127" s="1">
        <f>LN(COUNTIFS('Trained Model'!D$4:D$1140,D127,'Trained Model'!$J$4:$J$1140,$U$2)/$V$2)</f>
        <v>-1.374959876045784</v>
      </c>
      <c r="W127" s="1">
        <f>LN(COUNTIFS('Trained Model'!E$4:E$1140,E127,'Trained Model'!$J$4:$J$1140,$U$2)/$V$2)</f>
        <v>-1.4210896477732855</v>
      </c>
      <c r="X127" s="1">
        <f>LN(COUNTIFS('Trained Model'!F$4:F$1140,F127,'Trained Model'!$J$4:$J$1140,$U$2)/$V$2)</f>
        <v>-1.3790666579984376</v>
      </c>
      <c r="Y127" s="1">
        <f>LN(COUNTIFS('Trained Model'!G$4:G$1140,G127,'Trained Model'!$J$4:$J$1140,$U$2)/$V$2)</f>
        <v>-0.66757033877029559</v>
      </c>
      <c r="Z127" s="1">
        <f>LN(COUNTIFS('Trained Model'!H$4:H$1140,H127,'Trained Model'!$J$4:$J$1140,$U$2)/$V$2)</f>
        <v>-1.8681817953935267</v>
      </c>
      <c r="AA127" s="1">
        <f>LN(COUNTIFS('Trained Model'!I$4:I$1140,I127,'Trained Model'!$J$4:$J$1140,$U$2)/$V$2)</f>
        <v>-8.9936045332194625E-2</v>
      </c>
      <c r="AB127" s="151">
        <f t="shared" si="9"/>
        <v>-6.8008043613135243</v>
      </c>
      <c r="AD127" s="119" t="str">
        <f t="shared" si="10"/>
        <v>No</v>
      </c>
      <c r="AE127" s="160" t="str">
        <f t="shared" si="11"/>
        <v>Correct</v>
      </c>
    </row>
    <row r="128" spans="1:31" x14ac:dyDescent="0.2">
      <c r="A128" s="98">
        <v>10830</v>
      </c>
      <c r="B128" s="91" t="s">
        <v>104</v>
      </c>
      <c r="C128" s="110">
        <v>8.7334848066581428E-2</v>
      </c>
      <c r="D128" s="91" t="s">
        <v>0</v>
      </c>
      <c r="E128" s="91">
        <v>2</v>
      </c>
      <c r="F128" s="92">
        <v>2</v>
      </c>
      <c r="G128" s="91" t="s">
        <v>7</v>
      </c>
      <c r="H128" s="91" t="s">
        <v>91</v>
      </c>
      <c r="I128" s="91" t="s">
        <v>5</v>
      </c>
      <c r="J128" s="93" t="s">
        <v>5</v>
      </c>
      <c r="M128" s="1">
        <f>LN(COUNTIFS('Trained Model'!D$4:D$1140,D128,'Trained Model'!$J$4:$J$1140,$L$2)/$M$2)</f>
        <v>-1.4839328306838067</v>
      </c>
      <c r="N128" s="1">
        <f>LN(COUNTIFS('Trained Model'!E$4:E$1140,E128,'Trained Model'!$J$4:$J$1140,$L$2)/$M$2)</f>
        <v>-1.4339224101091452</v>
      </c>
      <c r="O128" s="1">
        <f>LN(COUNTIFS('Trained Model'!F$4:F$1140,F128,'Trained Model'!$J$4:$J$1140,$L$2)/$M$2)</f>
        <v>-1.2556741787028265</v>
      </c>
      <c r="P128" s="1">
        <f>LN(COUNTIFS('Trained Model'!G$4:G$1140,G128,'Trained Model'!$J$4:$J$1140,$L$2)/$M$2)</f>
        <v>-0.50310357767208047</v>
      </c>
      <c r="Q128" s="1">
        <f>LN(COUNTIFS('Trained Model'!H$4:H$1140,H128,'Trained Model'!$J$4:$J$1140,$L$2)/$M$2)</f>
        <v>-1.9286186519452522</v>
      </c>
      <c r="R128" s="1">
        <f>LN(COUNTIFS('Trained Model'!I$4:I$1140,I128,'Trained Model'!$J$4:$J$1140,$L$2)/$M$2)</f>
        <v>-1.8152899666382492</v>
      </c>
      <c r="S128" s="149">
        <f t="shared" si="8"/>
        <v>-8.4205416157513593</v>
      </c>
      <c r="T128" s="115"/>
      <c r="V128" s="1">
        <f>LN(COUNTIFS('Trained Model'!D$4:D$1140,D128,'Trained Model'!$J$4:$J$1140,$U$2)/$V$2)</f>
        <v>-1.3873311678483309</v>
      </c>
      <c r="W128" s="1">
        <f>LN(COUNTIFS('Trained Model'!E$4:E$1140,E128,'Trained Model'!$J$4:$J$1140,$U$2)/$V$2)</f>
        <v>-1.3956645494074753</v>
      </c>
      <c r="X128" s="1">
        <f>LN(COUNTIFS('Trained Model'!F$4:F$1140,F128,'Trained Model'!$J$4:$J$1140,$U$2)/$V$2)</f>
        <v>-1.4210896477732855</v>
      </c>
      <c r="Y128" s="1">
        <f>LN(COUNTIFS('Trained Model'!G$4:G$1140,G128,'Trained Model'!$J$4:$J$1140,$U$2)/$V$2)</f>
        <v>-0.71939540663488166</v>
      </c>
      <c r="Z128" s="1">
        <f>LN(COUNTIFS('Trained Model'!H$4:H$1140,H128,'Trained Model'!$J$4:$J$1140,$U$2)/$V$2)</f>
        <v>-1.8681817953935267</v>
      </c>
      <c r="AA128" s="1">
        <f>LN(COUNTIFS('Trained Model'!I$4:I$1140,I128,'Trained Model'!$J$4:$J$1140,$U$2)/$V$2)</f>
        <v>-8.9936045332194625E-2</v>
      </c>
      <c r="AB128" s="151">
        <f t="shared" si="9"/>
        <v>-6.8815986123896957</v>
      </c>
      <c r="AD128" s="119" t="str">
        <f t="shared" si="10"/>
        <v>No</v>
      </c>
      <c r="AE128" s="160" t="str">
        <f t="shared" si="11"/>
        <v>Correct</v>
      </c>
    </row>
    <row r="129" spans="1:31" x14ac:dyDescent="0.2">
      <c r="A129" s="99">
        <v>11041</v>
      </c>
      <c r="B129" s="95" t="s">
        <v>104</v>
      </c>
      <c r="C129" s="111">
        <v>8.8658689768400967E-2</v>
      </c>
      <c r="D129" s="95" t="s">
        <v>2</v>
      </c>
      <c r="E129" s="95">
        <v>0</v>
      </c>
      <c r="F129" s="96">
        <v>0</v>
      </c>
      <c r="G129" s="95" t="s">
        <v>7</v>
      </c>
      <c r="H129" s="95" t="s">
        <v>89</v>
      </c>
      <c r="I129" s="95" t="s">
        <v>5</v>
      </c>
      <c r="J129" s="97" t="s">
        <v>5</v>
      </c>
      <c r="M129" s="1">
        <f>LN(COUNTIFS('Trained Model'!D$4:D$1140,D129,'Trained Model'!$J$4:$J$1140,$L$2)/$M$2)</f>
        <v>-1.563975538357343</v>
      </c>
      <c r="N129" s="1">
        <f>LN(COUNTIFS('Trained Model'!E$4:E$1140,E129,'Trained Model'!$J$4:$J$1140,$L$2)/$M$2)</f>
        <v>-1.5921464153240394</v>
      </c>
      <c r="O129" s="1">
        <f>LN(COUNTIFS('Trained Model'!F$4:F$1140,F129,'Trained Model'!$J$4:$J$1140,$L$2)/$M$2)</f>
        <v>-1.780198646826979</v>
      </c>
      <c r="P129" s="1">
        <f>LN(COUNTIFS('Trained Model'!G$4:G$1140,G129,'Trained Model'!$J$4:$J$1140,$L$2)/$M$2)</f>
        <v>-0.50310357767208047</v>
      </c>
      <c r="Q129" s="1">
        <f>LN(COUNTIFS('Trained Model'!H$4:H$1140,H129,'Trained Model'!$J$4:$J$1140,$L$2)/$M$2)</f>
        <v>-1.5365765641692286</v>
      </c>
      <c r="R129" s="1">
        <f>LN(COUNTIFS('Trained Model'!I$4:I$1140,I129,'Trained Model'!$J$4:$J$1140,$L$2)/$M$2)</f>
        <v>-1.8152899666382492</v>
      </c>
      <c r="S129" s="149">
        <f t="shared" si="8"/>
        <v>-8.7912907089879191</v>
      </c>
      <c r="T129" s="115"/>
      <c r="V129" s="1">
        <f>LN(COUNTIFS('Trained Model'!D$4:D$1140,D129,'Trained Model'!$J$4:$J$1140,$U$2)/$V$2)</f>
        <v>-1.3956645494074753</v>
      </c>
      <c r="W129" s="1">
        <f>LN(COUNTIFS('Trained Model'!E$4:E$1140,E129,'Trained Model'!$J$4:$J$1140,$U$2)/$V$2)</f>
        <v>-1.3708698907942589</v>
      </c>
      <c r="X129" s="1">
        <f>LN(COUNTIFS('Trained Model'!F$4:F$1140,F129,'Trained Model'!$J$4:$J$1140,$U$2)/$V$2)</f>
        <v>-1.3586993551740039</v>
      </c>
      <c r="Y129" s="1">
        <f>LN(COUNTIFS('Trained Model'!G$4:G$1140,G129,'Trained Model'!$J$4:$J$1140,$U$2)/$V$2)</f>
        <v>-0.71939540663488166</v>
      </c>
      <c r="Z129" s="1">
        <f>LN(COUNTIFS('Trained Model'!H$4:H$1140,H129,'Trained Model'!$J$4:$J$1140,$U$2)/$V$2)</f>
        <v>-1.4340487924157905</v>
      </c>
      <c r="AA129" s="1">
        <f>LN(COUNTIFS('Trained Model'!I$4:I$1140,I129,'Trained Model'!$J$4:$J$1140,$U$2)/$V$2)</f>
        <v>-8.9936045332194625E-2</v>
      </c>
      <c r="AB129" s="151">
        <f t="shared" si="9"/>
        <v>-6.3686140397586053</v>
      </c>
      <c r="AD129" s="119" t="str">
        <f t="shared" si="10"/>
        <v>No</v>
      </c>
      <c r="AE129" s="160" t="str">
        <f t="shared" si="11"/>
        <v>Correct</v>
      </c>
    </row>
    <row r="130" spans="1:31" x14ac:dyDescent="0.2">
      <c r="A130" s="98">
        <v>10042</v>
      </c>
      <c r="B130" s="91" t="s">
        <v>104</v>
      </c>
      <c r="C130" s="110">
        <v>9.0614457534074155E-2</v>
      </c>
      <c r="D130" s="91" t="s">
        <v>1</v>
      </c>
      <c r="E130" s="91">
        <v>3</v>
      </c>
      <c r="F130" s="92">
        <v>1</v>
      </c>
      <c r="G130" s="91" t="s">
        <v>6</v>
      </c>
      <c r="H130" s="91" t="s">
        <v>88</v>
      </c>
      <c r="I130" s="91" t="s">
        <v>4</v>
      </c>
      <c r="J130" s="93" t="s">
        <v>4</v>
      </c>
      <c r="M130" s="1">
        <f>LN(COUNTIFS('Trained Model'!D$4:D$1140,D130,'Trained Model'!$J$4:$J$1140,$L$2)/$M$2)</f>
        <v>-1.0699570329077337</v>
      </c>
      <c r="N130" s="1">
        <f>LN(COUNTIFS('Trained Model'!E$4:E$1140,E130,'Trained Model'!$J$4:$J$1140,$L$2)/$M$2)</f>
        <v>-1.0366206126401418</v>
      </c>
      <c r="O130" s="1">
        <f>LN(COUNTIFS('Trained Model'!F$4:F$1140,F130,'Trained Model'!$J$4:$J$1140,$L$2)/$M$2)</f>
        <v>-1.276293465905562</v>
      </c>
      <c r="P130" s="1">
        <f>LN(COUNTIFS('Trained Model'!G$4:G$1140,G130,'Trained Model'!$J$4:$J$1140,$L$2)/$M$2)</f>
        <v>-0.92798677163734644</v>
      </c>
      <c r="Q130" s="1">
        <f>LN(COUNTIFS('Trained Model'!H$4:H$1140,H130,'Trained Model'!$J$4:$J$1140,$L$2)/$M$2)</f>
        <v>-0.88481459977213761</v>
      </c>
      <c r="R130" s="1">
        <f>LN(COUNTIFS('Trained Model'!I$4:I$1140,I130,'Trained Model'!$J$4:$J$1140,$L$2)/$M$2)</f>
        <v>-0.17768117723745236</v>
      </c>
      <c r="S130" s="149">
        <f t="shared" si="8"/>
        <v>-5.3733536601003733</v>
      </c>
      <c r="T130" s="115"/>
      <c r="V130" s="1">
        <f>LN(COUNTIFS('Trained Model'!D$4:D$1140,D130,'Trained Model'!$J$4:$J$1140,$U$2)/$V$2)</f>
        <v>-1.374959876045784</v>
      </c>
      <c r="W130" s="1">
        <f>LN(COUNTIFS('Trained Model'!E$4:E$1140,E130,'Trained Model'!$J$4:$J$1140,$U$2)/$V$2)</f>
        <v>-1.3586993551740039</v>
      </c>
      <c r="X130" s="1">
        <f>LN(COUNTIFS('Trained Model'!F$4:F$1140,F130,'Trained Model'!$J$4:$J$1140,$U$2)/$V$2)</f>
        <v>-1.3790666579984376</v>
      </c>
      <c r="Y130" s="1">
        <f>LN(COUNTIFS('Trained Model'!G$4:G$1140,G130,'Trained Model'!$J$4:$J$1140,$U$2)/$V$2)</f>
        <v>-0.66757033877029559</v>
      </c>
      <c r="Z130" s="1">
        <f>LN(COUNTIFS('Trained Model'!H$4:H$1140,H130,'Trained Model'!$J$4:$J$1140,$U$2)/$V$2)</f>
        <v>-0.82003893241456904</v>
      </c>
      <c r="AA130" s="1">
        <f>LN(COUNTIFS('Trained Model'!I$4:I$1140,I130,'Trained Model'!$J$4:$J$1140,$U$2)/$V$2)</f>
        <v>-2.4532874935423878</v>
      </c>
      <c r="AB130" s="151">
        <f t="shared" si="9"/>
        <v>-8.053622653945478</v>
      </c>
      <c r="AD130" s="119" t="str">
        <f t="shared" si="10"/>
        <v>Yes</v>
      </c>
      <c r="AE130" s="160" t="str">
        <f t="shared" si="11"/>
        <v>Correct</v>
      </c>
    </row>
    <row r="131" spans="1:31" x14ac:dyDescent="0.2">
      <c r="A131" s="99">
        <v>10873</v>
      </c>
      <c r="B131" s="95" t="s">
        <v>104</v>
      </c>
      <c r="C131" s="111">
        <v>9.088086625756675E-2</v>
      </c>
      <c r="D131" s="95" t="s">
        <v>0</v>
      </c>
      <c r="E131" s="95">
        <v>0</v>
      </c>
      <c r="F131" s="96">
        <v>2</v>
      </c>
      <c r="G131" s="95" t="s">
        <v>7</v>
      </c>
      <c r="H131" s="95" t="s">
        <v>89</v>
      </c>
      <c r="I131" s="95" t="s">
        <v>5</v>
      </c>
      <c r="J131" s="97" t="s">
        <v>5</v>
      </c>
      <c r="M131" s="1">
        <f>LN(COUNTIFS('Trained Model'!D$4:D$1140,D131,'Trained Model'!$J$4:$J$1140,$L$2)/$M$2)</f>
        <v>-1.4839328306838067</v>
      </c>
      <c r="N131" s="1">
        <f>LN(COUNTIFS('Trained Model'!E$4:E$1140,E131,'Trained Model'!$J$4:$J$1140,$L$2)/$M$2)</f>
        <v>-1.5921464153240394</v>
      </c>
      <c r="O131" s="1">
        <f>LN(COUNTIFS('Trained Model'!F$4:F$1140,F131,'Trained Model'!$J$4:$J$1140,$L$2)/$M$2)</f>
        <v>-1.2556741787028265</v>
      </c>
      <c r="P131" s="1">
        <f>LN(COUNTIFS('Trained Model'!G$4:G$1140,G131,'Trained Model'!$J$4:$J$1140,$L$2)/$M$2)</f>
        <v>-0.50310357767208047</v>
      </c>
      <c r="Q131" s="1">
        <f>LN(COUNTIFS('Trained Model'!H$4:H$1140,H131,'Trained Model'!$J$4:$J$1140,$L$2)/$M$2)</f>
        <v>-1.5365765641692286</v>
      </c>
      <c r="R131" s="1">
        <f>LN(COUNTIFS('Trained Model'!I$4:I$1140,I131,'Trained Model'!$J$4:$J$1140,$L$2)/$M$2)</f>
        <v>-1.8152899666382492</v>
      </c>
      <c r="S131" s="149">
        <f t="shared" si="8"/>
        <v>-8.1867235331902304</v>
      </c>
      <c r="T131" s="115"/>
      <c r="V131" s="1">
        <f>LN(COUNTIFS('Trained Model'!D$4:D$1140,D131,'Trained Model'!$J$4:$J$1140,$U$2)/$V$2)</f>
        <v>-1.3873311678483309</v>
      </c>
      <c r="W131" s="1">
        <f>LN(COUNTIFS('Trained Model'!E$4:E$1140,E131,'Trained Model'!$J$4:$J$1140,$U$2)/$V$2)</f>
        <v>-1.3708698907942589</v>
      </c>
      <c r="X131" s="1">
        <f>LN(COUNTIFS('Trained Model'!F$4:F$1140,F131,'Trained Model'!$J$4:$J$1140,$U$2)/$V$2)</f>
        <v>-1.4210896477732855</v>
      </c>
      <c r="Y131" s="1">
        <f>LN(COUNTIFS('Trained Model'!G$4:G$1140,G131,'Trained Model'!$J$4:$J$1140,$U$2)/$V$2)</f>
        <v>-0.71939540663488166</v>
      </c>
      <c r="Z131" s="1">
        <f>LN(COUNTIFS('Trained Model'!H$4:H$1140,H131,'Trained Model'!$J$4:$J$1140,$U$2)/$V$2)</f>
        <v>-1.4340487924157905</v>
      </c>
      <c r="AA131" s="1">
        <f>LN(COUNTIFS('Trained Model'!I$4:I$1140,I131,'Trained Model'!$J$4:$J$1140,$U$2)/$V$2)</f>
        <v>-8.9936045332194625E-2</v>
      </c>
      <c r="AB131" s="151">
        <f t="shared" si="9"/>
        <v>-6.4226709507987421</v>
      </c>
      <c r="AD131" s="119" t="str">
        <f t="shared" si="10"/>
        <v>No</v>
      </c>
      <c r="AE131" s="160" t="str">
        <f t="shared" si="11"/>
        <v>Correct</v>
      </c>
    </row>
    <row r="132" spans="1:31" x14ac:dyDescent="0.2">
      <c r="A132" s="98">
        <v>10043</v>
      </c>
      <c r="B132" s="91" t="s">
        <v>104</v>
      </c>
      <c r="C132" s="110">
        <v>9.2414987005573823E-2</v>
      </c>
      <c r="D132" s="91" t="s">
        <v>3</v>
      </c>
      <c r="E132" s="91">
        <v>0</v>
      </c>
      <c r="F132" s="92">
        <v>2</v>
      </c>
      <c r="G132" s="91" t="s">
        <v>7</v>
      </c>
      <c r="H132" s="91" t="s">
        <v>88</v>
      </c>
      <c r="I132" s="91" t="s">
        <v>4</v>
      </c>
      <c r="J132" s="93" t="s">
        <v>4</v>
      </c>
      <c r="M132" s="1">
        <f>LN(COUNTIFS('Trained Model'!D$4:D$1140,D132,'Trained Model'!$J$4:$J$1140,$L$2)/$M$2)</f>
        <v>-1.5099083170870673</v>
      </c>
      <c r="N132" s="1">
        <f>LN(COUNTIFS('Trained Model'!E$4:E$1140,E132,'Trained Model'!$J$4:$J$1140,$L$2)/$M$2)</f>
        <v>-1.5921464153240394</v>
      </c>
      <c r="O132" s="1">
        <f>LN(COUNTIFS('Trained Model'!F$4:F$1140,F132,'Trained Model'!$J$4:$J$1140,$L$2)/$M$2)</f>
        <v>-1.2556741787028265</v>
      </c>
      <c r="P132" s="1">
        <f>LN(COUNTIFS('Trained Model'!G$4:G$1140,G132,'Trained Model'!$J$4:$J$1140,$L$2)/$M$2)</f>
        <v>-0.50310357767208047</v>
      </c>
      <c r="Q132" s="1">
        <f>LN(COUNTIFS('Trained Model'!H$4:H$1140,H132,'Trained Model'!$J$4:$J$1140,$L$2)/$M$2)</f>
        <v>-0.88481459977213761</v>
      </c>
      <c r="R132" s="1">
        <f>LN(COUNTIFS('Trained Model'!I$4:I$1140,I132,'Trained Model'!$J$4:$J$1140,$L$2)/$M$2)</f>
        <v>-0.17768117723745236</v>
      </c>
      <c r="S132" s="149">
        <f t="shared" si="8"/>
        <v>-5.923328265795603</v>
      </c>
      <c r="T132" s="115"/>
      <c r="V132" s="1">
        <f>LN(COUNTIFS('Trained Model'!D$4:D$1140,D132,'Trained Model'!$J$4:$J$1140,$U$2)/$V$2)</f>
        <v>-1.3873311678483309</v>
      </c>
      <c r="W132" s="1">
        <f>LN(COUNTIFS('Trained Model'!E$4:E$1140,E132,'Trained Model'!$J$4:$J$1140,$U$2)/$V$2)</f>
        <v>-1.3708698907942589</v>
      </c>
      <c r="X132" s="1">
        <f>LN(COUNTIFS('Trained Model'!F$4:F$1140,F132,'Trained Model'!$J$4:$J$1140,$U$2)/$V$2)</f>
        <v>-1.4210896477732855</v>
      </c>
      <c r="Y132" s="1">
        <f>LN(COUNTIFS('Trained Model'!G$4:G$1140,G132,'Trained Model'!$J$4:$J$1140,$U$2)/$V$2)</f>
        <v>-0.71939540663488166</v>
      </c>
      <c r="Z132" s="1">
        <f>LN(COUNTIFS('Trained Model'!H$4:H$1140,H132,'Trained Model'!$J$4:$J$1140,$U$2)/$V$2)</f>
        <v>-0.82003893241456904</v>
      </c>
      <c r="AA132" s="1">
        <f>LN(COUNTIFS('Trained Model'!I$4:I$1140,I132,'Trained Model'!$J$4:$J$1140,$U$2)/$V$2)</f>
        <v>-2.4532874935423878</v>
      </c>
      <c r="AB132" s="151">
        <f t="shared" si="9"/>
        <v>-8.1720125390077136</v>
      </c>
      <c r="AD132" s="119" t="str">
        <f t="shared" si="10"/>
        <v>Yes</v>
      </c>
      <c r="AE132" s="160" t="str">
        <f t="shared" si="11"/>
        <v>Correct</v>
      </c>
    </row>
    <row r="133" spans="1:31" x14ac:dyDescent="0.2">
      <c r="A133" s="99">
        <v>11155</v>
      </c>
      <c r="B133" s="95" t="s">
        <v>104</v>
      </c>
      <c r="C133" s="111">
        <v>9.2780042343916569E-2</v>
      </c>
      <c r="D133" s="95" t="s">
        <v>3</v>
      </c>
      <c r="E133" s="95">
        <v>1</v>
      </c>
      <c r="F133" s="96">
        <v>2</v>
      </c>
      <c r="G133" s="95" t="s">
        <v>7</v>
      </c>
      <c r="H133" s="95" t="s">
        <v>89</v>
      </c>
      <c r="I133" s="95" t="s">
        <v>5</v>
      </c>
      <c r="J133" s="97" t="s">
        <v>5</v>
      </c>
      <c r="M133" s="1">
        <f>LN(COUNTIFS('Trained Model'!D$4:D$1140,D133,'Trained Model'!$J$4:$J$1140,$L$2)/$M$2)</f>
        <v>-1.5099083170870673</v>
      </c>
      <c r="N133" s="1">
        <f>LN(COUNTIFS('Trained Model'!E$4:E$1140,E133,'Trained Model'!$J$4:$J$1140,$L$2)/$M$2)</f>
        <v>-1.5921464153240394</v>
      </c>
      <c r="O133" s="1">
        <f>LN(COUNTIFS('Trained Model'!F$4:F$1140,F133,'Trained Model'!$J$4:$J$1140,$L$2)/$M$2)</f>
        <v>-1.2556741787028265</v>
      </c>
      <c r="P133" s="1">
        <f>LN(COUNTIFS('Trained Model'!G$4:G$1140,G133,'Trained Model'!$J$4:$J$1140,$L$2)/$M$2)</f>
        <v>-0.50310357767208047</v>
      </c>
      <c r="Q133" s="1">
        <f>LN(COUNTIFS('Trained Model'!H$4:H$1140,H133,'Trained Model'!$J$4:$J$1140,$L$2)/$M$2)</f>
        <v>-1.5365765641692286</v>
      </c>
      <c r="R133" s="1">
        <f>LN(COUNTIFS('Trained Model'!I$4:I$1140,I133,'Trained Model'!$J$4:$J$1140,$L$2)/$M$2)</f>
        <v>-1.8152899666382492</v>
      </c>
      <c r="S133" s="149">
        <f t="shared" ref="S133:S196" si="12">SUM(M133:R133)</f>
        <v>-8.2126990195934919</v>
      </c>
      <c r="T133" s="115"/>
      <c r="V133" s="1">
        <f>LN(COUNTIFS('Trained Model'!D$4:D$1140,D133,'Trained Model'!$J$4:$J$1140,$U$2)/$V$2)</f>
        <v>-1.3873311678483309</v>
      </c>
      <c r="W133" s="1">
        <f>LN(COUNTIFS('Trained Model'!E$4:E$1140,E133,'Trained Model'!$J$4:$J$1140,$U$2)/$V$2)</f>
        <v>-1.4210896477732855</v>
      </c>
      <c r="X133" s="1">
        <f>LN(COUNTIFS('Trained Model'!F$4:F$1140,F133,'Trained Model'!$J$4:$J$1140,$U$2)/$V$2)</f>
        <v>-1.4210896477732855</v>
      </c>
      <c r="Y133" s="1">
        <f>LN(COUNTIFS('Trained Model'!G$4:G$1140,G133,'Trained Model'!$J$4:$J$1140,$U$2)/$V$2)</f>
        <v>-0.71939540663488166</v>
      </c>
      <c r="Z133" s="1">
        <f>LN(COUNTIFS('Trained Model'!H$4:H$1140,H133,'Trained Model'!$J$4:$J$1140,$U$2)/$V$2)</f>
        <v>-1.4340487924157905</v>
      </c>
      <c r="AA133" s="1">
        <f>LN(COUNTIFS('Trained Model'!I$4:I$1140,I133,'Trained Model'!$J$4:$J$1140,$U$2)/$V$2)</f>
        <v>-8.9936045332194625E-2</v>
      </c>
      <c r="AB133" s="151">
        <f t="shared" ref="AB133:AB196" si="13">SUM(V133:AA133)</f>
        <v>-6.4728907077777693</v>
      </c>
      <c r="AD133" s="119" t="str">
        <f t="shared" si="10"/>
        <v>No</v>
      </c>
      <c r="AE133" s="160" t="str">
        <f t="shared" si="11"/>
        <v>Correct</v>
      </c>
    </row>
    <row r="134" spans="1:31" x14ac:dyDescent="0.2">
      <c r="A134" s="98">
        <v>10861</v>
      </c>
      <c r="B134" s="91" t="s">
        <v>104</v>
      </c>
      <c r="C134" s="110">
        <v>9.2865468847874277E-2</v>
      </c>
      <c r="D134" s="91" t="s">
        <v>0</v>
      </c>
      <c r="E134" s="91">
        <v>1</v>
      </c>
      <c r="F134" s="92">
        <v>2</v>
      </c>
      <c r="G134" s="91" t="s">
        <v>6</v>
      </c>
      <c r="H134" s="91" t="s">
        <v>89</v>
      </c>
      <c r="I134" s="91" t="s">
        <v>5</v>
      </c>
      <c r="J134" s="93" t="s">
        <v>5</v>
      </c>
      <c r="M134" s="1">
        <f>LN(COUNTIFS('Trained Model'!D$4:D$1140,D134,'Trained Model'!$J$4:$J$1140,$L$2)/$M$2)</f>
        <v>-1.4839328306838067</v>
      </c>
      <c r="N134" s="1">
        <f>LN(COUNTIFS('Trained Model'!E$4:E$1140,E134,'Trained Model'!$J$4:$J$1140,$L$2)/$M$2)</f>
        <v>-1.5921464153240394</v>
      </c>
      <c r="O134" s="1">
        <f>LN(COUNTIFS('Trained Model'!F$4:F$1140,F134,'Trained Model'!$J$4:$J$1140,$L$2)/$M$2)</f>
        <v>-1.2556741787028265</v>
      </c>
      <c r="P134" s="1">
        <f>LN(COUNTIFS('Trained Model'!G$4:G$1140,G134,'Trained Model'!$J$4:$J$1140,$L$2)/$M$2)</f>
        <v>-0.92798677163734644</v>
      </c>
      <c r="Q134" s="1">
        <f>LN(COUNTIFS('Trained Model'!H$4:H$1140,H134,'Trained Model'!$J$4:$J$1140,$L$2)/$M$2)</f>
        <v>-1.5365765641692286</v>
      </c>
      <c r="R134" s="1">
        <f>LN(COUNTIFS('Trained Model'!I$4:I$1140,I134,'Trained Model'!$J$4:$J$1140,$L$2)/$M$2)</f>
        <v>-1.8152899666382492</v>
      </c>
      <c r="S134" s="149">
        <f t="shared" si="12"/>
        <v>-8.6116067271554968</v>
      </c>
      <c r="T134" s="115"/>
      <c r="V134" s="1">
        <f>LN(COUNTIFS('Trained Model'!D$4:D$1140,D134,'Trained Model'!$J$4:$J$1140,$U$2)/$V$2)</f>
        <v>-1.3873311678483309</v>
      </c>
      <c r="W134" s="1">
        <f>LN(COUNTIFS('Trained Model'!E$4:E$1140,E134,'Trained Model'!$J$4:$J$1140,$U$2)/$V$2)</f>
        <v>-1.4210896477732855</v>
      </c>
      <c r="X134" s="1">
        <f>LN(COUNTIFS('Trained Model'!F$4:F$1140,F134,'Trained Model'!$J$4:$J$1140,$U$2)/$V$2)</f>
        <v>-1.4210896477732855</v>
      </c>
      <c r="Y134" s="1">
        <f>LN(COUNTIFS('Trained Model'!G$4:G$1140,G134,'Trained Model'!$J$4:$J$1140,$U$2)/$V$2)</f>
        <v>-0.66757033877029559</v>
      </c>
      <c r="Z134" s="1">
        <f>LN(COUNTIFS('Trained Model'!H$4:H$1140,H134,'Trained Model'!$J$4:$J$1140,$U$2)/$V$2)</f>
        <v>-1.4340487924157905</v>
      </c>
      <c r="AA134" s="1">
        <f>LN(COUNTIFS('Trained Model'!I$4:I$1140,I134,'Trained Model'!$J$4:$J$1140,$U$2)/$V$2)</f>
        <v>-8.9936045332194625E-2</v>
      </c>
      <c r="AB134" s="151">
        <f t="shared" si="13"/>
        <v>-6.4210656399131834</v>
      </c>
      <c r="AD134" s="119" t="str">
        <f t="shared" si="10"/>
        <v>No</v>
      </c>
      <c r="AE134" s="160" t="str">
        <f t="shared" si="11"/>
        <v>Correct</v>
      </c>
    </row>
    <row r="135" spans="1:31" x14ac:dyDescent="0.2">
      <c r="A135" s="99">
        <v>10825</v>
      </c>
      <c r="B135" s="95" t="s">
        <v>104</v>
      </c>
      <c r="C135" s="111">
        <v>9.3426380681058019E-2</v>
      </c>
      <c r="D135" s="95" t="s">
        <v>2</v>
      </c>
      <c r="E135" s="95">
        <v>1</v>
      </c>
      <c r="F135" s="96">
        <v>3</v>
      </c>
      <c r="G135" s="95" t="s">
        <v>7</v>
      </c>
      <c r="H135" s="95" t="s">
        <v>90</v>
      </c>
      <c r="I135" s="95" t="s">
        <v>5</v>
      </c>
      <c r="J135" s="97" t="s">
        <v>5</v>
      </c>
      <c r="M135" s="1">
        <f>LN(COUNTIFS('Trained Model'!D$4:D$1140,D135,'Trained Model'!$J$4:$J$1140,$L$2)/$M$2)</f>
        <v>-1.563975538357343</v>
      </c>
      <c r="N135" s="1">
        <f>LN(COUNTIFS('Trained Model'!E$4:E$1140,E135,'Trained Model'!$J$4:$J$1140,$L$2)/$M$2)</f>
        <v>-1.5921464153240394</v>
      </c>
      <c r="O135" s="1">
        <f>LN(COUNTIFS('Trained Model'!F$4:F$1140,F135,'Trained Model'!$J$4:$J$1140,$L$2)/$M$2)</f>
        <v>-1.3188530803243581</v>
      </c>
      <c r="P135" s="1">
        <f>LN(COUNTIFS('Trained Model'!G$4:G$1140,G135,'Trained Model'!$J$4:$J$1140,$L$2)/$M$2)</f>
        <v>-0.50310357767208047</v>
      </c>
      <c r="Q135" s="1">
        <f>LN(COUNTIFS('Trained Model'!H$4:H$1140,H135,'Trained Model'!$J$4:$J$1140,$L$2)/$M$2)</f>
        <v>-1.4839328306838067</v>
      </c>
      <c r="R135" s="1">
        <f>LN(COUNTIFS('Trained Model'!I$4:I$1140,I135,'Trained Model'!$J$4:$J$1140,$L$2)/$M$2)</f>
        <v>-1.8152899666382492</v>
      </c>
      <c r="S135" s="149">
        <f t="shared" si="12"/>
        <v>-8.2773014089998771</v>
      </c>
      <c r="T135" s="115"/>
      <c r="V135" s="1">
        <f>LN(COUNTIFS('Trained Model'!D$4:D$1140,D135,'Trained Model'!$J$4:$J$1140,$U$2)/$V$2)</f>
        <v>-1.3956645494074753</v>
      </c>
      <c r="W135" s="1">
        <f>LN(COUNTIFS('Trained Model'!E$4:E$1140,E135,'Trained Model'!$J$4:$J$1140,$U$2)/$V$2)</f>
        <v>-1.4210896477732855</v>
      </c>
      <c r="X135" s="1">
        <f>LN(COUNTIFS('Trained Model'!F$4:F$1140,F135,'Trained Model'!$J$4:$J$1140,$U$2)/$V$2)</f>
        <v>-1.3873311678483309</v>
      </c>
      <c r="Y135" s="1">
        <f>LN(COUNTIFS('Trained Model'!G$4:G$1140,G135,'Trained Model'!$J$4:$J$1140,$U$2)/$V$2)</f>
        <v>-0.71939540663488166</v>
      </c>
      <c r="Z135" s="1">
        <f>LN(COUNTIFS('Trained Model'!H$4:H$1140,H135,'Trained Model'!$J$4:$J$1140,$U$2)/$V$2)</f>
        <v>-1.790723736354523</v>
      </c>
      <c r="AA135" s="1">
        <f>LN(COUNTIFS('Trained Model'!I$4:I$1140,I135,'Trained Model'!$J$4:$J$1140,$U$2)/$V$2)</f>
        <v>-8.9936045332194625E-2</v>
      </c>
      <c r="AB135" s="151">
        <f t="shared" si="13"/>
        <v>-6.8041405533506918</v>
      </c>
      <c r="AD135" s="119" t="str">
        <f t="shared" si="10"/>
        <v>No</v>
      </c>
      <c r="AE135" s="160" t="str">
        <f t="shared" si="11"/>
        <v>Correct</v>
      </c>
    </row>
    <row r="136" spans="1:31" x14ac:dyDescent="0.2">
      <c r="A136" s="98">
        <v>10539</v>
      </c>
      <c r="B136" s="91" t="s">
        <v>104</v>
      </c>
      <c r="C136" s="110">
        <v>9.4267517178878268E-2</v>
      </c>
      <c r="D136" s="91" t="s">
        <v>1</v>
      </c>
      <c r="E136" s="91">
        <v>0</v>
      </c>
      <c r="F136" s="92">
        <v>3</v>
      </c>
      <c r="G136" s="91" t="s">
        <v>6</v>
      </c>
      <c r="H136" s="91" t="s">
        <v>89</v>
      </c>
      <c r="I136" s="91" t="s">
        <v>4</v>
      </c>
      <c r="J136" s="93" t="s">
        <v>5</v>
      </c>
      <c r="M136" s="1">
        <f>LN(COUNTIFS('Trained Model'!D$4:D$1140,D136,'Trained Model'!$J$4:$J$1140,$L$2)/$M$2)</f>
        <v>-1.0699570329077337</v>
      </c>
      <c r="N136" s="1">
        <f>LN(COUNTIFS('Trained Model'!E$4:E$1140,E136,'Trained Model'!$J$4:$J$1140,$L$2)/$M$2)</f>
        <v>-1.5921464153240394</v>
      </c>
      <c r="O136" s="1">
        <f>LN(COUNTIFS('Trained Model'!F$4:F$1140,F136,'Trained Model'!$J$4:$J$1140,$L$2)/$M$2)</f>
        <v>-1.3188530803243581</v>
      </c>
      <c r="P136" s="1">
        <f>LN(COUNTIFS('Trained Model'!G$4:G$1140,G136,'Trained Model'!$J$4:$J$1140,$L$2)/$M$2)</f>
        <v>-0.92798677163734644</v>
      </c>
      <c r="Q136" s="1">
        <f>LN(COUNTIFS('Trained Model'!H$4:H$1140,H136,'Trained Model'!$J$4:$J$1140,$L$2)/$M$2)</f>
        <v>-1.5365765641692286</v>
      </c>
      <c r="R136" s="1">
        <f>LN(COUNTIFS('Trained Model'!I$4:I$1140,I136,'Trained Model'!$J$4:$J$1140,$L$2)/$M$2)</f>
        <v>-0.17768117723745236</v>
      </c>
      <c r="S136" s="149">
        <f t="shared" si="12"/>
        <v>-6.6232010416001588</v>
      </c>
      <c r="T136" s="115"/>
      <c r="V136" s="1">
        <f>LN(COUNTIFS('Trained Model'!D$4:D$1140,D136,'Trained Model'!$J$4:$J$1140,$U$2)/$V$2)</f>
        <v>-1.374959876045784</v>
      </c>
      <c r="W136" s="1">
        <f>LN(COUNTIFS('Trained Model'!E$4:E$1140,E136,'Trained Model'!$J$4:$J$1140,$U$2)/$V$2)</f>
        <v>-1.3708698907942589</v>
      </c>
      <c r="X136" s="1">
        <f>LN(COUNTIFS('Trained Model'!F$4:F$1140,F136,'Trained Model'!$J$4:$J$1140,$U$2)/$V$2)</f>
        <v>-1.3873311678483309</v>
      </c>
      <c r="Y136" s="1">
        <f>LN(COUNTIFS('Trained Model'!G$4:G$1140,G136,'Trained Model'!$J$4:$J$1140,$U$2)/$V$2)</f>
        <v>-0.66757033877029559</v>
      </c>
      <c r="Z136" s="1">
        <f>LN(COUNTIFS('Trained Model'!H$4:H$1140,H136,'Trained Model'!$J$4:$J$1140,$U$2)/$V$2)</f>
        <v>-1.4340487924157905</v>
      </c>
      <c r="AA136" s="1">
        <f>LN(COUNTIFS('Trained Model'!I$4:I$1140,I136,'Trained Model'!$J$4:$J$1140,$U$2)/$V$2)</f>
        <v>-2.4532874935423878</v>
      </c>
      <c r="AB136" s="151">
        <f t="shared" si="13"/>
        <v>-8.6880675594168473</v>
      </c>
      <c r="AD136" s="119" t="str">
        <f t="shared" si="10"/>
        <v>Yes</v>
      </c>
      <c r="AE136" s="160" t="str">
        <f t="shared" si="11"/>
        <v>Incorrect</v>
      </c>
    </row>
    <row r="137" spans="1:31" x14ac:dyDescent="0.2">
      <c r="A137" s="99">
        <v>10495</v>
      </c>
      <c r="B137" s="95" t="s">
        <v>104</v>
      </c>
      <c r="C137" s="111">
        <v>9.487541849756298E-2</v>
      </c>
      <c r="D137" s="95" t="s">
        <v>2</v>
      </c>
      <c r="E137" s="95">
        <v>0</v>
      </c>
      <c r="F137" s="96">
        <v>2</v>
      </c>
      <c r="G137" s="95" t="s">
        <v>7</v>
      </c>
      <c r="H137" s="95" t="s">
        <v>89</v>
      </c>
      <c r="I137" s="95" t="s">
        <v>5</v>
      </c>
      <c r="J137" s="97" t="s">
        <v>5</v>
      </c>
      <c r="M137" s="1">
        <f>LN(COUNTIFS('Trained Model'!D$4:D$1140,D137,'Trained Model'!$J$4:$J$1140,$L$2)/$M$2)</f>
        <v>-1.563975538357343</v>
      </c>
      <c r="N137" s="1">
        <f>LN(COUNTIFS('Trained Model'!E$4:E$1140,E137,'Trained Model'!$J$4:$J$1140,$L$2)/$M$2)</f>
        <v>-1.5921464153240394</v>
      </c>
      <c r="O137" s="1">
        <f>LN(COUNTIFS('Trained Model'!F$4:F$1140,F137,'Trained Model'!$J$4:$J$1140,$L$2)/$M$2)</f>
        <v>-1.2556741787028265</v>
      </c>
      <c r="P137" s="1">
        <f>LN(COUNTIFS('Trained Model'!G$4:G$1140,G137,'Trained Model'!$J$4:$J$1140,$L$2)/$M$2)</f>
        <v>-0.50310357767208047</v>
      </c>
      <c r="Q137" s="1">
        <f>LN(COUNTIFS('Trained Model'!H$4:H$1140,H137,'Trained Model'!$J$4:$J$1140,$L$2)/$M$2)</f>
        <v>-1.5365765641692286</v>
      </c>
      <c r="R137" s="1">
        <f>LN(COUNTIFS('Trained Model'!I$4:I$1140,I137,'Trained Model'!$J$4:$J$1140,$L$2)/$M$2)</f>
        <v>-1.8152899666382492</v>
      </c>
      <c r="S137" s="149">
        <f t="shared" si="12"/>
        <v>-8.2667662408637668</v>
      </c>
      <c r="T137" s="115"/>
      <c r="V137" s="1">
        <f>LN(COUNTIFS('Trained Model'!D$4:D$1140,D137,'Trained Model'!$J$4:$J$1140,$U$2)/$V$2)</f>
        <v>-1.3956645494074753</v>
      </c>
      <c r="W137" s="1">
        <f>LN(COUNTIFS('Trained Model'!E$4:E$1140,E137,'Trained Model'!$J$4:$J$1140,$U$2)/$V$2)</f>
        <v>-1.3708698907942589</v>
      </c>
      <c r="X137" s="1">
        <f>LN(COUNTIFS('Trained Model'!F$4:F$1140,F137,'Trained Model'!$J$4:$J$1140,$U$2)/$V$2)</f>
        <v>-1.4210896477732855</v>
      </c>
      <c r="Y137" s="1">
        <f>LN(COUNTIFS('Trained Model'!G$4:G$1140,G137,'Trained Model'!$J$4:$J$1140,$U$2)/$V$2)</f>
        <v>-0.71939540663488166</v>
      </c>
      <c r="Z137" s="1">
        <f>LN(COUNTIFS('Trained Model'!H$4:H$1140,H137,'Trained Model'!$J$4:$J$1140,$U$2)/$V$2)</f>
        <v>-1.4340487924157905</v>
      </c>
      <c r="AA137" s="1">
        <f>LN(COUNTIFS('Trained Model'!I$4:I$1140,I137,'Trained Model'!$J$4:$J$1140,$U$2)/$V$2)</f>
        <v>-8.9936045332194625E-2</v>
      </c>
      <c r="AB137" s="151">
        <f t="shared" si="13"/>
        <v>-6.4310043323578867</v>
      </c>
      <c r="AD137" s="119" t="str">
        <f t="shared" si="10"/>
        <v>No</v>
      </c>
      <c r="AE137" s="160" t="str">
        <f t="shared" si="11"/>
        <v>Correct</v>
      </c>
    </row>
    <row r="138" spans="1:31" x14ac:dyDescent="0.2">
      <c r="A138" s="98">
        <v>10566</v>
      </c>
      <c r="B138" s="91" t="s">
        <v>104</v>
      </c>
      <c r="C138" s="110">
        <v>9.5094239359683308E-2</v>
      </c>
      <c r="D138" s="91" t="s">
        <v>2</v>
      </c>
      <c r="E138" s="91">
        <v>3</v>
      </c>
      <c r="F138" s="92">
        <v>1</v>
      </c>
      <c r="G138" s="91" t="s">
        <v>6</v>
      </c>
      <c r="H138" s="91" t="s">
        <v>90</v>
      </c>
      <c r="I138" s="91" t="s">
        <v>5</v>
      </c>
      <c r="J138" s="93" t="s">
        <v>5</v>
      </c>
      <c r="M138" s="1">
        <f>LN(COUNTIFS('Trained Model'!D$4:D$1140,D138,'Trained Model'!$J$4:$J$1140,$L$2)/$M$2)</f>
        <v>-1.563975538357343</v>
      </c>
      <c r="N138" s="1">
        <f>LN(COUNTIFS('Trained Model'!E$4:E$1140,E138,'Trained Model'!$J$4:$J$1140,$L$2)/$M$2)</f>
        <v>-1.0366206126401418</v>
      </c>
      <c r="O138" s="1">
        <f>LN(COUNTIFS('Trained Model'!F$4:F$1140,F138,'Trained Model'!$J$4:$J$1140,$L$2)/$M$2)</f>
        <v>-1.276293465905562</v>
      </c>
      <c r="P138" s="1">
        <f>LN(COUNTIFS('Trained Model'!G$4:G$1140,G138,'Trained Model'!$J$4:$J$1140,$L$2)/$M$2)</f>
        <v>-0.92798677163734644</v>
      </c>
      <c r="Q138" s="1">
        <f>LN(COUNTIFS('Trained Model'!H$4:H$1140,H138,'Trained Model'!$J$4:$J$1140,$L$2)/$M$2)</f>
        <v>-1.4839328306838067</v>
      </c>
      <c r="R138" s="1">
        <f>LN(COUNTIFS('Trained Model'!I$4:I$1140,I138,'Trained Model'!$J$4:$J$1140,$L$2)/$M$2)</f>
        <v>-1.8152899666382492</v>
      </c>
      <c r="S138" s="149">
        <f t="shared" si="12"/>
        <v>-8.1040991858624487</v>
      </c>
      <c r="T138" s="115"/>
      <c r="V138" s="1">
        <f>LN(COUNTIFS('Trained Model'!D$4:D$1140,D138,'Trained Model'!$J$4:$J$1140,$U$2)/$V$2)</f>
        <v>-1.3956645494074753</v>
      </c>
      <c r="W138" s="1">
        <f>LN(COUNTIFS('Trained Model'!E$4:E$1140,E138,'Trained Model'!$J$4:$J$1140,$U$2)/$V$2)</f>
        <v>-1.3586993551740039</v>
      </c>
      <c r="X138" s="1">
        <f>LN(COUNTIFS('Trained Model'!F$4:F$1140,F138,'Trained Model'!$J$4:$J$1140,$U$2)/$V$2)</f>
        <v>-1.3790666579984376</v>
      </c>
      <c r="Y138" s="1">
        <f>LN(COUNTIFS('Trained Model'!G$4:G$1140,G138,'Trained Model'!$J$4:$J$1140,$U$2)/$V$2)</f>
        <v>-0.66757033877029559</v>
      </c>
      <c r="Z138" s="1">
        <f>LN(COUNTIFS('Trained Model'!H$4:H$1140,H138,'Trained Model'!$J$4:$J$1140,$U$2)/$V$2)</f>
        <v>-1.790723736354523</v>
      </c>
      <c r="AA138" s="1">
        <f>LN(COUNTIFS('Trained Model'!I$4:I$1140,I138,'Trained Model'!$J$4:$J$1140,$U$2)/$V$2)</f>
        <v>-8.9936045332194625E-2</v>
      </c>
      <c r="AB138" s="151">
        <f t="shared" si="13"/>
        <v>-6.6816606830369301</v>
      </c>
      <c r="AD138" s="119" t="str">
        <f t="shared" si="10"/>
        <v>No</v>
      </c>
      <c r="AE138" s="160" t="str">
        <f t="shared" si="11"/>
        <v>Correct</v>
      </c>
    </row>
    <row r="139" spans="1:31" x14ac:dyDescent="0.2">
      <c r="A139" s="99">
        <v>11314</v>
      </c>
      <c r="B139" s="95" t="s">
        <v>104</v>
      </c>
      <c r="C139" s="111">
        <v>9.6097142419338311E-2</v>
      </c>
      <c r="D139" s="95" t="s">
        <v>1</v>
      </c>
      <c r="E139" s="95">
        <v>2</v>
      </c>
      <c r="F139" s="96">
        <v>3</v>
      </c>
      <c r="G139" s="95" t="s">
        <v>6</v>
      </c>
      <c r="H139" s="95" t="s">
        <v>90</v>
      </c>
      <c r="I139" s="95" t="s">
        <v>5</v>
      </c>
      <c r="J139" s="97" t="s">
        <v>5</v>
      </c>
      <c r="M139" s="1">
        <f>LN(COUNTIFS('Trained Model'!D$4:D$1140,D139,'Trained Model'!$J$4:$J$1140,$L$2)/$M$2)</f>
        <v>-1.0699570329077337</v>
      </c>
      <c r="N139" s="1">
        <f>LN(COUNTIFS('Trained Model'!E$4:E$1140,E139,'Trained Model'!$J$4:$J$1140,$L$2)/$M$2)</f>
        <v>-1.4339224101091452</v>
      </c>
      <c r="O139" s="1">
        <f>LN(COUNTIFS('Trained Model'!F$4:F$1140,F139,'Trained Model'!$J$4:$J$1140,$L$2)/$M$2)</f>
        <v>-1.3188530803243581</v>
      </c>
      <c r="P139" s="1">
        <f>LN(COUNTIFS('Trained Model'!G$4:G$1140,G139,'Trained Model'!$J$4:$J$1140,$L$2)/$M$2)</f>
        <v>-0.92798677163734644</v>
      </c>
      <c r="Q139" s="1">
        <f>LN(COUNTIFS('Trained Model'!H$4:H$1140,H139,'Trained Model'!$J$4:$J$1140,$L$2)/$M$2)</f>
        <v>-1.4839328306838067</v>
      </c>
      <c r="R139" s="1">
        <f>LN(COUNTIFS('Trained Model'!I$4:I$1140,I139,'Trained Model'!$J$4:$J$1140,$L$2)/$M$2)</f>
        <v>-1.8152899666382492</v>
      </c>
      <c r="S139" s="149">
        <f t="shared" si="12"/>
        <v>-8.049942092300638</v>
      </c>
      <c r="T139" s="115"/>
      <c r="V139" s="1">
        <f>LN(COUNTIFS('Trained Model'!D$4:D$1140,D139,'Trained Model'!$J$4:$J$1140,$U$2)/$V$2)</f>
        <v>-1.374959876045784</v>
      </c>
      <c r="W139" s="1">
        <f>LN(COUNTIFS('Trained Model'!E$4:E$1140,E139,'Trained Model'!$J$4:$J$1140,$U$2)/$V$2)</f>
        <v>-1.3956645494074753</v>
      </c>
      <c r="X139" s="1">
        <f>LN(COUNTIFS('Trained Model'!F$4:F$1140,F139,'Trained Model'!$J$4:$J$1140,$U$2)/$V$2)</f>
        <v>-1.3873311678483309</v>
      </c>
      <c r="Y139" s="1">
        <f>LN(COUNTIFS('Trained Model'!G$4:G$1140,G139,'Trained Model'!$J$4:$J$1140,$U$2)/$V$2)</f>
        <v>-0.66757033877029559</v>
      </c>
      <c r="Z139" s="1">
        <f>LN(COUNTIFS('Trained Model'!H$4:H$1140,H139,'Trained Model'!$J$4:$J$1140,$U$2)/$V$2)</f>
        <v>-1.790723736354523</v>
      </c>
      <c r="AA139" s="1">
        <f>LN(COUNTIFS('Trained Model'!I$4:I$1140,I139,'Trained Model'!$J$4:$J$1140,$U$2)/$V$2)</f>
        <v>-8.9936045332194625E-2</v>
      </c>
      <c r="AB139" s="151">
        <f t="shared" si="13"/>
        <v>-6.7061857137586038</v>
      </c>
      <c r="AD139" s="119" t="str">
        <f t="shared" si="10"/>
        <v>No</v>
      </c>
      <c r="AE139" s="160" t="str">
        <f t="shared" si="11"/>
        <v>Correct</v>
      </c>
    </row>
    <row r="140" spans="1:31" x14ac:dyDescent="0.2">
      <c r="A140" s="98">
        <v>10257</v>
      </c>
      <c r="B140" s="91" t="s">
        <v>104</v>
      </c>
      <c r="C140" s="110">
        <v>9.7503850560499039E-2</v>
      </c>
      <c r="D140" s="91" t="s">
        <v>1</v>
      </c>
      <c r="E140" s="91">
        <v>2</v>
      </c>
      <c r="F140" s="92">
        <v>2</v>
      </c>
      <c r="G140" s="91" t="s">
        <v>6</v>
      </c>
      <c r="H140" s="91" t="s">
        <v>91</v>
      </c>
      <c r="I140" s="91" t="s">
        <v>4</v>
      </c>
      <c r="J140" s="93" t="s">
        <v>5</v>
      </c>
      <c r="M140" s="1">
        <f>LN(COUNTIFS('Trained Model'!D$4:D$1140,D140,'Trained Model'!$J$4:$J$1140,$L$2)/$M$2)</f>
        <v>-1.0699570329077337</v>
      </c>
      <c r="N140" s="1">
        <f>LN(COUNTIFS('Trained Model'!E$4:E$1140,E140,'Trained Model'!$J$4:$J$1140,$L$2)/$M$2)</f>
        <v>-1.4339224101091452</v>
      </c>
      <c r="O140" s="1">
        <f>LN(COUNTIFS('Trained Model'!F$4:F$1140,F140,'Trained Model'!$J$4:$J$1140,$L$2)/$M$2)</f>
        <v>-1.2556741787028265</v>
      </c>
      <c r="P140" s="1">
        <f>LN(COUNTIFS('Trained Model'!G$4:G$1140,G140,'Trained Model'!$J$4:$J$1140,$L$2)/$M$2)</f>
        <v>-0.92798677163734644</v>
      </c>
      <c r="Q140" s="1">
        <f>LN(COUNTIFS('Trained Model'!H$4:H$1140,H140,'Trained Model'!$J$4:$J$1140,$L$2)/$M$2)</f>
        <v>-1.9286186519452522</v>
      </c>
      <c r="R140" s="1">
        <f>LN(COUNTIFS('Trained Model'!I$4:I$1140,I140,'Trained Model'!$J$4:$J$1140,$L$2)/$M$2)</f>
        <v>-0.17768117723745236</v>
      </c>
      <c r="S140" s="149">
        <f t="shared" si="12"/>
        <v>-6.7938402225397558</v>
      </c>
      <c r="T140" s="115"/>
      <c r="V140" s="1">
        <f>LN(COUNTIFS('Trained Model'!D$4:D$1140,D140,'Trained Model'!$J$4:$J$1140,$U$2)/$V$2)</f>
        <v>-1.374959876045784</v>
      </c>
      <c r="W140" s="1">
        <f>LN(COUNTIFS('Trained Model'!E$4:E$1140,E140,'Trained Model'!$J$4:$J$1140,$U$2)/$V$2)</f>
        <v>-1.3956645494074753</v>
      </c>
      <c r="X140" s="1">
        <f>LN(COUNTIFS('Trained Model'!F$4:F$1140,F140,'Trained Model'!$J$4:$J$1140,$U$2)/$V$2)</f>
        <v>-1.4210896477732855</v>
      </c>
      <c r="Y140" s="1">
        <f>LN(COUNTIFS('Trained Model'!G$4:G$1140,G140,'Trained Model'!$J$4:$J$1140,$U$2)/$V$2)</f>
        <v>-0.66757033877029559</v>
      </c>
      <c r="Z140" s="1">
        <f>LN(COUNTIFS('Trained Model'!H$4:H$1140,H140,'Trained Model'!$J$4:$J$1140,$U$2)/$V$2)</f>
        <v>-1.8681817953935267</v>
      </c>
      <c r="AA140" s="1">
        <f>LN(COUNTIFS('Trained Model'!I$4:I$1140,I140,'Trained Model'!$J$4:$J$1140,$U$2)/$V$2)</f>
        <v>-2.4532874935423878</v>
      </c>
      <c r="AB140" s="151">
        <f t="shared" si="13"/>
        <v>-9.1807537009327547</v>
      </c>
      <c r="AD140" s="119" t="str">
        <f t="shared" si="10"/>
        <v>Yes</v>
      </c>
      <c r="AE140" s="161" t="str">
        <f t="shared" si="11"/>
        <v>Incorrect</v>
      </c>
    </row>
    <row r="141" spans="1:31" x14ac:dyDescent="0.2">
      <c r="A141" s="99">
        <v>10665</v>
      </c>
      <c r="B141" s="95" t="s">
        <v>104</v>
      </c>
      <c r="C141" s="111">
        <v>9.9624439370414541E-2</v>
      </c>
      <c r="D141" s="95" t="s">
        <v>1</v>
      </c>
      <c r="E141" s="95">
        <v>0</v>
      </c>
      <c r="F141" s="96">
        <v>0</v>
      </c>
      <c r="G141" s="95" t="s">
        <v>7</v>
      </c>
      <c r="H141" s="95" t="s">
        <v>89</v>
      </c>
      <c r="I141" s="95" t="s">
        <v>4</v>
      </c>
      <c r="J141" s="97" t="s">
        <v>4</v>
      </c>
      <c r="M141" s="1">
        <f>LN(COUNTIFS('Trained Model'!D$4:D$1140,D141,'Trained Model'!$J$4:$J$1140,$L$2)/$M$2)</f>
        <v>-1.0699570329077337</v>
      </c>
      <c r="N141" s="1">
        <f>LN(COUNTIFS('Trained Model'!E$4:E$1140,E141,'Trained Model'!$J$4:$J$1140,$L$2)/$M$2)</f>
        <v>-1.5921464153240394</v>
      </c>
      <c r="O141" s="1">
        <f>LN(COUNTIFS('Trained Model'!F$4:F$1140,F141,'Trained Model'!$J$4:$J$1140,$L$2)/$M$2)</f>
        <v>-1.780198646826979</v>
      </c>
      <c r="P141" s="1">
        <f>LN(COUNTIFS('Trained Model'!G$4:G$1140,G141,'Trained Model'!$J$4:$J$1140,$L$2)/$M$2)</f>
        <v>-0.50310357767208047</v>
      </c>
      <c r="Q141" s="1">
        <f>LN(COUNTIFS('Trained Model'!H$4:H$1140,H141,'Trained Model'!$J$4:$J$1140,$L$2)/$M$2)</f>
        <v>-1.5365765641692286</v>
      </c>
      <c r="R141" s="1">
        <f>LN(COUNTIFS('Trained Model'!I$4:I$1140,I141,'Trained Model'!$J$4:$J$1140,$L$2)/$M$2)</f>
        <v>-0.17768117723745236</v>
      </c>
      <c r="S141" s="149">
        <f t="shared" si="12"/>
        <v>-6.6596634141375128</v>
      </c>
      <c r="T141" s="115"/>
      <c r="V141" s="1">
        <f>LN(COUNTIFS('Trained Model'!D$4:D$1140,D141,'Trained Model'!$J$4:$J$1140,$U$2)/$V$2)</f>
        <v>-1.374959876045784</v>
      </c>
      <c r="W141" s="1">
        <f>LN(COUNTIFS('Trained Model'!E$4:E$1140,E141,'Trained Model'!$J$4:$J$1140,$U$2)/$V$2)</f>
        <v>-1.3708698907942589</v>
      </c>
      <c r="X141" s="1">
        <f>LN(COUNTIFS('Trained Model'!F$4:F$1140,F141,'Trained Model'!$J$4:$J$1140,$U$2)/$V$2)</f>
        <v>-1.3586993551740039</v>
      </c>
      <c r="Y141" s="1">
        <f>LN(COUNTIFS('Trained Model'!G$4:G$1140,G141,'Trained Model'!$J$4:$J$1140,$U$2)/$V$2)</f>
        <v>-0.71939540663488166</v>
      </c>
      <c r="Z141" s="1">
        <f>LN(COUNTIFS('Trained Model'!H$4:H$1140,H141,'Trained Model'!$J$4:$J$1140,$U$2)/$V$2)</f>
        <v>-1.4340487924157905</v>
      </c>
      <c r="AA141" s="1">
        <f>LN(COUNTIFS('Trained Model'!I$4:I$1140,I141,'Trained Model'!$J$4:$J$1140,$U$2)/$V$2)</f>
        <v>-2.4532874935423878</v>
      </c>
      <c r="AB141" s="151">
        <f t="shared" si="13"/>
        <v>-8.7112608146071064</v>
      </c>
      <c r="AD141" s="119" t="str">
        <f t="shared" si="10"/>
        <v>Yes</v>
      </c>
      <c r="AE141" s="160" t="str">
        <f t="shared" si="11"/>
        <v>Correct</v>
      </c>
    </row>
    <row r="142" spans="1:31" x14ac:dyDescent="0.2">
      <c r="A142" s="98">
        <v>11019</v>
      </c>
      <c r="B142" s="91" t="s">
        <v>104</v>
      </c>
      <c r="C142" s="110">
        <v>0.1001502007638998</v>
      </c>
      <c r="D142" s="91" t="s">
        <v>2</v>
      </c>
      <c r="E142" s="91">
        <v>3</v>
      </c>
      <c r="F142" s="92">
        <v>2</v>
      </c>
      <c r="G142" s="91" t="s">
        <v>6</v>
      </c>
      <c r="H142" s="91" t="s">
        <v>88</v>
      </c>
      <c r="I142" s="91" t="s">
        <v>5</v>
      </c>
      <c r="J142" s="93" t="s">
        <v>5</v>
      </c>
      <c r="M142" s="1">
        <f>LN(COUNTIFS('Trained Model'!D$4:D$1140,D142,'Trained Model'!$J$4:$J$1140,$L$2)/$M$2)</f>
        <v>-1.563975538357343</v>
      </c>
      <c r="N142" s="1">
        <f>LN(COUNTIFS('Trained Model'!E$4:E$1140,E142,'Trained Model'!$J$4:$J$1140,$L$2)/$M$2)</f>
        <v>-1.0366206126401418</v>
      </c>
      <c r="O142" s="1">
        <f>LN(COUNTIFS('Trained Model'!F$4:F$1140,F142,'Trained Model'!$J$4:$J$1140,$L$2)/$M$2)</f>
        <v>-1.2556741787028265</v>
      </c>
      <c r="P142" s="1">
        <f>LN(COUNTIFS('Trained Model'!G$4:G$1140,G142,'Trained Model'!$J$4:$J$1140,$L$2)/$M$2)</f>
        <v>-0.92798677163734644</v>
      </c>
      <c r="Q142" s="1">
        <f>LN(COUNTIFS('Trained Model'!H$4:H$1140,H142,'Trained Model'!$J$4:$J$1140,$L$2)/$M$2)</f>
        <v>-0.88481459977213761</v>
      </c>
      <c r="R142" s="1">
        <f>LN(COUNTIFS('Trained Model'!I$4:I$1140,I142,'Trained Model'!$J$4:$J$1140,$L$2)/$M$2)</f>
        <v>-1.8152899666382492</v>
      </c>
      <c r="S142" s="149">
        <f t="shared" si="12"/>
        <v>-7.4843616677480451</v>
      </c>
      <c r="T142" s="115"/>
      <c r="V142" s="1">
        <f>LN(COUNTIFS('Trained Model'!D$4:D$1140,D142,'Trained Model'!$J$4:$J$1140,$U$2)/$V$2)</f>
        <v>-1.3956645494074753</v>
      </c>
      <c r="W142" s="1">
        <f>LN(COUNTIFS('Trained Model'!E$4:E$1140,E142,'Trained Model'!$J$4:$J$1140,$U$2)/$V$2)</f>
        <v>-1.3586993551740039</v>
      </c>
      <c r="X142" s="1">
        <f>LN(COUNTIFS('Trained Model'!F$4:F$1140,F142,'Trained Model'!$J$4:$J$1140,$U$2)/$V$2)</f>
        <v>-1.4210896477732855</v>
      </c>
      <c r="Y142" s="1">
        <f>LN(COUNTIFS('Trained Model'!G$4:G$1140,G142,'Trained Model'!$J$4:$J$1140,$U$2)/$V$2)</f>
        <v>-0.66757033877029559</v>
      </c>
      <c r="Z142" s="1">
        <f>LN(COUNTIFS('Trained Model'!H$4:H$1140,H142,'Trained Model'!$J$4:$J$1140,$U$2)/$V$2)</f>
        <v>-0.82003893241456904</v>
      </c>
      <c r="AA142" s="1">
        <f>LN(COUNTIFS('Trained Model'!I$4:I$1140,I142,'Trained Model'!$J$4:$J$1140,$U$2)/$V$2)</f>
        <v>-8.9936045332194625E-2</v>
      </c>
      <c r="AB142" s="151">
        <f t="shared" si="13"/>
        <v>-5.7529988688718241</v>
      </c>
      <c r="AD142" s="119" t="str">
        <f t="shared" si="10"/>
        <v>No</v>
      </c>
      <c r="AE142" s="160" t="str">
        <f t="shared" si="11"/>
        <v>Correct</v>
      </c>
    </row>
    <row r="143" spans="1:31" x14ac:dyDescent="0.2">
      <c r="A143" s="99">
        <v>10326</v>
      </c>
      <c r="B143" s="95" t="s">
        <v>104</v>
      </c>
      <c r="C143" s="111">
        <v>0.10032737787894686</v>
      </c>
      <c r="D143" s="95" t="s">
        <v>0</v>
      </c>
      <c r="E143" s="95">
        <v>2</v>
      </c>
      <c r="F143" s="96">
        <v>2</v>
      </c>
      <c r="G143" s="95" t="s">
        <v>6</v>
      </c>
      <c r="H143" s="95" t="s">
        <v>89</v>
      </c>
      <c r="I143" s="95" t="s">
        <v>5</v>
      </c>
      <c r="J143" s="97" t="s">
        <v>5</v>
      </c>
      <c r="M143" s="1">
        <f>LN(COUNTIFS('Trained Model'!D$4:D$1140,D143,'Trained Model'!$J$4:$J$1140,$L$2)/$M$2)</f>
        <v>-1.4839328306838067</v>
      </c>
      <c r="N143" s="1">
        <f>LN(COUNTIFS('Trained Model'!E$4:E$1140,E143,'Trained Model'!$J$4:$J$1140,$L$2)/$M$2)</f>
        <v>-1.4339224101091452</v>
      </c>
      <c r="O143" s="1">
        <f>LN(COUNTIFS('Trained Model'!F$4:F$1140,F143,'Trained Model'!$J$4:$J$1140,$L$2)/$M$2)</f>
        <v>-1.2556741787028265</v>
      </c>
      <c r="P143" s="1">
        <f>LN(COUNTIFS('Trained Model'!G$4:G$1140,G143,'Trained Model'!$J$4:$J$1140,$L$2)/$M$2)</f>
        <v>-0.92798677163734644</v>
      </c>
      <c r="Q143" s="1">
        <f>LN(COUNTIFS('Trained Model'!H$4:H$1140,H143,'Trained Model'!$J$4:$J$1140,$L$2)/$M$2)</f>
        <v>-1.5365765641692286</v>
      </c>
      <c r="R143" s="1">
        <f>LN(COUNTIFS('Trained Model'!I$4:I$1140,I143,'Trained Model'!$J$4:$J$1140,$L$2)/$M$2)</f>
        <v>-1.8152899666382492</v>
      </c>
      <c r="S143" s="149">
        <f t="shared" si="12"/>
        <v>-8.4533827219406028</v>
      </c>
      <c r="T143" s="115"/>
      <c r="V143" s="1">
        <f>LN(COUNTIFS('Trained Model'!D$4:D$1140,D143,'Trained Model'!$J$4:$J$1140,$U$2)/$V$2)</f>
        <v>-1.3873311678483309</v>
      </c>
      <c r="W143" s="1">
        <f>LN(COUNTIFS('Trained Model'!E$4:E$1140,E143,'Trained Model'!$J$4:$J$1140,$U$2)/$V$2)</f>
        <v>-1.3956645494074753</v>
      </c>
      <c r="X143" s="1">
        <f>LN(COUNTIFS('Trained Model'!F$4:F$1140,F143,'Trained Model'!$J$4:$J$1140,$U$2)/$V$2)</f>
        <v>-1.4210896477732855</v>
      </c>
      <c r="Y143" s="1">
        <f>LN(COUNTIFS('Trained Model'!G$4:G$1140,G143,'Trained Model'!$J$4:$J$1140,$U$2)/$V$2)</f>
        <v>-0.66757033877029559</v>
      </c>
      <c r="Z143" s="1">
        <f>LN(COUNTIFS('Trained Model'!H$4:H$1140,H143,'Trained Model'!$J$4:$J$1140,$U$2)/$V$2)</f>
        <v>-1.4340487924157905</v>
      </c>
      <c r="AA143" s="1">
        <f>LN(COUNTIFS('Trained Model'!I$4:I$1140,I143,'Trained Model'!$J$4:$J$1140,$U$2)/$V$2)</f>
        <v>-8.9936045332194625E-2</v>
      </c>
      <c r="AB143" s="151">
        <f t="shared" si="13"/>
        <v>-6.3956405415473734</v>
      </c>
      <c r="AD143" s="119" t="str">
        <f t="shared" si="10"/>
        <v>No</v>
      </c>
      <c r="AE143" s="160" t="str">
        <f t="shared" si="11"/>
        <v>Correct</v>
      </c>
    </row>
    <row r="144" spans="1:31" x14ac:dyDescent="0.2">
      <c r="A144" s="98">
        <v>10952</v>
      </c>
      <c r="B144" s="91" t="s">
        <v>104</v>
      </c>
      <c r="C144" s="110">
        <v>0.10167216635826015</v>
      </c>
      <c r="D144" s="91" t="s">
        <v>1</v>
      </c>
      <c r="E144" s="91">
        <v>2</v>
      </c>
      <c r="F144" s="92">
        <v>3</v>
      </c>
      <c r="G144" s="91" t="s">
        <v>6</v>
      </c>
      <c r="H144" s="91" t="s">
        <v>88</v>
      </c>
      <c r="I144" s="91" t="s">
        <v>5</v>
      </c>
      <c r="J144" s="93" t="s">
        <v>5</v>
      </c>
      <c r="M144" s="1">
        <f>LN(COUNTIFS('Trained Model'!D$4:D$1140,D144,'Trained Model'!$J$4:$J$1140,$L$2)/$M$2)</f>
        <v>-1.0699570329077337</v>
      </c>
      <c r="N144" s="1">
        <f>LN(COUNTIFS('Trained Model'!E$4:E$1140,E144,'Trained Model'!$J$4:$J$1140,$L$2)/$M$2)</f>
        <v>-1.4339224101091452</v>
      </c>
      <c r="O144" s="1">
        <f>LN(COUNTIFS('Trained Model'!F$4:F$1140,F144,'Trained Model'!$J$4:$J$1140,$L$2)/$M$2)</f>
        <v>-1.3188530803243581</v>
      </c>
      <c r="P144" s="1">
        <f>LN(COUNTIFS('Trained Model'!G$4:G$1140,G144,'Trained Model'!$J$4:$J$1140,$L$2)/$M$2)</f>
        <v>-0.92798677163734644</v>
      </c>
      <c r="Q144" s="1">
        <f>LN(COUNTIFS('Trained Model'!H$4:H$1140,H144,'Trained Model'!$J$4:$J$1140,$L$2)/$M$2)</f>
        <v>-0.88481459977213761</v>
      </c>
      <c r="R144" s="1">
        <f>LN(COUNTIFS('Trained Model'!I$4:I$1140,I144,'Trained Model'!$J$4:$J$1140,$L$2)/$M$2)</f>
        <v>-1.8152899666382492</v>
      </c>
      <c r="S144" s="149">
        <f t="shared" si="12"/>
        <v>-7.4508238613889697</v>
      </c>
      <c r="T144" s="115"/>
      <c r="V144" s="1">
        <f>LN(COUNTIFS('Trained Model'!D$4:D$1140,D144,'Trained Model'!$J$4:$J$1140,$U$2)/$V$2)</f>
        <v>-1.374959876045784</v>
      </c>
      <c r="W144" s="1">
        <f>LN(COUNTIFS('Trained Model'!E$4:E$1140,E144,'Trained Model'!$J$4:$J$1140,$U$2)/$V$2)</f>
        <v>-1.3956645494074753</v>
      </c>
      <c r="X144" s="1">
        <f>LN(COUNTIFS('Trained Model'!F$4:F$1140,F144,'Trained Model'!$J$4:$J$1140,$U$2)/$V$2)</f>
        <v>-1.3873311678483309</v>
      </c>
      <c r="Y144" s="1">
        <f>LN(COUNTIFS('Trained Model'!G$4:G$1140,G144,'Trained Model'!$J$4:$J$1140,$U$2)/$V$2)</f>
        <v>-0.66757033877029559</v>
      </c>
      <c r="Z144" s="1">
        <f>LN(COUNTIFS('Trained Model'!H$4:H$1140,H144,'Trained Model'!$J$4:$J$1140,$U$2)/$V$2)</f>
        <v>-0.82003893241456904</v>
      </c>
      <c r="AA144" s="1">
        <f>LN(COUNTIFS('Trained Model'!I$4:I$1140,I144,'Trained Model'!$J$4:$J$1140,$U$2)/$V$2)</f>
        <v>-8.9936045332194625E-2</v>
      </c>
      <c r="AB144" s="151">
        <f t="shared" si="13"/>
        <v>-5.7355009098186498</v>
      </c>
      <c r="AD144" s="119" t="str">
        <f t="shared" si="10"/>
        <v>No</v>
      </c>
      <c r="AE144" s="160" t="str">
        <f t="shared" si="11"/>
        <v>Correct</v>
      </c>
    </row>
    <row r="145" spans="1:31" x14ac:dyDescent="0.2">
      <c r="A145" s="99">
        <v>10658</v>
      </c>
      <c r="B145" s="95" t="s">
        <v>104</v>
      </c>
      <c r="C145" s="111">
        <v>0.10205341664864576</v>
      </c>
      <c r="D145" s="95" t="s">
        <v>1</v>
      </c>
      <c r="E145" s="95">
        <v>0</v>
      </c>
      <c r="F145" s="96">
        <v>0</v>
      </c>
      <c r="G145" s="95" t="s">
        <v>7</v>
      </c>
      <c r="H145" s="95" t="s">
        <v>89</v>
      </c>
      <c r="I145" s="95" t="s">
        <v>5</v>
      </c>
      <c r="J145" s="97" t="s">
        <v>4</v>
      </c>
      <c r="M145" s="1">
        <f>LN(COUNTIFS('Trained Model'!D$4:D$1140,D145,'Trained Model'!$J$4:$J$1140,$L$2)/$M$2)</f>
        <v>-1.0699570329077337</v>
      </c>
      <c r="N145" s="1">
        <f>LN(COUNTIFS('Trained Model'!E$4:E$1140,E145,'Trained Model'!$J$4:$J$1140,$L$2)/$M$2)</f>
        <v>-1.5921464153240394</v>
      </c>
      <c r="O145" s="1">
        <f>LN(COUNTIFS('Trained Model'!F$4:F$1140,F145,'Trained Model'!$J$4:$J$1140,$L$2)/$M$2)</f>
        <v>-1.780198646826979</v>
      </c>
      <c r="P145" s="1">
        <f>LN(COUNTIFS('Trained Model'!G$4:G$1140,G145,'Trained Model'!$J$4:$J$1140,$L$2)/$M$2)</f>
        <v>-0.50310357767208047</v>
      </c>
      <c r="Q145" s="1">
        <f>LN(COUNTIFS('Trained Model'!H$4:H$1140,H145,'Trained Model'!$J$4:$J$1140,$L$2)/$M$2)</f>
        <v>-1.5365765641692286</v>
      </c>
      <c r="R145" s="1">
        <f>LN(COUNTIFS('Trained Model'!I$4:I$1140,I145,'Trained Model'!$J$4:$J$1140,$L$2)/$M$2)</f>
        <v>-1.8152899666382492</v>
      </c>
      <c r="S145" s="149">
        <f t="shared" si="12"/>
        <v>-8.2972722035383093</v>
      </c>
      <c r="T145" s="115"/>
      <c r="V145" s="1">
        <f>LN(COUNTIFS('Trained Model'!D$4:D$1140,D145,'Trained Model'!$J$4:$J$1140,$U$2)/$V$2)</f>
        <v>-1.374959876045784</v>
      </c>
      <c r="W145" s="1">
        <f>LN(COUNTIFS('Trained Model'!E$4:E$1140,E145,'Trained Model'!$J$4:$J$1140,$U$2)/$V$2)</f>
        <v>-1.3708698907942589</v>
      </c>
      <c r="X145" s="1">
        <f>LN(COUNTIFS('Trained Model'!F$4:F$1140,F145,'Trained Model'!$J$4:$J$1140,$U$2)/$V$2)</f>
        <v>-1.3586993551740039</v>
      </c>
      <c r="Y145" s="1">
        <f>LN(COUNTIFS('Trained Model'!G$4:G$1140,G145,'Trained Model'!$J$4:$J$1140,$U$2)/$V$2)</f>
        <v>-0.71939540663488166</v>
      </c>
      <c r="Z145" s="1">
        <f>LN(COUNTIFS('Trained Model'!H$4:H$1140,H145,'Trained Model'!$J$4:$J$1140,$U$2)/$V$2)</f>
        <v>-1.4340487924157905</v>
      </c>
      <c r="AA145" s="1">
        <f>LN(COUNTIFS('Trained Model'!I$4:I$1140,I145,'Trained Model'!$J$4:$J$1140,$U$2)/$V$2)</f>
        <v>-8.9936045332194625E-2</v>
      </c>
      <c r="AB145" s="151">
        <f t="shared" si="13"/>
        <v>-6.3479093663969133</v>
      </c>
      <c r="AD145" s="119" t="str">
        <f t="shared" si="10"/>
        <v>No</v>
      </c>
      <c r="AE145" s="160" t="str">
        <f t="shared" si="11"/>
        <v>Incorrect</v>
      </c>
    </row>
    <row r="146" spans="1:31" x14ac:dyDescent="0.2">
      <c r="A146" s="98">
        <v>11284</v>
      </c>
      <c r="B146" s="91" t="s">
        <v>104</v>
      </c>
      <c r="C146" s="110">
        <v>0.10273906394925714</v>
      </c>
      <c r="D146" s="91" t="s">
        <v>0</v>
      </c>
      <c r="E146" s="91">
        <v>3</v>
      </c>
      <c r="F146" s="92">
        <v>3</v>
      </c>
      <c r="G146" s="91" t="s">
        <v>7</v>
      </c>
      <c r="H146" s="91" t="s">
        <v>89</v>
      </c>
      <c r="I146" s="91" t="s">
        <v>5</v>
      </c>
      <c r="J146" s="93" t="s">
        <v>5</v>
      </c>
      <c r="M146" s="1">
        <f>LN(COUNTIFS('Trained Model'!D$4:D$1140,D146,'Trained Model'!$J$4:$J$1140,$L$2)/$M$2)</f>
        <v>-1.4839328306838067</v>
      </c>
      <c r="N146" s="1">
        <f>LN(COUNTIFS('Trained Model'!E$4:E$1140,E146,'Trained Model'!$J$4:$J$1140,$L$2)/$M$2)</f>
        <v>-1.0366206126401418</v>
      </c>
      <c r="O146" s="1">
        <f>LN(COUNTIFS('Trained Model'!F$4:F$1140,F146,'Trained Model'!$J$4:$J$1140,$L$2)/$M$2)</f>
        <v>-1.3188530803243581</v>
      </c>
      <c r="P146" s="1">
        <f>LN(COUNTIFS('Trained Model'!G$4:G$1140,G146,'Trained Model'!$J$4:$J$1140,$L$2)/$M$2)</f>
        <v>-0.50310357767208047</v>
      </c>
      <c r="Q146" s="1">
        <f>LN(COUNTIFS('Trained Model'!H$4:H$1140,H146,'Trained Model'!$J$4:$J$1140,$L$2)/$M$2)</f>
        <v>-1.5365765641692286</v>
      </c>
      <c r="R146" s="1">
        <f>LN(COUNTIFS('Trained Model'!I$4:I$1140,I146,'Trained Model'!$J$4:$J$1140,$L$2)/$M$2)</f>
        <v>-1.8152899666382492</v>
      </c>
      <c r="S146" s="149">
        <f t="shared" si="12"/>
        <v>-7.6943766321278657</v>
      </c>
      <c r="T146" s="115"/>
      <c r="V146" s="1">
        <f>LN(COUNTIFS('Trained Model'!D$4:D$1140,D146,'Trained Model'!$J$4:$J$1140,$U$2)/$V$2)</f>
        <v>-1.3873311678483309</v>
      </c>
      <c r="W146" s="1">
        <f>LN(COUNTIFS('Trained Model'!E$4:E$1140,E146,'Trained Model'!$J$4:$J$1140,$U$2)/$V$2)</f>
        <v>-1.3586993551740039</v>
      </c>
      <c r="X146" s="1">
        <f>LN(COUNTIFS('Trained Model'!F$4:F$1140,F146,'Trained Model'!$J$4:$J$1140,$U$2)/$V$2)</f>
        <v>-1.3873311678483309</v>
      </c>
      <c r="Y146" s="1">
        <f>LN(COUNTIFS('Trained Model'!G$4:G$1140,G146,'Trained Model'!$J$4:$J$1140,$U$2)/$V$2)</f>
        <v>-0.71939540663488166</v>
      </c>
      <c r="Z146" s="1">
        <f>LN(COUNTIFS('Trained Model'!H$4:H$1140,H146,'Trained Model'!$J$4:$J$1140,$U$2)/$V$2)</f>
        <v>-1.4340487924157905</v>
      </c>
      <c r="AA146" s="1">
        <f>LN(COUNTIFS('Trained Model'!I$4:I$1140,I146,'Trained Model'!$J$4:$J$1140,$U$2)/$V$2)</f>
        <v>-8.9936045332194625E-2</v>
      </c>
      <c r="AB146" s="151">
        <f t="shared" si="13"/>
        <v>-6.3767419352535333</v>
      </c>
      <c r="AD146" s="119" t="str">
        <f t="shared" si="10"/>
        <v>No</v>
      </c>
      <c r="AE146" s="160" t="str">
        <f t="shared" si="11"/>
        <v>Correct</v>
      </c>
    </row>
    <row r="147" spans="1:31" x14ac:dyDescent="0.2">
      <c r="A147" s="99">
        <v>10088</v>
      </c>
      <c r="B147" s="95" t="s">
        <v>104</v>
      </c>
      <c r="C147" s="111">
        <v>0.10384136791706411</v>
      </c>
      <c r="D147" s="95" t="s">
        <v>3</v>
      </c>
      <c r="E147" s="95">
        <v>0</v>
      </c>
      <c r="F147" s="96">
        <v>0</v>
      </c>
      <c r="G147" s="95" t="s">
        <v>6</v>
      </c>
      <c r="H147" s="95" t="s">
        <v>90</v>
      </c>
      <c r="I147" s="95" t="s">
        <v>4</v>
      </c>
      <c r="J147" s="97" t="s">
        <v>5</v>
      </c>
      <c r="M147" s="1">
        <f>LN(COUNTIFS('Trained Model'!D$4:D$1140,D147,'Trained Model'!$J$4:$J$1140,$L$2)/$M$2)</f>
        <v>-1.5099083170870673</v>
      </c>
      <c r="N147" s="1">
        <f>LN(COUNTIFS('Trained Model'!E$4:E$1140,E147,'Trained Model'!$J$4:$J$1140,$L$2)/$M$2)</f>
        <v>-1.5921464153240394</v>
      </c>
      <c r="O147" s="1">
        <f>LN(COUNTIFS('Trained Model'!F$4:F$1140,F147,'Trained Model'!$J$4:$J$1140,$L$2)/$M$2)</f>
        <v>-1.780198646826979</v>
      </c>
      <c r="P147" s="1">
        <f>LN(COUNTIFS('Trained Model'!G$4:G$1140,G147,'Trained Model'!$J$4:$J$1140,$L$2)/$M$2)</f>
        <v>-0.92798677163734644</v>
      </c>
      <c r="Q147" s="1">
        <f>LN(COUNTIFS('Trained Model'!H$4:H$1140,H147,'Trained Model'!$J$4:$J$1140,$L$2)/$M$2)</f>
        <v>-1.4839328306838067</v>
      </c>
      <c r="R147" s="1">
        <f>LN(COUNTIFS('Trained Model'!I$4:I$1140,I147,'Trained Model'!$J$4:$J$1140,$L$2)/$M$2)</f>
        <v>-0.17768117723745236</v>
      </c>
      <c r="S147" s="149">
        <f t="shared" si="12"/>
        <v>-7.4718541587966909</v>
      </c>
      <c r="T147" s="115"/>
      <c r="V147" s="1">
        <f>LN(COUNTIFS('Trained Model'!D$4:D$1140,D147,'Trained Model'!$J$4:$J$1140,$U$2)/$V$2)</f>
        <v>-1.3873311678483309</v>
      </c>
      <c r="W147" s="1">
        <f>LN(COUNTIFS('Trained Model'!E$4:E$1140,E147,'Trained Model'!$J$4:$J$1140,$U$2)/$V$2)</f>
        <v>-1.3708698907942589</v>
      </c>
      <c r="X147" s="1">
        <f>LN(COUNTIFS('Trained Model'!F$4:F$1140,F147,'Trained Model'!$J$4:$J$1140,$U$2)/$V$2)</f>
        <v>-1.3586993551740039</v>
      </c>
      <c r="Y147" s="1">
        <f>LN(COUNTIFS('Trained Model'!G$4:G$1140,G147,'Trained Model'!$J$4:$J$1140,$U$2)/$V$2)</f>
        <v>-0.66757033877029559</v>
      </c>
      <c r="Z147" s="1">
        <f>LN(COUNTIFS('Trained Model'!H$4:H$1140,H147,'Trained Model'!$J$4:$J$1140,$U$2)/$V$2)</f>
        <v>-1.790723736354523</v>
      </c>
      <c r="AA147" s="1">
        <f>LN(COUNTIFS('Trained Model'!I$4:I$1140,I147,'Trained Model'!$J$4:$J$1140,$U$2)/$V$2)</f>
        <v>-2.4532874935423878</v>
      </c>
      <c r="AB147" s="151">
        <f t="shared" si="13"/>
        <v>-9.0284819824838003</v>
      </c>
      <c r="AD147" s="119" t="str">
        <f t="shared" si="10"/>
        <v>Yes</v>
      </c>
      <c r="AE147" s="160" t="str">
        <f t="shared" si="11"/>
        <v>Incorrect</v>
      </c>
    </row>
    <row r="148" spans="1:31" x14ac:dyDescent="0.2">
      <c r="A148" s="98">
        <v>10840</v>
      </c>
      <c r="B148" s="91" t="s">
        <v>104</v>
      </c>
      <c r="C148" s="110">
        <v>0.10388970945923559</v>
      </c>
      <c r="D148" s="91" t="s">
        <v>0</v>
      </c>
      <c r="E148" s="91">
        <v>0</v>
      </c>
      <c r="F148" s="92">
        <v>0</v>
      </c>
      <c r="G148" s="91" t="s">
        <v>7</v>
      </c>
      <c r="H148" s="91" t="s">
        <v>88</v>
      </c>
      <c r="I148" s="91" t="s">
        <v>5</v>
      </c>
      <c r="J148" s="93" t="s">
        <v>5</v>
      </c>
      <c r="M148" s="1">
        <f>LN(COUNTIFS('Trained Model'!D$4:D$1140,D148,'Trained Model'!$J$4:$J$1140,$L$2)/$M$2)</f>
        <v>-1.4839328306838067</v>
      </c>
      <c r="N148" s="1">
        <f>LN(COUNTIFS('Trained Model'!E$4:E$1140,E148,'Trained Model'!$J$4:$J$1140,$L$2)/$M$2)</f>
        <v>-1.5921464153240394</v>
      </c>
      <c r="O148" s="1">
        <f>LN(COUNTIFS('Trained Model'!F$4:F$1140,F148,'Trained Model'!$J$4:$J$1140,$L$2)/$M$2)</f>
        <v>-1.780198646826979</v>
      </c>
      <c r="P148" s="1">
        <f>LN(COUNTIFS('Trained Model'!G$4:G$1140,G148,'Trained Model'!$J$4:$J$1140,$L$2)/$M$2)</f>
        <v>-0.50310357767208047</v>
      </c>
      <c r="Q148" s="1">
        <f>LN(COUNTIFS('Trained Model'!H$4:H$1140,H148,'Trained Model'!$J$4:$J$1140,$L$2)/$M$2)</f>
        <v>-0.88481459977213761</v>
      </c>
      <c r="R148" s="1">
        <f>LN(COUNTIFS('Trained Model'!I$4:I$1140,I148,'Trained Model'!$J$4:$J$1140,$L$2)/$M$2)</f>
        <v>-1.8152899666382492</v>
      </c>
      <c r="S148" s="149">
        <f t="shared" si="12"/>
        <v>-8.059486036917292</v>
      </c>
      <c r="T148" s="115"/>
      <c r="V148" s="1">
        <f>LN(COUNTIFS('Trained Model'!D$4:D$1140,D148,'Trained Model'!$J$4:$J$1140,$U$2)/$V$2)</f>
        <v>-1.3873311678483309</v>
      </c>
      <c r="W148" s="1">
        <f>LN(COUNTIFS('Trained Model'!E$4:E$1140,E148,'Trained Model'!$J$4:$J$1140,$U$2)/$V$2)</f>
        <v>-1.3708698907942589</v>
      </c>
      <c r="X148" s="1">
        <f>LN(COUNTIFS('Trained Model'!F$4:F$1140,F148,'Trained Model'!$J$4:$J$1140,$U$2)/$V$2)</f>
        <v>-1.3586993551740039</v>
      </c>
      <c r="Y148" s="1">
        <f>LN(COUNTIFS('Trained Model'!G$4:G$1140,G148,'Trained Model'!$J$4:$J$1140,$U$2)/$V$2)</f>
        <v>-0.71939540663488166</v>
      </c>
      <c r="Z148" s="1">
        <f>LN(COUNTIFS('Trained Model'!H$4:H$1140,H148,'Trained Model'!$J$4:$J$1140,$U$2)/$V$2)</f>
        <v>-0.82003893241456904</v>
      </c>
      <c r="AA148" s="1">
        <f>LN(COUNTIFS('Trained Model'!I$4:I$1140,I148,'Trained Model'!$J$4:$J$1140,$U$2)/$V$2)</f>
        <v>-8.9936045332194625E-2</v>
      </c>
      <c r="AB148" s="151">
        <f t="shared" si="13"/>
        <v>-5.746270798198239</v>
      </c>
      <c r="AD148" s="119" t="str">
        <f t="shared" si="10"/>
        <v>No</v>
      </c>
      <c r="AE148" s="160" t="str">
        <f t="shared" si="11"/>
        <v>Correct</v>
      </c>
    </row>
    <row r="149" spans="1:31" x14ac:dyDescent="0.2">
      <c r="A149" s="99">
        <v>10823</v>
      </c>
      <c r="B149" s="95" t="s">
        <v>104</v>
      </c>
      <c r="C149" s="111">
        <v>0.10389982504141426</v>
      </c>
      <c r="D149" s="95" t="s">
        <v>1</v>
      </c>
      <c r="E149" s="95">
        <v>2</v>
      </c>
      <c r="F149" s="96">
        <v>1</v>
      </c>
      <c r="G149" s="95" t="s">
        <v>7</v>
      </c>
      <c r="H149" s="95" t="s">
        <v>90</v>
      </c>
      <c r="I149" s="95" t="s">
        <v>5</v>
      </c>
      <c r="J149" s="97" t="s">
        <v>5</v>
      </c>
      <c r="M149" s="1">
        <f>LN(COUNTIFS('Trained Model'!D$4:D$1140,D149,'Trained Model'!$J$4:$J$1140,$L$2)/$M$2)</f>
        <v>-1.0699570329077337</v>
      </c>
      <c r="N149" s="1">
        <f>LN(COUNTIFS('Trained Model'!E$4:E$1140,E149,'Trained Model'!$J$4:$J$1140,$L$2)/$M$2)</f>
        <v>-1.4339224101091452</v>
      </c>
      <c r="O149" s="1">
        <f>LN(COUNTIFS('Trained Model'!F$4:F$1140,F149,'Trained Model'!$J$4:$J$1140,$L$2)/$M$2)</f>
        <v>-1.276293465905562</v>
      </c>
      <c r="P149" s="1">
        <f>LN(COUNTIFS('Trained Model'!G$4:G$1140,G149,'Trained Model'!$J$4:$J$1140,$L$2)/$M$2)</f>
        <v>-0.50310357767208047</v>
      </c>
      <c r="Q149" s="1">
        <f>LN(COUNTIFS('Trained Model'!H$4:H$1140,H149,'Trained Model'!$J$4:$J$1140,$L$2)/$M$2)</f>
        <v>-1.4839328306838067</v>
      </c>
      <c r="R149" s="1">
        <f>LN(COUNTIFS('Trained Model'!I$4:I$1140,I149,'Trained Model'!$J$4:$J$1140,$L$2)/$M$2)</f>
        <v>-1.8152899666382492</v>
      </c>
      <c r="S149" s="149">
        <f t="shared" si="12"/>
        <v>-7.5824992839165768</v>
      </c>
      <c r="T149" s="115"/>
      <c r="V149" s="1">
        <f>LN(COUNTIFS('Trained Model'!D$4:D$1140,D149,'Trained Model'!$J$4:$J$1140,$U$2)/$V$2)</f>
        <v>-1.374959876045784</v>
      </c>
      <c r="W149" s="1">
        <f>LN(COUNTIFS('Trained Model'!E$4:E$1140,E149,'Trained Model'!$J$4:$J$1140,$U$2)/$V$2)</f>
        <v>-1.3956645494074753</v>
      </c>
      <c r="X149" s="1">
        <f>LN(COUNTIFS('Trained Model'!F$4:F$1140,F149,'Trained Model'!$J$4:$J$1140,$U$2)/$V$2)</f>
        <v>-1.3790666579984376</v>
      </c>
      <c r="Y149" s="1">
        <f>LN(COUNTIFS('Trained Model'!G$4:G$1140,G149,'Trained Model'!$J$4:$J$1140,$U$2)/$V$2)</f>
        <v>-0.71939540663488166</v>
      </c>
      <c r="Z149" s="1">
        <f>LN(COUNTIFS('Trained Model'!H$4:H$1140,H149,'Trained Model'!$J$4:$J$1140,$U$2)/$V$2)</f>
        <v>-1.790723736354523</v>
      </c>
      <c r="AA149" s="1">
        <f>LN(COUNTIFS('Trained Model'!I$4:I$1140,I149,'Trained Model'!$J$4:$J$1140,$U$2)/$V$2)</f>
        <v>-8.9936045332194625E-2</v>
      </c>
      <c r="AB149" s="151">
        <f t="shared" si="13"/>
        <v>-6.7497462717732963</v>
      </c>
      <c r="AD149" s="119" t="str">
        <f t="shared" si="10"/>
        <v>No</v>
      </c>
      <c r="AE149" s="160" t="str">
        <f t="shared" si="11"/>
        <v>Correct</v>
      </c>
    </row>
    <row r="150" spans="1:31" x14ac:dyDescent="0.2">
      <c r="A150" s="98">
        <v>10022</v>
      </c>
      <c r="B150" s="91" t="s">
        <v>104</v>
      </c>
      <c r="C150" s="110">
        <v>0.10714297002741746</v>
      </c>
      <c r="D150" s="91" t="s">
        <v>3</v>
      </c>
      <c r="E150" s="91">
        <v>1</v>
      </c>
      <c r="F150" s="92">
        <v>0</v>
      </c>
      <c r="G150" s="91" t="s">
        <v>6</v>
      </c>
      <c r="H150" s="91" t="s">
        <v>90</v>
      </c>
      <c r="I150" s="91" t="s">
        <v>4</v>
      </c>
      <c r="J150" s="93" t="s">
        <v>5</v>
      </c>
      <c r="M150" s="1">
        <f>LN(COUNTIFS('Trained Model'!D$4:D$1140,D150,'Trained Model'!$J$4:$J$1140,$L$2)/$M$2)</f>
        <v>-1.5099083170870673</v>
      </c>
      <c r="N150" s="1">
        <f>LN(COUNTIFS('Trained Model'!E$4:E$1140,E150,'Trained Model'!$J$4:$J$1140,$L$2)/$M$2)</f>
        <v>-1.5921464153240394</v>
      </c>
      <c r="O150" s="1">
        <f>LN(COUNTIFS('Trained Model'!F$4:F$1140,F150,'Trained Model'!$J$4:$J$1140,$L$2)/$M$2)</f>
        <v>-1.780198646826979</v>
      </c>
      <c r="P150" s="1">
        <f>LN(COUNTIFS('Trained Model'!G$4:G$1140,G150,'Trained Model'!$J$4:$J$1140,$L$2)/$M$2)</f>
        <v>-0.92798677163734644</v>
      </c>
      <c r="Q150" s="1">
        <f>LN(COUNTIFS('Trained Model'!H$4:H$1140,H150,'Trained Model'!$J$4:$J$1140,$L$2)/$M$2)</f>
        <v>-1.4839328306838067</v>
      </c>
      <c r="R150" s="1">
        <f>LN(COUNTIFS('Trained Model'!I$4:I$1140,I150,'Trained Model'!$J$4:$J$1140,$L$2)/$M$2)</f>
        <v>-0.17768117723745236</v>
      </c>
      <c r="S150" s="149">
        <f t="shared" si="12"/>
        <v>-7.4718541587966909</v>
      </c>
      <c r="T150" s="115"/>
      <c r="V150" s="1">
        <f>LN(COUNTIFS('Trained Model'!D$4:D$1140,D150,'Trained Model'!$J$4:$J$1140,$U$2)/$V$2)</f>
        <v>-1.3873311678483309</v>
      </c>
      <c r="W150" s="1">
        <f>LN(COUNTIFS('Trained Model'!E$4:E$1140,E150,'Trained Model'!$J$4:$J$1140,$U$2)/$V$2)</f>
        <v>-1.4210896477732855</v>
      </c>
      <c r="X150" s="1">
        <f>LN(COUNTIFS('Trained Model'!F$4:F$1140,F150,'Trained Model'!$J$4:$J$1140,$U$2)/$V$2)</f>
        <v>-1.3586993551740039</v>
      </c>
      <c r="Y150" s="1">
        <f>LN(COUNTIFS('Trained Model'!G$4:G$1140,G150,'Trained Model'!$J$4:$J$1140,$U$2)/$V$2)</f>
        <v>-0.66757033877029559</v>
      </c>
      <c r="Z150" s="1">
        <f>LN(COUNTIFS('Trained Model'!H$4:H$1140,H150,'Trained Model'!$J$4:$J$1140,$U$2)/$V$2)</f>
        <v>-1.790723736354523</v>
      </c>
      <c r="AA150" s="1">
        <f>LN(COUNTIFS('Trained Model'!I$4:I$1140,I150,'Trained Model'!$J$4:$J$1140,$U$2)/$V$2)</f>
        <v>-2.4532874935423878</v>
      </c>
      <c r="AB150" s="151">
        <f t="shared" si="13"/>
        <v>-9.0787017394628258</v>
      </c>
      <c r="AD150" s="119" t="str">
        <f t="shared" si="10"/>
        <v>Yes</v>
      </c>
      <c r="AE150" s="160" t="str">
        <f t="shared" si="11"/>
        <v>Incorrect</v>
      </c>
    </row>
    <row r="151" spans="1:31" x14ac:dyDescent="0.2">
      <c r="A151" s="99">
        <v>11322</v>
      </c>
      <c r="B151" s="95" t="s">
        <v>104</v>
      </c>
      <c r="C151" s="111">
        <v>0.107318962417152</v>
      </c>
      <c r="D151" s="95" t="s">
        <v>2</v>
      </c>
      <c r="E151" s="95">
        <v>2</v>
      </c>
      <c r="F151" s="96">
        <v>3</v>
      </c>
      <c r="G151" s="95" t="s">
        <v>6</v>
      </c>
      <c r="H151" s="95" t="s">
        <v>88</v>
      </c>
      <c r="I151" s="95" t="s">
        <v>4</v>
      </c>
      <c r="J151" s="97" t="s">
        <v>5</v>
      </c>
      <c r="M151" s="1">
        <f>LN(COUNTIFS('Trained Model'!D$4:D$1140,D151,'Trained Model'!$J$4:$J$1140,$L$2)/$M$2)</f>
        <v>-1.563975538357343</v>
      </c>
      <c r="N151" s="1">
        <f>LN(COUNTIFS('Trained Model'!E$4:E$1140,E151,'Trained Model'!$J$4:$J$1140,$L$2)/$M$2)</f>
        <v>-1.4339224101091452</v>
      </c>
      <c r="O151" s="1">
        <f>LN(COUNTIFS('Trained Model'!F$4:F$1140,F151,'Trained Model'!$J$4:$J$1140,$L$2)/$M$2)</f>
        <v>-1.3188530803243581</v>
      </c>
      <c r="P151" s="1">
        <f>LN(COUNTIFS('Trained Model'!G$4:G$1140,G151,'Trained Model'!$J$4:$J$1140,$L$2)/$M$2)</f>
        <v>-0.92798677163734644</v>
      </c>
      <c r="Q151" s="1">
        <f>LN(COUNTIFS('Trained Model'!H$4:H$1140,H151,'Trained Model'!$J$4:$J$1140,$L$2)/$M$2)</f>
        <v>-0.88481459977213761</v>
      </c>
      <c r="R151" s="1">
        <f>LN(COUNTIFS('Trained Model'!I$4:I$1140,I151,'Trained Model'!$J$4:$J$1140,$L$2)/$M$2)</f>
        <v>-0.17768117723745236</v>
      </c>
      <c r="S151" s="149">
        <f t="shared" si="12"/>
        <v>-6.307233577437783</v>
      </c>
      <c r="T151" s="115"/>
      <c r="V151" s="1">
        <f>LN(COUNTIFS('Trained Model'!D$4:D$1140,D151,'Trained Model'!$J$4:$J$1140,$U$2)/$V$2)</f>
        <v>-1.3956645494074753</v>
      </c>
      <c r="W151" s="1">
        <f>LN(COUNTIFS('Trained Model'!E$4:E$1140,E151,'Trained Model'!$J$4:$J$1140,$U$2)/$V$2)</f>
        <v>-1.3956645494074753</v>
      </c>
      <c r="X151" s="1">
        <f>LN(COUNTIFS('Trained Model'!F$4:F$1140,F151,'Trained Model'!$J$4:$J$1140,$U$2)/$V$2)</f>
        <v>-1.3873311678483309</v>
      </c>
      <c r="Y151" s="1">
        <f>LN(COUNTIFS('Trained Model'!G$4:G$1140,G151,'Trained Model'!$J$4:$J$1140,$U$2)/$V$2)</f>
        <v>-0.66757033877029559</v>
      </c>
      <c r="Z151" s="1">
        <f>LN(COUNTIFS('Trained Model'!H$4:H$1140,H151,'Trained Model'!$J$4:$J$1140,$U$2)/$V$2)</f>
        <v>-0.82003893241456904</v>
      </c>
      <c r="AA151" s="1">
        <f>LN(COUNTIFS('Trained Model'!I$4:I$1140,I151,'Trained Model'!$J$4:$J$1140,$U$2)/$V$2)</f>
        <v>-2.4532874935423878</v>
      </c>
      <c r="AB151" s="151">
        <f t="shared" si="13"/>
        <v>-8.119557031390535</v>
      </c>
      <c r="AD151" s="119" t="str">
        <f t="shared" si="10"/>
        <v>Yes</v>
      </c>
      <c r="AE151" s="161" t="str">
        <f t="shared" si="11"/>
        <v>Incorrect</v>
      </c>
    </row>
    <row r="152" spans="1:31" x14ac:dyDescent="0.2">
      <c r="A152" s="98">
        <v>10719</v>
      </c>
      <c r="B152" s="91" t="s">
        <v>104</v>
      </c>
      <c r="C152" s="110">
        <v>0.10780589506068827</v>
      </c>
      <c r="D152" s="91" t="s">
        <v>3</v>
      </c>
      <c r="E152" s="91">
        <v>2</v>
      </c>
      <c r="F152" s="92">
        <v>2</v>
      </c>
      <c r="G152" s="91" t="s">
        <v>7</v>
      </c>
      <c r="H152" s="91" t="s">
        <v>91</v>
      </c>
      <c r="I152" s="91" t="s">
        <v>5</v>
      </c>
      <c r="J152" s="93" t="s">
        <v>5</v>
      </c>
      <c r="M152" s="1">
        <f>LN(COUNTIFS('Trained Model'!D$4:D$1140,D152,'Trained Model'!$J$4:$J$1140,$L$2)/$M$2)</f>
        <v>-1.5099083170870673</v>
      </c>
      <c r="N152" s="1">
        <f>LN(COUNTIFS('Trained Model'!E$4:E$1140,E152,'Trained Model'!$J$4:$J$1140,$L$2)/$M$2)</f>
        <v>-1.4339224101091452</v>
      </c>
      <c r="O152" s="1">
        <f>LN(COUNTIFS('Trained Model'!F$4:F$1140,F152,'Trained Model'!$J$4:$J$1140,$L$2)/$M$2)</f>
        <v>-1.2556741787028265</v>
      </c>
      <c r="P152" s="1">
        <f>LN(COUNTIFS('Trained Model'!G$4:G$1140,G152,'Trained Model'!$J$4:$J$1140,$L$2)/$M$2)</f>
        <v>-0.50310357767208047</v>
      </c>
      <c r="Q152" s="1">
        <f>LN(COUNTIFS('Trained Model'!H$4:H$1140,H152,'Trained Model'!$J$4:$J$1140,$L$2)/$M$2)</f>
        <v>-1.9286186519452522</v>
      </c>
      <c r="R152" s="1">
        <f>LN(COUNTIFS('Trained Model'!I$4:I$1140,I152,'Trained Model'!$J$4:$J$1140,$L$2)/$M$2)</f>
        <v>-1.8152899666382492</v>
      </c>
      <c r="S152" s="149">
        <f t="shared" si="12"/>
        <v>-8.4465171021546208</v>
      </c>
      <c r="T152" s="115"/>
      <c r="V152" s="1">
        <f>LN(COUNTIFS('Trained Model'!D$4:D$1140,D152,'Trained Model'!$J$4:$J$1140,$U$2)/$V$2)</f>
        <v>-1.3873311678483309</v>
      </c>
      <c r="W152" s="1">
        <f>LN(COUNTIFS('Trained Model'!E$4:E$1140,E152,'Trained Model'!$J$4:$J$1140,$U$2)/$V$2)</f>
        <v>-1.3956645494074753</v>
      </c>
      <c r="X152" s="1">
        <f>LN(COUNTIFS('Trained Model'!F$4:F$1140,F152,'Trained Model'!$J$4:$J$1140,$U$2)/$V$2)</f>
        <v>-1.4210896477732855</v>
      </c>
      <c r="Y152" s="1">
        <f>LN(COUNTIFS('Trained Model'!G$4:G$1140,G152,'Trained Model'!$J$4:$J$1140,$U$2)/$V$2)</f>
        <v>-0.71939540663488166</v>
      </c>
      <c r="Z152" s="1">
        <f>LN(COUNTIFS('Trained Model'!H$4:H$1140,H152,'Trained Model'!$J$4:$J$1140,$U$2)/$V$2)</f>
        <v>-1.8681817953935267</v>
      </c>
      <c r="AA152" s="1">
        <f>LN(COUNTIFS('Trained Model'!I$4:I$1140,I152,'Trained Model'!$J$4:$J$1140,$U$2)/$V$2)</f>
        <v>-8.9936045332194625E-2</v>
      </c>
      <c r="AB152" s="151">
        <f t="shared" si="13"/>
        <v>-6.8815986123896957</v>
      </c>
      <c r="AD152" s="119" t="str">
        <f t="shared" si="10"/>
        <v>No</v>
      </c>
      <c r="AE152" s="160" t="str">
        <f t="shared" si="11"/>
        <v>Correct</v>
      </c>
    </row>
    <row r="153" spans="1:31" x14ac:dyDescent="0.2">
      <c r="A153" s="99">
        <v>11160</v>
      </c>
      <c r="B153" s="95" t="s">
        <v>104</v>
      </c>
      <c r="C153" s="111">
        <v>0.10790959336768313</v>
      </c>
      <c r="D153" s="95" t="s">
        <v>3</v>
      </c>
      <c r="E153" s="95">
        <v>3</v>
      </c>
      <c r="F153" s="96">
        <v>1</v>
      </c>
      <c r="G153" s="95" t="s">
        <v>7</v>
      </c>
      <c r="H153" s="95" t="s">
        <v>88</v>
      </c>
      <c r="I153" s="95" t="s">
        <v>5</v>
      </c>
      <c r="J153" s="97" t="s">
        <v>5</v>
      </c>
      <c r="M153" s="1">
        <f>LN(COUNTIFS('Trained Model'!D$4:D$1140,D153,'Trained Model'!$J$4:$J$1140,$L$2)/$M$2)</f>
        <v>-1.5099083170870673</v>
      </c>
      <c r="N153" s="1">
        <f>LN(COUNTIFS('Trained Model'!E$4:E$1140,E153,'Trained Model'!$J$4:$J$1140,$L$2)/$M$2)</f>
        <v>-1.0366206126401418</v>
      </c>
      <c r="O153" s="1">
        <f>LN(COUNTIFS('Trained Model'!F$4:F$1140,F153,'Trained Model'!$J$4:$J$1140,$L$2)/$M$2)</f>
        <v>-1.276293465905562</v>
      </c>
      <c r="P153" s="1">
        <f>LN(COUNTIFS('Trained Model'!G$4:G$1140,G153,'Trained Model'!$J$4:$J$1140,$L$2)/$M$2)</f>
        <v>-0.50310357767208047</v>
      </c>
      <c r="Q153" s="1">
        <f>LN(COUNTIFS('Trained Model'!H$4:H$1140,H153,'Trained Model'!$J$4:$J$1140,$L$2)/$M$2)</f>
        <v>-0.88481459977213761</v>
      </c>
      <c r="R153" s="1">
        <f>LN(COUNTIFS('Trained Model'!I$4:I$1140,I153,'Trained Model'!$J$4:$J$1140,$L$2)/$M$2)</f>
        <v>-1.8152899666382492</v>
      </c>
      <c r="S153" s="149">
        <f t="shared" si="12"/>
        <v>-7.0260305397152383</v>
      </c>
      <c r="T153" s="115"/>
      <c r="V153" s="1">
        <f>LN(COUNTIFS('Trained Model'!D$4:D$1140,D153,'Trained Model'!$J$4:$J$1140,$U$2)/$V$2)</f>
        <v>-1.3873311678483309</v>
      </c>
      <c r="W153" s="1">
        <f>LN(COUNTIFS('Trained Model'!E$4:E$1140,E153,'Trained Model'!$J$4:$J$1140,$U$2)/$V$2)</f>
        <v>-1.3586993551740039</v>
      </c>
      <c r="X153" s="1">
        <f>LN(COUNTIFS('Trained Model'!F$4:F$1140,F153,'Trained Model'!$J$4:$J$1140,$U$2)/$V$2)</f>
        <v>-1.3790666579984376</v>
      </c>
      <c r="Y153" s="1">
        <f>LN(COUNTIFS('Trained Model'!G$4:G$1140,G153,'Trained Model'!$J$4:$J$1140,$U$2)/$V$2)</f>
        <v>-0.71939540663488166</v>
      </c>
      <c r="Z153" s="1">
        <f>LN(COUNTIFS('Trained Model'!H$4:H$1140,H153,'Trained Model'!$J$4:$J$1140,$U$2)/$V$2)</f>
        <v>-0.82003893241456904</v>
      </c>
      <c r="AA153" s="1">
        <f>LN(COUNTIFS('Trained Model'!I$4:I$1140,I153,'Trained Model'!$J$4:$J$1140,$U$2)/$V$2)</f>
        <v>-8.9936045332194625E-2</v>
      </c>
      <c r="AB153" s="151">
        <f t="shared" si="13"/>
        <v>-5.7544675654024182</v>
      </c>
      <c r="AD153" s="119" t="str">
        <f t="shared" ref="AD153:AD204" si="14">IF(S153&gt;AB153,"Yes","No")</f>
        <v>No</v>
      </c>
      <c r="AE153" s="160" t="str">
        <f t="shared" ref="AE153:AE204" si="15">IF(J153=AD153,"Correct","Incorrect")</f>
        <v>Correct</v>
      </c>
    </row>
    <row r="154" spans="1:31" x14ac:dyDescent="0.2">
      <c r="A154" s="98">
        <v>10390</v>
      </c>
      <c r="B154" s="91" t="s">
        <v>104</v>
      </c>
      <c r="C154" s="110">
        <v>0.10904279809990447</v>
      </c>
      <c r="D154" s="91" t="s">
        <v>1</v>
      </c>
      <c r="E154" s="91">
        <v>3</v>
      </c>
      <c r="F154" s="92">
        <v>0</v>
      </c>
      <c r="G154" s="91" t="s">
        <v>7</v>
      </c>
      <c r="H154" s="91" t="s">
        <v>91</v>
      </c>
      <c r="I154" s="91" t="s">
        <v>5</v>
      </c>
      <c r="J154" s="93" t="s">
        <v>5</v>
      </c>
      <c r="M154" s="1">
        <f>LN(COUNTIFS('Trained Model'!D$4:D$1140,D154,'Trained Model'!$J$4:$J$1140,$L$2)/$M$2)</f>
        <v>-1.0699570329077337</v>
      </c>
      <c r="N154" s="1">
        <f>LN(COUNTIFS('Trained Model'!E$4:E$1140,E154,'Trained Model'!$J$4:$J$1140,$L$2)/$M$2)</f>
        <v>-1.0366206126401418</v>
      </c>
      <c r="O154" s="1">
        <f>LN(COUNTIFS('Trained Model'!F$4:F$1140,F154,'Trained Model'!$J$4:$J$1140,$L$2)/$M$2)</f>
        <v>-1.780198646826979</v>
      </c>
      <c r="P154" s="1">
        <f>LN(COUNTIFS('Trained Model'!G$4:G$1140,G154,'Trained Model'!$J$4:$J$1140,$L$2)/$M$2)</f>
        <v>-0.50310357767208047</v>
      </c>
      <c r="Q154" s="1">
        <f>LN(COUNTIFS('Trained Model'!H$4:H$1140,H154,'Trained Model'!$J$4:$J$1140,$L$2)/$M$2)</f>
        <v>-1.9286186519452522</v>
      </c>
      <c r="R154" s="1">
        <f>LN(COUNTIFS('Trained Model'!I$4:I$1140,I154,'Trained Model'!$J$4:$J$1140,$L$2)/$M$2)</f>
        <v>-1.8152899666382492</v>
      </c>
      <c r="S154" s="149">
        <f t="shared" si="12"/>
        <v>-8.1337884886304348</v>
      </c>
      <c r="T154" s="115"/>
      <c r="V154" s="1">
        <f>LN(COUNTIFS('Trained Model'!D$4:D$1140,D154,'Trained Model'!$J$4:$J$1140,$U$2)/$V$2)</f>
        <v>-1.374959876045784</v>
      </c>
      <c r="W154" s="1">
        <f>LN(COUNTIFS('Trained Model'!E$4:E$1140,E154,'Trained Model'!$J$4:$J$1140,$U$2)/$V$2)</f>
        <v>-1.3586993551740039</v>
      </c>
      <c r="X154" s="1">
        <f>LN(COUNTIFS('Trained Model'!F$4:F$1140,F154,'Trained Model'!$J$4:$J$1140,$U$2)/$V$2)</f>
        <v>-1.3586993551740039</v>
      </c>
      <c r="Y154" s="1">
        <f>LN(COUNTIFS('Trained Model'!G$4:G$1140,G154,'Trained Model'!$J$4:$J$1140,$U$2)/$V$2)</f>
        <v>-0.71939540663488166</v>
      </c>
      <c r="Z154" s="1">
        <f>LN(COUNTIFS('Trained Model'!H$4:H$1140,H154,'Trained Model'!$J$4:$J$1140,$U$2)/$V$2)</f>
        <v>-1.8681817953935267</v>
      </c>
      <c r="AA154" s="1">
        <f>LN(COUNTIFS('Trained Model'!I$4:I$1140,I154,'Trained Model'!$J$4:$J$1140,$U$2)/$V$2)</f>
        <v>-8.9936045332194625E-2</v>
      </c>
      <c r="AB154" s="151">
        <f t="shared" si="13"/>
        <v>-6.7698718337543946</v>
      </c>
      <c r="AD154" s="119" t="str">
        <f t="shared" si="14"/>
        <v>No</v>
      </c>
      <c r="AE154" s="160" t="str">
        <f t="shared" si="15"/>
        <v>Correct</v>
      </c>
    </row>
    <row r="155" spans="1:31" x14ac:dyDescent="0.2">
      <c r="A155" s="99">
        <v>11279</v>
      </c>
      <c r="B155" s="95" t="s">
        <v>104</v>
      </c>
      <c r="C155" s="111">
        <v>0.1092677192996574</v>
      </c>
      <c r="D155" s="95" t="s">
        <v>3</v>
      </c>
      <c r="E155" s="95">
        <v>0</v>
      </c>
      <c r="F155" s="96">
        <v>1</v>
      </c>
      <c r="G155" s="95" t="s">
        <v>7</v>
      </c>
      <c r="H155" s="95" t="s">
        <v>89</v>
      </c>
      <c r="I155" s="95" t="s">
        <v>4</v>
      </c>
      <c r="J155" s="97" t="s">
        <v>5</v>
      </c>
      <c r="M155" s="1">
        <f>LN(COUNTIFS('Trained Model'!D$4:D$1140,D155,'Trained Model'!$J$4:$J$1140,$L$2)/$M$2)</f>
        <v>-1.5099083170870673</v>
      </c>
      <c r="N155" s="1">
        <f>LN(COUNTIFS('Trained Model'!E$4:E$1140,E155,'Trained Model'!$J$4:$J$1140,$L$2)/$M$2)</f>
        <v>-1.5921464153240394</v>
      </c>
      <c r="O155" s="1">
        <f>LN(COUNTIFS('Trained Model'!F$4:F$1140,F155,'Trained Model'!$J$4:$J$1140,$L$2)/$M$2)</f>
        <v>-1.276293465905562</v>
      </c>
      <c r="P155" s="1">
        <f>LN(COUNTIFS('Trained Model'!G$4:G$1140,G155,'Trained Model'!$J$4:$J$1140,$L$2)/$M$2)</f>
        <v>-0.50310357767208047</v>
      </c>
      <c r="Q155" s="1">
        <f>LN(COUNTIFS('Trained Model'!H$4:H$1140,H155,'Trained Model'!$J$4:$J$1140,$L$2)/$M$2)</f>
        <v>-1.5365765641692286</v>
      </c>
      <c r="R155" s="1">
        <f>LN(COUNTIFS('Trained Model'!I$4:I$1140,I155,'Trained Model'!$J$4:$J$1140,$L$2)/$M$2)</f>
        <v>-0.17768117723745236</v>
      </c>
      <c r="S155" s="149">
        <f t="shared" si="12"/>
        <v>-6.5957095173954299</v>
      </c>
      <c r="T155" s="115"/>
      <c r="V155" s="1">
        <f>LN(COUNTIFS('Trained Model'!D$4:D$1140,D155,'Trained Model'!$J$4:$J$1140,$U$2)/$V$2)</f>
        <v>-1.3873311678483309</v>
      </c>
      <c r="W155" s="1">
        <f>LN(COUNTIFS('Trained Model'!E$4:E$1140,E155,'Trained Model'!$J$4:$J$1140,$U$2)/$V$2)</f>
        <v>-1.3708698907942589</v>
      </c>
      <c r="X155" s="1">
        <f>LN(COUNTIFS('Trained Model'!F$4:F$1140,F155,'Trained Model'!$J$4:$J$1140,$U$2)/$V$2)</f>
        <v>-1.3790666579984376</v>
      </c>
      <c r="Y155" s="1">
        <f>LN(COUNTIFS('Trained Model'!G$4:G$1140,G155,'Trained Model'!$J$4:$J$1140,$U$2)/$V$2)</f>
        <v>-0.71939540663488166</v>
      </c>
      <c r="Z155" s="1">
        <f>LN(COUNTIFS('Trained Model'!H$4:H$1140,H155,'Trained Model'!$J$4:$J$1140,$U$2)/$V$2)</f>
        <v>-1.4340487924157905</v>
      </c>
      <c r="AA155" s="1">
        <f>LN(COUNTIFS('Trained Model'!I$4:I$1140,I155,'Trained Model'!$J$4:$J$1140,$U$2)/$V$2)</f>
        <v>-2.4532874935423878</v>
      </c>
      <c r="AB155" s="151">
        <f t="shared" si="13"/>
        <v>-8.7439994092340889</v>
      </c>
      <c r="AD155" s="119" t="str">
        <f t="shared" si="14"/>
        <v>Yes</v>
      </c>
      <c r="AE155" s="160" t="str">
        <f t="shared" si="15"/>
        <v>Incorrect</v>
      </c>
    </row>
    <row r="156" spans="1:31" x14ac:dyDescent="0.2">
      <c r="A156" s="98">
        <v>10240</v>
      </c>
      <c r="B156" s="91" t="s">
        <v>104</v>
      </c>
      <c r="C156" s="110">
        <v>0.10945015228902011</v>
      </c>
      <c r="D156" s="91" t="s">
        <v>2</v>
      </c>
      <c r="E156" s="91">
        <v>1</v>
      </c>
      <c r="F156" s="92">
        <v>3</v>
      </c>
      <c r="G156" s="91" t="s">
        <v>7</v>
      </c>
      <c r="H156" s="91" t="s">
        <v>89</v>
      </c>
      <c r="I156" s="91" t="s">
        <v>4</v>
      </c>
      <c r="J156" s="93" t="s">
        <v>5</v>
      </c>
      <c r="M156" s="1">
        <f>LN(COUNTIFS('Trained Model'!D$4:D$1140,D156,'Trained Model'!$J$4:$J$1140,$L$2)/$M$2)</f>
        <v>-1.563975538357343</v>
      </c>
      <c r="N156" s="1">
        <f>LN(COUNTIFS('Trained Model'!E$4:E$1140,E156,'Trained Model'!$J$4:$J$1140,$L$2)/$M$2)</f>
        <v>-1.5921464153240394</v>
      </c>
      <c r="O156" s="1">
        <f>LN(COUNTIFS('Trained Model'!F$4:F$1140,F156,'Trained Model'!$J$4:$J$1140,$L$2)/$M$2)</f>
        <v>-1.3188530803243581</v>
      </c>
      <c r="P156" s="1">
        <f>LN(COUNTIFS('Trained Model'!G$4:G$1140,G156,'Trained Model'!$J$4:$J$1140,$L$2)/$M$2)</f>
        <v>-0.50310357767208047</v>
      </c>
      <c r="Q156" s="1">
        <f>LN(COUNTIFS('Trained Model'!H$4:H$1140,H156,'Trained Model'!$J$4:$J$1140,$L$2)/$M$2)</f>
        <v>-1.5365765641692286</v>
      </c>
      <c r="R156" s="1">
        <f>LN(COUNTIFS('Trained Model'!I$4:I$1140,I156,'Trained Model'!$J$4:$J$1140,$L$2)/$M$2)</f>
        <v>-0.17768117723745236</v>
      </c>
      <c r="S156" s="149">
        <f t="shared" si="12"/>
        <v>-6.6923363530845021</v>
      </c>
      <c r="T156" s="115"/>
      <c r="V156" s="1">
        <f>LN(COUNTIFS('Trained Model'!D$4:D$1140,D156,'Trained Model'!$J$4:$J$1140,$U$2)/$V$2)</f>
        <v>-1.3956645494074753</v>
      </c>
      <c r="W156" s="1">
        <f>LN(COUNTIFS('Trained Model'!E$4:E$1140,E156,'Trained Model'!$J$4:$J$1140,$U$2)/$V$2)</f>
        <v>-1.4210896477732855</v>
      </c>
      <c r="X156" s="1">
        <f>LN(COUNTIFS('Trained Model'!F$4:F$1140,F156,'Trained Model'!$J$4:$J$1140,$U$2)/$V$2)</f>
        <v>-1.3873311678483309</v>
      </c>
      <c r="Y156" s="1">
        <f>LN(COUNTIFS('Trained Model'!G$4:G$1140,G156,'Trained Model'!$J$4:$J$1140,$U$2)/$V$2)</f>
        <v>-0.71939540663488166</v>
      </c>
      <c r="Z156" s="1">
        <f>LN(COUNTIFS('Trained Model'!H$4:H$1140,H156,'Trained Model'!$J$4:$J$1140,$U$2)/$V$2)</f>
        <v>-1.4340487924157905</v>
      </c>
      <c r="AA156" s="1">
        <f>LN(COUNTIFS('Trained Model'!I$4:I$1140,I156,'Trained Model'!$J$4:$J$1140,$U$2)/$V$2)</f>
        <v>-2.4532874935423878</v>
      </c>
      <c r="AB156" s="151">
        <f t="shared" si="13"/>
        <v>-8.8108170576221525</v>
      </c>
      <c r="AD156" s="119" t="str">
        <f t="shared" si="14"/>
        <v>Yes</v>
      </c>
      <c r="AE156" s="160" t="str">
        <f t="shared" si="15"/>
        <v>Incorrect</v>
      </c>
    </row>
    <row r="157" spans="1:31" x14ac:dyDescent="0.2">
      <c r="A157" s="99">
        <v>10606</v>
      </c>
      <c r="B157" s="95" t="s">
        <v>104</v>
      </c>
      <c r="C157" s="111">
        <v>0.11022838012010794</v>
      </c>
      <c r="D157" s="95" t="s">
        <v>3</v>
      </c>
      <c r="E157" s="95">
        <v>2</v>
      </c>
      <c r="F157" s="96">
        <v>0</v>
      </c>
      <c r="G157" s="95" t="s">
        <v>6</v>
      </c>
      <c r="H157" s="95" t="s">
        <v>90</v>
      </c>
      <c r="I157" s="95" t="s">
        <v>4</v>
      </c>
      <c r="J157" s="97" t="s">
        <v>5</v>
      </c>
      <c r="M157" s="1">
        <f>LN(COUNTIFS('Trained Model'!D$4:D$1140,D157,'Trained Model'!$J$4:$J$1140,$L$2)/$M$2)</f>
        <v>-1.5099083170870673</v>
      </c>
      <c r="N157" s="1">
        <f>LN(COUNTIFS('Trained Model'!E$4:E$1140,E157,'Trained Model'!$J$4:$J$1140,$L$2)/$M$2)</f>
        <v>-1.4339224101091452</v>
      </c>
      <c r="O157" s="1">
        <f>LN(COUNTIFS('Trained Model'!F$4:F$1140,F157,'Trained Model'!$J$4:$J$1140,$L$2)/$M$2)</f>
        <v>-1.780198646826979</v>
      </c>
      <c r="P157" s="1">
        <f>LN(COUNTIFS('Trained Model'!G$4:G$1140,G157,'Trained Model'!$J$4:$J$1140,$L$2)/$M$2)</f>
        <v>-0.92798677163734644</v>
      </c>
      <c r="Q157" s="1">
        <f>LN(COUNTIFS('Trained Model'!H$4:H$1140,H157,'Trained Model'!$J$4:$J$1140,$L$2)/$M$2)</f>
        <v>-1.4839328306838067</v>
      </c>
      <c r="R157" s="1">
        <f>LN(COUNTIFS('Trained Model'!I$4:I$1140,I157,'Trained Model'!$J$4:$J$1140,$L$2)/$M$2)</f>
        <v>-0.17768117723745236</v>
      </c>
      <c r="S157" s="149">
        <f t="shared" si="12"/>
        <v>-7.3136301535817969</v>
      </c>
      <c r="T157" s="115"/>
      <c r="V157" s="1">
        <f>LN(COUNTIFS('Trained Model'!D$4:D$1140,D157,'Trained Model'!$J$4:$J$1140,$U$2)/$V$2)</f>
        <v>-1.3873311678483309</v>
      </c>
      <c r="W157" s="1">
        <f>LN(COUNTIFS('Trained Model'!E$4:E$1140,E157,'Trained Model'!$J$4:$J$1140,$U$2)/$V$2)</f>
        <v>-1.3956645494074753</v>
      </c>
      <c r="X157" s="1">
        <f>LN(COUNTIFS('Trained Model'!F$4:F$1140,F157,'Trained Model'!$J$4:$J$1140,$U$2)/$V$2)</f>
        <v>-1.3586993551740039</v>
      </c>
      <c r="Y157" s="1">
        <f>LN(COUNTIFS('Trained Model'!G$4:G$1140,G157,'Trained Model'!$J$4:$J$1140,$U$2)/$V$2)</f>
        <v>-0.66757033877029559</v>
      </c>
      <c r="Z157" s="1">
        <f>LN(COUNTIFS('Trained Model'!H$4:H$1140,H157,'Trained Model'!$J$4:$J$1140,$U$2)/$V$2)</f>
        <v>-1.790723736354523</v>
      </c>
      <c r="AA157" s="1">
        <f>LN(COUNTIFS('Trained Model'!I$4:I$1140,I157,'Trained Model'!$J$4:$J$1140,$U$2)/$V$2)</f>
        <v>-2.4532874935423878</v>
      </c>
      <c r="AB157" s="151">
        <f t="shared" si="13"/>
        <v>-9.0532766410970176</v>
      </c>
      <c r="AD157" s="119" t="str">
        <f t="shared" si="14"/>
        <v>Yes</v>
      </c>
      <c r="AE157" s="161" t="str">
        <f t="shared" si="15"/>
        <v>Incorrect</v>
      </c>
    </row>
    <row r="158" spans="1:31" x14ac:dyDescent="0.2">
      <c r="A158" s="98">
        <v>10989</v>
      </c>
      <c r="B158" s="91" t="s">
        <v>104</v>
      </c>
      <c r="C158" s="110">
        <v>0.11031148126986057</v>
      </c>
      <c r="D158" s="91" t="s">
        <v>1</v>
      </c>
      <c r="E158" s="91">
        <v>3</v>
      </c>
      <c r="F158" s="92">
        <v>2</v>
      </c>
      <c r="G158" s="91" t="s">
        <v>7</v>
      </c>
      <c r="H158" s="91" t="s">
        <v>88</v>
      </c>
      <c r="I158" s="91" t="s">
        <v>4</v>
      </c>
      <c r="J158" s="93" t="s">
        <v>4</v>
      </c>
      <c r="M158" s="1">
        <f>LN(COUNTIFS('Trained Model'!D$4:D$1140,D158,'Trained Model'!$J$4:$J$1140,$L$2)/$M$2)</f>
        <v>-1.0699570329077337</v>
      </c>
      <c r="N158" s="1">
        <f>LN(COUNTIFS('Trained Model'!E$4:E$1140,E158,'Trained Model'!$J$4:$J$1140,$L$2)/$M$2)</f>
        <v>-1.0366206126401418</v>
      </c>
      <c r="O158" s="1">
        <f>LN(COUNTIFS('Trained Model'!F$4:F$1140,F158,'Trained Model'!$J$4:$J$1140,$L$2)/$M$2)</f>
        <v>-1.2556741787028265</v>
      </c>
      <c r="P158" s="1">
        <f>LN(COUNTIFS('Trained Model'!G$4:G$1140,G158,'Trained Model'!$J$4:$J$1140,$L$2)/$M$2)</f>
        <v>-0.50310357767208047</v>
      </c>
      <c r="Q158" s="1">
        <f>LN(COUNTIFS('Trained Model'!H$4:H$1140,H158,'Trained Model'!$J$4:$J$1140,$L$2)/$M$2)</f>
        <v>-0.88481459977213761</v>
      </c>
      <c r="R158" s="1">
        <f>LN(COUNTIFS('Trained Model'!I$4:I$1140,I158,'Trained Model'!$J$4:$J$1140,$L$2)/$M$2)</f>
        <v>-0.17768117723745236</v>
      </c>
      <c r="S158" s="149">
        <f t="shared" si="12"/>
        <v>-4.9278511789323716</v>
      </c>
      <c r="T158" s="115"/>
      <c r="V158" s="1">
        <f>LN(COUNTIFS('Trained Model'!D$4:D$1140,D158,'Trained Model'!$J$4:$J$1140,$U$2)/$V$2)</f>
        <v>-1.374959876045784</v>
      </c>
      <c r="W158" s="1">
        <f>LN(COUNTIFS('Trained Model'!E$4:E$1140,E158,'Trained Model'!$J$4:$J$1140,$U$2)/$V$2)</f>
        <v>-1.3586993551740039</v>
      </c>
      <c r="X158" s="1">
        <f>LN(COUNTIFS('Trained Model'!F$4:F$1140,F158,'Trained Model'!$J$4:$J$1140,$U$2)/$V$2)</f>
        <v>-1.4210896477732855</v>
      </c>
      <c r="Y158" s="1">
        <f>LN(COUNTIFS('Trained Model'!G$4:G$1140,G158,'Trained Model'!$J$4:$J$1140,$U$2)/$V$2)</f>
        <v>-0.71939540663488166</v>
      </c>
      <c r="Z158" s="1">
        <f>LN(COUNTIFS('Trained Model'!H$4:H$1140,H158,'Trained Model'!$J$4:$J$1140,$U$2)/$V$2)</f>
        <v>-0.82003893241456904</v>
      </c>
      <c r="AA158" s="1">
        <f>LN(COUNTIFS('Trained Model'!I$4:I$1140,I158,'Trained Model'!$J$4:$J$1140,$U$2)/$V$2)</f>
        <v>-2.4532874935423878</v>
      </c>
      <c r="AB158" s="151">
        <f t="shared" si="13"/>
        <v>-8.1474707115849121</v>
      </c>
      <c r="AD158" s="119" t="str">
        <f t="shared" si="14"/>
        <v>Yes</v>
      </c>
      <c r="AE158" s="160" t="str">
        <f t="shared" si="15"/>
        <v>Correct</v>
      </c>
    </row>
    <row r="159" spans="1:31" x14ac:dyDescent="0.2">
      <c r="A159" s="99">
        <v>10436</v>
      </c>
      <c r="B159" s="95" t="s">
        <v>104</v>
      </c>
      <c r="C159" s="111">
        <v>0.11040731174066976</v>
      </c>
      <c r="D159" s="95" t="s">
        <v>0</v>
      </c>
      <c r="E159" s="95">
        <v>2</v>
      </c>
      <c r="F159" s="96">
        <v>0</v>
      </c>
      <c r="G159" s="95" t="s">
        <v>6</v>
      </c>
      <c r="H159" s="95" t="s">
        <v>89</v>
      </c>
      <c r="I159" s="95" t="s">
        <v>5</v>
      </c>
      <c r="J159" s="97" t="s">
        <v>5</v>
      </c>
      <c r="M159" s="1">
        <f>LN(COUNTIFS('Trained Model'!D$4:D$1140,D159,'Trained Model'!$J$4:$J$1140,$L$2)/$M$2)</f>
        <v>-1.4839328306838067</v>
      </c>
      <c r="N159" s="1">
        <f>LN(COUNTIFS('Trained Model'!E$4:E$1140,E159,'Trained Model'!$J$4:$J$1140,$L$2)/$M$2)</f>
        <v>-1.4339224101091452</v>
      </c>
      <c r="O159" s="1">
        <f>LN(COUNTIFS('Trained Model'!F$4:F$1140,F159,'Trained Model'!$J$4:$J$1140,$L$2)/$M$2)</f>
        <v>-1.780198646826979</v>
      </c>
      <c r="P159" s="1">
        <f>LN(COUNTIFS('Trained Model'!G$4:G$1140,G159,'Trained Model'!$J$4:$J$1140,$L$2)/$M$2)</f>
        <v>-0.92798677163734644</v>
      </c>
      <c r="Q159" s="1">
        <f>LN(COUNTIFS('Trained Model'!H$4:H$1140,H159,'Trained Model'!$J$4:$J$1140,$L$2)/$M$2)</f>
        <v>-1.5365765641692286</v>
      </c>
      <c r="R159" s="1">
        <f>LN(COUNTIFS('Trained Model'!I$4:I$1140,I159,'Trained Model'!$J$4:$J$1140,$L$2)/$M$2)</f>
        <v>-1.8152899666382492</v>
      </c>
      <c r="S159" s="149">
        <f t="shared" si="12"/>
        <v>-8.9779071900647551</v>
      </c>
      <c r="T159" s="115"/>
      <c r="V159" s="1">
        <f>LN(COUNTIFS('Trained Model'!D$4:D$1140,D159,'Trained Model'!$J$4:$J$1140,$U$2)/$V$2)</f>
        <v>-1.3873311678483309</v>
      </c>
      <c r="W159" s="1">
        <f>LN(COUNTIFS('Trained Model'!E$4:E$1140,E159,'Trained Model'!$J$4:$J$1140,$U$2)/$V$2)</f>
        <v>-1.3956645494074753</v>
      </c>
      <c r="X159" s="1">
        <f>LN(COUNTIFS('Trained Model'!F$4:F$1140,F159,'Trained Model'!$J$4:$J$1140,$U$2)/$V$2)</f>
        <v>-1.3586993551740039</v>
      </c>
      <c r="Y159" s="1">
        <f>LN(COUNTIFS('Trained Model'!G$4:G$1140,G159,'Trained Model'!$J$4:$J$1140,$U$2)/$V$2)</f>
        <v>-0.66757033877029559</v>
      </c>
      <c r="Z159" s="1">
        <f>LN(COUNTIFS('Trained Model'!H$4:H$1140,H159,'Trained Model'!$J$4:$J$1140,$U$2)/$V$2)</f>
        <v>-1.4340487924157905</v>
      </c>
      <c r="AA159" s="1">
        <f>LN(COUNTIFS('Trained Model'!I$4:I$1140,I159,'Trained Model'!$J$4:$J$1140,$U$2)/$V$2)</f>
        <v>-8.9936045332194625E-2</v>
      </c>
      <c r="AB159" s="151">
        <f t="shared" si="13"/>
        <v>-6.3332502489480911</v>
      </c>
      <c r="AD159" s="119" t="str">
        <f t="shared" si="14"/>
        <v>No</v>
      </c>
      <c r="AE159" s="160" t="str">
        <f t="shared" si="15"/>
        <v>Correct</v>
      </c>
    </row>
    <row r="160" spans="1:31" x14ac:dyDescent="0.2">
      <c r="A160" s="98">
        <v>10155</v>
      </c>
      <c r="B160" s="91" t="s">
        <v>104</v>
      </c>
      <c r="C160" s="110">
        <v>0.11116495947729177</v>
      </c>
      <c r="D160" s="91" t="s">
        <v>3</v>
      </c>
      <c r="E160" s="91">
        <v>3</v>
      </c>
      <c r="F160" s="92">
        <v>3</v>
      </c>
      <c r="G160" s="91" t="s">
        <v>6</v>
      </c>
      <c r="H160" s="91" t="s">
        <v>90</v>
      </c>
      <c r="I160" s="91" t="s">
        <v>5</v>
      </c>
      <c r="J160" s="93" t="s">
        <v>5</v>
      </c>
      <c r="M160" s="1">
        <f>LN(COUNTIFS('Trained Model'!D$4:D$1140,D160,'Trained Model'!$J$4:$J$1140,$L$2)/$M$2)</f>
        <v>-1.5099083170870673</v>
      </c>
      <c r="N160" s="1">
        <f>LN(COUNTIFS('Trained Model'!E$4:E$1140,E160,'Trained Model'!$J$4:$J$1140,$L$2)/$M$2)</f>
        <v>-1.0366206126401418</v>
      </c>
      <c r="O160" s="1">
        <f>LN(COUNTIFS('Trained Model'!F$4:F$1140,F160,'Trained Model'!$J$4:$J$1140,$L$2)/$M$2)</f>
        <v>-1.3188530803243581</v>
      </c>
      <c r="P160" s="1">
        <f>LN(COUNTIFS('Trained Model'!G$4:G$1140,G160,'Trained Model'!$J$4:$J$1140,$L$2)/$M$2)</f>
        <v>-0.92798677163734644</v>
      </c>
      <c r="Q160" s="1">
        <f>LN(COUNTIFS('Trained Model'!H$4:H$1140,H160,'Trained Model'!$J$4:$J$1140,$L$2)/$M$2)</f>
        <v>-1.4839328306838067</v>
      </c>
      <c r="R160" s="1">
        <f>LN(COUNTIFS('Trained Model'!I$4:I$1140,I160,'Trained Model'!$J$4:$J$1140,$L$2)/$M$2)</f>
        <v>-1.8152899666382492</v>
      </c>
      <c r="S160" s="149">
        <f t="shared" si="12"/>
        <v>-8.0925915790109695</v>
      </c>
      <c r="T160" s="115"/>
      <c r="V160" s="1">
        <f>LN(COUNTIFS('Trained Model'!D$4:D$1140,D160,'Trained Model'!$J$4:$J$1140,$U$2)/$V$2)</f>
        <v>-1.3873311678483309</v>
      </c>
      <c r="W160" s="1">
        <f>LN(COUNTIFS('Trained Model'!E$4:E$1140,E160,'Trained Model'!$J$4:$J$1140,$U$2)/$V$2)</f>
        <v>-1.3586993551740039</v>
      </c>
      <c r="X160" s="1">
        <f>LN(COUNTIFS('Trained Model'!F$4:F$1140,F160,'Trained Model'!$J$4:$J$1140,$U$2)/$V$2)</f>
        <v>-1.3873311678483309</v>
      </c>
      <c r="Y160" s="1">
        <f>LN(COUNTIFS('Trained Model'!G$4:G$1140,G160,'Trained Model'!$J$4:$J$1140,$U$2)/$V$2)</f>
        <v>-0.66757033877029559</v>
      </c>
      <c r="Z160" s="1">
        <f>LN(COUNTIFS('Trained Model'!H$4:H$1140,H160,'Trained Model'!$J$4:$J$1140,$U$2)/$V$2)</f>
        <v>-1.790723736354523</v>
      </c>
      <c r="AA160" s="1">
        <f>LN(COUNTIFS('Trained Model'!I$4:I$1140,I160,'Trained Model'!$J$4:$J$1140,$U$2)/$V$2)</f>
        <v>-8.9936045332194625E-2</v>
      </c>
      <c r="AB160" s="151">
        <f t="shared" si="13"/>
        <v>-6.6815918113276798</v>
      </c>
      <c r="AD160" s="119" t="str">
        <f t="shared" si="14"/>
        <v>No</v>
      </c>
      <c r="AE160" s="160" t="str">
        <f t="shared" si="15"/>
        <v>Correct</v>
      </c>
    </row>
    <row r="161" spans="1:31" x14ac:dyDescent="0.2">
      <c r="A161" s="99">
        <v>10172</v>
      </c>
      <c r="B161" s="95" t="s">
        <v>104</v>
      </c>
      <c r="C161" s="111">
        <v>0.11163564957113359</v>
      </c>
      <c r="D161" s="95" t="s">
        <v>3</v>
      </c>
      <c r="E161" s="95">
        <v>3</v>
      </c>
      <c r="F161" s="96">
        <v>1</v>
      </c>
      <c r="G161" s="95" t="s">
        <v>7</v>
      </c>
      <c r="H161" s="95" t="s">
        <v>88</v>
      </c>
      <c r="I161" s="95" t="s">
        <v>5</v>
      </c>
      <c r="J161" s="97" t="s">
        <v>5</v>
      </c>
      <c r="M161" s="1">
        <f>LN(COUNTIFS('Trained Model'!D$4:D$1140,D161,'Trained Model'!$J$4:$J$1140,$L$2)/$M$2)</f>
        <v>-1.5099083170870673</v>
      </c>
      <c r="N161" s="1">
        <f>LN(COUNTIFS('Trained Model'!E$4:E$1140,E161,'Trained Model'!$J$4:$J$1140,$L$2)/$M$2)</f>
        <v>-1.0366206126401418</v>
      </c>
      <c r="O161" s="1">
        <f>LN(COUNTIFS('Trained Model'!F$4:F$1140,F161,'Trained Model'!$J$4:$J$1140,$L$2)/$M$2)</f>
        <v>-1.276293465905562</v>
      </c>
      <c r="P161" s="1">
        <f>LN(COUNTIFS('Trained Model'!G$4:G$1140,G161,'Trained Model'!$J$4:$J$1140,$L$2)/$M$2)</f>
        <v>-0.50310357767208047</v>
      </c>
      <c r="Q161" s="1">
        <f>LN(COUNTIFS('Trained Model'!H$4:H$1140,H161,'Trained Model'!$J$4:$J$1140,$L$2)/$M$2)</f>
        <v>-0.88481459977213761</v>
      </c>
      <c r="R161" s="1">
        <f>LN(COUNTIFS('Trained Model'!I$4:I$1140,I161,'Trained Model'!$J$4:$J$1140,$L$2)/$M$2)</f>
        <v>-1.8152899666382492</v>
      </c>
      <c r="S161" s="149">
        <f t="shared" si="12"/>
        <v>-7.0260305397152383</v>
      </c>
      <c r="T161" s="115"/>
      <c r="V161" s="1">
        <f>LN(COUNTIFS('Trained Model'!D$4:D$1140,D161,'Trained Model'!$J$4:$J$1140,$U$2)/$V$2)</f>
        <v>-1.3873311678483309</v>
      </c>
      <c r="W161" s="1">
        <f>LN(COUNTIFS('Trained Model'!E$4:E$1140,E161,'Trained Model'!$J$4:$J$1140,$U$2)/$V$2)</f>
        <v>-1.3586993551740039</v>
      </c>
      <c r="X161" s="1">
        <f>LN(COUNTIFS('Trained Model'!F$4:F$1140,F161,'Trained Model'!$J$4:$J$1140,$U$2)/$V$2)</f>
        <v>-1.3790666579984376</v>
      </c>
      <c r="Y161" s="1">
        <f>LN(COUNTIFS('Trained Model'!G$4:G$1140,G161,'Trained Model'!$J$4:$J$1140,$U$2)/$V$2)</f>
        <v>-0.71939540663488166</v>
      </c>
      <c r="Z161" s="1">
        <f>LN(COUNTIFS('Trained Model'!H$4:H$1140,H161,'Trained Model'!$J$4:$J$1140,$U$2)/$V$2)</f>
        <v>-0.82003893241456904</v>
      </c>
      <c r="AA161" s="1">
        <f>LN(COUNTIFS('Trained Model'!I$4:I$1140,I161,'Trained Model'!$J$4:$J$1140,$U$2)/$V$2)</f>
        <v>-8.9936045332194625E-2</v>
      </c>
      <c r="AB161" s="151">
        <f t="shared" si="13"/>
        <v>-5.7544675654024182</v>
      </c>
      <c r="AD161" s="119" t="str">
        <f t="shared" si="14"/>
        <v>No</v>
      </c>
      <c r="AE161" s="160" t="str">
        <f t="shared" si="15"/>
        <v>Correct</v>
      </c>
    </row>
    <row r="162" spans="1:31" x14ac:dyDescent="0.2">
      <c r="A162" s="98">
        <v>11230</v>
      </c>
      <c r="B162" s="91" t="s">
        <v>104</v>
      </c>
      <c r="C162" s="110">
        <v>0.11212923351450022</v>
      </c>
      <c r="D162" s="91" t="s">
        <v>1</v>
      </c>
      <c r="E162" s="91">
        <v>2</v>
      </c>
      <c r="F162" s="92">
        <v>1</v>
      </c>
      <c r="G162" s="91" t="s">
        <v>7</v>
      </c>
      <c r="H162" s="91" t="s">
        <v>89</v>
      </c>
      <c r="I162" s="91" t="s">
        <v>5</v>
      </c>
      <c r="J162" s="93" t="s">
        <v>5</v>
      </c>
      <c r="M162" s="1">
        <f>LN(COUNTIFS('Trained Model'!D$4:D$1140,D162,'Trained Model'!$J$4:$J$1140,$L$2)/$M$2)</f>
        <v>-1.0699570329077337</v>
      </c>
      <c r="N162" s="1">
        <f>LN(COUNTIFS('Trained Model'!E$4:E$1140,E162,'Trained Model'!$J$4:$J$1140,$L$2)/$M$2)</f>
        <v>-1.4339224101091452</v>
      </c>
      <c r="O162" s="1">
        <f>LN(COUNTIFS('Trained Model'!F$4:F$1140,F162,'Trained Model'!$J$4:$J$1140,$L$2)/$M$2)</f>
        <v>-1.276293465905562</v>
      </c>
      <c r="P162" s="1">
        <f>LN(COUNTIFS('Trained Model'!G$4:G$1140,G162,'Trained Model'!$J$4:$J$1140,$L$2)/$M$2)</f>
        <v>-0.50310357767208047</v>
      </c>
      <c r="Q162" s="1">
        <f>LN(COUNTIFS('Trained Model'!H$4:H$1140,H162,'Trained Model'!$J$4:$J$1140,$L$2)/$M$2)</f>
        <v>-1.5365765641692286</v>
      </c>
      <c r="R162" s="1">
        <f>LN(COUNTIFS('Trained Model'!I$4:I$1140,I162,'Trained Model'!$J$4:$J$1140,$L$2)/$M$2)</f>
        <v>-1.8152899666382492</v>
      </c>
      <c r="S162" s="149">
        <f t="shared" si="12"/>
        <v>-7.6351430174019992</v>
      </c>
      <c r="T162" s="115"/>
      <c r="V162" s="1">
        <f>LN(COUNTIFS('Trained Model'!D$4:D$1140,D162,'Trained Model'!$J$4:$J$1140,$U$2)/$V$2)</f>
        <v>-1.374959876045784</v>
      </c>
      <c r="W162" s="1">
        <f>LN(COUNTIFS('Trained Model'!E$4:E$1140,E162,'Trained Model'!$J$4:$J$1140,$U$2)/$V$2)</f>
        <v>-1.3956645494074753</v>
      </c>
      <c r="X162" s="1">
        <f>LN(COUNTIFS('Trained Model'!F$4:F$1140,F162,'Trained Model'!$J$4:$J$1140,$U$2)/$V$2)</f>
        <v>-1.3790666579984376</v>
      </c>
      <c r="Y162" s="1">
        <f>LN(COUNTIFS('Trained Model'!G$4:G$1140,G162,'Trained Model'!$J$4:$J$1140,$U$2)/$V$2)</f>
        <v>-0.71939540663488166</v>
      </c>
      <c r="Z162" s="1">
        <f>LN(COUNTIFS('Trained Model'!H$4:H$1140,H162,'Trained Model'!$J$4:$J$1140,$U$2)/$V$2)</f>
        <v>-1.4340487924157905</v>
      </c>
      <c r="AA162" s="1">
        <f>LN(COUNTIFS('Trained Model'!I$4:I$1140,I162,'Trained Model'!$J$4:$J$1140,$U$2)/$V$2)</f>
        <v>-8.9936045332194625E-2</v>
      </c>
      <c r="AB162" s="151">
        <f t="shared" si="13"/>
        <v>-6.3930713278345639</v>
      </c>
      <c r="AD162" s="119" t="str">
        <f t="shared" si="14"/>
        <v>No</v>
      </c>
      <c r="AE162" s="160" t="str">
        <f t="shared" si="15"/>
        <v>Correct</v>
      </c>
    </row>
    <row r="163" spans="1:31" x14ac:dyDescent="0.2">
      <c r="A163" s="99">
        <v>10783</v>
      </c>
      <c r="B163" s="95" t="s">
        <v>104</v>
      </c>
      <c r="C163" s="111">
        <v>0.11268146243699739</v>
      </c>
      <c r="D163" s="95" t="s">
        <v>1</v>
      </c>
      <c r="E163" s="95">
        <v>1</v>
      </c>
      <c r="F163" s="96">
        <v>1</v>
      </c>
      <c r="G163" s="95" t="s">
        <v>6</v>
      </c>
      <c r="H163" s="95" t="s">
        <v>91</v>
      </c>
      <c r="I163" s="95" t="s">
        <v>5</v>
      </c>
      <c r="J163" s="97" t="s">
        <v>5</v>
      </c>
      <c r="M163" s="1">
        <f>LN(COUNTIFS('Trained Model'!D$4:D$1140,D163,'Trained Model'!$J$4:$J$1140,$L$2)/$M$2)</f>
        <v>-1.0699570329077337</v>
      </c>
      <c r="N163" s="1">
        <f>LN(COUNTIFS('Trained Model'!E$4:E$1140,E163,'Trained Model'!$J$4:$J$1140,$L$2)/$M$2)</f>
        <v>-1.5921464153240394</v>
      </c>
      <c r="O163" s="1">
        <f>LN(COUNTIFS('Trained Model'!F$4:F$1140,F163,'Trained Model'!$J$4:$J$1140,$L$2)/$M$2)</f>
        <v>-1.276293465905562</v>
      </c>
      <c r="P163" s="1">
        <f>LN(COUNTIFS('Trained Model'!G$4:G$1140,G163,'Trained Model'!$J$4:$J$1140,$L$2)/$M$2)</f>
        <v>-0.92798677163734644</v>
      </c>
      <c r="Q163" s="1">
        <f>LN(COUNTIFS('Trained Model'!H$4:H$1140,H163,'Trained Model'!$J$4:$J$1140,$L$2)/$M$2)</f>
        <v>-1.9286186519452522</v>
      </c>
      <c r="R163" s="1">
        <f>LN(COUNTIFS('Trained Model'!I$4:I$1140,I163,'Trained Model'!$J$4:$J$1140,$L$2)/$M$2)</f>
        <v>-1.8152899666382492</v>
      </c>
      <c r="S163" s="149">
        <f t="shared" si="12"/>
        <v>-8.6102923043581825</v>
      </c>
      <c r="T163" s="115"/>
      <c r="V163" s="1">
        <f>LN(COUNTIFS('Trained Model'!D$4:D$1140,D163,'Trained Model'!$J$4:$J$1140,$U$2)/$V$2)</f>
        <v>-1.374959876045784</v>
      </c>
      <c r="W163" s="1">
        <f>LN(COUNTIFS('Trained Model'!E$4:E$1140,E163,'Trained Model'!$J$4:$J$1140,$U$2)/$V$2)</f>
        <v>-1.4210896477732855</v>
      </c>
      <c r="X163" s="1">
        <f>LN(COUNTIFS('Trained Model'!F$4:F$1140,F163,'Trained Model'!$J$4:$J$1140,$U$2)/$V$2)</f>
        <v>-1.3790666579984376</v>
      </c>
      <c r="Y163" s="1">
        <f>LN(COUNTIFS('Trained Model'!G$4:G$1140,G163,'Trained Model'!$J$4:$J$1140,$U$2)/$V$2)</f>
        <v>-0.66757033877029559</v>
      </c>
      <c r="Z163" s="1">
        <f>LN(COUNTIFS('Trained Model'!H$4:H$1140,H163,'Trained Model'!$J$4:$J$1140,$U$2)/$V$2)</f>
        <v>-1.8681817953935267</v>
      </c>
      <c r="AA163" s="1">
        <f>LN(COUNTIFS('Trained Model'!I$4:I$1140,I163,'Trained Model'!$J$4:$J$1140,$U$2)/$V$2)</f>
        <v>-8.9936045332194625E-2</v>
      </c>
      <c r="AB163" s="151">
        <f t="shared" si="13"/>
        <v>-6.8008043613135243</v>
      </c>
      <c r="AD163" s="119" t="str">
        <f t="shared" si="14"/>
        <v>No</v>
      </c>
      <c r="AE163" s="160" t="str">
        <f t="shared" si="15"/>
        <v>Correct</v>
      </c>
    </row>
    <row r="164" spans="1:31" x14ac:dyDescent="0.2">
      <c r="A164" s="98">
        <v>11327</v>
      </c>
      <c r="B164" s="91" t="s">
        <v>104</v>
      </c>
      <c r="C164" s="110">
        <v>0.11294468510093192</v>
      </c>
      <c r="D164" s="91" t="s">
        <v>1</v>
      </c>
      <c r="E164" s="91">
        <v>2</v>
      </c>
      <c r="F164" s="92">
        <v>1</v>
      </c>
      <c r="G164" s="91" t="s">
        <v>6</v>
      </c>
      <c r="H164" s="91" t="s">
        <v>91</v>
      </c>
      <c r="I164" s="91" t="s">
        <v>4</v>
      </c>
      <c r="J164" s="93" t="s">
        <v>4</v>
      </c>
      <c r="M164" s="1">
        <f>LN(COUNTIFS('Trained Model'!D$4:D$1140,D164,'Trained Model'!$J$4:$J$1140,$L$2)/$M$2)</f>
        <v>-1.0699570329077337</v>
      </c>
      <c r="N164" s="1">
        <f>LN(COUNTIFS('Trained Model'!E$4:E$1140,E164,'Trained Model'!$J$4:$J$1140,$L$2)/$M$2)</f>
        <v>-1.4339224101091452</v>
      </c>
      <c r="O164" s="1">
        <f>LN(COUNTIFS('Trained Model'!F$4:F$1140,F164,'Trained Model'!$J$4:$J$1140,$L$2)/$M$2)</f>
        <v>-1.276293465905562</v>
      </c>
      <c r="P164" s="1">
        <f>LN(COUNTIFS('Trained Model'!G$4:G$1140,G164,'Trained Model'!$J$4:$J$1140,$L$2)/$M$2)</f>
        <v>-0.92798677163734644</v>
      </c>
      <c r="Q164" s="1">
        <f>LN(COUNTIFS('Trained Model'!H$4:H$1140,H164,'Trained Model'!$J$4:$J$1140,$L$2)/$M$2)</f>
        <v>-1.9286186519452522</v>
      </c>
      <c r="R164" s="1">
        <f>LN(COUNTIFS('Trained Model'!I$4:I$1140,I164,'Trained Model'!$J$4:$J$1140,$L$2)/$M$2)</f>
        <v>-0.17768117723745236</v>
      </c>
      <c r="S164" s="149">
        <f t="shared" si="12"/>
        <v>-6.814459509742492</v>
      </c>
      <c r="T164" s="115"/>
      <c r="V164" s="1">
        <f>LN(COUNTIFS('Trained Model'!D$4:D$1140,D164,'Trained Model'!$J$4:$J$1140,$U$2)/$V$2)</f>
        <v>-1.374959876045784</v>
      </c>
      <c r="W164" s="1">
        <f>LN(COUNTIFS('Trained Model'!E$4:E$1140,E164,'Trained Model'!$J$4:$J$1140,$U$2)/$V$2)</f>
        <v>-1.3956645494074753</v>
      </c>
      <c r="X164" s="1">
        <f>LN(COUNTIFS('Trained Model'!F$4:F$1140,F164,'Trained Model'!$J$4:$J$1140,$U$2)/$V$2)</f>
        <v>-1.3790666579984376</v>
      </c>
      <c r="Y164" s="1">
        <f>LN(COUNTIFS('Trained Model'!G$4:G$1140,G164,'Trained Model'!$J$4:$J$1140,$U$2)/$V$2)</f>
        <v>-0.66757033877029559</v>
      </c>
      <c r="Z164" s="1">
        <f>LN(COUNTIFS('Trained Model'!H$4:H$1140,H164,'Trained Model'!$J$4:$J$1140,$U$2)/$V$2)</f>
        <v>-1.8681817953935267</v>
      </c>
      <c r="AA164" s="1">
        <f>LN(COUNTIFS('Trained Model'!I$4:I$1140,I164,'Trained Model'!$J$4:$J$1140,$U$2)/$V$2)</f>
        <v>-2.4532874935423878</v>
      </c>
      <c r="AB164" s="151">
        <f t="shared" si="13"/>
        <v>-9.1387307111579084</v>
      </c>
      <c r="AD164" s="119" t="str">
        <f t="shared" si="14"/>
        <v>Yes</v>
      </c>
      <c r="AE164" s="160" t="str">
        <f t="shared" si="15"/>
        <v>Correct</v>
      </c>
    </row>
    <row r="165" spans="1:31" x14ac:dyDescent="0.2">
      <c r="A165" s="99">
        <v>10104</v>
      </c>
      <c r="B165" s="95" t="s">
        <v>104</v>
      </c>
      <c r="C165" s="111">
        <v>0.11324542508139068</v>
      </c>
      <c r="D165" s="95" t="s">
        <v>0</v>
      </c>
      <c r="E165" s="95">
        <v>3</v>
      </c>
      <c r="F165" s="96">
        <v>0</v>
      </c>
      <c r="G165" s="95" t="s">
        <v>7</v>
      </c>
      <c r="H165" s="95" t="s">
        <v>88</v>
      </c>
      <c r="I165" s="95" t="s">
        <v>5</v>
      </c>
      <c r="J165" s="97" t="s">
        <v>5</v>
      </c>
      <c r="M165" s="1">
        <f>LN(COUNTIFS('Trained Model'!D$4:D$1140,D165,'Trained Model'!$J$4:$J$1140,$L$2)/$M$2)</f>
        <v>-1.4839328306838067</v>
      </c>
      <c r="N165" s="1">
        <f>LN(COUNTIFS('Trained Model'!E$4:E$1140,E165,'Trained Model'!$J$4:$J$1140,$L$2)/$M$2)</f>
        <v>-1.0366206126401418</v>
      </c>
      <c r="O165" s="1">
        <f>LN(COUNTIFS('Trained Model'!F$4:F$1140,F165,'Trained Model'!$J$4:$J$1140,$L$2)/$M$2)</f>
        <v>-1.780198646826979</v>
      </c>
      <c r="P165" s="1">
        <f>LN(COUNTIFS('Trained Model'!G$4:G$1140,G165,'Trained Model'!$J$4:$J$1140,$L$2)/$M$2)</f>
        <v>-0.50310357767208047</v>
      </c>
      <c r="Q165" s="1">
        <f>LN(COUNTIFS('Trained Model'!H$4:H$1140,H165,'Trained Model'!$J$4:$J$1140,$L$2)/$M$2)</f>
        <v>-0.88481459977213761</v>
      </c>
      <c r="R165" s="1">
        <f>LN(COUNTIFS('Trained Model'!I$4:I$1140,I165,'Trained Model'!$J$4:$J$1140,$L$2)/$M$2)</f>
        <v>-1.8152899666382492</v>
      </c>
      <c r="S165" s="149">
        <f t="shared" si="12"/>
        <v>-7.5039602342333946</v>
      </c>
      <c r="T165" s="115"/>
      <c r="V165" s="1">
        <f>LN(COUNTIFS('Trained Model'!D$4:D$1140,D165,'Trained Model'!$J$4:$J$1140,$U$2)/$V$2)</f>
        <v>-1.3873311678483309</v>
      </c>
      <c r="W165" s="1">
        <f>LN(COUNTIFS('Trained Model'!E$4:E$1140,E165,'Trained Model'!$J$4:$J$1140,$U$2)/$V$2)</f>
        <v>-1.3586993551740039</v>
      </c>
      <c r="X165" s="1">
        <f>LN(COUNTIFS('Trained Model'!F$4:F$1140,F165,'Trained Model'!$J$4:$J$1140,$U$2)/$V$2)</f>
        <v>-1.3586993551740039</v>
      </c>
      <c r="Y165" s="1">
        <f>LN(COUNTIFS('Trained Model'!G$4:G$1140,G165,'Trained Model'!$J$4:$J$1140,$U$2)/$V$2)</f>
        <v>-0.71939540663488166</v>
      </c>
      <c r="Z165" s="1">
        <f>LN(COUNTIFS('Trained Model'!H$4:H$1140,H165,'Trained Model'!$J$4:$J$1140,$U$2)/$V$2)</f>
        <v>-0.82003893241456904</v>
      </c>
      <c r="AA165" s="1">
        <f>LN(COUNTIFS('Trained Model'!I$4:I$1140,I165,'Trained Model'!$J$4:$J$1140,$U$2)/$V$2)</f>
        <v>-8.9936045332194625E-2</v>
      </c>
      <c r="AB165" s="151">
        <f t="shared" si="13"/>
        <v>-5.734100262577984</v>
      </c>
      <c r="AD165" s="119" t="str">
        <f t="shared" si="14"/>
        <v>No</v>
      </c>
      <c r="AE165" s="160" t="str">
        <f t="shared" si="15"/>
        <v>Correct</v>
      </c>
    </row>
    <row r="166" spans="1:31" x14ac:dyDescent="0.2">
      <c r="A166" s="98">
        <v>10852</v>
      </c>
      <c r="B166" s="91" t="s">
        <v>104</v>
      </c>
      <c r="C166" s="110">
        <v>0.11383875308389668</v>
      </c>
      <c r="D166" s="91" t="s">
        <v>3</v>
      </c>
      <c r="E166" s="91">
        <v>3</v>
      </c>
      <c r="F166" s="92">
        <v>1</v>
      </c>
      <c r="G166" s="91" t="s">
        <v>7</v>
      </c>
      <c r="H166" s="91" t="s">
        <v>89</v>
      </c>
      <c r="I166" s="91" t="s">
        <v>5</v>
      </c>
      <c r="J166" s="93" t="s">
        <v>5</v>
      </c>
      <c r="M166" s="1">
        <f>LN(COUNTIFS('Trained Model'!D$4:D$1140,D166,'Trained Model'!$J$4:$J$1140,$L$2)/$M$2)</f>
        <v>-1.5099083170870673</v>
      </c>
      <c r="N166" s="1">
        <f>LN(COUNTIFS('Trained Model'!E$4:E$1140,E166,'Trained Model'!$J$4:$J$1140,$L$2)/$M$2)</f>
        <v>-1.0366206126401418</v>
      </c>
      <c r="O166" s="1">
        <f>LN(COUNTIFS('Trained Model'!F$4:F$1140,F166,'Trained Model'!$J$4:$J$1140,$L$2)/$M$2)</f>
        <v>-1.276293465905562</v>
      </c>
      <c r="P166" s="1">
        <f>LN(COUNTIFS('Trained Model'!G$4:G$1140,G166,'Trained Model'!$J$4:$J$1140,$L$2)/$M$2)</f>
        <v>-0.50310357767208047</v>
      </c>
      <c r="Q166" s="1">
        <f>LN(COUNTIFS('Trained Model'!H$4:H$1140,H166,'Trained Model'!$J$4:$J$1140,$L$2)/$M$2)</f>
        <v>-1.5365765641692286</v>
      </c>
      <c r="R166" s="1">
        <f>LN(COUNTIFS('Trained Model'!I$4:I$1140,I166,'Trained Model'!$J$4:$J$1140,$L$2)/$M$2)</f>
        <v>-1.8152899666382492</v>
      </c>
      <c r="S166" s="149">
        <f t="shared" si="12"/>
        <v>-7.6777925041123298</v>
      </c>
      <c r="T166" s="115"/>
      <c r="V166" s="1">
        <f>LN(COUNTIFS('Trained Model'!D$4:D$1140,D166,'Trained Model'!$J$4:$J$1140,$U$2)/$V$2)</f>
        <v>-1.3873311678483309</v>
      </c>
      <c r="W166" s="1">
        <f>LN(COUNTIFS('Trained Model'!E$4:E$1140,E166,'Trained Model'!$J$4:$J$1140,$U$2)/$V$2)</f>
        <v>-1.3586993551740039</v>
      </c>
      <c r="X166" s="1">
        <f>LN(COUNTIFS('Trained Model'!F$4:F$1140,F166,'Trained Model'!$J$4:$J$1140,$U$2)/$V$2)</f>
        <v>-1.3790666579984376</v>
      </c>
      <c r="Y166" s="1">
        <f>LN(COUNTIFS('Trained Model'!G$4:G$1140,G166,'Trained Model'!$J$4:$J$1140,$U$2)/$V$2)</f>
        <v>-0.71939540663488166</v>
      </c>
      <c r="Z166" s="1">
        <f>LN(COUNTIFS('Trained Model'!H$4:H$1140,H166,'Trained Model'!$J$4:$J$1140,$U$2)/$V$2)</f>
        <v>-1.4340487924157905</v>
      </c>
      <c r="AA166" s="1">
        <f>LN(COUNTIFS('Trained Model'!I$4:I$1140,I166,'Trained Model'!$J$4:$J$1140,$U$2)/$V$2)</f>
        <v>-8.9936045332194625E-2</v>
      </c>
      <c r="AB166" s="151">
        <f t="shared" si="13"/>
        <v>-6.3684774254036398</v>
      </c>
      <c r="AD166" s="119" t="str">
        <f t="shared" si="14"/>
        <v>No</v>
      </c>
      <c r="AE166" s="160" t="str">
        <f t="shared" si="15"/>
        <v>Correct</v>
      </c>
    </row>
    <row r="167" spans="1:31" x14ac:dyDescent="0.2">
      <c r="A167" s="99">
        <v>10086</v>
      </c>
      <c r="B167" s="95" t="s">
        <v>104</v>
      </c>
      <c r="C167" s="111">
        <v>0.11511916833873448</v>
      </c>
      <c r="D167" s="95" t="s">
        <v>2</v>
      </c>
      <c r="E167" s="95">
        <v>1</v>
      </c>
      <c r="F167" s="96">
        <v>1</v>
      </c>
      <c r="G167" s="95" t="s">
        <v>6</v>
      </c>
      <c r="H167" s="95" t="s">
        <v>89</v>
      </c>
      <c r="I167" s="95" t="s">
        <v>5</v>
      </c>
      <c r="J167" s="97" t="s">
        <v>5</v>
      </c>
      <c r="M167" s="1">
        <f>LN(COUNTIFS('Trained Model'!D$4:D$1140,D167,'Trained Model'!$J$4:$J$1140,$L$2)/$M$2)</f>
        <v>-1.563975538357343</v>
      </c>
      <c r="N167" s="1">
        <f>LN(COUNTIFS('Trained Model'!E$4:E$1140,E167,'Trained Model'!$J$4:$J$1140,$L$2)/$M$2)</f>
        <v>-1.5921464153240394</v>
      </c>
      <c r="O167" s="1">
        <f>LN(COUNTIFS('Trained Model'!F$4:F$1140,F167,'Trained Model'!$J$4:$J$1140,$L$2)/$M$2)</f>
        <v>-1.276293465905562</v>
      </c>
      <c r="P167" s="1">
        <f>LN(COUNTIFS('Trained Model'!G$4:G$1140,G167,'Trained Model'!$J$4:$J$1140,$L$2)/$M$2)</f>
        <v>-0.92798677163734644</v>
      </c>
      <c r="Q167" s="1">
        <f>LN(COUNTIFS('Trained Model'!H$4:H$1140,H167,'Trained Model'!$J$4:$J$1140,$L$2)/$M$2)</f>
        <v>-1.5365765641692286</v>
      </c>
      <c r="R167" s="1">
        <f>LN(COUNTIFS('Trained Model'!I$4:I$1140,I167,'Trained Model'!$J$4:$J$1140,$L$2)/$M$2)</f>
        <v>-1.8152899666382492</v>
      </c>
      <c r="S167" s="149">
        <f t="shared" si="12"/>
        <v>-8.7122687220317694</v>
      </c>
      <c r="T167" s="115"/>
      <c r="V167" s="1">
        <f>LN(COUNTIFS('Trained Model'!D$4:D$1140,D167,'Trained Model'!$J$4:$J$1140,$U$2)/$V$2)</f>
        <v>-1.3956645494074753</v>
      </c>
      <c r="W167" s="1">
        <f>LN(COUNTIFS('Trained Model'!E$4:E$1140,E167,'Trained Model'!$J$4:$J$1140,$U$2)/$V$2)</f>
        <v>-1.4210896477732855</v>
      </c>
      <c r="X167" s="1">
        <f>LN(COUNTIFS('Trained Model'!F$4:F$1140,F167,'Trained Model'!$J$4:$J$1140,$U$2)/$V$2)</f>
        <v>-1.3790666579984376</v>
      </c>
      <c r="Y167" s="1">
        <f>LN(COUNTIFS('Trained Model'!G$4:G$1140,G167,'Trained Model'!$J$4:$J$1140,$U$2)/$V$2)</f>
        <v>-0.66757033877029559</v>
      </c>
      <c r="Z167" s="1">
        <f>LN(COUNTIFS('Trained Model'!H$4:H$1140,H167,'Trained Model'!$J$4:$J$1140,$U$2)/$V$2)</f>
        <v>-1.4340487924157905</v>
      </c>
      <c r="AA167" s="1">
        <f>LN(COUNTIFS('Trained Model'!I$4:I$1140,I167,'Trained Model'!$J$4:$J$1140,$U$2)/$V$2)</f>
        <v>-8.9936045332194625E-2</v>
      </c>
      <c r="AB167" s="151">
        <f t="shared" si="13"/>
        <v>-6.3873760316974799</v>
      </c>
      <c r="AD167" s="119" t="str">
        <f t="shared" si="14"/>
        <v>No</v>
      </c>
      <c r="AE167" s="160" t="str">
        <f t="shared" si="15"/>
        <v>Correct</v>
      </c>
    </row>
    <row r="168" spans="1:31" x14ac:dyDescent="0.2">
      <c r="A168" s="98">
        <v>10956</v>
      </c>
      <c r="B168" s="91" t="s">
        <v>104</v>
      </c>
      <c r="C168" s="110">
        <v>0.11606675456149496</v>
      </c>
      <c r="D168" s="91" t="s">
        <v>1</v>
      </c>
      <c r="E168" s="91">
        <v>2</v>
      </c>
      <c r="F168" s="92">
        <v>0</v>
      </c>
      <c r="G168" s="91" t="s">
        <v>7</v>
      </c>
      <c r="H168" s="91" t="s">
        <v>88</v>
      </c>
      <c r="I168" s="91" t="s">
        <v>5</v>
      </c>
      <c r="J168" s="93" t="s">
        <v>5</v>
      </c>
      <c r="M168" s="1">
        <f>LN(COUNTIFS('Trained Model'!D$4:D$1140,D168,'Trained Model'!$J$4:$J$1140,$L$2)/$M$2)</f>
        <v>-1.0699570329077337</v>
      </c>
      <c r="N168" s="1">
        <f>LN(COUNTIFS('Trained Model'!E$4:E$1140,E168,'Trained Model'!$J$4:$J$1140,$L$2)/$M$2)</f>
        <v>-1.4339224101091452</v>
      </c>
      <c r="O168" s="1">
        <f>LN(COUNTIFS('Trained Model'!F$4:F$1140,F168,'Trained Model'!$J$4:$J$1140,$L$2)/$M$2)</f>
        <v>-1.780198646826979</v>
      </c>
      <c r="P168" s="1">
        <f>LN(COUNTIFS('Trained Model'!G$4:G$1140,G168,'Trained Model'!$J$4:$J$1140,$L$2)/$M$2)</f>
        <v>-0.50310357767208047</v>
      </c>
      <c r="Q168" s="1">
        <f>LN(COUNTIFS('Trained Model'!H$4:H$1140,H168,'Trained Model'!$J$4:$J$1140,$L$2)/$M$2)</f>
        <v>-0.88481459977213761</v>
      </c>
      <c r="R168" s="1">
        <f>LN(COUNTIFS('Trained Model'!I$4:I$1140,I168,'Trained Model'!$J$4:$J$1140,$L$2)/$M$2)</f>
        <v>-1.8152899666382492</v>
      </c>
      <c r="S168" s="149">
        <f t="shared" si="12"/>
        <v>-7.4872862339263246</v>
      </c>
      <c r="T168" s="115"/>
      <c r="V168" s="1">
        <f>LN(COUNTIFS('Trained Model'!D$4:D$1140,D168,'Trained Model'!$J$4:$J$1140,$U$2)/$V$2)</f>
        <v>-1.374959876045784</v>
      </c>
      <c r="W168" s="1">
        <f>LN(COUNTIFS('Trained Model'!E$4:E$1140,E168,'Trained Model'!$J$4:$J$1140,$U$2)/$V$2)</f>
        <v>-1.3956645494074753</v>
      </c>
      <c r="X168" s="1">
        <f>LN(COUNTIFS('Trained Model'!F$4:F$1140,F168,'Trained Model'!$J$4:$J$1140,$U$2)/$V$2)</f>
        <v>-1.3586993551740039</v>
      </c>
      <c r="Y168" s="1">
        <f>LN(COUNTIFS('Trained Model'!G$4:G$1140,G168,'Trained Model'!$J$4:$J$1140,$U$2)/$V$2)</f>
        <v>-0.71939540663488166</v>
      </c>
      <c r="Z168" s="1">
        <f>LN(COUNTIFS('Trained Model'!H$4:H$1140,H168,'Trained Model'!$J$4:$J$1140,$U$2)/$V$2)</f>
        <v>-0.82003893241456904</v>
      </c>
      <c r="AA168" s="1">
        <f>LN(COUNTIFS('Trained Model'!I$4:I$1140,I168,'Trained Model'!$J$4:$J$1140,$U$2)/$V$2)</f>
        <v>-8.9936045332194625E-2</v>
      </c>
      <c r="AB168" s="151">
        <f t="shared" si="13"/>
        <v>-5.7586941650089081</v>
      </c>
      <c r="AD168" s="119" t="str">
        <f t="shared" si="14"/>
        <v>No</v>
      </c>
      <c r="AE168" s="160" t="str">
        <f t="shared" si="15"/>
        <v>Correct</v>
      </c>
    </row>
    <row r="169" spans="1:31" x14ac:dyDescent="0.2">
      <c r="A169" s="99">
        <v>10315</v>
      </c>
      <c r="B169" s="95" t="s">
        <v>104</v>
      </c>
      <c r="C169" s="111">
        <v>0.11639671838041588</v>
      </c>
      <c r="D169" s="95" t="s">
        <v>3</v>
      </c>
      <c r="E169" s="95">
        <v>2</v>
      </c>
      <c r="F169" s="96">
        <v>0</v>
      </c>
      <c r="G169" s="95" t="s">
        <v>7</v>
      </c>
      <c r="H169" s="95" t="s">
        <v>91</v>
      </c>
      <c r="I169" s="95" t="s">
        <v>5</v>
      </c>
      <c r="J169" s="97" t="s">
        <v>5</v>
      </c>
      <c r="M169" s="1">
        <f>LN(COUNTIFS('Trained Model'!D$4:D$1140,D169,'Trained Model'!$J$4:$J$1140,$L$2)/$M$2)</f>
        <v>-1.5099083170870673</v>
      </c>
      <c r="N169" s="1">
        <f>LN(COUNTIFS('Trained Model'!E$4:E$1140,E169,'Trained Model'!$J$4:$J$1140,$L$2)/$M$2)</f>
        <v>-1.4339224101091452</v>
      </c>
      <c r="O169" s="1">
        <f>LN(COUNTIFS('Trained Model'!F$4:F$1140,F169,'Trained Model'!$J$4:$J$1140,$L$2)/$M$2)</f>
        <v>-1.780198646826979</v>
      </c>
      <c r="P169" s="1">
        <f>LN(COUNTIFS('Trained Model'!G$4:G$1140,G169,'Trained Model'!$J$4:$J$1140,$L$2)/$M$2)</f>
        <v>-0.50310357767208047</v>
      </c>
      <c r="Q169" s="1">
        <f>LN(COUNTIFS('Trained Model'!H$4:H$1140,H169,'Trained Model'!$J$4:$J$1140,$L$2)/$M$2)</f>
        <v>-1.9286186519452522</v>
      </c>
      <c r="R169" s="1">
        <f>LN(COUNTIFS('Trained Model'!I$4:I$1140,I169,'Trained Model'!$J$4:$J$1140,$L$2)/$M$2)</f>
        <v>-1.8152899666382492</v>
      </c>
      <c r="S169" s="149">
        <f t="shared" si="12"/>
        <v>-8.9710415702787731</v>
      </c>
      <c r="T169" s="115"/>
      <c r="V169" s="1">
        <f>LN(COUNTIFS('Trained Model'!D$4:D$1140,D169,'Trained Model'!$J$4:$J$1140,$U$2)/$V$2)</f>
        <v>-1.3873311678483309</v>
      </c>
      <c r="W169" s="1">
        <f>LN(COUNTIFS('Trained Model'!E$4:E$1140,E169,'Trained Model'!$J$4:$J$1140,$U$2)/$V$2)</f>
        <v>-1.3956645494074753</v>
      </c>
      <c r="X169" s="1">
        <f>LN(COUNTIFS('Trained Model'!F$4:F$1140,F169,'Trained Model'!$J$4:$J$1140,$U$2)/$V$2)</f>
        <v>-1.3586993551740039</v>
      </c>
      <c r="Y169" s="1">
        <f>LN(COUNTIFS('Trained Model'!G$4:G$1140,G169,'Trained Model'!$J$4:$J$1140,$U$2)/$V$2)</f>
        <v>-0.71939540663488166</v>
      </c>
      <c r="Z169" s="1">
        <f>LN(COUNTIFS('Trained Model'!H$4:H$1140,H169,'Trained Model'!$J$4:$J$1140,$U$2)/$V$2)</f>
        <v>-1.8681817953935267</v>
      </c>
      <c r="AA169" s="1">
        <f>LN(COUNTIFS('Trained Model'!I$4:I$1140,I169,'Trained Model'!$J$4:$J$1140,$U$2)/$V$2)</f>
        <v>-8.9936045332194625E-2</v>
      </c>
      <c r="AB169" s="151">
        <f t="shared" si="13"/>
        <v>-6.8192083197904134</v>
      </c>
      <c r="AD169" s="119" t="str">
        <f t="shared" si="14"/>
        <v>No</v>
      </c>
      <c r="AE169" s="160" t="str">
        <f t="shared" si="15"/>
        <v>Correct</v>
      </c>
    </row>
    <row r="170" spans="1:31" x14ac:dyDescent="0.2">
      <c r="A170" s="98">
        <v>11092</v>
      </c>
      <c r="B170" s="91" t="s">
        <v>104</v>
      </c>
      <c r="C170" s="110">
        <v>0.11739434412756367</v>
      </c>
      <c r="D170" s="91" t="s">
        <v>1</v>
      </c>
      <c r="E170" s="91">
        <v>2</v>
      </c>
      <c r="F170" s="92">
        <v>1</v>
      </c>
      <c r="G170" s="91" t="s">
        <v>7</v>
      </c>
      <c r="H170" s="91" t="s">
        <v>88</v>
      </c>
      <c r="I170" s="91" t="s">
        <v>5</v>
      </c>
      <c r="J170" s="93" t="s">
        <v>5</v>
      </c>
      <c r="M170" s="1">
        <f>LN(COUNTIFS('Trained Model'!D$4:D$1140,D170,'Trained Model'!$J$4:$J$1140,$L$2)/$M$2)</f>
        <v>-1.0699570329077337</v>
      </c>
      <c r="N170" s="1">
        <f>LN(COUNTIFS('Trained Model'!E$4:E$1140,E170,'Trained Model'!$J$4:$J$1140,$L$2)/$M$2)</f>
        <v>-1.4339224101091452</v>
      </c>
      <c r="O170" s="1">
        <f>LN(COUNTIFS('Trained Model'!F$4:F$1140,F170,'Trained Model'!$J$4:$J$1140,$L$2)/$M$2)</f>
        <v>-1.276293465905562</v>
      </c>
      <c r="P170" s="1">
        <f>LN(COUNTIFS('Trained Model'!G$4:G$1140,G170,'Trained Model'!$J$4:$J$1140,$L$2)/$M$2)</f>
        <v>-0.50310357767208047</v>
      </c>
      <c r="Q170" s="1">
        <f>LN(COUNTIFS('Trained Model'!H$4:H$1140,H170,'Trained Model'!$J$4:$J$1140,$L$2)/$M$2)</f>
        <v>-0.88481459977213761</v>
      </c>
      <c r="R170" s="1">
        <f>LN(COUNTIFS('Trained Model'!I$4:I$1140,I170,'Trained Model'!$J$4:$J$1140,$L$2)/$M$2)</f>
        <v>-1.8152899666382492</v>
      </c>
      <c r="S170" s="149">
        <f t="shared" si="12"/>
        <v>-6.9833810530049076</v>
      </c>
      <c r="T170" s="115"/>
      <c r="V170" s="1">
        <f>LN(COUNTIFS('Trained Model'!D$4:D$1140,D170,'Trained Model'!$J$4:$J$1140,$U$2)/$V$2)</f>
        <v>-1.374959876045784</v>
      </c>
      <c r="W170" s="1">
        <f>LN(COUNTIFS('Trained Model'!E$4:E$1140,E170,'Trained Model'!$J$4:$J$1140,$U$2)/$V$2)</f>
        <v>-1.3956645494074753</v>
      </c>
      <c r="X170" s="1">
        <f>LN(COUNTIFS('Trained Model'!F$4:F$1140,F170,'Trained Model'!$J$4:$J$1140,$U$2)/$V$2)</f>
        <v>-1.3790666579984376</v>
      </c>
      <c r="Y170" s="1">
        <f>LN(COUNTIFS('Trained Model'!G$4:G$1140,G170,'Trained Model'!$J$4:$J$1140,$U$2)/$V$2)</f>
        <v>-0.71939540663488166</v>
      </c>
      <c r="Z170" s="1">
        <f>LN(COUNTIFS('Trained Model'!H$4:H$1140,H170,'Trained Model'!$J$4:$J$1140,$U$2)/$V$2)</f>
        <v>-0.82003893241456904</v>
      </c>
      <c r="AA170" s="1">
        <f>LN(COUNTIFS('Trained Model'!I$4:I$1140,I170,'Trained Model'!$J$4:$J$1140,$U$2)/$V$2)</f>
        <v>-8.9936045332194625E-2</v>
      </c>
      <c r="AB170" s="151">
        <f t="shared" si="13"/>
        <v>-5.7790614678333423</v>
      </c>
      <c r="AD170" s="119" t="str">
        <f t="shared" si="14"/>
        <v>No</v>
      </c>
      <c r="AE170" s="160" t="str">
        <f t="shared" si="15"/>
        <v>Correct</v>
      </c>
    </row>
    <row r="171" spans="1:31" x14ac:dyDescent="0.2">
      <c r="A171" s="99">
        <v>10680</v>
      </c>
      <c r="B171" s="95" t="s">
        <v>104</v>
      </c>
      <c r="C171" s="111">
        <v>0.11893708199144326</v>
      </c>
      <c r="D171" s="95" t="s">
        <v>0</v>
      </c>
      <c r="E171" s="95">
        <v>1</v>
      </c>
      <c r="F171" s="96">
        <v>1</v>
      </c>
      <c r="G171" s="95" t="s">
        <v>6</v>
      </c>
      <c r="H171" s="95" t="s">
        <v>90</v>
      </c>
      <c r="I171" s="95" t="s">
        <v>5</v>
      </c>
      <c r="J171" s="97" t="s">
        <v>5</v>
      </c>
      <c r="M171" s="1">
        <f>LN(COUNTIFS('Trained Model'!D$4:D$1140,D171,'Trained Model'!$J$4:$J$1140,$L$2)/$M$2)</f>
        <v>-1.4839328306838067</v>
      </c>
      <c r="N171" s="1">
        <f>LN(COUNTIFS('Trained Model'!E$4:E$1140,E171,'Trained Model'!$J$4:$J$1140,$L$2)/$M$2)</f>
        <v>-1.5921464153240394</v>
      </c>
      <c r="O171" s="1">
        <f>LN(COUNTIFS('Trained Model'!F$4:F$1140,F171,'Trained Model'!$J$4:$J$1140,$L$2)/$M$2)</f>
        <v>-1.276293465905562</v>
      </c>
      <c r="P171" s="1">
        <f>LN(COUNTIFS('Trained Model'!G$4:G$1140,G171,'Trained Model'!$J$4:$J$1140,$L$2)/$M$2)</f>
        <v>-0.92798677163734644</v>
      </c>
      <c r="Q171" s="1">
        <f>LN(COUNTIFS('Trained Model'!H$4:H$1140,H171,'Trained Model'!$J$4:$J$1140,$L$2)/$M$2)</f>
        <v>-1.4839328306838067</v>
      </c>
      <c r="R171" s="1">
        <f>LN(COUNTIFS('Trained Model'!I$4:I$1140,I171,'Trained Model'!$J$4:$J$1140,$L$2)/$M$2)</f>
        <v>-1.8152899666382492</v>
      </c>
      <c r="S171" s="149">
        <f t="shared" si="12"/>
        <v>-8.5795822808728097</v>
      </c>
      <c r="T171" s="115"/>
      <c r="V171" s="1">
        <f>LN(COUNTIFS('Trained Model'!D$4:D$1140,D171,'Trained Model'!$J$4:$J$1140,$U$2)/$V$2)</f>
        <v>-1.3873311678483309</v>
      </c>
      <c r="W171" s="1">
        <f>LN(COUNTIFS('Trained Model'!E$4:E$1140,E171,'Trained Model'!$J$4:$J$1140,$U$2)/$V$2)</f>
        <v>-1.4210896477732855</v>
      </c>
      <c r="X171" s="1">
        <f>LN(COUNTIFS('Trained Model'!F$4:F$1140,F171,'Trained Model'!$J$4:$J$1140,$U$2)/$V$2)</f>
        <v>-1.3790666579984376</v>
      </c>
      <c r="Y171" s="1">
        <f>LN(COUNTIFS('Trained Model'!G$4:G$1140,G171,'Trained Model'!$J$4:$J$1140,$U$2)/$V$2)</f>
        <v>-0.66757033877029559</v>
      </c>
      <c r="Z171" s="1">
        <f>LN(COUNTIFS('Trained Model'!H$4:H$1140,H171,'Trained Model'!$J$4:$J$1140,$U$2)/$V$2)</f>
        <v>-1.790723736354523</v>
      </c>
      <c r="AA171" s="1">
        <f>LN(COUNTIFS('Trained Model'!I$4:I$1140,I171,'Trained Model'!$J$4:$J$1140,$U$2)/$V$2)</f>
        <v>-8.9936045332194625E-2</v>
      </c>
      <c r="AB171" s="151">
        <f t="shared" si="13"/>
        <v>-6.7357175940770677</v>
      </c>
      <c r="AD171" s="119" t="str">
        <f t="shared" si="14"/>
        <v>No</v>
      </c>
      <c r="AE171" s="160" t="str">
        <f t="shared" si="15"/>
        <v>Correct</v>
      </c>
    </row>
    <row r="172" spans="1:31" x14ac:dyDescent="0.2">
      <c r="A172" s="98">
        <v>10734</v>
      </c>
      <c r="B172" s="91" t="s">
        <v>104</v>
      </c>
      <c r="C172" s="110">
        <v>0.12028094767775788</v>
      </c>
      <c r="D172" s="91" t="s">
        <v>1</v>
      </c>
      <c r="E172" s="91">
        <v>3</v>
      </c>
      <c r="F172" s="92">
        <v>2</v>
      </c>
      <c r="G172" s="91" t="s">
        <v>7</v>
      </c>
      <c r="H172" s="91" t="s">
        <v>89</v>
      </c>
      <c r="I172" s="91" t="s">
        <v>4</v>
      </c>
      <c r="J172" s="93" t="s">
        <v>4</v>
      </c>
      <c r="M172" s="1">
        <f>LN(COUNTIFS('Trained Model'!D$4:D$1140,D172,'Trained Model'!$J$4:$J$1140,$L$2)/$M$2)</f>
        <v>-1.0699570329077337</v>
      </c>
      <c r="N172" s="1">
        <f>LN(COUNTIFS('Trained Model'!E$4:E$1140,E172,'Trained Model'!$J$4:$J$1140,$L$2)/$M$2)</f>
        <v>-1.0366206126401418</v>
      </c>
      <c r="O172" s="1">
        <f>LN(COUNTIFS('Trained Model'!F$4:F$1140,F172,'Trained Model'!$J$4:$J$1140,$L$2)/$M$2)</f>
        <v>-1.2556741787028265</v>
      </c>
      <c r="P172" s="1">
        <f>LN(COUNTIFS('Trained Model'!G$4:G$1140,G172,'Trained Model'!$J$4:$J$1140,$L$2)/$M$2)</f>
        <v>-0.50310357767208047</v>
      </c>
      <c r="Q172" s="1">
        <f>LN(COUNTIFS('Trained Model'!H$4:H$1140,H172,'Trained Model'!$J$4:$J$1140,$L$2)/$M$2)</f>
        <v>-1.5365765641692286</v>
      </c>
      <c r="R172" s="1">
        <f>LN(COUNTIFS('Trained Model'!I$4:I$1140,I172,'Trained Model'!$J$4:$J$1140,$L$2)/$M$2)</f>
        <v>-0.17768117723745236</v>
      </c>
      <c r="S172" s="149">
        <f t="shared" si="12"/>
        <v>-5.5796131433294631</v>
      </c>
      <c r="T172" s="115"/>
      <c r="V172" s="1">
        <f>LN(COUNTIFS('Trained Model'!D$4:D$1140,D172,'Trained Model'!$J$4:$J$1140,$U$2)/$V$2)</f>
        <v>-1.374959876045784</v>
      </c>
      <c r="W172" s="1">
        <f>LN(COUNTIFS('Trained Model'!E$4:E$1140,E172,'Trained Model'!$J$4:$J$1140,$U$2)/$V$2)</f>
        <v>-1.3586993551740039</v>
      </c>
      <c r="X172" s="1">
        <f>LN(COUNTIFS('Trained Model'!F$4:F$1140,F172,'Trained Model'!$J$4:$J$1140,$U$2)/$V$2)</f>
        <v>-1.4210896477732855</v>
      </c>
      <c r="Y172" s="1">
        <f>LN(COUNTIFS('Trained Model'!G$4:G$1140,G172,'Trained Model'!$J$4:$J$1140,$U$2)/$V$2)</f>
        <v>-0.71939540663488166</v>
      </c>
      <c r="Z172" s="1">
        <f>LN(COUNTIFS('Trained Model'!H$4:H$1140,H172,'Trained Model'!$J$4:$J$1140,$U$2)/$V$2)</f>
        <v>-1.4340487924157905</v>
      </c>
      <c r="AA172" s="1">
        <f>LN(COUNTIFS('Trained Model'!I$4:I$1140,I172,'Trained Model'!$J$4:$J$1140,$U$2)/$V$2)</f>
        <v>-2.4532874935423878</v>
      </c>
      <c r="AB172" s="151">
        <f t="shared" si="13"/>
        <v>-8.7614805715861337</v>
      </c>
      <c r="AD172" s="119" t="str">
        <f t="shared" si="14"/>
        <v>Yes</v>
      </c>
      <c r="AE172" s="160" t="str">
        <f t="shared" si="15"/>
        <v>Correct</v>
      </c>
    </row>
    <row r="173" spans="1:31" x14ac:dyDescent="0.2">
      <c r="A173" s="99">
        <v>10030</v>
      </c>
      <c r="B173" s="95" t="s">
        <v>104</v>
      </c>
      <c r="C173" s="111">
        <v>0.12037921710476096</v>
      </c>
      <c r="D173" s="95" t="s">
        <v>2</v>
      </c>
      <c r="E173" s="95">
        <v>0</v>
      </c>
      <c r="F173" s="96">
        <v>0</v>
      </c>
      <c r="G173" s="95" t="s">
        <v>7</v>
      </c>
      <c r="H173" s="95" t="s">
        <v>88</v>
      </c>
      <c r="I173" s="95" t="s">
        <v>5</v>
      </c>
      <c r="J173" s="97" t="s">
        <v>5</v>
      </c>
      <c r="M173" s="1">
        <f>LN(COUNTIFS('Trained Model'!D$4:D$1140,D173,'Trained Model'!$J$4:$J$1140,$L$2)/$M$2)</f>
        <v>-1.563975538357343</v>
      </c>
      <c r="N173" s="1">
        <f>LN(COUNTIFS('Trained Model'!E$4:E$1140,E173,'Trained Model'!$J$4:$J$1140,$L$2)/$M$2)</f>
        <v>-1.5921464153240394</v>
      </c>
      <c r="O173" s="1">
        <f>LN(COUNTIFS('Trained Model'!F$4:F$1140,F173,'Trained Model'!$J$4:$J$1140,$L$2)/$M$2)</f>
        <v>-1.780198646826979</v>
      </c>
      <c r="P173" s="1">
        <f>LN(COUNTIFS('Trained Model'!G$4:G$1140,G173,'Trained Model'!$J$4:$J$1140,$L$2)/$M$2)</f>
        <v>-0.50310357767208047</v>
      </c>
      <c r="Q173" s="1">
        <f>LN(COUNTIFS('Trained Model'!H$4:H$1140,H173,'Trained Model'!$J$4:$J$1140,$L$2)/$M$2)</f>
        <v>-0.88481459977213761</v>
      </c>
      <c r="R173" s="1">
        <f>LN(COUNTIFS('Trained Model'!I$4:I$1140,I173,'Trained Model'!$J$4:$J$1140,$L$2)/$M$2)</f>
        <v>-1.8152899666382492</v>
      </c>
      <c r="S173" s="149">
        <f t="shared" si="12"/>
        <v>-8.1395287445908284</v>
      </c>
      <c r="T173" s="115"/>
      <c r="V173" s="1">
        <f>LN(COUNTIFS('Trained Model'!D$4:D$1140,D173,'Trained Model'!$J$4:$J$1140,$U$2)/$V$2)</f>
        <v>-1.3956645494074753</v>
      </c>
      <c r="W173" s="1">
        <f>LN(COUNTIFS('Trained Model'!E$4:E$1140,E173,'Trained Model'!$J$4:$J$1140,$U$2)/$V$2)</f>
        <v>-1.3708698907942589</v>
      </c>
      <c r="X173" s="1">
        <f>LN(COUNTIFS('Trained Model'!F$4:F$1140,F173,'Trained Model'!$J$4:$J$1140,$U$2)/$V$2)</f>
        <v>-1.3586993551740039</v>
      </c>
      <c r="Y173" s="1">
        <f>LN(COUNTIFS('Trained Model'!G$4:G$1140,G173,'Trained Model'!$J$4:$J$1140,$U$2)/$V$2)</f>
        <v>-0.71939540663488166</v>
      </c>
      <c r="Z173" s="1">
        <f>LN(COUNTIFS('Trained Model'!H$4:H$1140,H173,'Trained Model'!$J$4:$J$1140,$U$2)/$V$2)</f>
        <v>-0.82003893241456904</v>
      </c>
      <c r="AA173" s="1">
        <f>LN(COUNTIFS('Trained Model'!I$4:I$1140,I173,'Trained Model'!$J$4:$J$1140,$U$2)/$V$2)</f>
        <v>-8.9936045332194625E-2</v>
      </c>
      <c r="AB173" s="151">
        <f t="shared" si="13"/>
        <v>-5.7546041797573837</v>
      </c>
      <c r="AD173" s="119" t="str">
        <f t="shared" si="14"/>
        <v>No</v>
      </c>
      <c r="AE173" s="160" t="str">
        <f t="shared" si="15"/>
        <v>Correct</v>
      </c>
    </row>
    <row r="174" spans="1:31" x14ac:dyDescent="0.2">
      <c r="A174" s="98">
        <v>10393</v>
      </c>
      <c r="B174" s="91" t="s">
        <v>104</v>
      </c>
      <c r="C174" s="110">
        <v>0.12167988608004709</v>
      </c>
      <c r="D174" s="91" t="s">
        <v>2</v>
      </c>
      <c r="E174" s="91">
        <v>0</v>
      </c>
      <c r="F174" s="92">
        <v>3</v>
      </c>
      <c r="G174" s="91" t="s">
        <v>7</v>
      </c>
      <c r="H174" s="91" t="s">
        <v>89</v>
      </c>
      <c r="I174" s="91" t="s">
        <v>5</v>
      </c>
      <c r="J174" s="93" t="s">
        <v>5</v>
      </c>
      <c r="M174" s="1">
        <f>LN(COUNTIFS('Trained Model'!D$4:D$1140,D174,'Trained Model'!$J$4:$J$1140,$L$2)/$M$2)</f>
        <v>-1.563975538357343</v>
      </c>
      <c r="N174" s="1">
        <f>LN(COUNTIFS('Trained Model'!E$4:E$1140,E174,'Trained Model'!$J$4:$J$1140,$L$2)/$M$2)</f>
        <v>-1.5921464153240394</v>
      </c>
      <c r="O174" s="1">
        <f>LN(COUNTIFS('Trained Model'!F$4:F$1140,F174,'Trained Model'!$J$4:$J$1140,$L$2)/$M$2)</f>
        <v>-1.3188530803243581</v>
      </c>
      <c r="P174" s="1">
        <f>LN(COUNTIFS('Trained Model'!G$4:G$1140,G174,'Trained Model'!$J$4:$J$1140,$L$2)/$M$2)</f>
        <v>-0.50310357767208047</v>
      </c>
      <c r="Q174" s="1">
        <f>LN(COUNTIFS('Trained Model'!H$4:H$1140,H174,'Trained Model'!$J$4:$J$1140,$L$2)/$M$2)</f>
        <v>-1.5365765641692286</v>
      </c>
      <c r="R174" s="1">
        <f>LN(COUNTIFS('Trained Model'!I$4:I$1140,I174,'Trained Model'!$J$4:$J$1140,$L$2)/$M$2)</f>
        <v>-1.8152899666382492</v>
      </c>
      <c r="S174" s="149">
        <f t="shared" si="12"/>
        <v>-8.3299451424852986</v>
      </c>
      <c r="T174" s="115"/>
      <c r="V174" s="1">
        <f>LN(COUNTIFS('Trained Model'!D$4:D$1140,D174,'Trained Model'!$J$4:$J$1140,$U$2)/$V$2)</f>
        <v>-1.3956645494074753</v>
      </c>
      <c r="W174" s="1">
        <f>LN(COUNTIFS('Trained Model'!E$4:E$1140,E174,'Trained Model'!$J$4:$J$1140,$U$2)/$V$2)</f>
        <v>-1.3708698907942589</v>
      </c>
      <c r="X174" s="1">
        <f>LN(COUNTIFS('Trained Model'!F$4:F$1140,F174,'Trained Model'!$J$4:$J$1140,$U$2)/$V$2)</f>
        <v>-1.3873311678483309</v>
      </c>
      <c r="Y174" s="1">
        <f>LN(COUNTIFS('Trained Model'!G$4:G$1140,G174,'Trained Model'!$J$4:$J$1140,$U$2)/$V$2)</f>
        <v>-0.71939540663488166</v>
      </c>
      <c r="Z174" s="1">
        <f>LN(COUNTIFS('Trained Model'!H$4:H$1140,H174,'Trained Model'!$J$4:$J$1140,$U$2)/$V$2)</f>
        <v>-1.4340487924157905</v>
      </c>
      <c r="AA174" s="1">
        <f>LN(COUNTIFS('Trained Model'!I$4:I$1140,I174,'Trained Model'!$J$4:$J$1140,$U$2)/$V$2)</f>
        <v>-8.9936045332194625E-2</v>
      </c>
      <c r="AB174" s="151">
        <f t="shared" si="13"/>
        <v>-6.3972458524329321</v>
      </c>
      <c r="AD174" s="119" t="str">
        <f t="shared" si="14"/>
        <v>No</v>
      </c>
      <c r="AE174" s="160" t="str">
        <f t="shared" si="15"/>
        <v>Correct</v>
      </c>
    </row>
    <row r="175" spans="1:31" x14ac:dyDescent="0.2">
      <c r="A175" s="99">
        <v>10506</v>
      </c>
      <c r="B175" s="95" t="s">
        <v>104</v>
      </c>
      <c r="C175" s="111">
        <v>0.12264902543425793</v>
      </c>
      <c r="D175" s="95" t="s">
        <v>2</v>
      </c>
      <c r="E175" s="95">
        <v>0</v>
      </c>
      <c r="F175" s="96">
        <v>3</v>
      </c>
      <c r="G175" s="95" t="s">
        <v>6</v>
      </c>
      <c r="H175" s="95" t="s">
        <v>91</v>
      </c>
      <c r="I175" s="95" t="s">
        <v>5</v>
      </c>
      <c r="J175" s="97" t="s">
        <v>5</v>
      </c>
      <c r="M175" s="1">
        <f>LN(COUNTIFS('Trained Model'!D$4:D$1140,D175,'Trained Model'!$J$4:$J$1140,$L$2)/$M$2)</f>
        <v>-1.563975538357343</v>
      </c>
      <c r="N175" s="1">
        <f>LN(COUNTIFS('Trained Model'!E$4:E$1140,E175,'Trained Model'!$J$4:$J$1140,$L$2)/$M$2)</f>
        <v>-1.5921464153240394</v>
      </c>
      <c r="O175" s="1">
        <f>LN(COUNTIFS('Trained Model'!F$4:F$1140,F175,'Trained Model'!$J$4:$J$1140,$L$2)/$M$2)</f>
        <v>-1.3188530803243581</v>
      </c>
      <c r="P175" s="1">
        <f>LN(COUNTIFS('Trained Model'!G$4:G$1140,G175,'Trained Model'!$J$4:$J$1140,$L$2)/$M$2)</f>
        <v>-0.92798677163734644</v>
      </c>
      <c r="Q175" s="1">
        <f>LN(COUNTIFS('Trained Model'!H$4:H$1140,H175,'Trained Model'!$J$4:$J$1140,$L$2)/$M$2)</f>
        <v>-1.9286186519452522</v>
      </c>
      <c r="R175" s="1">
        <f>LN(COUNTIFS('Trained Model'!I$4:I$1140,I175,'Trained Model'!$J$4:$J$1140,$L$2)/$M$2)</f>
        <v>-1.8152899666382492</v>
      </c>
      <c r="S175" s="149">
        <f t="shared" si="12"/>
        <v>-9.1468704242265879</v>
      </c>
      <c r="T175" s="115"/>
      <c r="V175" s="1">
        <f>LN(COUNTIFS('Trained Model'!D$4:D$1140,D175,'Trained Model'!$J$4:$J$1140,$U$2)/$V$2)</f>
        <v>-1.3956645494074753</v>
      </c>
      <c r="W175" s="1">
        <f>LN(COUNTIFS('Trained Model'!E$4:E$1140,E175,'Trained Model'!$J$4:$J$1140,$U$2)/$V$2)</f>
        <v>-1.3708698907942589</v>
      </c>
      <c r="X175" s="1">
        <f>LN(COUNTIFS('Trained Model'!F$4:F$1140,F175,'Trained Model'!$J$4:$J$1140,$U$2)/$V$2)</f>
        <v>-1.3873311678483309</v>
      </c>
      <c r="Y175" s="1">
        <f>LN(COUNTIFS('Trained Model'!G$4:G$1140,G175,'Trained Model'!$J$4:$J$1140,$U$2)/$V$2)</f>
        <v>-0.66757033877029559</v>
      </c>
      <c r="Z175" s="1">
        <f>LN(COUNTIFS('Trained Model'!H$4:H$1140,H175,'Trained Model'!$J$4:$J$1140,$U$2)/$V$2)</f>
        <v>-1.8681817953935267</v>
      </c>
      <c r="AA175" s="1">
        <f>LN(COUNTIFS('Trained Model'!I$4:I$1140,I175,'Trained Model'!$J$4:$J$1140,$U$2)/$V$2)</f>
        <v>-8.9936045332194625E-2</v>
      </c>
      <c r="AB175" s="151">
        <f t="shared" si="13"/>
        <v>-6.7795537875460825</v>
      </c>
      <c r="AD175" s="119" t="str">
        <f t="shared" si="14"/>
        <v>No</v>
      </c>
      <c r="AE175" s="160" t="str">
        <f t="shared" si="15"/>
        <v>Correct</v>
      </c>
    </row>
    <row r="176" spans="1:31" x14ac:dyDescent="0.2">
      <c r="A176" s="98">
        <v>10234</v>
      </c>
      <c r="B176" s="91" t="s">
        <v>104</v>
      </c>
      <c r="C176" s="110">
        <v>0.12265666692658139</v>
      </c>
      <c r="D176" s="91" t="s">
        <v>0</v>
      </c>
      <c r="E176" s="91">
        <v>1</v>
      </c>
      <c r="F176" s="92">
        <v>0</v>
      </c>
      <c r="G176" s="91" t="s">
        <v>7</v>
      </c>
      <c r="H176" s="91" t="s">
        <v>91</v>
      </c>
      <c r="I176" s="91" t="s">
        <v>5</v>
      </c>
      <c r="J176" s="93" t="s">
        <v>5</v>
      </c>
      <c r="M176" s="1">
        <f>LN(COUNTIFS('Trained Model'!D$4:D$1140,D176,'Trained Model'!$J$4:$J$1140,$L$2)/$M$2)</f>
        <v>-1.4839328306838067</v>
      </c>
      <c r="N176" s="1">
        <f>LN(COUNTIFS('Trained Model'!E$4:E$1140,E176,'Trained Model'!$J$4:$J$1140,$L$2)/$M$2)</f>
        <v>-1.5921464153240394</v>
      </c>
      <c r="O176" s="1">
        <f>LN(COUNTIFS('Trained Model'!F$4:F$1140,F176,'Trained Model'!$J$4:$J$1140,$L$2)/$M$2)</f>
        <v>-1.780198646826979</v>
      </c>
      <c r="P176" s="1">
        <f>LN(COUNTIFS('Trained Model'!G$4:G$1140,G176,'Trained Model'!$J$4:$J$1140,$L$2)/$M$2)</f>
        <v>-0.50310357767208047</v>
      </c>
      <c r="Q176" s="1">
        <f>LN(COUNTIFS('Trained Model'!H$4:H$1140,H176,'Trained Model'!$J$4:$J$1140,$L$2)/$M$2)</f>
        <v>-1.9286186519452522</v>
      </c>
      <c r="R176" s="1">
        <f>LN(COUNTIFS('Trained Model'!I$4:I$1140,I176,'Trained Model'!$J$4:$J$1140,$L$2)/$M$2)</f>
        <v>-1.8152899666382492</v>
      </c>
      <c r="S176" s="149">
        <f t="shared" si="12"/>
        <v>-9.1032900890904056</v>
      </c>
      <c r="T176" s="115"/>
      <c r="V176" s="1">
        <f>LN(COUNTIFS('Trained Model'!D$4:D$1140,D176,'Trained Model'!$J$4:$J$1140,$U$2)/$V$2)</f>
        <v>-1.3873311678483309</v>
      </c>
      <c r="W176" s="1">
        <f>LN(COUNTIFS('Trained Model'!E$4:E$1140,E176,'Trained Model'!$J$4:$J$1140,$U$2)/$V$2)</f>
        <v>-1.4210896477732855</v>
      </c>
      <c r="X176" s="1">
        <f>LN(COUNTIFS('Trained Model'!F$4:F$1140,F176,'Trained Model'!$J$4:$J$1140,$U$2)/$V$2)</f>
        <v>-1.3586993551740039</v>
      </c>
      <c r="Y176" s="1">
        <f>LN(COUNTIFS('Trained Model'!G$4:G$1140,G176,'Trained Model'!$J$4:$J$1140,$U$2)/$V$2)</f>
        <v>-0.71939540663488166</v>
      </c>
      <c r="Z176" s="1">
        <f>LN(COUNTIFS('Trained Model'!H$4:H$1140,H176,'Trained Model'!$J$4:$J$1140,$U$2)/$V$2)</f>
        <v>-1.8681817953935267</v>
      </c>
      <c r="AA176" s="1">
        <f>LN(COUNTIFS('Trained Model'!I$4:I$1140,I176,'Trained Model'!$J$4:$J$1140,$U$2)/$V$2)</f>
        <v>-8.9936045332194625E-2</v>
      </c>
      <c r="AB176" s="151">
        <f t="shared" si="13"/>
        <v>-6.8446334181562234</v>
      </c>
      <c r="AD176" s="119" t="str">
        <f t="shared" si="14"/>
        <v>No</v>
      </c>
      <c r="AE176" s="160" t="str">
        <f t="shared" si="15"/>
        <v>Correct</v>
      </c>
    </row>
    <row r="177" spans="1:31" x14ac:dyDescent="0.2">
      <c r="A177" s="99">
        <v>10712</v>
      </c>
      <c r="B177" s="95" t="s">
        <v>104</v>
      </c>
      <c r="C177" s="111">
        <v>0.12277585669974445</v>
      </c>
      <c r="D177" s="95" t="s">
        <v>1</v>
      </c>
      <c r="E177" s="95">
        <v>3</v>
      </c>
      <c r="F177" s="96">
        <v>0</v>
      </c>
      <c r="G177" s="95" t="s">
        <v>6</v>
      </c>
      <c r="H177" s="95" t="s">
        <v>88</v>
      </c>
      <c r="I177" s="95" t="s">
        <v>5</v>
      </c>
      <c r="J177" s="97" t="s">
        <v>5</v>
      </c>
      <c r="M177" s="1">
        <f>LN(COUNTIFS('Trained Model'!D$4:D$1140,D177,'Trained Model'!$J$4:$J$1140,$L$2)/$M$2)</f>
        <v>-1.0699570329077337</v>
      </c>
      <c r="N177" s="1">
        <f>LN(COUNTIFS('Trained Model'!E$4:E$1140,E177,'Trained Model'!$J$4:$J$1140,$L$2)/$M$2)</f>
        <v>-1.0366206126401418</v>
      </c>
      <c r="O177" s="1">
        <f>LN(COUNTIFS('Trained Model'!F$4:F$1140,F177,'Trained Model'!$J$4:$J$1140,$L$2)/$M$2)</f>
        <v>-1.780198646826979</v>
      </c>
      <c r="P177" s="1">
        <f>LN(COUNTIFS('Trained Model'!G$4:G$1140,G177,'Trained Model'!$J$4:$J$1140,$L$2)/$M$2)</f>
        <v>-0.92798677163734644</v>
      </c>
      <c r="Q177" s="1">
        <f>LN(COUNTIFS('Trained Model'!H$4:H$1140,H177,'Trained Model'!$J$4:$J$1140,$L$2)/$M$2)</f>
        <v>-0.88481459977213761</v>
      </c>
      <c r="R177" s="1">
        <f>LN(COUNTIFS('Trained Model'!I$4:I$1140,I177,'Trained Model'!$J$4:$J$1140,$L$2)/$M$2)</f>
        <v>-1.8152899666382492</v>
      </c>
      <c r="S177" s="149">
        <f t="shared" si="12"/>
        <v>-7.5148676304225877</v>
      </c>
      <c r="T177" s="115"/>
      <c r="V177" s="1">
        <f>LN(COUNTIFS('Trained Model'!D$4:D$1140,D177,'Trained Model'!$J$4:$J$1140,$U$2)/$V$2)</f>
        <v>-1.374959876045784</v>
      </c>
      <c r="W177" s="1">
        <f>LN(COUNTIFS('Trained Model'!E$4:E$1140,E177,'Trained Model'!$J$4:$J$1140,$U$2)/$V$2)</f>
        <v>-1.3586993551740039</v>
      </c>
      <c r="X177" s="1">
        <f>LN(COUNTIFS('Trained Model'!F$4:F$1140,F177,'Trained Model'!$J$4:$J$1140,$U$2)/$V$2)</f>
        <v>-1.3586993551740039</v>
      </c>
      <c r="Y177" s="1">
        <f>LN(COUNTIFS('Trained Model'!G$4:G$1140,G177,'Trained Model'!$J$4:$J$1140,$U$2)/$V$2)</f>
        <v>-0.66757033877029559</v>
      </c>
      <c r="Z177" s="1">
        <f>LN(COUNTIFS('Trained Model'!H$4:H$1140,H177,'Trained Model'!$J$4:$J$1140,$U$2)/$V$2)</f>
        <v>-0.82003893241456904</v>
      </c>
      <c r="AA177" s="1">
        <f>LN(COUNTIFS('Trained Model'!I$4:I$1140,I177,'Trained Model'!$J$4:$J$1140,$U$2)/$V$2)</f>
        <v>-8.9936045332194625E-2</v>
      </c>
      <c r="AB177" s="151">
        <f t="shared" si="13"/>
        <v>-5.6699039029108507</v>
      </c>
      <c r="AD177" s="119" t="str">
        <f t="shared" si="14"/>
        <v>No</v>
      </c>
      <c r="AE177" s="160" t="str">
        <f t="shared" si="15"/>
        <v>Correct</v>
      </c>
    </row>
    <row r="178" spans="1:31" x14ac:dyDescent="0.2">
      <c r="A178" s="98">
        <v>10683</v>
      </c>
      <c r="B178" s="91" t="s">
        <v>104</v>
      </c>
      <c r="C178" s="110">
        <v>0.12291689065274869</v>
      </c>
      <c r="D178" s="91" t="s">
        <v>1</v>
      </c>
      <c r="E178" s="91">
        <v>2</v>
      </c>
      <c r="F178" s="92">
        <v>0</v>
      </c>
      <c r="G178" s="91" t="s">
        <v>7</v>
      </c>
      <c r="H178" s="91" t="s">
        <v>90</v>
      </c>
      <c r="I178" s="91" t="s">
        <v>5</v>
      </c>
      <c r="J178" s="93" t="s">
        <v>5</v>
      </c>
      <c r="M178" s="1">
        <f>LN(COUNTIFS('Trained Model'!D$4:D$1140,D178,'Trained Model'!$J$4:$J$1140,$L$2)/$M$2)</f>
        <v>-1.0699570329077337</v>
      </c>
      <c r="N178" s="1">
        <f>LN(COUNTIFS('Trained Model'!E$4:E$1140,E178,'Trained Model'!$J$4:$J$1140,$L$2)/$M$2)</f>
        <v>-1.4339224101091452</v>
      </c>
      <c r="O178" s="1">
        <f>LN(COUNTIFS('Trained Model'!F$4:F$1140,F178,'Trained Model'!$J$4:$J$1140,$L$2)/$M$2)</f>
        <v>-1.780198646826979</v>
      </c>
      <c r="P178" s="1">
        <f>LN(COUNTIFS('Trained Model'!G$4:G$1140,G178,'Trained Model'!$J$4:$J$1140,$L$2)/$M$2)</f>
        <v>-0.50310357767208047</v>
      </c>
      <c r="Q178" s="1">
        <f>LN(COUNTIFS('Trained Model'!H$4:H$1140,H178,'Trained Model'!$J$4:$J$1140,$L$2)/$M$2)</f>
        <v>-1.4839328306838067</v>
      </c>
      <c r="R178" s="1">
        <f>LN(COUNTIFS('Trained Model'!I$4:I$1140,I178,'Trained Model'!$J$4:$J$1140,$L$2)/$M$2)</f>
        <v>-1.8152899666382492</v>
      </c>
      <c r="S178" s="149">
        <f t="shared" si="12"/>
        <v>-8.0864044648379938</v>
      </c>
      <c r="T178" s="115"/>
      <c r="V178" s="1">
        <f>LN(COUNTIFS('Trained Model'!D$4:D$1140,D178,'Trained Model'!$J$4:$J$1140,$U$2)/$V$2)</f>
        <v>-1.374959876045784</v>
      </c>
      <c r="W178" s="1">
        <f>LN(COUNTIFS('Trained Model'!E$4:E$1140,E178,'Trained Model'!$J$4:$J$1140,$U$2)/$V$2)</f>
        <v>-1.3956645494074753</v>
      </c>
      <c r="X178" s="1">
        <f>LN(COUNTIFS('Trained Model'!F$4:F$1140,F178,'Trained Model'!$J$4:$J$1140,$U$2)/$V$2)</f>
        <v>-1.3586993551740039</v>
      </c>
      <c r="Y178" s="1">
        <f>LN(COUNTIFS('Trained Model'!G$4:G$1140,G178,'Trained Model'!$J$4:$J$1140,$U$2)/$V$2)</f>
        <v>-0.71939540663488166</v>
      </c>
      <c r="Z178" s="1">
        <f>LN(COUNTIFS('Trained Model'!H$4:H$1140,H178,'Trained Model'!$J$4:$J$1140,$U$2)/$V$2)</f>
        <v>-1.790723736354523</v>
      </c>
      <c r="AA178" s="1">
        <f>LN(COUNTIFS('Trained Model'!I$4:I$1140,I178,'Trained Model'!$J$4:$J$1140,$U$2)/$V$2)</f>
        <v>-8.9936045332194625E-2</v>
      </c>
      <c r="AB178" s="151">
        <f t="shared" si="13"/>
        <v>-6.7293789689488621</v>
      </c>
      <c r="AD178" s="119" t="str">
        <f t="shared" si="14"/>
        <v>No</v>
      </c>
      <c r="AE178" s="160" t="str">
        <f t="shared" si="15"/>
        <v>Correct</v>
      </c>
    </row>
    <row r="179" spans="1:31" x14ac:dyDescent="0.2">
      <c r="A179" s="99">
        <v>10569</v>
      </c>
      <c r="B179" s="95" t="s">
        <v>104</v>
      </c>
      <c r="C179" s="111">
        <v>0.12339986820991722</v>
      </c>
      <c r="D179" s="95" t="s">
        <v>1</v>
      </c>
      <c r="E179" s="95">
        <v>3</v>
      </c>
      <c r="F179" s="96">
        <v>1</v>
      </c>
      <c r="G179" s="95" t="s">
        <v>6</v>
      </c>
      <c r="H179" s="95" t="s">
        <v>88</v>
      </c>
      <c r="I179" s="95" t="s">
        <v>4</v>
      </c>
      <c r="J179" s="97" t="s">
        <v>4</v>
      </c>
      <c r="M179" s="1">
        <f>LN(COUNTIFS('Trained Model'!D$4:D$1140,D179,'Trained Model'!$J$4:$J$1140,$L$2)/$M$2)</f>
        <v>-1.0699570329077337</v>
      </c>
      <c r="N179" s="1">
        <f>LN(COUNTIFS('Trained Model'!E$4:E$1140,E179,'Trained Model'!$J$4:$J$1140,$L$2)/$M$2)</f>
        <v>-1.0366206126401418</v>
      </c>
      <c r="O179" s="1">
        <f>LN(COUNTIFS('Trained Model'!F$4:F$1140,F179,'Trained Model'!$J$4:$J$1140,$L$2)/$M$2)</f>
        <v>-1.276293465905562</v>
      </c>
      <c r="P179" s="1">
        <f>LN(COUNTIFS('Trained Model'!G$4:G$1140,G179,'Trained Model'!$J$4:$J$1140,$L$2)/$M$2)</f>
        <v>-0.92798677163734644</v>
      </c>
      <c r="Q179" s="1">
        <f>LN(COUNTIFS('Trained Model'!H$4:H$1140,H179,'Trained Model'!$J$4:$J$1140,$L$2)/$M$2)</f>
        <v>-0.88481459977213761</v>
      </c>
      <c r="R179" s="1">
        <f>LN(COUNTIFS('Trained Model'!I$4:I$1140,I179,'Trained Model'!$J$4:$J$1140,$L$2)/$M$2)</f>
        <v>-0.17768117723745236</v>
      </c>
      <c r="S179" s="149">
        <f t="shared" si="12"/>
        <v>-5.3733536601003733</v>
      </c>
      <c r="T179" s="115"/>
      <c r="V179" s="1">
        <f>LN(COUNTIFS('Trained Model'!D$4:D$1140,D179,'Trained Model'!$J$4:$J$1140,$U$2)/$V$2)</f>
        <v>-1.374959876045784</v>
      </c>
      <c r="W179" s="1">
        <f>LN(COUNTIFS('Trained Model'!E$4:E$1140,E179,'Trained Model'!$J$4:$J$1140,$U$2)/$V$2)</f>
        <v>-1.3586993551740039</v>
      </c>
      <c r="X179" s="1">
        <f>LN(COUNTIFS('Trained Model'!F$4:F$1140,F179,'Trained Model'!$J$4:$J$1140,$U$2)/$V$2)</f>
        <v>-1.3790666579984376</v>
      </c>
      <c r="Y179" s="1">
        <f>LN(COUNTIFS('Trained Model'!G$4:G$1140,G179,'Trained Model'!$J$4:$J$1140,$U$2)/$V$2)</f>
        <v>-0.66757033877029559</v>
      </c>
      <c r="Z179" s="1">
        <f>LN(COUNTIFS('Trained Model'!H$4:H$1140,H179,'Trained Model'!$J$4:$J$1140,$U$2)/$V$2)</f>
        <v>-0.82003893241456904</v>
      </c>
      <c r="AA179" s="1">
        <f>LN(COUNTIFS('Trained Model'!I$4:I$1140,I179,'Trained Model'!$J$4:$J$1140,$U$2)/$V$2)</f>
        <v>-2.4532874935423878</v>
      </c>
      <c r="AB179" s="151">
        <f t="shared" si="13"/>
        <v>-8.053622653945478</v>
      </c>
      <c r="AD179" s="119" t="str">
        <f t="shared" si="14"/>
        <v>Yes</v>
      </c>
      <c r="AE179" s="160" t="str">
        <f t="shared" si="15"/>
        <v>Correct</v>
      </c>
    </row>
    <row r="180" spans="1:31" x14ac:dyDescent="0.2">
      <c r="A180" s="98">
        <v>11223</v>
      </c>
      <c r="B180" s="91" t="s">
        <v>104</v>
      </c>
      <c r="C180" s="110">
        <v>0.12360111363413584</v>
      </c>
      <c r="D180" s="91" t="s">
        <v>2</v>
      </c>
      <c r="E180" s="91">
        <v>3</v>
      </c>
      <c r="F180" s="92">
        <v>1</v>
      </c>
      <c r="G180" s="91" t="s">
        <v>7</v>
      </c>
      <c r="H180" s="91" t="s">
        <v>91</v>
      </c>
      <c r="I180" s="91" t="s">
        <v>5</v>
      </c>
      <c r="J180" s="93" t="s">
        <v>5</v>
      </c>
      <c r="M180" s="1">
        <f>LN(COUNTIFS('Trained Model'!D$4:D$1140,D180,'Trained Model'!$J$4:$J$1140,$L$2)/$M$2)</f>
        <v>-1.563975538357343</v>
      </c>
      <c r="N180" s="1">
        <f>LN(COUNTIFS('Trained Model'!E$4:E$1140,E180,'Trained Model'!$J$4:$J$1140,$L$2)/$M$2)</f>
        <v>-1.0366206126401418</v>
      </c>
      <c r="O180" s="1">
        <f>LN(COUNTIFS('Trained Model'!F$4:F$1140,F180,'Trained Model'!$J$4:$J$1140,$L$2)/$M$2)</f>
        <v>-1.276293465905562</v>
      </c>
      <c r="P180" s="1">
        <f>LN(COUNTIFS('Trained Model'!G$4:G$1140,G180,'Trained Model'!$J$4:$J$1140,$L$2)/$M$2)</f>
        <v>-0.50310357767208047</v>
      </c>
      <c r="Q180" s="1">
        <f>LN(COUNTIFS('Trained Model'!H$4:H$1140,H180,'Trained Model'!$J$4:$J$1140,$L$2)/$M$2)</f>
        <v>-1.9286186519452522</v>
      </c>
      <c r="R180" s="1">
        <f>LN(COUNTIFS('Trained Model'!I$4:I$1140,I180,'Trained Model'!$J$4:$J$1140,$L$2)/$M$2)</f>
        <v>-1.8152899666382492</v>
      </c>
      <c r="S180" s="149">
        <f t="shared" si="12"/>
        <v>-8.1239018131586285</v>
      </c>
      <c r="T180" s="115"/>
      <c r="V180" s="1">
        <f>LN(COUNTIFS('Trained Model'!D$4:D$1140,D180,'Trained Model'!$J$4:$J$1140,$U$2)/$V$2)</f>
        <v>-1.3956645494074753</v>
      </c>
      <c r="W180" s="1">
        <f>LN(COUNTIFS('Trained Model'!E$4:E$1140,E180,'Trained Model'!$J$4:$J$1140,$U$2)/$V$2)</f>
        <v>-1.3586993551740039</v>
      </c>
      <c r="X180" s="1">
        <f>LN(COUNTIFS('Trained Model'!F$4:F$1140,F180,'Trained Model'!$J$4:$J$1140,$U$2)/$V$2)</f>
        <v>-1.3790666579984376</v>
      </c>
      <c r="Y180" s="1">
        <f>LN(COUNTIFS('Trained Model'!G$4:G$1140,G180,'Trained Model'!$J$4:$J$1140,$U$2)/$V$2)</f>
        <v>-0.71939540663488166</v>
      </c>
      <c r="Z180" s="1">
        <f>LN(COUNTIFS('Trained Model'!H$4:H$1140,H180,'Trained Model'!$J$4:$J$1140,$U$2)/$V$2)</f>
        <v>-1.8681817953935267</v>
      </c>
      <c r="AA180" s="1">
        <f>LN(COUNTIFS('Trained Model'!I$4:I$1140,I180,'Trained Model'!$J$4:$J$1140,$U$2)/$V$2)</f>
        <v>-8.9936045332194625E-2</v>
      </c>
      <c r="AB180" s="151">
        <f t="shared" si="13"/>
        <v>-6.81094380994052</v>
      </c>
      <c r="AD180" s="119" t="str">
        <f t="shared" si="14"/>
        <v>No</v>
      </c>
      <c r="AE180" s="160" t="str">
        <f t="shared" si="15"/>
        <v>Correct</v>
      </c>
    </row>
    <row r="181" spans="1:31" x14ac:dyDescent="0.2">
      <c r="A181" s="99">
        <v>11003</v>
      </c>
      <c r="B181" s="95" t="s">
        <v>104</v>
      </c>
      <c r="C181" s="111">
        <v>0.12403008131562698</v>
      </c>
      <c r="D181" s="95" t="s">
        <v>2</v>
      </c>
      <c r="E181" s="95">
        <v>2</v>
      </c>
      <c r="F181" s="96">
        <v>3</v>
      </c>
      <c r="G181" s="95" t="s">
        <v>6</v>
      </c>
      <c r="H181" s="95" t="s">
        <v>89</v>
      </c>
      <c r="I181" s="95" t="s">
        <v>4</v>
      </c>
      <c r="J181" s="97" t="s">
        <v>4</v>
      </c>
      <c r="M181" s="1">
        <f>LN(COUNTIFS('Trained Model'!D$4:D$1140,D181,'Trained Model'!$J$4:$J$1140,$L$2)/$M$2)</f>
        <v>-1.563975538357343</v>
      </c>
      <c r="N181" s="1">
        <f>LN(COUNTIFS('Trained Model'!E$4:E$1140,E181,'Trained Model'!$J$4:$J$1140,$L$2)/$M$2)</f>
        <v>-1.4339224101091452</v>
      </c>
      <c r="O181" s="1">
        <f>LN(COUNTIFS('Trained Model'!F$4:F$1140,F181,'Trained Model'!$J$4:$J$1140,$L$2)/$M$2)</f>
        <v>-1.3188530803243581</v>
      </c>
      <c r="P181" s="1">
        <f>LN(COUNTIFS('Trained Model'!G$4:G$1140,G181,'Trained Model'!$J$4:$J$1140,$L$2)/$M$2)</f>
        <v>-0.92798677163734644</v>
      </c>
      <c r="Q181" s="1">
        <f>LN(COUNTIFS('Trained Model'!H$4:H$1140,H181,'Trained Model'!$J$4:$J$1140,$L$2)/$M$2)</f>
        <v>-1.5365765641692286</v>
      </c>
      <c r="R181" s="1">
        <f>LN(COUNTIFS('Trained Model'!I$4:I$1140,I181,'Trained Model'!$J$4:$J$1140,$L$2)/$M$2)</f>
        <v>-0.17768117723745236</v>
      </c>
      <c r="S181" s="149">
        <f t="shared" si="12"/>
        <v>-6.9589955418348746</v>
      </c>
      <c r="T181" s="115"/>
      <c r="V181" s="1">
        <f>LN(COUNTIFS('Trained Model'!D$4:D$1140,D181,'Trained Model'!$J$4:$J$1140,$U$2)/$V$2)</f>
        <v>-1.3956645494074753</v>
      </c>
      <c r="W181" s="1">
        <f>LN(COUNTIFS('Trained Model'!E$4:E$1140,E181,'Trained Model'!$J$4:$J$1140,$U$2)/$V$2)</f>
        <v>-1.3956645494074753</v>
      </c>
      <c r="X181" s="1">
        <f>LN(COUNTIFS('Trained Model'!F$4:F$1140,F181,'Trained Model'!$J$4:$J$1140,$U$2)/$V$2)</f>
        <v>-1.3873311678483309</v>
      </c>
      <c r="Y181" s="1">
        <f>LN(COUNTIFS('Trained Model'!G$4:G$1140,G181,'Trained Model'!$J$4:$J$1140,$U$2)/$V$2)</f>
        <v>-0.66757033877029559</v>
      </c>
      <c r="Z181" s="1">
        <f>LN(COUNTIFS('Trained Model'!H$4:H$1140,H181,'Trained Model'!$J$4:$J$1140,$U$2)/$V$2)</f>
        <v>-1.4340487924157905</v>
      </c>
      <c r="AA181" s="1">
        <f>LN(COUNTIFS('Trained Model'!I$4:I$1140,I181,'Trained Model'!$J$4:$J$1140,$U$2)/$V$2)</f>
        <v>-2.4532874935423878</v>
      </c>
      <c r="AB181" s="151">
        <f t="shared" si="13"/>
        <v>-8.7335668913917566</v>
      </c>
      <c r="AD181" s="119" t="str">
        <f t="shared" si="14"/>
        <v>Yes</v>
      </c>
      <c r="AE181" s="161" t="str">
        <f t="shared" si="15"/>
        <v>Correct</v>
      </c>
    </row>
    <row r="182" spans="1:31" x14ac:dyDescent="0.2">
      <c r="A182" s="98">
        <v>10647</v>
      </c>
      <c r="B182" s="91" t="s">
        <v>104</v>
      </c>
      <c r="C182" s="110">
        <v>0.12447133596863658</v>
      </c>
      <c r="D182" s="91" t="s">
        <v>1</v>
      </c>
      <c r="E182" s="91">
        <v>1</v>
      </c>
      <c r="F182" s="92">
        <v>2</v>
      </c>
      <c r="G182" s="91" t="s">
        <v>6</v>
      </c>
      <c r="H182" s="91" t="s">
        <v>88</v>
      </c>
      <c r="I182" s="91" t="s">
        <v>4</v>
      </c>
      <c r="J182" s="93" t="s">
        <v>5</v>
      </c>
      <c r="M182" s="1">
        <f>LN(COUNTIFS('Trained Model'!D$4:D$1140,D182,'Trained Model'!$J$4:$J$1140,$L$2)/$M$2)</f>
        <v>-1.0699570329077337</v>
      </c>
      <c r="N182" s="1">
        <f>LN(COUNTIFS('Trained Model'!E$4:E$1140,E182,'Trained Model'!$J$4:$J$1140,$L$2)/$M$2)</f>
        <v>-1.5921464153240394</v>
      </c>
      <c r="O182" s="1">
        <f>LN(COUNTIFS('Trained Model'!F$4:F$1140,F182,'Trained Model'!$J$4:$J$1140,$L$2)/$M$2)</f>
        <v>-1.2556741787028265</v>
      </c>
      <c r="P182" s="1">
        <f>LN(COUNTIFS('Trained Model'!G$4:G$1140,G182,'Trained Model'!$J$4:$J$1140,$L$2)/$M$2)</f>
        <v>-0.92798677163734644</v>
      </c>
      <c r="Q182" s="1">
        <f>LN(COUNTIFS('Trained Model'!H$4:H$1140,H182,'Trained Model'!$J$4:$J$1140,$L$2)/$M$2)</f>
        <v>-0.88481459977213761</v>
      </c>
      <c r="R182" s="1">
        <f>LN(COUNTIFS('Trained Model'!I$4:I$1140,I182,'Trained Model'!$J$4:$J$1140,$L$2)/$M$2)</f>
        <v>-0.17768117723745236</v>
      </c>
      <c r="S182" s="149">
        <f t="shared" si="12"/>
        <v>-5.9082601755815354</v>
      </c>
      <c r="T182" s="115"/>
      <c r="V182" s="1">
        <f>LN(COUNTIFS('Trained Model'!D$4:D$1140,D182,'Trained Model'!$J$4:$J$1140,$U$2)/$V$2)</f>
        <v>-1.374959876045784</v>
      </c>
      <c r="W182" s="1">
        <f>LN(COUNTIFS('Trained Model'!E$4:E$1140,E182,'Trained Model'!$J$4:$J$1140,$U$2)/$V$2)</f>
        <v>-1.4210896477732855</v>
      </c>
      <c r="X182" s="1">
        <f>LN(COUNTIFS('Trained Model'!F$4:F$1140,F182,'Trained Model'!$J$4:$J$1140,$U$2)/$V$2)</f>
        <v>-1.4210896477732855</v>
      </c>
      <c r="Y182" s="1">
        <f>LN(COUNTIFS('Trained Model'!G$4:G$1140,G182,'Trained Model'!$J$4:$J$1140,$U$2)/$V$2)</f>
        <v>-0.66757033877029559</v>
      </c>
      <c r="Z182" s="1">
        <f>LN(COUNTIFS('Trained Model'!H$4:H$1140,H182,'Trained Model'!$J$4:$J$1140,$U$2)/$V$2)</f>
        <v>-0.82003893241456904</v>
      </c>
      <c r="AA182" s="1">
        <f>LN(COUNTIFS('Trained Model'!I$4:I$1140,I182,'Trained Model'!$J$4:$J$1140,$U$2)/$V$2)</f>
        <v>-2.4532874935423878</v>
      </c>
      <c r="AB182" s="151">
        <f t="shared" si="13"/>
        <v>-8.1580359363196067</v>
      </c>
      <c r="AD182" s="119" t="str">
        <f t="shared" si="14"/>
        <v>Yes</v>
      </c>
      <c r="AE182" s="160" t="str">
        <f t="shared" si="15"/>
        <v>Incorrect</v>
      </c>
    </row>
    <row r="183" spans="1:31" x14ac:dyDescent="0.2">
      <c r="A183" s="99">
        <v>10803</v>
      </c>
      <c r="B183" s="95" t="s">
        <v>104</v>
      </c>
      <c r="C183" s="111">
        <v>0.12534206760692301</v>
      </c>
      <c r="D183" s="95" t="s">
        <v>0</v>
      </c>
      <c r="E183" s="95">
        <v>0</v>
      </c>
      <c r="F183" s="96">
        <v>2</v>
      </c>
      <c r="G183" s="95" t="s">
        <v>7</v>
      </c>
      <c r="H183" s="95" t="s">
        <v>89</v>
      </c>
      <c r="I183" s="95" t="s">
        <v>5</v>
      </c>
      <c r="J183" s="97" t="s">
        <v>5</v>
      </c>
      <c r="M183" s="1">
        <f>LN(COUNTIFS('Trained Model'!D$4:D$1140,D183,'Trained Model'!$J$4:$J$1140,$L$2)/$M$2)</f>
        <v>-1.4839328306838067</v>
      </c>
      <c r="N183" s="1">
        <f>LN(COUNTIFS('Trained Model'!E$4:E$1140,E183,'Trained Model'!$J$4:$J$1140,$L$2)/$M$2)</f>
        <v>-1.5921464153240394</v>
      </c>
      <c r="O183" s="1">
        <f>LN(COUNTIFS('Trained Model'!F$4:F$1140,F183,'Trained Model'!$J$4:$J$1140,$L$2)/$M$2)</f>
        <v>-1.2556741787028265</v>
      </c>
      <c r="P183" s="1">
        <f>LN(COUNTIFS('Trained Model'!G$4:G$1140,G183,'Trained Model'!$J$4:$J$1140,$L$2)/$M$2)</f>
        <v>-0.50310357767208047</v>
      </c>
      <c r="Q183" s="1">
        <f>LN(COUNTIFS('Trained Model'!H$4:H$1140,H183,'Trained Model'!$J$4:$J$1140,$L$2)/$M$2)</f>
        <v>-1.5365765641692286</v>
      </c>
      <c r="R183" s="1">
        <f>LN(COUNTIFS('Trained Model'!I$4:I$1140,I183,'Trained Model'!$J$4:$J$1140,$L$2)/$M$2)</f>
        <v>-1.8152899666382492</v>
      </c>
      <c r="S183" s="149">
        <f t="shared" si="12"/>
        <v>-8.1867235331902304</v>
      </c>
      <c r="T183" s="115"/>
      <c r="V183" s="1">
        <f>LN(COUNTIFS('Trained Model'!D$4:D$1140,D183,'Trained Model'!$J$4:$J$1140,$U$2)/$V$2)</f>
        <v>-1.3873311678483309</v>
      </c>
      <c r="W183" s="1">
        <f>LN(COUNTIFS('Trained Model'!E$4:E$1140,E183,'Trained Model'!$J$4:$J$1140,$U$2)/$V$2)</f>
        <v>-1.3708698907942589</v>
      </c>
      <c r="X183" s="1">
        <f>LN(COUNTIFS('Trained Model'!F$4:F$1140,F183,'Trained Model'!$J$4:$J$1140,$U$2)/$V$2)</f>
        <v>-1.4210896477732855</v>
      </c>
      <c r="Y183" s="1">
        <f>LN(COUNTIFS('Trained Model'!G$4:G$1140,G183,'Trained Model'!$J$4:$J$1140,$U$2)/$V$2)</f>
        <v>-0.71939540663488166</v>
      </c>
      <c r="Z183" s="1">
        <f>LN(COUNTIFS('Trained Model'!H$4:H$1140,H183,'Trained Model'!$J$4:$J$1140,$U$2)/$V$2)</f>
        <v>-1.4340487924157905</v>
      </c>
      <c r="AA183" s="1">
        <f>LN(COUNTIFS('Trained Model'!I$4:I$1140,I183,'Trained Model'!$J$4:$J$1140,$U$2)/$V$2)</f>
        <v>-8.9936045332194625E-2</v>
      </c>
      <c r="AB183" s="151">
        <f t="shared" si="13"/>
        <v>-6.4226709507987421</v>
      </c>
      <c r="AD183" s="119" t="str">
        <f t="shared" si="14"/>
        <v>No</v>
      </c>
      <c r="AE183" s="160" t="str">
        <f t="shared" si="15"/>
        <v>Correct</v>
      </c>
    </row>
    <row r="184" spans="1:31" x14ac:dyDescent="0.2">
      <c r="A184" s="98">
        <v>10767</v>
      </c>
      <c r="B184" s="91" t="s">
        <v>104</v>
      </c>
      <c r="C184" s="110">
        <v>0.12560478972782285</v>
      </c>
      <c r="D184" s="91" t="s">
        <v>2</v>
      </c>
      <c r="E184" s="91">
        <v>3</v>
      </c>
      <c r="F184" s="92">
        <v>3</v>
      </c>
      <c r="G184" s="91" t="s">
        <v>7</v>
      </c>
      <c r="H184" s="91" t="s">
        <v>91</v>
      </c>
      <c r="I184" s="91" t="s">
        <v>4</v>
      </c>
      <c r="J184" s="93" t="s">
        <v>4</v>
      </c>
      <c r="M184" s="1">
        <f>LN(COUNTIFS('Trained Model'!D$4:D$1140,D184,'Trained Model'!$J$4:$J$1140,$L$2)/$M$2)</f>
        <v>-1.563975538357343</v>
      </c>
      <c r="N184" s="1">
        <f>LN(COUNTIFS('Trained Model'!E$4:E$1140,E184,'Trained Model'!$J$4:$J$1140,$L$2)/$M$2)</f>
        <v>-1.0366206126401418</v>
      </c>
      <c r="O184" s="1">
        <f>LN(COUNTIFS('Trained Model'!F$4:F$1140,F184,'Trained Model'!$J$4:$J$1140,$L$2)/$M$2)</f>
        <v>-1.3188530803243581</v>
      </c>
      <c r="P184" s="1">
        <f>LN(COUNTIFS('Trained Model'!G$4:G$1140,G184,'Trained Model'!$J$4:$J$1140,$L$2)/$M$2)</f>
        <v>-0.50310357767208047</v>
      </c>
      <c r="Q184" s="1">
        <f>LN(COUNTIFS('Trained Model'!H$4:H$1140,H184,'Trained Model'!$J$4:$J$1140,$L$2)/$M$2)</f>
        <v>-1.9286186519452522</v>
      </c>
      <c r="R184" s="1">
        <f>LN(COUNTIFS('Trained Model'!I$4:I$1140,I184,'Trained Model'!$J$4:$J$1140,$L$2)/$M$2)</f>
        <v>-0.17768117723745236</v>
      </c>
      <c r="S184" s="149">
        <f t="shared" si="12"/>
        <v>-6.5288526381766276</v>
      </c>
      <c r="T184" s="115"/>
      <c r="V184" s="1">
        <f>LN(COUNTIFS('Trained Model'!D$4:D$1140,D184,'Trained Model'!$J$4:$J$1140,$U$2)/$V$2)</f>
        <v>-1.3956645494074753</v>
      </c>
      <c r="W184" s="1">
        <f>LN(COUNTIFS('Trained Model'!E$4:E$1140,E184,'Trained Model'!$J$4:$J$1140,$U$2)/$V$2)</f>
        <v>-1.3586993551740039</v>
      </c>
      <c r="X184" s="1">
        <f>LN(COUNTIFS('Trained Model'!F$4:F$1140,F184,'Trained Model'!$J$4:$J$1140,$U$2)/$V$2)</f>
        <v>-1.3873311678483309</v>
      </c>
      <c r="Y184" s="1">
        <f>LN(COUNTIFS('Trained Model'!G$4:G$1140,G184,'Trained Model'!$J$4:$J$1140,$U$2)/$V$2)</f>
        <v>-0.71939540663488166</v>
      </c>
      <c r="Z184" s="1">
        <f>LN(COUNTIFS('Trained Model'!H$4:H$1140,H184,'Trained Model'!$J$4:$J$1140,$U$2)/$V$2)</f>
        <v>-1.8681817953935267</v>
      </c>
      <c r="AA184" s="1">
        <f>LN(COUNTIFS('Trained Model'!I$4:I$1140,I184,'Trained Model'!$J$4:$J$1140,$U$2)/$V$2)</f>
        <v>-2.4532874935423878</v>
      </c>
      <c r="AB184" s="151">
        <f t="shared" si="13"/>
        <v>-9.1825597680006066</v>
      </c>
      <c r="AD184" s="119" t="str">
        <f t="shared" si="14"/>
        <v>Yes</v>
      </c>
      <c r="AE184" s="160" t="str">
        <f t="shared" si="15"/>
        <v>Correct</v>
      </c>
    </row>
    <row r="185" spans="1:31" x14ac:dyDescent="0.2">
      <c r="A185" s="99">
        <v>10087</v>
      </c>
      <c r="B185" s="95" t="s">
        <v>104</v>
      </c>
      <c r="C185" s="111">
        <v>0.12568744858987624</v>
      </c>
      <c r="D185" s="95" t="s">
        <v>2</v>
      </c>
      <c r="E185" s="95">
        <v>3</v>
      </c>
      <c r="F185" s="96">
        <v>1</v>
      </c>
      <c r="G185" s="95" t="s">
        <v>6</v>
      </c>
      <c r="H185" s="95" t="s">
        <v>88</v>
      </c>
      <c r="I185" s="95" t="s">
        <v>5</v>
      </c>
      <c r="J185" s="97" t="s">
        <v>5</v>
      </c>
      <c r="M185" s="1">
        <f>LN(COUNTIFS('Trained Model'!D$4:D$1140,D185,'Trained Model'!$J$4:$J$1140,$L$2)/$M$2)</f>
        <v>-1.563975538357343</v>
      </c>
      <c r="N185" s="1">
        <f>LN(COUNTIFS('Trained Model'!E$4:E$1140,E185,'Trained Model'!$J$4:$J$1140,$L$2)/$M$2)</f>
        <v>-1.0366206126401418</v>
      </c>
      <c r="O185" s="1">
        <f>LN(COUNTIFS('Trained Model'!F$4:F$1140,F185,'Trained Model'!$J$4:$J$1140,$L$2)/$M$2)</f>
        <v>-1.276293465905562</v>
      </c>
      <c r="P185" s="1">
        <f>LN(COUNTIFS('Trained Model'!G$4:G$1140,G185,'Trained Model'!$J$4:$J$1140,$L$2)/$M$2)</f>
        <v>-0.92798677163734644</v>
      </c>
      <c r="Q185" s="1">
        <f>LN(COUNTIFS('Trained Model'!H$4:H$1140,H185,'Trained Model'!$J$4:$J$1140,$L$2)/$M$2)</f>
        <v>-0.88481459977213761</v>
      </c>
      <c r="R185" s="1">
        <f>LN(COUNTIFS('Trained Model'!I$4:I$1140,I185,'Trained Model'!$J$4:$J$1140,$L$2)/$M$2)</f>
        <v>-1.8152899666382492</v>
      </c>
      <c r="S185" s="149">
        <f t="shared" si="12"/>
        <v>-7.5049809549507804</v>
      </c>
      <c r="T185" s="115"/>
      <c r="V185" s="1">
        <f>LN(COUNTIFS('Trained Model'!D$4:D$1140,D185,'Trained Model'!$J$4:$J$1140,$U$2)/$V$2)</f>
        <v>-1.3956645494074753</v>
      </c>
      <c r="W185" s="1">
        <f>LN(COUNTIFS('Trained Model'!E$4:E$1140,E185,'Trained Model'!$J$4:$J$1140,$U$2)/$V$2)</f>
        <v>-1.3586993551740039</v>
      </c>
      <c r="X185" s="1">
        <f>LN(COUNTIFS('Trained Model'!F$4:F$1140,F185,'Trained Model'!$J$4:$J$1140,$U$2)/$V$2)</f>
        <v>-1.3790666579984376</v>
      </c>
      <c r="Y185" s="1">
        <f>LN(COUNTIFS('Trained Model'!G$4:G$1140,G185,'Trained Model'!$J$4:$J$1140,$U$2)/$V$2)</f>
        <v>-0.66757033877029559</v>
      </c>
      <c r="Z185" s="1">
        <f>LN(COUNTIFS('Trained Model'!H$4:H$1140,H185,'Trained Model'!$J$4:$J$1140,$U$2)/$V$2)</f>
        <v>-0.82003893241456904</v>
      </c>
      <c r="AA185" s="1">
        <f>LN(COUNTIFS('Trained Model'!I$4:I$1140,I185,'Trained Model'!$J$4:$J$1140,$U$2)/$V$2)</f>
        <v>-8.9936045332194625E-2</v>
      </c>
      <c r="AB185" s="151">
        <f t="shared" si="13"/>
        <v>-5.710975879096976</v>
      </c>
      <c r="AD185" s="119" t="str">
        <f t="shared" si="14"/>
        <v>No</v>
      </c>
      <c r="AE185" s="160" t="str">
        <f t="shared" si="15"/>
        <v>Correct</v>
      </c>
    </row>
    <row r="186" spans="1:31" x14ac:dyDescent="0.2">
      <c r="A186" s="98">
        <v>11290</v>
      </c>
      <c r="B186" s="91" t="s">
        <v>104</v>
      </c>
      <c r="C186" s="110">
        <v>0.12608144176802039</v>
      </c>
      <c r="D186" s="91" t="s">
        <v>0</v>
      </c>
      <c r="E186" s="91">
        <v>1</v>
      </c>
      <c r="F186" s="92">
        <v>1</v>
      </c>
      <c r="G186" s="91" t="s">
        <v>7</v>
      </c>
      <c r="H186" s="91" t="s">
        <v>89</v>
      </c>
      <c r="I186" s="91" t="s">
        <v>5</v>
      </c>
      <c r="J186" s="93" t="s">
        <v>5</v>
      </c>
      <c r="M186" s="1">
        <f>LN(COUNTIFS('Trained Model'!D$4:D$1140,D186,'Trained Model'!$J$4:$J$1140,$L$2)/$M$2)</f>
        <v>-1.4839328306838067</v>
      </c>
      <c r="N186" s="1">
        <f>LN(COUNTIFS('Trained Model'!E$4:E$1140,E186,'Trained Model'!$J$4:$J$1140,$L$2)/$M$2)</f>
        <v>-1.5921464153240394</v>
      </c>
      <c r="O186" s="1">
        <f>LN(COUNTIFS('Trained Model'!F$4:F$1140,F186,'Trained Model'!$J$4:$J$1140,$L$2)/$M$2)</f>
        <v>-1.276293465905562</v>
      </c>
      <c r="P186" s="1">
        <f>LN(COUNTIFS('Trained Model'!G$4:G$1140,G186,'Trained Model'!$J$4:$J$1140,$L$2)/$M$2)</f>
        <v>-0.50310357767208047</v>
      </c>
      <c r="Q186" s="1">
        <f>LN(COUNTIFS('Trained Model'!H$4:H$1140,H186,'Trained Model'!$J$4:$J$1140,$L$2)/$M$2)</f>
        <v>-1.5365765641692286</v>
      </c>
      <c r="R186" s="1">
        <f>LN(COUNTIFS('Trained Model'!I$4:I$1140,I186,'Trained Model'!$J$4:$J$1140,$L$2)/$M$2)</f>
        <v>-1.8152899666382492</v>
      </c>
      <c r="S186" s="149">
        <f t="shared" si="12"/>
        <v>-8.2073428203929666</v>
      </c>
      <c r="T186" s="115"/>
      <c r="V186" s="1">
        <f>LN(COUNTIFS('Trained Model'!D$4:D$1140,D186,'Trained Model'!$J$4:$J$1140,$U$2)/$V$2)</f>
        <v>-1.3873311678483309</v>
      </c>
      <c r="W186" s="1">
        <f>LN(COUNTIFS('Trained Model'!E$4:E$1140,E186,'Trained Model'!$J$4:$J$1140,$U$2)/$V$2)</f>
        <v>-1.4210896477732855</v>
      </c>
      <c r="X186" s="1">
        <f>LN(COUNTIFS('Trained Model'!F$4:F$1140,F186,'Trained Model'!$J$4:$J$1140,$U$2)/$V$2)</f>
        <v>-1.3790666579984376</v>
      </c>
      <c r="Y186" s="1">
        <f>LN(COUNTIFS('Trained Model'!G$4:G$1140,G186,'Trained Model'!$J$4:$J$1140,$U$2)/$V$2)</f>
        <v>-0.71939540663488166</v>
      </c>
      <c r="Z186" s="1">
        <f>LN(COUNTIFS('Trained Model'!H$4:H$1140,H186,'Trained Model'!$J$4:$J$1140,$U$2)/$V$2)</f>
        <v>-1.4340487924157905</v>
      </c>
      <c r="AA186" s="1">
        <f>LN(COUNTIFS('Trained Model'!I$4:I$1140,I186,'Trained Model'!$J$4:$J$1140,$U$2)/$V$2)</f>
        <v>-8.9936045332194625E-2</v>
      </c>
      <c r="AB186" s="151">
        <f t="shared" si="13"/>
        <v>-6.4308677180029212</v>
      </c>
      <c r="AD186" s="119" t="str">
        <f t="shared" si="14"/>
        <v>No</v>
      </c>
      <c r="AE186" s="160" t="str">
        <f t="shared" si="15"/>
        <v>Correct</v>
      </c>
    </row>
    <row r="187" spans="1:31" x14ac:dyDescent="0.2">
      <c r="A187" s="99">
        <v>10768</v>
      </c>
      <c r="B187" s="95" t="s">
        <v>104</v>
      </c>
      <c r="C187" s="111">
        <v>0.12651636601626715</v>
      </c>
      <c r="D187" s="95" t="s">
        <v>0</v>
      </c>
      <c r="E187" s="95">
        <v>1</v>
      </c>
      <c r="F187" s="96">
        <v>1</v>
      </c>
      <c r="G187" s="95" t="s">
        <v>6</v>
      </c>
      <c r="H187" s="95" t="s">
        <v>88</v>
      </c>
      <c r="I187" s="95" t="s">
        <v>4</v>
      </c>
      <c r="J187" s="97" t="s">
        <v>4</v>
      </c>
      <c r="M187" s="1">
        <f>LN(COUNTIFS('Trained Model'!D$4:D$1140,D187,'Trained Model'!$J$4:$J$1140,$L$2)/$M$2)</f>
        <v>-1.4839328306838067</v>
      </c>
      <c r="N187" s="1">
        <f>LN(COUNTIFS('Trained Model'!E$4:E$1140,E187,'Trained Model'!$J$4:$J$1140,$L$2)/$M$2)</f>
        <v>-1.5921464153240394</v>
      </c>
      <c r="O187" s="1">
        <f>LN(COUNTIFS('Trained Model'!F$4:F$1140,F187,'Trained Model'!$J$4:$J$1140,$L$2)/$M$2)</f>
        <v>-1.276293465905562</v>
      </c>
      <c r="P187" s="1">
        <f>LN(COUNTIFS('Trained Model'!G$4:G$1140,G187,'Trained Model'!$J$4:$J$1140,$L$2)/$M$2)</f>
        <v>-0.92798677163734644</v>
      </c>
      <c r="Q187" s="1">
        <f>LN(COUNTIFS('Trained Model'!H$4:H$1140,H187,'Trained Model'!$J$4:$J$1140,$L$2)/$M$2)</f>
        <v>-0.88481459977213761</v>
      </c>
      <c r="R187" s="1">
        <f>LN(COUNTIFS('Trained Model'!I$4:I$1140,I187,'Trained Model'!$J$4:$J$1140,$L$2)/$M$2)</f>
        <v>-0.17768117723745236</v>
      </c>
      <c r="S187" s="149">
        <f t="shared" si="12"/>
        <v>-6.3428552605603441</v>
      </c>
      <c r="T187" s="115"/>
      <c r="V187" s="1">
        <f>LN(COUNTIFS('Trained Model'!D$4:D$1140,D187,'Trained Model'!$J$4:$J$1140,$U$2)/$V$2)</f>
        <v>-1.3873311678483309</v>
      </c>
      <c r="W187" s="1">
        <f>LN(COUNTIFS('Trained Model'!E$4:E$1140,E187,'Trained Model'!$J$4:$J$1140,$U$2)/$V$2)</f>
        <v>-1.4210896477732855</v>
      </c>
      <c r="X187" s="1">
        <f>LN(COUNTIFS('Trained Model'!F$4:F$1140,F187,'Trained Model'!$J$4:$J$1140,$U$2)/$V$2)</f>
        <v>-1.3790666579984376</v>
      </c>
      <c r="Y187" s="1">
        <f>LN(COUNTIFS('Trained Model'!G$4:G$1140,G187,'Trained Model'!$J$4:$J$1140,$U$2)/$V$2)</f>
        <v>-0.66757033877029559</v>
      </c>
      <c r="Z187" s="1">
        <f>LN(COUNTIFS('Trained Model'!H$4:H$1140,H187,'Trained Model'!$J$4:$J$1140,$U$2)/$V$2)</f>
        <v>-0.82003893241456904</v>
      </c>
      <c r="AA187" s="1">
        <f>LN(COUNTIFS('Trained Model'!I$4:I$1140,I187,'Trained Model'!$J$4:$J$1140,$U$2)/$V$2)</f>
        <v>-2.4532874935423878</v>
      </c>
      <c r="AB187" s="151">
        <f t="shared" si="13"/>
        <v>-8.1283842383473068</v>
      </c>
      <c r="AD187" s="119" t="str">
        <f t="shared" si="14"/>
        <v>Yes</v>
      </c>
      <c r="AE187" s="160" t="str">
        <f t="shared" si="15"/>
        <v>Correct</v>
      </c>
    </row>
    <row r="188" spans="1:31" x14ac:dyDescent="0.2">
      <c r="A188" s="98">
        <v>10299</v>
      </c>
      <c r="B188" s="91" t="s">
        <v>104</v>
      </c>
      <c r="C188" s="110">
        <v>0.12693280407514429</v>
      </c>
      <c r="D188" s="91" t="s">
        <v>3</v>
      </c>
      <c r="E188" s="91">
        <v>2</v>
      </c>
      <c r="F188" s="92">
        <v>1</v>
      </c>
      <c r="G188" s="91" t="s">
        <v>6</v>
      </c>
      <c r="H188" s="91" t="s">
        <v>88</v>
      </c>
      <c r="I188" s="91" t="s">
        <v>5</v>
      </c>
      <c r="J188" s="93" t="s">
        <v>5</v>
      </c>
      <c r="M188" s="1">
        <f>LN(COUNTIFS('Trained Model'!D$4:D$1140,D188,'Trained Model'!$J$4:$J$1140,$L$2)/$M$2)</f>
        <v>-1.5099083170870673</v>
      </c>
      <c r="N188" s="1">
        <f>LN(COUNTIFS('Trained Model'!E$4:E$1140,E188,'Trained Model'!$J$4:$J$1140,$L$2)/$M$2)</f>
        <v>-1.4339224101091452</v>
      </c>
      <c r="O188" s="1">
        <f>LN(COUNTIFS('Trained Model'!F$4:F$1140,F188,'Trained Model'!$J$4:$J$1140,$L$2)/$M$2)</f>
        <v>-1.276293465905562</v>
      </c>
      <c r="P188" s="1">
        <f>LN(COUNTIFS('Trained Model'!G$4:G$1140,G188,'Trained Model'!$J$4:$J$1140,$L$2)/$M$2)</f>
        <v>-0.92798677163734644</v>
      </c>
      <c r="Q188" s="1">
        <f>LN(COUNTIFS('Trained Model'!H$4:H$1140,H188,'Trained Model'!$J$4:$J$1140,$L$2)/$M$2)</f>
        <v>-0.88481459977213761</v>
      </c>
      <c r="R188" s="1">
        <f>LN(COUNTIFS('Trained Model'!I$4:I$1140,I188,'Trained Model'!$J$4:$J$1140,$L$2)/$M$2)</f>
        <v>-1.8152899666382492</v>
      </c>
      <c r="S188" s="149">
        <f t="shared" si="12"/>
        <v>-7.8482155311495081</v>
      </c>
      <c r="T188" s="115"/>
      <c r="V188" s="1">
        <f>LN(COUNTIFS('Trained Model'!D$4:D$1140,D188,'Trained Model'!$J$4:$J$1140,$U$2)/$V$2)</f>
        <v>-1.3873311678483309</v>
      </c>
      <c r="W188" s="1">
        <f>LN(COUNTIFS('Trained Model'!E$4:E$1140,E188,'Trained Model'!$J$4:$J$1140,$U$2)/$V$2)</f>
        <v>-1.3956645494074753</v>
      </c>
      <c r="X188" s="1">
        <f>LN(COUNTIFS('Trained Model'!F$4:F$1140,F188,'Trained Model'!$J$4:$J$1140,$U$2)/$V$2)</f>
        <v>-1.3790666579984376</v>
      </c>
      <c r="Y188" s="1">
        <f>LN(COUNTIFS('Trained Model'!G$4:G$1140,G188,'Trained Model'!$J$4:$J$1140,$U$2)/$V$2)</f>
        <v>-0.66757033877029559</v>
      </c>
      <c r="Z188" s="1">
        <f>LN(COUNTIFS('Trained Model'!H$4:H$1140,H188,'Trained Model'!$J$4:$J$1140,$U$2)/$V$2)</f>
        <v>-0.82003893241456904</v>
      </c>
      <c r="AA188" s="1">
        <f>LN(COUNTIFS('Trained Model'!I$4:I$1140,I188,'Trained Model'!$J$4:$J$1140,$U$2)/$V$2)</f>
        <v>-8.9936045332194625E-2</v>
      </c>
      <c r="AB188" s="151">
        <f t="shared" si="13"/>
        <v>-5.7396076917713037</v>
      </c>
      <c r="AD188" s="119" t="str">
        <f t="shared" si="14"/>
        <v>No</v>
      </c>
      <c r="AE188" s="160" t="str">
        <f t="shared" si="15"/>
        <v>Correct</v>
      </c>
    </row>
    <row r="189" spans="1:31" x14ac:dyDescent="0.2">
      <c r="A189" s="99">
        <v>11015</v>
      </c>
      <c r="B189" s="95" t="s">
        <v>104</v>
      </c>
      <c r="C189" s="111">
        <v>0.12756898647597725</v>
      </c>
      <c r="D189" s="95" t="s">
        <v>2</v>
      </c>
      <c r="E189" s="95">
        <v>2</v>
      </c>
      <c r="F189" s="96">
        <v>2</v>
      </c>
      <c r="G189" s="95" t="s">
        <v>6</v>
      </c>
      <c r="H189" s="95" t="s">
        <v>88</v>
      </c>
      <c r="I189" s="95" t="s">
        <v>5</v>
      </c>
      <c r="J189" s="97" t="s">
        <v>5</v>
      </c>
      <c r="M189" s="1">
        <f>LN(COUNTIFS('Trained Model'!D$4:D$1140,D189,'Trained Model'!$J$4:$J$1140,$L$2)/$M$2)</f>
        <v>-1.563975538357343</v>
      </c>
      <c r="N189" s="1">
        <f>LN(COUNTIFS('Trained Model'!E$4:E$1140,E189,'Trained Model'!$J$4:$J$1140,$L$2)/$M$2)</f>
        <v>-1.4339224101091452</v>
      </c>
      <c r="O189" s="1">
        <f>LN(COUNTIFS('Trained Model'!F$4:F$1140,F189,'Trained Model'!$J$4:$J$1140,$L$2)/$M$2)</f>
        <v>-1.2556741787028265</v>
      </c>
      <c r="P189" s="1">
        <f>LN(COUNTIFS('Trained Model'!G$4:G$1140,G189,'Trained Model'!$J$4:$J$1140,$L$2)/$M$2)</f>
        <v>-0.92798677163734644</v>
      </c>
      <c r="Q189" s="1">
        <f>LN(COUNTIFS('Trained Model'!H$4:H$1140,H189,'Trained Model'!$J$4:$J$1140,$L$2)/$M$2)</f>
        <v>-0.88481459977213761</v>
      </c>
      <c r="R189" s="1">
        <f>LN(COUNTIFS('Trained Model'!I$4:I$1140,I189,'Trained Model'!$J$4:$J$1140,$L$2)/$M$2)</f>
        <v>-1.8152899666382492</v>
      </c>
      <c r="S189" s="149">
        <f t="shared" si="12"/>
        <v>-7.8816634652170485</v>
      </c>
      <c r="T189" s="115"/>
      <c r="V189" s="1">
        <f>LN(COUNTIFS('Trained Model'!D$4:D$1140,D189,'Trained Model'!$J$4:$J$1140,$U$2)/$V$2)</f>
        <v>-1.3956645494074753</v>
      </c>
      <c r="W189" s="1">
        <f>LN(COUNTIFS('Trained Model'!E$4:E$1140,E189,'Trained Model'!$J$4:$J$1140,$U$2)/$V$2)</f>
        <v>-1.3956645494074753</v>
      </c>
      <c r="X189" s="1">
        <f>LN(COUNTIFS('Trained Model'!F$4:F$1140,F189,'Trained Model'!$J$4:$J$1140,$U$2)/$V$2)</f>
        <v>-1.4210896477732855</v>
      </c>
      <c r="Y189" s="1">
        <f>LN(COUNTIFS('Trained Model'!G$4:G$1140,G189,'Trained Model'!$J$4:$J$1140,$U$2)/$V$2)</f>
        <v>-0.66757033877029559</v>
      </c>
      <c r="Z189" s="1">
        <f>LN(COUNTIFS('Trained Model'!H$4:H$1140,H189,'Trained Model'!$J$4:$J$1140,$U$2)/$V$2)</f>
        <v>-0.82003893241456904</v>
      </c>
      <c r="AA189" s="1">
        <f>LN(COUNTIFS('Trained Model'!I$4:I$1140,I189,'Trained Model'!$J$4:$J$1140,$U$2)/$V$2)</f>
        <v>-8.9936045332194625E-2</v>
      </c>
      <c r="AB189" s="151">
        <f t="shared" si="13"/>
        <v>-5.7899640631052955</v>
      </c>
      <c r="AD189" s="119" t="str">
        <f t="shared" si="14"/>
        <v>No</v>
      </c>
      <c r="AE189" s="160" t="str">
        <f t="shared" si="15"/>
        <v>Correct</v>
      </c>
    </row>
    <row r="190" spans="1:31" x14ac:dyDescent="0.2">
      <c r="A190" s="98">
        <v>10512</v>
      </c>
      <c r="B190" s="91" t="s">
        <v>104</v>
      </c>
      <c r="C190" s="110">
        <v>0.1283768163065897</v>
      </c>
      <c r="D190" s="91" t="s">
        <v>1</v>
      </c>
      <c r="E190" s="91">
        <v>0</v>
      </c>
      <c r="F190" s="92">
        <v>0</v>
      </c>
      <c r="G190" s="91" t="s">
        <v>7</v>
      </c>
      <c r="H190" s="91" t="s">
        <v>88</v>
      </c>
      <c r="I190" s="91" t="s">
        <v>5</v>
      </c>
      <c r="J190" s="93" t="s">
        <v>5</v>
      </c>
      <c r="M190" s="1">
        <f>LN(COUNTIFS('Trained Model'!D$4:D$1140,D190,'Trained Model'!$J$4:$J$1140,$L$2)/$M$2)</f>
        <v>-1.0699570329077337</v>
      </c>
      <c r="N190" s="1">
        <f>LN(COUNTIFS('Trained Model'!E$4:E$1140,E190,'Trained Model'!$J$4:$J$1140,$L$2)/$M$2)</f>
        <v>-1.5921464153240394</v>
      </c>
      <c r="O190" s="1">
        <f>LN(COUNTIFS('Trained Model'!F$4:F$1140,F190,'Trained Model'!$J$4:$J$1140,$L$2)/$M$2)</f>
        <v>-1.780198646826979</v>
      </c>
      <c r="P190" s="1">
        <f>LN(COUNTIFS('Trained Model'!G$4:G$1140,G190,'Trained Model'!$J$4:$J$1140,$L$2)/$M$2)</f>
        <v>-0.50310357767208047</v>
      </c>
      <c r="Q190" s="1">
        <f>LN(COUNTIFS('Trained Model'!H$4:H$1140,H190,'Trained Model'!$J$4:$J$1140,$L$2)/$M$2)</f>
        <v>-0.88481459977213761</v>
      </c>
      <c r="R190" s="1">
        <f>LN(COUNTIFS('Trained Model'!I$4:I$1140,I190,'Trained Model'!$J$4:$J$1140,$L$2)/$M$2)</f>
        <v>-1.8152899666382492</v>
      </c>
      <c r="S190" s="149">
        <f t="shared" si="12"/>
        <v>-7.6455102391412186</v>
      </c>
      <c r="T190" s="115"/>
      <c r="V190" s="1">
        <f>LN(COUNTIFS('Trained Model'!D$4:D$1140,D190,'Trained Model'!$J$4:$J$1140,$U$2)/$V$2)</f>
        <v>-1.374959876045784</v>
      </c>
      <c r="W190" s="1">
        <f>LN(COUNTIFS('Trained Model'!E$4:E$1140,E190,'Trained Model'!$J$4:$J$1140,$U$2)/$V$2)</f>
        <v>-1.3708698907942589</v>
      </c>
      <c r="X190" s="1">
        <f>LN(COUNTIFS('Trained Model'!F$4:F$1140,F190,'Trained Model'!$J$4:$J$1140,$U$2)/$V$2)</f>
        <v>-1.3586993551740039</v>
      </c>
      <c r="Y190" s="1">
        <f>LN(COUNTIFS('Trained Model'!G$4:G$1140,G190,'Trained Model'!$J$4:$J$1140,$U$2)/$V$2)</f>
        <v>-0.71939540663488166</v>
      </c>
      <c r="Z190" s="1">
        <f>LN(COUNTIFS('Trained Model'!H$4:H$1140,H190,'Trained Model'!$J$4:$J$1140,$U$2)/$V$2)</f>
        <v>-0.82003893241456904</v>
      </c>
      <c r="AA190" s="1">
        <f>LN(COUNTIFS('Trained Model'!I$4:I$1140,I190,'Trained Model'!$J$4:$J$1140,$U$2)/$V$2)</f>
        <v>-8.9936045332194625E-2</v>
      </c>
      <c r="AB190" s="151">
        <f t="shared" si="13"/>
        <v>-5.7338995063956917</v>
      </c>
      <c r="AD190" s="119" t="str">
        <f t="shared" si="14"/>
        <v>No</v>
      </c>
      <c r="AE190" s="160" t="str">
        <f t="shared" si="15"/>
        <v>Correct</v>
      </c>
    </row>
    <row r="191" spans="1:31" x14ac:dyDescent="0.2">
      <c r="A191" s="99">
        <v>10406</v>
      </c>
      <c r="B191" s="95" t="s">
        <v>104</v>
      </c>
      <c r="C191" s="111">
        <v>0.12960856872580617</v>
      </c>
      <c r="D191" s="95" t="s">
        <v>2</v>
      </c>
      <c r="E191" s="95">
        <v>2</v>
      </c>
      <c r="F191" s="96">
        <v>2</v>
      </c>
      <c r="G191" s="95" t="s">
        <v>6</v>
      </c>
      <c r="H191" s="95" t="s">
        <v>89</v>
      </c>
      <c r="I191" s="95" t="s">
        <v>4</v>
      </c>
      <c r="J191" s="97" t="s">
        <v>5</v>
      </c>
      <c r="M191" s="1">
        <f>LN(COUNTIFS('Trained Model'!D$4:D$1140,D191,'Trained Model'!$J$4:$J$1140,$L$2)/$M$2)</f>
        <v>-1.563975538357343</v>
      </c>
      <c r="N191" s="1">
        <f>LN(COUNTIFS('Trained Model'!E$4:E$1140,E191,'Trained Model'!$J$4:$J$1140,$L$2)/$M$2)</f>
        <v>-1.4339224101091452</v>
      </c>
      <c r="O191" s="1">
        <f>LN(COUNTIFS('Trained Model'!F$4:F$1140,F191,'Trained Model'!$J$4:$J$1140,$L$2)/$M$2)</f>
        <v>-1.2556741787028265</v>
      </c>
      <c r="P191" s="1">
        <f>LN(COUNTIFS('Trained Model'!G$4:G$1140,G191,'Trained Model'!$J$4:$J$1140,$L$2)/$M$2)</f>
        <v>-0.92798677163734644</v>
      </c>
      <c r="Q191" s="1">
        <f>LN(COUNTIFS('Trained Model'!H$4:H$1140,H191,'Trained Model'!$J$4:$J$1140,$L$2)/$M$2)</f>
        <v>-1.5365765641692286</v>
      </c>
      <c r="R191" s="1">
        <f>LN(COUNTIFS('Trained Model'!I$4:I$1140,I191,'Trained Model'!$J$4:$J$1140,$L$2)/$M$2)</f>
        <v>-0.17768117723745236</v>
      </c>
      <c r="S191" s="149">
        <f t="shared" si="12"/>
        <v>-6.8958166402133427</v>
      </c>
      <c r="T191" s="115"/>
      <c r="V191" s="1">
        <f>LN(COUNTIFS('Trained Model'!D$4:D$1140,D191,'Trained Model'!$J$4:$J$1140,$U$2)/$V$2)</f>
        <v>-1.3956645494074753</v>
      </c>
      <c r="W191" s="1">
        <f>LN(COUNTIFS('Trained Model'!E$4:E$1140,E191,'Trained Model'!$J$4:$J$1140,$U$2)/$V$2)</f>
        <v>-1.3956645494074753</v>
      </c>
      <c r="X191" s="1">
        <f>LN(COUNTIFS('Trained Model'!F$4:F$1140,F191,'Trained Model'!$J$4:$J$1140,$U$2)/$V$2)</f>
        <v>-1.4210896477732855</v>
      </c>
      <c r="Y191" s="1">
        <f>LN(COUNTIFS('Trained Model'!G$4:G$1140,G191,'Trained Model'!$J$4:$J$1140,$U$2)/$V$2)</f>
        <v>-0.66757033877029559</v>
      </c>
      <c r="Z191" s="1">
        <f>LN(COUNTIFS('Trained Model'!H$4:H$1140,H191,'Trained Model'!$J$4:$J$1140,$U$2)/$V$2)</f>
        <v>-1.4340487924157905</v>
      </c>
      <c r="AA191" s="1">
        <f>LN(COUNTIFS('Trained Model'!I$4:I$1140,I191,'Trained Model'!$J$4:$J$1140,$U$2)/$V$2)</f>
        <v>-2.4532874935423878</v>
      </c>
      <c r="AB191" s="151">
        <f t="shared" si="13"/>
        <v>-8.7673253713167103</v>
      </c>
      <c r="AD191" s="119" t="str">
        <f t="shared" si="14"/>
        <v>Yes</v>
      </c>
      <c r="AE191" s="161" t="str">
        <f t="shared" si="15"/>
        <v>Incorrect</v>
      </c>
    </row>
    <row r="192" spans="1:31" x14ac:dyDescent="0.2">
      <c r="A192" s="98">
        <v>10256</v>
      </c>
      <c r="B192" s="91" t="s">
        <v>104</v>
      </c>
      <c r="C192" s="110">
        <v>0.1304721243947754</v>
      </c>
      <c r="D192" s="91" t="s">
        <v>3</v>
      </c>
      <c r="E192" s="91">
        <v>0</v>
      </c>
      <c r="F192" s="92">
        <v>0</v>
      </c>
      <c r="G192" s="91" t="s">
        <v>6</v>
      </c>
      <c r="H192" s="91" t="s">
        <v>88</v>
      </c>
      <c r="I192" s="91" t="s">
        <v>4</v>
      </c>
      <c r="J192" s="93" t="s">
        <v>5</v>
      </c>
      <c r="M192" s="1">
        <f>LN(COUNTIFS('Trained Model'!D$4:D$1140,D192,'Trained Model'!$J$4:$J$1140,$L$2)/$M$2)</f>
        <v>-1.5099083170870673</v>
      </c>
      <c r="N192" s="1">
        <f>LN(COUNTIFS('Trained Model'!E$4:E$1140,E192,'Trained Model'!$J$4:$J$1140,$L$2)/$M$2)</f>
        <v>-1.5921464153240394</v>
      </c>
      <c r="O192" s="1">
        <f>LN(COUNTIFS('Trained Model'!F$4:F$1140,F192,'Trained Model'!$J$4:$J$1140,$L$2)/$M$2)</f>
        <v>-1.780198646826979</v>
      </c>
      <c r="P192" s="1">
        <f>LN(COUNTIFS('Trained Model'!G$4:G$1140,G192,'Trained Model'!$J$4:$J$1140,$L$2)/$M$2)</f>
        <v>-0.92798677163734644</v>
      </c>
      <c r="Q192" s="1">
        <f>LN(COUNTIFS('Trained Model'!H$4:H$1140,H192,'Trained Model'!$J$4:$J$1140,$L$2)/$M$2)</f>
        <v>-0.88481459977213761</v>
      </c>
      <c r="R192" s="1">
        <f>LN(COUNTIFS('Trained Model'!I$4:I$1140,I192,'Trained Model'!$J$4:$J$1140,$L$2)/$M$2)</f>
        <v>-0.17768117723745236</v>
      </c>
      <c r="S192" s="149">
        <f t="shared" si="12"/>
        <v>-6.8727359278850217</v>
      </c>
      <c r="T192" s="115"/>
      <c r="V192" s="1">
        <f>LN(COUNTIFS('Trained Model'!D$4:D$1140,D192,'Trained Model'!$J$4:$J$1140,$U$2)/$V$2)</f>
        <v>-1.3873311678483309</v>
      </c>
      <c r="W192" s="1">
        <f>LN(COUNTIFS('Trained Model'!E$4:E$1140,E192,'Trained Model'!$J$4:$J$1140,$U$2)/$V$2)</f>
        <v>-1.3708698907942589</v>
      </c>
      <c r="X192" s="1">
        <f>LN(COUNTIFS('Trained Model'!F$4:F$1140,F192,'Trained Model'!$J$4:$J$1140,$U$2)/$V$2)</f>
        <v>-1.3586993551740039</v>
      </c>
      <c r="Y192" s="1">
        <f>LN(COUNTIFS('Trained Model'!G$4:G$1140,G192,'Trained Model'!$J$4:$J$1140,$U$2)/$V$2)</f>
        <v>-0.66757033877029559</v>
      </c>
      <c r="Z192" s="1">
        <f>LN(COUNTIFS('Trained Model'!H$4:H$1140,H192,'Trained Model'!$J$4:$J$1140,$U$2)/$V$2)</f>
        <v>-0.82003893241456904</v>
      </c>
      <c r="AA192" s="1">
        <f>LN(COUNTIFS('Trained Model'!I$4:I$1140,I192,'Trained Model'!$J$4:$J$1140,$U$2)/$V$2)</f>
        <v>-2.4532874935423878</v>
      </c>
      <c r="AB192" s="151">
        <f t="shared" si="13"/>
        <v>-8.0577971785438471</v>
      </c>
      <c r="AD192" s="119" t="str">
        <f t="shared" si="14"/>
        <v>Yes</v>
      </c>
      <c r="AE192" s="160" t="str">
        <f t="shared" si="15"/>
        <v>Incorrect</v>
      </c>
    </row>
    <row r="193" spans="1:41" x14ac:dyDescent="0.2">
      <c r="A193" s="99">
        <v>10639</v>
      </c>
      <c r="B193" s="95" t="s">
        <v>104</v>
      </c>
      <c r="C193" s="111">
        <v>0.1305869629971147</v>
      </c>
      <c r="D193" s="95" t="s">
        <v>0</v>
      </c>
      <c r="E193" s="95">
        <v>0</v>
      </c>
      <c r="F193" s="96">
        <v>1</v>
      </c>
      <c r="G193" s="95" t="s">
        <v>7</v>
      </c>
      <c r="H193" s="95" t="s">
        <v>88</v>
      </c>
      <c r="I193" s="95" t="s">
        <v>5</v>
      </c>
      <c r="J193" s="97" t="s">
        <v>5</v>
      </c>
      <c r="M193" s="1">
        <f>LN(COUNTIFS('Trained Model'!D$4:D$1140,D193,'Trained Model'!$J$4:$J$1140,$L$2)/$M$2)</f>
        <v>-1.4839328306838067</v>
      </c>
      <c r="N193" s="1">
        <f>LN(COUNTIFS('Trained Model'!E$4:E$1140,E193,'Trained Model'!$J$4:$J$1140,$L$2)/$M$2)</f>
        <v>-1.5921464153240394</v>
      </c>
      <c r="O193" s="1">
        <f>LN(COUNTIFS('Trained Model'!F$4:F$1140,F193,'Trained Model'!$J$4:$J$1140,$L$2)/$M$2)</f>
        <v>-1.276293465905562</v>
      </c>
      <c r="P193" s="1">
        <f>LN(COUNTIFS('Trained Model'!G$4:G$1140,G193,'Trained Model'!$J$4:$J$1140,$L$2)/$M$2)</f>
        <v>-0.50310357767208047</v>
      </c>
      <c r="Q193" s="1">
        <f>LN(COUNTIFS('Trained Model'!H$4:H$1140,H193,'Trained Model'!$J$4:$J$1140,$L$2)/$M$2)</f>
        <v>-0.88481459977213761</v>
      </c>
      <c r="R193" s="1">
        <f>LN(COUNTIFS('Trained Model'!I$4:I$1140,I193,'Trained Model'!$J$4:$J$1140,$L$2)/$M$2)</f>
        <v>-1.8152899666382492</v>
      </c>
      <c r="S193" s="149">
        <f t="shared" si="12"/>
        <v>-7.555580855995875</v>
      </c>
      <c r="T193" s="115"/>
      <c r="V193" s="1">
        <f>LN(COUNTIFS('Trained Model'!D$4:D$1140,D193,'Trained Model'!$J$4:$J$1140,$U$2)/$V$2)</f>
        <v>-1.3873311678483309</v>
      </c>
      <c r="W193" s="1">
        <f>LN(COUNTIFS('Trained Model'!E$4:E$1140,E193,'Trained Model'!$J$4:$J$1140,$U$2)/$V$2)</f>
        <v>-1.3708698907942589</v>
      </c>
      <c r="X193" s="1">
        <f>LN(COUNTIFS('Trained Model'!F$4:F$1140,F193,'Trained Model'!$J$4:$J$1140,$U$2)/$V$2)</f>
        <v>-1.3790666579984376</v>
      </c>
      <c r="Y193" s="1">
        <f>LN(COUNTIFS('Trained Model'!G$4:G$1140,G193,'Trained Model'!$J$4:$J$1140,$U$2)/$V$2)</f>
        <v>-0.71939540663488166</v>
      </c>
      <c r="Z193" s="1">
        <f>LN(COUNTIFS('Trained Model'!H$4:H$1140,H193,'Trained Model'!$J$4:$J$1140,$U$2)/$V$2)</f>
        <v>-0.82003893241456904</v>
      </c>
      <c r="AA193" s="1">
        <f>LN(COUNTIFS('Trained Model'!I$4:I$1140,I193,'Trained Model'!$J$4:$J$1140,$U$2)/$V$2)</f>
        <v>-8.9936045332194625E-2</v>
      </c>
      <c r="AB193" s="151">
        <f t="shared" si="13"/>
        <v>-5.7666381010226733</v>
      </c>
      <c r="AD193" s="119" t="str">
        <f t="shared" si="14"/>
        <v>No</v>
      </c>
      <c r="AE193" s="160" t="str">
        <f t="shared" si="15"/>
        <v>Correct</v>
      </c>
    </row>
    <row r="194" spans="1:41" x14ac:dyDescent="0.2">
      <c r="A194" s="98">
        <v>11002</v>
      </c>
      <c r="B194" s="91" t="s">
        <v>104</v>
      </c>
      <c r="C194" s="110">
        <v>0.13200463629905423</v>
      </c>
      <c r="D194" s="91" t="s">
        <v>1</v>
      </c>
      <c r="E194" s="91">
        <v>0</v>
      </c>
      <c r="F194" s="92">
        <v>3</v>
      </c>
      <c r="G194" s="91" t="s">
        <v>6</v>
      </c>
      <c r="H194" s="91" t="s">
        <v>90</v>
      </c>
      <c r="I194" s="91" t="s">
        <v>5</v>
      </c>
      <c r="J194" s="93" t="s">
        <v>5</v>
      </c>
      <c r="M194" s="1">
        <f>LN(COUNTIFS('Trained Model'!D$4:D$1140,D194,'Trained Model'!$J$4:$J$1140,$L$2)/$M$2)</f>
        <v>-1.0699570329077337</v>
      </c>
      <c r="N194" s="1">
        <f>LN(COUNTIFS('Trained Model'!E$4:E$1140,E194,'Trained Model'!$J$4:$J$1140,$L$2)/$M$2)</f>
        <v>-1.5921464153240394</v>
      </c>
      <c r="O194" s="1">
        <f>LN(COUNTIFS('Trained Model'!F$4:F$1140,F194,'Trained Model'!$J$4:$J$1140,$L$2)/$M$2)</f>
        <v>-1.3188530803243581</v>
      </c>
      <c r="P194" s="1">
        <f>LN(COUNTIFS('Trained Model'!G$4:G$1140,G194,'Trained Model'!$J$4:$J$1140,$L$2)/$M$2)</f>
        <v>-0.92798677163734644</v>
      </c>
      <c r="Q194" s="1">
        <f>LN(COUNTIFS('Trained Model'!H$4:H$1140,H194,'Trained Model'!$J$4:$J$1140,$L$2)/$M$2)</f>
        <v>-1.4839328306838067</v>
      </c>
      <c r="R194" s="1">
        <f>LN(COUNTIFS('Trained Model'!I$4:I$1140,I194,'Trained Model'!$J$4:$J$1140,$L$2)/$M$2)</f>
        <v>-1.8152899666382492</v>
      </c>
      <c r="S194" s="149">
        <f t="shared" si="12"/>
        <v>-8.2081660975155337</v>
      </c>
      <c r="T194" s="115"/>
      <c r="V194" s="1">
        <f>LN(COUNTIFS('Trained Model'!D$4:D$1140,D194,'Trained Model'!$J$4:$J$1140,$U$2)/$V$2)</f>
        <v>-1.374959876045784</v>
      </c>
      <c r="W194" s="1">
        <f>LN(COUNTIFS('Trained Model'!E$4:E$1140,E194,'Trained Model'!$J$4:$J$1140,$U$2)/$V$2)</f>
        <v>-1.3708698907942589</v>
      </c>
      <c r="X194" s="1">
        <f>LN(COUNTIFS('Trained Model'!F$4:F$1140,F194,'Trained Model'!$J$4:$J$1140,$U$2)/$V$2)</f>
        <v>-1.3873311678483309</v>
      </c>
      <c r="Y194" s="1">
        <f>LN(COUNTIFS('Trained Model'!G$4:G$1140,G194,'Trained Model'!$J$4:$J$1140,$U$2)/$V$2)</f>
        <v>-0.66757033877029559</v>
      </c>
      <c r="Z194" s="1">
        <f>LN(COUNTIFS('Trained Model'!H$4:H$1140,H194,'Trained Model'!$J$4:$J$1140,$U$2)/$V$2)</f>
        <v>-1.790723736354523</v>
      </c>
      <c r="AA194" s="1">
        <f>LN(COUNTIFS('Trained Model'!I$4:I$1140,I194,'Trained Model'!$J$4:$J$1140,$U$2)/$V$2)</f>
        <v>-8.9936045332194625E-2</v>
      </c>
      <c r="AB194" s="151">
        <f t="shared" si="13"/>
        <v>-6.6813910551453866</v>
      </c>
      <c r="AD194" s="119" t="str">
        <f t="shared" si="14"/>
        <v>No</v>
      </c>
      <c r="AE194" s="160" t="str">
        <f t="shared" si="15"/>
        <v>Correct</v>
      </c>
    </row>
    <row r="195" spans="1:41" x14ac:dyDescent="0.2">
      <c r="A195" s="99">
        <v>10567</v>
      </c>
      <c r="B195" s="95" t="s">
        <v>104</v>
      </c>
      <c r="C195" s="111">
        <v>0.13261120877336441</v>
      </c>
      <c r="D195" s="95" t="s">
        <v>3</v>
      </c>
      <c r="E195" s="95">
        <v>1</v>
      </c>
      <c r="F195" s="96">
        <v>2</v>
      </c>
      <c r="G195" s="95" t="s">
        <v>6</v>
      </c>
      <c r="H195" s="95" t="s">
        <v>91</v>
      </c>
      <c r="I195" s="95" t="s">
        <v>5</v>
      </c>
      <c r="J195" s="97" t="s">
        <v>5</v>
      </c>
      <c r="M195" s="1">
        <f>LN(COUNTIFS('Trained Model'!D$4:D$1140,D195,'Trained Model'!$J$4:$J$1140,$L$2)/$M$2)</f>
        <v>-1.5099083170870673</v>
      </c>
      <c r="N195" s="1">
        <f>LN(COUNTIFS('Trained Model'!E$4:E$1140,E195,'Trained Model'!$J$4:$J$1140,$L$2)/$M$2)</f>
        <v>-1.5921464153240394</v>
      </c>
      <c r="O195" s="1">
        <f>LN(COUNTIFS('Trained Model'!F$4:F$1140,F195,'Trained Model'!$J$4:$J$1140,$L$2)/$M$2)</f>
        <v>-1.2556741787028265</v>
      </c>
      <c r="P195" s="1">
        <f>LN(COUNTIFS('Trained Model'!G$4:G$1140,G195,'Trained Model'!$J$4:$J$1140,$L$2)/$M$2)</f>
        <v>-0.92798677163734644</v>
      </c>
      <c r="Q195" s="1">
        <f>LN(COUNTIFS('Trained Model'!H$4:H$1140,H195,'Trained Model'!$J$4:$J$1140,$L$2)/$M$2)</f>
        <v>-1.9286186519452522</v>
      </c>
      <c r="R195" s="1">
        <f>LN(COUNTIFS('Trained Model'!I$4:I$1140,I195,'Trained Model'!$J$4:$J$1140,$L$2)/$M$2)</f>
        <v>-1.8152899666382492</v>
      </c>
      <c r="S195" s="149">
        <f t="shared" si="12"/>
        <v>-9.0296243013347812</v>
      </c>
      <c r="T195" s="115"/>
      <c r="V195" s="1">
        <f>LN(COUNTIFS('Trained Model'!D$4:D$1140,D195,'Trained Model'!$J$4:$J$1140,$U$2)/$V$2)</f>
        <v>-1.3873311678483309</v>
      </c>
      <c r="W195" s="1">
        <f>LN(COUNTIFS('Trained Model'!E$4:E$1140,E195,'Trained Model'!$J$4:$J$1140,$U$2)/$V$2)</f>
        <v>-1.4210896477732855</v>
      </c>
      <c r="X195" s="1">
        <f>LN(COUNTIFS('Trained Model'!F$4:F$1140,F195,'Trained Model'!$J$4:$J$1140,$U$2)/$V$2)</f>
        <v>-1.4210896477732855</v>
      </c>
      <c r="Y195" s="1">
        <f>LN(COUNTIFS('Trained Model'!G$4:G$1140,G195,'Trained Model'!$J$4:$J$1140,$U$2)/$V$2)</f>
        <v>-0.66757033877029559</v>
      </c>
      <c r="Z195" s="1">
        <f>LN(COUNTIFS('Trained Model'!H$4:H$1140,H195,'Trained Model'!$J$4:$J$1140,$U$2)/$V$2)</f>
        <v>-1.8681817953935267</v>
      </c>
      <c r="AA195" s="1">
        <f>LN(COUNTIFS('Trained Model'!I$4:I$1140,I195,'Trained Model'!$J$4:$J$1140,$U$2)/$V$2)</f>
        <v>-8.9936045332194625E-2</v>
      </c>
      <c r="AB195" s="151">
        <f t="shared" si="13"/>
        <v>-6.8551986428909197</v>
      </c>
      <c r="AD195" s="119" t="str">
        <f t="shared" si="14"/>
        <v>No</v>
      </c>
      <c r="AE195" s="160" t="str">
        <f t="shared" si="15"/>
        <v>Correct</v>
      </c>
    </row>
    <row r="196" spans="1:41" x14ac:dyDescent="0.2">
      <c r="A196" s="98">
        <v>11162</v>
      </c>
      <c r="B196" s="91" t="s">
        <v>104</v>
      </c>
      <c r="C196" s="110">
        <v>0.13268057448953474</v>
      </c>
      <c r="D196" s="91" t="s">
        <v>0</v>
      </c>
      <c r="E196" s="91">
        <v>0</v>
      </c>
      <c r="F196" s="92">
        <v>1</v>
      </c>
      <c r="G196" s="91" t="s">
        <v>7</v>
      </c>
      <c r="H196" s="91" t="s">
        <v>91</v>
      </c>
      <c r="I196" s="91" t="s">
        <v>5</v>
      </c>
      <c r="J196" s="93" t="s">
        <v>5</v>
      </c>
      <c r="M196" s="1">
        <f>LN(COUNTIFS('Trained Model'!D$4:D$1140,D196,'Trained Model'!$J$4:$J$1140,$L$2)/$M$2)</f>
        <v>-1.4839328306838067</v>
      </c>
      <c r="N196" s="1">
        <f>LN(COUNTIFS('Trained Model'!E$4:E$1140,E196,'Trained Model'!$J$4:$J$1140,$L$2)/$M$2)</f>
        <v>-1.5921464153240394</v>
      </c>
      <c r="O196" s="1">
        <f>LN(COUNTIFS('Trained Model'!F$4:F$1140,F196,'Trained Model'!$J$4:$J$1140,$L$2)/$M$2)</f>
        <v>-1.276293465905562</v>
      </c>
      <c r="P196" s="1">
        <f>LN(COUNTIFS('Trained Model'!G$4:G$1140,G196,'Trained Model'!$J$4:$J$1140,$L$2)/$M$2)</f>
        <v>-0.50310357767208047</v>
      </c>
      <c r="Q196" s="1">
        <f>LN(COUNTIFS('Trained Model'!H$4:H$1140,H196,'Trained Model'!$J$4:$J$1140,$L$2)/$M$2)</f>
        <v>-1.9286186519452522</v>
      </c>
      <c r="R196" s="1">
        <f>LN(COUNTIFS('Trained Model'!I$4:I$1140,I196,'Trained Model'!$J$4:$J$1140,$L$2)/$M$2)</f>
        <v>-1.8152899666382492</v>
      </c>
      <c r="S196" s="149">
        <f t="shared" si="12"/>
        <v>-8.5993849081689895</v>
      </c>
      <c r="T196" s="115"/>
      <c r="V196" s="1">
        <f>LN(COUNTIFS('Trained Model'!D$4:D$1140,D196,'Trained Model'!$J$4:$J$1140,$U$2)/$V$2)</f>
        <v>-1.3873311678483309</v>
      </c>
      <c r="W196" s="1">
        <f>LN(COUNTIFS('Trained Model'!E$4:E$1140,E196,'Trained Model'!$J$4:$J$1140,$U$2)/$V$2)</f>
        <v>-1.3708698907942589</v>
      </c>
      <c r="X196" s="1">
        <f>LN(COUNTIFS('Trained Model'!F$4:F$1140,F196,'Trained Model'!$J$4:$J$1140,$U$2)/$V$2)</f>
        <v>-1.3790666579984376</v>
      </c>
      <c r="Y196" s="1">
        <f>LN(COUNTIFS('Trained Model'!G$4:G$1140,G196,'Trained Model'!$J$4:$J$1140,$U$2)/$V$2)</f>
        <v>-0.71939540663488166</v>
      </c>
      <c r="Z196" s="1">
        <f>LN(COUNTIFS('Trained Model'!H$4:H$1140,H196,'Trained Model'!$J$4:$J$1140,$U$2)/$V$2)</f>
        <v>-1.8681817953935267</v>
      </c>
      <c r="AA196" s="1">
        <f>LN(COUNTIFS('Trained Model'!I$4:I$1140,I196,'Trained Model'!$J$4:$J$1140,$U$2)/$V$2)</f>
        <v>-8.9936045332194625E-2</v>
      </c>
      <c r="AB196" s="151">
        <f t="shared" si="13"/>
        <v>-6.8147809640016312</v>
      </c>
      <c r="AD196" s="119" t="str">
        <f t="shared" si="14"/>
        <v>No</v>
      </c>
      <c r="AE196" s="160" t="str">
        <f t="shared" si="15"/>
        <v>Correct</v>
      </c>
    </row>
    <row r="197" spans="1:41" x14ac:dyDescent="0.2">
      <c r="A197" s="99">
        <v>10891</v>
      </c>
      <c r="B197" s="95" t="s">
        <v>104</v>
      </c>
      <c r="C197" s="111">
        <v>0.13322097545052458</v>
      </c>
      <c r="D197" s="95" t="s">
        <v>0</v>
      </c>
      <c r="E197" s="95">
        <v>0</v>
      </c>
      <c r="F197" s="96">
        <v>3</v>
      </c>
      <c r="G197" s="95" t="s">
        <v>6</v>
      </c>
      <c r="H197" s="95" t="s">
        <v>88</v>
      </c>
      <c r="I197" s="95" t="s">
        <v>4</v>
      </c>
      <c r="J197" s="97" t="s">
        <v>5</v>
      </c>
      <c r="M197" s="1">
        <f>LN(COUNTIFS('Trained Model'!D$4:D$1140,D197,'Trained Model'!$J$4:$J$1140,$L$2)/$M$2)</f>
        <v>-1.4839328306838067</v>
      </c>
      <c r="N197" s="1">
        <f>LN(COUNTIFS('Trained Model'!E$4:E$1140,E197,'Trained Model'!$J$4:$J$1140,$L$2)/$M$2)</f>
        <v>-1.5921464153240394</v>
      </c>
      <c r="O197" s="1">
        <f>LN(COUNTIFS('Trained Model'!F$4:F$1140,F197,'Trained Model'!$J$4:$J$1140,$L$2)/$M$2)</f>
        <v>-1.3188530803243581</v>
      </c>
      <c r="P197" s="1">
        <f>LN(COUNTIFS('Trained Model'!G$4:G$1140,G197,'Trained Model'!$J$4:$J$1140,$L$2)/$M$2)</f>
        <v>-0.92798677163734644</v>
      </c>
      <c r="Q197" s="1">
        <f>LN(COUNTIFS('Trained Model'!H$4:H$1140,H197,'Trained Model'!$J$4:$J$1140,$L$2)/$M$2)</f>
        <v>-0.88481459977213761</v>
      </c>
      <c r="R197" s="1">
        <f>LN(COUNTIFS('Trained Model'!I$4:I$1140,I197,'Trained Model'!$J$4:$J$1140,$L$2)/$M$2)</f>
        <v>-0.17768117723745236</v>
      </c>
      <c r="S197" s="149">
        <f t="shared" ref="S197:S205" si="16">SUM(M197:R197)</f>
        <v>-6.3854148749791406</v>
      </c>
      <c r="T197" s="115"/>
      <c r="V197" s="1">
        <f>LN(COUNTIFS('Trained Model'!D$4:D$1140,D197,'Trained Model'!$J$4:$J$1140,$U$2)/$V$2)</f>
        <v>-1.3873311678483309</v>
      </c>
      <c r="W197" s="1">
        <f>LN(COUNTIFS('Trained Model'!E$4:E$1140,E197,'Trained Model'!$J$4:$J$1140,$U$2)/$V$2)</f>
        <v>-1.3708698907942589</v>
      </c>
      <c r="X197" s="1">
        <f>LN(COUNTIFS('Trained Model'!F$4:F$1140,F197,'Trained Model'!$J$4:$J$1140,$U$2)/$V$2)</f>
        <v>-1.3873311678483309</v>
      </c>
      <c r="Y197" s="1">
        <f>LN(COUNTIFS('Trained Model'!G$4:G$1140,G197,'Trained Model'!$J$4:$J$1140,$U$2)/$V$2)</f>
        <v>-0.66757033877029559</v>
      </c>
      <c r="Z197" s="1">
        <f>LN(COUNTIFS('Trained Model'!H$4:H$1140,H197,'Trained Model'!$J$4:$J$1140,$U$2)/$V$2)</f>
        <v>-0.82003893241456904</v>
      </c>
      <c r="AA197" s="1">
        <f>LN(COUNTIFS('Trained Model'!I$4:I$1140,I197,'Trained Model'!$J$4:$J$1140,$U$2)/$V$2)</f>
        <v>-2.4532874935423878</v>
      </c>
      <c r="AB197" s="151">
        <f t="shared" ref="AB197:AB205" si="17">SUM(V197:AA197)</f>
        <v>-8.0864289912181739</v>
      </c>
      <c r="AD197" s="119" t="str">
        <f t="shared" si="14"/>
        <v>Yes</v>
      </c>
      <c r="AE197" s="160" t="str">
        <f t="shared" si="15"/>
        <v>Incorrect</v>
      </c>
    </row>
    <row r="198" spans="1:41" x14ac:dyDescent="0.2">
      <c r="A198" s="98">
        <v>11194</v>
      </c>
      <c r="B198" s="91" t="s">
        <v>104</v>
      </c>
      <c r="C198" s="110">
        <v>0.13324766416212053</v>
      </c>
      <c r="D198" s="91" t="s">
        <v>0</v>
      </c>
      <c r="E198" s="91">
        <v>3</v>
      </c>
      <c r="F198" s="92">
        <v>1</v>
      </c>
      <c r="G198" s="91" t="s">
        <v>6</v>
      </c>
      <c r="H198" s="91" t="s">
        <v>88</v>
      </c>
      <c r="I198" s="91" t="s">
        <v>5</v>
      </c>
      <c r="J198" s="93" t="s">
        <v>5</v>
      </c>
      <c r="M198" s="1">
        <f>LN(COUNTIFS('Trained Model'!D$4:D$1140,D198,'Trained Model'!$J$4:$J$1140,$L$2)/$M$2)</f>
        <v>-1.4839328306838067</v>
      </c>
      <c r="N198" s="1">
        <f>LN(COUNTIFS('Trained Model'!E$4:E$1140,E198,'Trained Model'!$J$4:$J$1140,$L$2)/$M$2)</f>
        <v>-1.0366206126401418</v>
      </c>
      <c r="O198" s="1">
        <f>LN(COUNTIFS('Trained Model'!F$4:F$1140,F198,'Trained Model'!$J$4:$J$1140,$L$2)/$M$2)</f>
        <v>-1.276293465905562</v>
      </c>
      <c r="P198" s="1">
        <f>LN(COUNTIFS('Trained Model'!G$4:G$1140,G198,'Trained Model'!$J$4:$J$1140,$L$2)/$M$2)</f>
        <v>-0.92798677163734644</v>
      </c>
      <c r="Q198" s="1">
        <f>LN(COUNTIFS('Trained Model'!H$4:H$1140,H198,'Trained Model'!$J$4:$J$1140,$L$2)/$M$2)</f>
        <v>-0.88481459977213761</v>
      </c>
      <c r="R198" s="1">
        <f>LN(COUNTIFS('Trained Model'!I$4:I$1140,I198,'Trained Model'!$J$4:$J$1140,$L$2)/$M$2)</f>
        <v>-1.8152899666382492</v>
      </c>
      <c r="S198" s="149">
        <f t="shared" si="16"/>
        <v>-7.4249382472772441</v>
      </c>
      <c r="T198" s="115"/>
      <c r="V198" s="1">
        <f>LN(COUNTIFS('Trained Model'!D$4:D$1140,D198,'Trained Model'!$J$4:$J$1140,$U$2)/$V$2)</f>
        <v>-1.3873311678483309</v>
      </c>
      <c r="W198" s="1">
        <f>LN(COUNTIFS('Trained Model'!E$4:E$1140,E198,'Trained Model'!$J$4:$J$1140,$U$2)/$V$2)</f>
        <v>-1.3586993551740039</v>
      </c>
      <c r="X198" s="1">
        <f>LN(COUNTIFS('Trained Model'!F$4:F$1140,F198,'Trained Model'!$J$4:$J$1140,$U$2)/$V$2)</f>
        <v>-1.3790666579984376</v>
      </c>
      <c r="Y198" s="1">
        <f>LN(COUNTIFS('Trained Model'!G$4:G$1140,G198,'Trained Model'!$J$4:$J$1140,$U$2)/$V$2)</f>
        <v>-0.66757033877029559</v>
      </c>
      <c r="Z198" s="1">
        <f>LN(COUNTIFS('Trained Model'!H$4:H$1140,H198,'Trained Model'!$J$4:$J$1140,$U$2)/$V$2)</f>
        <v>-0.82003893241456904</v>
      </c>
      <c r="AA198" s="1">
        <f>LN(COUNTIFS('Trained Model'!I$4:I$1140,I198,'Trained Model'!$J$4:$J$1140,$U$2)/$V$2)</f>
        <v>-8.9936045332194625E-2</v>
      </c>
      <c r="AB198" s="151">
        <f t="shared" si="17"/>
        <v>-5.7026424975378323</v>
      </c>
      <c r="AD198" s="119" t="str">
        <f t="shared" si="14"/>
        <v>No</v>
      </c>
      <c r="AE198" s="160" t="str">
        <f t="shared" si="15"/>
        <v>Correct</v>
      </c>
    </row>
    <row r="199" spans="1:41" x14ac:dyDescent="0.2">
      <c r="A199" s="99">
        <v>10497</v>
      </c>
      <c r="B199" s="95" t="s">
        <v>104</v>
      </c>
      <c r="C199" s="111">
        <v>0.13383911811771665</v>
      </c>
      <c r="D199" s="95" t="s">
        <v>1</v>
      </c>
      <c r="E199" s="95">
        <v>1</v>
      </c>
      <c r="F199" s="96">
        <v>0</v>
      </c>
      <c r="G199" s="95" t="s">
        <v>7</v>
      </c>
      <c r="H199" s="95" t="s">
        <v>88</v>
      </c>
      <c r="I199" s="95" t="s">
        <v>4</v>
      </c>
      <c r="J199" s="97" t="s">
        <v>5</v>
      </c>
      <c r="M199" s="1">
        <f>LN(COUNTIFS('Trained Model'!D$4:D$1140,D199,'Trained Model'!$J$4:$J$1140,$L$2)/$M$2)</f>
        <v>-1.0699570329077337</v>
      </c>
      <c r="N199" s="1">
        <f>LN(COUNTIFS('Trained Model'!E$4:E$1140,E199,'Trained Model'!$J$4:$J$1140,$L$2)/$M$2)</f>
        <v>-1.5921464153240394</v>
      </c>
      <c r="O199" s="1">
        <f>LN(COUNTIFS('Trained Model'!F$4:F$1140,F199,'Trained Model'!$J$4:$J$1140,$L$2)/$M$2)</f>
        <v>-1.780198646826979</v>
      </c>
      <c r="P199" s="1">
        <f>LN(COUNTIFS('Trained Model'!G$4:G$1140,G199,'Trained Model'!$J$4:$J$1140,$L$2)/$M$2)</f>
        <v>-0.50310357767208047</v>
      </c>
      <c r="Q199" s="1">
        <f>LN(COUNTIFS('Trained Model'!H$4:H$1140,H199,'Trained Model'!$J$4:$J$1140,$L$2)/$M$2)</f>
        <v>-0.88481459977213761</v>
      </c>
      <c r="R199" s="1">
        <f>LN(COUNTIFS('Trained Model'!I$4:I$1140,I199,'Trained Model'!$J$4:$J$1140,$L$2)/$M$2)</f>
        <v>-0.17768117723745236</v>
      </c>
      <c r="S199" s="149">
        <f t="shared" si="16"/>
        <v>-6.0079014497404213</v>
      </c>
      <c r="T199" s="115"/>
      <c r="V199" s="1">
        <f>LN(COUNTIFS('Trained Model'!D$4:D$1140,D199,'Trained Model'!$J$4:$J$1140,$U$2)/$V$2)</f>
        <v>-1.374959876045784</v>
      </c>
      <c r="W199" s="1">
        <f>LN(COUNTIFS('Trained Model'!E$4:E$1140,E199,'Trained Model'!$J$4:$J$1140,$U$2)/$V$2)</f>
        <v>-1.4210896477732855</v>
      </c>
      <c r="X199" s="1">
        <f>LN(COUNTIFS('Trained Model'!F$4:F$1140,F199,'Trained Model'!$J$4:$J$1140,$U$2)/$V$2)</f>
        <v>-1.3586993551740039</v>
      </c>
      <c r="Y199" s="1">
        <f>LN(COUNTIFS('Trained Model'!G$4:G$1140,G199,'Trained Model'!$J$4:$J$1140,$U$2)/$V$2)</f>
        <v>-0.71939540663488166</v>
      </c>
      <c r="Z199" s="1">
        <f>LN(COUNTIFS('Trained Model'!H$4:H$1140,H199,'Trained Model'!$J$4:$J$1140,$U$2)/$V$2)</f>
        <v>-0.82003893241456904</v>
      </c>
      <c r="AA199" s="1">
        <f>LN(COUNTIFS('Trained Model'!I$4:I$1140,I199,'Trained Model'!$J$4:$J$1140,$U$2)/$V$2)</f>
        <v>-2.4532874935423878</v>
      </c>
      <c r="AB199" s="151">
        <f t="shared" si="17"/>
        <v>-8.1474707115849121</v>
      </c>
      <c r="AD199" s="119" t="str">
        <f t="shared" si="14"/>
        <v>Yes</v>
      </c>
      <c r="AE199" s="160" t="str">
        <f t="shared" si="15"/>
        <v>Incorrect</v>
      </c>
    </row>
    <row r="200" spans="1:41" x14ac:dyDescent="0.2">
      <c r="A200" s="98">
        <v>11232</v>
      </c>
      <c r="B200" s="91" t="s">
        <v>104</v>
      </c>
      <c r="C200" s="110">
        <v>0.13514097105330303</v>
      </c>
      <c r="D200" s="91" t="s">
        <v>1</v>
      </c>
      <c r="E200" s="91">
        <v>2</v>
      </c>
      <c r="F200" s="92">
        <v>1</v>
      </c>
      <c r="G200" s="91" t="s">
        <v>6</v>
      </c>
      <c r="H200" s="91" t="s">
        <v>90</v>
      </c>
      <c r="I200" s="91" t="s">
        <v>5</v>
      </c>
      <c r="J200" s="93" t="s">
        <v>5</v>
      </c>
      <c r="M200" s="1">
        <f>LN(COUNTIFS('Trained Model'!D$4:D$1140,D200,'Trained Model'!$J$4:$J$1140,$L$2)/$M$2)</f>
        <v>-1.0699570329077337</v>
      </c>
      <c r="N200" s="1">
        <f>LN(COUNTIFS('Trained Model'!E$4:E$1140,E200,'Trained Model'!$J$4:$J$1140,$L$2)/$M$2)</f>
        <v>-1.4339224101091452</v>
      </c>
      <c r="O200" s="1">
        <f>LN(COUNTIFS('Trained Model'!F$4:F$1140,F200,'Trained Model'!$J$4:$J$1140,$L$2)/$M$2)</f>
        <v>-1.276293465905562</v>
      </c>
      <c r="P200" s="1">
        <f>LN(COUNTIFS('Trained Model'!G$4:G$1140,G200,'Trained Model'!$J$4:$J$1140,$L$2)/$M$2)</f>
        <v>-0.92798677163734644</v>
      </c>
      <c r="Q200" s="1">
        <f>LN(COUNTIFS('Trained Model'!H$4:H$1140,H200,'Trained Model'!$J$4:$J$1140,$L$2)/$M$2)</f>
        <v>-1.4839328306838067</v>
      </c>
      <c r="R200" s="1">
        <f>LN(COUNTIFS('Trained Model'!I$4:I$1140,I200,'Trained Model'!$J$4:$J$1140,$L$2)/$M$2)</f>
        <v>-1.8152899666382492</v>
      </c>
      <c r="S200" s="149">
        <f t="shared" si="16"/>
        <v>-8.0073824778818423</v>
      </c>
      <c r="T200" s="115"/>
      <c r="V200" s="1">
        <f>LN(COUNTIFS('Trained Model'!D$4:D$1140,D200,'Trained Model'!$J$4:$J$1140,$U$2)/$V$2)</f>
        <v>-1.374959876045784</v>
      </c>
      <c r="W200" s="1">
        <f>LN(COUNTIFS('Trained Model'!E$4:E$1140,E200,'Trained Model'!$J$4:$J$1140,$U$2)/$V$2)</f>
        <v>-1.3956645494074753</v>
      </c>
      <c r="X200" s="1">
        <f>LN(COUNTIFS('Trained Model'!F$4:F$1140,F200,'Trained Model'!$J$4:$J$1140,$U$2)/$V$2)</f>
        <v>-1.3790666579984376</v>
      </c>
      <c r="Y200" s="1">
        <f>LN(COUNTIFS('Trained Model'!G$4:G$1140,G200,'Trained Model'!$J$4:$J$1140,$U$2)/$V$2)</f>
        <v>-0.66757033877029559</v>
      </c>
      <c r="Z200" s="1">
        <f>LN(COUNTIFS('Trained Model'!H$4:H$1140,H200,'Trained Model'!$J$4:$J$1140,$U$2)/$V$2)</f>
        <v>-1.790723736354523</v>
      </c>
      <c r="AA200" s="1">
        <f>LN(COUNTIFS('Trained Model'!I$4:I$1140,I200,'Trained Model'!$J$4:$J$1140,$U$2)/$V$2)</f>
        <v>-8.9936045332194625E-2</v>
      </c>
      <c r="AB200" s="151">
        <f t="shared" si="17"/>
        <v>-6.6979212039087104</v>
      </c>
      <c r="AD200" s="119" t="str">
        <f t="shared" si="14"/>
        <v>No</v>
      </c>
      <c r="AE200" s="160" t="str">
        <f t="shared" si="15"/>
        <v>Correct</v>
      </c>
    </row>
    <row r="201" spans="1:41" x14ac:dyDescent="0.2">
      <c r="A201" s="99">
        <v>11329</v>
      </c>
      <c r="B201" s="95" t="s">
        <v>104</v>
      </c>
      <c r="C201" s="111">
        <v>0.13674066202819102</v>
      </c>
      <c r="D201" s="95" t="s">
        <v>2</v>
      </c>
      <c r="E201" s="95">
        <v>1</v>
      </c>
      <c r="F201" s="96">
        <v>1</v>
      </c>
      <c r="G201" s="95" t="s">
        <v>6</v>
      </c>
      <c r="H201" s="95" t="s">
        <v>90</v>
      </c>
      <c r="I201" s="95" t="s">
        <v>5</v>
      </c>
      <c r="J201" s="97" t="s">
        <v>5</v>
      </c>
      <c r="M201" s="1">
        <f>LN(COUNTIFS('Trained Model'!D$4:D$1140,D201,'Trained Model'!$J$4:$J$1140,$L$2)/$M$2)</f>
        <v>-1.563975538357343</v>
      </c>
      <c r="N201" s="1">
        <f>LN(COUNTIFS('Trained Model'!E$4:E$1140,E201,'Trained Model'!$J$4:$J$1140,$L$2)/$M$2)</f>
        <v>-1.5921464153240394</v>
      </c>
      <c r="O201" s="1">
        <f>LN(COUNTIFS('Trained Model'!F$4:F$1140,F201,'Trained Model'!$J$4:$J$1140,$L$2)/$M$2)</f>
        <v>-1.276293465905562</v>
      </c>
      <c r="P201" s="1">
        <f>LN(COUNTIFS('Trained Model'!G$4:G$1140,G201,'Trained Model'!$J$4:$J$1140,$L$2)/$M$2)</f>
        <v>-0.92798677163734644</v>
      </c>
      <c r="Q201" s="1">
        <f>LN(COUNTIFS('Trained Model'!H$4:H$1140,H201,'Trained Model'!$J$4:$J$1140,$L$2)/$M$2)</f>
        <v>-1.4839328306838067</v>
      </c>
      <c r="R201" s="1">
        <f>LN(COUNTIFS('Trained Model'!I$4:I$1140,I201,'Trained Model'!$J$4:$J$1140,$L$2)/$M$2)</f>
        <v>-1.8152899666382492</v>
      </c>
      <c r="S201" s="149">
        <f t="shared" si="16"/>
        <v>-8.6596249885463461</v>
      </c>
      <c r="T201" s="115"/>
      <c r="V201" s="1">
        <f>LN(COUNTIFS('Trained Model'!D$4:D$1140,D201,'Trained Model'!$J$4:$J$1140,$U$2)/$V$2)</f>
        <v>-1.3956645494074753</v>
      </c>
      <c r="W201" s="1">
        <f>LN(COUNTIFS('Trained Model'!E$4:E$1140,E201,'Trained Model'!$J$4:$J$1140,$U$2)/$V$2)</f>
        <v>-1.4210896477732855</v>
      </c>
      <c r="X201" s="1">
        <f>LN(COUNTIFS('Trained Model'!F$4:F$1140,F201,'Trained Model'!$J$4:$J$1140,$U$2)/$V$2)</f>
        <v>-1.3790666579984376</v>
      </c>
      <c r="Y201" s="1">
        <f>LN(COUNTIFS('Trained Model'!G$4:G$1140,G201,'Trained Model'!$J$4:$J$1140,$U$2)/$V$2)</f>
        <v>-0.66757033877029559</v>
      </c>
      <c r="Z201" s="1">
        <f>LN(COUNTIFS('Trained Model'!H$4:H$1140,H201,'Trained Model'!$J$4:$J$1140,$U$2)/$V$2)</f>
        <v>-1.790723736354523</v>
      </c>
      <c r="AA201" s="1">
        <f>LN(COUNTIFS('Trained Model'!I$4:I$1140,I201,'Trained Model'!$J$4:$J$1140,$U$2)/$V$2)</f>
        <v>-8.9936045332194625E-2</v>
      </c>
      <c r="AB201" s="151">
        <f t="shared" si="17"/>
        <v>-6.7440509756362124</v>
      </c>
      <c r="AD201" s="119" t="str">
        <f t="shared" si="14"/>
        <v>No</v>
      </c>
      <c r="AE201" s="160" t="str">
        <f t="shared" si="15"/>
        <v>Correct</v>
      </c>
    </row>
    <row r="202" spans="1:41" x14ac:dyDescent="0.2">
      <c r="A202" s="98">
        <v>10362</v>
      </c>
      <c r="B202" s="91" t="s">
        <v>104</v>
      </c>
      <c r="C202" s="110">
        <v>0.1369530252775204</v>
      </c>
      <c r="D202" s="91" t="s">
        <v>3</v>
      </c>
      <c r="E202" s="91">
        <v>2</v>
      </c>
      <c r="F202" s="92">
        <v>0</v>
      </c>
      <c r="G202" s="91" t="s">
        <v>7</v>
      </c>
      <c r="H202" s="91" t="s">
        <v>89</v>
      </c>
      <c r="I202" s="91" t="s">
        <v>5</v>
      </c>
      <c r="J202" s="93" t="s">
        <v>5</v>
      </c>
      <c r="M202" s="1">
        <f>LN(COUNTIFS('Trained Model'!D$4:D$1140,D202,'Trained Model'!$J$4:$J$1140,$L$2)/$M$2)</f>
        <v>-1.5099083170870673</v>
      </c>
      <c r="N202" s="1">
        <f>LN(COUNTIFS('Trained Model'!E$4:E$1140,E202,'Trained Model'!$J$4:$J$1140,$L$2)/$M$2)</f>
        <v>-1.4339224101091452</v>
      </c>
      <c r="O202" s="1">
        <f>LN(COUNTIFS('Trained Model'!F$4:F$1140,F202,'Trained Model'!$J$4:$J$1140,$L$2)/$M$2)</f>
        <v>-1.780198646826979</v>
      </c>
      <c r="P202" s="1">
        <f>LN(COUNTIFS('Trained Model'!G$4:G$1140,G202,'Trained Model'!$J$4:$J$1140,$L$2)/$M$2)</f>
        <v>-0.50310357767208047</v>
      </c>
      <c r="Q202" s="1">
        <f>LN(COUNTIFS('Trained Model'!H$4:H$1140,H202,'Trained Model'!$J$4:$J$1140,$L$2)/$M$2)</f>
        <v>-1.5365765641692286</v>
      </c>
      <c r="R202" s="1">
        <f>LN(COUNTIFS('Trained Model'!I$4:I$1140,I202,'Trained Model'!$J$4:$J$1140,$L$2)/$M$2)</f>
        <v>-1.8152899666382492</v>
      </c>
      <c r="S202" s="149">
        <f t="shared" si="16"/>
        <v>-8.5789994825027502</v>
      </c>
      <c r="T202" s="115"/>
      <c r="V202" s="1">
        <f>LN(COUNTIFS('Trained Model'!D$4:D$1140,D202,'Trained Model'!$J$4:$J$1140,$U$2)/$V$2)</f>
        <v>-1.3873311678483309</v>
      </c>
      <c r="W202" s="1">
        <f>LN(COUNTIFS('Trained Model'!E$4:E$1140,E202,'Trained Model'!$J$4:$J$1140,$U$2)/$V$2)</f>
        <v>-1.3956645494074753</v>
      </c>
      <c r="X202" s="1">
        <f>LN(COUNTIFS('Trained Model'!F$4:F$1140,F202,'Trained Model'!$J$4:$J$1140,$U$2)/$V$2)</f>
        <v>-1.3586993551740039</v>
      </c>
      <c r="Y202" s="1">
        <f>LN(COUNTIFS('Trained Model'!G$4:G$1140,G202,'Trained Model'!$J$4:$J$1140,$U$2)/$V$2)</f>
        <v>-0.71939540663488166</v>
      </c>
      <c r="Z202" s="1">
        <f>LN(COUNTIFS('Trained Model'!H$4:H$1140,H202,'Trained Model'!$J$4:$J$1140,$U$2)/$V$2)</f>
        <v>-1.4340487924157905</v>
      </c>
      <c r="AA202" s="1">
        <f>LN(COUNTIFS('Trained Model'!I$4:I$1140,I202,'Trained Model'!$J$4:$J$1140,$U$2)/$V$2)</f>
        <v>-8.9936045332194625E-2</v>
      </c>
      <c r="AB202" s="151">
        <f t="shared" si="17"/>
        <v>-6.385075316812677</v>
      </c>
      <c r="AD202" s="119" t="str">
        <f t="shared" si="14"/>
        <v>No</v>
      </c>
      <c r="AE202" s="160" t="str">
        <f t="shared" si="15"/>
        <v>Correct</v>
      </c>
    </row>
    <row r="203" spans="1:41" x14ac:dyDescent="0.2">
      <c r="A203" s="99">
        <v>10255</v>
      </c>
      <c r="B203" s="95" t="s">
        <v>104</v>
      </c>
      <c r="C203" s="111">
        <v>0.1385553672102019</v>
      </c>
      <c r="D203" s="95" t="s">
        <v>0</v>
      </c>
      <c r="E203" s="95">
        <v>0</v>
      </c>
      <c r="F203" s="96">
        <v>2</v>
      </c>
      <c r="G203" s="95" t="s">
        <v>7</v>
      </c>
      <c r="H203" s="95" t="s">
        <v>88</v>
      </c>
      <c r="I203" s="95" t="s">
        <v>5</v>
      </c>
      <c r="J203" s="97" t="s">
        <v>5</v>
      </c>
      <c r="M203" s="1">
        <f>LN(COUNTIFS('Trained Model'!D$4:D$1140,D203,'Trained Model'!$J$4:$J$1140,$L$2)/$M$2)</f>
        <v>-1.4839328306838067</v>
      </c>
      <c r="N203" s="1">
        <f>LN(COUNTIFS('Trained Model'!E$4:E$1140,E203,'Trained Model'!$J$4:$J$1140,$L$2)/$M$2)</f>
        <v>-1.5921464153240394</v>
      </c>
      <c r="O203" s="1">
        <f>LN(COUNTIFS('Trained Model'!F$4:F$1140,F203,'Trained Model'!$J$4:$J$1140,$L$2)/$M$2)</f>
        <v>-1.2556741787028265</v>
      </c>
      <c r="P203" s="1">
        <f>LN(COUNTIFS('Trained Model'!G$4:G$1140,G203,'Trained Model'!$J$4:$J$1140,$L$2)/$M$2)</f>
        <v>-0.50310357767208047</v>
      </c>
      <c r="Q203" s="1">
        <f>LN(COUNTIFS('Trained Model'!H$4:H$1140,H203,'Trained Model'!$J$4:$J$1140,$L$2)/$M$2)</f>
        <v>-0.88481459977213761</v>
      </c>
      <c r="R203" s="1">
        <f>LN(COUNTIFS('Trained Model'!I$4:I$1140,I203,'Trained Model'!$J$4:$J$1140,$L$2)/$M$2)</f>
        <v>-1.8152899666382492</v>
      </c>
      <c r="S203" s="149">
        <f t="shared" si="16"/>
        <v>-7.5349615687931397</v>
      </c>
      <c r="T203" s="115"/>
      <c r="V203" s="1">
        <f>LN(COUNTIFS('Trained Model'!D$4:D$1140,D203,'Trained Model'!$J$4:$J$1140,$U$2)/$V$2)</f>
        <v>-1.3873311678483309</v>
      </c>
      <c r="W203" s="1">
        <f>LN(COUNTIFS('Trained Model'!E$4:E$1140,E203,'Trained Model'!$J$4:$J$1140,$U$2)/$V$2)</f>
        <v>-1.3708698907942589</v>
      </c>
      <c r="X203" s="1">
        <f>LN(COUNTIFS('Trained Model'!F$4:F$1140,F203,'Trained Model'!$J$4:$J$1140,$U$2)/$V$2)</f>
        <v>-1.4210896477732855</v>
      </c>
      <c r="Y203" s="1">
        <f>LN(COUNTIFS('Trained Model'!G$4:G$1140,G203,'Trained Model'!$J$4:$J$1140,$U$2)/$V$2)</f>
        <v>-0.71939540663488166</v>
      </c>
      <c r="Z203" s="1">
        <f>LN(COUNTIFS('Trained Model'!H$4:H$1140,H203,'Trained Model'!$J$4:$J$1140,$U$2)/$V$2)</f>
        <v>-0.82003893241456904</v>
      </c>
      <c r="AA203" s="1">
        <f>LN(COUNTIFS('Trained Model'!I$4:I$1140,I203,'Trained Model'!$J$4:$J$1140,$U$2)/$V$2)</f>
        <v>-8.9936045332194625E-2</v>
      </c>
      <c r="AB203" s="151">
        <f t="shared" si="17"/>
        <v>-5.8086610907975205</v>
      </c>
      <c r="AD203" s="119" t="str">
        <f t="shared" si="14"/>
        <v>No</v>
      </c>
      <c r="AE203" s="160" t="str">
        <f t="shared" si="15"/>
        <v>Correct</v>
      </c>
    </row>
    <row r="204" spans="1:41" x14ac:dyDescent="0.2">
      <c r="A204" s="84">
        <v>11129</v>
      </c>
      <c r="B204" s="83" t="s">
        <v>104</v>
      </c>
      <c r="C204" s="112">
        <v>0.13863295947059884</v>
      </c>
      <c r="D204" s="83" t="s">
        <v>2</v>
      </c>
      <c r="E204" s="83">
        <v>1</v>
      </c>
      <c r="F204" s="101">
        <v>3</v>
      </c>
      <c r="G204" s="83" t="s">
        <v>7</v>
      </c>
      <c r="H204" s="83" t="s">
        <v>88</v>
      </c>
      <c r="I204" s="83" t="s">
        <v>4</v>
      </c>
      <c r="J204" s="102" t="s">
        <v>5</v>
      </c>
      <c r="M204" s="1">
        <f>LN(COUNTIFS('Trained Model'!D$4:D$1140,D204,'Trained Model'!$J$4:$J$1140,$L$2)/$M$2)</f>
        <v>-1.563975538357343</v>
      </c>
      <c r="N204" s="1">
        <f>LN(COUNTIFS('Trained Model'!E$4:E$1140,E204,'Trained Model'!$J$4:$J$1140,$L$2)/$M$2)</f>
        <v>-1.5921464153240394</v>
      </c>
      <c r="O204" s="1">
        <f>LN(COUNTIFS('Trained Model'!F$4:F$1140,F204,'Trained Model'!$J$4:$J$1140,$L$2)/$M$2)</f>
        <v>-1.3188530803243581</v>
      </c>
      <c r="P204" s="1">
        <f>LN(COUNTIFS('Trained Model'!G$4:G$1140,G204,'Trained Model'!$J$4:$J$1140,$L$2)/$M$2)</f>
        <v>-0.50310357767208047</v>
      </c>
      <c r="Q204" s="1">
        <f>LN(COUNTIFS('Trained Model'!H$4:H$1140,H204,'Trained Model'!$J$4:$J$1140,$L$2)/$M$2)</f>
        <v>-0.88481459977213761</v>
      </c>
      <c r="R204" s="1">
        <f>LN(COUNTIFS('Trained Model'!I$4:I$1140,I204,'Trained Model'!$J$4:$J$1140,$L$2)/$M$2)</f>
        <v>-0.17768117723745236</v>
      </c>
      <c r="S204" s="149">
        <f t="shared" si="16"/>
        <v>-6.0405743886874106</v>
      </c>
      <c r="T204" s="103"/>
      <c r="V204" s="1">
        <f>LN(COUNTIFS('Trained Model'!D$4:D$1140,D204,'Trained Model'!$J$4:$J$1140,$U$2)/$V$2)</f>
        <v>-1.3956645494074753</v>
      </c>
      <c r="W204" s="1">
        <f>LN(COUNTIFS('Trained Model'!E$4:E$1140,E204,'Trained Model'!$J$4:$J$1140,$U$2)/$V$2)</f>
        <v>-1.4210896477732855</v>
      </c>
      <c r="X204" s="1">
        <f>LN(COUNTIFS('Trained Model'!F$4:F$1140,F204,'Trained Model'!$J$4:$J$1140,$U$2)/$V$2)</f>
        <v>-1.3873311678483309</v>
      </c>
      <c r="Y204" s="1">
        <f>LN(COUNTIFS('Trained Model'!G$4:G$1140,G204,'Trained Model'!$J$4:$J$1140,$U$2)/$V$2)</f>
        <v>-0.71939540663488166</v>
      </c>
      <c r="Z204" s="1">
        <f>LN(COUNTIFS('Trained Model'!H$4:H$1140,H204,'Trained Model'!$J$4:$J$1140,$U$2)/$V$2)</f>
        <v>-0.82003893241456904</v>
      </c>
      <c r="AA204" s="1">
        <f>LN(COUNTIFS('Trained Model'!I$4:I$1140,I204,'Trained Model'!$J$4:$J$1140,$U$2)/$V$2)</f>
        <v>-2.4532874935423878</v>
      </c>
      <c r="AB204" s="151">
        <f t="shared" si="17"/>
        <v>-8.1968071976209309</v>
      </c>
      <c r="AD204" s="119" t="str">
        <f t="shared" si="14"/>
        <v>Yes</v>
      </c>
      <c r="AE204" s="160" t="str">
        <f t="shared" si="15"/>
        <v>Incorrect</v>
      </c>
    </row>
    <row r="205" spans="1:41" s="64" customFormat="1" x14ac:dyDescent="0.2">
      <c r="A205" s="64" t="s">
        <v>108</v>
      </c>
      <c r="B205" s="103" t="s">
        <v>108</v>
      </c>
      <c r="C205" s="113" t="s">
        <v>108</v>
      </c>
      <c r="D205" s="103" t="s">
        <v>108</v>
      </c>
      <c r="E205" s="103" t="s">
        <v>108</v>
      </c>
      <c r="F205" s="103" t="s">
        <v>108</v>
      </c>
      <c r="G205" s="103" t="s">
        <v>108</v>
      </c>
      <c r="H205" s="103" t="s">
        <v>108</v>
      </c>
      <c r="I205" s="103" t="s">
        <v>108</v>
      </c>
      <c r="J205" s="103" t="s">
        <v>108</v>
      </c>
      <c r="M205" s="103" t="s">
        <v>108</v>
      </c>
      <c r="N205" s="103" t="s">
        <v>108</v>
      </c>
      <c r="O205" s="103" t="s">
        <v>108</v>
      </c>
      <c r="P205" s="103" t="s">
        <v>108</v>
      </c>
      <c r="Q205" s="103" t="s">
        <v>108</v>
      </c>
      <c r="R205" s="103" t="s">
        <v>108</v>
      </c>
      <c r="S205" s="103" t="s">
        <v>108</v>
      </c>
      <c r="T205" s="124"/>
      <c r="V205" s="103" t="s">
        <v>108</v>
      </c>
      <c r="W205" s="103" t="s">
        <v>108</v>
      </c>
      <c r="X205" s="103" t="s">
        <v>108</v>
      </c>
      <c r="Y205" s="103" t="s">
        <v>108</v>
      </c>
      <c r="Z205" s="103" t="s">
        <v>108</v>
      </c>
      <c r="AA205" s="103" t="s">
        <v>108</v>
      </c>
      <c r="AB205" s="103" t="s">
        <v>108</v>
      </c>
      <c r="AC205" s="103"/>
      <c r="AD205" s="103" t="s">
        <v>108</v>
      </c>
      <c r="AE205" s="103" t="s">
        <v>108</v>
      </c>
      <c r="AF205" s="103"/>
      <c r="AG205" s="103"/>
      <c r="AH205" s="103"/>
      <c r="AJ205" s="103"/>
      <c r="AK205" s="103"/>
      <c r="AL205" s="103"/>
      <c r="AM205" s="103"/>
      <c r="AN205" s="103"/>
      <c r="AO205" s="103"/>
    </row>
  </sheetData>
  <autoFilter ref="A3:J205" xr:uid="{9BB49B37-ED5B-0646-B29A-E6CB33726BB6}"/>
  <mergeCells count="2">
    <mergeCell ref="AG4:AG5"/>
    <mergeCell ref="AI2:AJ2"/>
  </mergeCells>
  <conditionalFormatting sqref="AE4:AE204">
    <cfRule type="cellIs" dxfId="1" priority="1" operator="equal">
      <formula>"Correct"</formula>
    </cfRule>
    <cfRule type="cellIs" dxfId="0" priority="2" operator="equal">
      <formula>"Incorrect"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6F074-8603-214B-9E30-9D2EB6521C8B}">
  <dimension ref="B2:D29"/>
  <sheetViews>
    <sheetView showGridLines="0" tabSelected="1" workbookViewId="0">
      <selection activeCell="F14" sqref="F14"/>
    </sheetView>
  </sheetViews>
  <sheetFormatPr baseColWidth="10" defaultRowHeight="15" x14ac:dyDescent="0.2"/>
  <cols>
    <col min="1" max="1" width="2.33203125" customWidth="1"/>
    <col min="2" max="2" width="45.83203125" bestFit="1" customWidth="1"/>
    <col min="3" max="4" width="13.33203125" customWidth="1"/>
  </cols>
  <sheetData>
    <row r="2" spans="2:4" x14ac:dyDescent="0.2">
      <c r="B2" s="154" t="s">
        <v>133</v>
      </c>
      <c r="C2" s="155"/>
    </row>
    <row r="3" spans="2:4" x14ac:dyDescent="0.2">
      <c r="B3" s="144" t="s">
        <v>16</v>
      </c>
      <c r="C3" t="s">
        <v>3</v>
      </c>
      <c r="D3" t="s">
        <v>137</v>
      </c>
    </row>
    <row r="4" spans="2:4" x14ac:dyDescent="0.2">
      <c r="B4" s="144" t="s">
        <v>15</v>
      </c>
      <c r="C4" s="8">
        <v>38</v>
      </c>
    </row>
    <row r="5" spans="2:4" x14ac:dyDescent="0.2">
      <c r="B5" s="144" t="s">
        <v>10</v>
      </c>
      <c r="C5" s="8">
        <v>176</v>
      </c>
    </row>
    <row r="6" spans="2:4" x14ac:dyDescent="0.2">
      <c r="B6" s="144" t="s">
        <v>11</v>
      </c>
      <c r="C6" s="8">
        <v>218</v>
      </c>
    </row>
    <row r="7" spans="2:4" x14ac:dyDescent="0.2">
      <c r="B7" s="144" t="s">
        <v>8</v>
      </c>
      <c r="C7" s="8" t="s">
        <v>7</v>
      </c>
      <c r="D7" t="s">
        <v>137</v>
      </c>
    </row>
    <row r="8" spans="2:4" x14ac:dyDescent="0.2">
      <c r="B8" s="144" t="s">
        <v>13</v>
      </c>
      <c r="C8" s="8">
        <v>2</v>
      </c>
    </row>
    <row r="9" spans="2:4" x14ac:dyDescent="0.2">
      <c r="B9" s="144" t="s">
        <v>14</v>
      </c>
      <c r="C9" s="163" t="s">
        <v>4</v>
      </c>
      <c r="D9" s="74" t="s">
        <v>138</v>
      </c>
    </row>
    <row r="11" spans="2:4" x14ac:dyDescent="0.2">
      <c r="B11" s="156" t="s">
        <v>132</v>
      </c>
      <c r="C11" s="155"/>
    </row>
    <row r="12" spans="2:4" x14ac:dyDescent="0.2">
      <c r="B12" s="144" t="s">
        <v>16</v>
      </c>
      <c r="C12" s="8" t="str" cm="1">
        <f t="array" ref="C12">_xlfn.XLOOKUP(C3,_xlfn.ANCHORARRAY('Reduce Categories'!B5),_xlfn.ANCHORARRAY('Reduce Categories'!B5))</f>
        <v>northeast</v>
      </c>
    </row>
    <row r="13" spans="2:4" x14ac:dyDescent="0.2">
      <c r="B13" s="144" t="s">
        <v>83</v>
      </c>
      <c r="C13" s="8">
        <f>_xlfn.XLOOKUP(C4,'CleanData wBins'!D4:D7,'CleanData wBins'!C4:C7,,-1)</f>
        <v>1</v>
      </c>
      <c r="D13" s="42" t="s">
        <v>136</v>
      </c>
    </row>
    <row r="14" spans="2:4" x14ac:dyDescent="0.2">
      <c r="B14" s="144" t="s">
        <v>84</v>
      </c>
      <c r="C14" s="8">
        <f>_xlfn.XLOOKUP(C6*0.45359237/((C5/100)^2),'CleanData wBins'!F4:F7,'CleanData wBins'!C4:C7,,-1)</f>
        <v>2</v>
      </c>
      <c r="D14" s="42" t="s">
        <v>139</v>
      </c>
    </row>
    <row r="15" spans="2:4" x14ac:dyDescent="0.2">
      <c r="B15" s="144" t="s">
        <v>8</v>
      </c>
      <c r="C15" s="8" t="str" cm="1">
        <f t="array" ref="C15">_xlfn.XLOOKUP(C7,_xlfn.ANCHORARRAY('Reduce Categories'!C5),_xlfn.ANCHORARRAY('Reduce Categories'!C5))</f>
        <v>Male</v>
      </c>
    </row>
    <row r="16" spans="2:4" x14ac:dyDescent="0.2">
      <c r="B16" s="144" t="s">
        <v>97</v>
      </c>
      <c r="C16" s="8" t="str">
        <f>_xlfn.XLOOKUP(C8,'Reduce Categories'!D23:D28,'Reduce Categories'!E23:E28)</f>
        <v>2 children</v>
      </c>
    </row>
    <row r="17" spans="2:4" x14ac:dyDescent="0.2">
      <c r="B17" s="144" t="s">
        <v>14</v>
      </c>
      <c r="C17" s="8" t="str" cm="1">
        <f t="array" ref="C17">_xlfn.XLOOKUP(C9,_xlfn.ANCHORARRAY('Reduce Categories'!E5),_xlfn.ANCHORARRAY('Reduce Categories'!E5))</f>
        <v>Yes</v>
      </c>
    </row>
    <row r="18" spans="2:4" x14ac:dyDescent="0.2">
      <c r="B18" s="144"/>
    </row>
    <row r="19" spans="2:4" x14ac:dyDescent="0.2">
      <c r="B19" s="144"/>
    </row>
    <row r="20" spans="2:4" x14ac:dyDescent="0.2">
      <c r="B20" s="156" t="s">
        <v>134</v>
      </c>
      <c r="C20" s="157" t="s">
        <v>4</v>
      </c>
      <c r="D20" s="157" t="s">
        <v>5</v>
      </c>
    </row>
    <row r="21" spans="2:4" x14ac:dyDescent="0.2">
      <c r="B21" s="144" t="s">
        <v>16</v>
      </c>
      <c r="C21" s="158">
        <f>LN(COUNTIFS('Trained Model'!$D$4:$D$1140,$C12,'Trained Model'!$J$4:$J$1140,C$20)/COUNTIF('Trained Model'!$J$4:$J$1140,C$20))</f>
        <v>-1.5099083170870673</v>
      </c>
      <c r="D21" s="158">
        <f>LN(COUNTIFS('Trained Model'!$D$4:$D$1140,$C12,'Trained Model'!$J$4:$J$1140,D$20)/COUNTIF('Trained Model'!$J$4:$J$1140,D$20))</f>
        <v>-1.3873311678483309</v>
      </c>
    </row>
    <row r="22" spans="2:4" x14ac:dyDescent="0.2">
      <c r="B22" s="144" t="s">
        <v>83</v>
      </c>
      <c r="C22" s="158">
        <f>LN(COUNTIFS('Trained Model'!$E$4:$E$1140,$C13,'Trained Model'!$J$4:$J$1140,C$20)/COUNTIF('Trained Model'!$J$4:$J$1140,C$20))</f>
        <v>-1.5921464153240394</v>
      </c>
      <c r="D22" s="158">
        <f>LN(COUNTIFS('Trained Model'!$E$4:$E$1140,$C13,'Trained Model'!$J$4:$J$1140,D$20)/COUNTIF('Trained Model'!$J$4:$J$1140,D$20))</f>
        <v>-1.4210896477732855</v>
      </c>
    </row>
    <row r="23" spans="2:4" x14ac:dyDescent="0.2">
      <c r="B23" s="144" t="s">
        <v>84</v>
      </c>
      <c r="C23" s="158">
        <f>LN(COUNTIFS('Trained Model'!$F$4:$F$1140,$C14,'Trained Model'!$J$4:$J$1140,C$20)/COUNTIF('Trained Model'!$J$4:$J$1140,C$20))</f>
        <v>-1.2556741787028265</v>
      </c>
      <c r="D23" s="158">
        <f>LN(COUNTIFS('Trained Model'!$F$4:$F$1140,$C14,'Trained Model'!$J$4:$J$1140,D$20)/COUNTIF('Trained Model'!$J$4:$J$1140,D$20))</f>
        <v>-1.4210896477732855</v>
      </c>
    </row>
    <row r="24" spans="2:4" x14ac:dyDescent="0.2">
      <c r="B24" s="144" t="s">
        <v>8</v>
      </c>
      <c r="C24" s="158">
        <f>LN(COUNTIFS('Trained Model'!$G$4:$G$1140,$C15,'Trained Model'!$J$4:$J$1140,C$20)/COUNTIF('Trained Model'!$J$4:$J$1140,C$20))</f>
        <v>-0.50310357767208047</v>
      </c>
      <c r="D24" s="158">
        <f>LN(COUNTIFS('Trained Model'!$G$4:$G$1140,$C15,'Trained Model'!$J$4:$J$1140,D$20)/COUNTIF('Trained Model'!$J$4:$J$1140,D$20))</f>
        <v>-0.71939540663488166</v>
      </c>
    </row>
    <row r="25" spans="2:4" x14ac:dyDescent="0.2">
      <c r="B25" s="144" t="s">
        <v>97</v>
      </c>
      <c r="C25" s="158">
        <f>LN(COUNTIFS('Trained Model'!$H$4:$H$1140,$C16,'Trained Model'!$J$4:$J$1140,C$20)/COUNTIF('Trained Model'!$J$4:$J$1140,C$20))</f>
        <v>-1.4839328306838067</v>
      </c>
      <c r="D25" s="158">
        <f>LN(COUNTIFS('Trained Model'!$H$4:$H$1140,$C16,'Trained Model'!$J$4:$J$1140,D$20)/COUNTIF('Trained Model'!$J$4:$J$1140,D$20))</f>
        <v>-1.790723736354523</v>
      </c>
    </row>
    <row r="26" spans="2:4" x14ac:dyDescent="0.2">
      <c r="B26" s="144" t="s">
        <v>14</v>
      </c>
      <c r="C26" s="158">
        <f>LN(COUNTIFS('Trained Model'!$I$4:$I$1140,$C17,'Trained Model'!$J$4:$J$1140,C$20)/COUNTIF('Trained Model'!$J$4:$J$1140,C$20))</f>
        <v>-0.17768117723745236</v>
      </c>
      <c r="D26" s="158">
        <f>LN(COUNTIFS('Trained Model'!$I$4:$I$1140,$C17,'Trained Model'!$J$4:$J$1140,D$20)/COUNTIF('Trained Model'!$J$4:$J$1140,D$20))</f>
        <v>-2.4532874935423878</v>
      </c>
    </row>
    <row r="27" spans="2:4" x14ac:dyDescent="0.2">
      <c r="B27" s="144" t="s">
        <v>130</v>
      </c>
      <c r="C27" s="162">
        <f>SUM(C21:C26)</f>
        <v>-6.5224464967072722</v>
      </c>
      <c r="D27" s="162">
        <f>SUM(D21:D26)</f>
        <v>-9.1929170999266958</v>
      </c>
    </row>
    <row r="29" spans="2:4" x14ac:dyDescent="0.2">
      <c r="B29" s="153" t="s">
        <v>135</v>
      </c>
      <c r="C29" s="159" t="str">
        <f>IF(C27&gt;D27,"Yes","No")</f>
        <v>Yes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OriginalData</vt:lpstr>
      <vt:lpstr>PivotTable DummySetUp</vt:lpstr>
      <vt:lpstr>CleanData</vt:lpstr>
      <vt:lpstr>DummyData</vt:lpstr>
      <vt:lpstr>Regression</vt:lpstr>
      <vt:lpstr>CleanData wBins</vt:lpstr>
      <vt:lpstr>Reduce Categories</vt:lpstr>
      <vt:lpstr>CleanData wReducedBins</vt:lpstr>
      <vt:lpstr>Split Train from Test</vt:lpstr>
      <vt:lpstr>Trained Model</vt:lpstr>
      <vt:lpstr>Confusion Matrix Training set</vt:lpstr>
      <vt:lpstr>Test the Trained Model</vt:lpstr>
      <vt:lpstr>NewProfile Prediction</vt:lpstr>
      <vt:lpstr>data_table</vt:lpstr>
      <vt:lpstr>false_negative</vt:lpstr>
      <vt:lpstr>false_negative_test</vt:lpstr>
      <vt:lpstr>false_positive</vt:lpstr>
      <vt:lpstr>false_positive_test</vt:lpstr>
      <vt:lpstr>total_negative</vt:lpstr>
      <vt:lpstr>total_negative_test</vt:lpstr>
      <vt:lpstr>total_positive</vt:lpstr>
      <vt:lpstr>total_positive_test</vt:lpstr>
      <vt:lpstr>true_negatives</vt:lpstr>
      <vt:lpstr>true_negatives_test</vt:lpstr>
      <vt:lpstr>true_positives</vt:lpstr>
      <vt:lpstr>true_positives_test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Guillermo Escamilla</dc:creator>
  <cp:lastModifiedBy>Alice Huang</cp:lastModifiedBy>
  <dcterms:created xsi:type="dcterms:W3CDTF">2021-03-01T23:58:21Z</dcterms:created>
  <dcterms:modified xsi:type="dcterms:W3CDTF">2021-11-13T23:12:39Z</dcterms:modified>
</cp:coreProperties>
</file>